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defaultThemeVersion="166925"/>
  <mc:AlternateContent xmlns:mc="http://schemas.openxmlformats.org/markup-compatibility/2006">
    <mc:Choice Requires="x15">
      <x15ac:absPath xmlns:x15ac="http://schemas.microsoft.com/office/spreadsheetml/2010/11/ac" url="https://d.docs.live.net/c442d1d7023035f7/Documentos/Personal/CENSO GATOS NACIONAL/"/>
    </mc:Choice>
  </mc:AlternateContent>
  <xr:revisionPtr revIDLastSave="1629" documentId="8_{6474C0B4-0FAD-45A2-B035-782C3DAFEC3E}" xr6:coauthVersionLast="47" xr6:coauthVersionMax="47" xr10:uidLastSave="{52E22454-DC29-47FB-B036-2137C40DAD3A}"/>
  <bookViews>
    <workbookView xWindow="-120" yWindow="-120" windowWidth="20730" windowHeight="11160" xr2:uid="{D7F3DD32-13A3-4634-8067-12D7D35DCDC7}"/>
  </bookViews>
  <sheets>
    <sheet name="🐱 Informe Resumen" sheetId="37" r:id="rId1"/>
    <sheet name="🏛️ Transparencia y Bienestar" sheetId="38" r:id="rId2"/>
    <sheet name="CER" sheetId="6" r:id="rId3"/>
    <sheet name="Respuesta e infraestructura" sheetId="15" r:id="rId4"/>
    <sheet name="Original" sheetId="2" r:id="rId5"/>
    <sheet name="Tabla_Comunidades_Autónomas" sheetId="3" r:id="rId6"/>
    <sheet name="Comunidades Autónomas" sheetId="1" r:id="rId7"/>
    <sheet name="Estadística PGCF" sheetId="27" r:id="rId8"/>
    <sheet name="📊 Resumen Estadístico" sheetId="31" r:id="rId9"/>
    <sheet name="Aytos &gt;50% Esterilización" sheetId="34" r:id="rId10"/>
  </sheets>
  <definedNames>
    <definedName name="DatosExternos_1" localSheetId="4" hidden="1">Original!$A$1:$AM$8126</definedName>
    <definedName name="DatosExternos_1" localSheetId="5" hidden="1">Tabla_Comunidades_Autónomas!$A$1:$B$53</definedName>
  </definedNames>
  <calcPr calcId="191029"/>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H24" i="38" l="1"/>
  <c r="H23" i="38"/>
  <c r="H22" i="38"/>
  <c r="D28" i="38"/>
  <c r="D27" i="38"/>
  <c r="D26" i="38"/>
  <c r="G29" i="38"/>
  <c r="G28" i="38"/>
  <c r="G27" i="38"/>
  <c r="G20" i="38"/>
  <c r="G16" i="38"/>
  <c r="G19" i="38"/>
  <c r="B22" i="38"/>
  <c r="B21" i="38"/>
  <c r="G15" i="38"/>
  <c r="G14" i="38"/>
  <c r="G13" i="38"/>
  <c r="G12" i="38"/>
  <c r="G11" i="38"/>
  <c r="H8" i="38"/>
  <c r="G8" i="38"/>
  <c r="H7" i="38"/>
  <c r="G7" i="38"/>
  <c r="H6" i="38"/>
  <c r="G6" i="38"/>
  <c r="G5" i="38"/>
  <c r="C18" i="38"/>
  <c r="B18" i="38"/>
  <c r="C17" i="38"/>
  <c r="B17" i="38"/>
  <c r="C16" i="38"/>
  <c r="B16" i="38"/>
  <c r="B11" i="38"/>
  <c r="C11" i="38" s="1"/>
  <c r="C10" i="38"/>
  <c r="B10" i="38"/>
  <c r="C9" i="38"/>
  <c r="B9" i="38"/>
  <c r="C8" i="38"/>
  <c r="B8" i="38"/>
  <c r="C7" i="38"/>
  <c r="B7" i="38"/>
  <c r="B6" i="38"/>
  <c r="B31" i="38" s="1"/>
  <c r="C31" i="38" s="1"/>
  <c r="G23" i="38"/>
  <c r="B43" i="38"/>
  <c r="B42" i="38"/>
  <c r="C38" i="38"/>
  <c r="C37" i="38"/>
  <c r="B38" i="38"/>
  <c r="B37" i="38"/>
  <c r="C28" i="38"/>
  <c r="C27" i="38"/>
  <c r="C26" i="38"/>
  <c r="B28" i="38"/>
  <c r="G24" i="38" s="1"/>
  <c r="B27" i="38"/>
  <c r="B26" i="38"/>
  <c r="G22" i="38" s="1"/>
  <c r="B46" i="31"/>
  <c r="B41" i="31"/>
  <c r="B14" i="31" a="1"/>
  <c r="B14" i="31" s="1"/>
  <c r="B13" i="31"/>
  <c r="B612" i="34"/>
  <c r="B585" i="34"/>
  <c r="B586" i="34"/>
  <c r="B587" i="34"/>
  <c r="B588" i="34"/>
  <c r="B589" i="34"/>
  <c r="B590" i="34"/>
  <c r="G23" i="27"/>
  <c r="F23" i="27"/>
  <c r="G22" i="27"/>
  <c r="F22" i="27"/>
  <c r="G21" i="27"/>
  <c r="F21" i="27"/>
  <c r="G20" i="27"/>
  <c r="F20" i="27"/>
  <c r="G19" i="27"/>
  <c r="F19" i="27"/>
  <c r="G18" i="27"/>
  <c r="F18" i="27"/>
  <c r="G17" i="27"/>
  <c r="F17" i="27"/>
  <c r="G16" i="27"/>
  <c r="F16" i="27"/>
  <c r="G15" i="27"/>
  <c r="F15" i="27"/>
  <c r="G14" i="27"/>
  <c r="F14" i="27"/>
  <c r="G13" i="27"/>
  <c r="F13" i="27"/>
  <c r="G12" i="27"/>
  <c r="F12" i="27"/>
  <c r="G11" i="27"/>
  <c r="F11" i="27"/>
  <c r="G10" i="27"/>
  <c r="F10" i="27"/>
  <c r="G9" i="27"/>
  <c r="F9" i="27"/>
  <c r="G8" i="27"/>
  <c r="F8" i="27"/>
  <c r="G7" i="27"/>
  <c r="F7" i="27"/>
  <c r="G6" i="27"/>
  <c r="F6" i="27"/>
  <c r="G5" i="27"/>
  <c r="F5" i="27"/>
  <c r="B8" i="27"/>
  <c r="B6" i="27"/>
  <c r="B13" i="27" s="1"/>
  <c r="B5" i="27"/>
  <c r="D37" i="38" l="1"/>
  <c r="D38" i="38"/>
  <c r="B32" i="38"/>
  <c r="C32" i="38" s="1"/>
  <c r="B33" i="38"/>
  <c r="C33" i="38" s="1"/>
  <c r="B39" i="38"/>
  <c r="H22" i="27"/>
  <c r="H17" i="27"/>
  <c r="H19" i="27"/>
  <c r="H21" i="27"/>
  <c r="H12" i="27"/>
  <c r="H9" i="27"/>
  <c r="H11" i="27"/>
  <c r="H15" i="27"/>
  <c r="B14" i="27"/>
  <c r="H7" i="27"/>
  <c r="C5" i="27"/>
  <c r="H10" i="27"/>
  <c r="H14" i="27"/>
  <c r="H16" i="27"/>
  <c r="H20" i="27"/>
  <c r="H23" i="27"/>
  <c r="H18" i="27"/>
  <c r="G24" i="27"/>
  <c r="B12" i="27"/>
  <c r="H6" i="27"/>
  <c r="H13" i="27"/>
  <c r="H5" i="27"/>
  <c r="H8" i="27"/>
  <c r="C6" i="27"/>
  <c r="C13" i="27"/>
  <c r="F24" i="27"/>
  <c r="B7" i="27"/>
  <c r="C7" i="27" s="1"/>
  <c r="H24" i="27" l="1"/>
  <c r="C12"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E89F3AF-FAD6-4F54-B80A-E664FC2A4E9C}" keepAlive="1" name="Consulta - Tabla_Comunidades_Autónomas" description="Conexión a la consulta 'Tabla_Comunidades_Autónomas' en el libro." type="5" refreshedVersion="8" background="1" saveData="1">
    <dbPr connection="Provider=Microsoft.Mashup.OleDb.1;Data Source=$Workbook$;Location=Tabla_Comunidades_Autónomas;Extended Properties=&quot;&quot;" command="SELECT * FROM [Tabla_Comunidades_Autónomas]"/>
  </connection>
  <connection id="2" xr16:uid="{78BB5A6C-BB35-470B-A0BD-9BD57C1BA0D5}" keepAlive="1" name="Consulta - Todo" description="Conexión a la consulta 'Todo' en el libro." type="5" refreshedVersion="8" background="1" saveData="1">
    <dbPr connection="Provider=Microsoft.Mashup.OleDb.1;Data Source=$Workbook$;Location=Todo;Extended Properties=&quot;&quot;" command="SELECT * FROM [Todo]"/>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<sst xmlns="http://schemas.openxmlformats.org/spreadsheetml/2006/main" count="68712" uniqueCount="12023">
  <si>
    <t>Column27</t>
  </si>
  <si>
    <t>Column28</t>
  </si>
  <si>
    <t>Column30</t>
  </si>
  <si>
    <t>Ayuntamiento</t>
  </si>
  <si>
    <t>Nº de habitantes</t>
  </si>
  <si>
    <t>Fecha de envío</t>
  </si>
  <si>
    <t>Fecha Transparencia</t>
  </si>
  <si>
    <t>Responsable</t>
  </si>
  <si>
    <t>Archivo del primer envío</t>
  </si>
  <si>
    <t>Resultado Fase 1</t>
  </si>
  <si>
    <t>Respuesta Transparencia</t>
  </si>
  <si>
    <t>Censo de gatos</t>
  </si>
  <si>
    <t>Fecha ultimo censo</t>
  </si>
  <si>
    <t>% esterilizados</t>
  </si>
  <si>
    <t>PGCF</t>
  </si>
  <si>
    <t>Fecha</t>
  </si>
  <si>
    <t>N P Recogidos</t>
  </si>
  <si>
    <t>N G Recogidos</t>
  </si>
  <si>
    <t>N P F Recogidos</t>
  </si>
  <si>
    <t>N G F Recogidos</t>
  </si>
  <si>
    <t>Convenio</t>
  </si>
  <si>
    <t>R A 24/7</t>
  </si>
  <si>
    <t>Vet 24/7</t>
  </si>
  <si>
    <t>Alava</t>
  </si>
  <si>
    <t>FASE 2</t>
  </si>
  <si>
    <t>No</t>
  </si>
  <si>
    <t>Sí</t>
  </si>
  <si>
    <t>Albacete</t>
  </si>
  <si>
    <t>OK</t>
  </si>
  <si>
    <t>Alicante</t>
  </si>
  <si>
    <t>Almeria</t>
  </si>
  <si>
    <t>sí</t>
  </si>
  <si>
    <t>Asturias</t>
  </si>
  <si>
    <t>Avila</t>
  </si>
  <si>
    <t>Badajoz</t>
  </si>
  <si>
    <t>Barcelona</t>
  </si>
  <si>
    <t>Bizcaya</t>
  </si>
  <si>
    <t>No especifica</t>
  </si>
  <si>
    <t>Burgos</t>
  </si>
  <si>
    <t>Caceres</t>
  </si>
  <si>
    <t>Cadiz</t>
  </si>
  <si>
    <t>Castellón</t>
  </si>
  <si>
    <t>Ayuntamiento de Aín</t>
  </si>
  <si>
    <t>Agustín Labaronnie</t>
  </si>
  <si>
    <t>Decreto 130/2024</t>
  </si>
  <si>
    <t>Ayuntamiento de Albocàsser</t>
  </si>
  <si>
    <t>Asociación Defensa Animal Quatre Gats (Convenio de colaboración a renovar en 2025). Empresa Perdidos y Adopciones (contrato menor)</t>
  </si>
  <si>
    <t>Perdidos y adoptados</t>
  </si>
  <si>
    <t>Ayuntamiento de Alcalà de Xivert</t>
  </si>
  <si>
    <t>Ayuntamiento de Alcora, L'</t>
  </si>
  <si>
    <t>Ayuntamiento de Alcudia de Veo</t>
  </si>
  <si>
    <t>Ayuntamiento de Alfondeguilla</t>
  </si>
  <si>
    <t>Ayuntamiento de Algimia de Almonacid</t>
  </si>
  <si>
    <t>Ayuntamiento de Almazora/Almassora</t>
  </si>
  <si>
    <t>Ayuntamiento de Almedíjar</t>
  </si>
  <si>
    <t>Ayuntamiento de Almenara</t>
  </si>
  <si>
    <t>Ayuntamiento de Alqueries, les/Alquerías del Niño Perdido</t>
  </si>
  <si>
    <t>Ayuntamiento de Altura</t>
  </si>
  <si>
    <t>Tienen pero no especifican</t>
  </si>
  <si>
    <t>Ayuntamiento de Arañuel</t>
  </si>
  <si>
    <t>Ayuntamiento de Ares del Maestrat</t>
  </si>
  <si>
    <t>Ayuntamiento de Argelita</t>
  </si>
  <si>
    <t>Ayuntamiento de Artana</t>
  </si>
  <si>
    <t>Ayuntamiento de Atzeneta del Maestrat</t>
  </si>
  <si>
    <t>Ayuntamiento de Ayódar</t>
  </si>
  <si>
    <t>Ayuntamiento de Azuébar</t>
  </si>
  <si>
    <t>Ayuntamiento de Barracas</t>
  </si>
  <si>
    <t>Ayuntamiento de Bejís</t>
  </si>
  <si>
    <t>Ayuntamiento de Benafer</t>
  </si>
  <si>
    <t>Ayuntamiento de Benafigos</t>
  </si>
  <si>
    <t>Ayuntamiento de Benassal</t>
  </si>
  <si>
    <t>Ayuntamiento de Benicarló</t>
  </si>
  <si>
    <t>Ayuntamiento de Benicasim/Benicàssim</t>
  </si>
  <si>
    <t>Ayuntamiento de Benlloc</t>
  </si>
  <si>
    <t>Ayuntamiento de Betxí</t>
  </si>
  <si>
    <t>Serproanimal S.L.</t>
  </si>
  <si>
    <t>Ayuntamiento de Borriana/Burriana</t>
  </si>
  <si>
    <t>Ayuntamiento de Borriol</t>
  </si>
  <si>
    <t>SERPROANIMAL S.L.</t>
  </si>
  <si>
    <t>Ayuntamiento de Cabanes</t>
  </si>
  <si>
    <t>Esterivet Control y Seproanimal</t>
  </si>
  <si>
    <t>Seproanimal</t>
  </si>
  <si>
    <t>Clínica San Bernardo</t>
  </si>
  <si>
    <t>Ayuntamiento de Càlig</t>
  </si>
  <si>
    <t>Ayuntamiento de Canet lo Roig</t>
  </si>
  <si>
    <t>Ayuntamiento de Castell de Cabres</t>
  </si>
  <si>
    <t>Ayuntamiento de Castellfort</t>
  </si>
  <si>
    <t>Ayuntamiento de Castellnovo</t>
  </si>
  <si>
    <t>Ayuntamiento de Castelló de la Plana</t>
  </si>
  <si>
    <t>Serproanimal, SL.</t>
  </si>
  <si>
    <t>Ayuntamiento de Castillo de Villamalefa</t>
  </si>
  <si>
    <t>Ayuntamiento de Catí</t>
  </si>
  <si>
    <t>Ayuntamiento de Caudiel</t>
  </si>
  <si>
    <t>Ayuntamiento de Cervera del Maestre</t>
  </si>
  <si>
    <t>Ayuntamiento de Chilches/Xilxes</t>
  </si>
  <si>
    <t>Ayuntamiento de Chodos/Xodos</t>
  </si>
  <si>
    <t>Ayuntamiento de Chóvar</t>
  </si>
  <si>
    <t>Ayuntamiento de Cinctorres</t>
  </si>
  <si>
    <t>Ayuntamiento de Cirat</t>
  </si>
  <si>
    <t>Ayuntamiento de Cortes de Arenoso</t>
  </si>
  <si>
    <t>Ayuntamiento de Costur</t>
  </si>
  <si>
    <t>Ayuntamiento de Coves de Vinromà, les</t>
  </si>
  <si>
    <t>Ayuntamiento de Culla</t>
  </si>
  <si>
    <t>Ayuntamiento de Eslida</t>
  </si>
  <si>
    <t>Ayuntamiento de Espadilla</t>
  </si>
  <si>
    <t>Ayuntamiento de Fanzara</t>
  </si>
  <si>
    <t>Ayuntamiento de Figueroles</t>
  </si>
  <si>
    <t>Ayuntamiento de Forcall</t>
  </si>
  <si>
    <t>Ayuntamiento de Fuente la Reina</t>
  </si>
  <si>
    <t>Ayuntamiento de Fuentes de Ayódar</t>
  </si>
  <si>
    <t>Ayuntamiento de Gaibiel</t>
  </si>
  <si>
    <t>Ayuntamiento de Geldo</t>
  </si>
  <si>
    <t>Ayuntamiento de Herbers</t>
  </si>
  <si>
    <t>Ayuntamiento de Higueras</t>
  </si>
  <si>
    <t>Ayuntamiento de Jana, la</t>
  </si>
  <si>
    <t>Ayuntamiento de Jérica</t>
  </si>
  <si>
    <t>Ayuntamiento de la Llosa</t>
  </si>
  <si>
    <t>Ayuntamiento de Llucena/Lucena del Cid</t>
  </si>
  <si>
    <t>Ayuntamiento de Ludiente</t>
  </si>
  <si>
    <t>Ayuntamiento de Mata de Morella, la</t>
  </si>
  <si>
    <t>Ayuntamiento de Matet</t>
  </si>
  <si>
    <t>Ayuntamiento de Moncofa</t>
  </si>
  <si>
    <t>Ayuntamiento de Montán</t>
  </si>
  <si>
    <t>Ayuntamiento de Montanejos</t>
  </si>
  <si>
    <t>Ayuntamiento de Morella</t>
  </si>
  <si>
    <t>Ayuntamiento de Navajas</t>
  </si>
  <si>
    <t>Ayuntamiento de Nules</t>
  </si>
  <si>
    <t>Ayuntamiento de Olocau del Rey</t>
  </si>
  <si>
    <t>Ayuntamiento de Onda</t>
  </si>
  <si>
    <t>Ayuntamiento de Oropesa del Mar/Orpesa</t>
  </si>
  <si>
    <t>Ayuntamiento de Palanques</t>
  </si>
  <si>
    <t>Ayuntamiento de Pavías</t>
  </si>
  <si>
    <t>Ayuntamiento de Peníscola/Peñíscola</t>
  </si>
  <si>
    <t>Ayuntamiento de Pina de Montalgrao</t>
  </si>
  <si>
    <t>Ayuntamiento de Pobla de Benifassà, la</t>
  </si>
  <si>
    <t>Ayuntamiento de Pobla Tornesa, la</t>
  </si>
  <si>
    <t>Ayuntamiento de Portell de Morella</t>
  </si>
  <si>
    <t>Ayuntamiento de Puebla de Arenoso</t>
  </si>
  <si>
    <t>Ayuntamiento de Ribesalbes</t>
  </si>
  <si>
    <t>Ayuntamiento de Rossell</t>
  </si>
  <si>
    <t>Ayuntamiento de Sacañet</t>
  </si>
  <si>
    <t>Ayuntamiento de Salzadella, la</t>
  </si>
  <si>
    <t>Ayuntamiento de San Rafael del Río</t>
  </si>
  <si>
    <t>Ayuntamiento de Sant Joan de Moró</t>
  </si>
  <si>
    <t>Ayuntamiento de Sant Jordi/San Jorge</t>
  </si>
  <si>
    <t>Ayuntamiento de Sant Mateu</t>
  </si>
  <si>
    <t>Ayuntamiento de Santa Magdalena de Pulpis</t>
  </si>
  <si>
    <t>Ayuntamiento de Segorbe</t>
  </si>
  <si>
    <t>Ayuntamiento de Serratella, la</t>
  </si>
  <si>
    <t>Ayuntamiento de Sierra Engarcerán</t>
  </si>
  <si>
    <t>Ayuntamiento de Soneja</t>
  </si>
  <si>
    <t>Ayuntamiento de Sot de Ferrer</t>
  </si>
  <si>
    <t>Ayuntamiento de Sueras/Suera</t>
  </si>
  <si>
    <t>Ayuntamiento de Tales</t>
  </si>
  <si>
    <t>Ayuntamiento de Teresa</t>
  </si>
  <si>
    <t>Ayuntamiento de Tírig</t>
  </si>
  <si>
    <t>Ayuntamiento de Todolella</t>
  </si>
  <si>
    <t>Ayuntamiento de Toga</t>
  </si>
  <si>
    <t>Ayuntamiento de Torás</t>
  </si>
  <si>
    <t>Ayuntamiento de Toro, El</t>
  </si>
  <si>
    <t>Ayuntamiento de Torralba del Pinar</t>
  </si>
  <si>
    <t>Ayuntamiento de Torre d'En Besora, la</t>
  </si>
  <si>
    <t>Ayuntamiento de Torre d'en Doménec, la</t>
  </si>
  <si>
    <t>Ayuntamiento de Torreblanca</t>
  </si>
  <si>
    <t>Clínica Veterinaria Alcovet, para atención primaria y procedimientos relacionados con esterilización y control sanitario.
Hospital Veterinario San Francisco / Anicura, para servicios especializados y apoyo veterinario avanzado.</t>
  </si>
  <si>
    <t>Ayuntamiento de Torrechiva</t>
  </si>
  <si>
    <t>Ayuntamiento de Traiguera</t>
  </si>
  <si>
    <t>Ayuntamiento de Useras/Useres, les</t>
  </si>
  <si>
    <t>Ayuntamiento de Vall d'Alba</t>
  </si>
  <si>
    <t>Ayuntamiento de Vall de Almonacid</t>
  </si>
  <si>
    <t>Ayuntamiento de Vall d'Uixó, la</t>
  </si>
  <si>
    <t>Ayuntamiento de Vallat</t>
  </si>
  <si>
    <t>Ayuntamiento de Vallibona</t>
  </si>
  <si>
    <t>Ayuntamiento de Vilafamés</t>
  </si>
  <si>
    <t>Seproanimal, S.L.</t>
  </si>
  <si>
    <t>Ayuntamiento de Vilafranca/Villafranca del Cid</t>
  </si>
  <si>
    <t>Ayuntamiento de Vilanova d'Alcolea</t>
  </si>
  <si>
    <t>Ayuntamiento de Vilar de Canes</t>
  </si>
  <si>
    <t>Ayuntamiento de Vila-real</t>
  </si>
  <si>
    <t>Ayuntamiento de Vilavella, la</t>
  </si>
  <si>
    <t>Ayuntamiento de Villahermosa del Río</t>
  </si>
  <si>
    <t>Ayuntamiento de Villamalur</t>
  </si>
  <si>
    <t>Ayuntamiento de Villanueva de Viver</t>
  </si>
  <si>
    <t>Ayuntamiento de Villores</t>
  </si>
  <si>
    <t>Ayuntamiento de Vinaròs</t>
  </si>
  <si>
    <t>Ayuntamiento de Vistabella del Maestrat</t>
  </si>
  <si>
    <t>Ayuntamiento de Viver</t>
  </si>
  <si>
    <t>Ayuntamiento de Xert</t>
  </si>
  <si>
    <t>Ayuntamiento de Zorita del Maestrazgo</t>
  </si>
  <si>
    <t>Ayuntamiento de Zucaina</t>
  </si>
  <si>
    <t>Cantabria</t>
  </si>
  <si>
    <t>Ceuta</t>
  </si>
  <si>
    <t>Cordoba</t>
  </si>
  <si>
    <t>Coruña</t>
  </si>
  <si>
    <t>Cuenca</t>
  </si>
  <si>
    <t>Girona</t>
  </si>
  <si>
    <t>Gipuzcua</t>
  </si>
  <si>
    <t>Ciudad Real</t>
  </si>
  <si>
    <t>Granada</t>
  </si>
  <si>
    <t>Guadalajara</t>
  </si>
  <si>
    <t>Huelva</t>
  </si>
  <si>
    <t>Huesca</t>
  </si>
  <si>
    <t>Islas Baleares</t>
  </si>
  <si>
    <t>Leon</t>
  </si>
  <si>
    <t>Jaen</t>
  </si>
  <si>
    <t>Lleida</t>
  </si>
  <si>
    <t>Lugo</t>
  </si>
  <si>
    <t>Madrid</t>
  </si>
  <si>
    <t>Melilla</t>
  </si>
  <si>
    <t>Malaga</t>
  </si>
  <si>
    <t>Murcia</t>
  </si>
  <si>
    <t>Navarra</t>
  </si>
  <si>
    <t>Ourense</t>
  </si>
  <si>
    <t>Las Palmas</t>
  </si>
  <si>
    <t>Palencia</t>
  </si>
  <si>
    <t>Pontevedra</t>
  </si>
  <si>
    <t>Salamanca</t>
  </si>
  <si>
    <t>Segovia</t>
  </si>
  <si>
    <t>La Rioja</t>
  </si>
  <si>
    <t>Sevilla</t>
  </si>
  <si>
    <t>Santa Cruz de Tenerife</t>
  </si>
  <si>
    <t>Soria</t>
  </si>
  <si>
    <t>Tarragona</t>
  </si>
  <si>
    <t>Teruel</t>
  </si>
  <si>
    <t>Toledo</t>
  </si>
  <si>
    <t>Valencia</t>
  </si>
  <si>
    <t>Valladolid</t>
  </si>
  <si>
    <t>Zamora</t>
  </si>
  <si>
    <t>Zaragoza</t>
  </si>
  <si>
    <t>Pais Vasco</t>
  </si>
  <si>
    <t>Castilla-La Mancha</t>
  </si>
  <si>
    <t>Comunidad Valenciana</t>
  </si>
  <si>
    <t>Andalucia</t>
  </si>
  <si>
    <t>Castilla y Leon</t>
  </si>
  <si>
    <t>Extremadura</t>
  </si>
  <si>
    <t>Cataluña</t>
  </si>
  <si>
    <t>Aragon</t>
  </si>
  <si>
    <t>Galicia</t>
  </si>
  <si>
    <t>Canarias</t>
  </si>
  <si>
    <t>Provincia</t>
  </si>
  <si>
    <t>Comunidad autonoma</t>
  </si>
  <si>
    <t>CÓDIGO</t>
  </si>
  <si>
    <t>1</t>
  </si>
  <si>
    <t>Tabla_Comunidades_Autónomas.Comunidad autonoma</t>
  </si>
  <si>
    <t>% Esterilizados normalizado</t>
  </si>
  <si>
    <t>Etiquetas de fila</t>
  </si>
  <si>
    <t>Total general</t>
  </si>
  <si>
    <t>Suma de Nº de habitantes</t>
  </si>
  <si>
    <t>Suma de Censo de gatos</t>
  </si>
  <si>
    <t>Partidas recogida</t>
  </si>
  <si>
    <t>Gatos esterilizados</t>
  </si>
  <si>
    <t>Suma de Gatos esterilizados</t>
  </si>
  <si>
    <t>Suma de N G Recogidos</t>
  </si>
  <si>
    <t>Ayuntamiento de Agurain/Salvatierra</t>
  </si>
  <si>
    <t>28/11/2025 2025RTE01626343</t>
  </si>
  <si>
    <t>Blanca</t>
  </si>
  <si>
    <t>Ayuntamiento de Alegría-Dulantzi</t>
  </si>
  <si>
    <t>01/12/2025 2025RTE01638348</t>
  </si>
  <si>
    <t>Ayuntamiento de Amurrio</t>
  </si>
  <si>
    <t>24/11/2025 2025RTE01591411</t>
  </si>
  <si>
    <t>Ayuntamiento de Añana</t>
  </si>
  <si>
    <t>01/12/2025 2025RTE01638362</t>
  </si>
  <si>
    <t>Ayuntamiento de Aramaio</t>
  </si>
  <si>
    <t>Ayuntamiento de Armiñón</t>
  </si>
  <si>
    <t>01/12/2025 2025RTE01638374</t>
  </si>
  <si>
    <t>Ayuntamiento de Arraia-Maeztu</t>
  </si>
  <si>
    <t>01/12/2025 2025RTE01638387</t>
  </si>
  <si>
    <t>Ayuntamiento de Arratzua-Ubarrundia</t>
  </si>
  <si>
    <t>Ayuntamiento de Artziniega</t>
  </si>
  <si>
    <t>01/12/2025 2025RTE01638397</t>
  </si>
  <si>
    <t>Recogida con la Diputación Foral de Álava y colonias con Asocaciación Hirua</t>
  </si>
  <si>
    <t>No lo aclara</t>
  </si>
  <si>
    <t>Ayuntamiento de Asparrena</t>
  </si>
  <si>
    <t>01/12/2025 2025RTE01638412</t>
  </si>
  <si>
    <t>Ayuntamiento de Ayala/Aiara</t>
  </si>
  <si>
    <t>Ayuntamiento de Baños de Ebro/Mañueta</t>
  </si>
  <si>
    <t>Ayuntamiento de Barrundia</t>
  </si>
  <si>
    <t>Ayuntamiento de Berantevilla</t>
  </si>
  <si>
    <t>Ayuntamiento de Bernedo</t>
  </si>
  <si>
    <t>Ayuntamiento de Campezo/Kanpezu</t>
  </si>
  <si>
    <t>04/25</t>
  </si>
  <si>
    <t>Diputación recogidas perros y protectora Betilagun</t>
  </si>
  <si>
    <t>Diputación Foral</t>
  </si>
  <si>
    <t>Ayuntamiento de Elburgo/Burgelu</t>
  </si>
  <si>
    <t>Ayuntamiento de Elciego</t>
  </si>
  <si>
    <t>Ayuntamiento de Elvillar/Bilar</t>
  </si>
  <si>
    <t>01/12/2025 2025RTE01638420</t>
  </si>
  <si>
    <t>Ayuntamiento de Erriberabeitia</t>
  </si>
  <si>
    <t>14/11/2025 2025RTE01555097</t>
  </si>
  <si>
    <t>Ayuntamiento de Erriberagoitia/Ribera Alta</t>
  </si>
  <si>
    <t>01/12/2025 2025RTE01638452</t>
  </si>
  <si>
    <t>Ayuntamiento de Harana/Valle de Arana</t>
  </si>
  <si>
    <t>01/12/2025 2025RTE01638500</t>
  </si>
  <si>
    <t>Ayuntamiento de Iruña Oka/Iruña de Oca</t>
  </si>
  <si>
    <t>14/11/2025 2025RTE01555079</t>
  </si>
  <si>
    <t>Ayuntamiento de Iruraiz-Gauna</t>
  </si>
  <si>
    <t>Ayuntamiento de Kripan</t>
  </si>
  <si>
    <t>01/12/2025 2025RTE01638548</t>
  </si>
  <si>
    <t>Ayuntamiento de Kuartango</t>
  </si>
  <si>
    <t>Ayuntamiento de Labastida/Bastida</t>
  </si>
  <si>
    <t>Ayuntamiento de Lagrán</t>
  </si>
  <si>
    <t>Ayuntamiento de Laguardia</t>
  </si>
  <si>
    <t>Ayuntamiento de Lanciego/Lantziego</t>
  </si>
  <si>
    <t>Ayuntamiento de Lantarón</t>
  </si>
  <si>
    <t>29/04/25 Rechazan el registro porque no tienen los datos solicitados</t>
  </si>
  <si>
    <t>Ayuntamiento de Lapuebla de Labarca</t>
  </si>
  <si>
    <t>Ayuntamiento de Laudio/Llodio</t>
  </si>
  <si>
    <t>Ayuntamiento de Legutio</t>
  </si>
  <si>
    <t>Ayuntamiento de Leza</t>
  </si>
  <si>
    <t>Ayuntamiento de Moreda de Álava/Moreda Araba</t>
  </si>
  <si>
    <t>Ayuntamiento de Navaridas</t>
  </si>
  <si>
    <t>Ayuntamiento de Okondo</t>
  </si>
  <si>
    <t>Ayuntamiento de Oyón-Oion</t>
  </si>
  <si>
    <t>Ayuntamiento de Peñacerrada-Urizaharra</t>
  </si>
  <si>
    <t>Ayuntamiento de Samaniego</t>
  </si>
  <si>
    <t>Ayuntamiento de San Millán/Donemiliaga</t>
  </si>
  <si>
    <t>Ayuntamiento de Urkabustaiz</t>
  </si>
  <si>
    <t>26/05/25 Falta la pregunta 8</t>
  </si>
  <si>
    <t>NO CONTESTA</t>
  </si>
  <si>
    <t>Ayuntamiento de Valdegovía/Gaubea</t>
  </si>
  <si>
    <t>Ayuntamiento de Villabuena de Álava/Eskuernaga</t>
  </si>
  <si>
    <t>Ayuntamiento de Vitoria-Gasteiz</t>
  </si>
  <si>
    <t>No comprenden la pregunta</t>
  </si>
  <si>
    <t>Ayuntamiento de Yécora/Iekora</t>
  </si>
  <si>
    <t>Ayuntamiento de Zalduondo</t>
  </si>
  <si>
    <t>Ayuntamiento de Zambrana</t>
  </si>
  <si>
    <t>Ayuntamiento de Zigoitia</t>
  </si>
  <si>
    <t>16/05/25 No entiende la pregunta 8</t>
  </si>
  <si>
    <t>Asociación Protectora de Animales Betilagun CER NO ENTIENDEN PREGUNTA Y NO COMENTAN SERVICIO RECOGIDA</t>
  </si>
  <si>
    <t>Ayuntamiento de Zuia</t>
  </si>
  <si>
    <t>01/12/2025 2025RTE01638685</t>
  </si>
  <si>
    <t>Ayuntamiento de Abengibre</t>
  </si>
  <si>
    <t>Maribel Rodrigo</t>
  </si>
  <si>
    <t>FASE 2 21/08/25</t>
  </si>
  <si>
    <t>Ayuntamiento de Alatoz</t>
  </si>
  <si>
    <t xml:space="preserve">Transprencia me inidca que la he relcamado en le plazo de más de 1 mes tras </t>
  </si>
  <si>
    <t>Ayuntamiento de Albacete</t>
  </si>
  <si>
    <t>FASE 2 responde por email</t>
  </si>
  <si>
    <t>18/8/25 envío solicitud</t>
  </si>
  <si>
    <t>si</t>
  </si>
  <si>
    <t>Asociación Protectora de Animales El Arca de Noé</t>
  </si>
  <si>
    <t>no</t>
  </si>
  <si>
    <t>Ayuntamiento de Albatana</t>
  </si>
  <si>
    <t>Ayuntamiento de Alborea</t>
  </si>
  <si>
    <t>Ayuntamiento de Alcadozo</t>
  </si>
  <si>
    <t>FASE 2 25/08/25</t>
  </si>
  <si>
    <t>Ayuntamiento de Alcalá del Júcar</t>
  </si>
  <si>
    <t>Ayuntamiento de Alcaraz</t>
  </si>
  <si>
    <t>NO HAY CER</t>
  </si>
  <si>
    <t>DIPUTACIÓN (ALTHENIA S.L.U.)</t>
  </si>
  <si>
    <t>NO</t>
  </si>
  <si>
    <t>Ayuntamiento de Almansa</t>
  </si>
  <si>
    <t>Ayuntamiento de Alpera</t>
  </si>
  <si>
    <t>SI</t>
  </si>
  <si>
    <t>Protectora</t>
  </si>
  <si>
    <t>Ayuntamiento de Ayna</t>
  </si>
  <si>
    <t>23/09/25 transparencia solicita registro y solicitud ayto</t>
  </si>
  <si>
    <t>Ayuntamiento de Balazote</t>
  </si>
  <si>
    <t>DIPUTACIÓN, EMPERRADOS</t>
  </si>
  <si>
    <t>Ayuntamiento de Ballestero, El</t>
  </si>
  <si>
    <t>SIN CER  NI CENSO DE GATOS</t>
  </si>
  <si>
    <t>Ayuntamiento de Balsa de Ves</t>
  </si>
  <si>
    <t>si, Diputación</t>
  </si>
  <si>
    <t>Ayuntamiento de Barrax</t>
  </si>
  <si>
    <t>Ayuntamiento de Bienservida</t>
  </si>
  <si>
    <t>Ayuntamiento de Bogarra</t>
  </si>
  <si>
    <t xml:space="preserve">Diputación. </t>
  </si>
  <si>
    <t>Ayuntamiento de Bonete</t>
  </si>
  <si>
    <t>han empezado con 2 en septiembre 25</t>
  </si>
  <si>
    <t>Diputación: Althenia, S.L.U.</t>
  </si>
  <si>
    <t>Ayuntamiento de Bonillo, El</t>
  </si>
  <si>
    <t>Ayuntamiento de Carcelén</t>
  </si>
  <si>
    <t>Ayuntamiento de Casas de Juan Núñez</t>
  </si>
  <si>
    <t>Ayuntamiento de Casas de Lázaro</t>
  </si>
  <si>
    <t>Ayuntamiento de Casas de Ves</t>
  </si>
  <si>
    <t>diputación y emperrados</t>
  </si>
  <si>
    <t>Ayuntamiento de Casas-Ibáñez</t>
  </si>
  <si>
    <t>Ayuntamiento de Caudete</t>
  </si>
  <si>
    <t>Ayuntamiento de Cenizate</t>
  </si>
  <si>
    <t>conesta 23/09/25: No tiene CER, retirada con Manserman y ellos no tienen datos</t>
  </si>
  <si>
    <t>Ayuntamiento de Chinchilla de Monte-Aragón</t>
  </si>
  <si>
    <t>Ayuntamiento de Corral-Rubio</t>
  </si>
  <si>
    <t>Ayuntamiento de Cotillas</t>
  </si>
  <si>
    <t>Ayuntamiento de Elche de la Sierra</t>
  </si>
  <si>
    <t>NO CER NI CUMPLE CON NADA</t>
  </si>
  <si>
    <t>Ayuntamiento de Férez</t>
  </si>
  <si>
    <t>Diputación Albacete</t>
  </si>
  <si>
    <t>Ayuntamiento de Fuensanta</t>
  </si>
  <si>
    <t>FASE 2 30/09/25</t>
  </si>
  <si>
    <t>Ayuntamiento de Fuente-Álamo</t>
  </si>
  <si>
    <t>Ayuntamiento de Fuentealbilla</t>
  </si>
  <si>
    <t>FASE 2 01/10/25</t>
  </si>
  <si>
    <t>Ayuntamiento de Gineta, La</t>
  </si>
  <si>
    <t>Diputación</t>
  </si>
  <si>
    <t>Ayuntamiento de Golosalvo</t>
  </si>
  <si>
    <t>EMPERRADOS</t>
  </si>
  <si>
    <t>Ayuntamiento de Hellín</t>
  </si>
  <si>
    <t>ok</t>
  </si>
  <si>
    <t>16 colonias, 80 gatos operados</t>
  </si>
  <si>
    <t>lacero propio del ayuntameinto horario mañanas</t>
  </si>
  <si>
    <t>Ayuntamiento de Herrera, La</t>
  </si>
  <si>
    <t>Ayuntamiento de Higueruela</t>
  </si>
  <si>
    <t>Ayuntamiento de Hoya-Gonzalo</t>
  </si>
  <si>
    <t>Ayuntamiento de Jorquera</t>
  </si>
  <si>
    <t>Ayuntamiento de Letur</t>
  </si>
  <si>
    <t>Ayuntamiento de Lezuza</t>
  </si>
  <si>
    <t>DIPUTACIÓN</t>
  </si>
  <si>
    <t>Ayuntamiento de Liétor</t>
  </si>
  <si>
    <t>FASE 2 06/10/25</t>
  </si>
  <si>
    <t>Ayuntamiento de Madrigueras</t>
  </si>
  <si>
    <t>Ayuntamiento de Mahora</t>
  </si>
  <si>
    <t>Ayuntamiento de Masegoso</t>
  </si>
  <si>
    <t>Ayuntamiento de Minaya</t>
  </si>
  <si>
    <t>OK ACABAN DE EMPEZAR</t>
  </si>
  <si>
    <t>Diputación perros</t>
  </si>
  <si>
    <t>Ayuntamiento de Molinicos</t>
  </si>
  <si>
    <t>FASE 2 06/10/25 inc</t>
  </si>
  <si>
    <t>Ayuntamiento de Montalvos</t>
  </si>
  <si>
    <t>Ayuntamiento de Montealegre del Castillo</t>
  </si>
  <si>
    <t>Ayuntamiento de Motilleja</t>
  </si>
  <si>
    <t>Ayuntamiento de Munera</t>
  </si>
  <si>
    <t>Ayuntamiento de Navas de Jorquera</t>
  </si>
  <si>
    <t>DIPUTACION</t>
  </si>
  <si>
    <t>Ayuntamiento de Nerpio</t>
  </si>
  <si>
    <t>Ayuntamiento de Ontur</t>
  </si>
  <si>
    <t>Ayuntamiento de Ossa de Montiel</t>
  </si>
  <si>
    <t>Ayuntamiento de Paterna del Madera</t>
  </si>
  <si>
    <t>Ayuntamiento de Peñas de San Pedro</t>
  </si>
  <si>
    <t>Ayuntamiento de Peñascosa</t>
  </si>
  <si>
    <t>Ayuntamiento de Pétrola</t>
  </si>
  <si>
    <t>Ayuntamiento de Povedilla</t>
  </si>
  <si>
    <t>Ayuntamiento de Pozo Cañada</t>
  </si>
  <si>
    <t>Ayuntamiento de Pozohondo</t>
  </si>
  <si>
    <t>Ayuntamiento de Pozo-Lorente</t>
  </si>
  <si>
    <t>Ayuntamiento de Pozuelo</t>
  </si>
  <si>
    <t>Ayuntamiento de Recueja, La</t>
  </si>
  <si>
    <t>Ayuntamiento de Riópar</t>
  </si>
  <si>
    <t>sep 25</t>
  </si>
  <si>
    <t>diputación Albacete</t>
  </si>
  <si>
    <t>Ayuntamiento de Robledo</t>
  </si>
  <si>
    <t>Ayuntamiento de Roda, La</t>
  </si>
  <si>
    <t>funcionario contratado</t>
  </si>
  <si>
    <t>Ayuntamiento de Salobre</t>
  </si>
  <si>
    <t>diputacion</t>
  </si>
  <si>
    <t>Ayuntamiento de San Pedro</t>
  </si>
  <si>
    <t>DENIEGA TRANSP.</t>
  </si>
  <si>
    <t>diputación</t>
  </si>
  <si>
    <t>Ayuntamiento de Socovos</t>
  </si>
  <si>
    <t>Ayuntamiento de Tarazona de la Mancha</t>
  </si>
  <si>
    <t>Ayuntamiento de Tobarra</t>
  </si>
  <si>
    <t>FASE 2 07/10/25</t>
  </si>
  <si>
    <t>Ayuntamiento de Valdeganga</t>
  </si>
  <si>
    <t>Ayuntamiento de Vianos</t>
  </si>
  <si>
    <t>Ayuntamiento de Villa de Ves</t>
  </si>
  <si>
    <t>24/10/24  pide registro ayuntamiento</t>
  </si>
  <si>
    <t>Ayuntamiento de Villalgordo del Júcar</t>
  </si>
  <si>
    <t>Ayuntamiento de Villamalea</t>
  </si>
  <si>
    <t>Ayuntamiento de Villapalacios</t>
  </si>
  <si>
    <t>Ayuntamiento de Villarrobledo</t>
  </si>
  <si>
    <t>Huellas de Vida (perros) y Pisadas Gatunas (gatos)</t>
  </si>
  <si>
    <t>Ayuntamiento de Villatoya</t>
  </si>
  <si>
    <t>Ayuntamiento de Villavaliente</t>
  </si>
  <si>
    <t>Ayuntamiento de Villaverde de Guadalimar</t>
  </si>
  <si>
    <t>Ayuntamiento de Viveros</t>
  </si>
  <si>
    <t>Ayuntamiento de Yeste</t>
  </si>
  <si>
    <t>Ayuntamiento de Agost</t>
  </si>
  <si>
    <t>Ignacio Gascon</t>
  </si>
  <si>
    <t>Ayuntamiento de Agres</t>
  </si>
  <si>
    <t>Ayuntamiento de Aigües</t>
  </si>
  <si>
    <t>Ayuntamiento de Albatera</t>
  </si>
  <si>
    <t>Sí.Asociación protectora animales CES Albatera</t>
  </si>
  <si>
    <t>Sí. Asociación Protectora de animales CES Albatera</t>
  </si>
  <si>
    <t>Ayuntamiento de Alcalalí</t>
  </si>
  <si>
    <t>Ayuntamiento de Alcoleja</t>
  </si>
  <si>
    <t>Ayuntamiento de Alcosser</t>
  </si>
  <si>
    <t>Ayuntamiento de Alcoy/Alcoi</t>
  </si>
  <si>
    <t>Ayuntamiento de Alfafara</t>
  </si>
  <si>
    <t>Ayuntamiento de Alfàs del Pi, l'</t>
  </si>
  <si>
    <t>Si</t>
  </si>
  <si>
    <t>Ayuntamiento de Algorfa</t>
  </si>
  <si>
    <t>Ayuntamiento de Algueña</t>
  </si>
  <si>
    <t>Ayuntamiento de Alicante/Alacant</t>
  </si>
  <si>
    <t>Ayuntamiento de Almoradí</t>
  </si>
  <si>
    <t>Ayuntamiento de Almudaina</t>
  </si>
  <si>
    <t>Ayuntamiento de Alqueria d'Asnar, l'</t>
  </si>
  <si>
    <t>Ayuntamiento de Altea</t>
  </si>
  <si>
    <t>Ayuntamiento de Aspe</t>
  </si>
  <si>
    <t>-</t>
  </si>
  <si>
    <t>?</t>
  </si>
  <si>
    <t>Ayuntamiento de Atzúbia, l'</t>
  </si>
  <si>
    <t>Ayuntamiento de Balones</t>
  </si>
  <si>
    <t>Ayuntamiento de Banyeres de Mariola</t>
  </si>
  <si>
    <t>Ayuntamiento de Benasau</t>
  </si>
  <si>
    <t>Ayuntamiento de Beneixama</t>
  </si>
  <si>
    <t>05/05/25 Faltan datos</t>
  </si>
  <si>
    <t>SOCIEDAD PROTECTORA DE ANIMALES Y PLANTAS de Villena</t>
  </si>
  <si>
    <t>Ayuntamiento de Benejúzar</t>
  </si>
  <si>
    <t>Ayuntamiento de Benferri</t>
  </si>
  <si>
    <t>Ayuntamiento de Beniarbeig</t>
  </si>
  <si>
    <t>Ayuntamiento de Beniardá</t>
  </si>
  <si>
    <t>Ayuntamiento de Beniarrés</t>
  </si>
  <si>
    <t>Ayuntamiento de Benidoleig</t>
  </si>
  <si>
    <t>Ayuntamiento de Benidorm</t>
  </si>
  <si>
    <t>Si. Sociedad Protectora de animales y plantas.</t>
  </si>
  <si>
    <t>Ayuntamiento de Benifallim</t>
  </si>
  <si>
    <t>Ayuntamiento de Benifato</t>
  </si>
  <si>
    <t>Ayuntamiento de Benigembla</t>
  </si>
  <si>
    <t>Ayuntamiento de Benijófar</t>
  </si>
  <si>
    <t>Ayuntamiento de Benilloba</t>
  </si>
  <si>
    <t>Ayuntamiento de Benillup</t>
  </si>
  <si>
    <t>Ayuntamiento de Benimantell</t>
  </si>
  <si>
    <t>Ayuntamiento de Benimarfull</t>
  </si>
  <si>
    <t>Ayuntamiento de Benimassot</t>
  </si>
  <si>
    <t>Ayuntamiento de Benimeli</t>
  </si>
  <si>
    <t>Ayuntamiento de Benissa</t>
  </si>
  <si>
    <t>Si. Veterinaria victoria</t>
  </si>
  <si>
    <t>Ayuntamiento de Benitachell/Poble Nou de Benitatxell, el</t>
  </si>
  <si>
    <t>25/04/2025 Por mail</t>
  </si>
  <si>
    <t>Ayuntamiento de Biar</t>
  </si>
  <si>
    <t>Ayuntamiento de Bigastro</t>
  </si>
  <si>
    <t>Ayuntamiento de Bolulla</t>
  </si>
  <si>
    <t>Ayuntamiento de Busot</t>
  </si>
  <si>
    <t>Ayuntamiento de Callosa d'en Sarrià</t>
  </si>
  <si>
    <t>Ayuntamiento de Callosa de Segura</t>
  </si>
  <si>
    <t>Ayuntamiento de Calp</t>
  </si>
  <si>
    <t>Ayuntamiento de Campello, el</t>
  </si>
  <si>
    <t>Ayuntamiento de Campo de Mirra/Camp de Mirra, el</t>
  </si>
  <si>
    <t>Ayuntamiento de Cañada</t>
  </si>
  <si>
    <t>Ayuntamiento de Castalla</t>
  </si>
  <si>
    <t>Ayuntamiento de Castell de Castells</t>
  </si>
  <si>
    <t>Ayuntamiento de Castell de Guadalest, el</t>
  </si>
  <si>
    <t>Ayuntamiento de Catral</t>
  </si>
  <si>
    <t>Ayuntamiento de Cocentaina</t>
  </si>
  <si>
    <t>Ayuntamiento de Confrides</t>
  </si>
  <si>
    <t>Ayuntamiento de Cox</t>
  </si>
  <si>
    <t>Ayuntamiento de Crevillent</t>
  </si>
  <si>
    <t>30/04/25 Nos manda programa y memoria</t>
  </si>
  <si>
    <t>Ayuntamiento de Daya Nueva</t>
  </si>
  <si>
    <t>Ayuntamiento de Daya Vieja</t>
  </si>
  <si>
    <t>Ayuntamiento de Dénia</t>
  </si>
  <si>
    <t>Si. APAD</t>
  </si>
  <si>
    <t>Ayuntamiento de Dolores</t>
  </si>
  <si>
    <t>Ayuntamiento de Elche/Elx</t>
  </si>
  <si>
    <t>Si. Proteccion animal</t>
  </si>
  <si>
    <t>Ayuntamiento de Elda</t>
  </si>
  <si>
    <t>Si. Mancomunidad</t>
  </si>
  <si>
    <t>Ayuntamiento de Fageca</t>
  </si>
  <si>
    <t>Ayuntamiento de Famorca</t>
  </si>
  <si>
    <t>Ayuntamiento de Finestrat</t>
  </si>
  <si>
    <t>Si. Protectora</t>
  </si>
  <si>
    <t>Ayuntamiento de Fondó de les Neus, el/Hondón de las Nieves</t>
  </si>
  <si>
    <t>12/24</t>
  </si>
  <si>
    <t>Recogida de animales asociación Alma</t>
  </si>
  <si>
    <t>Ayuntamiento de Formentera del Segura</t>
  </si>
  <si>
    <t>Ayuntamiento de Gaianes</t>
  </si>
  <si>
    <t>Ayuntamiento de Gata de Gorgos</t>
  </si>
  <si>
    <t>Ayuntamiento de Gorga</t>
  </si>
  <si>
    <t>Ayuntamiento de Granja de Rocamora</t>
  </si>
  <si>
    <t>Ayuntamiento de Guardamar del Segura</t>
  </si>
  <si>
    <t>Ayuntamiento de Hondón de los Frailes</t>
  </si>
  <si>
    <t>Ayuntamiento de Ibi</t>
  </si>
  <si>
    <t>Si.</t>
  </si>
  <si>
    <t>Ayuntamiento de Jacarilla</t>
  </si>
  <si>
    <t>Ayuntamiento de Jávea/Xàbia</t>
  </si>
  <si>
    <t>Ayuntamiento de Jijona/Xixona</t>
  </si>
  <si>
    <t>Ayuntamiento de la Vall de Gallinera</t>
  </si>
  <si>
    <t>Ayuntamiento de Llíber</t>
  </si>
  <si>
    <t>Ayuntamiento de Lorcha/Orxa, L'</t>
  </si>
  <si>
    <t>Ayuntamiento de Millena</t>
  </si>
  <si>
    <t>Ayuntamiento de Monforte del Cid</t>
  </si>
  <si>
    <t>Si. APAM</t>
  </si>
  <si>
    <t>Ayuntamiento de Monóvar/Monòver</t>
  </si>
  <si>
    <t>Ayuntamiento de Montesinos, Los</t>
  </si>
  <si>
    <t>Ayuntamiento de Murla</t>
  </si>
  <si>
    <t>Ayuntamiento de Muro de Alcoy</t>
  </si>
  <si>
    <t>Ayuntamiento de Mutxamel</t>
  </si>
  <si>
    <t>Ayuntamiento de Novelda</t>
  </si>
  <si>
    <t>Ayuntamiento de Nucia, la</t>
  </si>
  <si>
    <t>Ayuntamiento de Ondara</t>
  </si>
  <si>
    <t>Ayuntamiento de Onil</t>
  </si>
  <si>
    <t>Ayuntamiento de Orba</t>
  </si>
  <si>
    <t>07/05/2025 Le pasa el balón a la policía</t>
  </si>
  <si>
    <t>Repite Respuesta</t>
  </si>
  <si>
    <t>Ayuntamiento de Orihuela</t>
  </si>
  <si>
    <t>Ayuntamiento de Orxeta</t>
  </si>
  <si>
    <t>Ayuntamiento de Parcent</t>
  </si>
  <si>
    <t>Ayuntamiento de Pedreguer</t>
  </si>
  <si>
    <t>Si. Els Poets</t>
  </si>
  <si>
    <t>Ayuntamiento de Pego</t>
  </si>
  <si>
    <t>Ayuntamiento de Penàguila</t>
  </si>
  <si>
    <t>Ayuntamiento de Petrer</t>
  </si>
  <si>
    <t>Ayuntamiento de Pilar de la Horadada</t>
  </si>
  <si>
    <t>Si. No quiere decir</t>
  </si>
  <si>
    <t>Ayuntamiento de Pinós, el/Pinoso</t>
  </si>
  <si>
    <t>Ayuntamiento de Planes</t>
  </si>
  <si>
    <t>Ayuntamiento de Poblets, Els</t>
  </si>
  <si>
    <t>Ayuntamiento de Polop</t>
  </si>
  <si>
    <t>Ayuntamiento de Quatretondeta</t>
  </si>
  <si>
    <t>Ayuntamiento de Rafal</t>
  </si>
  <si>
    <t>Ayuntamiento de Ràfol d'Almúnia, el</t>
  </si>
  <si>
    <t>Ayuntamiento de Redován</t>
  </si>
  <si>
    <t>Ayuntamiento de Relleu</t>
  </si>
  <si>
    <t>Ayuntamiento de Rojales</t>
  </si>
  <si>
    <t>Ayuntamiento de Romana, la</t>
  </si>
  <si>
    <t>Ayuntamiento de Sagra</t>
  </si>
  <si>
    <t>Ayuntamiento de Salinas</t>
  </si>
  <si>
    <t>Ayuntamiento de San Fulgencio</t>
  </si>
  <si>
    <t>Ayuntamiento de San Isidro</t>
  </si>
  <si>
    <t>Ayuntamiento de San Miguel de Salinas</t>
  </si>
  <si>
    <t>Ayuntamiento de San Vicente del Raspeig/Sant Vicent del Raspeig</t>
  </si>
  <si>
    <t>Ayuntamiento de Sanet y Negrals</t>
  </si>
  <si>
    <t>Ayuntamiento de Sant Joan D'Alacant</t>
  </si>
  <si>
    <t>Ayuntamiento de Santa Pola</t>
  </si>
  <si>
    <t>Ayuntamiento de Sax</t>
  </si>
  <si>
    <t>Sí.</t>
  </si>
  <si>
    <t>Ayuntamiento de Sella</t>
  </si>
  <si>
    <t>Ayuntamiento de Senija</t>
  </si>
  <si>
    <t>Ayuntamiento de Tàrbena</t>
  </si>
  <si>
    <t>Ayuntamiento de Teulada</t>
  </si>
  <si>
    <t>Ayuntamiento de Tibi</t>
  </si>
  <si>
    <t>Ayuntamiento de Tollos</t>
  </si>
  <si>
    <t>Ayuntamiento de Tormos</t>
  </si>
  <si>
    <t>Ayuntamiento de Torremanzanas/Torre de Les Maçanes, La</t>
  </si>
  <si>
    <t>Ayuntamiento de Torrevieja</t>
  </si>
  <si>
    <t>Sí. Clínica San Anton S.L.</t>
  </si>
  <si>
    <t>Ayuntamiento de Vall d'Alcalà, la</t>
  </si>
  <si>
    <t>Ayuntamiento de Vall d'Ebo, la</t>
  </si>
  <si>
    <t>Ayuntamiento de Vall de Laguar, La</t>
  </si>
  <si>
    <t>Ayuntamiento de Verger, el</t>
  </si>
  <si>
    <t>Ayuntamiento de Villajoyosa/Vila Joiosa, La</t>
  </si>
  <si>
    <t>Ayuntamiento de Villena</t>
  </si>
  <si>
    <t>Ayuntamiento de Xaló</t>
  </si>
  <si>
    <t>Ayuntamiento de Abla</t>
  </si>
  <si>
    <t>Rosa</t>
  </si>
  <si>
    <t>Ayuntamiento de Abrucena</t>
  </si>
  <si>
    <t>29/05/2025 Contesta por mail Asociación Abrufelina</t>
  </si>
  <si>
    <t>Ayuntamiento de Adra</t>
  </si>
  <si>
    <t>Ayuntamiento de Albanchez</t>
  </si>
  <si>
    <t>Ayuntamiento de Alboloduy</t>
  </si>
  <si>
    <t>Ayuntamiento de Albox</t>
  </si>
  <si>
    <t>Ayuntamiento de Alcolea</t>
  </si>
  <si>
    <t>Ayuntamiento de Alcóntar</t>
  </si>
  <si>
    <t>Ayuntamiento de Alcudia de Monteagud</t>
  </si>
  <si>
    <t>Ayuntamiento de Alhabia</t>
  </si>
  <si>
    <t>Ayuntamiento de Alhama de Almería</t>
  </si>
  <si>
    <t>Ayuntamiento de Alicún</t>
  </si>
  <si>
    <t>Ayuntamiento de Almería</t>
  </si>
  <si>
    <t>Ayuntamiento de Almócita</t>
  </si>
  <si>
    <t>Ayuntamiento de Alsodux</t>
  </si>
  <si>
    <t>Ayuntamiento de Antas</t>
  </si>
  <si>
    <t>Ayuntamiento de Arboleas</t>
  </si>
  <si>
    <t>Ayuntamiento de Armuña de Almanzora</t>
  </si>
  <si>
    <t>Ayuntamiento de Bacares</t>
  </si>
  <si>
    <t>Ayuntamiento de Balanegra</t>
  </si>
  <si>
    <t>Ayuntamiento de Bayárcal</t>
  </si>
  <si>
    <t>Ayuntamiento de Bayarque</t>
  </si>
  <si>
    <t>Ayuntamiento de Bédar</t>
  </si>
  <si>
    <t>Ayuntamiento de Beires</t>
  </si>
  <si>
    <t>Ayuntamiento de Benahadux</t>
  </si>
  <si>
    <t>Ayuntamiento de Benitagla</t>
  </si>
  <si>
    <t>Ayuntamiento de Benizalón</t>
  </si>
  <si>
    <t>Ayuntamiento de Bentarique</t>
  </si>
  <si>
    <t>Ayuntamiento de Berja</t>
  </si>
  <si>
    <t>10/05/25 Rechazado "El Ayuntamiento no se encuentra en disponibilidad de atender la solicutd"</t>
  </si>
  <si>
    <t>Ayuntamiento de Canjáyar</t>
  </si>
  <si>
    <t>28/04/25 Responde por email todo que no</t>
  </si>
  <si>
    <t>Ayuntamiento de Cantoria</t>
  </si>
  <si>
    <t>Ayuntamiento de Carboneras</t>
  </si>
  <si>
    <t>Ayuntamiento de Castro de Filabres</t>
  </si>
  <si>
    <t>Ayuntamiento de Chercos</t>
  </si>
  <si>
    <t>Ayuntamiento de Chirivel</t>
  </si>
  <si>
    <t>Ayuntamiento de Cóbdar</t>
  </si>
  <si>
    <t>Ayuntamiento de Cuevas del Almanzora</t>
  </si>
  <si>
    <t>14/05/2025 Mail: Acabamos de ver su escrito, cuando quiera agendamos una reunión.</t>
  </si>
  <si>
    <t>Ayuntamiento de Dalías</t>
  </si>
  <si>
    <t>El Ejido</t>
  </si>
  <si>
    <t>6 meses</t>
  </si>
  <si>
    <t>Montañas del Sol Animal Service S.L.</t>
  </si>
  <si>
    <t>Ayuntamiento de Enix</t>
  </si>
  <si>
    <t>Ayuntamiento de Felix</t>
  </si>
  <si>
    <t>Ayuntamiento de Fines</t>
  </si>
  <si>
    <t>Ayuntamiento de Fiñana</t>
  </si>
  <si>
    <t>No tienen</t>
  </si>
  <si>
    <t>Diputación de Almería</t>
  </si>
  <si>
    <t>Ayuntamiento de Fondón</t>
  </si>
  <si>
    <t>Ayuntamiento de Gádor</t>
  </si>
  <si>
    <t>Ayuntamiento de Gallardos, Los</t>
  </si>
  <si>
    <t>Ayuntamiento de Garrucha</t>
  </si>
  <si>
    <t>Ayuntamiento de Gérgal</t>
  </si>
  <si>
    <t>Ayuntamiento de Huécija</t>
  </si>
  <si>
    <t>Ayuntamiento de Huércal de Almería</t>
  </si>
  <si>
    <t>Ayuntamiento de Huércal-Overa</t>
  </si>
  <si>
    <t>17/06/2025 Carta certificada.No pueden facilitar información, se encarga la Asoc. Nueva Vida.</t>
  </si>
  <si>
    <t>Ayuntamiento de Íllar</t>
  </si>
  <si>
    <t>Ayuntamiento de Instinción</t>
  </si>
  <si>
    <t>Ayuntamiento de Laroya</t>
  </si>
  <si>
    <t>Ayuntamiento de Láujar de Andarax</t>
  </si>
  <si>
    <t>Ayuntamiento de Líjar</t>
  </si>
  <si>
    <t>Ayuntamiento de Lubrín</t>
  </si>
  <si>
    <t>Ayuntamiento de Lucainena de las Torres</t>
  </si>
  <si>
    <t>Ayuntamiento de Lúcar</t>
  </si>
  <si>
    <t>Ayuntamiento de Macael</t>
  </si>
  <si>
    <t>Ayuntamiento de María</t>
  </si>
  <si>
    <t>Ayuntamiento de Mojácar</t>
  </si>
  <si>
    <t>Ayuntamiento de Mojonera, La</t>
  </si>
  <si>
    <t>Ayuntamiento de Nacimiento</t>
  </si>
  <si>
    <t>26/05/2025 Carta correo ordinario: Están trabajando en el plan de gestión de colonias. No facilitan datos.</t>
  </si>
  <si>
    <t>Ayuntamiento de Níjar</t>
  </si>
  <si>
    <t>Ayuntamiento de Ohanes</t>
  </si>
  <si>
    <t>Ayuntamiento de Olula de Castro</t>
  </si>
  <si>
    <t>Ayuntamiento de Olula del Río</t>
  </si>
  <si>
    <t>Ayuntamiento de Oria</t>
  </si>
  <si>
    <t>Ayuntamiento de Padules</t>
  </si>
  <si>
    <t>Ayuntamiento de Partaloa</t>
  </si>
  <si>
    <t>Ayuntamiento de Paterna del Río</t>
  </si>
  <si>
    <t>Ayuntamiento de Pechina</t>
  </si>
  <si>
    <t>Ayuntamiento de Pulpí</t>
  </si>
  <si>
    <t>Ayuntamiento de Purchena</t>
  </si>
  <si>
    <t>Ayuntamiento de Rágol</t>
  </si>
  <si>
    <t xml:space="preserve"> </t>
  </si>
  <si>
    <t>Ayuntamiento de Rioja</t>
  </si>
  <si>
    <t>27/05/2025 por registro</t>
  </si>
  <si>
    <t>Colegio oficial de Veterinarios de Almería</t>
  </si>
  <si>
    <t>Ayuntamiento de Roquetas de Mar</t>
  </si>
  <si>
    <t>Ayuntamiento de Santa Cruz de Marchena</t>
  </si>
  <si>
    <t>Ayuntamiento de Santa Fe de Mondújar</t>
  </si>
  <si>
    <t>13/05/2025 Mail: están elaborando el plan, no pueden facilitar datos todavía</t>
  </si>
  <si>
    <t>Ayuntamiento de Senés</t>
  </si>
  <si>
    <t>Ayuntamiento de Serón</t>
  </si>
  <si>
    <t>Ayuntamiento de Sierro</t>
  </si>
  <si>
    <t>Ayuntamiento de Somontín</t>
  </si>
  <si>
    <t>Ayuntamiento de Sorbas</t>
  </si>
  <si>
    <t>08/06/2025  No facilita datos</t>
  </si>
  <si>
    <t>Ayuntamiento de Suflí</t>
  </si>
  <si>
    <t>Ayuntamiento de Tabernas</t>
  </si>
  <si>
    <t>05/05/25 Responde por email</t>
  </si>
  <si>
    <t>Monaña de Sol</t>
  </si>
  <si>
    <t>Ayuntamiento de Taberno</t>
  </si>
  <si>
    <t>Ayuntamiento de Tahal</t>
  </si>
  <si>
    <t>Ayuntamiento de Terque</t>
  </si>
  <si>
    <t>Ayuntamiento de Tíjola</t>
  </si>
  <si>
    <t>Ayuntamiento de Tres Villas, Las</t>
  </si>
  <si>
    <t>Ayuntamiento de Turre</t>
  </si>
  <si>
    <t>Ayuntamiento de Turrillas</t>
  </si>
  <si>
    <t>Ayuntamiento de Uleila del Campo</t>
  </si>
  <si>
    <t>Ayuntamiento de Urrácal</t>
  </si>
  <si>
    <t>Ayuntamiento de Velefique</t>
  </si>
  <si>
    <t>Ayuntamiento de Vélez-Blanco</t>
  </si>
  <si>
    <t>Ayuntamiento de Vélez-Rubio</t>
  </si>
  <si>
    <t>Ayuntamiento de Vera</t>
  </si>
  <si>
    <t>Ayuntamiento de Viator</t>
  </si>
  <si>
    <t>Ayuntamiento de Vícar</t>
  </si>
  <si>
    <t>Montaña del Sol Animal Service S.L</t>
  </si>
  <si>
    <t>Ayuntamiento de Zurgena</t>
  </si>
  <si>
    <t>Ayuntamiento de Allande</t>
  </si>
  <si>
    <t>05/10/2025 - 2025-E-RE-4176</t>
  </si>
  <si>
    <t>Paz Rotllán García</t>
  </si>
  <si>
    <t>No contesta</t>
  </si>
  <si>
    <t>No. En su defecto, el Ayuntamiento se atiene a la Directriz técnica de la Dirección General de Derechos de los Animales (D.G.D.A) sobre gestión de poblaciones felinas, en su última edición de agosto 2024.</t>
  </si>
  <si>
    <t>Ayuntamiento de Aller</t>
  </si>
  <si>
    <t>05/10/2025 - 2025-E-RE-4177</t>
  </si>
  <si>
    <t>Ayuntamiento de Amieva</t>
  </si>
  <si>
    <t>05/10/2025 - 2025-E-RE-4178</t>
  </si>
  <si>
    <t>Ayuntamiento de Avilés</t>
  </si>
  <si>
    <t>05/10/2025 - 2025-E-RE-4179</t>
  </si>
  <si>
    <t>Ayuntamiento de Belmonte de Miranda</t>
  </si>
  <si>
    <t>05/10/2025 - 2025-E-RE-4180</t>
  </si>
  <si>
    <t>Sí, con la Clínica Veterinaria La Granja</t>
  </si>
  <si>
    <t>Sí, personal municipal o de la Clínica Veterinaria La Granja</t>
  </si>
  <si>
    <t>Sí, Clínica Veterinaria La Granja</t>
  </si>
  <si>
    <t>Ayuntamiento de Bimenes</t>
  </si>
  <si>
    <t>05/10/2025 - 2025-E-RE-4181</t>
  </si>
  <si>
    <t>Ayuntamiento de Boal</t>
  </si>
  <si>
    <t>05/10/2025 - 2025-E-RE-4182</t>
  </si>
  <si>
    <t>Ayuntamiento de Cabrales</t>
  </si>
  <si>
    <t>05/10/2025 - 2025-E-RE-4183</t>
  </si>
  <si>
    <t>No, aunque dicen que en diciembre lo aprueban</t>
  </si>
  <si>
    <t>No. Contrato directo con Centro Canino La Ería y el Centro Caa Pachón en caso de surgir la necesidad.</t>
  </si>
  <si>
    <t>Ayuntamiento de Cabranes</t>
  </si>
  <si>
    <t>05/10/2025 - 2025-E-RE-4184</t>
  </si>
  <si>
    <t>Ayuntamiento de Candamo</t>
  </si>
  <si>
    <t>05/10/2025 - 2025-E-RE-4185</t>
  </si>
  <si>
    <t>Ayuntamiento de Cangas de Onís</t>
  </si>
  <si>
    <t>05/10/2025 - 2025-E-RE-4186</t>
  </si>
  <si>
    <t>NA</t>
  </si>
  <si>
    <t>No, Protocolo de actuación desde 24/02/2022</t>
  </si>
  <si>
    <t xml:space="preserve">No existe un contrato específico de recogida de animales 24/7.
No obstante, la recogida se realiza con personal municipal.
</t>
  </si>
  <si>
    <t>En casos de urgencia, los animales heridos son trasladados a un veterinario que dispone de servicio de urgencias 24 horas. No especifica cual.</t>
  </si>
  <si>
    <t>Ayuntamiento de Cangas del Narcea</t>
  </si>
  <si>
    <t>05/10/2025 - 2025-E-RE-4187</t>
  </si>
  <si>
    <t>Ayuntamiento de Caravia</t>
  </si>
  <si>
    <t>05/10/2025 - 2025-E-RE-4188</t>
  </si>
  <si>
    <t>Ayuntamiento de Carreño</t>
  </si>
  <si>
    <t>Sí, Centro Canino La Ería</t>
  </si>
  <si>
    <t>Sí* (solo perros)</t>
  </si>
  <si>
    <t>Ayuntamiento de Caso</t>
  </si>
  <si>
    <t>05/10/2025 - 2025-E-RE-4189</t>
  </si>
  <si>
    <t>Ayuntamiento de Castrillón</t>
  </si>
  <si>
    <t>05/10/2025 - 2025-E-RE-4190</t>
  </si>
  <si>
    <t xml:space="preserve">Existía un convenio de colaboración entre el Ayuntamiento de Castrillón y la 
Asociación Asturmiaus, cuyo objeto era el control sanitario y etológico, así como el 
seguimiento de colonias felinas en Castrillón. En el marco de este convenio se 
llevaban a cabo las actuaciones del método CER en el Concejo, entre ellas, la captura 
y traslado de gatos desde su origen a la clínica correspondiente; recepción, registro 
y evaluación del estado sanitario de los animales; esterilización, marcaje, 
desparasitación e identificación de los mismos y devolución al lugar de origen. Dicho 
convenio se extinguió en mayo de 2024. 
Seguidamente, el Ayuntamiento de Castrillón, en conocimiento de las 
competencias que le atribuye la ley 7/2023 de 28 de marzo, de Protección de los 
Derechos y Bienestar de los Animales, licitó en 2024 un contrato de gestión de 
animales abandonados en la vía pública, en el que se incluyen las actuaciones del 
método CER, a fin de dar cumplimiento a las competencias que la ley atribuye al 
municipio. Dicha licitación quedó desierta, por lo que a fecha de hoy se está 
gestionando una nueva licitación. </t>
  </si>
  <si>
    <t>Ayuntamiento de Castropol</t>
  </si>
  <si>
    <t>r1 (06/05/2025), r2 (12705/2025)</t>
  </si>
  <si>
    <t>protectora Castrocanin de Castropol</t>
  </si>
  <si>
    <t>Ayuntamiento de Coaña</t>
  </si>
  <si>
    <t>05/10/2025 - 2025-E-RE-4191</t>
  </si>
  <si>
    <t>Sí, El Rincón de
tu Mascota, El Senderín de Ness, Protectora de Animales Occidente Astur, Policlínico Veterinario de Navia,
Ana Belén Guerra Quiñones, Carya Fonseca S.L.U</t>
  </si>
  <si>
    <t>Ayuntamiento de Colunga</t>
  </si>
  <si>
    <t>05/10/2025 - 2025-E-RE-4192</t>
  </si>
  <si>
    <t>Ayuntamiento de Corvera de Asturias</t>
  </si>
  <si>
    <t>29/08/2025 - 00107850</t>
  </si>
  <si>
    <t>empresa Mi Fiel Escudero</t>
  </si>
  <si>
    <t>Confirma recogida 24h pero no confirma si 7 días a la semana</t>
  </si>
  <si>
    <t>Ayuntamiento de Cudillero</t>
  </si>
  <si>
    <t>05/10/2025 - 2025-E-RE-4193</t>
  </si>
  <si>
    <t>Ayuntamiento de Degaña</t>
  </si>
  <si>
    <t>05/10/2025 - 2025-E-RE-4194</t>
  </si>
  <si>
    <t>Ayuntamiento de Franco, El</t>
  </si>
  <si>
    <t>05/10/2025 - 2025-E-RE-4195</t>
  </si>
  <si>
    <t>No. Realiza actuaciones en colaboración con la Asociación Protectora Occidente Astur para la recogida de perros, Asociación El Senderín de Ness para la recogida de gatos y Carya Fonseca SLU y Veterinarios La caridad para asistencia veterinaria</t>
  </si>
  <si>
    <t>No, lo desempeña ña Policia Local y Operarios Municipales.</t>
  </si>
  <si>
    <t>Ayuntamiento de Gijón</t>
  </si>
  <si>
    <t>01/09/2025 - 00107883</t>
  </si>
  <si>
    <t>Ayuntamiento de Gozón</t>
  </si>
  <si>
    <t>05/10/2025 - 2025-E-RE-4196</t>
  </si>
  <si>
    <t>Ayuntamiento de Grado</t>
  </si>
  <si>
    <t>Sí, protectora GraoAnimals</t>
  </si>
  <si>
    <t>Ayuntamiento de Grandas de Salime</t>
  </si>
  <si>
    <t>12/0572025 registro de salida incompleto</t>
  </si>
  <si>
    <t>Ayuntamiento de Ibias</t>
  </si>
  <si>
    <t>02/11/2025 - 2025-E-RE-4909</t>
  </si>
  <si>
    <t>Que esta Ayuntamiento, por sus características estructurales no dispone actualmente de los recursos personales, materiales ni técnicos suficientes para atender de manera exhaustiva el conjunto de cuestiones planteadas en su solicitud. El nivel de detalle requerido en las 10 preguntas formuladas implicaría un esfuerzo desproporcionado en relación con los medios disponibles, lo que comprometería el normal funcionamiento de los servicios municipales ordinarios, por lo que actualmente se estudian posibles fórmulas para hacer frente a las cuestiones planteadas, desde el punto de vista técnico y presupuestario.
Todo ello sin perjuicio del compromiso de esta Administración con el cumplimiento e implementación de la Ley 7/2023, de 28 de marzo, de protección de los derechos y el bienestar de los animales dentro de las capacidades disponibles, en relación al bienestar físico de los animales, ya sea de una colonia, ya sean animales abandonados.
Sin otro particular, agradeciendo su interés, reciba un cordial saludo.</t>
  </si>
  <si>
    <t>NS/NC</t>
  </si>
  <si>
    <t>Ayuntamiento de Illano</t>
  </si>
  <si>
    <t>05/11/2025 - 2025-E-RE-4992</t>
  </si>
  <si>
    <t>Ayuntamiento de Illas</t>
  </si>
  <si>
    <t>05/11/2025 - 2025-E-RE-4993</t>
  </si>
  <si>
    <t>Ayuntamiento de Langreo</t>
  </si>
  <si>
    <t>05/11/2025 - 2025-E-RE-4994</t>
  </si>
  <si>
    <t>Ayuntamiento de Laviana</t>
  </si>
  <si>
    <t>05/11/2025 - 2025-E-RE-4995</t>
  </si>
  <si>
    <t>Ayuntamiento de Lena</t>
  </si>
  <si>
    <t>05/11/2025 - 2025-E-RE-4996</t>
  </si>
  <si>
    <t>Ayuntamiento de Llanera</t>
  </si>
  <si>
    <t>05/11/2025 - 2025-E-RE-4997</t>
  </si>
  <si>
    <t>Ayuntamiento de Llanes</t>
  </si>
  <si>
    <t>05/11/2025 - 2025-E-RE-4998</t>
  </si>
  <si>
    <t>Ayuntamiento de Mieres (Asturias)</t>
  </si>
  <si>
    <t>05/11/2025 - 2025-E-RE-4999</t>
  </si>
  <si>
    <t>Sí, Contrato de Servicio de Gestión del Centro Municipal de Acogida de Animales 
“Tono Ambrosio” (en adelante CAAM).</t>
  </si>
  <si>
    <t>Si, dentro del contrato de la gestion del CAAM.</t>
  </si>
  <si>
    <t>El Servicio veterinario está incluido dentro del contrato de la gestion del CAAM e incluye cualquier tipo de atención que requieran los animales (intervenciones quirúrgicas, hospitalización, tratamientos, vacunas, pruebas diagnósticas, implantación de microchip…), debiendo estar disponible para casos de urgencia las 24 horas del día.</t>
  </si>
  <si>
    <t>Ayuntamiento de Morcín</t>
  </si>
  <si>
    <t>05/11/2025 - 2025-E-RE-5000</t>
  </si>
  <si>
    <t>No, aunque refiere pagar que 'mensualmente se abonan aproximadamente unos 450,00€ a un Centro Canino por “Residencia canina” de perros recogidos'</t>
  </si>
  <si>
    <t>No, aunque refiere derivar a la Clínica Veterinria Santa Eulalia de Morcin</t>
  </si>
  <si>
    <t>Ayuntamiento de Muros de Nalón</t>
  </si>
  <si>
    <t>05/11/2025 - 2025-E-RE-5001</t>
  </si>
  <si>
    <t>Ayuntamiento de Nava</t>
  </si>
  <si>
    <t>05/11/2025 - 2025-E-RE-5004</t>
  </si>
  <si>
    <t xml:space="preserve">09/05/2025, carta certificada firmada por el Alcalde en Funciones, Policia Local. </t>
  </si>
  <si>
    <t>Perrea La Ería (Llanes, Asturias)</t>
  </si>
  <si>
    <t>Ayuntamiento de Navia</t>
  </si>
  <si>
    <t>05/11/2025 - 2025-E-RE-5005</t>
  </si>
  <si>
    <t>Ayuntamiento de Noreña</t>
  </si>
  <si>
    <t>05/11/2025 - 2025-E-RE-5006</t>
  </si>
  <si>
    <t>Ayuntamiento de Onís</t>
  </si>
  <si>
    <t>05/11/2025 - 2025-E-RE-5007</t>
  </si>
  <si>
    <t>Ayuntamiento de Oviedo</t>
  </si>
  <si>
    <t>05/11/2025 - 2025-E-RE-5009</t>
  </si>
  <si>
    <t>Ayuntamiento de Parres</t>
  </si>
  <si>
    <t>05/11/2025 - 2025-E-RE-5008</t>
  </si>
  <si>
    <t>Refieren un PROTOCOLO DE ACTUACIÓN, AUTORIZACIÓN Y GESTIÓN ÉTICA DE COLONIAS FELINAS, POR EL MÉTODO CES/CER, CONCEJO DE PARRES</t>
  </si>
  <si>
    <t>convenio de colaboración renovado anualmente con la Asociación de Protección Animal Arriguau, sujeta a subvención nominativa. También el contrato menor referente a recogida de animales abandonados con número de expediente COT/2024/23.</t>
  </si>
  <si>
    <t>El Ayuntamiento de Parres carece de un servicio municipal de recogida de animales que actue las veinticuatro horas del día los siete días de la semana.</t>
  </si>
  <si>
    <t>El Ayuntamiento de Parres carece de un servicio municipal de emergencias veterinarias que actue veinticuatro horas al día siete días a la semana.</t>
  </si>
  <si>
    <t>Ayuntamiento de Peñamellera Alta</t>
  </si>
  <si>
    <t>05/11/2025 - 2025-E-RE-5010</t>
  </si>
  <si>
    <t>Ayuntamiento de Peñamellera Baja</t>
  </si>
  <si>
    <t>05/11/2025 - 2025-E-RE-5011</t>
  </si>
  <si>
    <t>Ayuntamiento de Pesoz</t>
  </si>
  <si>
    <t>05/11/2025 - 2025-E-RE-5012</t>
  </si>
  <si>
    <t>Ayuntamiento de Piloña</t>
  </si>
  <si>
    <t>05/11/2025 - 2025-E-RE-5013</t>
  </si>
  <si>
    <t>Ayuntamiento de Ponga</t>
  </si>
  <si>
    <t>05/11/2025 - 2025-E-RE-5014</t>
  </si>
  <si>
    <t>Ayuntamiento de Pravia</t>
  </si>
  <si>
    <t>05/11/2025 - 2025-E-RE-5015</t>
  </si>
  <si>
    <t>Ayuntamiento de Proaza</t>
  </si>
  <si>
    <t>05/11/2025 - 2025-E-RE-5016</t>
  </si>
  <si>
    <t>Ayuntamiento de Quirós</t>
  </si>
  <si>
    <t>05/11/2025 - 2025-E-RE-5017</t>
  </si>
  <si>
    <t>Ayuntamiento de Regueras, Las</t>
  </si>
  <si>
    <t>05/11/2025 - 2025-E-RE-5018</t>
  </si>
  <si>
    <t>Ayuntamiento de Ribadedeva</t>
  </si>
  <si>
    <t>05/11/2025 - 2025-E-RE-5019</t>
  </si>
  <si>
    <t>Ayuntamiento de Ribadesella</t>
  </si>
  <si>
    <t>05/11/2025 - 2025-E-RE-5020</t>
  </si>
  <si>
    <t>Ayuntamiento de Ribera de Arriba</t>
  </si>
  <si>
    <t>05/11/2025 - 2025-E-RE-5021</t>
  </si>
  <si>
    <t>Ayuntamiento de Riosa</t>
  </si>
  <si>
    <t>05/11/2025 - 2025-E-RE-5022</t>
  </si>
  <si>
    <t>responden que van a solicitar la recopilación de l información.....</t>
  </si>
  <si>
    <t>Ayuntamiento de Salas</t>
  </si>
  <si>
    <t>29/11/2025 - 2025-E-RE-5536</t>
  </si>
  <si>
    <t>Ayuntamiento de San Martín de Oscos</t>
  </si>
  <si>
    <t>29/11/2025 - 2025-E-RE-5537</t>
  </si>
  <si>
    <t>Ayuntamiento de San Martín del Rey Aurelio</t>
  </si>
  <si>
    <t>29/11/2025 - 2025-E-RE-5538</t>
  </si>
  <si>
    <t>Ayuntamiento de San Tirso de Abres</t>
  </si>
  <si>
    <t>29/11/20250 - 2025-E-RE-5539</t>
  </si>
  <si>
    <t>Ayuntamiento de Santa Eulalia de Oscos</t>
  </si>
  <si>
    <t xml:space="preserve">29/11/2025 - 2025-E-RE-5540 </t>
  </si>
  <si>
    <t>Ayuntamiento de Santo Adriano</t>
  </si>
  <si>
    <t>29/11/2025 - 2025-E-RE-5541</t>
  </si>
  <si>
    <t>Ayuntamiento de Sariego</t>
  </si>
  <si>
    <t>29/11/2025 - 2025-E-RE-5542</t>
  </si>
  <si>
    <t>Ayuntamiento de Siero</t>
  </si>
  <si>
    <t>Contesta</t>
  </si>
  <si>
    <t>No indica fecha</t>
  </si>
  <si>
    <t>Sí, Centro Canino La Ería S.L</t>
  </si>
  <si>
    <t>Ayuntamiento de Sobrescobio</t>
  </si>
  <si>
    <t>29/11/2025 - 2025-E-RE-5543</t>
  </si>
  <si>
    <t>Ayuntamiento de Somiedo</t>
  </si>
  <si>
    <t>29/11/2025 - 2025-E-RE-5544</t>
  </si>
  <si>
    <t>Ayuntamiento de Soto del Barco</t>
  </si>
  <si>
    <t>29/11/2025 - 2025-E-RE-5545</t>
  </si>
  <si>
    <t>Ayuntamiento de Tapia de Casariego</t>
  </si>
  <si>
    <t>29//11/2025 - 2025-E-RE-5546</t>
  </si>
  <si>
    <t>Ayuntamiento de Taramundi</t>
  </si>
  <si>
    <t>29/11/2025 - 2025-E-RE-5547</t>
  </si>
  <si>
    <t>Ayuntamiento de Teverga</t>
  </si>
  <si>
    <t>29/11/2025 - 2025-E-RE-5548</t>
  </si>
  <si>
    <t>Ayuntamiento de Tineo</t>
  </si>
  <si>
    <t>29/11/2025 - 2025-E-RE-5549</t>
  </si>
  <si>
    <t>Ayuntamiento de Valdés</t>
  </si>
  <si>
    <t>29/11/2025 - 2025-E-RE-5550</t>
  </si>
  <si>
    <t>Ayuntamiento de Vegadeo</t>
  </si>
  <si>
    <t>29/11/2025 - 2025-E-RE-5551</t>
  </si>
  <si>
    <t>Ayuntamiento de Villanueva de Oscos</t>
  </si>
  <si>
    <t>05/11/2025 - 2025-E-RE-5026</t>
  </si>
  <si>
    <t>Rechazada</t>
  </si>
  <si>
    <t>Ayuntamiento de Villaviciosa</t>
  </si>
  <si>
    <t>05/11/2025 - 2025-E-RE-5025</t>
  </si>
  <si>
    <t>Ayuntamiento de Villayón</t>
  </si>
  <si>
    <t>05/11/2025 - 2025-E-RE-5024</t>
  </si>
  <si>
    <t>Ayuntamiento de Yernes y Tameza</t>
  </si>
  <si>
    <t>05/11/2025 - 2025-E-RE-5023</t>
  </si>
  <si>
    <t>Ayuntamiento de Adanero</t>
  </si>
  <si>
    <t>Ayuntamiento de Adrada, La</t>
  </si>
  <si>
    <t>Ayuntamiento de Albornos</t>
  </si>
  <si>
    <t>Ayuntamiento de Aldeanueva de Santa Cruz</t>
  </si>
  <si>
    <t>Ayuntamiento de Aldeaseca</t>
  </si>
  <si>
    <t>Ayuntamiento de Aldehuela, La</t>
  </si>
  <si>
    <t>Ayuntamiento de Amavida</t>
  </si>
  <si>
    <t>Ayuntamiento de Arenal, El</t>
  </si>
  <si>
    <t>Ayuntamiento de Arenas de San Pedro</t>
  </si>
  <si>
    <t>Ayuntamiento de Arevalillo</t>
  </si>
  <si>
    <t>10/05/25 Respuesta por email manuscrita</t>
  </si>
  <si>
    <t>Diputacion</t>
  </si>
  <si>
    <t>Ayuntamiento de Arévalo</t>
  </si>
  <si>
    <t>23/07/2025 No tiene censo, no gestiona colonias, no tiene partida de presupuesto, en 2024 recogieron 31 perros abandonados, la recogida abandonados la hace la Diputación</t>
  </si>
  <si>
    <t>Ayuntamiento de Aveinte</t>
  </si>
  <si>
    <t>Ayuntamiento de Avellaneda</t>
  </si>
  <si>
    <t>Ayuntamiento de Ávila</t>
  </si>
  <si>
    <t>5</t>
  </si>
  <si>
    <t>Sí. Huellas.</t>
  </si>
  <si>
    <t>Ayuntamiento de Barco de Ávila, El</t>
  </si>
  <si>
    <t>Ayuntamiento de Barraco, El</t>
  </si>
  <si>
    <t>Ayuntamiento de Barromán</t>
  </si>
  <si>
    <t>Ayuntamiento de Becedas</t>
  </si>
  <si>
    <t>Ayuntamiento de Becedillas</t>
  </si>
  <si>
    <t>Ayuntamiento de Bercial de Zapardiel</t>
  </si>
  <si>
    <t>08/06/2025 en el municipio no nos consta la existencia de colonias de los mismos.</t>
  </si>
  <si>
    <t>Ayuntamiento de Berlanas, Las</t>
  </si>
  <si>
    <t>Ayuntamiento de Bernuy-Zapardiel</t>
  </si>
  <si>
    <t>29/05/2025  A este Ayuntamiento no le consta la existencia de gatos comunitarios.</t>
  </si>
  <si>
    <t>Ayuntamiento de Berrocalejo de Aragona</t>
  </si>
  <si>
    <t>12/05/2025 Mail: No tienen censo, todo que no.</t>
  </si>
  <si>
    <t>Ayuntamiento de Blascomillán</t>
  </si>
  <si>
    <t>Ayuntamiento de Blasconuño de Matacabras</t>
  </si>
  <si>
    <t>Ayuntamiento de Blascosancho</t>
  </si>
  <si>
    <t>Ayuntamiento de Bohodón, El</t>
  </si>
  <si>
    <t>Ayuntamiento de Bohoyo</t>
  </si>
  <si>
    <t>Ayuntamiento de Bonilla de la Sierra</t>
  </si>
  <si>
    <t>Ayuntamiento de Brabos</t>
  </si>
  <si>
    <t>no aparece</t>
  </si>
  <si>
    <t>Ayuntamiento de Bularros</t>
  </si>
  <si>
    <t>Ayuntamiento de Burgohondo</t>
  </si>
  <si>
    <t>Ayuntamiento de Cabezas de Alambre</t>
  </si>
  <si>
    <t>Ayuntamiento de Cabezas del Pozo</t>
  </si>
  <si>
    <t>23/05/2025 A este Ayuntamiento no le consta la existencia de gatos comunitarios.</t>
  </si>
  <si>
    <t>Ayuntamiento de Cabezas del Villar</t>
  </si>
  <si>
    <t>Ayuntamiento de Cabizuela</t>
  </si>
  <si>
    <t>Ayuntamiento de Canales</t>
  </si>
  <si>
    <t>23/05/2025 A este Ayuntamiento no le consta la existencia de gatos comunitarios</t>
  </si>
  <si>
    <t>Ayuntamiento de Candeleda</t>
  </si>
  <si>
    <t>19/05/2025 Rechazada. Piden explicación clara y detallada del motivo por el cual solicita dicha
información, así como la finalidad para la que va a ser utilizada.</t>
  </si>
  <si>
    <t>Ayuntamiento de Cantiveros</t>
  </si>
  <si>
    <t>Ayuntamiento de Cardeñosa</t>
  </si>
  <si>
    <t>Ayuntamiento de Carrera, La</t>
  </si>
  <si>
    <t>Ayuntamiento de Casas del Puerto</t>
  </si>
  <si>
    <t>Ayuntamiento de Casasola</t>
  </si>
  <si>
    <t>Ayuntamiento de Casavieja</t>
  </si>
  <si>
    <t>26/05/2025 Envía por mail decreto de Alcaldía informando plan control colonias aprobado en junio 2024 pero no facilita datos</t>
  </si>
  <si>
    <t>Ayuntamiento de Casillas</t>
  </si>
  <si>
    <t>08/06/2025 Solo indica aprobado PGECF</t>
  </si>
  <si>
    <t>Ayuntamiento de Castellanos de Zapardiel</t>
  </si>
  <si>
    <t>Ayuntamiento de Cebreros</t>
  </si>
  <si>
    <t>Ayuntamiento de Cepeda la Mora</t>
  </si>
  <si>
    <t>Ayuntamiento de Chamartín</t>
  </si>
  <si>
    <t>Ayuntamiento de Cillán</t>
  </si>
  <si>
    <t>Ayuntamiento de Cisla</t>
  </si>
  <si>
    <t>Ayuntamiento de Colilla, La</t>
  </si>
  <si>
    <t>Ayuntamiento de Collado de Contreras</t>
  </si>
  <si>
    <t>Ayuntamiento de Collado del Mirón</t>
  </si>
  <si>
    <t>Ayuntamiento de Constanzana</t>
  </si>
  <si>
    <t>Ayuntamiento de Crespos</t>
  </si>
  <si>
    <t>Ayuntamiento de Cuevas del Valle</t>
  </si>
  <si>
    <t>Ayuntamiento de Diego del Carpio</t>
  </si>
  <si>
    <t>Ayuntamiento de Donjimeno</t>
  </si>
  <si>
    <t>Ayuntamiento de Donvidas</t>
  </si>
  <si>
    <t>Ayuntamiento de Espinosa de los Caballeros</t>
  </si>
  <si>
    <t>Ayuntamiento de Flores de Ávila</t>
  </si>
  <si>
    <t>Ayuntamiento de Fontiveros</t>
  </si>
  <si>
    <t>Ayuntamiento de Fresnedilla</t>
  </si>
  <si>
    <t>Ayuntamiento de Fresno, El</t>
  </si>
  <si>
    <t>Ayuntamiento de Fuente el Saúz</t>
  </si>
  <si>
    <t>Ayuntamiento de Fuentes de Año</t>
  </si>
  <si>
    <t>Ayuntamiento de Gallegos de Altamiros</t>
  </si>
  <si>
    <t>Ayuntamiento de Gallegos de Sobrinos</t>
  </si>
  <si>
    <t>Ayuntamiento de Garganta del Villar</t>
  </si>
  <si>
    <t>Ayuntamiento de Gavilanes</t>
  </si>
  <si>
    <t>Ayuntamiento de Gemuño</t>
  </si>
  <si>
    <t>Ayuntamiento de Gil García</t>
  </si>
  <si>
    <t>Ayuntamiento de Gilbuena</t>
  </si>
  <si>
    <t>Ayuntamiento de Gimialcón</t>
  </si>
  <si>
    <t>Ayuntamiento de Gotarrendura</t>
  </si>
  <si>
    <t>Ayuntamiento de Grandes y San Martín</t>
  </si>
  <si>
    <t>Miriam</t>
  </si>
  <si>
    <t>No hay censo municipal de gatos.</t>
  </si>
  <si>
    <t>Ayuntamiento de Guisando</t>
  </si>
  <si>
    <t>Ayuntamiento de Gutierre-Muñoz</t>
  </si>
  <si>
    <t>Ayuntamiento de Hernansancho</t>
  </si>
  <si>
    <t>Ayuntamiento de Herradón de Pinares</t>
  </si>
  <si>
    <t>Ayuntamiento de Herreros de Suso</t>
  </si>
  <si>
    <t>Ayuntamiento de Higuera de las Dueñas</t>
  </si>
  <si>
    <t>Ayuntamiento de Hija de Dios, La</t>
  </si>
  <si>
    <t>Ayuntamiento de Horcajada, La</t>
  </si>
  <si>
    <t>Ayuntamiento de Horcajo de las Torres</t>
  </si>
  <si>
    <t>Ayuntamiento de Hornillo, El</t>
  </si>
  <si>
    <t>Ayuntamiento de Hoyo de Pinares, El</t>
  </si>
  <si>
    <t>Ayuntamiento de Hoyocasero</t>
  </si>
  <si>
    <t>Ayuntamiento de Hoyorredondo</t>
  </si>
  <si>
    <t>NO APARECE EN REDSARA</t>
  </si>
  <si>
    <t>Ayuntamiento de Hoyos de Miguel Muñoz</t>
  </si>
  <si>
    <t>Ayuntamiento de Hoyos del Collado</t>
  </si>
  <si>
    <t>Ayuntamiento de Hoyos del Espino</t>
  </si>
  <si>
    <t>Ayuntamiento de Hurtumpascual</t>
  </si>
  <si>
    <t>Ayuntamiento de Junciana</t>
  </si>
  <si>
    <t>PENDIENTE</t>
  </si>
  <si>
    <t>Ayuntamiento de Langa</t>
  </si>
  <si>
    <t>Ayuntamiento de Lanzahíta</t>
  </si>
  <si>
    <t>Ayuntamiento de Llanos de Tormes, Los</t>
  </si>
  <si>
    <t>Ayuntamiento de Losar del Barco, El</t>
  </si>
  <si>
    <t>Ayuntamiento de Madrigal de las Altas Torres</t>
  </si>
  <si>
    <t>Ayuntamiento de Maello</t>
  </si>
  <si>
    <t>Ayuntamiento de Malpartida de Corneja</t>
  </si>
  <si>
    <t>Ayuntamiento de Mamblas</t>
  </si>
  <si>
    <t>Es un "esfuerzo desproporcionado" contestar "sí o no"</t>
  </si>
  <si>
    <t>Ayuntamiento de Mancera de Arriba</t>
  </si>
  <si>
    <t>Ayuntamiento de Manjabálago y Ortigosa de Rioalmar</t>
  </si>
  <si>
    <t>Ayuntamiento de Marlín</t>
  </si>
  <si>
    <t>Ayuntamiento de Martiherrero</t>
  </si>
  <si>
    <t xml:space="preserve">NO HAY </t>
  </si>
  <si>
    <t>Ayuntamiento de Martínez</t>
  </si>
  <si>
    <t>Ayuntamiento de Mediana de Voltoya</t>
  </si>
  <si>
    <t>Ayuntamiento de Medinilla</t>
  </si>
  <si>
    <t>La información solicitada podrá ser objeto de consulta en las oficinas municipales</t>
  </si>
  <si>
    <t>Ayuntamiento de Mengamuñoz</t>
  </si>
  <si>
    <t>Ayuntamiento de Mesegar de Corneja</t>
  </si>
  <si>
    <t>Ayuntamiento de Mijares</t>
  </si>
  <si>
    <t>Ayuntamiento de Mingorría</t>
  </si>
  <si>
    <t>Ayuntamiento de Mirón, El</t>
  </si>
  <si>
    <t>Ayuntamiento de Mironcillo</t>
  </si>
  <si>
    <t>Ayuntamiento de Mirueña de los Infanzones</t>
  </si>
  <si>
    <t>Ayuntamiento de Mombeltrán</t>
  </si>
  <si>
    <t>Ayuntamiento de Monsalupe</t>
  </si>
  <si>
    <t>Ayuntamiento de Moraleja de Matacabras</t>
  </si>
  <si>
    <t>Ayuntamiento de Muñana</t>
  </si>
  <si>
    <t>PENDIENTE RECIBIR CT</t>
  </si>
  <si>
    <t>Ayuntamiento de Muñico</t>
  </si>
  <si>
    <t>Ayuntamiento de Muñogalindo</t>
  </si>
  <si>
    <t>Ayuntamiento de Muñogrande</t>
  </si>
  <si>
    <t>Ayuntamiento de Muñomer del Peco</t>
  </si>
  <si>
    <t>Ayuntamiento de Muñopepe</t>
  </si>
  <si>
    <t>Ayuntamiento de Muñosancho</t>
  </si>
  <si>
    <t>Contestar a las 10 preguntas formuladas implicaría un esfuerzo desproporcionado</t>
  </si>
  <si>
    <t>Ayuntamiento de Muñotello</t>
  </si>
  <si>
    <t>Ayuntamiento de Narrillos del Álamo</t>
  </si>
  <si>
    <t>Ayuntamiento de Narrillos del Rebollar</t>
  </si>
  <si>
    <t>Ayuntamiento de Narros de Saldueña</t>
  </si>
  <si>
    <t>Ayuntamiento de Narros del Castillo</t>
  </si>
  <si>
    <t>Ayuntamiento de Narros del Puerto</t>
  </si>
  <si>
    <t>Ayuntamiento de Nava de Arévalo</t>
  </si>
  <si>
    <t>Ayuntamiento de Nava del Barco</t>
  </si>
  <si>
    <t>Ayuntamiento de Navacepedilla de Corneja</t>
  </si>
  <si>
    <t>Ayuntamiento de Navadijos</t>
  </si>
  <si>
    <t>Ayuntamiento de Navaescurial</t>
  </si>
  <si>
    <t>Ayuntamiento de Navahondilla</t>
  </si>
  <si>
    <t>SÍ</t>
  </si>
  <si>
    <t>Ayuntamiento de Navalacruz</t>
  </si>
  <si>
    <t>Ayuntamiento de Navalmoral</t>
  </si>
  <si>
    <t>VICTOR</t>
  </si>
  <si>
    <t>Ayuntamiento de Navalonguilla</t>
  </si>
  <si>
    <t>Ayuntamiento de Navalosa</t>
  </si>
  <si>
    <t>Ayuntamiento de Navalperal de Pinares</t>
  </si>
  <si>
    <t>Ayuntamiento de Navalperal de Tormes</t>
  </si>
  <si>
    <t>No existe censo municipal</t>
  </si>
  <si>
    <t>No existe</t>
  </si>
  <si>
    <t>Ayuntamiento de Navaluenga</t>
  </si>
  <si>
    <t>Ayuntamiento de Navaquesera</t>
  </si>
  <si>
    <t>Ayuntamiento de Navarredonda de Gredos</t>
  </si>
  <si>
    <t>Ayuntamiento de Navarredondilla</t>
  </si>
  <si>
    <t>Ayuntamiento de Navarrevisca</t>
  </si>
  <si>
    <t>Ayuntamiento de Navas del Marqués, Las</t>
  </si>
  <si>
    <t>Ayuntamiento de Navatalgordo</t>
  </si>
  <si>
    <t>Ayuntamiento de Navatejares</t>
  </si>
  <si>
    <t>Ayuntamiento de Neila de San Miguel</t>
  </si>
  <si>
    <t>Ayuntamiento de Niharra</t>
  </si>
  <si>
    <t>Ayuntamiento de Ojos-Albos</t>
  </si>
  <si>
    <t>Ayuntamiento de Orbita</t>
  </si>
  <si>
    <t>Ayuntamiento de Oso, El</t>
  </si>
  <si>
    <t>Ayuntamiento de Padiernos</t>
  </si>
  <si>
    <t>Ayuntamiento de Pajares de Adaja</t>
  </si>
  <si>
    <t>Ayuntamiento de Palacios de Goda</t>
  </si>
  <si>
    <t>no se ha realizado ninguna actuación al respecto</t>
  </si>
  <si>
    <t>Ayuntamiento de Papatrigo</t>
  </si>
  <si>
    <t>NO HAY</t>
  </si>
  <si>
    <t>Ayuntamiento de Parral, El</t>
  </si>
  <si>
    <t>Ayuntamiento de Pascualcobo</t>
  </si>
  <si>
    <t>ni existe ningún censo al respecto</t>
  </si>
  <si>
    <t>Ayuntamiento de Pedro Bernardo</t>
  </si>
  <si>
    <t>Ayuntamiento de Pedro-Rodríguez</t>
  </si>
  <si>
    <t>Ayuntamiento de Peguerinos</t>
  </si>
  <si>
    <t>Ayuntamiento de Peñalba de Ávila</t>
  </si>
  <si>
    <t>Ayuntamiento de Piedrahíta</t>
  </si>
  <si>
    <t>No HAY</t>
  </si>
  <si>
    <t>Ayuntamiento de Piedralaves</t>
  </si>
  <si>
    <t>Ayuntamiento de Poveda</t>
  </si>
  <si>
    <t>Ayuntamiento de Poyales del Hoyo</t>
  </si>
  <si>
    <t>Ayuntamiento de Pozanco</t>
  </si>
  <si>
    <t>Ayuntamiento de Pradosegar</t>
  </si>
  <si>
    <t>Ayuntamiento de Puerto Castilla</t>
  </si>
  <si>
    <t>Ayuntamiento de Rasueros</t>
  </si>
  <si>
    <t>NO se</t>
  </si>
  <si>
    <t>Ayuntamiento de Riocabado</t>
  </si>
  <si>
    <t>Ayuntamiento de Riofrío</t>
  </si>
  <si>
    <t>Ayuntamiento de Rivilla de Barajas</t>
  </si>
  <si>
    <t>Ayuntamiento de Salobral</t>
  </si>
  <si>
    <t>Ayuntamiento de Salvadiós</t>
  </si>
  <si>
    <t>Ayuntamiento de San Bartolomé de Béjar</t>
  </si>
  <si>
    <t>Ayuntamiento de San Bartolomé de Corneja</t>
  </si>
  <si>
    <t>Ayuntamiento de San Bartolomé de Pinares</t>
  </si>
  <si>
    <t>Ayuntamiento de San Esteban de los Patos</t>
  </si>
  <si>
    <t>Ayuntamiento de San Esteban de Zapardiel</t>
  </si>
  <si>
    <t>Ayuntamiento de San Esteban del Valle</t>
  </si>
  <si>
    <t>Ayuntamiento de San García de Ingelmos</t>
  </si>
  <si>
    <t>NO ESTÁN OBLIGADOS</t>
  </si>
  <si>
    <t>Ayuntamiento de San Juan de Gredos</t>
  </si>
  <si>
    <t>Ayuntamiento de San Juan de la Encinilla</t>
  </si>
  <si>
    <t>Ayuntamiento de San Juan de la Nava</t>
  </si>
  <si>
    <t>Ayuntamiento de San Juan del Molinillo</t>
  </si>
  <si>
    <t>Ayuntamiento de San Juan del Olmo</t>
  </si>
  <si>
    <t>Ayuntamiento de San Lorenzo de Tormes</t>
  </si>
  <si>
    <t>Ayuntamiento de San Martín de la Vega del Alberche</t>
  </si>
  <si>
    <t>Ayuntamiento de San Martín del Pimpollar</t>
  </si>
  <si>
    <t>Ayuntamiento de San Miguel de Corneja</t>
  </si>
  <si>
    <t>Ayuntamiento de San Miguel de Serrezuela</t>
  </si>
  <si>
    <t>Ayuntamiento de San Pascual</t>
  </si>
  <si>
    <t>Ayuntamiento de San Pedro del Arroyo</t>
  </si>
  <si>
    <t>118/2/2026</t>
  </si>
  <si>
    <t>Ayuntamiento de San Vicente de Arévalo</t>
  </si>
  <si>
    <t>Ayuntamiento de Sanchidrián</t>
  </si>
  <si>
    <t>Ayuntamiento de Sanchorreja</t>
  </si>
  <si>
    <t>Ayuntamiento de Santa Cruz de Pinares</t>
  </si>
  <si>
    <t>Ayuntamiento de Santa Cruz del Valle</t>
  </si>
  <si>
    <t>Ayuntamiento de Santa María de los Caballeros</t>
  </si>
  <si>
    <t>Ayuntamiento de Santa María del Arroyo</t>
  </si>
  <si>
    <t>Ayuntamiento de Santa María del Berrocal</t>
  </si>
  <si>
    <t>AMBIGUA</t>
  </si>
  <si>
    <t>DIPUTACIÓN PROVINCIAL</t>
  </si>
  <si>
    <t>Ayuntamiento de Santa María del Cubillo</t>
  </si>
  <si>
    <t>Ayuntamiento de Santa María del Tiétar</t>
  </si>
  <si>
    <t>Ayuntamiento de Santiago del Collado</t>
  </si>
  <si>
    <t>Ayuntamiento de Santiago del Tormes</t>
  </si>
  <si>
    <t>Ayuntamiento de Santo Domingo de las Posadas</t>
  </si>
  <si>
    <t>Ayuntamiento de Santo Tomé de Zabarcos</t>
  </si>
  <si>
    <t>Ayuntamiento de Serrada, La</t>
  </si>
  <si>
    <t>Ayuntamiento de Serranillos</t>
  </si>
  <si>
    <t>Ayuntamiento de Sigeres</t>
  </si>
  <si>
    <t>Ayuntamiento de Sinlabajos</t>
  </si>
  <si>
    <t>Ayuntamiento de Solana de Ávila</t>
  </si>
  <si>
    <t>Ayuntamiento de Solana de Rioalmar</t>
  </si>
  <si>
    <t>Ayuntamiento de Solosancho</t>
  </si>
  <si>
    <t>Ayuntamiento de Sotalbo</t>
  </si>
  <si>
    <t>Ayuntamiento de Sotillo de la Adrada</t>
  </si>
  <si>
    <t>SÍ, IBERAVEX</t>
  </si>
  <si>
    <t>Ayuntamiento de Tiemblo, El</t>
  </si>
  <si>
    <t>Ayuntamiento de Tiñosillos</t>
  </si>
  <si>
    <t>Ayuntamiento de Tolbaños</t>
  </si>
  <si>
    <t>Ayuntamiento de Tormellas</t>
  </si>
  <si>
    <t>Ayuntamiento de Tornadizos de Ávila</t>
  </si>
  <si>
    <t>Ayuntamiento de Torre, La</t>
  </si>
  <si>
    <t>Ayuntamiento de Tórtoles</t>
  </si>
  <si>
    <t>Ayuntamiento de Umbrías</t>
  </si>
  <si>
    <t>Ayuntamiento de Vadillo de la Sierra</t>
  </si>
  <si>
    <t>No hay censo de colonias felinas</t>
  </si>
  <si>
    <t>Ayuntamiento de Valdecasa</t>
  </si>
  <si>
    <t>Ayuntamiento de Vega de Santa María</t>
  </si>
  <si>
    <t>Ayuntamiento de Velayos</t>
  </si>
  <si>
    <t>Ayuntamiento de Villaflor</t>
  </si>
  <si>
    <t>Ayuntamiento de Villafranca de la Sierra</t>
  </si>
  <si>
    <t>INADMITIDA</t>
  </si>
  <si>
    <t>Ayuntamiento de Villanueva de Ávila</t>
  </si>
  <si>
    <t>Ayuntamiento de Villanueva de Gómez</t>
  </si>
  <si>
    <t>Ayuntamiento de Villanueva del Aceral</t>
  </si>
  <si>
    <t>Ayuntamiento de Villanueva del Campillo</t>
  </si>
  <si>
    <t>Ayuntamiento de Villar de Corneja</t>
  </si>
  <si>
    <t>NO HAY CONSTANCIA DE GATOS CALLEJEROS</t>
  </si>
  <si>
    <t>Ayuntamiento de Villarejo del Valle</t>
  </si>
  <si>
    <t>Ayuntamiento de Villatoro</t>
  </si>
  <si>
    <t>Ayuntamiento de Viñegra de Moraña</t>
  </si>
  <si>
    <t>Ayuntamiento de Vita</t>
  </si>
  <si>
    <t>Ayuntamiento de Zapardiel de la Cañada</t>
  </si>
  <si>
    <t>Ayuntamiento de Zapardiel de la Ribera</t>
  </si>
  <si>
    <t>Ayuntamiento de Acedera</t>
  </si>
  <si>
    <t>reclamado F2</t>
  </si>
  <si>
    <t>Paz Rotllan García</t>
  </si>
  <si>
    <t>Ayuntamiento de Aceuchal</t>
  </si>
  <si>
    <t>Ayuntamiento de Ahillones</t>
  </si>
  <si>
    <t>Ayuntamiento de Alange</t>
  </si>
  <si>
    <t>Ayuntamiento de Albuera, La</t>
  </si>
  <si>
    <t>Ayuntamiento de Alburquerque</t>
  </si>
  <si>
    <t>Ayuntamiento de Alconchel</t>
  </si>
  <si>
    <t>Ayuntamiento de Alconera</t>
  </si>
  <si>
    <t>Ayuntamiento de Aljucén</t>
  </si>
  <si>
    <t>Ayuntamiento de Almendral</t>
  </si>
  <si>
    <t>Ayuntamiento de Almendralejo</t>
  </si>
  <si>
    <t>Ayuntamiento de Arroyo de San Serván</t>
  </si>
  <si>
    <t>Ayuntamiento de Atalaya</t>
  </si>
  <si>
    <t>Ayuntamiento de Azuaga</t>
  </si>
  <si>
    <t>Ayuntamiento de Badajoz</t>
  </si>
  <si>
    <t>Ayuntamiento de Barcarrota</t>
  </si>
  <si>
    <t>Ayuntamiento de Baterno</t>
  </si>
  <si>
    <t>Ayuntamiento de Benquerencia de la Serena</t>
  </si>
  <si>
    <t>Ayuntamiento de Berlanga</t>
  </si>
  <si>
    <t>Ayuntamiento de Bienvenida</t>
  </si>
  <si>
    <t>Ayuntamiento de Bodonal de la Sierra</t>
  </si>
  <si>
    <t>Ayuntamiento de Burguillos del Cerro</t>
  </si>
  <si>
    <t>se me pasó el mes de reclamación, se vuelve a enviar el 20/06/2025</t>
  </si>
  <si>
    <t>Ayuntamiento de Cabeza del Buey</t>
  </si>
  <si>
    <t>Ayuntamiento de Cabeza la Vaca</t>
  </si>
  <si>
    <t>Ayuntamiento de Calamonte</t>
  </si>
  <si>
    <t>Ayuntamiento de Calera de León</t>
  </si>
  <si>
    <t>Ayuntamiento de Calzadilla de los Barros</t>
  </si>
  <si>
    <t>Ayuntamiento de Campanario</t>
  </si>
  <si>
    <t>Ayuntamiento de Campillo de Llerena</t>
  </si>
  <si>
    <t>Ayuntamiento de Capilla</t>
  </si>
  <si>
    <t>Ayuntamiento de Carmonita</t>
  </si>
  <si>
    <t>Ayuntamiento de Carrascalejo, El</t>
  </si>
  <si>
    <t>niega la existencia de colonias felinas y no contesta a nada</t>
  </si>
  <si>
    <t>Ayuntamiento de Casas de Don Pedro</t>
  </si>
  <si>
    <t>Ayuntamiento de Casas de Reina</t>
  </si>
  <si>
    <t>Ayuntamiento de Castilblanco</t>
  </si>
  <si>
    <t>Ayuntamiento de Castuera</t>
  </si>
  <si>
    <t>Contesta amparándose en una argumentación legal para no responder a las preguntas</t>
  </si>
  <si>
    <t>Ayuntamiento de Cheles</t>
  </si>
  <si>
    <t>Ayuntamiento de Codosera, La</t>
  </si>
  <si>
    <t>Ayuntamiento de Cordobilla de Lácara</t>
  </si>
  <si>
    <t>Ayuntamiento de Coronada, La</t>
  </si>
  <si>
    <t>Ayuntamiento de Corte de Peleas</t>
  </si>
  <si>
    <t>Ayuntamiento de Cristina</t>
  </si>
  <si>
    <t>Ayuntamiento de Don Álvaro</t>
  </si>
  <si>
    <t>Ayuntamiento de Don Benito</t>
  </si>
  <si>
    <t>Ayuntamiento de Entrín Bajo</t>
  </si>
  <si>
    <t>Ayuntamiento de Esparragalejo</t>
  </si>
  <si>
    <t>Ayuntamiento de Esparragosa de la Serena</t>
  </si>
  <si>
    <t>Ayuntamiento de Esparragosa de Lares</t>
  </si>
  <si>
    <t>Contestan que inician los trámites pero nuncca llegan las respuestas</t>
  </si>
  <si>
    <t>Ayuntamiento de Feria</t>
  </si>
  <si>
    <t>Ayuntamiento de Fregenal de la Sierra</t>
  </si>
  <si>
    <t>Ayuntamiento de Fuenlabrada de los Montes</t>
  </si>
  <si>
    <t>Ayuntamiento de Fuente de Cantos</t>
  </si>
  <si>
    <t>Ayuntamiento de Fuente del Arco</t>
  </si>
  <si>
    <t>no responde a ninguna de las preguntas ni de colonias ni de recogida animales</t>
  </si>
  <si>
    <t>Ayuntamiento de Fuente del Maestre</t>
  </si>
  <si>
    <t>Ayuntamiento de Fuentes de León</t>
  </si>
  <si>
    <t>Ayuntamiento de Garbayuela</t>
  </si>
  <si>
    <t>Ayuntamiento de Garlitos</t>
  </si>
  <si>
    <t>Ayuntamiento de Garrovilla, La</t>
  </si>
  <si>
    <t>Ayuntamiento de Granja de Torrehermosa</t>
  </si>
  <si>
    <t>Ayuntamiento de Guadiana</t>
  </si>
  <si>
    <t>Ayuntamiento de Guareña</t>
  </si>
  <si>
    <t>Ayuntamiento de Haba, La</t>
  </si>
  <si>
    <t>Ayuntamiento de Helechosa de los Montes</t>
  </si>
  <si>
    <t>Ayuntamiento de Herrera del Duque</t>
  </si>
  <si>
    <t>Ayuntamiento de Higuera de la Serena</t>
  </si>
  <si>
    <t>Ayuntamiento de Higuera de Llerena</t>
  </si>
  <si>
    <t>Ayuntamiento de Higuera de Vargas</t>
  </si>
  <si>
    <t>No existe censo</t>
  </si>
  <si>
    <t>Sí, empresa CLINIVEX CENTROS VETERINARIOS</t>
  </si>
  <si>
    <t>Ayuntamiento de Higuera la Real</t>
  </si>
  <si>
    <t>Ayuntamiento de Hinojosa del Valle</t>
  </si>
  <si>
    <t>Ayuntamiento de Hornachos</t>
  </si>
  <si>
    <t>Ayuntamiento de Jerez de los Caballeros</t>
  </si>
  <si>
    <t>Ayuntamiento de Lapa, La</t>
  </si>
  <si>
    <t>Ayuntamiento de Llera</t>
  </si>
  <si>
    <t>Ayuntamiento de Llerena</t>
  </si>
  <si>
    <t>Ayuntamiento de Lobón</t>
  </si>
  <si>
    <t>Ayuntamiento de Magacela</t>
  </si>
  <si>
    <t>Ayuntamiento de Maguilla</t>
  </si>
  <si>
    <t>Ayuntamiento de Malcocinado</t>
  </si>
  <si>
    <t>Ayuntamiento de Malpartida de la Serena</t>
  </si>
  <si>
    <t>Ayuntamiento de Manchita</t>
  </si>
  <si>
    <t>Ayuntamiento de Medellín</t>
  </si>
  <si>
    <t>Ayuntamiento de Medina de las Torres</t>
  </si>
  <si>
    <t>Ayuntamiento de Mengabril</t>
  </si>
  <si>
    <t>Ayuntamiento de Mérida</t>
  </si>
  <si>
    <t>Ayuntamiento de Mirandilla</t>
  </si>
  <si>
    <t>Ayuntamiento de Monesterio</t>
  </si>
  <si>
    <t>no responde a nada argumentando 'no tiene aprobada de forma definitiva la normativa que
regule específicamente la gestión de colonias felinas en el municipio.
'</t>
  </si>
  <si>
    <t>Ayuntamiento de Montemolín</t>
  </si>
  <si>
    <t>Ayuntamiento de Monterrubio de la Serena</t>
  </si>
  <si>
    <t>Ayuntamiento de Montijo</t>
  </si>
  <si>
    <t>Ayuntamiento de Morera, La</t>
  </si>
  <si>
    <t>Ayuntamiento de Nava de Santiago, La</t>
  </si>
  <si>
    <t>Ayuntamiento de Navalvillar de Pela</t>
  </si>
  <si>
    <t>Ayuntamiento de Nogales</t>
  </si>
  <si>
    <t>Ayuntamiento de Oliva de la Frontera</t>
  </si>
  <si>
    <t>Ayuntamiento de Oliva de Mérida</t>
  </si>
  <si>
    <t>Ayuntamiento de Olivenza</t>
  </si>
  <si>
    <t>Ayuntamiento de Orellana de la Sierra</t>
  </si>
  <si>
    <t>Ayuntamiento de Orellana la Vieja</t>
  </si>
  <si>
    <t>Ayuntamiento de Palomas</t>
  </si>
  <si>
    <t>Ayuntamiento de Parra, La</t>
  </si>
  <si>
    <t>Ayuntamiento de Peñalsordo</t>
  </si>
  <si>
    <t>Ayuntamiento de Peraleda del Zaucejo</t>
  </si>
  <si>
    <t>Ayuntamiento de Puebla de Alcocer</t>
  </si>
  <si>
    <t>Ayuntamiento de Puebla de la Calzada</t>
  </si>
  <si>
    <t>Ayuntamiento de Puebla de la Reina</t>
  </si>
  <si>
    <t>Ayuntamiento de Puebla de Obando</t>
  </si>
  <si>
    <t>Ayuntamiento de Puebla de Sancho Pérez</t>
  </si>
  <si>
    <t>Ayuntamiento de Puebla del Maestre</t>
  </si>
  <si>
    <t>Ayuntamiento de Puebla del Prior</t>
  </si>
  <si>
    <t>Ayuntamiento de Pueblonuevo del Guadiana</t>
  </si>
  <si>
    <t>Ayuntamiento de Quintana de la Serena</t>
  </si>
  <si>
    <t>Ayuntamiento de Reina</t>
  </si>
  <si>
    <t>Ayuntamiento de Rena</t>
  </si>
  <si>
    <t>Ayuntamiento de Retamal de Llerena</t>
  </si>
  <si>
    <t>Ayuntamiento de Ribera del Fresno</t>
  </si>
  <si>
    <t>Ayuntamiento de Risco</t>
  </si>
  <si>
    <t>Ayuntamiento de Roca de la Sierra, La</t>
  </si>
  <si>
    <t>22/05/2025, no tiene información y se disculpa por no poder facilitarla</t>
  </si>
  <si>
    <t>Ayuntamiento de Salvaleón</t>
  </si>
  <si>
    <t>Ayuntamiento de Salvatierra de los Barros</t>
  </si>
  <si>
    <t>Ayuntamiento de San Pedro de Mérida</t>
  </si>
  <si>
    <t>Ayuntamiento de San Vicente de Alcántara</t>
  </si>
  <si>
    <t>Ayuntamiento de Sancti-Spíritus</t>
  </si>
  <si>
    <t>se vuelve a reclamar el 29/0572025</t>
  </si>
  <si>
    <t>Ayuntamiento de Santa Amalia</t>
  </si>
  <si>
    <t>Ayuntamiento de Santa Marta</t>
  </si>
  <si>
    <t>Ayuntamiento de Santos de Maimona, Los</t>
  </si>
  <si>
    <t>Ayuntamiento de Segura de León</t>
  </si>
  <si>
    <t>Ayuntamiento de Siruela</t>
  </si>
  <si>
    <t>Ayuntamiento de Solana de los Barros</t>
  </si>
  <si>
    <t>Ayuntamiento de Talarrubias</t>
  </si>
  <si>
    <t>Solicitar via transparencia más información</t>
  </si>
  <si>
    <t>No contesta, aunque en las fichas de animaales de las colonias sí aparece un campo para reellenar sobre microchip</t>
  </si>
  <si>
    <t>Ayuntamiento de Talavera la Real</t>
  </si>
  <si>
    <t>Ayuntamiento de Táliga</t>
  </si>
  <si>
    <t>Ayuntamiento de Tamurejo</t>
  </si>
  <si>
    <t>Reclamado por transparencia nacional 20/06/2025</t>
  </si>
  <si>
    <t>Ayuntamiento de Torre de Miguel Sesmero</t>
  </si>
  <si>
    <t>Ayuntamiento de Torremayor</t>
  </si>
  <si>
    <t>Ayuntamiento de Torremejía</t>
  </si>
  <si>
    <t>Ayuntamiento de Trasierra</t>
  </si>
  <si>
    <t>Ayuntamiento de Trujillanos</t>
  </si>
  <si>
    <t>Ayuntamiento de Usagre</t>
  </si>
  <si>
    <t>Ayuntamiento de Valdecaballeros</t>
  </si>
  <si>
    <t>Ayuntamiento de Valdelacalzada</t>
  </si>
  <si>
    <t>Ayuntamiento de Valdetorres</t>
  </si>
  <si>
    <t>Ayuntamiento de Valencia de las Torres</t>
  </si>
  <si>
    <t>Ayuntamiento de Valencia del Mombuey</t>
  </si>
  <si>
    <t>Ayuntamiento de Valencia del Ventoso</t>
  </si>
  <si>
    <t>Ayuntamiento de Valle de la Serena</t>
  </si>
  <si>
    <t>Ayuntamiento de Valle de Matamoros</t>
  </si>
  <si>
    <t>Ayuntamiento de Valle de Santa Ana</t>
  </si>
  <si>
    <t>Ayuntamiento de Valverde de Burguillos</t>
  </si>
  <si>
    <t>Ayuntamiento de Valverde de Leganés</t>
  </si>
  <si>
    <t>Ayuntamiento de Valverde de Llerena</t>
  </si>
  <si>
    <t>Ayuntamiento de Valverde de Mérida</t>
  </si>
  <si>
    <t>Ayuntamiento de Villafranca de los Barros</t>
  </si>
  <si>
    <t>Contesta pero solo a la no existencia de convenios de ningún tipo</t>
  </si>
  <si>
    <t>Ayuntamiento de Villagarcía de la Torre</t>
  </si>
  <si>
    <t>Ayuntamiento de Villagonzalo</t>
  </si>
  <si>
    <t>Ayuntamiento de Villalba de los Barros</t>
  </si>
  <si>
    <t>Ayuntamiento de Villanueva de la Serena</t>
  </si>
  <si>
    <t>Ayuntamiento de Villanueva del Fresno</t>
  </si>
  <si>
    <t>Ayuntamiento de Villar de Rena</t>
  </si>
  <si>
    <t>Ayuntamiento de Villar del Rey</t>
  </si>
  <si>
    <t>Ayuntamiento de Villarta de los Montes</t>
  </si>
  <si>
    <t>26/05/2025, no contesta a nada (dice tener transferidas competencias a la mancomunidad)</t>
  </si>
  <si>
    <t>Ayuntamiento de Zafra</t>
  </si>
  <si>
    <t>Ayuntamiento de Zahínos</t>
  </si>
  <si>
    <t>Ayuntamiento de Zalamea de la Serena</t>
  </si>
  <si>
    <t>Ayuntamiento de Zarza, La</t>
  </si>
  <si>
    <t>Ayuntamiento de Zarza-Capilla</t>
  </si>
  <si>
    <t>Ajuntament de Cornellà de Llobregat</t>
  </si>
  <si>
    <t>Alberto</t>
  </si>
  <si>
    <t>05/25</t>
  </si>
  <si>
    <t>Captura de gatos, recogida de animales y veterinario</t>
  </si>
  <si>
    <t>Ayuntamiento de Abrera</t>
  </si>
  <si>
    <t>Help Guau recogida y Asocaición Gat del Carrer del Baix Llobregat gatos</t>
  </si>
  <si>
    <t>Só</t>
  </si>
  <si>
    <t>Ayuntamiento de Aguilar de Segarra</t>
  </si>
  <si>
    <t>Ayuntamiento de Aiguafreda</t>
  </si>
  <si>
    <t>Fundación por la defensa de los Animales y la Naturaleza DAINA</t>
  </si>
  <si>
    <t>Ayuntamiento de Alella</t>
  </si>
  <si>
    <t>No está actualizado</t>
  </si>
  <si>
    <t>Protectora ADANA y centro de acogida de animales de Can Magarola</t>
  </si>
  <si>
    <t>Ayuntamiento de Alpens</t>
  </si>
  <si>
    <t>Caniausa Center SL</t>
  </si>
  <si>
    <t>Ayuntamiento de Ametlla del Vallès, L'</t>
  </si>
  <si>
    <t>Ayuntamiento de Arenys de Mar</t>
  </si>
  <si>
    <t>11/24</t>
  </si>
  <si>
    <t xml:space="preserve"> ArenysCan recogida de animales, mishilovers CER</t>
  </si>
  <si>
    <t>Ayuntamiento de Arenys de Munt</t>
  </si>
  <si>
    <t>Recogida Can Clarens SL</t>
  </si>
  <si>
    <t>No se puede asegurar</t>
  </si>
  <si>
    <t>Ayuntamiento de Argençola</t>
  </si>
  <si>
    <t>No hay convenio pero hacen el servicio con SPAC Protectora de Animales de Torredembarra</t>
  </si>
  <si>
    <t>Ayuntamiento de Argentona</t>
  </si>
  <si>
    <t>Ayuntamiento de Artés</t>
  </si>
  <si>
    <t>Protectora Animals d´Osona</t>
  </si>
  <si>
    <t>Ayuntamiento de Avià</t>
  </si>
  <si>
    <t>26/05/25 y 29/07/25</t>
  </si>
  <si>
    <t>21/05/25 Rechaza consulta y nos remite a preguntar a la asociación Progat</t>
  </si>
  <si>
    <t>12/08/25 contesta partidas presupuestarias sigue faltan número de recogidas y disponibilidad de servicios 17/07/25 segunda respuesta</t>
  </si>
  <si>
    <t>Recogida Asociación Berguedana por la Protección de los Animales</t>
  </si>
  <si>
    <t>Ayuntamiento de Avinyó</t>
  </si>
  <si>
    <t>En el documento pone 14/07/25 pero el Ayuntamiento no me lo hizo llegar hasta el 31/10</t>
  </si>
  <si>
    <t>Gestión de Residuos y Biodiversidad SL</t>
  </si>
  <si>
    <t>Ayuntamiento de Avinyonet del Penedès</t>
  </si>
  <si>
    <t>Mancomunitat Intermunicipal Penedés Garraf</t>
  </si>
  <si>
    <t>Ayuntamiento de Badalona</t>
  </si>
  <si>
    <t>Recogida Fundación Daina y Consell de Colegios veterinarios de Cataluña</t>
  </si>
  <si>
    <t>Ayuntamiento de Badia del Vallès</t>
  </si>
  <si>
    <t xml:space="preserve"> Centre d’acollida Help Guau S.L</t>
  </si>
  <si>
    <t>Ayuntamiento de Bagà</t>
  </si>
  <si>
    <t>Asociación Pro Gat Alt Berguedà y El Refugi d´Avi</t>
  </si>
  <si>
    <t>Ayuntamiento de Balenyà</t>
  </si>
  <si>
    <t>Asociación y defensa de los animales de Osona</t>
  </si>
  <si>
    <t>Ayuntamiento de Balsareny</t>
  </si>
  <si>
    <t>Asociación para la defensa de los Animales de Osona</t>
  </si>
  <si>
    <t>Ayuntamiento de Barberà del Vallès</t>
  </si>
  <si>
    <t>Progat Barberà para el CER y  Fundació Daina recogida animales</t>
  </si>
  <si>
    <t>Ayuntamiento de Barcelona</t>
  </si>
  <si>
    <t>Centro municipal de Acogida de Animales de Compañia de Barcelona</t>
  </si>
  <si>
    <t>Ayuntamiento de Begues</t>
  </si>
  <si>
    <t>Asocaicón Gats al carrer del Baix Llobregat y el centro canino Sir Can</t>
  </si>
  <si>
    <t>Ayuntamiento de Bellprat</t>
  </si>
  <si>
    <t>Se desconoce</t>
  </si>
  <si>
    <t>Protectora APAN-+Odena</t>
  </si>
  <si>
    <t>Ayuntamiento de Berga</t>
  </si>
  <si>
    <t>06/25</t>
  </si>
  <si>
    <t>El Refugi. (Asociación Animales con Minusvalia Enfermos Cronicos y Colonias)</t>
  </si>
  <si>
    <t>Ayuntamiento de Bigues I Riells</t>
  </si>
  <si>
    <t>10/25</t>
  </si>
  <si>
    <t>Recogida con Animals de Granollers</t>
  </si>
  <si>
    <t>La protectora</t>
  </si>
  <si>
    <t>Ayuntamiento de Borredà</t>
  </si>
  <si>
    <t>30/04/25 No aclara si el servicio de recogida es 24/7</t>
  </si>
  <si>
    <t>Protectora El refugi</t>
  </si>
  <si>
    <t>Ayuntamiento de Bruc, El</t>
  </si>
  <si>
    <t>10/11/25 email</t>
  </si>
  <si>
    <t>APAN</t>
  </si>
  <si>
    <t>Ayuntamiento de Brull, El</t>
  </si>
  <si>
    <t>No disponible</t>
  </si>
  <si>
    <t>Ayuntamiento de Cabanyes, Les</t>
  </si>
  <si>
    <t>Ayuntamiento de Cabrera D'Anoia</t>
  </si>
  <si>
    <t>02/25</t>
  </si>
  <si>
    <t>Asociación Centre de Protecció d´animals de l´Anoia, protectora de Gats Ferals y Domestics de Cabrera D´Anoia, centre Veterinari Alex, Centre veterinari Garem</t>
  </si>
  <si>
    <t>Ayuntamiento de Cabrera de Mar</t>
  </si>
  <si>
    <t>Protectora APAC. Consell Comarcal del MAreseme</t>
  </si>
  <si>
    <t>Ayuntamiento de Cabrils</t>
  </si>
  <si>
    <t>Ayuntamiento de Calaf</t>
  </si>
  <si>
    <t>APAN Asociación Protectora de Animales de L´Anoia y clinica veterinaria de Calaf</t>
  </si>
  <si>
    <t>Ayuntamiento de Calders</t>
  </si>
  <si>
    <t>Me llama y me comenta que la información es pública, le reclamo igualmente el registro de salida</t>
  </si>
  <si>
    <t>Ayuntamiento de Caldes de Montbui</t>
  </si>
  <si>
    <t>5/11/25 dicen que ya lo han enviado y no lo localizo, lo reclamo por registro de entrada al Ayuntamiento el 12 de Enero 2026, con número REGAGE26e00002310902 finalmente lo encuentro con fecha 29/10/25</t>
  </si>
  <si>
    <t>Caldes Animal</t>
  </si>
  <si>
    <t>Ayuntamiento de Caldes D'Estrac</t>
  </si>
  <si>
    <t>Recogida Consell Comarcal del Maresme y colonias con Associació Caldes Pels Animals</t>
  </si>
  <si>
    <t>Ayuntamiento de Calella</t>
  </si>
  <si>
    <t>CAAD Maresme</t>
  </si>
  <si>
    <t>Ayuntamiento de Calldetenes</t>
  </si>
  <si>
    <t>Ayuntamiento de Callús</t>
  </si>
  <si>
    <t>Mancomunitat Intermunicipal de Callús, recogida de animales fallecidos y Protectora de Animales de l´Anoia para recogida</t>
  </si>
  <si>
    <t>Ayuntamiento de Calonge de Segarra</t>
  </si>
  <si>
    <t>22/05/25 me responde por email sin registro de salida</t>
  </si>
  <si>
    <t>13/11/25 me reenvian respuesta que me enviaron al email</t>
  </si>
  <si>
    <t>Asociación Protectora de Animales de La ANOIA</t>
  </si>
  <si>
    <t>Ayuntamiento de Campins</t>
  </si>
  <si>
    <t>11/11 trasparencia adjunta respuseta Ayuntamiento, que no han recibido nada a mi nombre y yo adjunté correctamente el justificante de envijo de redsara pffff</t>
  </si>
  <si>
    <t>29/12/25 transparencia les da 15 días para contestar</t>
  </si>
  <si>
    <t>Ayuntamiento de Canet de Mar</t>
  </si>
  <si>
    <t>Consell Comarcal del Maresme</t>
  </si>
  <si>
    <t>Sí?</t>
  </si>
  <si>
    <t>Ayuntamiento de Canovelles</t>
  </si>
  <si>
    <t>Protectora de Animales de Granollers</t>
  </si>
  <si>
    <t>Ayuntamiento de Cànoves I Samalús</t>
  </si>
  <si>
    <t>Cagscànoves, Tanatori de mascotes, Gvet Geraldine Devère y recogida APAG Granollers</t>
  </si>
  <si>
    <t>Ayuntamiento de Canyelles</t>
  </si>
  <si>
    <t>Colabora con Huellas Felices y ADAC y recogida Mancomunitat Penedès-Garraf</t>
  </si>
  <si>
    <t>Mancomunidad</t>
  </si>
  <si>
    <t>Ayuntamiento de Capellades</t>
  </si>
  <si>
    <t>Ayuntamiento de Capolat</t>
  </si>
  <si>
    <t>03/06/25 No responde recogida de animales</t>
  </si>
  <si>
    <t>Associació Berguedana per a la Protecció dels Animals</t>
  </si>
  <si>
    <t>Ayuntamiento de Cardedeu</t>
  </si>
  <si>
    <t>Ayuntamiento de Cardona</t>
  </si>
  <si>
    <t>Protectora APAN</t>
  </si>
  <si>
    <t>Ayuntamiento de Carme</t>
  </si>
  <si>
    <t>No recibido, enviado</t>
  </si>
  <si>
    <t>09/24</t>
  </si>
  <si>
    <t>Acuerdo con APAN (Asociación Protectora de Animales de La Anoia</t>
  </si>
  <si>
    <t>Ayuntamiento de Casserres</t>
  </si>
  <si>
    <t>Refugi d´animals en adopción del Berguedà</t>
  </si>
  <si>
    <t>Ayuntamiento de Castell de L'Areny</t>
  </si>
  <si>
    <t>Ayuntamiento de Castellar de N'Hug</t>
  </si>
  <si>
    <t>Protectora de Animales del Berguedà</t>
  </si>
  <si>
    <t>Ayuntamiento de Castellar del Riu</t>
  </si>
  <si>
    <t>Ayuntamiento de Castellar del Vallès</t>
  </si>
  <si>
    <t>No consta</t>
  </si>
  <si>
    <t>protectora  Caldes  Animal</t>
  </si>
  <si>
    <t>Ayuntamiento de Castellbell I el Vilar</t>
  </si>
  <si>
    <t>Protectora de Animales APAN-Odena y veterinaria del Montserratí</t>
  </si>
  <si>
    <t>Ayuntamiento de Castellbisbal</t>
  </si>
  <si>
    <t>Animals Sense Sostre recogida, Salvem Animals a Catalunya veterinario</t>
  </si>
  <si>
    <t>Ayuntamiento de Castellcir</t>
  </si>
  <si>
    <t>Ayuntamiento de Castelldefels</t>
  </si>
  <si>
    <t>Protectora de Animales y Plantas del Baix Llobregat- PROANIPLAN,  servicios veterinarios con ELS LLOPS 2002, SL, recogida animales perdidos y abandonados SIR CAN, SL</t>
  </si>
  <si>
    <t>Ayuntamiento de Castellet I la Gornal</t>
  </si>
  <si>
    <t>03/23</t>
  </si>
  <si>
    <t>Manocmunitat Penedès Garraf</t>
  </si>
  <si>
    <t>Ayuntamiento de Castellfollit de Riubregós</t>
  </si>
  <si>
    <t>Ayuntamiento de Castellfollit del Boix</t>
  </si>
  <si>
    <t>Asociación Centro Protecció Animals Anoia APAN</t>
  </si>
  <si>
    <t>Ayuntamiento de Castellgalí</t>
  </si>
  <si>
    <t>Veterinario con Canigat y Dogs Sant Vicenç de Castellet. Convenio con Asociación El Tuc del Pont de Vilomara</t>
  </si>
  <si>
    <t>Ayuntamiento de Castellnou de Bages</t>
  </si>
  <si>
    <t>06/05/25 Incompelta censos de gatos incompleto perros recogidos incompleto</t>
  </si>
  <si>
    <t>Asociación  Capigats para el CER</t>
  </si>
  <si>
    <t>Ayuntamiento de Castellolí</t>
  </si>
  <si>
    <t>1/12/25 parece que me contestaron el 10/07/25 pero nunca me notificaron</t>
  </si>
  <si>
    <t>Mancomunidad de la Conca de Òdena</t>
  </si>
  <si>
    <t>Ayuntamiento de Castellterçol</t>
  </si>
  <si>
    <t>Refugi d’Animals Abandonats del Moianès (RAAM)</t>
  </si>
  <si>
    <t>Ayuntamiento de Castellví de la Marca</t>
  </si>
  <si>
    <t>05/06/25 No contestan nada</t>
  </si>
  <si>
    <t>Ayuntamiento de Castellví de Rosanes</t>
  </si>
  <si>
    <t>Ayuntamiento de Centelles</t>
  </si>
  <si>
    <t>Ayuntamiento de Cercs</t>
  </si>
  <si>
    <t>Ayuntamiento de Cerdanyola del Vallès</t>
  </si>
  <si>
    <t>Protectora Fundació daina per la defensa del animals i la natura</t>
  </si>
  <si>
    <t>Ayuntamiento de Cervelló</t>
  </si>
  <si>
    <t>Ayuntamiento de Collbató</t>
  </si>
  <si>
    <t>Recogida Caniausa</t>
  </si>
  <si>
    <t>Ayuntamiento de Collsuspina</t>
  </si>
  <si>
    <t>21/20/25</t>
  </si>
  <si>
    <t>Ayuntamiento de Copons</t>
  </si>
  <si>
    <t>Ayuntamiento de Corbera de Llobregat</t>
  </si>
  <si>
    <t>Recogida Caniausa Center SL y veterinario Susana Rodriguez Ramos</t>
  </si>
  <si>
    <t>Ayuntamiento de Cubelles</t>
  </si>
  <si>
    <t>Colonias con Comertu SL, Recogida con Mancomunidad del Penedés Garraf (CAAD)</t>
  </si>
  <si>
    <t>Ayuntamiento de Dosrius</t>
  </si>
  <si>
    <t>Ayuntamiento de Esparreguera</t>
  </si>
  <si>
    <t>07/11/25 y 20/11/25</t>
  </si>
  <si>
    <t>Ayuntamiento de Esplugues de Llobregat</t>
  </si>
  <si>
    <t>Fundación DAINA, Vets and Wildlife (Closa IGM SL)</t>
  </si>
  <si>
    <t>Ayuntamiento de Espunyola, L'</t>
  </si>
  <si>
    <t>Asociación Berguedana per a la Protecció del Animals</t>
  </si>
  <si>
    <t>Ayuntamiento de Esquirol, L'</t>
  </si>
  <si>
    <t>Protectora de Animales de Osona</t>
  </si>
  <si>
    <t>Ayuntamiento de Estany, L'</t>
  </si>
  <si>
    <t>4/08/25 Trasparencia les mete un puro gordo de 8 páginas y les comenta que deben responder en 15 días pero a la vez archiva el procedimiento 07/05/25 Rechaza el registro por falta de medios</t>
  </si>
  <si>
    <t>26/08 finalmente contesta al registro</t>
  </si>
  <si>
    <t>No hay censo, datos de voluntarios</t>
  </si>
  <si>
    <t>Ayuntamiento de Figaró-Montmany</t>
  </si>
  <si>
    <t>Se escarga SomGats</t>
  </si>
  <si>
    <t>Fundación Daina</t>
  </si>
  <si>
    <t>Ayuntamiento de Fígols</t>
  </si>
  <si>
    <t>Ayuntamiento de Fogars de la Selva</t>
  </si>
  <si>
    <t>19/06/25 El Ayuntamiento le responde a trasparencia que ha hecho un registro al consejo comarcal y ese mismo día la presidenta de trasparencia lo archiva 23/04/25 Responde que no es el responsable de la consulta</t>
  </si>
  <si>
    <t>Ayuntamiento de Fogars de Montclús</t>
  </si>
  <si>
    <t>Empresa Help Guau d’Argentona y asociación Grup de Suport a Protectores de Santa Maria de Palautordera</t>
  </si>
  <si>
    <t>Ayuntamiento de Folgueroles</t>
  </si>
  <si>
    <t>Ayuntamiento de Fonollosa</t>
  </si>
  <si>
    <t>Protectora de Osona y la protectora El Tuc</t>
  </si>
  <si>
    <t>Ayuntamiento de Font-Rubí</t>
  </si>
  <si>
    <t>11/23</t>
  </si>
  <si>
    <t>Protectora centro de acogida de animales domésticos CAAD</t>
  </si>
  <si>
    <t>Ayuntamiento de Franqueses del Vallès, Les</t>
  </si>
  <si>
    <t>07/25</t>
  </si>
  <si>
    <t>Recogida con Associació Protectora d’Animals de Granollers (APAG)</t>
  </si>
  <si>
    <t>Ayuntamiento de Gaià</t>
  </si>
  <si>
    <t>Ayuntamiento de Gallifa</t>
  </si>
  <si>
    <t>Ayuntamiento de Garriga, La</t>
  </si>
  <si>
    <t>PROGAT para gestión de gatos</t>
  </si>
  <si>
    <t>Entiendo que no</t>
  </si>
  <si>
    <t>Ayuntamiento de Gavà</t>
  </si>
  <si>
    <t>Asociación Gavá Gats, hospital vet24 SLP, Kiwoko Pet SLU y Help Guau SL</t>
  </si>
  <si>
    <t>Ayuntamiento de Gelida</t>
  </si>
  <si>
    <t>Asociación Geligats y Asociación Comisión Interlocutora de protectoras de animales de Cataluña CIPAC Recogida Mancomunidad</t>
  </si>
  <si>
    <t>Ayuntamiento de Gironella</t>
  </si>
  <si>
    <t>Ayuntamiento de Gisclareny</t>
  </si>
  <si>
    <t>Asociación Berguedana para la protección de los animales</t>
  </si>
  <si>
    <t xml:space="preserve">No </t>
  </si>
  <si>
    <t>Ayuntamiento de Granera</t>
  </si>
  <si>
    <t>11/07/25 Inadmitida falta de recursos y reelaboración de los datos</t>
  </si>
  <si>
    <t>Ayuntamiento de Granollers</t>
  </si>
  <si>
    <t>06/05/25 Tenemos datos de 2021 a 2024</t>
  </si>
  <si>
    <t>03/25</t>
  </si>
  <si>
    <t>Asociación Protectora de Animales de Granollers (APAG)</t>
  </si>
  <si>
    <t>Ayuntamiento de Gualba</t>
  </si>
  <si>
    <t>Recogida con Protectora Asociació Grup d´Acció en defensa del animals del Montseny y Can Clarens SL</t>
  </si>
  <si>
    <t>Ayuntamiento de Guardiola de Berguedà</t>
  </si>
  <si>
    <t>CER con Progat y recogida con diputación y Protectora de animales de Berga</t>
  </si>
  <si>
    <t>Ayuntamiento de Gurb</t>
  </si>
  <si>
    <t>12/05/25 No contesta a los perros y gatos recogidos fallecidos</t>
  </si>
  <si>
    <t>8/07/25 Que no tienen datos de animales recogidos fallecidos y que no pasa nada resuelve trasparencia</t>
  </si>
  <si>
    <t>Recogida con defensa dels animals d’Osona y empresa gestión gatos Gestió de residus i Biodiversitat SL</t>
  </si>
  <si>
    <t>Ayuntamiento de Hospitalet de Llobregat, L'</t>
  </si>
  <si>
    <t>Asociación Protectora de Animales de Granollers (APAG) y Asociación Protectora de Animales Exóticos de Catalunya (APAEC)</t>
  </si>
  <si>
    <t>Ayuntamiento de Hostalets de Pierola, Els</t>
  </si>
  <si>
    <t>Ayuntamiento de Igualada</t>
  </si>
  <si>
    <t>Ayuntamiento de Jorba</t>
  </si>
  <si>
    <t>4/09/25 manda datos de 2021 y 2022 y solo contesta perros recogidos en via publica en 2024</t>
  </si>
  <si>
    <t>Ayuntamiento de la Granada (Barcelona)</t>
  </si>
  <si>
    <t>Mancomunitat del Pendès Garraf el centro de Acogida de Animales Domésticos CAAD</t>
  </si>
  <si>
    <t>No aclara disponibilidad del servicio</t>
  </si>
  <si>
    <t>Ayuntamiento de Llacuna, La</t>
  </si>
  <si>
    <t>Ayuntamiento de Llagosta, La</t>
  </si>
  <si>
    <t>01/25</t>
  </si>
  <si>
    <t>Recogida  Helpguau SL</t>
  </si>
  <si>
    <t>Ayuntamiento de Lliçà D'Amunt</t>
  </si>
  <si>
    <t>Protectora de Animales de Granollers y Asociación Protectora de Animales de Lliçà d´Amunt (Peluts Lliçà)</t>
  </si>
  <si>
    <t>Ayuntamiento de Lliçà de Vall</t>
  </si>
  <si>
    <t>12/05/25 No adjuntan animales recogidos ni en el email y no aclaran si los servicios son 24/7</t>
  </si>
  <si>
    <t>Servicio integral con la Associación Protectora de Animales de Granollers y Convenio con Associació pel benestar animal de Lliçà de Vall Vallgats</t>
  </si>
  <si>
    <t>Ayuntamiento de Llinars del Vallès</t>
  </si>
  <si>
    <t>16/05/25 manda memorias al email sin ninguna validez</t>
  </si>
  <si>
    <t>Convenio con Mixets de Llinars del Vallès y contrato con centro veterinario Clivet Guau de Llinars del Vallès y recogida con Can Clarens de Vallgorguina</t>
  </si>
  <si>
    <t>Ayuntamiento de Lluçà</t>
  </si>
  <si>
    <t>Ayuntamiento de Malgrat de Mar</t>
  </si>
  <si>
    <t>Clinica Veterinaria Alt Maresme y colabora con Associació Amics del Animals y Gats de MAr</t>
  </si>
  <si>
    <t>Ayuntamiento de Malla</t>
  </si>
  <si>
    <t xml:space="preserve">18/08/25 ayer reclamé el adjunto y hoy me llaman que revise el trámite, reviso el historial del expediente de trasparencia y no se encuentra 7/08/25 trasparencia contesta sin adjunto, lo reclamo el 17. 23/05/25 No contesta ningún punto </t>
  </si>
  <si>
    <t>Recogida con Associació per a la defensa del animals d´Osona</t>
  </si>
  <si>
    <t>Ayuntamiento de Manlleu</t>
  </si>
  <si>
    <t>09/05/25 Se opone a recibir el registro telemático y me obliga a hacerlo desde la web de su Ayuntamiento, lo hago</t>
  </si>
  <si>
    <t>25</t>
  </si>
  <si>
    <t>Ayuntamiento de Manresa</t>
  </si>
  <si>
    <t>Ayuntamiento de Marganell</t>
  </si>
  <si>
    <t>Ayuntamiento de Martorell</t>
  </si>
  <si>
    <t>Recogida  Caniausa Center S.L.y CER Asociación Martorell amb el gat urbà</t>
  </si>
  <si>
    <t>Ayuntamiento de Martorelles</t>
  </si>
  <si>
    <t>recollida d’animals abandonats a Caldes Animal, protectora de Caldes de Montbui</t>
  </si>
  <si>
    <t>Ayuntamiento de Masies de Roda, Les</t>
  </si>
  <si>
    <t>Protectora Osona</t>
  </si>
  <si>
    <t>Ayuntamiento de Masies de Voltregà, Les</t>
  </si>
  <si>
    <t>Portectora animals Osona para CER, Gestió de Residus i Biodiversitat, SL</t>
  </si>
  <si>
    <t>Ayuntamiento de Masnou, El</t>
  </si>
  <si>
    <t>07/24</t>
  </si>
  <si>
    <t>MasnouGats y  ADAM de Defensa dels Animals del Masnou</t>
  </si>
  <si>
    <t>Ayuntamiento de Masquefa</t>
  </si>
  <si>
    <t>04/24</t>
  </si>
  <si>
    <t>Recogida con Font Gali residencia canina sl, veterinaria del municipio para CER y chip y convenio con Associació Animlalistes Masquefa para gestión del refugio municipal</t>
  </si>
  <si>
    <t>Ayuntamiento de Matadepera</t>
  </si>
  <si>
    <t>Caducado con el Ayuntamiento de Terrasa aunque indica que este sigue ofreciendo sus servicios</t>
  </si>
  <si>
    <t>Ayuntamiento de Mataró</t>
  </si>
  <si>
    <t>Fundació Daina</t>
  </si>
  <si>
    <t>Ayuntamiento de Mediona</t>
  </si>
  <si>
    <t>CAAD Penedès-Garraf Centro Veterinario Alex</t>
  </si>
  <si>
    <t>Ayuntamiento de Moià</t>
  </si>
  <si>
    <t>Ayuntamiento de Molins de Rei</t>
  </si>
  <si>
    <t>Gats de Molins de Rei</t>
  </si>
  <si>
    <t>Ayuntamiento de Mollet del Vallès</t>
  </si>
  <si>
    <t>Ayuntamiento de Monistrol de Calders</t>
  </si>
  <si>
    <t>Hotel Caní y Perrera de Moià</t>
  </si>
  <si>
    <t>Ayuntamiento de Monistrol de Montserrat</t>
  </si>
  <si>
    <t>19/05/25 Convenio y partida recogida animales faltan</t>
  </si>
  <si>
    <t>¿?</t>
  </si>
  <si>
    <t>Ayuntamiento de Montcada I Reixac</t>
  </si>
  <si>
    <t>Recogida y acogida Centro Canino Sir Can SL</t>
  </si>
  <si>
    <t>Ayuntamiento de Montclar</t>
  </si>
  <si>
    <t>07/05/25 Pregunta 7 no tienen datos</t>
  </si>
  <si>
    <t>9/07/25 desestimada no tienen los datos</t>
  </si>
  <si>
    <t>Asociación Berguedana por la Protección de los Animales</t>
  </si>
  <si>
    <t>Ayuntamiento de Montesquiu</t>
  </si>
  <si>
    <t>Empresa Caniausa recogida animales y empresa Biodiversitat gestión felina</t>
  </si>
  <si>
    <t>Ayuntamiento de Montgat</t>
  </si>
  <si>
    <t>Ayuntamiento de Montmajor</t>
  </si>
  <si>
    <t>El Refugi</t>
  </si>
  <si>
    <t>Ayuntamiento de Montmaneu</t>
  </si>
  <si>
    <t>Protectora animales de Odena</t>
  </si>
  <si>
    <t>Ayuntamiento de Montmeló</t>
  </si>
  <si>
    <t>08/24</t>
  </si>
  <si>
    <t>APAG Asociación protectora de animales de Granollers</t>
  </si>
  <si>
    <t>Ayuntamiento de Montornès del Vallès</t>
  </si>
  <si>
    <t>Caniausa</t>
  </si>
  <si>
    <t>Ayuntamiento de Montseny</t>
  </si>
  <si>
    <t>Ayuntamiento de Muntanyola</t>
  </si>
  <si>
    <t>Ayuntamiento de Mura</t>
  </si>
  <si>
    <t>Colaboran con Muragats, agentes forestales y una perrera pero no indican su nombre</t>
  </si>
  <si>
    <t>Ayuntamiento de Navarcles</t>
  </si>
  <si>
    <t>Asocaición para la defensa de animales de Osona y con la Asociación Peluts de Navarclés</t>
  </si>
  <si>
    <t>Ayuntamiento de Navàs</t>
  </si>
  <si>
    <t>Servicios puntuales a veterinaria y Help Guau</t>
  </si>
  <si>
    <t>Ayuntamiento de Nou de Berguedà, La</t>
  </si>
  <si>
    <t>Clinica Veterinaria Manescalia y centro El Refugio de animales</t>
  </si>
  <si>
    <t>Ayuntamiento de Òdena</t>
  </si>
  <si>
    <t>09/25</t>
  </si>
  <si>
    <t>Recogida Mancomunitat de la Conca d´Òdena MICOD y Centro Canino Sir Can SL y colonias CATODENA</t>
  </si>
  <si>
    <t>Ayuntamiento de Olèrdola</t>
  </si>
  <si>
    <t>Ayuntamiento de Olesa de Bonesvalls</t>
  </si>
  <si>
    <t>Mancomunitat Intermunicipal Penedès-Garraf</t>
  </si>
  <si>
    <t>Ayuntamiento de Olesa de Montserrat</t>
  </si>
  <si>
    <t>11/07/25 Falta la pregunta 8 nombrar a las empresas con convenio o contrato</t>
  </si>
  <si>
    <t>10/24</t>
  </si>
  <si>
    <t>Ayuntamiento de Olivella</t>
  </si>
  <si>
    <t>Asociación Gats de Olivella</t>
  </si>
  <si>
    <t>Ayuntamiento de Olost</t>
  </si>
  <si>
    <t>Ayuntamiento de Olvan</t>
  </si>
  <si>
    <t>Centre Veterinari del Berguedà</t>
  </si>
  <si>
    <t>Ayuntamiento de Orís</t>
  </si>
  <si>
    <t>09/05/25 Incompleta</t>
  </si>
  <si>
    <t>Recogida Lliga Protectora de Animals i Plantes de Sabadell, Cer Asociacion Progat Barberá y veterinario Hospital Veterinario Anicura-Vets Barbera</t>
  </si>
  <si>
    <t>Ayuntamiento de Oristà</t>
  </si>
  <si>
    <t>Ayuntamiento de Orpí</t>
  </si>
  <si>
    <t>Ayuntamiento de Òrrius</t>
  </si>
  <si>
    <t>Ayuntamiento de Pacs del Penedès</t>
  </si>
  <si>
    <t>Ayuntamiento de Palafolls</t>
  </si>
  <si>
    <t>Protectora la gestiona Amics dels Animals de Palafolls y un contrato para la esterilización y CER con el veterinario Javier Ponce de León</t>
  </si>
  <si>
    <t>Ayuntamiento de Palau-Solità I Plegamans</t>
  </si>
  <si>
    <t>Recogida con Protectora de Animales de Granollers y gestión colonias con la Asociación Progat Palau</t>
  </si>
  <si>
    <t>Ayuntamiento de Pallejà</t>
  </si>
  <si>
    <t>Centro privado de acogida Caniausa, asociación SOS Maullidos</t>
  </si>
  <si>
    <t>Ayuntamiento de Palma de Cervelló, La</t>
  </si>
  <si>
    <t>Gats del Carrer del Baix Llobregat y Animals sense sostre</t>
  </si>
  <si>
    <t>Ayuntamiento de Papiol, El</t>
  </si>
  <si>
    <t>12/25</t>
  </si>
  <si>
    <t>Gats del Carrer y Fundación Daina</t>
  </si>
  <si>
    <t>Ayuntamiento de Parets del Vallès</t>
  </si>
  <si>
    <t>Ayuntamiento de Perafita</t>
  </si>
  <si>
    <t>19/12/25 y 20/01/26</t>
  </si>
  <si>
    <t>No le consta</t>
  </si>
  <si>
    <t>Ayuntamiento de Piera</t>
  </si>
  <si>
    <t>Ayuntamiento de Pineda de Mar</t>
  </si>
  <si>
    <t>09/05/25 , faltan animales recogidos, falta nombrar los veterinarios con los que tienen convenios</t>
  </si>
  <si>
    <t>Consell Comarcal del Maresme recogida,  l’Associació  protectora   d’animals   Gatpi control de colonias y dos veterinarios que no se nombran</t>
  </si>
  <si>
    <t>Ayuntamiento de Pla del Penedès, El</t>
  </si>
  <si>
    <t>Centro de acogida CAAD Mancomunidad Penedès-Garraf</t>
  </si>
  <si>
    <t>Ayuntamiento de Pobla de Claramunt, La</t>
  </si>
  <si>
    <t>Recogida a través del servicio mancomunado de la Conca d´Òdena y operado por SIRCAN</t>
  </si>
  <si>
    <t>Ayuntamiento de Pobla de Lillet, La</t>
  </si>
  <si>
    <t>Ayuntamiento de Polinyà</t>
  </si>
  <si>
    <t>Ordenanza municipal</t>
  </si>
  <si>
    <t>CER y recogida con Help Guau SL</t>
  </si>
  <si>
    <t>Ayuntamiento de Pont de Vilomara I Rocafort, El</t>
  </si>
  <si>
    <t>Refugi El Tuc</t>
  </si>
  <si>
    <t>Ayuntamiento de Pontons</t>
  </si>
  <si>
    <t>Ayuntamiento de Prat de Llobregat, El</t>
  </si>
  <si>
    <t>Ayuntamiento de Prats de Lluçanès</t>
  </si>
  <si>
    <t>Ayuntamiento de Prats de Rei, Els</t>
  </si>
  <si>
    <t>Ayuntamiento de Premià de Dalt</t>
  </si>
  <si>
    <t>Algunos</t>
  </si>
  <si>
    <t>Nou Premià Veterinario, contrato con Help Guau y una persona para los gatos comunitarios</t>
  </si>
  <si>
    <t>Ayuntamiento de Premià de Mar</t>
  </si>
  <si>
    <t>Empresa Help Guau</t>
  </si>
  <si>
    <t>Ayuntamiento de Puigdàlber</t>
  </si>
  <si>
    <t>27/10/0258</t>
  </si>
  <si>
    <t>Mancomunitat Penedés-Garraf</t>
  </si>
  <si>
    <t>Ayuntamiento de Puig-Reig</t>
  </si>
  <si>
    <t>Asociación Berguedana per a la proteccio del animals y Asociación Petjades del Bergueda</t>
  </si>
  <si>
    <t>Ayuntamiento de Pujalt</t>
  </si>
  <si>
    <t>APAN Anoia</t>
  </si>
  <si>
    <t>Ayuntamiento de Quar, La</t>
  </si>
  <si>
    <t>Ayuntamiento de Rajadell</t>
  </si>
  <si>
    <t>Ayuntamiento de Rellinars</t>
  </si>
  <si>
    <t>13/05/25 Indica que adjunta respuesta pero no la adjunta</t>
  </si>
  <si>
    <t>Fundación Daina por la defensa de los Animales y Asociacion de Animales de Rellinars</t>
  </si>
  <si>
    <t>Ayuntamiento de Ripollet</t>
  </si>
  <si>
    <t>Ayuntamiento de Roca del Vallès, La</t>
  </si>
  <si>
    <t>Sí con empresa privada</t>
  </si>
  <si>
    <t>Ayuntamiento de Roda de Ter</t>
  </si>
  <si>
    <t>Asociación para la defensa de los animales de Osona</t>
  </si>
  <si>
    <t>Ayuntamiento de Rubí</t>
  </si>
  <si>
    <t>Ayuntamiento de Rubió</t>
  </si>
  <si>
    <t>APAN protectora de animales</t>
  </si>
  <si>
    <t>Ayuntamiento de Rupit I Pruit</t>
  </si>
  <si>
    <t>Ayuntamiento de Sabadell</t>
  </si>
  <si>
    <t>06/05/25 falta recogidos fallecidos, trasparencia responde que no tienen datos y que no pasa nada</t>
  </si>
  <si>
    <t xml:space="preserve">Contrato  de  servicio  para  la  recogida  y  acogida  de  animales  perdidos  o 
abandonados, adjudicado a la entidad Lliga Protectora d’Animals i Plantes de Sabadell.  
.  -  Contrato  de  control  de  colonias  mediante  el  método  CER,  adjudicado  a  la 
Asociación Progat Barberà.  
.  - Contrato para la atención veterinaria de urgencia de animales no de compañía 
gravemente  enfermos  o  malheridos,  adjudicado  al  Hospital  Veterinario  Anicura-Vets 
Barberà.  </t>
  </si>
  <si>
    <t>Ayuntamiento de Sagàs</t>
  </si>
  <si>
    <t>No disponen de esta información</t>
  </si>
  <si>
    <t>Casanova de Cal Galta</t>
  </si>
  <si>
    <t>Ayuntamiento de Saldes</t>
  </si>
  <si>
    <t>Ayuntamiento de Sallent</t>
  </si>
  <si>
    <t>Ayuntamiento de Sant Adrià de Besòs</t>
  </si>
  <si>
    <t>Veterinario no se nombra, recogida DAINA</t>
  </si>
  <si>
    <t>Ayuntamiento de Sant Agustí de Lluçanès</t>
  </si>
  <si>
    <t>12/08/25 y 30/07/25 y 4/11/25</t>
  </si>
  <si>
    <t>Caniausa Center, SL</t>
  </si>
  <si>
    <t>Ayuntamiento de Sant Andreu de la Barca</t>
  </si>
  <si>
    <t>RESPONDE EMAIL 07/05/25</t>
  </si>
  <si>
    <t>Animals sense sostre</t>
  </si>
  <si>
    <t>Ayuntamiento de Sant Andreu de Llavaneres</t>
  </si>
  <si>
    <t>Recogida con Lordcan</t>
  </si>
  <si>
    <t>Ayuntamiento de Sant Antoni de Vilamajor</t>
  </si>
  <si>
    <t>11/25</t>
  </si>
  <si>
    <t>Ayuntamiento de Sant Bartomeu del Grau</t>
  </si>
  <si>
    <t>Protectora Animales Osona</t>
  </si>
  <si>
    <t>Ayuntamiento de Sant Boi de Llobregat</t>
  </si>
  <si>
    <t>Help Guau SL</t>
  </si>
  <si>
    <t>Ayuntamiento de Sant Boi de Lluçanès</t>
  </si>
  <si>
    <t>Ayuntamiento de Sant Cebrià de Vallalta</t>
  </si>
  <si>
    <t>Ayuntamiento de Sant Celoni</t>
  </si>
  <si>
    <t>Can Clarens SL</t>
  </si>
  <si>
    <t>Ayuntamiento de Sant Climent de Llobregat</t>
  </si>
  <si>
    <t>Ayuntamiento de Sant Cugat del Vallès</t>
  </si>
  <si>
    <t>Veterinos 2007 SL y Caldes Animal Associació Protectora de Caldes de Montbui</t>
  </si>
  <si>
    <t>Ayuntamiento de Sant Cugat Sesgarrigues</t>
  </si>
  <si>
    <t>Centro de Acogida de Animales domésticos de la mancomunidad intermunicipal Penedés Garraf</t>
  </si>
  <si>
    <t>Ayuntamiento de Sant Esteve de Palautordera</t>
  </si>
  <si>
    <t>Ayuntamiento de Sant Esteve Sesrovires</t>
  </si>
  <si>
    <t>Fundación Daina y Asiciación Animalses</t>
  </si>
  <si>
    <t>Ayuntamiento de Sant Feliu de Codines</t>
  </si>
  <si>
    <t>Colaboración con ADA Sant Feliu de Codines para la gestión de colonias y recogida colaboran con protectora Caldes Animal</t>
  </si>
  <si>
    <t>Ayuntamiento de Sant Feliu de Llobregat</t>
  </si>
  <si>
    <t>Gestión refugio Asociación Gats i Gossos de Sant Feliu de Llobregat, recojida Fundación Daina, CER Asociación ARAGAT, veterinario Savanna Veterinaria</t>
  </si>
  <si>
    <t>Ayuntamiento de Sant Feliu Sasserra</t>
  </si>
  <si>
    <t>Ayuntamiento de Sant Fost de Campsentelles</t>
  </si>
  <si>
    <t>Protectora Caldes Animal</t>
  </si>
  <si>
    <t>Ayuntamiento de Sant Fruitós de Bages</t>
  </si>
  <si>
    <t>Ayuntamiento de Sant Hipòlit de Voltregà</t>
  </si>
  <si>
    <t xml:space="preserve"> Protectora d’Osona</t>
  </si>
  <si>
    <t>Ayuntamiento de Sant Iscle de Vallalta</t>
  </si>
  <si>
    <t>No actualmente</t>
  </si>
  <si>
    <t>Ayuntamiento de Sant Jaume de Frontanyà</t>
  </si>
  <si>
    <t>Ayuntamiento de Sant Joan de Vilatorrada</t>
  </si>
  <si>
    <t>Associació  Protectora  d'Animals  de  l'Anoia  i  Gestió  de  Residus  i Biodiversitat, SL.</t>
  </si>
  <si>
    <t>Ayuntamiento de Sant Joan Despí</t>
  </si>
  <si>
    <t>Ayuntamiento de Sant Julià de Cerdanyola</t>
  </si>
  <si>
    <t>Ayuntamiento de Sant Julià de Vilatorta</t>
  </si>
  <si>
    <t>Recogida con Protectora de Animales de Osona y control colonias con Biodiversitat</t>
  </si>
  <si>
    <t>Ayuntamiento de Sant Just Desvern</t>
  </si>
  <si>
    <t xml:space="preserve"> Fundació Daina </t>
  </si>
  <si>
    <t>Ayuntamiento de Sant Llorenç D'Hortons</t>
  </si>
  <si>
    <t>Ayuntamiento de Sant Llorenç Savall</t>
  </si>
  <si>
    <t>CANIAUSA</t>
  </si>
  <si>
    <t>Ayuntamiento de Sant Martí D'Albars</t>
  </si>
  <si>
    <t>Ayuntamiento de Sant Martí de Centelles</t>
  </si>
  <si>
    <t>28/05/25 (me llama el 2/06/25 porque no puede ver si he recibido el registro)</t>
  </si>
  <si>
    <t>Ayuntamiento de Sant Martí de Tous</t>
  </si>
  <si>
    <t>27/05/25 Pregunta 8 no entendemos respuesta</t>
  </si>
  <si>
    <t>Vetcorp  SLP Igualada  (Garem).  Hospital  Veterinari  de  Catalunya.  APAN  (Associació  Protectora  d’Animals d’Òdena)</t>
  </si>
  <si>
    <t>Ayuntamiento de Sant Martí Sarroca</t>
  </si>
  <si>
    <t>Colaboran con Mancomunitat Penedès Garraf y SarroCAT</t>
  </si>
  <si>
    <t>Ayuntamiento de Sant Martí Sesgueioles</t>
  </si>
  <si>
    <t>Ayuntamiento de Sant Mateu de Bages</t>
  </si>
  <si>
    <t>Ayuntamiento de Sant Pere de Ribes</t>
  </si>
  <si>
    <t>Ayuntamiento de Sant Pere de Riudebitlles</t>
  </si>
  <si>
    <t>15/05/25 me dicen que tengo una notificación en su portal pero no me dejan entrar con mis certificados. 02/06/25 Me llama y le pido que me lo mande al email 02/06/25 recibida al email</t>
  </si>
  <si>
    <t>Mancomunidad Penedes Garraf</t>
  </si>
  <si>
    <t>No se especifica</t>
  </si>
  <si>
    <t>Ayuntamiento de Sant Pere de Torelló</t>
  </si>
  <si>
    <t>Ayuntamiento de Sant Pere de Vilamajor</t>
  </si>
  <si>
    <t>Can Clarens recogida</t>
  </si>
  <si>
    <t>Ayuntamiento de Sant Pere Sallavinera</t>
  </si>
  <si>
    <t>Responde por email! 29/04/25</t>
  </si>
  <si>
    <t>protectora APAN</t>
  </si>
  <si>
    <t>Ayuntamiento de Sant Pol de Mar</t>
  </si>
  <si>
    <t>CAAD (Centre d’Atenció d’Animals Domèstics del Maresme)</t>
  </si>
  <si>
    <t>Ayuntamiento de Sant Quintí de Mediona</t>
  </si>
  <si>
    <t>Ayuntamiento de Sant Quirze de Besora</t>
  </si>
  <si>
    <t>Ayuntamiento de Sant Quirze del Vallès</t>
  </si>
  <si>
    <t>Help Guau recogida, Lliga protctora danimals de Sabadell, veterinario SMF</t>
  </si>
  <si>
    <t>Ayuntamiento de Sant Quirze Safaja</t>
  </si>
  <si>
    <t>Ayuntamiento de Sant Sadurní D'Anoia</t>
  </si>
  <si>
    <t>Recogida con Caniausa</t>
  </si>
  <si>
    <t>Ayuntamiento de Sant Sadurní D'Osormort</t>
  </si>
  <si>
    <t>Ayuntamiento de Sant Salvador de Guardiola</t>
  </si>
  <si>
    <t>26/05/25 Convenios n8 no nombra cuales</t>
  </si>
  <si>
    <t>Veterinario  Silvia Troy Lorenzo y empresa recogida CANIAUSA CENTER S.L</t>
  </si>
  <si>
    <t>Ayuntamiento de Sant Vicenç de Castellet</t>
  </si>
  <si>
    <t>Protectora Help Guau</t>
  </si>
  <si>
    <t>Ayuntamiento de Sant Vicenç de Montalt</t>
  </si>
  <si>
    <t>Recogida CAAD Maresme, Hospital Veterinari de Mataró, colaboración con colonias Montaltmiau y AnimalsSantvi</t>
  </si>
  <si>
    <t>Ayuntamiento de Sant Vicenç de Torelló</t>
  </si>
  <si>
    <t>29/05/25 no hay fecha de censo</t>
  </si>
  <si>
    <t>Ayuntamiento de Sant Vicenç Dels Horts</t>
  </si>
  <si>
    <t>Gats  del  carrer  del  Baix  Llobregat, recollida animals Animals sense sostre.</t>
  </si>
  <si>
    <t>Ayuntamiento de Santa Cecília de Voltregà</t>
  </si>
  <si>
    <t>Ayuntamiento de Santa Coloma de Cervelló</t>
  </si>
  <si>
    <t>07/23</t>
  </si>
  <si>
    <t>Gats del Carrer para el CER y Help Guau recogida</t>
  </si>
  <si>
    <t>Ayuntamiento de Santa Coloma de Gramenet</t>
  </si>
  <si>
    <t>25/07/25 Respuesta sin adjunto</t>
  </si>
  <si>
    <t>Ayuntamiento de Santa Eugènia de Berga</t>
  </si>
  <si>
    <t>Associació per la Defensa del Animals d´Osona</t>
  </si>
  <si>
    <t>Ayuntamiento de Santa Eulàlia de Riuprimer</t>
  </si>
  <si>
    <t>02/06/25 y 29/07/25</t>
  </si>
  <si>
    <t>RECHAZADO 08/05/25 28/07/25 segunda respuesta</t>
  </si>
  <si>
    <t>Ayuntamiento de Santa Eulàlia de Ronçana</t>
  </si>
  <si>
    <t>Recogida Associació Protectora d’Animals de Granollers s:  Clínica  Veterinària  Can Pilé, Grup Veterinària i Bastet Clínica Veterinària.</t>
  </si>
  <si>
    <t>Ayuntamiento de Santa Fe del Penedès</t>
  </si>
  <si>
    <t>Ayuntamiento de Santa Margarida de Montbui</t>
  </si>
  <si>
    <t>Ayuntamiento de Santa Margarida I Els Monjos</t>
  </si>
  <si>
    <t>Ayuntamiento de Santa Maria de Besora</t>
  </si>
  <si>
    <t>Gestión de residuos y Biodiversidad SL</t>
  </si>
  <si>
    <t>Ayuntamiento de Santa Maria de Martorelles</t>
  </si>
  <si>
    <t>21/07/25 me llama preguntandome por el motivo de la consulta</t>
  </si>
  <si>
    <t>19/11/25 descargo el registro pero está firmado el 25/07/25</t>
  </si>
  <si>
    <t>Asociación Protectora de Animales de Granbollers y FOST Veterinaris</t>
  </si>
  <si>
    <t>Ayuntamiento de Santa Maria de Merlès</t>
  </si>
  <si>
    <t>Nunca lo marcaron como leído, lo reclamo a trasparencia igualmente</t>
  </si>
  <si>
    <t>Protectora de animales El Refugi y Animales en adopción del Berguedà</t>
  </si>
  <si>
    <t>Ayuntamiento de Santa Maria de Miralles</t>
  </si>
  <si>
    <t xml:space="preserve"> APAN (ASSOCIACIÓ PROTECTORA D’ANIMALS DE L’ANOIA)</t>
  </si>
  <si>
    <t>Ayuntamiento de Santa Maria de Palautordera</t>
  </si>
  <si>
    <t>Recogida Help Guau, Protectora Granollers y colonias con Grup  de Supot a protectores</t>
  </si>
  <si>
    <t>Ayuntamiento de Santa Maria D'Oló</t>
  </si>
  <si>
    <t>Ayuntamiento de Santa Perpètua de Mogoda</t>
  </si>
  <si>
    <t>23/05/25 incompleta puntos 5 y 8 recogida</t>
  </si>
  <si>
    <t>Help Guau y recogida no se nombra</t>
  </si>
  <si>
    <t>Ayuntamiento de Santa Susanna</t>
  </si>
  <si>
    <t>Consell Comarcal del Maresme. Centro de atención y recogida de animales del Maresme (CAAD Maresme)</t>
  </si>
  <si>
    <t>Ayuntamiento de Santpedor</t>
  </si>
  <si>
    <t xml:space="preserve">Help Guau, S.L. </t>
  </si>
  <si>
    <t>Ayuntamiento de Sentmenat</t>
  </si>
  <si>
    <t>Protectora de Caldes, Veterinario Sentmenat y empresa Mishilovers</t>
  </si>
  <si>
    <t>Ayuntamiento de Seva</t>
  </si>
  <si>
    <t>Protectora de Animales de Mataro SPAM</t>
  </si>
  <si>
    <t>Ayuntamiento de Sitges</t>
  </si>
  <si>
    <t>29/05/25 Falta la fecha del censo</t>
  </si>
  <si>
    <t>Recogida  Centre d’Animals Domèstics de Vilafranca</t>
  </si>
  <si>
    <t>Ayuntamiento de Sobremunt</t>
  </si>
  <si>
    <t>Ayuntamiento de Sora</t>
  </si>
  <si>
    <t>No contabilizados todos</t>
  </si>
  <si>
    <t>Ayuntamiento de Subirats</t>
  </si>
  <si>
    <t>Ayuntamiento de Súria</t>
  </si>
  <si>
    <t>15/07/25 No aclara la disponibilidad del servicio de recogida</t>
  </si>
  <si>
    <t>Trimestralmente actualizado</t>
  </si>
  <si>
    <t>Recogida animales vivos y fallecidos Asociación Protectora de animales de Anoia y animales fallecidos en carreteras Servicio de limpieza viaria de la Mancomunidad Intermunicipal de Cardener</t>
  </si>
  <si>
    <t>¿</t>
  </si>
  <si>
    <t>Ayuntamiento de Tagamanent</t>
  </si>
  <si>
    <t>Fundación Daina para la defensa de los animales y la naturaleza</t>
  </si>
  <si>
    <t>Ayuntamiento de Talamanca</t>
  </si>
  <si>
    <t>Ayuntamiento de Taradell</t>
  </si>
  <si>
    <t>20/11/25 email</t>
  </si>
  <si>
    <t>Recogida con la Asociación por la defensa de los animales Prote Osona y Altaia Veterinais SL</t>
  </si>
  <si>
    <t>Ayuntamiento de Tavèrnoles</t>
  </si>
  <si>
    <t>Ayuntamiento de Tavertet</t>
  </si>
  <si>
    <t>Ayuntamiento de Teià</t>
  </si>
  <si>
    <t>Caad Maresme</t>
  </si>
  <si>
    <t>Ayuntamiento de Terrassa</t>
  </si>
  <si>
    <t>Recogida Help Guau y urgencias veterinarias Universidad Autónoma de Barcelona</t>
  </si>
  <si>
    <t>Ayuntamiento de Tiana</t>
  </si>
  <si>
    <t>Protectora Apropa´t y un veterinario</t>
  </si>
  <si>
    <t>Ayuntamiento de Tona</t>
  </si>
  <si>
    <t xml:space="preserve">protectora Fundació Daina per la defensa dels animals  i la natura, y con el veterinario Pratdesaba Veterinaris. </t>
  </si>
  <si>
    <t>Ayuntamiento de Tordera</t>
  </si>
  <si>
    <t>02/06/25 sin adjunto</t>
  </si>
  <si>
    <t>Ayuntamiento de Torelló</t>
  </si>
  <si>
    <t>Dice trasparencia que "Tenemos el servicio con Caniausa Center SL" quiere decir que Sí</t>
  </si>
  <si>
    <t>Ayuntamiento de Torre de Claramunt, La</t>
  </si>
  <si>
    <t>Colonias con Mongats</t>
  </si>
  <si>
    <t>Ayuntamiento de Torrelavit</t>
  </si>
  <si>
    <t>Mancomunitat Penedès Garraf (Centre d’Acollida d’Animals Domèstics)</t>
  </si>
  <si>
    <t>Ayuntamiento de Torrelles de Foix</t>
  </si>
  <si>
    <t>CAAD- Centre Acollida Animals Domèstics de la Mancomunitat Penedès Garraf</t>
  </si>
  <si>
    <t>Ayuntamiento de Torrelles de Llobregat</t>
  </si>
  <si>
    <t>Help Guau y Gats al carrer</t>
  </si>
  <si>
    <t>Ayuntamiento de Ullastrell</t>
  </si>
  <si>
    <t>Asociación Irpes Ullastrell</t>
  </si>
  <si>
    <t>Ayuntamiento de Vacarisses</t>
  </si>
  <si>
    <t>03/24</t>
  </si>
  <si>
    <t>No hay convenios vigentes en 2025</t>
  </si>
  <si>
    <t>Ayuntamiento de Vallbona D'Anoia</t>
  </si>
  <si>
    <t>Canigat Vallbona d´Anoia, asociación APAN para la recogida</t>
  </si>
  <si>
    <t>Ayuntamiento de Vallcebre</t>
  </si>
  <si>
    <t>Ayuntamiento de Vallgorguina</t>
  </si>
  <si>
    <t>Ayuntamiento de Vallirana</t>
  </si>
  <si>
    <t>CER con Gats del Carrer y Recogida con Animals sense Sostre</t>
  </si>
  <si>
    <t>Ayuntamiento de Vallromanes</t>
  </si>
  <si>
    <t>Recogida con Help Guau</t>
  </si>
  <si>
    <t>Ayuntamiento de Veciana</t>
  </si>
  <si>
    <t>12/07/25 email, solicito registro de salida y que contesten a todas las preguntas</t>
  </si>
  <si>
    <t>recogida con Protectora APAN</t>
  </si>
  <si>
    <t>Ayuntamiento de Vic</t>
  </si>
  <si>
    <t>09/05/25 Incompleta contesta 7 de las 10 preguntas</t>
  </si>
  <si>
    <t>Ayuntamiento de Vilada</t>
  </si>
  <si>
    <t>Vets Girnoella i Ca la Veterinària, recogida con Cal Galta de Berga</t>
  </si>
  <si>
    <t>Ayuntamiento de Viladecans</t>
  </si>
  <si>
    <t>Asociación Animales sin techo, Asociación GAtos de la CAlle del Baix Llobregat</t>
  </si>
  <si>
    <t>Sí, las asocias</t>
  </si>
  <si>
    <t>Ayuntamiento de Viladecavalls</t>
  </si>
  <si>
    <t>Help Guau, colabora con Progat Terrassa</t>
  </si>
  <si>
    <t>Ayuntamiento de Vilafranca del Penedès</t>
  </si>
  <si>
    <t>Centro de Acogida de Animales Domésticos de la Mancomunidad Penedès Garraf</t>
  </si>
  <si>
    <t>Ayuntamiento de Vilalba Sasserra</t>
  </si>
  <si>
    <t>No tienen convenios</t>
  </si>
  <si>
    <t>Ayuntamiento de Vilanova de Sau</t>
  </si>
  <si>
    <t>Ayuntamiento de Vilanova del Camí</t>
  </si>
  <si>
    <t>Mancomunidad la Conca de Òdena</t>
  </si>
  <si>
    <t>Ayuntamiento de Vilanova del Vallès</t>
  </si>
  <si>
    <t>Me llama para preguntarme a quién represento, soy un particular para datos estadísticos</t>
  </si>
  <si>
    <t>Dice que sí pero no lo nombra</t>
  </si>
  <si>
    <t>Ayuntamiento de Vilanova I la Geltrú</t>
  </si>
  <si>
    <t>Mancomunidad del penedes Garraf recogida</t>
  </si>
  <si>
    <t>Ayuntamiento de Vilassar de Dalt</t>
  </si>
  <si>
    <t>gatos convenio con APRODEGA, perros con ADEAVdD, refugio municipal y dos empresas privadas que no nombra para el Recogida y CER</t>
  </si>
  <si>
    <t>Ayuntamiento de Vilassar de Mar</t>
  </si>
  <si>
    <t>Protectora Amigos de los animales de Vialssar de Mar y Fundación Daina para la defensa de los animales y la naturaleza</t>
  </si>
  <si>
    <t>Ayuntamiento de Vilobí del Penedès</t>
  </si>
  <si>
    <t>Ayuntamiento de Viver I Serrateix</t>
  </si>
  <si>
    <t>No disponemos de esta información</t>
  </si>
  <si>
    <t>Protectora Animals del Berguedà (Cal Galta)</t>
  </si>
  <si>
    <t>Ayuntamiento de Abadiño</t>
  </si>
  <si>
    <t>Roly</t>
  </si>
  <si>
    <t>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t>
  </si>
  <si>
    <t>Ayuntamiento de Abanto y Ciérvana-Abanto Zierbena</t>
  </si>
  <si>
    <t>19/12/25. Transparencia le da al Ayuntamiento 10 dias habiles para responder a la solicitud. 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t>
  </si>
  <si>
    <t>Ayuntamiento de Ajangiz</t>
  </si>
  <si>
    <t>Ayuntamiento de Alonsotegi</t>
  </si>
  <si>
    <t>Ayuntamiento de Amorebieta-Etxano</t>
  </si>
  <si>
    <t>Ayuntamiento de Amoroto</t>
  </si>
  <si>
    <t>Ayuntamiento de Arakaldo</t>
  </si>
  <si>
    <t>Ayuntamiento de Arantzazu</t>
  </si>
  <si>
    <t>Ayuntamiento de Areatza</t>
  </si>
  <si>
    <t>Ayuntamiento de Arrankudiaga-Zollo</t>
  </si>
  <si>
    <t>Ayuntamiento de Arratzu</t>
  </si>
  <si>
    <t xml:space="preserve">19/12/25. Son un pueblo pequeño, muy pequeño! para gestionar gatos comunitarios. </t>
  </si>
  <si>
    <t>Ayuntamiento de Arrieta</t>
  </si>
  <si>
    <t>Ayuntamiento de Arrigorriaga</t>
  </si>
  <si>
    <t>Ayuntamiento de Artea</t>
  </si>
  <si>
    <t>Ayuntamiento de Artzentales</t>
  </si>
  <si>
    <t>Ayuntamiento de Atxondo</t>
  </si>
  <si>
    <t>Ayuntamiento de Aulesti</t>
  </si>
  <si>
    <t>Ayuntamiento de Bakio</t>
  </si>
  <si>
    <t>Ayuntamiento de Balmaseda</t>
  </si>
  <si>
    <t>Ayuntamiento de Barakaldo</t>
  </si>
  <si>
    <t>Asocaición Animalista Lagunak para el CER y La casa del Perro. SEC Servicios y Equipos Caninos SL como "refugio de animales"</t>
  </si>
  <si>
    <t>Ayuntamiento de Barrika</t>
  </si>
  <si>
    <t>Ayuntamiento de Basauri</t>
  </si>
  <si>
    <t>Ayuntamiento de Bedia</t>
  </si>
  <si>
    <t>Ayuntamiento de Berango</t>
  </si>
  <si>
    <t>Ayuntamiento de Bermeo</t>
  </si>
  <si>
    <t>Ayuntamiento de Berriatua</t>
  </si>
  <si>
    <t>Ayuntamiento de Berriz</t>
  </si>
  <si>
    <t>Ayuntamiento de Bilbao</t>
  </si>
  <si>
    <t>Quincocan S.L. y Centro Municipal de Control Animal- CMCA</t>
  </si>
  <si>
    <t>Ayuntamiento de Busturia</t>
  </si>
  <si>
    <t>Ayuntamiento de Derio</t>
  </si>
  <si>
    <t>Ayuntamiento de Dima</t>
  </si>
  <si>
    <t>Ayuntamiento de Durango</t>
  </si>
  <si>
    <t>Ayuntamiento de Ea</t>
  </si>
  <si>
    <t>Ayuntamiento de Elantxobe</t>
  </si>
  <si>
    <t>Ayuntamiento de Elorrio</t>
  </si>
  <si>
    <t>Ayuntamiento de Erandio</t>
  </si>
  <si>
    <t>Ayuntamiento de Ereño</t>
  </si>
  <si>
    <t>Ayuntamiento de Ermua</t>
  </si>
  <si>
    <t>Ayuntamiento de Errigoiti</t>
  </si>
  <si>
    <t>Ayuntamiento de Etxebarri</t>
  </si>
  <si>
    <t>Ayuntamiento de Etxebarria</t>
  </si>
  <si>
    <t>Ayuntamiento de Forua</t>
  </si>
  <si>
    <t>Ayuntamiento de Fruiz</t>
  </si>
  <si>
    <t>Ayuntamiento de Galdakao</t>
  </si>
  <si>
    <t>Ayuntamiento de Galdames</t>
  </si>
  <si>
    <t>Ayuntamiento de Gamiz-Fika</t>
  </si>
  <si>
    <t>Ayuntamiento de Garai</t>
  </si>
  <si>
    <t>Ayuntamiento de Gatika</t>
  </si>
  <si>
    <t>Ayuntamiento de Gautegiz Arteaga</t>
  </si>
  <si>
    <t>Ayuntamiento de Gernika-Lumo</t>
  </si>
  <si>
    <t>Ayuntamiento de Getxo</t>
  </si>
  <si>
    <t>Ayuntamiento de Gizaburuaga</t>
  </si>
  <si>
    <t>Ayuntamiento de Gordexola</t>
  </si>
  <si>
    <t>Ayuntamiento de Gorliz</t>
  </si>
  <si>
    <t>Ayuntamiento de Güeñes</t>
  </si>
  <si>
    <t>Ayuntamiento de Ibarrangelu</t>
  </si>
  <si>
    <t>Ayuntamiento de Igorre</t>
  </si>
  <si>
    <t>Ayuntamiento de Ispaster</t>
  </si>
  <si>
    <t>Ayuntamiento de Iurreta</t>
  </si>
  <si>
    <t>Ayuntamiento de Izurtza</t>
  </si>
  <si>
    <t>Vuelvo a enviar registro de entrada. Transparencia: https://egoitza.izurtza.eus/_layouts/15/iam/loginforms.aspx?ReturnUrl=%2fes-ES%2fMi-Ciudad%2f_layouts%2f15%2fAuthenticate.aspx%3fSource%3d%252Fes%252DES%252FMi%252DCiudad%252F&amp;Source=%2fes-ES%2fMi-Ciudad%2f</t>
  </si>
  <si>
    <t>Veterinario Eugenio Fco. Altuzarra Sierra</t>
  </si>
  <si>
    <t xml:space="preserve">Si </t>
  </si>
  <si>
    <t>Ayuntamiento de Karrantza Harana/Valle de Carranza</t>
  </si>
  <si>
    <t>Vuelvo a enviar registro de entrada. Transparencia: https://www.karrantza.org/es-ES/Tramites/Paginas/default.aspx</t>
  </si>
  <si>
    <t>Brigada Mpal. y Veterinarios externos</t>
  </si>
  <si>
    <t>Ayuntamiento de Kortezubi</t>
  </si>
  <si>
    <t>Ayuntamiento de Lanestosa</t>
  </si>
  <si>
    <t>Ayuntamiento de Larrabetzu</t>
  </si>
  <si>
    <t>Ayuntamiento de Laukiz</t>
  </si>
  <si>
    <t>Ayuntamiento de Leioa</t>
  </si>
  <si>
    <t>Ayuntamiento de Lekeitio</t>
  </si>
  <si>
    <t>Ayuntamiento de Lemoa</t>
  </si>
  <si>
    <t>Ayuntamiento de Lemoiz</t>
  </si>
  <si>
    <t>Ayuntamiento de Lezama</t>
  </si>
  <si>
    <t>Ayuntamiento de Loiu</t>
  </si>
  <si>
    <t>Ayuntamiento de Mallabia</t>
  </si>
  <si>
    <t>Ayuntamiento de Mañaria</t>
  </si>
  <si>
    <t>Ayuntamiento de Markina-Xemein</t>
  </si>
  <si>
    <t>Ayuntamiento de Maruri-Jatabe</t>
  </si>
  <si>
    <t>Ayuntamiento de Mendata</t>
  </si>
  <si>
    <t>Ayuntamiento de Mendexa</t>
  </si>
  <si>
    <t>Ayuntamiento de Meñaka</t>
  </si>
  <si>
    <t>Ayuntamiento de Morga</t>
  </si>
  <si>
    <t>Ayuntamiento de Mundaka</t>
  </si>
  <si>
    <t>Ayuntamiento de Mungia</t>
  </si>
  <si>
    <t>Ayuntamiento de Munitibar-Arbatzegi Gerrikaitz</t>
  </si>
  <si>
    <t>Ayuntamiento de Murueta</t>
  </si>
  <si>
    <t>Ayuntamiento de Muskiz</t>
  </si>
  <si>
    <t>Ayuntamiento de Muxika</t>
  </si>
  <si>
    <t>Ayuntamiento de Nabarniz</t>
  </si>
  <si>
    <t>Ayuntamiento de Ondarroa</t>
  </si>
  <si>
    <t>Ayuntamiento de Orozko</t>
  </si>
  <si>
    <t>Ayuntamiento de Ortuella</t>
  </si>
  <si>
    <t>Ayuntamiento de Otxandio</t>
  </si>
  <si>
    <t>Ayuntamiento de Plentzia</t>
  </si>
  <si>
    <t>Centro Canino Quincocan, S.L.</t>
  </si>
  <si>
    <t>Ayuntamiento de Portugalete</t>
  </si>
  <si>
    <t>Ayuntamiento de Santurtzi</t>
  </si>
  <si>
    <t>Ayuntamiento de Sestao</t>
  </si>
  <si>
    <t>Ayuntamiento de Sondika</t>
  </si>
  <si>
    <t>Ayuntamiento de Sopela</t>
  </si>
  <si>
    <t>Ayuntamiento de Sopuerta</t>
  </si>
  <si>
    <t>Ayuntamiento de Sukarrieta</t>
  </si>
  <si>
    <t>Ayuntamiento de Trucios-Turtzioz</t>
  </si>
  <si>
    <t>Ayuntamiento de Ubide</t>
  </si>
  <si>
    <t>Ayuntamiento de Ugao-Miraballes</t>
  </si>
  <si>
    <t>Ayuntamiento de Urduliz</t>
  </si>
  <si>
    <t>Ayuntamiento de Urduña/Orduña</t>
  </si>
  <si>
    <t>Ayuntamiento de Usansolo</t>
  </si>
  <si>
    <t>Ayuntamiento de Valle de Trápaga-Trapagaran</t>
  </si>
  <si>
    <t>Ayuntamiento de Zaldibar</t>
  </si>
  <si>
    <t>Ayuntamiento de Zalla</t>
  </si>
  <si>
    <t>Ayuntamiento de Zamudio</t>
  </si>
  <si>
    <t>Servicios y Equipos Campos S.L. y Clinica Veterinaria Galdona</t>
  </si>
  <si>
    <t>Ayuntamiento de Zaratamo</t>
  </si>
  <si>
    <t>Ayuntamiento de Zeanuri</t>
  </si>
  <si>
    <t xml:space="preserve">FASE 2 reclamado transparencia 25/06. </t>
  </si>
  <si>
    <t xml:space="preserve">03/09/25-Inadmiten mi caso porque dicen que lo he reclamado fuera de plazo y no es de su competencia tampoco. Todo ello habiendo recibido el 23/06/25 carta certificada con respuesta fuera de plazo del Ayto. poniendoles un sello e indicando fecha de 24/04/25. </t>
  </si>
  <si>
    <t>Centro Canino Quincocan</t>
  </si>
  <si>
    <t>Ayuntamiento de Zeberio</t>
  </si>
  <si>
    <t>Ayuntamiento de Zierbena</t>
  </si>
  <si>
    <t>Ayuntamiento de Ziortza-Bolibar</t>
  </si>
  <si>
    <t>Ayuntamiento de Abajas</t>
  </si>
  <si>
    <t>Ignacio Gascón</t>
  </si>
  <si>
    <t>Ayuntamiento de Adrada de Haza</t>
  </si>
  <si>
    <t>Ayuntamiento de Aguas Cándidas</t>
  </si>
  <si>
    <t>Ayuntamiento de Aguilar de Bureba</t>
  </si>
  <si>
    <t>Ayuntamiento de Albillos</t>
  </si>
  <si>
    <t>Ayuntamiento de Alcocero de Mola</t>
  </si>
  <si>
    <t>Ayuntamiento de Alfoz de Bricia</t>
  </si>
  <si>
    <t>Ayuntamiento de Alfoz de Quintanadueñas</t>
  </si>
  <si>
    <t>Ayuntamiento de Alfoz de Santa Gadea</t>
  </si>
  <si>
    <t>Ayuntamiento de Altable</t>
  </si>
  <si>
    <t>Ayuntamiento de Altos, Los</t>
  </si>
  <si>
    <t>Ayuntamiento de Ameyugo</t>
  </si>
  <si>
    <t>Ayuntamiento de Anguix</t>
  </si>
  <si>
    <t>Ayuntamiento de Aranda de Duero</t>
  </si>
  <si>
    <t>Ayuntamiento de Arandilla</t>
  </si>
  <si>
    <t>Ayuntamiento de Arauzo de Miel</t>
  </si>
  <si>
    <t>Ayuntamiento de Arauzo de Salce</t>
  </si>
  <si>
    <t>Ayuntamiento de Arauzo de Torre</t>
  </si>
  <si>
    <t>rechazado 23/05</t>
  </si>
  <si>
    <t>Ayuntamiento de Arcos</t>
  </si>
  <si>
    <t>rechazado</t>
  </si>
  <si>
    <t>Ayuntamiento de Arenillas de Riopisuerga</t>
  </si>
  <si>
    <t>Ayuntamiento de Arija</t>
  </si>
  <si>
    <t>rechazado 08/07/2025</t>
  </si>
  <si>
    <t>Ayuntamiento de Arlanzón</t>
  </si>
  <si>
    <t>Ayuntamiento de Arraya de Oca</t>
  </si>
  <si>
    <t>Ayuntamiento de Atapuerca</t>
  </si>
  <si>
    <t>Ayuntamiento de Ausines, Los</t>
  </si>
  <si>
    <t>Ayuntamiento de Avellanosa de Muñó</t>
  </si>
  <si>
    <t>Ayuntamiento de Bahabón de Esgueva</t>
  </si>
  <si>
    <t>Ayuntamiento de Balbases, Los</t>
  </si>
  <si>
    <t>Ayuntamiento de Baños de Valdearados</t>
  </si>
  <si>
    <t>Ayuntamiento de Bañuelos de Bureba</t>
  </si>
  <si>
    <t>Ayuntamiento de Barbadillo de Herreros</t>
  </si>
  <si>
    <t>Ayuntamiento de Barbadillo del Mercado</t>
  </si>
  <si>
    <t>Ayuntamiento de Barbadillo del Pez</t>
  </si>
  <si>
    <t>Ayuntamiento de Barrio de Muñó</t>
  </si>
  <si>
    <t>Ayuntamiento de Barrios de Bureba, Los</t>
  </si>
  <si>
    <t>Ayuntamiento de Barrios de Colina</t>
  </si>
  <si>
    <t>Ayuntamiento de Basconcillos del Tozo</t>
  </si>
  <si>
    <t>Ayuntamiento de Bascuñana</t>
  </si>
  <si>
    <t>Ayuntamiento de Belbimbre</t>
  </si>
  <si>
    <t>Ayuntamiento de Belorado</t>
  </si>
  <si>
    <t>Ayuntamiento de Berberana</t>
  </si>
  <si>
    <t>Ayuntamiento de Berlangas de Roa</t>
  </si>
  <si>
    <t>Ayuntamiento de Berzosa de Bureba</t>
  </si>
  <si>
    <t>Ayuntamiento de Bozoó</t>
  </si>
  <si>
    <t>Ayuntamiento de Brazacorta</t>
  </si>
  <si>
    <t>Ayuntamiento de Briviesca</t>
  </si>
  <si>
    <t>Ayuntamiento de Bugedo</t>
  </si>
  <si>
    <t>Ayuntamiento de Buniel</t>
  </si>
  <si>
    <t>Ayuntamiento de Burgos</t>
  </si>
  <si>
    <t>Mensual</t>
  </si>
  <si>
    <t>Si. Protectora Scooby</t>
  </si>
  <si>
    <t>Ayuntamiento de Busto de Bureba</t>
  </si>
  <si>
    <t>Ayuntamiento de Cabañes de Esgueva</t>
  </si>
  <si>
    <t>Ayuntamiento de Cabezón de la Sierra</t>
  </si>
  <si>
    <t>Ayuntamiento de Caleruega</t>
  </si>
  <si>
    <t>Ayuntamiento de Campillo de Aranda</t>
  </si>
  <si>
    <t>Ayuntamiento de Campolara</t>
  </si>
  <si>
    <t>Ayuntamiento de Canicosa de la Sierra</t>
  </si>
  <si>
    <t>Ayuntamiento de Cantabrana</t>
  </si>
  <si>
    <t>Ayuntamiento de Carazo</t>
  </si>
  <si>
    <t>Ayuntamiento de Carcedo de Bureba</t>
  </si>
  <si>
    <t>Ayuntamiento de Carcedo de Burgos</t>
  </si>
  <si>
    <t>Ayuntamiento de Cardeñadijo</t>
  </si>
  <si>
    <t>Ayuntamiento de Cardeñajimeno</t>
  </si>
  <si>
    <t>Ayuntamiento de Cardeñuela Riopico</t>
  </si>
  <si>
    <t>Ayuntamiento de Carrias</t>
  </si>
  <si>
    <t>Ayuntamiento de Cascajares de Bureba</t>
  </si>
  <si>
    <t>Ayuntamiento de Cascajares de la Sierra</t>
  </si>
  <si>
    <t>Ayuntamiento de Castellanos de Castro</t>
  </si>
  <si>
    <t>Ayuntamiento de Castil de Peones</t>
  </si>
  <si>
    <t>Ayuntamiento de Castildelgado</t>
  </si>
  <si>
    <t>Ayuntamiento de Castrillo de la Reina</t>
  </si>
  <si>
    <t>Ayuntamiento de Castrillo de la Vega</t>
  </si>
  <si>
    <t>Ayuntamiento de Castrillo de Riopisuerga</t>
  </si>
  <si>
    <t>Ayuntamiento de Castrillo del Val</t>
  </si>
  <si>
    <t>Ayuntamiento de Castrillo Mota de Judíos</t>
  </si>
  <si>
    <t>Ayuntamiento de Castrojeriz</t>
  </si>
  <si>
    <t>Ayuntamiento de Cavia</t>
  </si>
  <si>
    <t>Ayuntamiento de Cayuela</t>
  </si>
  <si>
    <t>Ayuntamiento de Cebrecos</t>
  </si>
  <si>
    <t>Ayuntamiento de Celada del Camino</t>
  </si>
  <si>
    <t>Ayuntamiento de Cerezo de Río Tirón</t>
  </si>
  <si>
    <t>mo</t>
  </si>
  <si>
    <t>Ayuntamiento de Cerratón de Juarros</t>
  </si>
  <si>
    <t>Ayuntamiento de Ciadoncha</t>
  </si>
  <si>
    <t>Ayuntamiento de Cillaperlata</t>
  </si>
  <si>
    <t>Ayuntamiento de Cilleruelo de Abajo</t>
  </si>
  <si>
    <t>Ayuntamiento de Cilleruelo de Arriba</t>
  </si>
  <si>
    <t>Ayuntamiento de Ciruelos de Cervera</t>
  </si>
  <si>
    <t>Ayuntamiento de Cogollos</t>
  </si>
  <si>
    <t>Ayuntamiento de Condado de Treviño</t>
  </si>
  <si>
    <t>Ayuntamiento de Contreras</t>
  </si>
  <si>
    <t>Ayuntamiento de Coruña del Conde</t>
  </si>
  <si>
    <t>Ayuntamiento de Covarrubias</t>
  </si>
  <si>
    <t>Ayuntamiento de Cubillo del Campo</t>
  </si>
  <si>
    <t>Ayuntamiento de Cubo de Bureba</t>
  </si>
  <si>
    <t>Ayuntamiento de Cueva de Roa, La</t>
  </si>
  <si>
    <t>Ayuntamiento de Cuevas de San Clemente</t>
  </si>
  <si>
    <t>Ayuntamiento de Encío</t>
  </si>
  <si>
    <t>Ayuntamiento de Espinosa de Cervera</t>
  </si>
  <si>
    <t>Ayuntamiento de Espinosa de los Monteros</t>
  </si>
  <si>
    <t>Ayuntamiento de Espinosa del Camino</t>
  </si>
  <si>
    <t>Ayuntamiento de Estépar</t>
  </si>
  <si>
    <t>Ayuntamiento de Fontioso</t>
  </si>
  <si>
    <t>Ayuntamiento de Frandovínez</t>
  </si>
  <si>
    <t>Ayuntamiento de Fresneda de la Sierra Tirón</t>
  </si>
  <si>
    <t>Ayuntamiento de Fresneña</t>
  </si>
  <si>
    <t>Ayuntamiento de Fresnillo de las Dueñas</t>
  </si>
  <si>
    <t>Ayuntamiento de Fresno de Río Tirón</t>
  </si>
  <si>
    <t>Ayuntamiento de Fresno de Rodilla</t>
  </si>
  <si>
    <t>Ayuntamiento de Frías</t>
  </si>
  <si>
    <t>Ayuntamiento de Fuentebureba</t>
  </si>
  <si>
    <t>Ayuntamiento de Fuentecén</t>
  </si>
  <si>
    <t>Ayuntamiento de Fuentelcésped</t>
  </si>
  <si>
    <t>Ayuntamiento de Fuentelisendo</t>
  </si>
  <si>
    <t>Ayuntamiento de Fuentemolinos</t>
  </si>
  <si>
    <t>Ayuntamiento de Fuentenebro</t>
  </si>
  <si>
    <t>Ayuntamiento de Fuentespina</t>
  </si>
  <si>
    <t>Ayuntamiento de Galbarros</t>
  </si>
  <si>
    <t>Ayuntamiento de Gallega, La</t>
  </si>
  <si>
    <t>Ayuntamiento de Grijalba</t>
  </si>
  <si>
    <t>Ayuntamiento de Grisaleña</t>
  </si>
  <si>
    <t>Ayuntamiento de Gumiel de Izán</t>
  </si>
  <si>
    <t>Ayuntamiento de Gumiel de Mercado</t>
  </si>
  <si>
    <t>Ayuntamiento de Hacinas</t>
  </si>
  <si>
    <t>Ayuntamiento de Haza</t>
  </si>
  <si>
    <t>Ayuntamiento de Hontanas</t>
  </si>
  <si>
    <t>Ayuntamiento de Hontangas</t>
  </si>
  <si>
    <t>Ayuntamiento de Hontoria de la Cantera</t>
  </si>
  <si>
    <t>Ayuntamiento de Hontoria de Valdearados</t>
  </si>
  <si>
    <t>Ayuntamiento de Hontoria del Pinar</t>
  </si>
  <si>
    <t>Ayuntamiento de Hormazas, Las</t>
  </si>
  <si>
    <t>Ayuntamiento de Hornillos del Camino</t>
  </si>
  <si>
    <t>Ayuntamiento de Horra, La</t>
  </si>
  <si>
    <t>Ayuntamiento de Hortigüela</t>
  </si>
  <si>
    <t>Ayuntamiento de Hoyales de Roa</t>
  </si>
  <si>
    <t>Ayuntamiento de Huérmeces</t>
  </si>
  <si>
    <t>Ayuntamiento de Huerta de Arriba</t>
  </si>
  <si>
    <t>Ayuntamiento de Huerta de Rey</t>
  </si>
  <si>
    <t>Ayuntamiento de Humada</t>
  </si>
  <si>
    <t>Ayuntamiento de Hurones</t>
  </si>
  <si>
    <t>Ayuntamiento de Ibeas de Juarros</t>
  </si>
  <si>
    <t>Ayuntamiento de Ibrillos</t>
  </si>
  <si>
    <t>Ayuntamiento de Iglesiarrubia</t>
  </si>
  <si>
    <t>Ayuntamiento de Iglesias</t>
  </si>
  <si>
    <t>Ayuntamiento de Isar</t>
  </si>
  <si>
    <t>Ayuntamiento de Itero del Castillo</t>
  </si>
  <si>
    <t>Ayuntamiento de Jaramillo de la Fuente</t>
  </si>
  <si>
    <t>Ayuntamiento de Jaramillo Quemado</t>
  </si>
  <si>
    <t>Ayuntamiento de Junta de Traslaloma</t>
  </si>
  <si>
    <t>Ayuntamiento de Junta de Villalba de Losa</t>
  </si>
  <si>
    <t>Ayuntamiento de Jurisdicción de Lara</t>
  </si>
  <si>
    <t>Ayuntamiento de Jurisdicción de San Zadornil</t>
  </si>
  <si>
    <t>Ayuntamiento de Lerma</t>
  </si>
  <si>
    <t>Ayuntamiento de Llano de Bureba</t>
  </si>
  <si>
    <t>Ayuntamiento de Madrigal del Monte</t>
  </si>
  <si>
    <t>Ayuntamiento de Madrigalejo del Monte</t>
  </si>
  <si>
    <t>Ayuntamiento de Mahamud</t>
  </si>
  <si>
    <t>Ayuntamiento de Mambrilla de Castrejón</t>
  </si>
  <si>
    <t>Ayuntamiento de Mambrillas de Lara</t>
  </si>
  <si>
    <t>Ayuntamiento de Mamolar</t>
  </si>
  <si>
    <t>Ayuntamiento de Manciles</t>
  </si>
  <si>
    <t>Ayuntamiento de Mazuela</t>
  </si>
  <si>
    <t>Ayuntamiento de Mecerreyes</t>
  </si>
  <si>
    <t>Ayuntamiento de Medina de Pomar</t>
  </si>
  <si>
    <t>Ayuntamiento de Melgar de Fernamental</t>
  </si>
  <si>
    <t>Ayuntamiento de Merindad de Cuesta-Urria</t>
  </si>
  <si>
    <t>Ayuntamiento de Merindad de Montija</t>
  </si>
  <si>
    <t>05/05/25 Rechaza la solicitud porque no tiene los datos que les preguntamos elaborados</t>
  </si>
  <si>
    <t>Diputación de Burgos recogida de animales</t>
  </si>
  <si>
    <t>Ayuntamiento de Merindad de Río Ubierna</t>
  </si>
  <si>
    <t>Ayuntamiento de Merindad de Sotoscueva</t>
  </si>
  <si>
    <t>Ayuntamiento de Merindad de Valdeporres</t>
  </si>
  <si>
    <t>Ayuntamiento de Merindad de Valdivielso</t>
  </si>
  <si>
    <t>Ayuntamiento de Milagros</t>
  </si>
  <si>
    <t>Ayuntamiento de Miranda de Ebro</t>
  </si>
  <si>
    <t>Quiere cobrar una tasa de 28€</t>
  </si>
  <si>
    <t>Ayuntamiento de Miraveche</t>
  </si>
  <si>
    <t>Ayuntamiento de Modúbar de la Emparedada</t>
  </si>
  <si>
    <t>Ayuntamiento de Monasterio de la Sierra</t>
  </si>
  <si>
    <t>Ayuntamiento de Monasterio de Rodilla</t>
  </si>
  <si>
    <t>Ayuntamiento de Moncalvillo</t>
  </si>
  <si>
    <t>Ayuntamiento de Monterrubio de la Demanda</t>
  </si>
  <si>
    <t>Ayuntamiento de Montorio</t>
  </si>
  <si>
    <t>Ayuntamiento de Moradillo de Roa</t>
  </si>
  <si>
    <t>Ayuntamiento de Nava de Roa</t>
  </si>
  <si>
    <t>Ayuntamiento de Navas de Bureba</t>
  </si>
  <si>
    <t>Ayuntamiento de Nebreda</t>
  </si>
  <si>
    <t>Ayuntamiento de Neila</t>
  </si>
  <si>
    <t>Ayuntamiento de Olmedillo de Roa</t>
  </si>
  <si>
    <t>Ayuntamiento de Olmillos de Muñó</t>
  </si>
  <si>
    <t>Ayuntamiento de Oña</t>
  </si>
  <si>
    <t>15/05/25 Elaborando un plan actualmente</t>
  </si>
  <si>
    <t>Ayuntamiento de Oquillas</t>
  </si>
  <si>
    <t>Ayuntamiento de Orbaneja Riopico</t>
  </si>
  <si>
    <t>Ayuntamiento de Padilla de Abajo</t>
  </si>
  <si>
    <t>Ayuntamiento de Padilla de Arriba</t>
  </si>
  <si>
    <t>Ayuntamiento de Padrones de Bureba</t>
  </si>
  <si>
    <t>Ayuntamiento de Palacios de la Sierra</t>
  </si>
  <si>
    <t>Ayuntamiento de Palacios de Riopisuerga</t>
  </si>
  <si>
    <t>Ayuntamiento de Palazuelos de la Sierra</t>
  </si>
  <si>
    <t>Ayuntamiento de Palazuelos de Muñó</t>
  </si>
  <si>
    <t>Ayuntamiento de Pampliega</t>
  </si>
  <si>
    <t>Ayuntamiento de Pancorbo</t>
  </si>
  <si>
    <t>Ayuntamiento de Pardilla</t>
  </si>
  <si>
    <t>Ayuntamiento de Partido de la Sierra en Tobalina</t>
  </si>
  <si>
    <t>Ayuntamiento de Pedrosa de Duero</t>
  </si>
  <si>
    <t>Ayuntamiento de Pedrosa de Río Úrbel</t>
  </si>
  <si>
    <t>Ayuntamiento de Pedrosa del Páramo</t>
  </si>
  <si>
    <t>Ayuntamiento de Pedrosa del Príncipe</t>
  </si>
  <si>
    <t>Ayuntamiento de Peñaranda de Duero</t>
  </si>
  <si>
    <t>Ayuntamiento de Peral de Arlanza</t>
  </si>
  <si>
    <t>Ayuntamiento de Piérnigas</t>
  </si>
  <si>
    <t>Ayuntamiento de Pineda de la Sierra</t>
  </si>
  <si>
    <t>Ayuntamiento de Pineda Trasmonte</t>
  </si>
  <si>
    <t>Ayuntamiento de Pinilla de los Barruecos</t>
  </si>
  <si>
    <t>Ayuntamiento de Pinilla de los Moros</t>
  </si>
  <si>
    <t>Ayuntamiento de Pinilla Trasmonte</t>
  </si>
  <si>
    <t>Ayuntamiento de Poza de la Sal</t>
  </si>
  <si>
    <t>Ayuntamiento de Prádanos de Bureba</t>
  </si>
  <si>
    <t>Ayuntamiento de Pradoluengo</t>
  </si>
  <si>
    <t>Ayuntamiento de Presencio</t>
  </si>
  <si>
    <t>Ayuntamiento de Puebla de Arganzón, La</t>
  </si>
  <si>
    <t>Ayuntamiento de Puentedura</t>
  </si>
  <si>
    <t>Ayuntamiento de Quemada</t>
  </si>
  <si>
    <t>Ayuntamiento de Quintana del Pidio</t>
  </si>
  <si>
    <t>Ayuntamiento de Quintanabureba</t>
  </si>
  <si>
    <t>Ayuntamiento de Quintanaélez</t>
  </si>
  <si>
    <t>Ayuntamiento de Quintanaortuño</t>
  </si>
  <si>
    <t>Ayuntamiento de Quintanapalla</t>
  </si>
  <si>
    <t>Ayuntamiento de Quintanar de la Sierra</t>
  </si>
  <si>
    <t>Ayuntamiento de Quintanavides</t>
  </si>
  <si>
    <t>Ayuntamiento de Quintanilla de la Mata</t>
  </si>
  <si>
    <t>Ayuntamiento de Quintanilla del Agua y Tordueles</t>
  </si>
  <si>
    <t>Ayuntamiento de Quintanilla del Coco</t>
  </si>
  <si>
    <t>Ayuntamiento de Quintanilla San García</t>
  </si>
  <si>
    <t>rechazado 2605</t>
  </si>
  <si>
    <t>Ayuntamiento de Quintanilla Vivar</t>
  </si>
  <si>
    <t>Ayuntamiento de Quintanillas, Las</t>
  </si>
  <si>
    <t>Ayuntamiento de Rabanera del Pinar</t>
  </si>
  <si>
    <t>Ayuntamiento de Rábanos</t>
  </si>
  <si>
    <t>Ayuntamiento de Rabé de las Calzadas</t>
  </si>
  <si>
    <t>Ayuntamiento de Rebolledo de la Torre</t>
  </si>
  <si>
    <t>Ayuntamiento de Redecilla del Camino</t>
  </si>
  <si>
    <t>Ayuntamiento de Redecilla del Campo</t>
  </si>
  <si>
    <t>Ayuntamiento de Regumiel de la Sierra</t>
  </si>
  <si>
    <t>Ayuntamiento de Reinoso</t>
  </si>
  <si>
    <t>Ayuntamiento de Retuerta</t>
  </si>
  <si>
    <t>Ayuntamiento de Revilla del Campo</t>
  </si>
  <si>
    <t>Ayuntamiento de Revilla Vallejera</t>
  </si>
  <si>
    <t>Ayuntamiento de Revilla y Ahedo, La</t>
  </si>
  <si>
    <t>Ayuntamiento de Revillarruz</t>
  </si>
  <si>
    <t>Ayuntamiento de Rezmondo</t>
  </si>
  <si>
    <t>Ayuntamiento de Riocavado de la Sierra</t>
  </si>
  <si>
    <t>Ayuntamiento de Roa</t>
  </si>
  <si>
    <t>Ayuntamiento de Rojas</t>
  </si>
  <si>
    <t>Ayuntamiento de Royuela de Río Franco</t>
  </si>
  <si>
    <t>Ayuntamiento de Rubena</t>
  </si>
  <si>
    <t>Ayuntamiento de Rublacedo de Abajo</t>
  </si>
  <si>
    <t>Ayuntamiento de Rucandio</t>
  </si>
  <si>
    <t>Ayuntamiento de Salas de Bureba</t>
  </si>
  <si>
    <t>Ayuntamiento de Salas de los Infantes</t>
  </si>
  <si>
    <t>Ayuntamiento de Saldaña de Burgos</t>
  </si>
  <si>
    <t>Ayuntamiento de Salinillas de Bureba</t>
  </si>
  <si>
    <t>Ayuntamiento de San Adrián de Juarros</t>
  </si>
  <si>
    <t>Ayuntamiento de San Juan del Monte</t>
  </si>
  <si>
    <t>Si. Manconmunidad</t>
  </si>
  <si>
    <t>Ayuntamiento de San Mamés de Burgos</t>
  </si>
  <si>
    <t>Ayuntamiento de San Martín de Rubiales</t>
  </si>
  <si>
    <t>Ayuntamiento de San Millán de Lara</t>
  </si>
  <si>
    <t>Ayuntamiento de San Vicente del Valle</t>
  </si>
  <si>
    <t>Ayuntamiento de Santa Cecilia</t>
  </si>
  <si>
    <t>Ayuntamiento de Santa Cruz de la Salceda</t>
  </si>
  <si>
    <t>Ayuntamiento de Santa Cruz del Valle Urbión</t>
  </si>
  <si>
    <t>Ayuntamiento de Santa Gadea del Cid</t>
  </si>
  <si>
    <t>Ayuntamiento de Santa Inés</t>
  </si>
  <si>
    <t>Ayuntamiento de Santa María del Campo</t>
  </si>
  <si>
    <t>Ayuntamiento de Santa María del Invierno</t>
  </si>
  <si>
    <t>Ayuntamiento de Santa María del Mercadillo</t>
  </si>
  <si>
    <t>Ayuntamiento de Santa María Rivarredonda</t>
  </si>
  <si>
    <t>Ayuntamiento de Santa Olalla de Bureba</t>
  </si>
  <si>
    <t>Ayuntamiento de Santibáñez de Esgueva</t>
  </si>
  <si>
    <t>Ayuntamiento de Santibáñez del Val</t>
  </si>
  <si>
    <t>Ayuntamiento de Santo Domingo de Silos</t>
  </si>
  <si>
    <t>Ayuntamiento de Sargentes de la Lora</t>
  </si>
  <si>
    <t>Ayuntamiento de Sarracín</t>
  </si>
  <si>
    <t>Ayuntamiento de Sasamón</t>
  </si>
  <si>
    <t>Ayuntamiento de Sequera de Haza, La</t>
  </si>
  <si>
    <t>Ayuntamiento de Solarana</t>
  </si>
  <si>
    <t>Ayuntamiento de Sordillos</t>
  </si>
  <si>
    <t>Ayuntamiento de Sotillo de la Ribera</t>
  </si>
  <si>
    <t>Ayuntamiento de Sotragero</t>
  </si>
  <si>
    <t>Ayuntamiento de Sotresgudo</t>
  </si>
  <si>
    <t>Ayuntamiento de Susinos del Páramo</t>
  </si>
  <si>
    <t>rechazado 28/06</t>
  </si>
  <si>
    <t>Ayuntamiento de Tamarón</t>
  </si>
  <si>
    <t>Ayuntamiento de Tardajos</t>
  </si>
  <si>
    <t>Si. Diputacion</t>
  </si>
  <si>
    <t>Ayuntamiento de Tejada</t>
  </si>
  <si>
    <t>Ayuntamiento de Terradillos de Esgueva</t>
  </si>
  <si>
    <t>Ayuntamiento de Tinieblas de la Sierra</t>
  </si>
  <si>
    <t>Ayuntamiento de Tobar</t>
  </si>
  <si>
    <t>Ayuntamiento de Tordómar</t>
  </si>
  <si>
    <t>Ayuntamiento de Torrecilla del Monte</t>
  </si>
  <si>
    <t>Ayuntamiento de Torregalindo</t>
  </si>
  <si>
    <t>Ayuntamiento de Torrelara</t>
  </si>
  <si>
    <t>Ayuntamiento de Torrepadre</t>
  </si>
  <si>
    <t>Ayuntamiento de Torresandino</t>
  </si>
  <si>
    <t>Ayuntamiento de Tórtoles de Esgueva</t>
  </si>
  <si>
    <t>Ayuntamiento de Tosantos</t>
  </si>
  <si>
    <t>Ayuntamiento de Trespaderne</t>
  </si>
  <si>
    <t xml:space="preserve">07/05/25 rechazan la solicitud por carecer de los datos </t>
  </si>
  <si>
    <t>Ayuntamiento de Tubilla del Agua</t>
  </si>
  <si>
    <t>Ayuntamiento de Tubilla del Lago</t>
  </si>
  <si>
    <t>Ayuntamiento de Úrbel del Castillo</t>
  </si>
  <si>
    <t>Ayuntamiento de Vadocondes</t>
  </si>
  <si>
    <t>Ayuntamiento de Valdeande</t>
  </si>
  <si>
    <t>Ayuntamiento de Valdezate</t>
  </si>
  <si>
    <t>Ayuntamiento de Valdorros</t>
  </si>
  <si>
    <t>Ayuntamiento de Vallarta de Bureba</t>
  </si>
  <si>
    <t>Ayuntamiento de Valle de las Navas</t>
  </si>
  <si>
    <t>Ayuntamiento de Valle de Losa</t>
  </si>
  <si>
    <t>Ayuntamiento de Valle de Manzanedo</t>
  </si>
  <si>
    <t>Ayuntamiento de Valle de Mena</t>
  </si>
  <si>
    <t>Ayuntamiento de Valle de Oca</t>
  </si>
  <si>
    <t>Ayuntamiento de Valle de Santibáñez</t>
  </si>
  <si>
    <t>Ayuntamiento de Valle de Sedano</t>
  </si>
  <si>
    <t>Ayuntamiento de Valle de Tobalina</t>
  </si>
  <si>
    <t>Ayuntamiento de Valle de Valdebezana</t>
  </si>
  <si>
    <t>Ayuntamiento de Valle de Valdelaguna</t>
  </si>
  <si>
    <t>Ayuntamiento de Valle de Valdelucio</t>
  </si>
  <si>
    <t>Ayuntamiento de Valle de Zamanzas</t>
  </si>
  <si>
    <t>Ayuntamiento de Vallejera</t>
  </si>
  <si>
    <t>Ayuntamiento de Valles de Palenzuela</t>
  </si>
  <si>
    <t>Ayuntamiento de Valluércanes</t>
  </si>
  <si>
    <t>Ayuntamiento de Valmala</t>
  </si>
  <si>
    <t>Ayuntamiento de Vid de Bureba, La</t>
  </si>
  <si>
    <t>Ayuntamiento de Vid y Barrios, La</t>
  </si>
  <si>
    <t>Ayuntamiento de Vileña</t>
  </si>
  <si>
    <t>Ayuntamiento de Villadiego</t>
  </si>
  <si>
    <t>Ayuntamiento de Villaescusa de Roa</t>
  </si>
  <si>
    <t>Ayuntamiento de Villaescusa la Sombría</t>
  </si>
  <si>
    <t>Ayuntamiento de Villaespasa</t>
  </si>
  <si>
    <t>Ayuntamiento de Villafranca Montes de Oca</t>
  </si>
  <si>
    <t>Ayuntamiento de Villafruela</t>
  </si>
  <si>
    <t>Ayuntamiento de Villagalijo</t>
  </si>
  <si>
    <t>Ayuntamiento de Villagonzalo Pedernales</t>
  </si>
  <si>
    <t>Ayuntamiento de Villahoz</t>
  </si>
  <si>
    <t>Ayuntamiento de Villalba de Duero</t>
  </si>
  <si>
    <t>Ayuntamiento de Villalbilla de Burgos</t>
  </si>
  <si>
    <t>Ayuntamiento de Villalbilla de Gumiel</t>
  </si>
  <si>
    <t>Ayuntamiento de Villaldemiro</t>
  </si>
  <si>
    <t>Ayuntamiento de Villalmanzo</t>
  </si>
  <si>
    <t>Ayuntamiento de Villamayor de los Montes</t>
  </si>
  <si>
    <t>Ayuntamiento de Villamayor de Treviño</t>
  </si>
  <si>
    <t>Ayuntamiento de Villambistia</t>
  </si>
  <si>
    <t>Ayuntamiento de Villamedianilla</t>
  </si>
  <si>
    <t>Ayuntamiento de Villamiel de la Sierra</t>
  </si>
  <si>
    <t>Ayuntamiento de Villangómez</t>
  </si>
  <si>
    <t>Ayuntamiento de Villanueva de Argaño</t>
  </si>
  <si>
    <t>Ayuntamiento de Villanueva de Carazo</t>
  </si>
  <si>
    <t>Ayuntamiento de Villanueva de Gumiel</t>
  </si>
  <si>
    <t>Ayuntamiento de Villanueva de Teba</t>
  </si>
  <si>
    <t>Ayuntamiento de Villaquirán de la Puebla</t>
  </si>
  <si>
    <t>Ayuntamiento de Villaquirán de los Infantes</t>
  </si>
  <si>
    <t>Ayuntamiento de Villarcayo de Merindad de Castilla la Vieja</t>
  </si>
  <si>
    <t>Ayuntamiento de Villariezo</t>
  </si>
  <si>
    <t>Ayuntamiento de Villasandino</t>
  </si>
  <si>
    <t>Ayuntamiento de Villasur de Herreros</t>
  </si>
  <si>
    <t>Ayuntamiento de Villatuelda</t>
  </si>
  <si>
    <t>Ayuntamiento de Villaverde del Monte</t>
  </si>
  <si>
    <t>Ayuntamiento de Villaverde-Mogina</t>
  </si>
  <si>
    <t>Ayuntamiento de Villayerno Morquillas</t>
  </si>
  <si>
    <t>Ayuntamiento de Villazopeque</t>
  </si>
  <si>
    <t>Ayuntamiento de Villegas</t>
  </si>
  <si>
    <t>Ayuntamiento de Villoruebo</t>
  </si>
  <si>
    <t>Ayuntamiento de Viloria de Rioja</t>
  </si>
  <si>
    <t>Ayuntamiento de Vilviestre del Pinar</t>
  </si>
  <si>
    <t>Ayuntamiento de Vizcaínos</t>
  </si>
  <si>
    <t>Ayuntamiento de Zael</t>
  </si>
  <si>
    <t>Ayuntamiento de Zarzosa de Río Pisuerga</t>
  </si>
  <si>
    <t>Ayuntamiento de Zazuar</t>
  </si>
  <si>
    <t>16/06/2025 Nos reenvia a</t>
  </si>
  <si>
    <t>Ayuntamiento de Zuñeda</t>
  </si>
  <si>
    <t>Ayuntamiento de Abadía</t>
  </si>
  <si>
    <t>Virginia S</t>
  </si>
  <si>
    <t>Lo recibieron 19/05</t>
  </si>
  <si>
    <t>QQ-749-25</t>
  </si>
  <si>
    <t>Ayuntamiento de Abertura</t>
  </si>
  <si>
    <t>No lo han recibido</t>
  </si>
  <si>
    <t>Ayuntamiento de Acebo</t>
  </si>
  <si>
    <t>Lo recibieron 06/05</t>
  </si>
  <si>
    <t>Ayuntamiento de Acehúche</t>
  </si>
  <si>
    <t>Lo recibieron 05/05</t>
  </si>
  <si>
    <t>Ayuntamiento de Aceituna</t>
  </si>
  <si>
    <t>Ayuntamiento de Ahigal</t>
  </si>
  <si>
    <t>Diputación Provincial de Cáceres sobre la Gestión y prestación del servicio de 
recogida, alojamiento, manutención y entrega de perros abandonados</t>
  </si>
  <si>
    <t>Ayuntamiento de Albalá</t>
  </si>
  <si>
    <t>Ayuntamiento de Alcántara</t>
  </si>
  <si>
    <t>Ayuntamiento de Alcollarín</t>
  </si>
  <si>
    <t>Lo recibieron 14/05</t>
  </si>
  <si>
    <t>Ayuntamiento de Alcuéscar</t>
  </si>
  <si>
    <t>Diputación Provincial de Cáceres sobre prestación del servicio de 
recogida de perros abandonados</t>
  </si>
  <si>
    <t>Ayuntamiento de Aldeacentenera</t>
  </si>
  <si>
    <t>OK FASE 2</t>
  </si>
  <si>
    <t>Enviado a Transparecencia, respuesta obtenida del Ayto</t>
  </si>
  <si>
    <t>07/20223</t>
  </si>
  <si>
    <t>Diputación Provincial de Cáceres y  Asociación de Defensa Sanitaria Ganadera Río Almonte</t>
  </si>
  <si>
    <t>Ayuntamiento de Aldea del Cano</t>
  </si>
  <si>
    <t>Lo recibieron 06/05, Me llamaron pero no han contestado vía portal</t>
  </si>
  <si>
    <t>Ayuntamiento de Aldea del Obispo, La</t>
  </si>
  <si>
    <t>Ayuntamiento de Aldeanueva de la Vera</t>
  </si>
  <si>
    <t>Ayuntamiento de Aldeanueva del Camino</t>
  </si>
  <si>
    <t>Ayuntamiento de Aldehuela de Jerte</t>
  </si>
  <si>
    <t>Me cuenta su vida y no contesta a nada</t>
  </si>
  <si>
    <t>Ayuntamiento de Alía</t>
  </si>
  <si>
    <t>Lo recibieron 07/05</t>
  </si>
  <si>
    <t>Ayuntamiento de Aliseda</t>
  </si>
  <si>
    <t>Ayuntamiento de Almaraz</t>
  </si>
  <si>
    <t>Ayuntamiento de Almoharín</t>
  </si>
  <si>
    <t>Ayuntamiento de Arroyo de la Luz</t>
  </si>
  <si>
    <t>Ayuntamiento de Arroyomolinos de la Vera</t>
  </si>
  <si>
    <t>Ayuntamiento de Arroyomolinos</t>
  </si>
  <si>
    <t>Ayuntamiento de Baños de Montemayor</t>
  </si>
  <si>
    <t>07/05/2025 vía mail</t>
  </si>
  <si>
    <t>Ayuntamiento de Barrado</t>
  </si>
  <si>
    <t>Diputación Provincial de Cáceres</t>
  </si>
  <si>
    <t>Ayuntamiento de Belvís de Monroy</t>
  </si>
  <si>
    <t>Ayuntamiento de Benquerencia</t>
  </si>
  <si>
    <t>Diputación Provincial de Cáceres y Refugio Provincial de Animales</t>
  </si>
  <si>
    <t>Ayuntamiento de Berrocalejo</t>
  </si>
  <si>
    <t>Ayuntamiento de Berzocana</t>
  </si>
  <si>
    <t>Lo recibieron 08/05</t>
  </si>
  <si>
    <t>Ayuntamiento de Bohonal de Ibor</t>
  </si>
  <si>
    <t>Lo recibieron 13/05</t>
  </si>
  <si>
    <t>Ayuntamiento de Botija</t>
  </si>
  <si>
    <t>Ayuntamiento de Brozas</t>
  </si>
  <si>
    <t>Ayuntamiento de Cabañas del Castillo</t>
  </si>
  <si>
    <t>Lo recibieron 09/05</t>
  </si>
  <si>
    <t>Ayuntamiento de Cabezabellosa</t>
  </si>
  <si>
    <t>Ayuntamiento de Cabezuela del Valle</t>
  </si>
  <si>
    <t>Ayuntamiento de Cabrero</t>
  </si>
  <si>
    <t>Ayuntamiento de Cáceres</t>
  </si>
  <si>
    <t>Ayuntamiento de Cachorrilla</t>
  </si>
  <si>
    <t>Ayuntamiento de Cadalso</t>
  </si>
  <si>
    <t>Ayuntamiento de Calzadilla</t>
  </si>
  <si>
    <t>Ayuntamiento de Caminomorisco</t>
  </si>
  <si>
    <t>Ayuntamiento de Campillo de Deleitosa</t>
  </si>
  <si>
    <t>Ayuntamiento de Campo Lugar</t>
  </si>
  <si>
    <t>Ayuntamiento de Cañamero</t>
  </si>
  <si>
    <t>Ayuntamiento de Cañaveral</t>
  </si>
  <si>
    <t>Ayuntamiento de Carbajo</t>
  </si>
  <si>
    <t>Ayuntamiento de Carcaboso</t>
  </si>
  <si>
    <t>Ayuntamiento de Carrascalejo</t>
  </si>
  <si>
    <t>Ayuntamiento de Casar de Cáceres</t>
  </si>
  <si>
    <t>Diputación provincial de Cáceres y el Refugio San Jorge</t>
  </si>
  <si>
    <t>Ayuntamiento de Casar de Palomero</t>
  </si>
  <si>
    <t>Ayuntamiento de Casares de las Hurdes</t>
  </si>
  <si>
    <t>Ayuntamiento de Casas de Don Antonio</t>
  </si>
  <si>
    <t>Lo recibieron 22/05</t>
  </si>
  <si>
    <t>Ayuntamiento de Casas de Don Gómez</t>
  </si>
  <si>
    <t>Ayuntamiento de Casas del Castañar</t>
  </si>
  <si>
    <t>Ayuntamiento de Casas del Monte</t>
  </si>
  <si>
    <t>Lo recibieron 28/05</t>
  </si>
  <si>
    <t>Ayuntamiento de Casas de Millán</t>
  </si>
  <si>
    <t>Ayuntamiento de Casas de Miravete</t>
  </si>
  <si>
    <t>Ayuntamiento de Casatejada</t>
  </si>
  <si>
    <t>Diputación Cáceres, protectora "Volver a latir" y voluntarios "Grupo CER". Veterinaria Bazaga, Veterinaria Clinavet</t>
  </si>
  <si>
    <t>Ayuntamiento de Casillas de Coria</t>
  </si>
  <si>
    <t>Ayuntamiento de Castañar de Ibor</t>
  </si>
  <si>
    <t>Ayuntamiento de Ceclavín</t>
  </si>
  <si>
    <t>Ayuntamiento de Cedillo</t>
  </si>
  <si>
    <t>Ayuntamiento de Cerezo</t>
  </si>
  <si>
    <t>Ayuntamiento de Cilleros</t>
  </si>
  <si>
    <t>Ayuntamiento de Collado de la Vera</t>
  </si>
  <si>
    <t>Ayuntamiento de Conquista de la Sierra</t>
  </si>
  <si>
    <t>Lo recibieron 12/05</t>
  </si>
  <si>
    <t>Ayuntamiento de Coria</t>
  </si>
  <si>
    <t>Ayuntamiento de Cuacos de Yuste</t>
  </si>
  <si>
    <t>Ayuntamiento de Cumbre, La</t>
  </si>
  <si>
    <t>Ayuntamiento de Deleitosa</t>
  </si>
  <si>
    <t>Ayuntamiento de Descargamaría</t>
  </si>
  <si>
    <t>Ayuntamiento de Eljas</t>
  </si>
  <si>
    <t>Ayuntamiento de Escurial</t>
  </si>
  <si>
    <t>Ayuntamiento de Fresnedoso de Ibor</t>
  </si>
  <si>
    <t>Veterinario asociado al Centro de Salud de Bohornal de Ibor</t>
  </si>
  <si>
    <t>Ayuntamiento de Galisteo</t>
  </si>
  <si>
    <t>Ayuntamiento de Garciaz</t>
  </si>
  <si>
    <t>Ayuntamiento de Garganta, La</t>
  </si>
  <si>
    <t>Ayuntamiento de Garganta la Olla</t>
  </si>
  <si>
    <t>Lo recibieron 03/06</t>
  </si>
  <si>
    <t>Ayuntamiento de Gargantilla</t>
  </si>
  <si>
    <t>Ayuntamiento de Gargüera</t>
  </si>
  <si>
    <t>Ayuntamiento de Garrovillas de Alconétar</t>
  </si>
  <si>
    <t>Ayuntamiento de Garvín</t>
  </si>
  <si>
    <t>Ayuntamiento de Gata</t>
  </si>
  <si>
    <t>Ayuntamiento de Gordo, El</t>
  </si>
  <si>
    <t>Refugio Provincial de Animales</t>
  </si>
  <si>
    <t>Ayuntamiento de Granja, La</t>
  </si>
  <si>
    <t>Ayuntamiento de Guadalupe</t>
  </si>
  <si>
    <t>Ayuntamiento de Guijo de Coria</t>
  </si>
  <si>
    <t>15 gatos esterilizados, no %</t>
  </si>
  <si>
    <t>Refugio SAN JORGE de Cáceres, y con veterinarios de municipios aledaños</t>
  </si>
  <si>
    <t>Ayuntamiento de Guijo de Galisteo</t>
  </si>
  <si>
    <t>Ayuntamiento de Guijo de Granadilla</t>
  </si>
  <si>
    <t>Ayuntamiento de Guijo de Santa Bárbara</t>
  </si>
  <si>
    <t>Lo recibieron 26/05</t>
  </si>
  <si>
    <t>Ayuntamiento de Herguijuela</t>
  </si>
  <si>
    <t>Ayuntamiento de Hernán-Pérez</t>
  </si>
  <si>
    <t>Ayuntamiento de Herrera de Alcántara</t>
  </si>
  <si>
    <t>Ayuntamiento de Herreruela</t>
  </si>
  <si>
    <t>Ayuntamiento de Hervás</t>
  </si>
  <si>
    <t>Ayuntamiento de Higuera de Albalat</t>
  </si>
  <si>
    <t>Ayuntamiento de Hinojal</t>
  </si>
  <si>
    <t>Ayuntamiento de Holguera</t>
  </si>
  <si>
    <t>Ayuntamiento de Hoyos</t>
  </si>
  <si>
    <t>Ayuntamiento de Huélaga</t>
  </si>
  <si>
    <t>Ayuntamiento de Ibahernando</t>
  </si>
  <si>
    <t>Ayuntamiento de Jaraicejo</t>
  </si>
  <si>
    <t>Ayuntamiento de Jaraíz de la Vera</t>
  </si>
  <si>
    <t>Ayuntamiento de Jarandilla de la Vera</t>
  </si>
  <si>
    <t>Llamada telefónica</t>
  </si>
  <si>
    <t>Veterinaria Jaraiz de la Vera</t>
  </si>
  <si>
    <t>Ayuntamiento de Jarilla</t>
  </si>
  <si>
    <t>No la han reciibido</t>
  </si>
  <si>
    <t>Ayuntamiento de Jerte</t>
  </si>
  <si>
    <t>Transparencia contesta que el Ayto no tiene información</t>
  </si>
  <si>
    <t>Ayuntamiento de Ladrillar</t>
  </si>
  <si>
    <t>Ayuntamiento de Logrosán</t>
  </si>
  <si>
    <t>Ayuntamiento de Losar de la Vera</t>
  </si>
  <si>
    <t>Ayuntamiento de Madrigal de la Vera</t>
  </si>
  <si>
    <t>Ayuntamiento de Madrigalejo</t>
  </si>
  <si>
    <t>Ayuntamiento de Madroñera</t>
  </si>
  <si>
    <t>Ayuntamiento de Majadas</t>
  </si>
  <si>
    <t>Ayuntamiento de Malpartida de Cáceres</t>
  </si>
  <si>
    <t>Ayuntamiento de Malpartida de Plasencia</t>
  </si>
  <si>
    <t>Diputación Cáceres y "2 clínicas veterinarias"</t>
  </si>
  <si>
    <t>Ayuntamiento de Marchagaz</t>
  </si>
  <si>
    <t>Ayuntamiento de Mata de Alcántara</t>
  </si>
  <si>
    <t>Lo recibieron 30/05</t>
  </si>
  <si>
    <t>Ayuntamiento de Membrío</t>
  </si>
  <si>
    <t>Ayuntamiento de Mesas de Ibor</t>
  </si>
  <si>
    <t>Lo recibieron 21/05</t>
  </si>
  <si>
    <t>Ayuntamiento de Miajadas</t>
  </si>
  <si>
    <t>Recibida 08/05</t>
  </si>
  <si>
    <t>19/05 Para qué quiero los datos</t>
  </si>
  <si>
    <t>Ayuntamiento de Millanes</t>
  </si>
  <si>
    <t>Rechazado</t>
  </si>
  <si>
    <t>22/10 Transparencia me dice que el Ayto me respondió después de su requerimiento pero a mi no me envió la respuesta - Reclamada al Ayto vía Redsara</t>
  </si>
  <si>
    <t>Ayuntamiento de Mirabel</t>
  </si>
  <si>
    <t>Ayuntamiento de Mohedas de Granadilla</t>
  </si>
  <si>
    <t>Ayuntamiento de Monroy</t>
  </si>
  <si>
    <t>Ayuntamiento de Montánchez</t>
  </si>
  <si>
    <t>Ayuntamiento de Montehermoso</t>
  </si>
  <si>
    <t>Ayuntamiento de Moraleja</t>
  </si>
  <si>
    <t>Ayuntamiento de Morcillo</t>
  </si>
  <si>
    <t>Ayuntamiento de Navaconcejo</t>
  </si>
  <si>
    <t>Ayuntamiento de Navalmoral de la Mata</t>
  </si>
  <si>
    <t>Ayuntamiento de Navalvillar de Ibor</t>
  </si>
  <si>
    <t>Diputación Cáceres</t>
  </si>
  <si>
    <t>Ayuntamiento de Navas del Madroño</t>
  </si>
  <si>
    <t>Ayuntamiento de Navezuelas</t>
  </si>
  <si>
    <t>Ayuntamiento de Nuñomoral</t>
  </si>
  <si>
    <t>Ayuntamiento de Oliva de Plasencia</t>
  </si>
  <si>
    <t>NO RECIBIDO</t>
  </si>
  <si>
    <t>Ayuntamiento de Palomero</t>
  </si>
  <si>
    <t>Lo recibieron 27/05</t>
  </si>
  <si>
    <t>Ayuntamiento de Pasarón de la Vera</t>
  </si>
  <si>
    <t>Ayuntamiento de Pedroso de Acim</t>
  </si>
  <si>
    <t>Lo recibieron 02/06</t>
  </si>
  <si>
    <t>Ayuntamiento de Peraleda de la Mata</t>
  </si>
  <si>
    <t>Ayuntamiento de Peraleda de San Román</t>
  </si>
  <si>
    <t>Ayuntamiento de Perales del Puerto</t>
  </si>
  <si>
    <t>Ayuntamiento de Pescueza</t>
  </si>
  <si>
    <t>Ayuntamiento de Pesga, La</t>
  </si>
  <si>
    <t>Ayuntamiento de Piedras Albas</t>
  </si>
  <si>
    <t>Ayuntamiento de Pinofranqueado</t>
  </si>
  <si>
    <t>Ayuntamiento de Piornal</t>
  </si>
  <si>
    <t>Ayuntamiento de Plasencia</t>
  </si>
  <si>
    <t>Ayuntamiento de Plasenzuela</t>
  </si>
  <si>
    <t>Ayuntamiento de Portaje</t>
  </si>
  <si>
    <t>Ayuntamiento de Portezuelo</t>
  </si>
  <si>
    <t>Ayuntamiento de Pozuelo de Zarzón</t>
  </si>
  <si>
    <t>Ayuntamiento de Puerto de Santa Cruz</t>
  </si>
  <si>
    <t>Ayuntamiento de Rebollar</t>
  </si>
  <si>
    <t>Ayuntamiento de Riolobos</t>
  </si>
  <si>
    <t>Ayuntamiento de Robledillo de Gata</t>
  </si>
  <si>
    <t>Ayuntamiento de Robledillo de la Vera</t>
  </si>
  <si>
    <t>Ayuntamiento de Robledillo de Trujillo</t>
  </si>
  <si>
    <t>Ayuntamiento de Robledollano</t>
  </si>
  <si>
    <t>Veterinario Asociado al Centro de Salud de Castañar de Ibor</t>
  </si>
  <si>
    <t>Ayuntamiento de Romangordo</t>
  </si>
  <si>
    <t>Ayuntamiento de Ruanes</t>
  </si>
  <si>
    <t>Ayuntamiento de Salorino</t>
  </si>
  <si>
    <t>Ayuntamiento de Salvatierra de Santiago</t>
  </si>
  <si>
    <t>NO lo han recibido en REDSARA</t>
  </si>
  <si>
    <t>Ayuntamiento de San Martín de Trevejo</t>
  </si>
  <si>
    <t>Ayuntamiento de Santa Ana</t>
  </si>
  <si>
    <t>Ayuntamiento de Santa Cruz de la Sierra</t>
  </si>
  <si>
    <t>Ayuntamiento de Santa Cruz de Paniagua</t>
  </si>
  <si>
    <t>Ayuntamiento de Santa Marta de Magasca</t>
  </si>
  <si>
    <t>Ayuntamiento de Santiago de Alcántara</t>
  </si>
  <si>
    <t>Ayuntamiento de Santiago del Campo</t>
  </si>
  <si>
    <t>Ayuntamiento de Santibáñez el Alto</t>
  </si>
  <si>
    <t>Ayuntamiento de Santibáñez el Bajo</t>
  </si>
  <si>
    <t>Ayuntamiento de Saucedilla</t>
  </si>
  <si>
    <t>Ayuntamiento de Segura de Toro</t>
  </si>
  <si>
    <t>Ayuntamiento de Serradilla</t>
  </si>
  <si>
    <t>Ayuntamiento de Serrejón</t>
  </si>
  <si>
    <t>Ayuntamiento de Sierra de Fuentes</t>
  </si>
  <si>
    <t xml:space="preserve">07/05/2025 Me piden firma </t>
  </si>
  <si>
    <t>Ayuntamiento de Talaván</t>
  </si>
  <si>
    <t>Ayuntamiento de Talaveruela de la Vera</t>
  </si>
  <si>
    <t>Ayuntamiento de Talayuela</t>
  </si>
  <si>
    <t>Ayuntamiento de Tejeda de Tiétar</t>
  </si>
  <si>
    <t>Ayuntamiento de Toril</t>
  </si>
  <si>
    <t>Ayuntamiento de Tornavacas</t>
  </si>
  <si>
    <t>Ayuntamiento de Torno, El</t>
  </si>
  <si>
    <t>Ayuntamiento de Torrecilla de los Ángeles</t>
  </si>
  <si>
    <t>Ayuntamiento de Torrecillas de la Tiesa</t>
  </si>
  <si>
    <t>Ayuntamiento de Torre de Don Miguel</t>
  </si>
  <si>
    <t>Ayuntamiento de Torre de Santa María</t>
  </si>
  <si>
    <t>Ayuntamiento de Torrejoncillo</t>
  </si>
  <si>
    <t>Ayuntamiento de Torrejón el Rubio</t>
  </si>
  <si>
    <t>Ayuntamiento de Torremenga</t>
  </si>
  <si>
    <t>Ayuntamiento de Torremocha</t>
  </si>
  <si>
    <t>Ayuntamiento de Torreorgaz</t>
  </si>
  <si>
    <t>Ayuntamiento de Torrequemada</t>
  </si>
  <si>
    <t>Ayuntamiento de Trujillo</t>
  </si>
  <si>
    <t>Ayuntamiento de Valdastillas</t>
  </si>
  <si>
    <t>Ayuntamiento de Valdecañas de Tajo</t>
  </si>
  <si>
    <t>Ayuntamiento de Valdefuentes</t>
  </si>
  <si>
    <t>Ayuntamiento de Valdehúncar</t>
  </si>
  <si>
    <t>Ayuntamiento de Valdelacasa de Tajo</t>
  </si>
  <si>
    <t>Ayuntamiento de Valdemorales</t>
  </si>
  <si>
    <t>Ayuntamiento de Valdeobispo</t>
  </si>
  <si>
    <t>HAY QUE ENVIARLO</t>
  </si>
  <si>
    <t>Recopilan datos y me dicen - no ha pasado</t>
  </si>
  <si>
    <t>Ayuntamiento de Valencia de Alcántara</t>
  </si>
  <si>
    <t>Ayuntamiento de Valverde de la Vera</t>
  </si>
  <si>
    <t>Ayuntamiento de Valverde del Fresno</t>
  </si>
  <si>
    <t>Ayuntamiento de Viandar de la Vera</t>
  </si>
  <si>
    <t>Ayuntamiento de Villa del Campo</t>
  </si>
  <si>
    <t>Ayuntamiento de Villa del Rey</t>
  </si>
  <si>
    <t>Ayuntamiento de Villamesías</t>
  </si>
  <si>
    <t>Ayuntamiento de Villamiel</t>
  </si>
  <si>
    <t>Ayuntamiento de Villanueva de la Sierra</t>
  </si>
  <si>
    <t>Ayuntamiento de Villanueva de la Vera</t>
  </si>
  <si>
    <t>Ayuntamiento de Villar del Pedroso</t>
  </si>
  <si>
    <t>RECHAZADO</t>
  </si>
  <si>
    <t>Ayuntamiento de Villar de Plasencia</t>
  </si>
  <si>
    <t>Ayuntamiento de Villasbuenas de Gata</t>
  </si>
  <si>
    <t>Ayuntamiento de Zarza de Granadilla</t>
  </si>
  <si>
    <t>Ayuntamiento de Zarza de Montánchez</t>
  </si>
  <si>
    <t>Ayuntamiento de Zarza la Mayor</t>
  </si>
  <si>
    <t>No recibido en REDSARA</t>
  </si>
  <si>
    <t>Ayuntamiento de Zorita</t>
  </si>
  <si>
    <t>Ayuntamiento de Rosalejo</t>
  </si>
  <si>
    <t>Ayuntamiento de Vegaviana</t>
  </si>
  <si>
    <t>Ayuntamiento de Alagón del Río</t>
  </si>
  <si>
    <t>Ayuntamiento de Tiétar</t>
  </si>
  <si>
    <t>Ayuntamiento de Pueblonuevo de Miramontes</t>
  </si>
  <si>
    <t>Ayuntamiento de Alcalá de los Gazules</t>
  </si>
  <si>
    <t>Carmen</t>
  </si>
  <si>
    <t>Ayuntamiento de Alcalá del Valle</t>
  </si>
  <si>
    <t>Ayuntamiento de Algar</t>
  </si>
  <si>
    <t>Ayuntamiento de Algeciras</t>
  </si>
  <si>
    <t>SI.CONTROL ZOOSANITARIO S.L. CON SERVICIO 24/365 DE RECOGIDA Y VETERINARIO</t>
  </si>
  <si>
    <t>Ayuntamiento de Algodonales</t>
  </si>
  <si>
    <t xml:space="preserve"> SI/ MANCOMUNIDAD DE MUNICIPIOS DE LA SIERRA DE CADIZ</t>
  </si>
  <si>
    <t>Ayuntamiento de Arcos de la Frontera</t>
  </si>
  <si>
    <t>Ayuntamiento de Barbate</t>
  </si>
  <si>
    <t>Ayuntamiento de Barrios, Los</t>
  </si>
  <si>
    <t xml:space="preserve">29/8/25 AMPLIACION PLAZO/ 22/07/25 </t>
  </si>
  <si>
    <t>SI. CONTROL ZOOSANITARIO S.L.</t>
  </si>
  <si>
    <t>Ayuntamiento de Benalup-Casas Viejas</t>
  </si>
  <si>
    <t>Ayuntamiento de Benaocaz</t>
  </si>
  <si>
    <t>Ayuntamiento de Bornos</t>
  </si>
  <si>
    <t>Ayuntamiento de Bosque, El</t>
  </si>
  <si>
    <t>Ayuntamiento de Cádiz</t>
  </si>
  <si>
    <t>Ayuntamiento de Castellar de la Frontera</t>
  </si>
  <si>
    <t>Ayuntamiento de Chiclana de la Frontera</t>
  </si>
  <si>
    <t>--</t>
  </si>
  <si>
    <t>PENDIENTE DE APROBAR</t>
  </si>
  <si>
    <t>EMERGENCIAS</t>
  </si>
  <si>
    <t>Ayuntamiento de Chipiona</t>
  </si>
  <si>
    <t>Ayuntamiento de Conil de la Frontera</t>
  </si>
  <si>
    <t>Ayuntamiento de Espera</t>
  </si>
  <si>
    <t>Ayuntamiento de Gastor, El</t>
  </si>
  <si>
    <t xml:space="preserve"> VITASI/ VITAE CLINICA VETERINARIA</t>
  </si>
  <si>
    <t>SI/ MMSC</t>
  </si>
  <si>
    <t>SI/ CLINICA VETERINARIA VITAE</t>
  </si>
  <si>
    <t>Ayuntamiento de Grazalema</t>
  </si>
  <si>
    <t>Ayuntamiento de Jerez de la Frontera</t>
  </si>
  <si>
    <t>SI/ ATHISA</t>
  </si>
  <si>
    <t>Ayuntamiento de Jimena de la Frontera</t>
  </si>
  <si>
    <t>SI.AUN NO APROBADO</t>
  </si>
  <si>
    <t>SI.CONTROL ZOOSANITARIO S.L.</t>
  </si>
  <si>
    <t>Ayuntamiento de Línea de la Concepción, La</t>
  </si>
  <si>
    <t>Ayuntamiento de Medina-Sidonia</t>
  </si>
  <si>
    <t>Ayuntamiento de Olvera</t>
  </si>
  <si>
    <t>Ayuntamiento de Paterna de Rivera</t>
  </si>
  <si>
    <t>Ayuntamiento de Prado del Rey</t>
  </si>
  <si>
    <t>Ayuntamiento de Puerto de Santa María, El</t>
  </si>
  <si>
    <t>Ayuntamiento de Puerto Serrano</t>
  </si>
  <si>
    <t>Ayuntamiento de Rota</t>
  </si>
  <si>
    <t>SI. ASOCIACION SIEMPRE CONTIGO ROTA</t>
  </si>
  <si>
    <t>EMPRESA MUNICIPAL MODUS</t>
  </si>
  <si>
    <t>Ayuntamiento de Puerto Real</t>
  </si>
  <si>
    <t>SI/ TOTAL ANIMAL SERVICES PARAISO TAS / RECOGIDA Y SERVICIO VETERRINARIO 24/7</t>
  </si>
  <si>
    <t>Ayuntamiento de San Fernando</t>
  </si>
  <si>
    <t>Ayuntamiento de San José del Valle</t>
  </si>
  <si>
    <t>Ayuntamiento de San Martín del Tesorillo</t>
  </si>
  <si>
    <t>Ayuntamiento de San Roque</t>
  </si>
  <si>
    <t>Ayuntamiento de Sanlúcar de Barrameda</t>
  </si>
  <si>
    <t>AUN NO</t>
  </si>
  <si>
    <t>EN FASE DE ADJUDICACION</t>
  </si>
  <si>
    <t>Ayuntamiento de Setenil de las Bodegas</t>
  </si>
  <si>
    <t>Ayuntamiento de Tarifa</t>
  </si>
  <si>
    <t>Ayuntamiento de Torre Alháquime</t>
  </si>
  <si>
    <t>Ayuntamiento de Trebujena</t>
  </si>
  <si>
    <t>SI/VETERINARIO</t>
  </si>
  <si>
    <t>Ayuntamiento de Ubrique</t>
  </si>
  <si>
    <t>SI/ MANCOMUNIDAD DE MUNICIPIOS DE LA SIERRA DE CADIZ</t>
  </si>
  <si>
    <t>Ayuntamiento de Vejer de la Frontera</t>
  </si>
  <si>
    <t>Ayuntamiento de Villaluenga del Rosario</t>
  </si>
  <si>
    <t>SI/COLEGIO DE VETERINARIOS DE CADIZ</t>
  </si>
  <si>
    <t>Ayuntamiento de Villamartín</t>
  </si>
  <si>
    <t>Ayuntamiento de Zahara</t>
  </si>
  <si>
    <t>SI/MMSC</t>
  </si>
  <si>
    <t>EL CENTRO DE PROTECCION DISPONE DE SERVICIO DE RECOGIDA Y VETERINARIA</t>
  </si>
  <si>
    <t>Ayuntamiento de Alfoz de Lloredo</t>
  </si>
  <si>
    <t>Ayuntamiento de Ampuero</t>
  </si>
  <si>
    <t>Ayuntamiento de Anievas</t>
  </si>
  <si>
    <t>Ayuntamiento de Arenas de Iguña</t>
  </si>
  <si>
    <t>Ayuntamiento de Argoños</t>
  </si>
  <si>
    <t>Ayuntamiento de Arnuero</t>
  </si>
  <si>
    <t>Ayuntamiento de Arredondo</t>
  </si>
  <si>
    <t>Ayuntamiento de Astillero, El</t>
  </si>
  <si>
    <t>Ayuntamiento de Bárcena de Cicero</t>
  </si>
  <si>
    <t>Ayuntamiento de Bárcena de Pie de Concha</t>
  </si>
  <si>
    <t>Ayuntamiento de Bareyo</t>
  </si>
  <si>
    <t>Ayuntamiento de Cabezón de la Sal</t>
  </si>
  <si>
    <t>Ayuntamiento de Cabezón de Liébana</t>
  </si>
  <si>
    <t>Ayuntamiento de Cabuérniga</t>
  </si>
  <si>
    <t>Ayuntamiento de Camaleño</t>
  </si>
  <si>
    <t>Ayuntamiento de Camargo</t>
  </si>
  <si>
    <t>Ayuntamiento de Campoo de Enmedio</t>
  </si>
  <si>
    <t>Ayuntamiento de Campoo de Yuso</t>
  </si>
  <si>
    <t>Ayuntamiento de Cartes</t>
  </si>
  <si>
    <t>Ayuntamiento de Castañeda</t>
  </si>
  <si>
    <t>Ayuntamiento de Castro-Urdiales</t>
  </si>
  <si>
    <t>Dogstar</t>
  </si>
  <si>
    <t>Ayuntamiento de Cieza</t>
  </si>
  <si>
    <t>Ayuntamiento de Cillorigo de Liébana</t>
  </si>
  <si>
    <t>Ayuntamiento de Colindres</t>
  </si>
  <si>
    <t>Ayuntamiento de Comillas</t>
  </si>
  <si>
    <t>Ayuntamiento de Corrales de Buelna, Los</t>
  </si>
  <si>
    <t>Ayuntamiento de Corvera de Toranzo</t>
  </si>
  <si>
    <t>Ayuntamiento de Entrambasaguas</t>
  </si>
  <si>
    <t>Ayuntamiento de Escalante</t>
  </si>
  <si>
    <t>Ayuntamiento de Guriezo</t>
  </si>
  <si>
    <t>Ayuntamiento de Hazas de Cesto</t>
  </si>
  <si>
    <t>Ayuntamiento de Hermandad de Campoo de Suso</t>
  </si>
  <si>
    <t>Ayuntamiento de Herrerías</t>
  </si>
  <si>
    <t>Ayuntamiento de Lamasón</t>
  </si>
  <si>
    <t>Ayuntamiento de Laredo</t>
  </si>
  <si>
    <t>Ayuntamiento de Liendo</t>
  </si>
  <si>
    <t>Ayuntamiento de Liérganes</t>
  </si>
  <si>
    <t>Ayuntamiento de Limpias</t>
  </si>
  <si>
    <t>Ayuntamiento de Luena</t>
  </si>
  <si>
    <t>Ayuntamiento de Marina de Cudeyo</t>
  </si>
  <si>
    <t>Ayuntamiento de Mazcuerras</t>
  </si>
  <si>
    <t>Ayuntamiento de Medio Cudeyo</t>
  </si>
  <si>
    <t>Ayuntamiento de Meruelo</t>
  </si>
  <si>
    <t>No. Colaboran con Gatosos Cantabros</t>
  </si>
  <si>
    <t>Ayuntamiento de Miengo</t>
  </si>
  <si>
    <t>Ayuntamiento de Miera</t>
  </si>
  <si>
    <t>Ayuntamiento de Molledo</t>
  </si>
  <si>
    <t>Ayuntamiento de Noja</t>
  </si>
  <si>
    <t>Ayuntamiento de Penagos</t>
  </si>
  <si>
    <t>Ayuntamiento de Peñarrubia</t>
  </si>
  <si>
    <t>Ayuntamiento de Pesaguero</t>
  </si>
  <si>
    <t>Ayuntamiento de Pesquera</t>
  </si>
  <si>
    <t>Ayuntamiento de Piélagos</t>
  </si>
  <si>
    <t>Ayuntamiento de Polaciones</t>
  </si>
  <si>
    <t>Ayuntamiento de Polanco</t>
  </si>
  <si>
    <t>Ayuntamiento de Potes</t>
  </si>
  <si>
    <t>Ayuntamiento de Puente Viesgo</t>
  </si>
  <si>
    <t>Ayuntamiento de Ramales de la Victoria</t>
  </si>
  <si>
    <t>Ayuntamiento de Rasines</t>
  </si>
  <si>
    <t>Ayuntamiento de Reinosa</t>
  </si>
  <si>
    <t>Clínica Veterinaria Reinosa (Marcos)
Clínica Veterinaria Animalario (Cristina)</t>
  </si>
  <si>
    <t>Centro Canino Besaya (perros)
Reinosa Felina (gatos)</t>
  </si>
  <si>
    <t>Ayuntamiento de Reocín</t>
  </si>
  <si>
    <t>Ayuntamiento de Ribamontán al Mar</t>
  </si>
  <si>
    <t>Ayuntamiento de Ribamontán al Monte</t>
  </si>
  <si>
    <t>Ayuntamiento de Rionansa</t>
  </si>
  <si>
    <t>Ayuntamiento de Riotuerto</t>
  </si>
  <si>
    <t>Ayuntamiento de Rozas de Valdearroyo, Las</t>
  </si>
  <si>
    <t>Ayuntamiento de Ruente</t>
  </si>
  <si>
    <t>Ayuntamiento de Ruesga</t>
  </si>
  <si>
    <t>Ayuntamiento de Ruiloba</t>
  </si>
  <si>
    <t>Ayuntamiento de San Felices de Buelna</t>
  </si>
  <si>
    <t>Ayuntamiento de San Miguel de Aguayo</t>
  </si>
  <si>
    <t>Ayuntamiento de San Pedro del Romeral</t>
  </si>
  <si>
    <t>Ayuntamiento de San Roque de Riomiera</t>
  </si>
  <si>
    <t>Ayuntamiento de San Vicente de la Barquera</t>
  </si>
  <si>
    <t>Ayuntamiento de Santa Cruz de Bezana</t>
  </si>
  <si>
    <t>Ayuntamiento de Santa María de Cayón</t>
  </si>
  <si>
    <t>Ayuntamiento de Santander</t>
  </si>
  <si>
    <t>Convenio con ASPROAN
Convenio con el Colegio de Veterinarios
Contrato de servicio de recogida con CECAPA</t>
  </si>
  <si>
    <t>Incluido en el contrato de servicio, pero no 24/7</t>
  </si>
  <si>
    <t>Ayuntamiento de Santillana del Mar</t>
  </si>
  <si>
    <t>Ayuntamiento de Santiurde de Reinosa</t>
  </si>
  <si>
    <t>Ayuntamiento de Santiurde de Toranzo</t>
  </si>
  <si>
    <t>Ayuntamiento de Santoña</t>
  </si>
  <si>
    <t>Ayuntamiento de Saro</t>
  </si>
  <si>
    <t>Ayuntamiento de Selaya</t>
  </si>
  <si>
    <t>Ayuntamiento de Soba</t>
  </si>
  <si>
    <t>Ayuntamiento de Solórzano</t>
  </si>
  <si>
    <t>Ayuntamiento de Suances</t>
  </si>
  <si>
    <t>Ayuntamiento de Tojos, Los</t>
  </si>
  <si>
    <t>Ayuntamiento de Torrelavega</t>
  </si>
  <si>
    <t>Ayuntamiento de Tresviso</t>
  </si>
  <si>
    <t>Ayuntamiento de Tudanca</t>
  </si>
  <si>
    <t>Ayuntamiento de Udías</t>
  </si>
  <si>
    <t>Ayuntamiento de Val de San Vicente</t>
  </si>
  <si>
    <t>Ayuntamiento de Valdáliga</t>
  </si>
  <si>
    <t>Ayuntamiento de Valdeolea</t>
  </si>
  <si>
    <t>Ayuntamiento de Valdeprado del Río</t>
  </si>
  <si>
    <t>Ayuntamiento de Valderredible</t>
  </si>
  <si>
    <t>Ayuntamiento de Valle de Villaverde</t>
  </si>
  <si>
    <t>Ayuntamiento de Vega de Liébana</t>
  </si>
  <si>
    <t>Ayuntamiento de Vega de Pas</t>
  </si>
  <si>
    <t>Ayuntamiento de Villacarriedo</t>
  </si>
  <si>
    <t>Ayuntamiento de Villaescusa</t>
  </si>
  <si>
    <t>Ayuntamiento de Villafufre</t>
  </si>
  <si>
    <t>Ayuntamiento de Voto</t>
  </si>
  <si>
    <t>Ayuntamiento de Ceuta</t>
  </si>
  <si>
    <t>Ayuntamiento de Adamuz</t>
  </si>
  <si>
    <t>Ayuntamiento de Aguilar de la Frontera</t>
  </si>
  <si>
    <t>HASTA 6/01/26 PARA CONTESTAR</t>
  </si>
  <si>
    <t>Ayuntamiento de Alcaracejos</t>
  </si>
  <si>
    <t>Ayuntamiento de Almedinilla</t>
  </si>
  <si>
    <t>Ayuntamiento de Almodóvar del Río</t>
  </si>
  <si>
    <t>FASE 2 27/10/25</t>
  </si>
  <si>
    <t>Ayuntamiento de Añora</t>
  </si>
  <si>
    <t>Ayuntamiento de Baena</t>
  </si>
  <si>
    <t>FASE 2 07/10/25 24/10/25  CONTESTA QUE TIENE 3 MESES PARA CONTESAR SILENCIO -</t>
  </si>
  <si>
    <t>Ayuntamiento de Belalcázar</t>
  </si>
  <si>
    <t>Ayuntamiento de Belmez</t>
  </si>
  <si>
    <t>Ayuntamiento de Benamejí</t>
  </si>
  <si>
    <t>FASE 2 27/10/25 amplian plazo resolución 3 meses 20/01/26</t>
  </si>
  <si>
    <t>Ayuntamiento de Blázquez, Los</t>
  </si>
  <si>
    <t>Ayuntamiento de Bujalance</t>
  </si>
  <si>
    <t>Ayuntamiento de Cabra</t>
  </si>
  <si>
    <t>Ayuntamiento de Cañete de las Torres</t>
  </si>
  <si>
    <t>Ayuntamiento de Carcabuey</t>
  </si>
  <si>
    <t>Ayuntamiento de Cardeña</t>
  </si>
  <si>
    <t>Ayuntamiento de Carlota, La</t>
  </si>
  <si>
    <t>Ayuntamiento de Carpio, El</t>
  </si>
  <si>
    <t>Ayuntamiento de Castro del Río</t>
  </si>
  <si>
    <t>Ayuntamiento de Conquista</t>
  </si>
  <si>
    <t>Ayuntamiento de Córdoba</t>
  </si>
  <si>
    <t>Ayuntamiento de Doña Mencía</t>
  </si>
  <si>
    <t>Ayuntamiento de Dos Torres</t>
  </si>
  <si>
    <t>Ayuntamiento de Encinas Reales</t>
  </si>
  <si>
    <t>Ayuntamiento de Espejo</t>
  </si>
  <si>
    <t>Ayuntamiento de Espiel</t>
  </si>
  <si>
    <t>Ayuntamiento de Fernán-Núñez</t>
  </si>
  <si>
    <t>Ayuntamiento de Fuente Carreteros</t>
  </si>
  <si>
    <t>Ayuntamiento de Fuente la Lancha</t>
  </si>
  <si>
    <t>Ayuntamiento de Fuente Obejuna</t>
  </si>
  <si>
    <t>Ayuntamiento de Fuente Palmera</t>
  </si>
  <si>
    <t>Ayuntamiento de Fuente-Tójar</t>
  </si>
  <si>
    <t>Ayuntamiento de Granjuela, La</t>
  </si>
  <si>
    <t>Ayuntamiento de Guadalcázar</t>
  </si>
  <si>
    <t>Ayuntamiento de Guijarrosa, La</t>
  </si>
  <si>
    <t>Ayuntamiento de Guijo, El</t>
  </si>
  <si>
    <t>Ayuntamiento de Hinojosa del Duque</t>
  </si>
  <si>
    <t>Ayuntamiento de Hornachuelos</t>
  </si>
  <si>
    <t>Ayuntamiento de Iznájar</t>
  </si>
  <si>
    <t>Ayuntamiento de Lucena</t>
  </si>
  <si>
    <t>CLINICA VETERINARIA LOCAL</t>
  </si>
  <si>
    <t>Ayuntamiento de Luque</t>
  </si>
  <si>
    <t>Ayuntamiento de Montalbán de Córdoba</t>
  </si>
  <si>
    <t>Ayuntamiento de Montemayor</t>
  </si>
  <si>
    <t>Ayuntamiento de Montilla</t>
  </si>
  <si>
    <t>si Asociación Dejan Huella</t>
  </si>
  <si>
    <t>en trámite</t>
  </si>
  <si>
    <t>Ayuntamiento de Montoro</t>
  </si>
  <si>
    <t>no se ha elaborado</t>
  </si>
  <si>
    <t>si, pte aprobación</t>
  </si>
  <si>
    <t>pte aprobación</t>
  </si>
  <si>
    <t>Ayuntamiento de Monturque</t>
  </si>
  <si>
    <t>Ayuntamiento de Moriles</t>
  </si>
  <si>
    <t>Ayuntamiento de Nueva Carteya</t>
  </si>
  <si>
    <t>Ayuntamiento de Obejo</t>
  </si>
  <si>
    <t>Ayuntamiento de Palenciana</t>
  </si>
  <si>
    <t>Ayuntamiento de Palma del Río</t>
  </si>
  <si>
    <t>Si, asociación local (3000 de los 39809€ del CER)</t>
  </si>
  <si>
    <t>Ayuntamiento de Pedro Abad</t>
  </si>
  <si>
    <t>Ayuntamiento de Pedroche</t>
  </si>
  <si>
    <t>Ayuntamiento de Peñarroya-Pueblonuevo</t>
  </si>
  <si>
    <t>Ayuntamiento de Posadas</t>
  </si>
  <si>
    <t>Ayuntamiento de Pozoblanco</t>
  </si>
  <si>
    <t>Ayuntamiento de Priego de Córdoba</t>
  </si>
  <si>
    <t>Ayuntamiento de Puente Genil</t>
  </si>
  <si>
    <t>Ayuntamiento de Rambla, La</t>
  </si>
  <si>
    <t>Ayuntamiento de Rute</t>
  </si>
  <si>
    <t>Ayuntamiento de San Sebastián de los Ballesteros</t>
  </si>
  <si>
    <t>Ayuntamiento de Santa Eufemia</t>
  </si>
  <si>
    <t>Ayuntamiento de Santaella</t>
  </si>
  <si>
    <t>Ayuntamiento de Torrecampo</t>
  </si>
  <si>
    <t>Ayuntamiento de Valenzuela</t>
  </si>
  <si>
    <t>Ayuntamiento de Valsequillo</t>
  </si>
  <si>
    <t>Ayuntamiento de Victoria, La</t>
  </si>
  <si>
    <t>Ayuntamiento de Villa del Río</t>
  </si>
  <si>
    <t>06/08/2025 emial</t>
  </si>
  <si>
    <t>El Ayuntamiento colabora con la asociación Dibujando Huellas del municipio, aunque no existe convenio formal firmado</t>
  </si>
  <si>
    <t>Ayuntamiento de Villafranca de Córdoba</t>
  </si>
  <si>
    <t>se está elaborando</t>
  </si>
  <si>
    <t>Diputación provincial</t>
  </si>
  <si>
    <t>Ayuntamiento de Villaharta</t>
  </si>
  <si>
    <t>Ayuntamiento de Villanueva de Córdoba</t>
  </si>
  <si>
    <t>Ayuntamiento de Villanueva del Duque</t>
  </si>
  <si>
    <t>Ayuntamiento de Villanueva del Rey</t>
  </si>
  <si>
    <t>Ayuntamiento de Villaralto</t>
  </si>
  <si>
    <t>Ayuntamiento de Villaviciosa de Córdoba</t>
  </si>
  <si>
    <t>Ayuntamiento de Viso, El</t>
  </si>
  <si>
    <t>Ayuntamiento de Zuheros</t>
  </si>
  <si>
    <t>CONTESTAN POR EMAIL INDICANDO QUE NO TIENEN COLONIA</t>
  </si>
  <si>
    <t>Ayuntamiento de Abegondo</t>
  </si>
  <si>
    <t>03/07: Expediente RSCTG 198/2025 consulta en: https://www.comisiondatransparencia.gal/buscador_resolucions/</t>
  </si>
  <si>
    <t>Ayuntamiento de Ames</t>
  </si>
  <si>
    <t>03/07: Expediente RSCTG 199/2025 consulta en: https://www.comisiondatransparencia.gal/buscador_resolucions/</t>
  </si>
  <si>
    <t>Refugio animales de Cambados y "grupo de protección civil"</t>
  </si>
  <si>
    <t>Ayuntamiento de Aranga</t>
  </si>
  <si>
    <t>03/07: Expediente RSCTG 193/2025 consulta en: https://www.comisiondatransparencia.gal/buscador_resolucions/</t>
  </si>
  <si>
    <t>Servizos Galegos de Lacería SL</t>
  </si>
  <si>
    <t>Ayuntamiento de Ares</t>
  </si>
  <si>
    <t>03/07: Expediente RSCTG  197/2025  consulta en: https://www.comisiondatransparencia.gal/buscador_resolucions/</t>
  </si>
  <si>
    <t>Ayuntamiento de Arteixo</t>
  </si>
  <si>
    <t>03/07: Expediente RSCTG 200/2025 consulta en: https://www.comisiondatransparencia.gal/buscador_resolucions/</t>
  </si>
  <si>
    <t>Transparencia me dice que sí que han contestado y que si quiero reclamar tengo que dirigirme a Sala de lo contencioso-administrativo del Tribunal Superior de Justicia de Galicia</t>
  </si>
  <si>
    <t>Ayuntamiento de Arzúa</t>
  </si>
  <si>
    <t>2025/1805084</t>
  </si>
  <si>
    <t>Ayuntamiento de Baña, A</t>
  </si>
  <si>
    <t>2025/1805130</t>
  </si>
  <si>
    <t>Ayuntamiento de Bergondo</t>
  </si>
  <si>
    <t>2025/1805183</t>
  </si>
  <si>
    <t>Ayuntamiento de Betanzos</t>
  </si>
  <si>
    <t>31/11/2025</t>
  </si>
  <si>
    <t>09/05 Responden a primera consulta trasladando la petidicón al Consorcio As Mariñas</t>
  </si>
  <si>
    <t>Consorcio As Mariñas, Servigal</t>
  </si>
  <si>
    <t>Ayuntamiento de Boimorto</t>
  </si>
  <si>
    <t>Octavio Villazala Roca, 32801893Y</t>
  </si>
  <si>
    <t>Sí, con el tal Octavio</t>
  </si>
  <si>
    <t>Ayuntamiento de Boiro</t>
  </si>
  <si>
    <t>2025/1805230</t>
  </si>
  <si>
    <t>Convenios con entidades benéficas de protección animal e, asemade, conta con servizo de xestión e recollida de cans</t>
  </si>
  <si>
    <t>convenios con entidades benéficas de protección animal e, asemade, conta con servizo de xestión e recollida de cans</t>
  </si>
  <si>
    <t>Ayuntamiento de Boqueixón</t>
  </si>
  <si>
    <t>2025/1805266</t>
  </si>
  <si>
    <t>Ayuntamiento de Brión</t>
  </si>
  <si>
    <t>2025/1805289</t>
  </si>
  <si>
    <t>Ayuntamiento de Cabana de Bergantiños</t>
  </si>
  <si>
    <t>2025/1805341</t>
  </si>
  <si>
    <t>Ayuntamiento de Cabanas</t>
  </si>
  <si>
    <t>Me derivan a una empresa</t>
  </si>
  <si>
    <t>Refugio 
de Animales de Mougá</t>
  </si>
  <si>
    <t>Ayuntamiento de Camariñas</t>
  </si>
  <si>
    <t>2025/1805404</t>
  </si>
  <si>
    <t>Ayuntamiento de Cambre</t>
  </si>
  <si>
    <t>2025/1805448</t>
  </si>
  <si>
    <t>Ayuntamiento de Capela, A</t>
  </si>
  <si>
    <t>2025/1805488</t>
  </si>
  <si>
    <t>Ayuntamiento de Carballo</t>
  </si>
  <si>
    <t>2025/1805519</t>
  </si>
  <si>
    <t>Ayuntamiento de Carnota</t>
  </si>
  <si>
    <t>2025/1805574</t>
  </si>
  <si>
    <t>Ayuntamiento de Carral</t>
  </si>
  <si>
    <t>2025/1819018</t>
  </si>
  <si>
    <t>Ayuntamiento de Cedeira</t>
  </si>
  <si>
    <t>RSCTG 463/2025</t>
  </si>
  <si>
    <t>Mancomunidad de Ayuntamientos de la Comarca de Ferrol (Refugio de Animales Mougá) y con ABAC (Asociación Bienestar Animal Cedeira)</t>
  </si>
  <si>
    <t>Ayuntamiento de Cee</t>
  </si>
  <si>
    <t>RSCTG 464/2025</t>
  </si>
  <si>
    <t>XEA</t>
  </si>
  <si>
    <t>Ayuntamiento de Cerceda</t>
  </si>
  <si>
    <t>RSCTG 465/2025</t>
  </si>
  <si>
    <t>Servigal</t>
  </si>
  <si>
    <t>Ayuntamiento de Cerdido</t>
  </si>
  <si>
    <t>RSCTG 466/2025</t>
  </si>
  <si>
    <t>0</t>
  </si>
  <si>
    <t>Ayuntamiento de Coirós</t>
  </si>
  <si>
    <t>RSCTG 467/2025</t>
  </si>
  <si>
    <t>Ayuntamiento de Corcubión</t>
  </si>
  <si>
    <t>RSCTG 468/25</t>
  </si>
  <si>
    <t>Ayuntamiento de Coristanco</t>
  </si>
  <si>
    <t>Ayuntamiento de Coruña, A</t>
  </si>
  <si>
    <t>RSCTG 470/25</t>
  </si>
  <si>
    <t>Ayuntamiento de Culleredo</t>
  </si>
  <si>
    <t>Ayuntamiento de Curtis</t>
  </si>
  <si>
    <t>Ayuntamiento de Dodro</t>
  </si>
  <si>
    <t>Ayuntamiento de Dumbría</t>
  </si>
  <si>
    <t>Ayuntamiento de Fene</t>
  </si>
  <si>
    <t>Clínicas concertadas con la Mancomunidad de Ayuntamientos de la Comarca de Ferrol</t>
  </si>
  <si>
    <t>Ayuntamiento de Ferrol</t>
  </si>
  <si>
    <t>Ayuntamiento de Fisterra</t>
  </si>
  <si>
    <t>RSCTG 538/2025</t>
  </si>
  <si>
    <t>Protección Animalista Profesional "XEA"</t>
  </si>
  <si>
    <t>Ayuntamiento de Frades</t>
  </si>
  <si>
    <t>Ayuntamiento de Irixoa</t>
  </si>
  <si>
    <t>Ayuntamiento de Laxe</t>
  </si>
  <si>
    <t>Servicios Gallegos de Lacería, SL</t>
  </si>
  <si>
    <t>Ayuntamiento de Laracha, A</t>
  </si>
  <si>
    <t>Sí, Servigal (en Abegondo)</t>
  </si>
  <si>
    <t>Ayuntamiento de Lousame</t>
  </si>
  <si>
    <t>Sí, Servigal</t>
  </si>
  <si>
    <t>Ayuntamiento de Malpica de Bergantiños</t>
  </si>
  <si>
    <t>16/10/2025 y 25/11/2025</t>
  </si>
  <si>
    <t>24/02 mail: están en ello y me dicen</t>
  </si>
  <si>
    <t>Ayuntamiento de Mañón</t>
  </si>
  <si>
    <t>Ayuntamiento de Mazaricos</t>
  </si>
  <si>
    <t>Ayuntamiento de Melide</t>
  </si>
  <si>
    <t>Ayuntamiento de Mesía</t>
  </si>
  <si>
    <t>Ayuntamiento de Miño</t>
  </si>
  <si>
    <t>Ayuntamiento de Moeche</t>
  </si>
  <si>
    <t>Ayuntamiento de Monfero</t>
  </si>
  <si>
    <t>Ayuntamiento de Mugardos</t>
  </si>
  <si>
    <t>Servicio mancomunado de Mougá</t>
  </si>
  <si>
    <t>Sí, Servicio Mancomunado Mougá</t>
  </si>
  <si>
    <t>Ayuntamiento de Muxía</t>
  </si>
  <si>
    <t>Sí, XEA</t>
  </si>
  <si>
    <t>Ayuntamiento de Muros</t>
  </si>
  <si>
    <t>Protección Animal Profesional "XEA"</t>
  </si>
  <si>
    <t>Ayuntamiento de Narón</t>
  </si>
  <si>
    <t>Contestan que les parece suficiente la respuesta del Ayto</t>
  </si>
  <si>
    <t>Sí, no dicen quién</t>
  </si>
  <si>
    <t>Ayuntamiento de Neda</t>
  </si>
  <si>
    <t>Ayuntamiento de Negreira</t>
  </si>
  <si>
    <t>Ayuntamiento de Noia</t>
  </si>
  <si>
    <t>Ayuntamiento de Oleiros</t>
  </si>
  <si>
    <t>Ayuntamiento de Ordes</t>
  </si>
  <si>
    <t>Ayuntamiento de Oroso</t>
  </si>
  <si>
    <t>Me la inadmite el Ayuntamiento, no vuelvo a reclamar</t>
  </si>
  <si>
    <t>Ayuntamiento de Ortigueira</t>
  </si>
  <si>
    <t>Ayuntamiento de Outes</t>
  </si>
  <si>
    <t>Ayuntamiento de Paderne</t>
  </si>
  <si>
    <t>Centro Galego de Adopción y
Rescate de Animales</t>
  </si>
  <si>
    <t>Ayuntamiento de Padrón</t>
  </si>
  <si>
    <t xml:space="preserve"> Refugio de Bando y SeGaPa (Servizo Gallego de Protección Animal)</t>
  </si>
  <si>
    <t>Ayuntamiento de Pino, O</t>
  </si>
  <si>
    <t>Ayuntamiento de Pobra Do Caramiñal, A</t>
  </si>
  <si>
    <t>Protectora Moura</t>
  </si>
  <si>
    <t>Veterinaria Ramiro Tubío</t>
  </si>
  <si>
    <t>Ayuntamiento de Ponteceso</t>
  </si>
  <si>
    <t>XEA - Protección Animal Profesional</t>
  </si>
  <si>
    <t>Ayuntamiento de Pontedeume</t>
  </si>
  <si>
    <t>SERVIGAL</t>
  </si>
  <si>
    <t>Ayuntamiento de Pontes de García Rodríguez, As</t>
  </si>
  <si>
    <t>Asociación Gatos Ferales de As Pontes</t>
  </si>
  <si>
    <t>Ayuntamiento de Porto Do Son</t>
  </si>
  <si>
    <t>Concello de Rianxo</t>
  </si>
  <si>
    <t>31/07: Transparencia acuerda que el Ayto tiene que contestarme - 07/08 Respuesta del Ayto:</t>
  </si>
  <si>
    <t>"Antes de la Ley de Bienestar Animal"</t>
  </si>
  <si>
    <t>Protección Animal Profesional “XEA”</t>
  </si>
  <si>
    <t>Ayuntamiento de Ribeira</t>
  </si>
  <si>
    <t>Asociación Save en angel-Los ovlidados de la perrera de ribeira-Adopta</t>
  </si>
  <si>
    <t>Ayuntamiento de Rois</t>
  </si>
  <si>
    <t>Ayuntamiento de Sada</t>
  </si>
  <si>
    <t>Ayuntamiento de San Sadurniño</t>
  </si>
  <si>
    <t>Protectora de animales Asociación Cometa</t>
  </si>
  <si>
    <t>Ayuntamiento de Santa Comba</t>
  </si>
  <si>
    <t>Protección animal Profesional XEA</t>
  </si>
  <si>
    <t>Ayuntamiento de Santiago de Compostela</t>
  </si>
  <si>
    <t>Fundación de interese galego y Refuixo de Animais</t>
  </si>
  <si>
    <t>Sí, Concello de Santiago y Refuixo de animais de Bando</t>
  </si>
  <si>
    <t>Ayuntamiento de Santiso</t>
  </si>
  <si>
    <t>Ayuntamiento de Sobrado</t>
  </si>
  <si>
    <t>Ayuntamiento de Somozas, As</t>
  </si>
  <si>
    <t>´21/05/2025</t>
  </si>
  <si>
    <t>Ayuntamiento de Teo</t>
  </si>
  <si>
    <t>Geseco, Asociación por la Protección Animal Abeiro11</t>
  </si>
  <si>
    <t>Protección Civil</t>
  </si>
  <si>
    <t>Ayuntamiento de Toques</t>
  </si>
  <si>
    <t>Ayuntamiento de Tordoia</t>
  </si>
  <si>
    <t>O legado de MAX y veterinaria Maria del Carmen Seoane Liste, nº 1264</t>
  </si>
  <si>
    <t>Ayuntamiento de Touro</t>
  </si>
  <si>
    <t>FUNDACIÓN REFUXIO DE ANIMAIS DE BANDO (G70030762)</t>
  </si>
  <si>
    <t>Ayuntamiento de Trazo</t>
  </si>
  <si>
    <t>Ayuntamiento de Valdoviño</t>
  </si>
  <si>
    <t>Ayuntamiento de Val Do Dubra</t>
  </si>
  <si>
    <t>Refuxio de Bando</t>
  </si>
  <si>
    <t>Ayuntamiento de Vedra</t>
  </si>
  <si>
    <t>Fundación Refuxio de Animais de Bando en Santiago</t>
  </si>
  <si>
    <t>Refuxio, Clínica Ronroneos y Clínica Sigüeiro</t>
  </si>
  <si>
    <t>Ayuntamiento de Vilasantar</t>
  </si>
  <si>
    <t>07/11/2025, 13/02/2026</t>
  </si>
  <si>
    <t>MONTEGATTO, de Oza Cesuras</t>
  </si>
  <si>
    <t>Ayuntamiento de Vilarmaior</t>
  </si>
  <si>
    <t>Ayuntamiento de Vimianzo</t>
  </si>
  <si>
    <t>Ayuntamiento de Zas</t>
  </si>
  <si>
    <t>Ayuntamiento de Cariño</t>
  </si>
  <si>
    <t>2025/1805542</t>
  </si>
  <si>
    <t>Ayuntamiento de Oza-Cesuras</t>
  </si>
  <si>
    <t>Octavio Villazala Roca y Centro Galego de Adopción y Rescate de Animales S.L.</t>
  </si>
  <si>
    <t>Ayuntamiento de Abia de la Obispalía</t>
  </si>
  <si>
    <t xml:space="preserve">Ana Val </t>
  </si>
  <si>
    <t>03/09/2025 R ESTIMANDO</t>
  </si>
  <si>
    <t>Ayuntamiento de Acebrón, El</t>
  </si>
  <si>
    <t>FASE 2  R</t>
  </si>
  <si>
    <t xml:space="preserve">01/07 Y 18/09 R. DESESTIMANDO </t>
  </si>
  <si>
    <t>Ayuntamiento de Alarcón</t>
  </si>
  <si>
    <t>02/10/2025 R.ESTIMANDO</t>
  </si>
  <si>
    <t>Ayuntamiento de Albaladejo del Cuende</t>
  </si>
  <si>
    <t>30/07/2025 R. ESTIMANDO</t>
  </si>
  <si>
    <t>Ayuntamiento de Albalate de las Nogueras</t>
  </si>
  <si>
    <t>23/06/2025 R. DESESTIMANDO</t>
  </si>
  <si>
    <t>Ayuntamiento de Albendea</t>
  </si>
  <si>
    <t>24/06/2025 R. DESESTIMANDO</t>
  </si>
  <si>
    <t>Ayuntamiento de Alberca de Záncara, La</t>
  </si>
  <si>
    <t>FASE 2 R</t>
  </si>
  <si>
    <t>11 y 30/07/2025 R. DESESTIMANDO</t>
  </si>
  <si>
    <t>Albergue Diputación de Cuenca</t>
  </si>
  <si>
    <t>Ayuntamiento de Alcalá de la Vega</t>
  </si>
  <si>
    <t>08-05-0205</t>
  </si>
  <si>
    <t>29/07/2025 R. ESTIMANDO</t>
  </si>
  <si>
    <t>Ayuntamiento de Alcantud</t>
  </si>
  <si>
    <t>15/10/2025 R. ESTIMANDO</t>
  </si>
  <si>
    <t>Ayuntamiento de Alcázar del Rey</t>
  </si>
  <si>
    <t>Ayuntamiento de Alcohujate</t>
  </si>
  <si>
    <t>18/09 y 22/09</t>
  </si>
  <si>
    <t>Ayuntamiento de Alconchel de la Estrella</t>
  </si>
  <si>
    <t>NO TIENEN</t>
  </si>
  <si>
    <t>Ayuntamiento de Algarra</t>
  </si>
  <si>
    <t>09 y 30/07/2025 R. ESTIMANDO</t>
  </si>
  <si>
    <t>Requerimiento contestado en fecha 09/07/2025</t>
  </si>
  <si>
    <t>Ayuntamiento de Aliaguilla</t>
  </si>
  <si>
    <t>07/09/2025 R. ESTIMANDO</t>
  </si>
  <si>
    <t>Ayuntamiento de Almarcha, La</t>
  </si>
  <si>
    <t>04/09/2025 R. ESTIMANDO</t>
  </si>
  <si>
    <t>Ayuntamiento de Almendros</t>
  </si>
  <si>
    <t>09/05/2025 y 26/06/2025</t>
  </si>
  <si>
    <t>26/06 y 30/07 R. ESTIMANDO Deben inform.</t>
  </si>
  <si>
    <t xml:space="preserve">Que no dispone de recursos, que necesita reelaboración art. 18.1.c. y ha solicitado subvención a la Diputación de Cuenca </t>
  </si>
  <si>
    <t xml:space="preserve">Requerimiento contestado 27/06/2025 </t>
  </si>
  <si>
    <t>Ayuntamiento de Almodóvar del Pinar</t>
  </si>
  <si>
    <t>19/08y 16/09/2025 R. ARCHIVO</t>
  </si>
  <si>
    <t>Ayuntamiento de Almonacid del Marquesado</t>
  </si>
  <si>
    <t>Ayuntamiento de Altarejos</t>
  </si>
  <si>
    <t>Ayuntamiento de Arandilla del Arroyo</t>
  </si>
  <si>
    <t>16/07/2025 R. DESESTIMANDO</t>
  </si>
  <si>
    <t xml:space="preserve">Remito nueva solicitud sobre el resto de la información solicitada </t>
  </si>
  <si>
    <t>Ayuntamiento de Arcas</t>
  </si>
  <si>
    <t>30/07 R. ESTIMANDO 31/07/2025 Escrito</t>
  </si>
  <si>
    <t>Ayuntamiento de Arcos de la Sierra</t>
  </si>
  <si>
    <t>Ayuntamiento de Arguisuelas</t>
  </si>
  <si>
    <t>Ayuntamiento de Arrancacepas</t>
  </si>
  <si>
    <t>Ayuntamiento de Atalaya del Cañavate</t>
  </si>
  <si>
    <t>07/07 Re y 18/09 R. DESTIMANDO</t>
  </si>
  <si>
    <t>Ayuntamiento de Barajas de Melo</t>
  </si>
  <si>
    <t>Ayuntamiento de Barchín del Hoyo</t>
  </si>
  <si>
    <t>09/062025</t>
  </si>
  <si>
    <t>Ayuntamiento de Bascuñana de San Pedro</t>
  </si>
  <si>
    <t>Ayuntamiento de Beamud</t>
  </si>
  <si>
    <t>07/09/2025 R.ESTIMANDO</t>
  </si>
  <si>
    <t>Ayuntamiento de Belinchón</t>
  </si>
  <si>
    <t>15/07 y 18/09 R. ESTIMANDO PARCIAL</t>
  </si>
  <si>
    <t>Asoc.Felina Vida Gatuna y Diputación</t>
  </si>
  <si>
    <t>Ayuntamiento de Belmonte</t>
  </si>
  <si>
    <t>07/09R. ESTIMANDO  11/11/25 Respuesta</t>
  </si>
  <si>
    <t>Ayuntamiento de Belmontejo</t>
  </si>
  <si>
    <t>Ayuntamiento de Beteta</t>
  </si>
  <si>
    <t>Ayuntamiento de Boniches</t>
  </si>
  <si>
    <t>NO  Ayudas de la Diputación</t>
  </si>
  <si>
    <t>Ayuntamiento de Buciegas</t>
  </si>
  <si>
    <t>23/07 01/10 R DESESTIMANDO</t>
  </si>
  <si>
    <t>no hay</t>
  </si>
  <si>
    <t>sin información</t>
  </si>
  <si>
    <t>Ayuntamiento de Buenache de Alarcón</t>
  </si>
  <si>
    <t>Ayuntamiento de Buenache de la Sierra</t>
  </si>
  <si>
    <t>04 y 30/07/2025 R. DESESTIMANDO</t>
  </si>
  <si>
    <t>Ayuntamiento de Buendía</t>
  </si>
  <si>
    <t>Ayuntamiento de Campillo de Altobuey</t>
  </si>
  <si>
    <t>Albergue Diputación</t>
  </si>
  <si>
    <t>Ayuntamiento de Campillos-Paravientos</t>
  </si>
  <si>
    <t>02/10/2025 R ESTIMANDO</t>
  </si>
  <si>
    <t>Ayuntamiento de Campillos-Sierra</t>
  </si>
  <si>
    <t>28/10 R y 29/10</t>
  </si>
  <si>
    <t>Ayuntamiento de Campos del Paraíso</t>
  </si>
  <si>
    <t>Ayuntamiento de Canalejas del Arroyo</t>
  </si>
  <si>
    <t>No dan más datos y dicen que pedirán subvención a la Diputación de Cuenca</t>
  </si>
  <si>
    <t>Ayuntamiento de Cañada del Hoyo</t>
  </si>
  <si>
    <t>Ayuntamiento de Cañada Juncosa</t>
  </si>
  <si>
    <t>01/10/2025 R ESTIMANDO</t>
  </si>
  <si>
    <t>Ayuntamiento de Cañamares</t>
  </si>
  <si>
    <t>08/05/2025 y 16/06/2025</t>
  </si>
  <si>
    <t>03/09/2025 R. ESTIMANDO</t>
  </si>
  <si>
    <t>Ayuntamiento de Cañavate, El</t>
  </si>
  <si>
    <t>15/07/2025 R. ESTIMANDO</t>
  </si>
  <si>
    <t>Ayuntamiento de Cañaveras</t>
  </si>
  <si>
    <t>23/06/2025 R. ESTIMANDO EN PARTE</t>
  </si>
  <si>
    <t xml:space="preserve">Adjuntan  plan colonial en trámite y solicitud de subvención no aportan datos </t>
  </si>
  <si>
    <t>Ayuntamiento de Cañaveruelas</t>
  </si>
  <si>
    <t>08/07 Re Y 18/09 R. DESESTIMANDO</t>
  </si>
  <si>
    <t>Ayuntamiento de Cañete</t>
  </si>
  <si>
    <t>13/05/2025 y 12/06/2025</t>
  </si>
  <si>
    <t>primero responden por email lo manda la Auxilar administrtativo, luego comunican ´censo y fecha aprobación PGCF que ha solicitado y recibido subvención a la Diputación de Cuenca no responen al resto de preguntas</t>
  </si>
  <si>
    <t>Ayuntamiento de Cañizares</t>
  </si>
  <si>
    <t>Ayuntamiento de Carboneras de Guadazaón</t>
  </si>
  <si>
    <t>Ayuntamiento de Cardenete</t>
  </si>
  <si>
    <t>18/09/2025 R. ESTIMANDO</t>
  </si>
  <si>
    <t>Ayuntamiento de Carrascosa</t>
  </si>
  <si>
    <t>Ayuntamiento de Carrascosa de Haro</t>
  </si>
  <si>
    <t>15/07/2025 R. DESESTIMANDO</t>
  </si>
  <si>
    <t>Ayuntamiento de Casas de Benítez</t>
  </si>
  <si>
    <t>07/05 y 19/07</t>
  </si>
  <si>
    <t>08/05/2025 y 22/07</t>
  </si>
  <si>
    <t>15/07/2025R. DESESTIMADA, NUEVA SOLIC.</t>
  </si>
  <si>
    <t>Ayuntamiento de Casas de Fernando Alonso</t>
  </si>
  <si>
    <t>22/20/2025 R. ESTIMANDO</t>
  </si>
  <si>
    <t>Ayuntamiento de Casas de Garcimolina</t>
  </si>
  <si>
    <t>10/09/2025 R. ESTIMANDO</t>
  </si>
  <si>
    <t>Ayuntamiento de Casas de Guijarro</t>
  </si>
  <si>
    <t>Ayuntamiento de Casas de Haro</t>
  </si>
  <si>
    <t>01/10/2025 R. ESTIMANDO</t>
  </si>
  <si>
    <t>Ayuntamiento de Casas de los Pinos</t>
  </si>
  <si>
    <t>01/10 R. ESTIMANDO y 03/10 RESPUESTA</t>
  </si>
  <si>
    <t>No dan fecha</t>
  </si>
  <si>
    <t>Gecan y Diputación de Cuenca</t>
  </si>
  <si>
    <t>Ayuntamiento de Casasimarro</t>
  </si>
  <si>
    <t>Ayuntamiento de Castejón</t>
  </si>
  <si>
    <t>Ayuntamiento de Castillejo de Iniesta</t>
  </si>
  <si>
    <t>Ayuntamiento de Castillejo-Sierra</t>
  </si>
  <si>
    <t>Ayuntamiento de Castillo de Garcimuñoz</t>
  </si>
  <si>
    <t>Ayuntamiento de Castillo-Albaráñez</t>
  </si>
  <si>
    <t>Ayuntamiento de Cervera del Llano</t>
  </si>
  <si>
    <t>02/10/2025 R. ESTIMANDO</t>
  </si>
  <si>
    <t>Ayuntamiento de Chillarón de Cuenca</t>
  </si>
  <si>
    <t>Ayuntamiento de Chumillas</t>
  </si>
  <si>
    <t>14/07 y 10/09 R. ARCHIVANDO</t>
  </si>
  <si>
    <t>Diputación de Cuenca y un veterinario</t>
  </si>
  <si>
    <t>Ayuntamiento de Cierva, La</t>
  </si>
  <si>
    <t>Ayuntamiento de Cuenca</t>
  </si>
  <si>
    <t>10/09/2025 R. ARCHIVANDO</t>
  </si>
  <si>
    <t>sin fecha</t>
  </si>
  <si>
    <t>Ayuntamiento de Cueva del Hierro</t>
  </si>
  <si>
    <t>Ayuntamiento de Enguídanos</t>
  </si>
  <si>
    <t>16/07/2025 R. ARCHIVANDO</t>
  </si>
  <si>
    <t>Diputación, Geacam y Veterinario</t>
  </si>
  <si>
    <t>Ayuntamiento de Fresneda de Altarejos</t>
  </si>
  <si>
    <t>Ayuntamiento de Fresneda de la Sierra</t>
  </si>
  <si>
    <t>16/09/2025 R. ESTIMANDO</t>
  </si>
  <si>
    <t>Ayuntamiento de Frontera, La</t>
  </si>
  <si>
    <t>02/07/2025 R. ARCHIVADO</t>
  </si>
  <si>
    <t xml:space="preserve">NO  </t>
  </si>
  <si>
    <t>Ayuntamiento de Fuente de Pedro Naharro</t>
  </si>
  <si>
    <t>Ayuntamiento de Fuentelespino de Haro</t>
  </si>
  <si>
    <t>27/06 Re y 30/07 R. DESESTIMANDO</t>
  </si>
  <si>
    <t xml:space="preserve">aún no hay gestión municipal </t>
  </si>
  <si>
    <t>aún no</t>
  </si>
  <si>
    <t>Ayuntamiento de Fuentelespino de Moya</t>
  </si>
  <si>
    <t>Ayuntamiento de Fuentenava de Jábaga</t>
  </si>
  <si>
    <t>Ayuntamiento de Fuentes</t>
  </si>
  <si>
    <t>25/06 y 22/08/2025</t>
  </si>
  <si>
    <t>22/10 R ESTIMANDO 27/10 RESPUESTA</t>
  </si>
  <si>
    <t>Sin información</t>
  </si>
  <si>
    <t>Diputación Provincial de Cuenca</t>
  </si>
  <si>
    <t>Ayuntamiento de Fuertescusa</t>
  </si>
  <si>
    <t>03/07/2025 ARCHIVANDO</t>
  </si>
  <si>
    <t>Ayuntamiento de Gabaldón</t>
  </si>
  <si>
    <t>16/09R ESTIMANDO 06/10 RESPUESTA</t>
  </si>
  <si>
    <t>Ayuntamiento de Garaballa</t>
  </si>
  <si>
    <t>Ayuntamiento de Gascueña</t>
  </si>
  <si>
    <t>17/09 y 29/10 R. ARCHIVO</t>
  </si>
  <si>
    <t>Ayuntamiento de Graja de Campalbo</t>
  </si>
  <si>
    <t>11/12 INADMITIENDO EXTEMPORÁNEA</t>
  </si>
  <si>
    <t>Ayuntamiento de Graja de Iniesta</t>
  </si>
  <si>
    <t>21/10 y 11/12R  INADMITIENDO EXTEMPORÁNEA</t>
  </si>
  <si>
    <t>Ayuntamiento de Henarejos</t>
  </si>
  <si>
    <t>16/12/2025R INADMITIENDO EXTEMPORÁNEA</t>
  </si>
  <si>
    <t>Ayuntamiento de Herrumblar, El</t>
  </si>
  <si>
    <t>05/11/2025 R INADMITIENDO EXTEMPORÁNEA</t>
  </si>
  <si>
    <t>Ayuntamiento de Hinojosa, La</t>
  </si>
  <si>
    <t>11/12/2025R INADMITIENDO EXTEMPORÁNEA</t>
  </si>
  <si>
    <t>Ayuntamiento de Hinojosos, Los</t>
  </si>
  <si>
    <t>29/10/2025 R INADMITIENDO EXTEMPORÁNEA</t>
  </si>
  <si>
    <t>Ayuntamiento de Hito, El</t>
  </si>
  <si>
    <t>10/12/2025R INADMITIENDO EXTEMPORÁNEA</t>
  </si>
  <si>
    <t>Ayuntamiento de Honrubia</t>
  </si>
  <si>
    <t>17/12/2025R INADMITIENDO EXTEMPORÁNEA</t>
  </si>
  <si>
    <t>Ayuntamiento de Hontanaya</t>
  </si>
  <si>
    <t>18/09 29/10 R ARCHIVO</t>
  </si>
  <si>
    <t>Ayuntamiento de Hontecillas</t>
  </si>
  <si>
    <t>19/09 y 10/12R INADMITIENDO EXTEMPORÁNEA</t>
  </si>
  <si>
    <t>NO La Diputación</t>
  </si>
  <si>
    <t>Ayuntamiento de Horcajo de Santiago</t>
  </si>
  <si>
    <t>21/11/2025 INADMITIENDO EXTEMPORÁNEA</t>
  </si>
  <si>
    <t>Ayuntamiento de Huélamo</t>
  </si>
  <si>
    <t>17/12/2025 INADMITIENDO EXTEMPORÁNEA</t>
  </si>
  <si>
    <t>Ayuntamiento de Huelves</t>
  </si>
  <si>
    <t>30/09 y 15/10 R ARCHIVO</t>
  </si>
  <si>
    <t>Ayuntamiento de Huérguina</t>
  </si>
  <si>
    <t>20/10 y 11/12R ARCHIVO</t>
  </si>
  <si>
    <t>NO la Diputación</t>
  </si>
  <si>
    <t>Ayuntamiento de Huerta de la Obispalía</t>
  </si>
  <si>
    <t>11/12/2025 INADMITIENDO EXTEMPORÁNEA</t>
  </si>
  <si>
    <t>Ayuntamiento de Huerta del Marquesado</t>
  </si>
  <si>
    <t>Ayuntamiento de Huete</t>
  </si>
  <si>
    <t>Ayuntamiento de Iniesta</t>
  </si>
  <si>
    <t>Ayuntamiento de Laguna del Marquesado</t>
  </si>
  <si>
    <t>12/02/2026 INADMITIENDO EXTEMPORÁNEA</t>
  </si>
  <si>
    <t>Ayuntamiento de Lagunaseca</t>
  </si>
  <si>
    <t>Ayuntamiento de Landete</t>
  </si>
  <si>
    <t>Ayuntamiento de Ledaña</t>
  </si>
  <si>
    <t>07/09/2025 R.DESESTIMANDO</t>
  </si>
  <si>
    <t xml:space="preserve">Adjuntan un documento de plan colonial, no consta que esté aprobado y no aportan nada mas </t>
  </si>
  <si>
    <t>Ayuntamiento de Leganiel</t>
  </si>
  <si>
    <t>30/09 Y 15/10 R</t>
  </si>
  <si>
    <t>RESOLUCIÓN ARCHIVO</t>
  </si>
  <si>
    <t>Ayuntamiento de Majadas, Las</t>
  </si>
  <si>
    <t>11/02/2026 R. DESESTIMANDO</t>
  </si>
  <si>
    <t>Ayuntamiento de Mariana</t>
  </si>
  <si>
    <t>23/10 17/12R INADMITIENDO EXTEMPORÁNEA</t>
  </si>
  <si>
    <t>Ayuntamiento de Masegosa</t>
  </si>
  <si>
    <t>Ayuntamiento de Mesas, Las</t>
  </si>
  <si>
    <t>Ayuntamiento de Minglanilla</t>
  </si>
  <si>
    <t>Manda plano de la localidad, indicando colonias, nos facilitan contacto con la Asociación Gatos de Minglanilla y dicen que han pedido subvención</t>
  </si>
  <si>
    <t>Ayuntamiento de Mira</t>
  </si>
  <si>
    <t>11/12/2025R DESESTIMANDO</t>
  </si>
  <si>
    <t>Ayuntamiento de Monreal del Llano</t>
  </si>
  <si>
    <t>Ayuntamiento de Montalbanejo</t>
  </si>
  <si>
    <t>Ayuntamiento de Montalbo</t>
  </si>
  <si>
    <t>13/11,19/11, 17/12 R. ARCHIVO</t>
  </si>
  <si>
    <t>Para perros</t>
  </si>
  <si>
    <t>Ayuntamiento de Monteagudo de las Salinas</t>
  </si>
  <si>
    <t>Ayuntamiento de Mota de Altarejos</t>
  </si>
  <si>
    <t xml:space="preserve">01/11/2025 INADMITIENDO EXTEMPORÁNEA </t>
  </si>
  <si>
    <t>Ayuntamiento de Mota del Cuervo</t>
  </si>
  <si>
    <t>08/10 Y 11/12R. ARCHIVO</t>
  </si>
  <si>
    <t>Comsermarcha para perros</t>
  </si>
  <si>
    <t>Ayuntamiento de Motilla del Palancar</t>
  </si>
  <si>
    <t xml:space="preserve">Que tienen la gestión a través de las Asociaciones Zarpas, (gatos) Amalos (Perros) y Animalea Nothunde (perros) </t>
  </si>
  <si>
    <t>Ayuntamiento de Moya</t>
  </si>
  <si>
    <t>12/02/2026 R. DESESTIMANDO</t>
  </si>
  <si>
    <t>Ayuntamiento de Narboneta</t>
  </si>
  <si>
    <t>Ayuntamiento de Olivares de Júcar</t>
  </si>
  <si>
    <t>Ayuntamiento de Olmeda de la Cuesta</t>
  </si>
  <si>
    <t>Ayuntamiento de Olmeda del Rey</t>
  </si>
  <si>
    <t>23/09 y 11/12R INADMITIR</t>
  </si>
  <si>
    <t>Ayuntamiento de Olmedilla de Alarcón</t>
  </si>
  <si>
    <t>07/10, 12/02R INADMITIR</t>
  </si>
  <si>
    <t>Ayuntamiento de Olmedilla de Eliz</t>
  </si>
  <si>
    <t>Ayuntamiento de Osa de la Vega</t>
  </si>
  <si>
    <t>10/12/2025 INADMITIENDO EXTEMPORÁNEA</t>
  </si>
  <si>
    <t>Ayuntamiento de Pajarón</t>
  </si>
  <si>
    <t>Ayuntamiento de Pajaroncillo</t>
  </si>
  <si>
    <t>17/10 12/02R DESEST. EXTEMPORÁNEA</t>
  </si>
  <si>
    <t>No hay datos</t>
  </si>
  <si>
    <t>Ayuntamiento de Palomares del Campo</t>
  </si>
  <si>
    <t>24/10 y 11/12R ARCHIVO</t>
  </si>
  <si>
    <t>Ayuntamiento de Palomera</t>
  </si>
  <si>
    <t>25/09 15/10 R ARCHIVO</t>
  </si>
  <si>
    <t>Diputación Provincial Cuenca recogida de animales</t>
  </si>
  <si>
    <t>Ayuntamiento de Paracuellos</t>
  </si>
  <si>
    <t>11/12/2025 DESEST. EXTEMPORÁNEA</t>
  </si>
  <si>
    <t>sin datos</t>
  </si>
  <si>
    <t>Diputación Provincial Cuenca</t>
  </si>
  <si>
    <t>Ayuntamiento de Paredes</t>
  </si>
  <si>
    <t>Ayuntamiento de Parra de las Vegas, La</t>
  </si>
  <si>
    <t>Ayuntamiento de Pedernoso, El</t>
  </si>
  <si>
    <t>16/10 y 17/12R ARCHIVADA</t>
  </si>
  <si>
    <t>NO Diputación</t>
  </si>
  <si>
    <t>Ayuntamiento de Pedroñeras, Las</t>
  </si>
  <si>
    <t>17712/2025 INADMITIENDO EXTEMPORÁNEA</t>
  </si>
  <si>
    <t>Ayuntamiento de Peral, El</t>
  </si>
  <si>
    <t>11/02/2026 DESESTIMANDO</t>
  </si>
  <si>
    <t>Ayuntamiento de Peraleja, La</t>
  </si>
  <si>
    <t>Ayuntamiento de Pesquera, La</t>
  </si>
  <si>
    <t>11/12/202 INADMITIENDO EXTEMPORÁNEA</t>
  </si>
  <si>
    <t>Ayuntamiento de Picazo, El</t>
  </si>
  <si>
    <t>25/09 Y 15/10 R ARCHIVO</t>
  </si>
  <si>
    <t>Ayuntamiento de Pinarejo</t>
  </si>
  <si>
    <t>Ayuntamiento de Pineda de Gigüela</t>
  </si>
  <si>
    <t>27/02/2026R ARCHIVO</t>
  </si>
  <si>
    <t>No gestionan</t>
  </si>
  <si>
    <t>Diputación Provincial de Cuenca para recogida perros</t>
  </si>
  <si>
    <t>Ayuntamiento de Piqueras del Castillo</t>
  </si>
  <si>
    <t>Ayuntamiento de Portalrubio de Guadamejud</t>
  </si>
  <si>
    <t>03/07 Re y 18/09 DESESTIMANDO</t>
  </si>
  <si>
    <t>Ayuntamiento de Portilla</t>
  </si>
  <si>
    <t>Ayuntamiento de Poyatos</t>
  </si>
  <si>
    <t>Ayuntamiento de Pozoamargo</t>
  </si>
  <si>
    <t>11/02/2026 INADMITIENDO EXTEMPORÁNEA</t>
  </si>
  <si>
    <t>Ayuntamiento de Pozorrubielos de la Mancha</t>
  </si>
  <si>
    <t>en la actualidad</t>
  </si>
  <si>
    <t>Diputación de Cuenca</t>
  </si>
  <si>
    <t>Ayuntamiento de Pozorrubio de Santiago</t>
  </si>
  <si>
    <t>26/09, 11/02R DESESTIMANDO</t>
  </si>
  <si>
    <t>Requerimiento contestado en 01/10/2025</t>
  </si>
  <si>
    <t>sin respuesta</t>
  </si>
  <si>
    <t>Ayuntamiento de Pozuelo, El</t>
  </si>
  <si>
    <t>Ayuntamiento de Priego</t>
  </si>
  <si>
    <t>26/09 y 02/11 R ARCHIVO</t>
  </si>
  <si>
    <t>Ayuntamiento de Provencio, El</t>
  </si>
  <si>
    <t>Ayuntamiento de Puebla de Almenara</t>
  </si>
  <si>
    <t>11/12/2025 R DESESTIMANDO</t>
  </si>
  <si>
    <t>Ayuntamiento de Puebla del Salvador</t>
  </si>
  <si>
    <t>25/09, 12/02R DESESTIMANDO</t>
  </si>
  <si>
    <t>DESESTIMANDO, dicen que han contestado</t>
  </si>
  <si>
    <t>Ayuntamiento de Quintanar del Rey</t>
  </si>
  <si>
    <t>Ayuntamiento de Rada de Haro</t>
  </si>
  <si>
    <t>Ayuntamiento de Reíllo</t>
  </si>
  <si>
    <t>28/10/2025 R INADMITIENDO EXTEMPORÁNEA</t>
  </si>
  <si>
    <t>Ayuntamiento de Rozalén del Monte</t>
  </si>
  <si>
    <t>23/10/2025 Requerimiento</t>
  </si>
  <si>
    <t>Ayuntamiento de Saceda-Trasierra</t>
  </si>
  <si>
    <t>30/09 Y 15/10 R ARCHIVO</t>
  </si>
  <si>
    <t>Ayuntamiento de Saelices</t>
  </si>
  <si>
    <t>Ayuntamiento de Salinas del Manzano</t>
  </si>
  <si>
    <t>Ayuntamiento de Salmeroncillos</t>
  </si>
  <si>
    <t>02/10, 12/02 DESESTIMANDO</t>
  </si>
  <si>
    <t>extemporánea y dicen que han dado la información</t>
  </si>
  <si>
    <t>Ayuntamiento de Salvacañete</t>
  </si>
  <si>
    <t>13/10 y 21/11 ARCHIVO</t>
  </si>
  <si>
    <t>Ayuntamiento de San Clemente</t>
  </si>
  <si>
    <t>12/02/2026 DESESTIMANDO EXTEMPORÁNEA</t>
  </si>
  <si>
    <t>Ayuntamiento de San Lorenzo de la Parrilla</t>
  </si>
  <si>
    <t>Ayuntamiento de San Martín de Boniches</t>
  </si>
  <si>
    <t>Ayuntamiento de San Pedro Palmiches</t>
  </si>
  <si>
    <t>26/02/2026R INADMITIENDO EXTEMPORÁNEA</t>
  </si>
  <si>
    <t>Ayuntamiento de Santa Cruz de Moya</t>
  </si>
  <si>
    <t>16/10 05/02/26R DESESTIMANDO</t>
  </si>
  <si>
    <t>Desconocido</t>
  </si>
  <si>
    <t>Recogida perros con la Diputación</t>
  </si>
  <si>
    <t>Ayuntamiento de Santa María de los Llanos</t>
  </si>
  <si>
    <t>Ayuntamiento de Santa María del Campo Rus</t>
  </si>
  <si>
    <t>03/10, 05/02/26R DESESTIMANDO</t>
  </si>
  <si>
    <t>Ayuntamiento de Santa María del Val</t>
  </si>
  <si>
    <t>05/02/26 INADMITIENDO EXTEMPORÁNEA</t>
  </si>
  <si>
    <t>Ayuntamiento de Sisante</t>
  </si>
  <si>
    <t>Ayuntamiento de Solera de Gabaldón</t>
  </si>
  <si>
    <t>24/09 Y 22/10 R ARCHIVO</t>
  </si>
  <si>
    <t>Ayuntamiento de Sotorribas</t>
  </si>
  <si>
    <t>29/09 y 15/10 R ARCHIVO</t>
  </si>
  <si>
    <t>Ayuntamiento de Talayuelas</t>
  </si>
  <si>
    <t>21/10 Y 11/12R ARCHIVO</t>
  </si>
  <si>
    <t>Ayuntamiento de Tarancón</t>
  </si>
  <si>
    <t>06/11,11/12,05/02 ARCHIVO</t>
  </si>
  <si>
    <t>Asoc.felina vida gatuna, Hogar de paz,animaleando y VET&amp;VET</t>
  </si>
  <si>
    <t>Ayuntamiento de Tébar</t>
  </si>
  <si>
    <t>Ayuntamiento de Tejadillos</t>
  </si>
  <si>
    <t>16/10 Y 21/11 ARCHIVO</t>
  </si>
  <si>
    <t>Ayuntamiento de Tinajas</t>
  </si>
  <si>
    <t>No Redsara</t>
  </si>
  <si>
    <t>ERROR</t>
  </si>
  <si>
    <t>Ayuntamiento de Torralba</t>
  </si>
  <si>
    <t>Ana Val</t>
  </si>
  <si>
    <t>05/02/2026 INADMITIENDO EXTEMPORÁNEA</t>
  </si>
  <si>
    <t>Ayuntamiento de Torrejoncillo del Rey</t>
  </si>
  <si>
    <t>Ayuntamiento de Torrubia del Campo</t>
  </si>
  <si>
    <t>26/09 05/02/26R DESESTIMANDO</t>
  </si>
  <si>
    <t>Ayuntamiento de Torrubia del Castillo</t>
  </si>
  <si>
    <t>Ayuntamiento de Tragacete</t>
  </si>
  <si>
    <t>Ayuntamiento de Tresjuncos</t>
  </si>
  <si>
    <t>02/10 Y 22/10 R ARCHIVO</t>
  </si>
  <si>
    <t>Ayuntamiento de Tribaldos</t>
  </si>
  <si>
    <t>20/10/2025 Requerimiento contestado 11/11</t>
  </si>
  <si>
    <t>Ayuntamiento de Uclés</t>
  </si>
  <si>
    <t>Ayuntamiento de Uña</t>
  </si>
  <si>
    <t>Ayuntamiento de Valdecolmenas, Los</t>
  </si>
  <si>
    <t>14/11,18/11,05/02 DESESTIMANDO</t>
  </si>
  <si>
    <t>Ayuntamiento de Valdemeca</t>
  </si>
  <si>
    <t>05/02/2026R INADMITIENDO EXTEMPORÁNEA</t>
  </si>
  <si>
    <t>Ayuntamiento de Valdemorillo de la Sierra</t>
  </si>
  <si>
    <t>01/10 Y 22/10 R ARCHIVO</t>
  </si>
  <si>
    <t>Ayuntamiento de Valdemoro-Sierra</t>
  </si>
  <si>
    <t>Ayuntamiento de Valdeolivas</t>
  </si>
  <si>
    <t>04/09/2025 R. DESESTIMANDO</t>
  </si>
  <si>
    <t>Ayuntamiento de Valdetórtola</t>
  </si>
  <si>
    <t>Ayuntamiento de Valeras, Las</t>
  </si>
  <si>
    <t>27/02/2026R INADMITIENDO EXTEMPORÁNEA</t>
  </si>
  <si>
    <t>Ayuntamiento de Valhermoso de la Fuente</t>
  </si>
  <si>
    <t>Ayuntamiento de Valle de Altomira, El</t>
  </si>
  <si>
    <t>12/05/2025R</t>
  </si>
  <si>
    <t>26/09, 05/02/26 R. DESESTIMANDO</t>
  </si>
  <si>
    <t>REQUERIMIENTO Contestado el 01/10/2025</t>
  </si>
  <si>
    <t>Ayuntamiento de Valsalobre</t>
  </si>
  <si>
    <t>Ayuntamiento de Valverde de Júcar</t>
  </si>
  <si>
    <t>24/02 Req.contest.03/03, 08/04 Res.Archivo</t>
  </si>
  <si>
    <t>Ayuntamiento de Valverdejo</t>
  </si>
  <si>
    <t>16/12/2025 INADMITIENDO EXTEMPORÁNEA</t>
  </si>
  <si>
    <t>Ayuntamiento de Vara de Rey</t>
  </si>
  <si>
    <t>Ayuntamiento de Vega del Codorno</t>
  </si>
  <si>
    <t>Ayuntamiento de Vellisca</t>
  </si>
  <si>
    <t>Ayuntamiento de Villaconejos de Trabaque</t>
  </si>
  <si>
    <t>Ayuntamiento de Villaescusa de Haro</t>
  </si>
  <si>
    <t>25/09, 05/02/26 R. DESESTIMANDO</t>
  </si>
  <si>
    <t>Ayuntamiento de Villagarcía del Llano</t>
  </si>
  <si>
    <t>Ayuntamiento de Villalba de la Sierra</t>
  </si>
  <si>
    <t>18/09/2025 R. DESESTIMANDO</t>
  </si>
  <si>
    <t>Ayuntamiento de Villalba del Rey</t>
  </si>
  <si>
    <t>Ayuntamiento de Villalgordo del Marquesado</t>
  </si>
  <si>
    <t>Ayuntamiento de Villalpardo</t>
  </si>
  <si>
    <t>23/10, 05/02/26 R. DESESTIMANDO</t>
  </si>
  <si>
    <t>Asoc. Protectora de Animales Nothunde, Sonrisa Animal y Diputación</t>
  </si>
  <si>
    <t>Ayuntamiento de Villamayor de Santiago</t>
  </si>
  <si>
    <t>Ayuntamiento de Villanueva de Guadamejud</t>
  </si>
  <si>
    <t>Ayuntamiento de Villanueva de la Jara</t>
  </si>
  <si>
    <t>30/07/2025 R. DESESTIMANDO</t>
  </si>
  <si>
    <t>Ayuntamiento de Villar de Cañas</t>
  </si>
  <si>
    <t>Ayuntamiento de Villar de Domingo García</t>
  </si>
  <si>
    <t>14/10, 05/02/26R DESESTIMANDO</t>
  </si>
  <si>
    <t>Requerimiento contestado 24/10</t>
  </si>
  <si>
    <t>Ayuntamiento de Villar de la Encina</t>
  </si>
  <si>
    <t>06/10 y 11/12 ARCHIVO</t>
  </si>
  <si>
    <t>Ayuntamiento de Villar de Olalla</t>
  </si>
  <si>
    <t>17/10 y 17/12R ARCHIVO</t>
  </si>
  <si>
    <t>Diputación Cuenca y Asoc.Protecora Bonamiko Apa</t>
  </si>
  <si>
    <t>Ayuntamiento de Villar del Humo</t>
  </si>
  <si>
    <t>30/06 Re y 30/07 R. DESESTIMANDO</t>
  </si>
  <si>
    <t>Ayuntamiento de Villar del Infantado</t>
  </si>
  <si>
    <t>Ayuntamiento de Villar y Velasco</t>
  </si>
  <si>
    <t>Ayuntamiento de Villarejo de Fuentes</t>
  </si>
  <si>
    <t>Ayuntamiento de Villarejo de la Peñuela</t>
  </si>
  <si>
    <t>Ayuntamiento de Villarejo-Periesteban</t>
  </si>
  <si>
    <t>No redsara</t>
  </si>
  <si>
    <t>Ayuntamiento de Villares del Saz</t>
  </si>
  <si>
    <t>Ayuntamiento de Villarrubio</t>
  </si>
  <si>
    <t>Ayuntamiento de Villarta</t>
  </si>
  <si>
    <t>05/02/2026R DESESTIMANDO</t>
  </si>
  <si>
    <t>Ayuntamiento de Villas de la Ventosa</t>
  </si>
  <si>
    <t>Ayuntamiento de Villaverde y Pasaconsol</t>
  </si>
  <si>
    <t>Diputación Provincial Cuenca (perros)</t>
  </si>
  <si>
    <t>Ayuntamiento de Víllora</t>
  </si>
  <si>
    <t>Ayuntamiento de Vindel</t>
  </si>
  <si>
    <t>Ayuntamiento de Yémeda</t>
  </si>
  <si>
    <t>Ayuntamiento de Zafra de Záncara</t>
  </si>
  <si>
    <t>Ayuntamiento de Zafrilla</t>
  </si>
  <si>
    <t>Requerimiento contestado 24/10/2025</t>
  </si>
  <si>
    <t>Ayuntamiento de Zarza de Tajo</t>
  </si>
  <si>
    <t>24/10/2025 Requerimiento</t>
  </si>
  <si>
    <t>Ayuntamiento de Zarzuela</t>
  </si>
  <si>
    <t>Ayuntamiento de Agullana</t>
  </si>
  <si>
    <t>12/09 R ESTIMANDO y 21/10 RESPUESTA</t>
  </si>
  <si>
    <t>Ayuntamiento de Aiguaviva</t>
  </si>
  <si>
    <t>06/10/2025 R FINALIZADA</t>
  </si>
  <si>
    <t>Fundació Fauna y Consell Comarcal del Gironès</t>
  </si>
  <si>
    <t>Ayuntamiento de Albanyà</t>
  </si>
  <si>
    <t>16/07/2025 DESESTIMANDO</t>
  </si>
  <si>
    <t>Consell Comarcal de l'Alt Empordà</t>
  </si>
  <si>
    <t>Ayuntamiento de Albons</t>
  </si>
  <si>
    <t>12/09 R ESTIMANDO y 26/09 RESPUESTA</t>
  </si>
  <si>
    <t xml:space="preserve">año 2024 </t>
  </si>
  <si>
    <t>Consell Comarcal del Baix Empordàn y Asoc. Rodamon</t>
  </si>
  <si>
    <t>Ayuntamiento de Alp</t>
  </si>
  <si>
    <t>07/08/2025R. ESTIMANDO PARCIAL</t>
  </si>
  <si>
    <t>Consell Comarcal de la Cerdanya</t>
  </si>
  <si>
    <t>Ayuntamiento de Amer</t>
  </si>
  <si>
    <t>05/08/2025 FINALIZADA</t>
  </si>
  <si>
    <t>Pte.aprobación</t>
  </si>
  <si>
    <t>CAAS, Veterinaria La Piula y Canis Girona</t>
  </si>
  <si>
    <t>Ayuntamiento de Anglès</t>
  </si>
  <si>
    <t>Consell Comarcal de la Selva</t>
  </si>
  <si>
    <t>Ayuntamiento de Arbúcies</t>
  </si>
  <si>
    <t>17/07 y 08/09 ARCHIVADA</t>
  </si>
  <si>
    <t>Consell Comarcal de la Selva, 2 centros veterinarios y Gestió de Residus i Biodiversitat, SL</t>
  </si>
  <si>
    <t>Ayuntamiento de Argelaguer</t>
  </si>
  <si>
    <t>18/09/2025 R ESTIMANDO</t>
  </si>
  <si>
    <t>Ayuntamiento de Armentera, L'</t>
  </si>
  <si>
    <t>16/10/2025 R ESTIMANDO PARCIAL</t>
  </si>
  <si>
    <t>Ayuntamiento de Avinyonet de Puigventós</t>
  </si>
  <si>
    <t>17/07/2025 DESESTIMANDO</t>
  </si>
  <si>
    <t>18/06/2025?</t>
  </si>
  <si>
    <t>A partir de 2025</t>
  </si>
  <si>
    <t>El Consell</t>
  </si>
  <si>
    <t>Ayuntamiento de Banyoles</t>
  </si>
  <si>
    <t>Finales 2024</t>
  </si>
  <si>
    <t>NO sabe</t>
  </si>
  <si>
    <t>Consell Comarcal  del Pla de l'ESTANY</t>
  </si>
  <si>
    <t>Ayuntamiento de Bàscara</t>
  </si>
  <si>
    <t>15/07/2025 FINALIZADA</t>
  </si>
  <si>
    <t xml:space="preserve">Consell Comarcal de l'Alt Empordà </t>
  </si>
  <si>
    <t>Ayuntamiento de Begur</t>
  </si>
  <si>
    <t>Lo van a hacer</t>
  </si>
  <si>
    <t>para septiembre</t>
  </si>
  <si>
    <t>Recogida CCBE y colabora Asoc. Progat</t>
  </si>
  <si>
    <t>Ayuntamiento de Bellcaire D'Empordà</t>
  </si>
  <si>
    <t>estable desde 2019</t>
  </si>
  <si>
    <t>Asoc. Elbonsgats contratos vet. Viladamat y Verges</t>
  </si>
  <si>
    <t>Ayuntamiento de Besalú</t>
  </si>
  <si>
    <t>23/10 y 11/11R ESTIMANDO 15 DÍAS</t>
  </si>
  <si>
    <t>UN GAT UN AMIC</t>
  </si>
  <si>
    <t>Ayuntamiento de Bescanó</t>
  </si>
  <si>
    <t>28/10 y 02/12R FINALIZADA</t>
  </si>
  <si>
    <t>Consell Comarcal del Gironès</t>
  </si>
  <si>
    <t>Ayuntamiento de Beuda</t>
  </si>
  <si>
    <t>20/10 y 11/11 ESTIMANDO</t>
  </si>
  <si>
    <t>Consell Comarcal Garrotxa</t>
  </si>
  <si>
    <t>Ayuntamiento de Bisbal D'Empordà, La</t>
  </si>
  <si>
    <t>06/11 Y 10/12R FINALIZADA</t>
  </si>
  <si>
    <t>Pte. aprobación</t>
  </si>
  <si>
    <t>2 entidades sin nombrar y Consell Comarcal Baix Empordà</t>
  </si>
  <si>
    <t>Ayuntamiento de Biure</t>
  </si>
  <si>
    <t>13/11 Y 25/11R FINALIZADA</t>
  </si>
  <si>
    <t>Consell Comarcal de l’Alt Empordà</t>
  </si>
  <si>
    <t>Ayuntamiento de Blanes</t>
  </si>
  <si>
    <t>03/11 Y 10/12R FINALIZADA</t>
  </si>
  <si>
    <t>Sa Gatonera de Blanes y Consell Comarcal de la Selva</t>
  </si>
  <si>
    <t>Ayuntamiento de Boadella I Les Escaules</t>
  </si>
  <si>
    <t>21/10 Y 11/11R FINALIZADA</t>
  </si>
  <si>
    <t>Sin censo</t>
  </si>
  <si>
    <t>Ayuntamiento de Bolvir</t>
  </si>
  <si>
    <t>04/12/2025 R ESTIMANDO</t>
  </si>
  <si>
    <t>Ayuntamiento de Bordils</t>
  </si>
  <si>
    <t>15/10 y 11/11R FINALIZADA</t>
  </si>
  <si>
    <t>Ayuntamiento de Borrassà</t>
  </si>
  <si>
    <t>30/10 Y 11/11R FINALIZADA</t>
  </si>
  <si>
    <t>Consell Comarcal de l'Alt Empordà.</t>
  </si>
  <si>
    <t>Ayuntamiento de Breda</t>
  </si>
  <si>
    <t>10/11 Y 09/12R DESESTIMANDO</t>
  </si>
  <si>
    <t>Ayuntamiento de Brunyola</t>
  </si>
  <si>
    <t>11/11/2025R. ESTIMANDO 15 DÍAS</t>
  </si>
  <si>
    <t>Ayuntamiento de Cabanelles</t>
  </si>
  <si>
    <t>23/10 Y 11/11R FINALIZANDO</t>
  </si>
  <si>
    <t>Esterivet Control, captura con Serproanimal/</t>
  </si>
  <si>
    <t>Ayuntamiento de Cadaqués</t>
  </si>
  <si>
    <t xml:space="preserve">Associació de Ses Animals de Cadqaqués </t>
  </si>
  <si>
    <t>Ayuntamiento de Caldes de Malavella</t>
  </si>
  <si>
    <t xml:space="preserve">FASE 2 </t>
  </si>
  <si>
    <t>14/11 R ESTIMANDO y 17/11 RESPUESTA</t>
  </si>
  <si>
    <t>Associació Sos Cats y Consell Comarcal Selva</t>
  </si>
  <si>
    <t>Ayuntamiento de Calonge</t>
  </si>
  <si>
    <t>30/10 Y 09/12R FINALIZADA</t>
  </si>
  <si>
    <t>Sept.. 2025</t>
  </si>
  <si>
    <t>Consell Comarcal Baix Empordà y Protec.Rodamón</t>
  </si>
  <si>
    <t>Ayuntamiento de Camós</t>
  </si>
  <si>
    <t>23/09 ESTIMANDO 6/11 RESPUESTA</t>
  </si>
  <si>
    <t xml:space="preserve"> 19/09/24 13/06/24</t>
  </si>
  <si>
    <t xml:space="preserve">12/06/24 22/03//23 </t>
  </si>
  <si>
    <t>Consell Comarcal del Pla de l’Estany</t>
  </si>
  <si>
    <t>Ayuntamiento de Campdevànol</t>
  </si>
  <si>
    <t>27/10 Y 14/11R ESTIMANDO 15 DÍAS APART. 1</t>
  </si>
  <si>
    <t>Consell Comarcal del Ripollès y Associació Vida Digna</t>
  </si>
  <si>
    <t>Ayuntamiento de Campelles</t>
  </si>
  <si>
    <t>10/11 Y 09/12R ESTIMANDO</t>
  </si>
  <si>
    <t>Consell Comarcal del Ripollès</t>
  </si>
  <si>
    <t>Ayuntamiento de Campllong</t>
  </si>
  <si>
    <t>30/10 Y 14/11R FINALIZADA</t>
  </si>
  <si>
    <t>Ayuntamiento de Camprodon</t>
  </si>
  <si>
    <t>14/11/2025 ESTIMANDO 15 DÍAS</t>
  </si>
  <si>
    <t>Ayuntamiento de Canet D'Adri</t>
  </si>
  <si>
    <t>28/10,05/11,09/12,22/01 ESTIMANDO PARCIAL</t>
  </si>
  <si>
    <t>SI AnimalesCompañia</t>
  </si>
  <si>
    <t>Ayuntamiento de Cantallops</t>
  </si>
  <si>
    <t>16/07 ESTIMANDO  Y 28/11 RESPUESTA</t>
  </si>
  <si>
    <t>Ayuntamiento de Capmany</t>
  </si>
  <si>
    <t>Consell Comarcal de l'Alt Empordà de Figueres</t>
  </si>
  <si>
    <t>Ayuntamiento de Cassà de la Selva</t>
  </si>
  <si>
    <t>finales 2024</t>
  </si>
  <si>
    <t>Ayuntamiento de Castell d'Aro, Platja d'Aro I s'Agaró</t>
  </si>
  <si>
    <t>28/10 Y 14/11R FINALIZADA</t>
  </si>
  <si>
    <t>Consell Comarcal del Baix Empordà</t>
  </si>
  <si>
    <t>Ayuntamiento de Castellfollit de la Roca</t>
  </si>
  <si>
    <t>Consell Comacal de la Garrtoxa</t>
  </si>
  <si>
    <t>Ayuntamiento de Castelló D'Empúries</t>
  </si>
  <si>
    <t>24/10 Y 14/11R FINALIZADA</t>
  </si>
  <si>
    <t>PROGAT AMPURIA y CANINIWEN</t>
  </si>
  <si>
    <t>Ayuntamiento de Cellera de Ter, La</t>
  </si>
  <si>
    <t>CAAS, Clinica Vet, La Piula, Canis Girona</t>
  </si>
  <si>
    <t>Ayuntamiento de Celrà</t>
  </si>
  <si>
    <t>Serveis Zoológics La Devesa</t>
  </si>
  <si>
    <t>Ayuntamiento de Cervià de Ter</t>
  </si>
  <si>
    <t>04/11 Y 14/11 ESTIMANDO 15 DÍAS pregunta 1</t>
  </si>
  <si>
    <t>Sin respuesta</t>
  </si>
  <si>
    <t>Ayuntamiento de Cistella</t>
  </si>
  <si>
    <t>16/10 Y 14/11R ESTMANDO 15 DÍAS Apart. 1</t>
  </si>
  <si>
    <t>Ayuntamiento de Colera</t>
  </si>
  <si>
    <t>20/10,05/11, 09/12 FINALIZADA</t>
  </si>
  <si>
    <t>Ayuntamiento de Colomers</t>
  </si>
  <si>
    <t xml:space="preserve"> Protec. Rodamón, Consell Comarcal Baix Empordà</t>
  </si>
  <si>
    <t>Ayuntamiento de Corçà</t>
  </si>
  <si>
    <t>20/11, 14/01/26R FINALIZADA</t>
  </si>
  <si>
    <t>CONSELL COMARCAL DEL BAIX EMPORDÀ</t>
  </si>
  <si>
    <t>Ayuntamiento de Cornellà del Terri</t>
  </si>
  <si>
    <t>06/11 Y 09/12R ESTIMANDO</t>
  </si>
  <si>
    <t>Ayuntamiento de Crespià</t>
  </si>
  <si>
    <t>09/12R ESTIMANDO y 03/03 RESPUESTA</t>
  </si>
  <si>
    <t>No tiene</t>
  </si>
  <si>
    <t>Ayuntamiento de Cruïlles, Monells I Sant Sadurní de L'Heura</t>
  </si>
  <si>
    <t>16/10 Y 10/12R ESTIMANDO</t>
  </si>
  <si>
    <t>ASSOCIACIÓ GAT I CUA y Consell Comarcal del Baix Empordà</t>
  </si>
  <si>
    <t>Ayuntamiento de Darnius</t>
  </si>
  <si>
    <t>24/10,07/11,09/12R ESTIMANDO PARCIAL</t>
  </si>
  <si>
    <t>Ayuntamiento de Das</t>
  </si>
  <si>
    <t>20/10 y 14/11R FINZALIZADA</t>
  </si>
  <si>
    <t>Ayuntamiento de Escala, L'</t>
  </si>
  <si>
    <t>24/10 14/11R FINALIZADA</t>
  </si>
  <si>
    <t>SolGat y l'Anxova Peluda</t>
  </si>
  <si>
    <t>Ayuntamiento de Espinelves</t>
  </si>
  <si>
    <t>24/10 y 14/11R FINALIZADA</t>
  </si>
  <si>
    <t>Ayuntamiento de Espolla</t>
  </si>
  <si>
    <t>09/12R ESTIMANDO Y  16/12 RESPUESTA</t>
  </si>
  <si>
    <t>Ayuntamiento de Esponellà</t>
  </si>
  <si>
    <t>06/11 09/12R ESTIMANDO</t>
  </si>
  <si>
    <t>Consell Comarcal del Pla de l'Estany</t>
  </si>
  <si>
    <t>Ayuntamiento de Far D'Empordà, El</t>
  </si>
  <si>
    <t>20/10, 09/12R ESTIMANDO 15 DÍAS</t>
  </si>
  <si>
    <t>Ayuntamiento de Figueres</t>
  </si>
  <si>
    <t xml:space="preserve"> 09/12R ESTIMANDO Y 12/12 RESPUESTA </t>
  </si>
  <si>
    <t>Serveis Zoològics la Devesa, SL y Canis2, SC</t>
  </si>
  <si>
    <t>Ayuntamiento de Flaçà</t>
  </si>
  <si>
    <t>22/10 y 14/11R FINZALIZADA</t>
  </si>
  <si>
    <t>sin censo</t>
  </si>
  <si>
    <t>Ayuntamiento de Foixà</t>
  </si>
  <si>
    <t>09/07 ESTIMANDO y 28/10 RESPUESTA</t>
  </si>
  <si>
    <t>Comarcal del Baix Empordà, Assoc. Rodamón</t>
  </si>
  <si>
    <t>Ayuntamiento de Fontanals de Cerdanya</t>
  </si>
  <si>
    <t xml:space="preserve">09/12/2025 R. ESTIMANDO 15 DÍAS </t>
  </si>
  <si>
    <t>Ayuntamiento de Fontanilles</t>
  </si>
  <si>
    <t>09/12R ESTIMANDO 09/02 RESPUESTA</t>
  </si>
  <si>
    <t>Ayuntamiento de Fontcoberta</t>
  </si>
  <si>
    <t>Ayuntamiento de Forallac</t>
  </si>
  <si>
    <t>26/06 y 10/07/2025 RESUELTA</t>
  </si>
  <si>
    <t>Contrato de esterilización con clínica veterinaria</t>
  </si>
  <si>
    <t>Ayuntamiento de Fornells de la Selva</t>
  </si>
  <si>
    <t>Ayuntamiento de Fortià</t>
  </si>
  <si>
    <t>22/10 Y 09/12R ESTIMANDO</t>
  </si>
  <si>
    <t>Ayuntamiento de Garrigàs</t>
  </si>
  <si>
    <t>17/11 Y 09/12R FINZALIZADA</t>
  </si>
  <si>
    <t>Consell Comarcal l'Alt Empordà y Canis Veterinaris</t>
  </si>
  <si>
    <t>Ayuntamiento de Garrigoles</t>
  </si>
  <si>
    <t>09/12, 06/02 ESTIMANDO</t>
  </si>
  <si>
    <t>Ayuntamiento de Garriguella</t>
  </si>
  <si>
    <t>07/11 Y 09/12R FINALIZADA</t>
  </si>
  <si>
    <t>Associació Garrigats</t>
  </si>
  <si>
    <t>Ayuntamiento de Ger</t>
  </si>
  <si>
    <t>05/11,09/12R ESTIMANDO 15 DÍAS</t>
  </si>
  <si>
    <t>Requerimiento contestado 12/11</t>
  </si>
  <si>
    <t>Ayuntamiento de Girona</t>
  </si>
  <si>
    <t>16/05/2025 y 05/06/2025</t>
  </si>
  <si>
    <t>año 2024</t>
  </si>
  <si>
    <t>SI Servcios recogida, Xarxa Gatera, Colg. Veterinarios</t>
  </si>
  <si>
    <t>Ayuntamiento de Gombrèn</t>
  </si>
  <si>
    <t>09/12/2025R ESTIMANDO 15 DÍAS</t>
  </si>
  <si>
    <t>Ayuntamiento de Gualta</t>
  </si>
  <si>
    <t>30/10 Y 09/12R ESTIMANDO PARCIAL</t>
  </si>
  <si>
    <t>Ayuntamiento de Guils de Cerdanya</t>
  </si>
  <si>
    <t>09/12/2025R. ESTIMANDO 15 DÍAS</t>
  </si>
  <si>
    <t>Ayuntamiento de Hostalric</t>
  </si>
  <si>
    <t>11/11 09/12R ESTIMANDO</t>
  </si>
  <si>
    <t>Love animales y  Centred’Acollida d’animals de La Selva</t>
  </si>
  <si>
    <t>Ayuntamiento de Isòvol</t>
  </si>
  <si>
    <t>09/12/2025R ESTIMANDO, 07/04 Respuesta</t>
  </si>
  <si>
    <t xml:space="preserve">                                Sin respuesta a preguntas 2,3,4,5,6,7,9 y 10</t>
  </si>
  <si>
    <t>Ayuntamiento de Jafre</t>
  </si>
  <si>
    <t>09/12R ESTIMANDO Y 08/01/26 RESPUESTA</t>
  </si>
  <si>
    <t>Veterinari Bisvet i Bisbalcat y Protectora Rodamón</t>
  </si>
  <si>
    <t>Ayuntamiento de Jonquera, La</t>
  </si>
  <si>
    <t>Protectora Rodamón</t>
  </si>
  <si>
    <t>Ayuntamiento de Juià</t>
  </si>
  <si>
    <t>20/06 y 10/07/2025 FINALIZADA</t>
  </si>
  <si>
    <t>Ayuntamiento de Lladó</t>
  </si>
  <si>
    <t>06/102025</t>
  </si>
  <si>
    <t>31/10 Y 10/12R ESTIMANDO</t>
  </si>
  <si>
    <t>Ayuntamiento de Llagostera</t>
  </si>
  <si>
    <t>Consell Comarcal del Gironés, Serveis Zoològics</t>
  </si>
  <si>
    <t>Ayuntamiento de Llambilles</t>
  </si>
  <si>
    <t xml:space="preserve">No se Gestionan gatos comunitarios </t>
  </si>
  <si>
    <t>En elaboración</t>
  </si>
  <si>
    <t>Consell Comarcal del Gironés</t>
  </si>
  <si>
    <t>Ayuntamiento de Llanars</t>
  </si>
  <si>
    <t>09/12R ESTIMANDO 15/01/26 RESPUESTA</t>
  </si>
  <si>
    <t>Ayuntamiento de Llançà</t>
  </si>
  <si>
    <t>l’Associació de Gats de Llançà</t>
  </si>
  <si>
    <t>Ayuntamiento de Llers</t>
  </si>
  <si>
    <t>31/10,1/11,14/01R FINALIZADA</t>
  </si>
  <si>
    <t>25/11/2025?</t>
  </si>
  <si>
    <t>Ayuntamiento de Llívia</t>
  </si>
  <si>
    <t>Consell comarcal refugio de animales Cerdanya -Alt Urgell.</t>
  </si>
  <si>
    <t>Ayuntamiento de Lloret de Mar</t>
  </si>
  <si>
    <t>24/10 Y 14/01/26R FINALIZADA</t>
  </si>
  <si>
    <t>Ayuntamiento de Llosses, Les</t>
  </si>
  <si>
    <t>31/07/2025 DESESTIMANDO</t>
  </si>
  <si>
    <t xml:space="preserve">Consell Comarcal del Ripollès para perros </t>
  </si>
  <si>
    <t>Refugi d'animals del Ripollès</t>
  </si>
  <si>
    <t>Ayuntamiento de Maçanet de Cabrenys</t>
  </si>
  <si>
    <t>24/10 Y 09/12R FINZALIZADA</t>
  </si>
  <si>
    <t>Ayuntamiento de Maçanet de la Selva</t>
  </si>
  <si>
    <t>Consell Comarcal de la Selva y protec.Gats de la Selva</t>
  </si>
  <si>
    <t>Ayuntamiento de Madremanya</t>
  </si>
  <si>
    <t>Ayuntamiento de Maià de Montcal</t>
  </si>
  <si>
    <t>Consell Comarcal de la Garrotxa</t>
  </si>
  <si>
    <t>Ayuntamiento de Masarac</t>
  </si>
  <si>
    <t>Ayuntamiento de Massanes</t>
  </si>
  <si>
    <t>Consell Comarcal de  la Selva</t>
  </si>
  <si>
    <t>Ayuntamiento de Meranges</t>
  </si>
  <si>
    <t>10/11,09/12R. ESTIMANDO,30/01 RESPUESTA</t>
  </si>
  <si>
    <t>Refugi Supracomarcal d'Animal Alt Urgell-Cerdanya</t>
  </si>
  <si>
    <t>Ayuntamiento de Mieres (Girona)</t>
  </si>
  <si>
    <t>11/11 Y 25/11R FINALIZADA</t>
  </si>
  <si>
    <t>Ayuntamiento de Mollet de Peralada</t>
  </si>
  <si>
    <t>05/08 y 23/09 R FINALIZADA</t>
  </si>
  <si>
    <t>Ayuntamiento de Molló</t>
  </si>
  <si>
    <t>09/072025R. DESESTIMANDO</t>
  </si>
  <si>
    <t>Permanente</t>
  </si>
  <si>
    <t>SI Veterinarios Girvet hace poco se ha creado una Asociación</t>
  </si>
  <si>
    <t>Ayuntamiento de Montagut I Oix</t>
  </si>
  <si>
    <t>17/11 Y 09/12R ESTIMANDO</t>
  </si>
  <si>
    <t>Ayuntamiento de Mont-Ras</t>
  </si>
  <si>
    <t>Consell Comarcal Baix Empordà Protec. Rodamón</t>
  </si>
  <si>
    <t>Ayuntamiento de Navata</t>
  </si>
  <si>
    <t>17/11 Y 09/12R FINALIZADA</t>
  </si>
  <si>
    <t>Comarcal del Baix Empordà una quantia específica per a la recollida i acollida d’animals</t>
  </si>
  <si>
    <t>Ayuntamiento de Ogassa</t>
  </si>
  <si>
    <t>30/10 y 14/11R FINALIZADA</t>
  </si>
  <si>
    <t>Ninguno</t>
  </si>
  <si>
    <t>Ayuntamiento de Olot</t>
  </si>
  <si>
    <t>Consell Comarcal de la Garrotxa Casara 2024 SLU</t>
  </si>
  <si>
    <t>Ayuntamiento de Ordis</t>
  </si>
  <si>
    <t>18/07/2025R. ESTIMANDO 15 DÍAS</t>
  </si>
  <si>
    <t>Ayuntamiento de Osor</t>
  </si>
  <si>
    <t>25/11 Y 09/12R ESTIMANDO</t>
  </si>
  <si>
    <t>Ayuntamiento de Palafrugell</t>
  </si>
  <si>
    <t>07/08/2025 DESESTIMANDO</t>
  </si>
  <si>
    <t>Si Adjudicado a Protectora Rodamon</t>
  </si>
  <si>
    <t>Ayuntamiento de Palamós</t>
  </si>
  <si>
    <t>Consell Baix Empordà</t>
  </si>
  <si>
    <t>Ayuntamiento de Palau de Santa Eulàlia</t>
  </si>
  <si>
    <t>30/10,05/11,09/12 FINALIZADA</t>
  </si>
  <si>
    <t>Ayuntamiento de Palau-Sator</t>
  </si>
  <si>
    <t>07/08/2025 FINALIZADA</t>
  </si>
  <si>
    <t>Consell Baix Empordà y Asoc. Gat i Cua</t>
  </si>
  <si>
    <t>Ayuntamiento de Palau-Saverdera</t>
  </si>
  <si>
    <t>Ayuntamiento de Palol de Revardit</t>
  </si>
  <si>
    <t>12/11 Y 25/11R FINALIZADA</t>
  </si>
  <si>
    <t>Ayuntamiento de Pals</t>
  </si>
  <si>
    <t>17/09/2025 FINZALIZADA</t>
  </si>
  <si>
    <t>Consell Comarcal Baix Empordà</t>
  </si>
  <si>
    <t>Ayuntamiento de Pardines</t>
  </si>
  <si>
    <t xml:space="preserve">Consell Comarcal Ripollés </t>
  </si>
  <si>
    <t>Ayuntamiento de Parlavà</t>
  </si>
  <si>
    <t>Ayuntamiento de Pau</t>
  </si>
  <si>
    <t>09/12R ESTIMANDO 30/01 RESPUESTA</t>
  </si>
  <si>
    <t>Sanne Fita Amelyck y Clínica Vet. Empordà Vergés Serra, SL</t>
  </si>
  <si>
    <t>Ayuntamiento de Pedret I Marzà</t>
  </si>
  <si>
    <t>Ayuntamiento de Pera, La</t>
  </si>
  <si>
    <t>14/11/2025R. DESESTIMANDO</t>
  </si>
  <si>
    <t>Ayuntamiento de Peralada</t>
  </si>
  <si>
    <t>13/11 09/12R ESTIMANDO</t>
  </si>
  <si>
    <t>actualmente</t>
  </si>
  <si>
    <t>Ayuntamiento de Planes D'Hostoles, Les</t>
  </si>
  <si>
    <t>03/11 Y 09/12R FINALIZADA</t>
  </si>
  <si>
    <t>Consell  Comarcal La Garrotxa</t>
  </si>
  <si>
    <t>Ayuntamiento de Planoles</t>
  </si>
  <si>
    <t xml:space="preserve">Centro Vet. Campdevet y Consell Comarcal del Ripollés </t>
  </si>
  <si>
    <t>Ayuntamiento de Pont de Molins</t>
  </si>
  <si>
    <t>Consejo Comarcal de l'Alt Empordà</t>
  </si>
  <si>
    <t>Ayuntamiento de Pontós</t>
  </si>
  <si>
    <t>10/11 Y  09/12R ESTIMANDO</t>
  </si>
  <si>
    <t>Consell Comarcal del Alt Empordà</t>
  </si>
  <si>
    <t>Ayuntamiento de Porqueres</t>
  </si>
  <si>
    <t>14/11 Y 09/12R FINALIZADA</t>
  </si>
  <si>
    <t>Ayuntamiento de Port de la Selva, El</t>
  </si>
  <si>
    <t>09/12R. ESTIMANDO, 27/01 RESPUESTA</t>
  </si>
  <si>
    <t>El Ayto. no se ocupa de nada, retimen datos de la Associació Gats del Port de la Selva</t>
  </si>
  <si>
    <t>Associació Els Gats del Port de la Selva</t>
  </si>
  <si>
    <t>Ayuntamiento de Portbou</t>
  </si>
  <si>
    <t>28/07 y 18/09R. FINALIZADA</t>
  </si>
  <si>
    <t>Asociación Animalia Quatre Potes</t>
  </si>
  <si>
    <t>Ayuntamiento de Preses, Les</t>
  </si>
  <si>
    <t xml:space="preserve">14/11/2025R. FINALIZADA </t>
  </si>
  <si>
    <t>Ayuntamiento de Puigcerdà</t>
  </si>
  <si>
    <t>30/10 y 24/11R FINALIZADA</t>
  </si>
  <si>
    <t>Asociación Progat y Asociación Asac</t>
  </si>
  <si>
    <t>Ayuntamiento de Quart</t>
  </si>
  <si>
    <t>12/11 Y 25/11R. FINALIZADA</t>
  </si>
  <si>
    <t>Cosell Comarcal del Gironès y ProGatQuart</t>
  </si>
  <si>
    <t>Ayuntamiento de Queralbs</t>
  </si>
  <si>
    <t>Ayuntamiento de Rabós</t>
  </si>
  <si>
    <t>Ayuntamiento de Regencós</t>
  </si>
  <si>
    <t>05/11,09/12R ESTIMANDO,29/01 RESPUESTA</t>
  </si>
  <si>
    <t xml:space="preserve"> Consell Comarcal Baix Empordà y Assoc.4 gats Regencós</t>
  </si>
  <si>
    <t>Ayuntamiento de Ribes de Freser</t>
  </si>
  <si>
    <t>14/01R,ESTIMANDO PARC. 02/02 RESPUESTA</t>
  </si>
  <si>
    <t>NO en Gestión</t>
  </si>
  <si>
    <t>Ayuntamiento de Riells I Viabrea</t>
  </si>
  <si>
    <t>08/10, 14/01/26R ESTIMANDO</t>
  </si>
  <si>
    <t>Consell Comarcal de La Selva y Gatejades</t>
  </si>
  <si>
    <t>Ayuntamiento de Ripoll</t>
  </si>
  <si>
    <t>14/01R ESTIMANDO, 04/02 RESPUESTA</t>
  </si>
  <si>
    <t>no consta</t>
  </si>
  <si>
    <t>No contestan</t>
  </si>
  <si>
    <t>Consell Comarcal del Ripollès y Assoc. Vida Digna</t>
  </si>
  <si>
    <t>Ayuntamiento de Riudarenes</t>
  </si>
  <si>
    <t>CAAS. Clinc. Vet. Vet &amp; Pets,  Vets Girona</t>
  </si>
  <si>
    <t>Ayuntamiento de Riudaura</t>
  </si>
  <si>
    <t>04/08 y 8 Y 23/09R. ESTIMANDO RESPUESTA</t>
  </si>
  <si>
    <t>Consell Comarcal Garrotxa  Casara 2024 SLU</t>
  </si>
  <si>
    <t>Ayuntamiento de Riudellots de la Selva</t>
  </si>
  <si>
    <t>En proceso</t>
  </si>
  <si>
    <t>CAAS LA SELVA</t>
  </si>
  <si>
    <t>Ayuntamiento de Riumors</t>
  </si>
  <si>
    <t>14/01/2026R. ESTIMANDO 15 DÍAS</t>
  </si>
  <si>
    <t>Ayuntamiento de Roses</t>
  </si>
  <si>
    <t>14/01R. ESTIMANDO, 05/02 RESPUESTA</t>
  </si>
  <si>
    <t>Ayuntamiento de Rupià</t>
  </si>
  <si>
    <t>Ayuntamiento de Sales de Llierca</t>
  </si>
  <si>
    <t>12/06 y 10/07/2025</t>
  </si>
  <si>
    <t>Ayuntamiento de Salt</t>
  </si>
  <si>
    <t>20/05/2025 y 04/06/2025</t>
  </si>
  <si>
    <t>SI  Empresa  Jordi Ametller</t>
  </si>
  <si>
    <t>Ayuntamiento de Sant Andreu Salou</t>
  </si>
  <si>
    <t>Ayuntamiento de Sant Aniol de Finestres</t>
  </si>
  <si>
    <t>04/11, 14/01/26R ESTIMANDO</t>
  </si>
  <si>
    <t>Consell</t>
  </si>
  <si>
    <t>Ayuntamiento de Sant Climent Sescebes</t>
  </si>
  <si>
    <t>09/05/2025 y 11/06/2026</t>
  </si>
  <si>
    <t>07 y 13/08/2025 ESTIMANDO, RESPUESTA</t>
  </si>
  <si>
    <t>Consell Comarcal de L'Alt Empordà</t>
  </si>
  <si>
    <t>Ayuntamiento de Sant Feliu de Buixalleu</t>
  </si>
  <si>
    <t xml:space="preserve">Consell Comarcal de la Selva y Protectora Tossa de Mar </t>
  </si>
  <si>
    <t>Ayuntamiento de Sant Feliu de Guíxols</t>
  </si>
  <si>
    <t>Ayuntamiento de Sant Feliu de Pallerols</t>
  </si>
  <si>
    <t>11/11 Y 09/12R FINALIZADA</t>
  </si>
  <si>
    <t>Ayuntamiento de Sant Ferriol</t>
  </si>
  <si>
    <t>21/07R ESTIMANDO y 08/09 RESPUESTA</t>
  </si>
  <si>
    <t>Ayuntamiento de Sant Gregori</t>
  </si>
  <si>
    <t>Ayuntamiento de Sant Hilari Sacalm</t>
  </si>
  <si>
    <t>Ayuntamiento de Sant Jaume de Llierca</t>
  </si>
  <si>
    <t>07 y 26/08/2025R. ESTIMANDO</t>
  </si>
  <si>
    <t>Ayuntamiento de Sant Joan de Les Abadesses</t>
  </si>
  <si>
    <t>02/10 R y 17/10 ESTIMANDO 15 DÍAS</t>
  </si>
  <si>
    <t>Associació d’animals Vida Digna</t>
  </si>
  <si>
    <t>Ayuntamiento de Sant Joan de Mollet</t>
  </si>
  <si>
    <t>02/12 Y 14/01/26R FINALIZADA</t>
  </si>
  <si>
    <t>Sin constancia pero Consell Comarcal del Gironès para recogida</t>
  </si>
  <si>
    <t>Ayuntamiento de Sant Joan Les Fonts</t>
  </si>
  <si>
    <t>17/11/2025 FINALIZADA</t>
  </si>
  <si>
    <t>12/11 Y 09/12R</t>
  </si>
  <si>
    <t>Ayuntamiento de Sant Jordi Desvalls</t>
  </si>
  <si>
    <t>Cosell Comarcal del Gironès</t>
  </si>
  <si>
    <t>Ayuntamiento de Sant Julià de Ramis</t>
  </si>
  <si>
    <t xml:space="preserve">14/01R,ESTIMANDO 27/01 RESPUESTA  </t>
  </si>
  <si>
    <t>Ayuntamiento de Sant Julià del Llor I Bonmatí</t>
  </si>
  <si>
    <t>Fundación Fauna y Consell Comalcal La Selva</t>
  </si>
  <si>
    <t>Ayuntamiento de Sant Llorenç de la Muga</t>
  </si>
  <si>
    <t>31/07 y 08/09</t>
  </si>
  <si>
    <t>Consell Comarcal de l'Alt Empordà para recogida</t>
  </si>
  <si>
    <t>CERRADO SIN PRONUNCIAMIENTO debo solicitar la información al Consell</t>
  </si>
  <si>
    <t>Ayuntamiento de Sant Martí de Llémena</t>
  </si>
  <si>
    <t>Serveis Zoològics Consell Gironès Centro Vet.Sarrià de Ter</t>
  </si>
  <si>
    <t>Ayuntamiento de Sant Martí Vell</t>
  </si>
  <si>
    <t>24/11 Y 09/12R ESTIMANDO</t>
  </si>
  <si>
    <t>Ayuntamiento de Sant Miquel de Campmajor</t>
  </si>
  <si>
    <t>19/06, 07/08R y 01/09/2025 ESTIMANDO, RESPUESTA</t>
  </si>
  <si>
    <t>No hay</t>
  </si>
  <si>
    <t>Consell Comarcal Pla de l'Estany Centre Acogida</t>
  </si>
  <si>
    <t>Centre Acogida</t>
  </si>
  <si>
    <t>Ayuntamiento de Sant Miquel de Fluvià</t>
  </si>
  <si>
    <t>21/11 Y 09/12R FINALIZADA</t>
  </si>
  <si>
    <t>Ayuntamiento de Sant Mori</t>
  </si>
  <si>
    <t>Ayuntamiento de Sant Pau de Segúries</t>
  </si>
  <si>
    <t>Ayuntamiento de Sant Pere Pescador</t>
  </si>
  <si>
    <t>06/11,09/12R,28/015. ESTIMANDO PARCIAL</t>
  </si>
  <si>
    <t>Ayuntamiento de Santa Coloma de Farners</t>
  </si>
  <si>
    <t>20/11,14/01R,04/02 ESTIMADA PARC. CONTESTADA</t>
  </si>
  <si>
    <t>Ayuntamiento de Santa Cristina D'Aro</t>
  </si>
  <si>
    <t>14/01/26R. ESTIMANDO 15 DÍAS</t>
  </si>
  <si>
    <t>Ayuntamiento de Santa Llogaia D'Àlguema</t>
  </si>
  <si>
    <t>Ayuntamiento de Santa Pau</t>
  </si>
  <si>
    <t>Ayuntamiento de Sarrià de Ter</t>
  </si>
  <si>
    <t>Año 2025</t>
  </si>
  <si>
    <t>SI   CCGI</t>
  </si>
  <si>
    <t>Ayuntamiento de Saus, Camallera I Llampaies</t>
  </si>
  <si>
    <t>Ayuntamiento de Selva de Mar, La</t>
  </si>
  <si>
    <t>14/01R,ESTIMANDO, 29/01  RESPUESTA</t>
  </si>
  <si>
    <t>Ayuntamiento de Serinyà</t>
  </si>
  <si>
    <t>12/09R ESTIMANDO PAR.  06/11 RESPUESTA</t>
  </si>
  <si>
    <t>27/09/23 (06/24)</t>
  </si>
  <si>
    <t>NO  (SI)</t>
  </si>
  <si>
    <t xml:space="preserve"> Consell Comarcal del Pla de l’Estany</t>
  </si>
  <si>
    <t>SI  (NO) Diurno</t>
  </si>
  <si>
    <t>Diurno   (SI)</t>
  </si>
  <si>
    <t>Ayuntamiento de Serra de Daró</t>
  </si>
  <si>
    <t>Ayuntamiento de Setcases</t>
  </si>
  <si>
    <t>12/09/2025R. ESTIMANDO 15 DÍAS</t>
  </si>
  <si>
    <t>Ayuntamiento de Sils</t>
  </si>
  <si>
    <t>CAAS y Felins de Sils</t>
  </si>
  <si>
    <t>Ayuntamiento de Siurana</t>
  </si>
  <si>
    <t>Ayuntamiento de Susqueda</t>
  </si>
  <si>
    <t>15/05/2025 y 09/06/2025</t>
  </si>
  <si>
    <t>Ayuntamiento de Tallada D'Empordà, La</t>
  </si>
  <si>
    <t>CCBaix Empordà y Asoc. Rodamón</t>
  </si>
  <si>
    <t>Ayuntamiento de Terrades</t>
  </si>
  <si>
    <t>Ayuntamiento de Torrent</t>
  </si>
  <si>
    <t>En tramitación</t>
  </si>
  <si>
    <t>Ayuntamiento de Torroella de Fluvià</t>
  </si>
  <si>
    <t>31/10,10/11,09/12,21/01/26</t>
  </si>
  <si>
    <t>Ayuntamiento de Torroella de Montgrí</t>
  </si>
  <si>
    <t>3/12/2025, 17/02/26 R. FINALIZADA</t>
  </si>
  <si>
    <t>Associació Amics protectors dels animals de Torroella-Estartit</t>
  </si>
  <si>
    <t>Ayuntamiento de Tortellà</t>
  </si>
  <si>
    <t>21/07 y 07/08 ESTIMANDO 15 DÍAS</t>
  </si>
  <si>
    <t>Ayuntamiento de Toses</t>
  </si>
  <si>
    <t>Ayuntamiento de Tossa de Mar</t>
  </si>
  <si>
    <t>Asoc. Cocogat</t>
  </si>
  <si>
    <t>Ayuntamiento de Ullà</t>
  </si>
  <si>
    <t>Ayuntamiento de Ullastret</t>
  </si>
  <si>
    <t>30/10 14/11R FINALIZADA</t>
  </si>
  <si>
    <t>Que son pocos habitantes y no tienen datos</t>
  </si>
  <si>
    <t>Ayuntamiento de Ultramort</t>
  </si>
  <si>
    <t>Ayuntamiento de Urús</t>
  </si>
  <si>
    <t>31/10,05/11,26/11 FINALIZADA</t>
  </si>
  <si>
    <t>Consell Comarcal de la Cerdanya y AUGEMA</t>
  </si>
  <si>
    <t>Ayuntamiento de Vajol, La</t>
  </si>
  <si>
    <t>05y 13/08/2025 ESTIMANDO, RESPUESTA</t>
  </si>
  <si>
    <t>Ayuntamiento de Vall de Bianya, La</t>
  </si>
  <si>
    <t>14/05/2025 y 30/03/2025</t>
  </si>
  <si>
    <t xml:space="preserve"> Consell Comarcal Garrotxa con empresa Casara 2024 SLU</t>
  </si>
  <si>
    <t>Ayuntamiento de Vall D'En Bas, La</t>
  </si>
  <si>
    <t xml:space="preserve">Consell Comarcal de la Garrotxa </t>
  </si>
  <si>
    <t>Ayuntamiento de Vallfogona de Ripollès</t>
  </si>
  <si>
    <t>14/01R ESTIMANDO 28/01 RESPUESTA</t>
  </si>
  <si>
    <t>Ayuntamiento de Vall-Llobrega</t>
  </si>
  <si>
    <t>Asoc. Rodamón</t>
  </si>
  <si>
    <t>Ayuntamiento de Ventalló</t>
  </si>
  <si>
    <t>13/11 14/01/26R ESTIMANDO, RESPONDIDA</t>
  </si>
  <si>
    <t>Ayuntamiento de Verges</t>
  </si>
  <si>
    <t>12/09R y 14/10 ESTIMANDO, RESPONDIDA</t>
  </si>
  <si>
    <t>Consell Comarcal del Baix Empordà  Rodamon</t>
  </si>
  <si>
    <t>Ayuntamiento de Vidrà</t>
  </si>
  <si>
    <t>03/11, 14/01/26R  ESTIMANDO, RESPONDIDA</t>
  </si>
  <si>
    <t>Ayuntamiento de Vidreres</t>
  </si>
  <si>
    <t>Fundación Fauna y empresa Dahia&amp;Uka SLU</t>
  </si>
  <si>
    <t>SI Vets Girona</t>
  </si>
  <si>
    <t>Ayuntamiento de Vilabertran</t>
  </si>
  <si>
    <t>29/09 R y 21/10 ESTIMANDO 15 DÍAS</t>
  </si>
  <si>
    <t>Vet Animals</t>
  </si>
  <si>
    <t>Ayuntamiento de Vilablareix</t>
  </si>
  <si>
    <t>Consell Comarcal Gironès y Fundación Fauna</t>
  </si>
  <si>
    <t>Ayuntamiento de Viladamat</t>
  </si>
  <si>
    <t>Ayuntamiento de Viladasens</t>
  </si>
  <si>
    <t>06/11, 14/01/26R FINALIZADA</t>
  </si>
  <si>
    <t>Ayuntamiento de Vilademuls</t>
  </si>
  <si>
    <t>15/07 y 05/08 FINALIZADA</t>
  </si>
  <si>
    <t>22/003/2023</t>
  </si>
  <si>
    <t>Consell Comarcal del Pla de L'Estany</t>
  </si>
  <si>
    <t>Ayuntamiento de Viladrau</t>
  </si>
  <si>
    <t>14/01R 30/01 ESTIMANDO</t>
  </si>
  <si>
    <t>Ayuntamiento de Vilafant</t>
  </si>
  <si>
    <t>24/11 Y 09/12R FINALIZADA</t>
  </si>
  <si>
    <t>Inicio programado para diciembre</t>
  </si>
  <si>
    <t>Ayuntamiento de Vilajuïga</t>
  </si>
  <si>
    <t>14/01R 18/02 ESTIMANDO 15 DÍAS, RESPUESTA</t>
  </si>
  <si>
    <t>Ayuntamiento de Vilallonga de Ter</t>
  </si>
  <si>
    <t>31/10 y 14/11R FINALIZADA</t>
  </si>
  <si>
    <t>No tiene datos</t>
  </si>
  <si>
    <t>Ayuntamiento de Vilamacolum</t>
  </si>
  <si>
    <t xml:space="preserve">14/01/2026R. ESTIMANDO 15 DÍAS </t>
  </si>
  <si>
    <t>Ayuntamiento de Vilamalla</t>
  </si>
  <si>
    <t>07/08/2025R. ESTIMANDO 15 DÍAS</t>
  </si>
  <si>
    <t>Con el Consejo comarcal que colabora con varias Protectoras</t>
  </si>
  <si>
    <t>Ayuntamiento de Vilamaniscle</t>
  </si>
  <si>
    <t>08 y 13/05/2025 ESTIMANDO Y RESPONDIDA</t>
  </si>
  <si>
    <t xml:space="preserve">Consell Comarcal de L'Alt Empordà </t>
  </si>
  <si>
    <t>Ayuntamiento de Vilanant</t>
  </si>
  <si>
    <t>20/10, 14/01/26R ESTIMANDO 15 DÍAS</t>
  </si>
  <si>
    <t>Ayuntamiento de Vila-Sacra</t>
  </si>
  <si>
    <t>Consell Comarcal l'Alt Empordà y Asoc. Gati-sacra</t>
  </si>
  <si>
    <t>Ayuntamiento de Vilaür</t>
  </si>
  <si>
    <t>24/11, 14/01/26R FINALIZADA</t>
  </si>
  <si>
    <t>Ayuntamiento de Vilobí D'Onyar</t>
  </si>
  <si>
    <t>SI  CAAS</t>
  </si>
  <si>
    <t>Ayuntamiento de Vilopriu</t>
  </si>
  <si>
    <t>14/01/2026R. ESTIMANDO 15 DIAS</t>
  </si>
  <si>
    <t>Ayuntamiento de Abaltzisketa</t>
  </si>
  <si>
    <t>Ayuntamiento de Aduna</t>
  </si>
  <si>
    <t>Ayuntamiento de Aia</t>
  </si>
  <si>
    <t>Ayuntamiento de Aizarnazabal</t>
  </si>
  <si>
    <t>Ayuntamiento de Albiztur</t>
  </si>
  <si>
    <t>Ayuntamiento de Alegia</t>
  </si>
  <si>
    <t>12/23</t>
  </si>
  <si>
    <t>Ayuntamiento de Alkiza</t>
  </si>
  <si>
    <t>Ayuntamiento de Altzaga</t>
  </si>
  <si>
    <t>Ayuntamiento de Altzo</t>
  </si>
  <si>
    <t>Ayuntamiento de Amezketa</t>
  </si>
  <si>
    <t>Ayuntamiento de Andoain</t>
  </si>
  <si>
    <t>Bi-Lagun</t>
  </si>
  <si>
    <t>Ayuntamiento de Anoeta</t>
  </si>
  <si>
    <t>Ayuntamiento de Antzuola</t>
  </si>
  <si>
    <t>Ayuntamiento de Arama</t>
  </si>
  <si>
    <t>Ayuntamiento de Aretxabaleta</t>
  </si>
  <si>
    <t>Asociacion BABESTUZ</t>
  </si>
  <si>
    <t>Ayuntamiento de Arrasate/Mondragón</t>
  </si>
  <si>
    <t>Asociacion KAONBI (para gestion felina) y Ion Ugarte Juaristi (para servicio de recogida)</t>
  </si>
  <si>
    <t>Ayuntamiento de Asteasu</t>
  </si>
  <si>
    <t>Ayuntamiento de Astigarraga</t>
  </si>
  <si>
    <t>Ayuntamiento de Ataun</t>
  </si>
  <si>
    <t>Ayuntamiento de Azkoitia</t>
  </si>
  <si>
    <t>Ayuntamiento de Azpeitia</t>
  </si>
  <si>
    <t>Ayuntamiento de Baliarrain</t>
  </si>
  <si>
    <t>Ayuntamiento de Beasain</t>
  </si>
  <si>
    <t>Asociacion Lau Katu Beasain y Asociacion Protectora de plantas y animales de Gipuzkoa (SPAPG)</t>
  </si>
  <si>
    <t>Ayuntamiento de Beizama</t>
  </si>
  <si>
    <t>Ayuntamiento de Belauntza</t>
  </si>
  <si>
    <t>Ayuntamiento de Berastegi</t>
  </si>
  <si>
    <t>Ayuntamiento de Bergara</t>
  </si>
  <si>
    <t>Asociacion katuZo Bergara</t>
  </si>
  <si>
    <t>No estan seguros, creen que lo lleva Elurra</t>
  </si>
  <si>
    <t>Sin datos</t>
  </si>
  <si>
    <t>Ayuntamiento de Berrobi</t>
  </si>
  <si>
    <t>Ayuntamiento de Bidania-Goiatz</t>
  </si>
  <si>
    <t>Ayuntamiento de Deba</t>
  </si>
  <si>
    <t>Ayuntamiento de Donostia/San Sebastián</t>
  </si>
  <si>
    <t>Sociedad Protectora de animales y plantas de Gipuzkoa</t>
  </si>
  <si>
    <t>Ayuntamiento de Eibar</t>
  </si>
  <si>
    <t>Ayuntamiento de Elduain</t>
  </si>
  <si>
    <t>Ayuntamiento de Elgeta</t>
  </si>
  <si>
    <t>Ayuntamiento de Elgoibar</t>
  </si>
  <si>
    <t>Ayuntamiento de Errenteria</t>
  </si>
  <si>
    <t>Soul Lady Invest SLU (Bi Lagun)</t>
  </si>
  <si>
    <t>Ayuntamiento de Errezil</t>
  </si>
  <si>
    <t>Ayuntamiento de Eskoriatza</t>
  </si>
  <si>
    <t>Veterinario: C.V. Ibaiondo Zarugalde y perrera: Jon Ugarte Juaristi.</t>
  </si>
  <si>
    <t>Ayuntamiento de Ezkio-Itsaso</t>
  </si>
  <si>
    <t>Ayuntamiento de Gabiria</t>
  </si>
  <si>
    <t>Ayuntamiento de Gaintza</t>
  </si>
  <si>
    <t>Ayuntamiento de Gaztelu</t>
  </si>
  <si>
    <t>Ayuntamiento de Getaria</t>
  </si>
  <si>
    <t>Pte. respuesta 07/06</t>
  </si>
  <si>
    <t>Asociacion de gatos Marramamiau y Protectora de Animales</t>
  </si>
  <si>
    <t>Ayuntamiento de Hernani</t>
  </si>
  <si>
    <t>Ayuntamiento de Hernialde</t>
  </si>
  <si>
    <t>Ayuntamiento de Hondarribia</t>
  </si>
  <si>
    <t>Ayuntamiento de Ibarra</t>
  </si>
  <si>
    <t>Empresa Beti Zurekin (para recogida de animales fallecidos). Asociacion Katukat (para gestion de colonias)</t>
  </si>
  <si>
    <t>Si. Clinica Veterinaria Urruma.</t>
  </si>
  <si>
    <t>Ayuntamiento de Idiazabal</t>
  </si>
  <si>
    <t>Ayuntamiento de Ikaztegieta</t>
  </si>
  <si>
    <t>Ayuntamiento de Irun</t>
  </si>
  <si>
    <t>Pte. respuesta 29/06. lo envio a traves de portal del gob. vasco: https://www.euskadi.eus/web01-sedeform/es/x43kToolkitWar/form/fdp?procedureId=1013901&amp;tipoPresentacion=1&amp;language=es</t>
  </si>
  <si>
    <t>Ayuntamiento de Irura</t>
  </si>
  <si>
    <t>Ayuntamiento de Itsasondo</t>
  </si>
  <si>
    <t>Ayuntamiento de Larraul</t>
  </si>
  <si>
    <t>Ayuntamiento de Lasarte-Oria</t>
  </si>
  <si>
    <t>Ayuntamiento de Lazkao</t>
  </si>
  <si>
    <t>Ayuntamiento de Leaburu</t>
  </si>
  <si>
    <t>Protectora de animales de Gipuzkoa</t>
  </si>
  <si>
    <t>Ayuntamiento de Legazpi</t>
  </si>
  <si>
    <t xml:space="preserve">05/11/25. Solo aportan una copia del convenio suscrito con la asociacion Lau Katu, pero no responden a las cuestiones solicitadas.
</t>
  </si>
  <si>
    <t>Asociacion Lau Katu</t>
  </si>
  <si>
    <t>Ayuntamiento de Legorreta</t>
  </si>
  <si>
    <t>Ayuntamiento de Leintz-Gatzaga</t>
  </si>
  <si>
    <t>Ayuntamiento de Lezo</t>
  </si>
  <si>
    <t>Ayuntamiento de Lizartza</t>
  </si>
  <si>
    <t>Ayuntamiento de Mendaro</t>
  </si>
  <si>
    <t>Ayuntamiento de Mutiloa</t>
  </si>
  <si>
    <t>Ayuntamiento de Mutriku</t>
  </si>
  <si>
    <t>Ayuntamiento de Oiartzun</t>
  </si>
  <si>
    <t>Ayuntamiento de Olaberria</t>
  </si>
  <si>
    <t>Ayuntamiento de Oñati</t>
  </si>
  <si>
    <t>Asociacion Oñatiko kale katu elkartea y Elurra txakurtegia</t>
  </si>
  <si>
    <t>Si. Con Elurra txakurtegia</t>
  </si>
  <si>
    <t>Si, dos veterinarios locales (Mimau y Aloña)</t>
  </si>
  <si>
    <t>Ayuntamiento de Ordizia</t>
  </si>
  <si>
    <t>Pte respuesta 16/06, reclamo el registro de salida por el portal de Gipuzkoa</t>
  </si>
  <si>
    <t>Ayuntamiento de Orendain</t>
  </si>
  <si>
    <t>Ayuntamiento de Orexa</t>
  </si>
  <si>
    <t>Ayuntamiento de Orio</t>
  </si>
  <si>
    <t>Las dos asociaciones municipales y la Protectora de animales de Gipuzkoa</t>
  </si>
  <si>
    <t>Ayuntamiento de Ormaiztegi</t>
  </si>
  <si>
    <t>Ayuntamiento de Pasaia</t>
  </si>
  <si>
    <t>Ayuntamiento de Segura</t>
  </si>
  <si>
    <t>Ayuntamiento de Soraluze-Placencia de las Armas</t>
  </si>
  <si>
    <t>Ayuntamiento de Tolosa</t>
  </si>
  <si>
    <t>Ayuntamiento de Urnieta</t>
  </si>
  <si>
    <t>09/10/2025 Me responde el jefe de la policia Nacional diciendo que la gestion de gatos comunitarios los lleva la asociacion Katu-amets</t>
  </si>
  <si>
    <t>Katu-amets</t>
  </si>
  <si>
    <t>Ayuntamiento de Urretxu</t>
  </si>
  <si>
    <t>Residencia Canina Elurra y Protectora de animales y plantas de Gipuzkoa</t>
  </si>
  <si>
    <t>Ayuntamiento de Usurbil</t>
  </si>
  <si>
    <t>Sociedad protectora de animales y plantas de Gipuzkoa (SPAPG) y ZUHAITZ-PE</t>
  </si>
  <si>
    <t>Ayuntamiento de Villabona</t>
  </si>
  <si>
    <t>Ayuntamiento de Zaldibia</t>
  </si>
  <si>
    <t>Ayuntamiento de Zarautz</t>
  </si>
  <si>
    <t>Protectora de animales y plantas de Gipuzkoa. Servicios veterinarios Miau.</t>
  </si>
  <si>
    <t>Ayuntamiento de Zegama</t>
  </si>
  <si>
    <t>Ayuntamiento de Zerain</t>
  </si>
  <si>
    <t>Ayuntamiento de Zestoa</t>
  </si>
  <si>
    <t>Gorriye Residencia Canina (Azpeitia)</t>
  </si>
  <si>
    <t>Clinica Veterinaria Ekain (Azpeitia)</t>
  </si>
  <si>
    <t>Ayuntamiento de Zizurkil</t>
  </si>
  <si>
    <t>Ayuntamiento de Zumaia</t>
  </si>
  <si>
    <t>Ayuntamiento de Zumarraga</t>
  </si>
  <si>
    <t>Protectora de animales de Zumarraga y Asociacion sin animo de lucro Urola Garaia</t>
  </si>
  <si>
    <t>Ayuntamiento de Abenójar</t>
  </si>
  <si>
    <t>24-04-25 (22-5)</t>
  </si>
  <si>
    <t>ANA</t>
  </si>
  <si>
    <t>Ayuntamiento de Agudo</t>
  </si>
  <si>
    <t>ok 7-7-25</t>
  </si>
  <si>
    <t>Ayuntamiento de Alamillo</t>
  </si>
  <si>
    <t>DESESTIMADA</t>
  </si>
  <si>
    <t>Ayuntamiento de Albaladejo</t>
  </si>
  <si>
    <t>Ayuntamiento de Alcázar de San Juan</t>
  </si>
  <si>
    <t>13-05-25 (ABRE EXP)</t>
  </si>
  <si>
    <t>Ayuntamiento de Alcoba</t>
  </si>
  <si>
    <t>29-04-25 (28)</t>
  </si>
  <si>
    <t>Ayuntamiento de Alcolea de Calatrava</t>
  </si>
  <si>
    <t>Ayuntamiento de Alcubillas</t>
  </si>
  <si>
    <t>Ayuntamiento de Aldea del Rey</t>
  </si>
  <si>
    <t>Ayuntamiento de Alhambra</t>
  </si>
  <si>
    <t>Ayuntamiento de Almadén</t>
  </si>
  <si>
    <t>ESTIMADA</t>
  </si>
  <si>
    <t>Ayuntamiento de Almadenejos</t>
  </si>
  <si>
    <t>Ayuntamiento de Almagro</t>
  </si>
  <si>
    <t>07-0525</t>
  </si>
  <si>
    <t>Ayuntamiento de Almedina</t>
  </si>
  <si>
    <t>requerimiento</t>
  </si>
  <si>
    <t>Ayuntamiento de Almodóvar del Campo</t>
  </si>
  <si>
    <t>Ayuntamiento de Almuradiel</t>
  </si>
  <si>
    <t>08-05-25 responde</t>
  </si>
  <si>
    <t>DESESTIMAdA</t>
  </si>
  <si>
    <t>Ayuntamiento de Anchuras</t>
  </si>
  <si>
    <t>01-07-25 RESPONDE</t>
  </si>
  <si>
    <t>Ayuntamiento de Arenales de San Gregorio</t>
  </si>
  <si>
    <t>Ayuntamiento de Arenas de San Juan</t>
  </si>
  <si>
    <t>Ayuntamiento de Argamasilla de Alba</t>
  </si>
  <si>
    <t>Ayuntamiento de Argamasilla de Calatrava</t>
  </si>
  <si>
    <t>Ayuntamiento de Arroba de los Montes</t>
  </si>
  <si>
    <t>02-06-25/12-8</t>
  </si>
  <si>
    <t>12-08-25 no adjuta informe</t>
  </si>
  <si>
    <t>Ayuntamiento de Ballesteros de Calatrava</t>
  </si>
  <si>
    <t>Ayuntamiento de Bolaños de Calatrava</t>
  </si>
  <si>
    <t>Ayuntamiento de Brazatortas</t>
  </si>
  <si>
    <t>02-06-25/12-08.</t>
  </si>
  <si>
    <t>12-08 excusas</t>
  </si>
  <si>
    <t>Ayuntamiento de Cabezarados</t>
  </si>
  <si>
    <t>Ayuntamiento de Cabezarrubias del Puerto</t>
  </si>
  <si>
    <t>Ayuntamiento de Calzada de Calatrava</t>
  </si>
  <si>
    <t>06-24</t>
  </si>
  <si>
    <t>Ayuntamiento de Campo de Criptana</t>
  </si>
  <si>
    <t>08-09-25 envio2 transp</t>
  </si>
  <si>
    <t>reenvie, no quiero certificado</t>
  </si>
  <si>
    <t>repiten lo mismo</t>
  </si>
  <si>
    <t>Ayuntamiento de Cañada de Calatrava</t>
  </si>
  <si>
    <t>30-04-25 (28)</t>
  </si>
  <si>
    <t>FASE2</t>
  </si>
  <si>
    <t>Ayuntamiento de Caracuel de Calatrava</t>
  </si>
  <si>
    <t>Ayuntamiento de Carrión de Calatrava</t>
  </si>
  <si>
    <t>ESTIMADA Y OK</t>
  </si>
  <si>
    <t>05-25</t>
  </si>
  <si>
    <t>no, vetes cercanos</t>
  </si>
  <si>
    <t>voluntarios</t>
  </si>
  <si>
    <t>los vetes cercanos</t>
  </si>
  <si>
    <t>Ayuntamiento de Carrizosa</t>
  </si>
  <si>
    <t>Ayuntamiento de Castellar de Santiago</t>
  </si>
  <si>
    <t>no procede</t>
  </si>
  <si>
    <t>si protector a ADEPA</t>
  </si>
  <si>
    <t>Ayuntamiento de Chillón</t>
  </si>
  <si>
    <t>Ayuntamiento de Ciudad Real</t>
  </si>
  <si>
    <t>Ayuntamiento de Corral de Calatrava</t>
  </si>
  <si>
    <t>Ayuntamiento de Cortijos, Los</t>
  </si>
  <si>
    <t>Ayuntamiento de Cózar</t>
  </si>
  <si>
    <t>Ayuntamiento de Daimiel</t>
  </si>
  <si>
    <t>reclamo 2 tran</t>
  </si>
  <si>
    <t>iNADMITIDA</t>
  </si>
  <si>
    <t>Ayuntamiento de Fernán Caballero</t>
  </si>
  <si>
    <t>Ayuntamiento de Fontanarejo</t>
  </si>
  <si>
    <t>Ayuntamiento de Fuencaliente</t>
  </si>
  <si>
    <t>Ayuntamiento de Fuenllana</t>
  </si>
  <si>
    <t>Ayuntamiento de Fuente el Fresno</t>
  </si>
  <si>
    <t>Ayuntamiento de Granátula de Calatrava</t>
  </si>
  <si>
    <t>01-05-25 (29)</t>
  </si>
  <si>
    <t>Ayuntamiento de Guadalmez</t>
  </si>
  <si>
    <t>Ayuntamiento de Herencia</t>
  </si>
  <si>
    <t>Ayuntamiento de Hinojosas de Calatrava</t>
  </si>
  <si>
    <t>Ayuntamiento de Horcajo de los Montes</t>
  </si>
  <si>
    <t>Ayuntamiento de Labores, Las</t>
  </si>
  <si>
    <t>Responde 16-5-25</t>
  </si>
  <si>
    <t>Ayuntamiento de Llanos del Caudillo</t>
  </si>
  <si>
    <t>Ayuntamiento de Luciana</t>
  </si>
  <si>
    <t>Ayuntamiento de Malagón</t>
  </si>
  <si>
    <t>Ayuntamiento de Manzanares</t>
  </si>
  <si>
    <t>Ayuntamiento de Membrilla</t>
  </si>
  <si>
    <t>Ayuntamiento de Mestanza</t>
  </si>
  <si>
    <t>Ayuntamiento de Miguelturra</t>
  </si>
  <si>
    <t>Ayuntamiento de Montiel</t>
  </si>
  <si>
    <t>Ayuntamiento de Moral de Calatrava</t>
  </si>
  <si>
    <t>Ayuntamiento de Navalpino</t>
  </si>
  <si>
    <t>Ayuntamiento de Navas de Estena</t>
  </si>
  <si>
    <t>Ayuntamiento de Pedro Muñoz</t>
  </si>
  <si>
    <t>Ayuntamiento de Picón</t>
  </si>
  <si>
    <t>Ayuntamiento de Piedrabuena</t>
  </si>
  <si>
    <t>Ayuntamiento de Poblete</t>
  </si>
  <si>
    <t>Ayuntamiento de Porzuna</t>
  </si>
  <si>
    <t>Ayuntamiento de Pozuelo de Calatrava</t>
  </si>
  <si>
    <t>Ayuntamiento de Pozuelos de Calatrava, Los</t>
  </si>
  <si>
    <t>Ayuntamiento de Puebla de Don Rodrigo</t>
  </si>
  <si>
    <t>Ayuntamiento de Puebla del Príncipe</t>
  </si>
  <si>
    <t>Ayuntamiento de Puerto Lápice</t>
  </si>
  <si>
    <t>Ayuntamiento de Puertollano</t>
  </si>
  <si>
    <t>Ayuntamiento de Retuerta del Bullaque</t>
  </si>
  <si>
    <t>Ayuntamiento de Robledo, El</t>
  </si>
  <si>
    <t>Ayuntamiento de Ruidera</t>
  </si>
  <si>
    <t>Ayuntamiento de Saceruela</t>
  </si>
  <si>
    <t>Ayuntamiento de San Carlos del Valle</t>
  </si>
  <si>
    <t>Ayuntamiento de San Lorenzo de Calatrava</t>
  </si>
  <si>
    <t>Ayuntamiento de Santa Cruz de los Cáñamos</t>
  </si>
  <si>
    <t>Ayuntamiento de Santa Cruz de Mudela</t>
  </si>
  <si>
    <t>Ayuntamiento de Socuéllamos</t>
  </si>
  <si>
    <t>23-05-25/16-06</t>
  </si>
  <si>
    <t>19-05-25/16-06-25</t>
  </si>
  <si>
    <t>Ayuntamiento de Solana del Pino</t>
  </si>
  <si>
    <t>Ayuntamiento de Solana, La</t>
  </si>
  <si>
    <t>Ayuntamiento de Terrinches</t>
  </si>
  <si>
    <t>Ayuntamiento de Tomelloso</t>
  </si>
  <si>
    <t>Ayuntamiento de Torralba de Calatrava</t>
  </si>
  <si>
    <t>Ayuntamiento de Torre de Juan Abad</t>
  </si>
  <si>
    <t>Ayuntamiento de Torrenueva</t>
  </si>
  <si>
    <t>Ayuntamiento de Valdemanco del Esteras</t>
  </si>
  <si>
    <t>Ayuntamiento de Valdepeñas</t>
  </si>
  <si>
    <t>Ayuntamiento de Valenzuela de Calatrava</t>
  </si>
  <si>
    <t>Ayuntamiento de Villahermosa</t>
  </si>
  <si>
    <t>Ayuntamiento de Villamanrique</t>
  </si>
  <si>
    <t>Ayuntamiento de Villamayor de Calatrava</t>
  </si>
  <si>
    <t>Ayuntamiento de Villanueva de la Fuente</t>
  </si>
  <si>
    <t>Ayuntamiento de Villanueva de los Infantes</t>
  </si>
  <si>
    <t>Ayuntamiento de Villanueva de San Carlos</t>
  </si>
  <si>
    <t>Ayuntamiento de Villar del Pozo</t>
  </si>
  <si>
    <t>Ayuntamiento de Villarrubia de los Ojos</t>
  </si>
  <si>
    <t>Ayuntamiento de Villarta de San Juan</t>
  </si>
  <si>
    <t>Ayuntamiento de Viso del Marqués</t>
  </si>
  <si>
    <t>Ayuntamiento de Alamedilla</t>
  </si>
  <si>
    <t>Ayuntamiento de Albolote</t>
  </si>
  <si>
    <t>Ayuntamiento de Albondón</t>
  </si>
  <si>
    <t>Ayuntamiento de Albuñán</t>
  </si>
  <si>
    <t>Ayuntamiento de Albuñol</t>
  </si>
  <si>
    <t>SI. VETERINARIA OLESIA SHAPOVAL</t>
  </si>
  <si>
    <t>Ayuntamiento de Agrón</t>
  </si>
  <si>
    <t>Ayuntamiento de Albuñuelas</t>
  </si>
  <si>
    <t>RECHAZADO POR NO ES ADMON PÚBLICA</t>
  </si>
  <si>
    <t>Ayuntamiento de Aldeire</t>
  </si>
  <si>
    <t>LO HARAN</t>
  </si>
  <si>
    <t>SI.C.O.V.DE GRANADA</t>
  </si>
  <si>
    <t>PENDIENTE DE CONTRATAR</t>
  </si>
  <si>
    <t>Ayuntamiento de Alfacar</t>
  </si>
  <si>
    <t>03/07/2025 INICIO PROCEDIMIENTO/ 2/9/25 AMPLIACION DEL PLAZO</t>
  </si>
  <si>
    <t>ACTUALIZADO EN RAIA CHIPADOS Y VACUNADOS, NO HABLA DE ESTERILIZADOS</t>
  </si>
  <si>
    <t>SI/ DELAGOS S.L.</t>
  </si>
  <si>
    <t>Ayuntamiento de Algarinejo</t>
  </si>
  <si>
    <t>Ayuntamiento de Alhama de Granada</t>
  </si>
  <si>
    <t>FALTA DE RECURSOS MATERIALES, PERSONALES...</t>
  </si>
  <si>
    <t>Ayuntamiento de Alhendín</t>
  </si>
  <si>
    <t>Ayuntamiento de Alicún de Ortega</t>
  </si>
  <si>
    <t>Ayuntamiento de Almegíjar</t>
  </si>
  <si>
    <t>SI/ ERROR AL ESCRIBIR, DEBIO PONER NO</t>
  </si>
  <si>
    <t>Ayuntamiento de Almuñécar</t>
  </si>
  <si>
    <t xml:space="preserve">SI/ </t>
  </si>
  <si>
    <t>NO/ COLABORACION  DE APAMA</t>
  </si>
  <si>
    <t>Ayuntamiento de Alpujarra de la Sierra</t>
  </si>
  <si>
    <t>SI/ DELAGOS MASCOTAS</t>
  </si>
  <si>
    <t>Ayuntamiento de Alquife</t>
  </si>
  <si>
    <t>9/7/2025 INICIO DEL PROCEDIMIENTO/ 09/09/2025 AMPLIACION PLAZO</t>
  </si>
  <si>
    <t>RESPONDE POR G MAIL</t>
  </si>
  <si>
    <t>4/08/2025 RESPONDE  FALTA DE PERSONAL Y DE RECURSOS ECONOMICOS</t>
  </si>
  <si>
    <t>Ayuntamiento de Arenas del Rey</t>
  </si>
  <si>
    <t>Ayuntamiento de Armilla</t>
  </si>
  <si>
    <t>---</t>
  </si>
  <si>
    <t>Ayuntamiento de Atarfe</t>
  </si>
  <si>
    <t>ME ENVIA A PAG DE TRANSPARENCIA. PAG NO ENCONTRADA</t>
  </si>
  <si>
    <t>Ayuntamiento de Baza</t>
  </si>
  <si>
    <t>Ayuntamiento de Beas de Granada</t>
  </si>
  <si>
    <t>26/06/2025 INICIO PROCEDIMIENTO/ 29/8/25 AMPLIACION DEL PLAZO</t>
  </si>
  <si>
    <t>SUBVENCION PARA RECOGIDA DE ANIMALES</t>
  </si>
  <si>
    <t>Ayuntamiento de Beas de Guadix</t>
  </si>
  <si>
    <t>Ayuntamiento de Benalúa</t>
  </si>
  <si>
    <t>Ayuntamiento de Benalúa de las Villas</t>
  </si>
  <si>
    <t>Ayuntamiento de Benamaurel</t>
  </si>
  <si>
    <t>SI. USKAR (PROTECTORA DE ANIMALES)</t>
  </si>
  <si>
    <t>Ayuntamiento de Bérchules</t>
  </si>
  <si>
    <t>TIENE PLAN SIN VALOR NORMATIVO NI APROBACION PLENARIA</t>
  </si>
  <si>
    <t>SI/ VETERINARIA PARA EL CER</t>
  </si>
  <si>
    <t>Ayuntamiento de Bubión</t>
  </si>
  <si>
    <t>Ayuntamiento de Busquístar</t>
  </si>
  <si>
    <t>RECHAZADO- SIN IDENTIFICAR</t>
  </si>
  <si>
    <t>Ayuntamiento de Cacín</t>
  </si>
  <si>
    <t>SE ESTA APROBANDO AHORA</t>
  </si>
  <si>
    <t>Ayuntamiento de Cádiar</t>
  </si>
  <si>
    <t>Ayuntamiento de Cájar</t>
  </si>
  <si>
    <t>Convenio 31 marzo  ???</t>
  </si>
  <si>
    <t>SI/ATHISA/LA FLAMENCA</t>
  </si>
  <si>
    <t>NO/LAGOS</t>
  </si>
  <si>
    <t>NO/ a traves de ATHISA</t>
  </si>
  <si>
    <t>Ayuntamiento de Calahorra, La</t>
  </si>
  <si>
    <t>Ayuntamiento de Calicasas</t>
  </si>
  <si>
    <t>NO HAY CENSO</t>
  </si>
  <si>
    <t>EN PROCESO</t>
  </si>
  <si>
    <t>LA DIPUTACION DE GRANADA</t>
  </si>
  <si>
    <t>Ayuntamiento de Campotéjar</t>
  </si>
  <si>
    <t>Ayuntamiento de Caniles</t>
  </si>
  <si>
    <t>Ayuntamiento de Cáñar</t>
  </si>
  <si>
    <t>Ayuntamiento de Capileira</t>
  </si>
  <si>
    <t>Ayuntamiento de Carataunas</t>
  </si>
  <si>
    <t xml:space="preserve"> RESPUESTA DE MATRICULA DE HONOR   GESTION Y SEGUIMIENTO LO HACE AYUNTAMIENTO, CON ASISTENCIA VETERINARIA</t>
  </si>
  <si>
    <t>Ayuntamiento de Cástaras</t>
  </si>
  <si>
    <t>Ayuntamiento de Castilléjar</t>
  </si>
  <si>
    <t>NO/ ESTUDIANDO LA IMPLANTACION</t>
  </si>
  <si>
    <t>SI/ USKAR</t>
  </si>
  <si>
    <t>Ayuntamiento de Castril</t>
  </si>
  <si>
    <t>Ayuntamiento de Cenes de la Vega</t>
  </si>
  <si>
    <t>NO/ DELAGOS</t>
  </si>
  <si>
    <t>Ayuntamiento de Chauchina</t>
  </si>
  <si>
    <t>2024/ SIN ACABAR</t>
  </si>
  <si>
    <t>Ayuntamiento de Chimeneas</t>
  </si>
  <si>
    <t>DESCONOCE</t>
  </si>
  <si>
    <t>NO/ DELAGOS MASCOTAS</t>
  </si>
  <si>
    <t>Ayuntamiento de Churriana de la Vega</t>
  </si>
  <si>
    <t>Ayuntamiento de Cijuela</t>
  </si>
  <si>
    <t>SI.ASOCIACION EVOLUTION CATS Y DELAGOS</t>
  </si>
  <si>
    <t>A DEMANDA. DELAGOS</t>
  </si>
  <si>
    <t>Ayuntamiento de Cogollos de Guadix</t>
  </si>
  <si>
    <t>Ayuntamiento de Cogollos de la Vega</t>
  </si>
  <si>
    <t>SEP 2024</t>
  </si>
  <si>
    <t>Ayuntamiento de Colomera</t>
  </si>
  <si>
    <t>Ayuntamiento de Cortes de Baza</t>
  </si>
  <si>
    <t>Ayuntamiento de Cortes y Graena</t>
  </si>
  <si>
    <t>Ayuntamiento de Cuevas del Campo</t>
  </si>
  <si>
    <t>SI/ASOCIACION PELUDITOS DE CUEVAS</t>
  </si>
  <si>
    <t>Ayuntamiento de Cúllar</t>
  </si>
  <si>
    <t>9+*</t>
  </si>
  <si>
    <t>Ayuntamiento de Cúllar Vega</t>
  </si>
  <si>
    <t>COLABORACION CON ASOCIACION FELINOS CULLAR VEGA Y CLINICAS VETERINARIS FAUNIA, LAS GABIAS Y OLESSIA SHAPOVAL</t>
  </si>
  <si>
    <t>. EN FUNCION DE LAS NECESIDADES DETECTADAS</t>
  </si>
  <si>
    <t>Ayuntamiento de Darro</t>
  </si>
  <si>
    <t>Ayuntamiento de Dehesas de Guadix</t>
  </si>
  <si>
    <t>Ayuntamiento de Dehesas Viejas</t>
  </si>
  <si>
    <t>SI. DELEGACION MASCOTAS</t>
  </si>
  <si>
    <t>Ayuntamiento de Deifontes</t>
  </si>
  <si>
    <t>Ayuntamiento de Diezma</t>
  </si>
  <si>
    <t>Ayuntamiento de Dílar</t>
  </si>
  <si>
    <t>Ayuntamiento de Dólar</t>
  </si>
  <si>
    <t>Ayuntamiento de Domingo Pérez de Granada</t>
  </si>
  <si>
    <t>Ayuntamiento de Dúdar</t>
  </si>
  <si>
    <t>Ayuntamiento de Dúrcal</t>
  </si>
  <si>
    <t>SI.ASOCIACION DE AYUDA A LOS ANIMALES PADUL DURCAL.COLEGIO VETERINARIOS DE GRANADA.DELAGOS MASCOTAS S.L.</t>
  </si>
  <si>
    <t>Ayuntamiento de Escúzar</t>
  </si>
  <si>
    <t>NO ESTAN EN ELLO</t>
  </si>
  <si>
    <t>Ayuntamiento de Ferreira</t>
  </si>
  <si>
    <t>LA INFORMACION NO EXISTE POR FALTA DE COLONIAS</t>
  </si>
  <si>
    <t>Ayuntamiento de Fonelas</t>
  </si>
  <si>
    <t>NO PROCEDE</t>
  </si>
  <si>
    <t>Ayuntamiento de Fornes</t>
  </si>
  <si>
    <t>NO/EN FASE DE ELABORACION</t>
  </si>
  <si>
    <t>NO/EN TRAMITACION</t>
  </si>
  <si>
    <t>Ayuntamiento de Freila</t>
  </si>
  <si>
    <t>Ayuntamiento de Fuente Vaqueros</t>
  </si>
  <si>
    <t>Ayuntamiento de Gabias, Las</t>
  </si>
  <si>
    <t>SI/CENTRO CANINO DELAGOS</t>
  </si>
  <si>
    <t>Ayuntamiento de Galera</t>
  </si>
  <si>
    <t>NO SE GESTIONAN GATOS COMUNITARIOS</t>
  </si>
  <si>
    <t>SI/USKAR</t>
  </si>
  <si>
    <t>SE ENCARGA USKAR</t>
  </si>
  <si>
    <t>Ayuntamiento de Gobernador</t>
  </si>
  <si>
    <t xml:space="preserve">NO </t>
  </si>
  <si>
    <t>Ayuntamiento de Gójar</t>
  </si>
  <si>
    <t>Ayuntamiento de Gor</t>
  </si>
  <si>
    <t>NO ENCUENTRO REGISTRO</t>
  </si>
  <si>
    <t>¿se me pasaría? seguramente</t>
  </si>
  <si>
    <t>Ayuntamiento de Gorafe</t>
  </si>
  <si>
    <t>Ayuntamiento de Granada</t>
  </si>
  <si>
    <t>SI EMPRESA ADJUDICATORIA CON CONTRATO PUBLICO</t>
  </si>
  <si>
    <t>Ayuntamiento de Guadahortuna</t>
  </si>
  <si>
    <t>DELAGOS MASCOTAS S.L.</t>
  </si>
  <si>
    <t>Ayuntamiento de Guadix</t>
  </si>
  <si>
    <t>Ayuntamiento de Guájares, Los</t>
  </si>
  <si>
    <t>Ayuntamiento de Gualchos</t>
  </si>
  <si>
    <t>Ayuntamiento de Güéjar Sierra</t>
  </si>
  <si>
    <t>NO. SE ESTA ELABORANDO</t>
  </si>
  <si>
    <t>DELAGOS MASCOTAS  Y LA VETERINARIA OLESIA SHAPOVAL</t>
  </si>
  <si>
    <t>Ayuntamiento de Güevéjar</t>
  </si>
  <si>
    <t>SERVICIO DE RECOGIDA Y ALOJAMIENTO</t>
  </si>
  <si>
    <t>CONVENIO DE COLABORACION CON COLEGIO DE VETERINARIOS DE GRANADA</t>
  </si>
  <si>
    <t>Ayuntamiento de Huélago</t>
  </si>
  <si>
    <t>PORQUE NO HAY COLONIAS</t>
  </si>
  <si>
    <t>Ayuntamiento de Huéneja</t>
  </si>
  <si>
    <t>Ayuntamiento de Huéscar</t>
  </si>
  <si>
    <t>Ayuntamiento de Huétor de Santillán</t>
  </si>
  <si>
    <t>PENDIENTE HASTA APROBACION DEFINITIVA DEL PLAN</t>
  </si>
  <si>
    <t>Ayuntamiento de Huétor Tájar</t>
  </si>
  <si>
    <t>Ayuntamiento de Huétor Vega</t>
  </si>
  <si>
    <t>Ayuntamiento de Íllora</t>
  </si>
  <si>
    <t xml:space="preserve">NO TIENE INFORMACION </t>
  </si>
  <si>
    <t>Ayuntamiento de Ítrabo</t>
  </si>
  <si>
    <t>Ayuntamiento de Iznalloz</t>
  </si>
  <si>
    <t>30/6/25 COMUNICA INICIO DEL PROCEDIMIENTO/ 09/09/2025 AMPLIACION PLAZO</t>
  </si>
  <si>
    <t>RESPONDE POR GMAIL Y ACUSE DE RECIBO</t>
  </si>
  <si>
    <t>Ayuntamiento de Játar</t>
  </si>
  <si>
    <t>Ayuntamiento de Jayena</t>
  </si>
  <si>
    <t>Ayuntamiento de Jérez del Marquesado</t>
  </si>
  <si>
    <t>Ayuntamiento de Jete</t>
  </si>
  <si>
    <t>Ayuntamiento de Jun</t>
  </si>
  <si>
    <t>Ayuntamiento de Juviles</t>
  </si>
  <si>
    <t>SI/CONTRATO CON UNIDAD MOVIL VETERINARIA</t>
  </si>
  <si>
    <t>SI/VETERINARIO PARA EMERGENCIAS</t>
  </si>
  <si>
    <t>Ayuntamiento de Láchar</t>
  </si>
  <si>
    <t>Ayuntamiento de Lanjarón</t>
  </si>
  <si>
    <t>Ayuntamiento de Lanteira</t>
  </si>
  <si>
    <t>Ayuntamiento de Lecrín</t>
  </si>
  <si>
    <t>Ayuntamiento de Lentegí</t>
  </si>
  <si>
    <t>Ayuntamiento de Lobras</t>
  </si>
  <si>
    <t>NO. CONTRATACIONES PUNTUALES. UNIDAD VETERINARIA MOVIL NOMADA</t>
  </si>
  <si>
    <t>Ayuntamiento de Loja</t>
  </si>
  <si>
    <t>Ayuntamiento de Lugros</t>
  </si>
  <si>
    <t>Ayuntamiento de Lújar</t>
  </si>
  <si>
    <t>Ayuntamiento de Malahá, La</t>
  </si>
  <si>
    <t>Ayuntamiento de Maracena</t>
  </si>
  <si>
    <t>Ayuntamiento de Marchal</t>
  </si>
  <si>
    <t>Ayuntamiento de Moclín</t>
  </si>
  <si>
    <t>Ayuntamiento de Molvízar</t>
  </si>
  <si>
    <t>Ayuntamiento de Monachil</t>
  </si>
  <si>
    <t>SI. ESTACION ESPERANZA</t>
  </si>
  <si>
    <t>Ayuntamiento de Montefrío</t>
  </si>
  <si>
    <t>NO CENSO</t>
  </si>
  <si>
    <t>SI/DELAGOS</t>
  </si>
  <si>
    <t>Ayuntamiento de Montejícar</t>
  </si>
  <si>
    <t>Ayuntamiento de Montillana</t>
  </si>
  <si>
    <t>Ayuntamiento de Moraleda de Zafayona</t>
  </si>
  <si>
    <t>SI/ DELAGOS</t>
  </si>
  <si>
    <t>Ayuntamiento de Morelábor</t>
  </si>
  <si>
    <t>Ayuntamiento de Motril</t>
  </si>
  <si>
    <t>FASE 2/ 12/12/25 DESESTIMAR LA RECLAMACION</t>
  </si>
  <si>
    <t>9/7/25 INICIO DEL PROCEDIMIENTO 09/09/2025 AMPLIACION PLAZO</t>
  </si>
  <si>
    <t>ATHISA MEDIO AMBIENTE</t>
  </si>
  <si>
    <t>Ayuntamiento de Murtas</t>
  </si>
  <si>
    <t>Ayuntamiento de Nevada</t>
  </si>
  <si>
    <t>Ayuntamiento de Nigüelas</t>
  </si>
  <si>
    <t>09/07/2025 INICIO PROCEDIMIENTO/ 09/09/2025 AMPLIACION PLAZO</t>
  </si>
  <si>
    <t>EN TRAMITE</t>
  </si>
  <si>
    <t>Ayuntamiento de Nívar</t>
  </si>
  <si>
    <t>Ayuntamiento de Ogíjares</t>
  </si>
  <si>
    <t>Ayuntamiento de Orce</t>
  </si>
  <si>
    <t>SIN CENSO REAL</t>
  </si>
  <si>
    <t>SI/PROTECTORA DE ANIMALES DE HUESCAR</t>
  </si>
  <si>
    <t>Ayuntamiento de Órgiva</t>
  </si>
  <si>
    <t>Ayuntamiento de Otívar</t>
  </si>
  <si>
    <t>NO/EN TRAMITE</t>
  </si>
  <si>
    <t>Ayuntamiento de Padul</t>
  </si>
  <si>
    <t>Ayuntamiento de Pampaneira</t>
  </si>
  <si>
    <t>Ayuntamiento de Pedro Martínez</t>
  </si>
  <si>
    <t>Ayuntamiento de Peligros</t>
  </si>
  <si>
    <t>EN CONTINUA ACTUALIZACION</t>
  </si>
  <si>
    <t>REDACTANDO UN MEJOR PLAN</t>
  </si>
  <si>
    <t>SI LOS ADOPTADOS Y CAMADAS JOVENES</t>
  </si>
  <si>
    <t>SI.  GATUNICAS Y TRAMITANDO CON COLEGIO OFICIAL DE VETERINARIOS DE GRANADA  Y VETERINARIO LOCAL</t>
  </si>
  <si>
    <t>Ayuntamiento de Peza, La</t>
  </si>
  <si>
    <t>EN BREVE SE PONDRAN EN CONTACTO SOBRE LA INFORMACION SOLICITADA</t>
  </si>
  <si>
    <t>Ayuntamiento de Pinar, El</t>
  </si>
  <si>
    <t>Ayuntamiento de Pinos Genil</t>
  </si>
  <si>
    <t>Ayuntamiento de Pinos Puente</t>
  </si>
  <si>
    <t>2024/EN PROCESO DE ACTUALIZACION</t>
  </si>
  <si>
    <t>Ayuntamiento de Píñar</t>
  </si>
  <si>
    <t xml:space="preserve"> INADMITIDA POR RECLAMAR FUERA DE PLAZO</t>
  </si>
  <si>
    <t>Ayuntamiento de Polícar</t>
  </si>
  <si>
    <t>Ayuntamiento de Polopos</t>
  </si>
  <si>
    <t>Ayuntamiento de Pórtugos</t>
  </si>
  <si>
    <t>Ayuntamiento de Puebla de Don Fadrique</t>
  </si>
  <si>
    <t>Ayuntamiento de Pulianas</t>
  </si>
  <si>
    <t>NO/ CLINICA BULIANA</t>
  </si>
  <si>
    <t>Ayuntamiento de Purullena</t>
  </si>
  <si>
    <t>Ayuntamiento de Quéntar</t>
  </si>
  <si>
    <t>Ayuntamiento de Rubite</t>
  </si>
  <si>
    <t>Ayuntamiento de Salar</t>
  </si>
  <si>
    <t xml:space="preserve">30/12/2025 Y COMPLETA DATOS 18/02/2026 </t>
  </si>
  <si>
    <t>--/ AUN NO</t>
  </si>
  <si>
    <t>--/ NO</t>
  </si>
  <si>
    <t>Ayuntamiento de Salobreña</t>
  </si>
  <si>
    <t>Ayuntamiento de Santa Cruz del Comercio</t>
  </si>
  <si>
    <t>Ayuntamiento de Santa Fe</t>
  </si>
  <si>
    <t>Ayuntamiento de Soportújar</t>
  </si>
  <si>
    <t>SI/ VETERINARIO LOCAL</t>
  </si>
  <si>
    <t>Ayuntamiento de Sorvilán</t>
  </si>
  <si>
    <t>NO. ESTAN EN ELLO</t>
  </si>
  <si>
    <t>SI/ CLINICA VETERINARIA ANIMALS</t>
  </si>
  <si>
    <t>Ayuntamiento de Taha, La</t>
  </si>
  <si>
    <t>Ayuntamiento de Torre-Cardela</t>
  </si>
  <si>
    <t xml:space="preserve">NO. </t>
  </si>
  <si>
    <t>Ayuntamiento de Torrenueva Costa</t>
  </si>
  <si>
    <t>SI/DELAGOS Y CLINICA VETERINARIA ANIMALS</t>
  </si>
  <si>
    <t>SI. CONVENIO CON CLINICA CANISUR</t>
  </si>
  <si>
    <t>SI/CANISUR</t>
  </si>
  <si>
    <t>Ayuntamiento de Torvizcón</t>
  </si>
  <si>
    <t>Ayuntamiento de Trevélez</t>
  </si>
  <si>
    <t xml:space="preserve"> NO HAN LLEVADO A CABO NINGUNA TAREA</t>
  </si>
  <si>
    <t>SI EN VIRTUD DE CONVENIO CON LA JUNTA DE ANDALUCIA</t>
  </si>
  <si>
    <t>Ayuntamiento de Turón</t>
  </si>
  <si>
    <t>Ayuntamiento de Ugíjar</t>
  </si>
  <si>
    <t>NO-MEMORIA TECNICA DEL PLAN</t>
  </si>
  <si>
    <t>Ayuntamiento de Valderrubio</t>
  </si>
  <si>
    <t>SI/ VARIOS</t>
  </si>
  <si>
    <t>Ayuntamiento de Valle del Zalabí</t>
  </si>
  <si>
    <t>Ayuntamiento de Valle, El</t>
  </si>
  <si>
    <t>NO HAY GESTION DE COLONIAS  SE TRABAJA EN LA REDACCION DEL PLAN</t>
  </si>
  <si>
    <t>Ayuntamiento de Válor</t>
  </si>
  <si>
    <t>Ayuntamiento de Vegas del Genil</t>
  </si>
  <si>
    <t>Ayuntamiento de Vélez de Benaudalla</t>
  </si>
  <si>
    <t>Ayuntamiento de Ventas de Huelma</t>
  </si>
  <si>
    <t>Ayuntamiento de Villa de Otura</t>
  </si>
  <si>
    <t>SI,EN PERIODO DE ALEGACIONES</t>
  </si>
  <si>
    <t>Ayuntamiento de Villamena</t>
  </si>
  <si>
    <t>Ayuntamiento de Villanueva de las Torres</t>
  </si>
  <si>
    <t>Ayuntamiento de Villanueva Mesía</t>
  </si>
  <si>
    <t>Ayuntamiento de Víznar</t>
  </si>
  <si>
    <t>Ayuntamiento de Zafarraya</t>
  </si>
  <si>
    <t>SE ESTA REDACTANDO EL PROTOCOLO DE GESTION</t>
  </si>
  <si>
    <t>Ayuntamiento de Zagra</t>
  </si>
  <si>
    <t>Ayuntamiento de Zubia, La</t>
  </si>
  <si>
    <t>Ayuntamiento de Zújar</t>
  </si>
  <si>
    <t>Ayuntamiento de Abanades</t>
  </si>
  <si>
    <t>Ayuntamiento de Ablanque</t>
  </si>
  <si>
    <t>Ayuntamiento de Adobes</t>
  </si>
  <si>
    <t>no encontrado</t>
  </si>
  <si>
    <t>Ayuntamiento de Alaminos</t>
  </si>
  <si>
    <t>Ayuntamiento de Alarilla</t>
  </si>
  <si>
    <t>Ayuntamiento de Albalate de Zorita</t>
  </si>
  <si>
    <t>Ayuntamiento de Albares</t>
  </si>
  <si>
    <t>Ayuntamiento de Albendiego</t>
  </si>
  <si>
    <t>Ayuntamiento de Alcocer</t>
  </si>
  <si>
    <t>Ayuntamiento de Alcolea de las Peñas</t>
  </si>
  <si>
    <t>Ayuntamiento de Alcolea del Pinar</t>
  </si>
  <si>
    <t>Ayuntamiento de Alcoroches</t>
  </si>
  <si>
    <t>Ayuntamiento de Aldeanueva de Guadalajara</t>
  </si>
  <si>
    <t>Ayuntamiento de Algar de Mesa</t>
  </si>
  <si>
    <t>Ayuntamiento de Algora</t>
  </si>
  <si>
    <t>Ayuntamiento de Alhóndiga</t>
  </si>
  <si>
    <t>Ayuntamiento de Alique</t>
  </si>
  <si>
    <t>Ayuntamiento de Almadrones</t>
  </si>
  <si>
    <t>Ayuntamiento de Almoguera</t>
  </si>
  <si>
    <t>Ayuntamiento de Almonacid de Zorita</t>
  </si>
  <si>
    <t>Ayuntamiento de Alocén</t>
  </si>
  <si>
    <t>Ayuntamiento de Alovera</t>
  </si>
  <si>
    <t>29/7/25 ESTIMAR</t>
  </si>
  <si>
    <t>COMPARTIRIA</t>
  </si>
  <si>
    <t>Ayuntamiento de Alustante</t>
  </si>
  <si>
    <t>Ayuntamiento de Angón</t>
  </si>
  <si>
    <t>Ayuntamiento de Anguita</t>
  </si>
  <si>
    <t>Ayuntamiento de Anquela del Ducado</t>
  </si>
  <si>
    <t>Ayuntamiento de Anquela del Pedregal</t>
  </si>
  <si>
    <t>Ayuntamiento de Aranzueque</t>
  </si>
  <si>
    <t>Ayuntamiento de Arbancón</t>
  </si>
  <si>
    <t>Ayuntamiento de Arbeteta</t>
  </si>
  <si>
    <t>Ayuntamiento de Argecilla</t>
  </si>
  <si>
    <t>Ayuntamiento de Armallones</t>
  </si>
  <si>
    <t>Ayuntamiento de Armuña de Tajuña</t>
  </si>
  <si>
    <t>Ayuntamiento de Arroyo de las Fraguas</t>
  </si>
  <si>
    <t>Ayuntamiento de Atanzón</t>
  </si>
  <si>
    <t>Ayuntamiento de Atienza</t>
  </si>
  <si>
    <t>Ayuntamiento de Auñón</t>
  </si>
  <si>
    <t>Ayuntamiento de Azuqueca de Henares</t>
  </si>
  <si>
    <t>Ayuntamiento de Baides</t>
  </si>
  <si>
    <t>Ayuntamiento de Baños de Tajo</t>
  </si>
  <si>
    <t>Ayuntamiento de Bañuelos</t>
  </si>
  <si>
    <t>Ayuntamiento de Barriopedro</t>
  </si>
  <si>
    <t>Ayuntamiento de Berninches</t>
  </si>
  <si>
    <t>Ayuntamiento de Bodera, La</t>
  </si>
  <si>
    <t>Ayuntamiento de Brihuega</t>
  </si>
  <si>
    <t>4/9/25 DESESTIMAR</t>
  </si>
  <si>
    <t>CONVENIO CON ASOCIACION GATOS  BRIHUEGA PARA ALIMENTAR Y CONTROLAR  COLONIAS</t>
  </si>
  <si>
    <t>A PARA CONTROLAR</t>
  </si>
  <si>
    <t>Ayuntamiento de Budia</t>
  </si>
  <si>
    <t>Ayuntamiento de Bujalaro</t>
  </si>
  <si>
    <t>Ayuntamiento de Bustares</t>
  </si>
  <si>
    <t>Ayuntamiento de Cabanillas del Campo</t>
  </si>
  <si>
    <t>MANCOMUNIDAD VEGA DEL HENARES, RECOGIDA Y VETERINARIO 24/7</t>
  </si>
  <si>
    <t>Ayuntamiento de Campillo de Dueñas</t>
  </si>
  <si>
    <t>Ayuntamiento de Campillo de Ranas</t>
  </si>
  <si>
    <t>Ayuntamiento de Campisábalos</t>
  </si>
  <si>
    <t>Ayuntamiento de Canredondo</t>
  </si>
  <si>
    <t>Ayuntamiento de Cantalojas</t>
  </si>
  <si>
    <t>Ayuntamiento de Cardoso de la Sierra, El</t>
  </si>
  <si>
    <t>Ayuntamiento de Casa de Uceda</t>
  </si>
  <si>
    <t>Ayuntamiento de Casar, El</t>
  </si>
  <si>
    <t>Ayuntamiento de Casas de San Galindo</t>
  </si>
  <si>
    <t>Ayuntamiento de Caspueñas</t>
  </si>
  <si>
    <t>Ayuntamiento de Castejón de Henares</t>
  </si>
  <si>
    <t>Ayuntamiento de Castellar de la Muela</t>
  </si>
  <si>
    <t>Ayuntamiento de Castilforte</t>
  </si>
  <si>
    <t>Ayuntamiento de Castilnuevo</t>
  </si>
  <si>
    <t>Ayuntamiento de Cendejas de Enmedio</t>
  </si>
  <si>
    <t>Ayuntamiento de Cendejas de la Torre</t>
  </si>
  <si>
    <t>Ayuntamiento de Centenera</t>
  </si>
  <si>
    <t>Ayuntamiento de Checa</t>
  </si>
  <si>
    <t>Ayuntamiento de Chequilla</t>
  </si>
  <si>
    <t>Ayuntamiento de Chillarón del Rey</t>
  </si>
  <si>
    <t>Ayuntamiento de Chiloeches</t>
  </si>
  <si>
    <t>Ayuntamiento de Cifuentes</t>
  </si>
  <si>
    <t>SE ACTUALIZA DE FORMA PERIÓDICA</t>
  </si>
  <si>
    <t>SI/ APROBADO 5/8/2025</t>
  </si>
  <si>
    <t>Ayuntamiento de Cincovillas</t>
  </si>
  <si>
    <t>Ayuntamiento de Ciruelas</t>
  </si>
  <si>
    <t>Ayuntamiento de Ciruelos del Pinar</t>
  </si>
  <si>
    <t>Ayuntamiento de Cobeta</t>
  </si>
  <si>
    <t>Ayuntamiento de Cogollor</t>
  </si>
  <si>
    <t>Ayuntamiento de Cogolludo</t>
  </si>
  <si>
    <t>Ayuntamiento de Condemios de Abajo</t>
  </si>
  <si>
    <t>Ayuntamiento de Condemios de Arriba</t>
  </si>
  <si>
    <t>Ayuntamiento de Congostrina</t>
  </si>
  <si>
    <t>Ayuntamiento de Copernal</t>
  </si>
  <si>
    <t>Ayuntamiento de Corduente</t>
  </si>
  <si>
    <t>Ayuntamiento de Cubillo de Uceda, El</t>
  </si>
  <si>
    <t>Ayuntamiento de Driebes</t>
  </si>
  <si>
    <t>Ayuntamiento de Durón</t>
  </si>
  <si>
    <t>Ayuntamiento de Embid</t>
  </si>
  <si>
    <t>Ayuntamiento de Escamilla</t>
  </si>
  <si>
    <t>Ayuntamiento de Escariche</t>
  </si>
  <si>
    <t>Ayuntamiento de Escopete</t>
  </si>
  <si>
    <t>Ayuntamiento de Espinosa de Henares</t>
  </si>
  <si>
    <t>Ayuntamiento de Esplegares</t>
  </si>
  <si>
    <t>Ayuntamiento de Establés</t>
  </si>
  <si>
    <t>Ayuntamiento de Estriégana</t>
  </si>
  <si>
    <t>4/9/25 ESTIMAR</t>
  </si>
  <si>
    <t>Ayuntamiento de Fontanar</t>
  </si>
  <si>
    <t>27/02/2026 INADMITIDA POR SER EXTEMPORANEA</t>
  </si>
  <si>
    <t>Ayuntamiento de Fuembellida</t>
  </si>
  <si>
    <t>Ayuntamiento de Fuencemillán</t>
  </si>
  <si>
    <t>Ayuntamiento de Fuentelahiguera de Albatages</t>
  </si>
  <si>
    <t>Ayuntamiento de Fuentelencina</t>
  </si>
  <si>
    <t>Ayuntamiento de Fuentelsaz</t>
  </si>
  <si>
    <t>Ayuntamiento de Fuentelviejo</t>
  </si>
  <si>
    <t>NO HAY GATOS COMUNITARIOS</t>
  </si>
  <si>
    <t>Ayuntamiento de Fuentenovilla</t>
  </si>
  <si>
    <t>Ayuntamiento de Gajanejos</t>
  </si>
  <si>
    <t>Ayuntamiento de Galápagos</t>
  </si>
  <si>
    <t>FASE 2 / 10/12/25 ARCHIVAR EL PROCEDIMIENTO POR DESISTIMIENTO EXPRESO DE LA DECLARANTE. HABIA UN REQUERIMIENTO</t>
  </si>
  <si>
    <t xml:space="preserve"> 14/07/2025   13/10/2025 Galapagos</t>
  </si>
  <si>
    <t>1º TRIMESTRE 2025</t>
  </si>
  <si>
    <t>SI, MANCOMUNIDAD VEGA DE HENARES</t>
  </si>
  <si>
    <t>SI, PERO SIN CONTRATO EXPRESO</t>
  </si>
  <si>
    <t>Ayuntamiento de Galve de Sorbe</t>
  </si>
  <si>
    <t>Ayuntamiento de Gascueña de Bornova</t>
  </si>
  <si>
    <t>Ayuntamiento de Guadalajara</t>
  </si>
  <si>
    <t>Ayuntamiento de Henche</t>
  </si>
  <si>
    <t>Ayuntamiento de Heras de Ayuso</t>
  </si>
  <si>
    <t>Ayuntamiento de Herrería</t>
  </si>
  <si>
    <t>Ayuntamiento de Hiendelaencina</t>
  </si>
  <si>
    <t>Ayuntamiento de Hijes</t>
  </si>
  <si>
    <t>Ayuntamiento de Hita</t>
  </si>
  <si>
    <t>Ayuntamiento de Hombrados</t>
  </si>
  <si>
    <t>Ayuntamiento de Hontoba</t>
  </si>
  <si>
    <t>Ayuntamiento de Horche</t>
  </si>
  <si>
    <t>SE ARCHIVA. SEGUN DICE ME ENVIARON LAS RESPUESTAS  EL 30/10/2025</t>
  </si>
  <si>
    <t>Ayuntamiento de Hortezuela de Océn</t>
  </si>
  <si>
    <t>Ayuntamiento de Huerce, La</t>
  </si>
  <si>
    <t>Ayuntamiento de Huérmeces del Cerro</t>
  </si>
  <si>
    <t>Ayuntamiento de Huertahernando</t>
  </si>
  <si>
    <t>Ayuntamiento de Hueva</t>
  </si>
  <si>
    <t>Ayuntamiento de Humanes</t>
  </si>
  <si>
    <t>N0</t>
  </si>
  <si>
    <t>Ayuntamiento de Illana</t>
  </si>
  <si>
    <t>Ayuntamiento de Iniéstola</t>
  </si>
  <si>
    <t>Ayuntamiento de Inviernas, Las</t>
  </si>
  <si>
    <t>Ayuntamiento de Irueste</t>
  </si>
  <si>
    <t>Ayuntamiento de Jadraque</t>
  </si>
  <si>
    <t>Ayuntamiento de Jirueque</t>
  </si>
  <si>
    <t>Ayuntamiento de Ledanca</t>
  </si>
  <si>
    <t>Ayuntamiento de Loranca de Tajuña</t>
  </si>
  <si>
    <t>Ayuntamiento de Lupiana</t>
  </si>
  <si>
    <t>Ayuntamiento de Luzaga</t>
  </si>
  <si>
    <t>16/09/2025 ESTIMAR</t>
  </si>
  <si>
    <t>Ayuntamiento de Luzón</t>
  </si>
  <si>
    <t>Ayuntamiento de Majaelrayo</t>
  </si>
  <si>
    <t>Ayuntamiento de Málaga del Fresno</t>
  </si>
  <si>
    <t>Ayuntamiento de Malaguilla</t>
  </si>
  <si>
    <t>Ayuntamiento de Mandayona</t>
  </si>
  <si>
    <t>Ayuntamiento de Mantiel</t>
  </si>
  <si>
    <t>Ayuntamiento de Maranchón</t>
  </si>
  <si>
    <t>Ayuntamiento de Marchamalo</t>
  </si>
  <si>
    <t>Ayuntamiento de Masegoso de Tajuña</t>
  </si>
  <si>
    <t>Ayuntamiento de Matarrubia</t>
  </si>
  <si>
    <t>Ayuntamiento de Matillas</t>
  </si>
  <si>
    <t>Ayuntamiento de Mazarete</t>
  </si>
  <si>
    <t>Ayuntamiento de Mazuecos</t>
  </si>
  <si>
    <t>Ayuntamiento de Medranda</t>
  </si>
  <si>
    <t>Ayuntamiento de Megina</t>
  </si>
  <si>
    <t>Ayuntamiento de Membrillera</t>
  </si>
  <si>
    <t>Ayuntamiento de Miedes de Atienza</t>
  </si>
  <si>
    <t>Ayuntamiento de Mierla, La</t>
  </si>
  <si>
    <t>Ayuntamiento de Millana</t>
  </si>
  <si>
    <t>Ayuntamiento de Milmarcos</t>
  </si>
  <si>
    <t>Ayuntamiento de Miñosa, La</t>
  </si>
  <si>
    <t>Ayuntamiento de Mirabueno</t>
  </si>
  <si>
    <t>Ayuntamiento de Miralrío</t>
  </si>
  <si>
    <t>Ayuntamiento de Mochales</t>
  </si>
  <si>
    <t>Ayuntamiento de Mohernando</t>
  </si>
  <si>
    <t>Ayuntamiento de Molina de Aragón</t>
  </si>
  <si>
    <t>Ayuntamiento de Monasterio</t>
  </si>
  <si>
    <t>Ayuntamiento de Mondéjar</t>
  </si>
  <si>
    <t>Ayuntamiento de Montarrón</t>
  </si>
  <si>
    <t>Ayuntamiento de Moratilla de los Meleros</t>
  </si>
  <si>
    <t>Ayuntamiento de Morenilla</t>
  </si>
  <si>
    <t>Ayuntamiento de Muduex</t>
  </si>
  <si>
    <t>Ayuntamiento de Navas de Jadraque, Las</t>
  </si>
  <si>
    <t>Ayuntamiento de Negredo</t>
  </si>
  <si>
    <t>Ayuntamiento de Ocentejo</t>
  </si>
  <si>
    <t>Ayuntamiento de Olivar, El</t>
  </si>
  <si>
    <t>Ayuntamiento de Olmeda de Cobeta</t>
  </si>
  <si>
    <t>Ayuntamiento de Olmeda de Jadraque, La</t>
  </si>
  <si>
    <t>Ayuntamiento de Ordial, El</t>
  </si>
  <si>
    <t>Ayuntamiento de Orea</t>
  </si>
  <si>
    <t>Ayuntamiento de Pálmaces de Jadraque</t>
  </si>
  <si>
    <t>Ayuntamiento de Pardos</t>
  </si>
  <si>
    <t>Ayuntamiento de Paredes de Sigüenza</t>
  </si>
  <si>
    <t>Ayuntamiento de Pareja</t>
  </si>
  <si>
    <t>Ayuntamiento de Pastrana</t>
  </si>
  <si>
    <t>Ayuntamiento de Pedregal, El</t>
  </si>
  <si>
    <t>Ayuntamiento de Peñalén</t>
  </si>
  <si>
    <t>Ayuntamiento de Peñalver</t>
  </si>
  <si>
    <t>Ayuntamiento de Peralejos de las Truchas</t>
  </si>
  <si>
    <t>Ayuntamiento de Peralveche</t>
  </si>
  <si>
    <t>Ayuntamiento de Pinilla de Jadraque</t>
  </si>
  <si>
    <t>Ayuntamiento de Pinilla de Molina</t>
  </si>
  <si>
    <t>Ayuntamiento de Pioz</t>
  </si>
  <si>
    <t>EL ARCA DE ZEUS</t>
  </si>
  <si>
    <t>HAY SERVICIO PERO NO CONTRATADO</t>
  </si>
  <si>
    <t>Ayuntamiento de Piqueras</t>
  </si>
  <si>
    <t>Ayuntamiento de Pobo de Dueñas, El</t>
  </si>
  <si>
    <t>Ayuntamiento de Poveda de la Sierra</t>
  </si>
  <si>
    <t>Ayuntamiento de Pozo de Almoguera</t>
  </si>
  <si>
    <t>Ayuntamiento de Pozo de Guadalajara</t>
  </si>
  <si>
    <t>Ayuntamiento de Prádena de Atienza</t>
  </si>
  <si>
    <t>Ayuntamiento de Prados Redondos</t>
  </si>
  <si>
    <t>Ayuntamiento de Puebla de Beleña</t>
  </si>
  <si>
    <t>Ayuntamiento de Puebla de Valles</t>
  </si>
  <si>
    <t>Ayuntamiento de Quer</t>
  </si>
  <si>
    <t>SI/ MANCOMUNIDAD VEGA DEL HENARES</t>
  </si>
  <si>
    <t>Ayuntamiento de Rebollosa de Jadraque</t>
  </si>
  <si>
    <t>Ayuntamiento de Recuenco, El</t>
  </si>
  <si>
    <t>Ayuntamiento de Renera</t>
  </si>
  <si>
    <t>Ayuntamiento de Retiendas</t>
  </si>
  <si>
    <t>Ayuntamiento de Riba de Saelices</t>
  </si>
  <si>
    <t>Ayuntamiento de Rillo de Gallo</t>
  </si>
  <si>
    <t>Ayuntamiento de Riofrío del Llano</t>
  </si>
  <si>
    <t>Ayuntamiento de Robledillo de Mohernando</t>
  </si>
  <si>
    <t>Ayuntamiento de Robledo de Corpes</t>
  </si>
  <si>
    <t>Ayuntamiento de Romanillos de Atienza</t>
  </si>
  <si>
    <t>Ayuntamiento de Romanones</t>
  </si>
  <si>
    <t>Ayuntamiento de Rueda de la Sierra</t>
  </si>
  <si>
    <t>Ayuntamiento de Sacecorbo</t>
  </si>
  <si>
    <t>Ayuntamiento de Sacedón</t>
  </si>
  <si>
    <t>Ayuntamiento de Saelices de la Sal</t>
  </si>
  <si>
    <t>Ayuntamiento de Salmerón</t>
  </si>
  <si>
    <t>Ayuntamiento de San Andrés del Congosto</t>
  </si>
  <si>
    <t>Ayuntamiento de San Andrés del Rey</t>
  </si>
  <si>
    <t>Ayuntamiento de Santiuste</t>
  </si>
  <si>
    <t>Ayuntamiento de Saúca</t>
  </si>
  <si>
    <t>Ayuntamiento de Sayatón</t>
  </si>
  <si>
    <t>Ayuntamiento de Selas</t>
  </si>
  <si>
    <t>Ayuntamiento de Semillas</t>
  </si>
  <si>
    <t>Ayuntamiento de Setiles</t>
  </si>
  <si>
    <t>Ayuntamiento de Sienes</t>
  </si>
  <si>
    <t>Ayuntamiento de Sigüenza</t>
  </si>
  <si>
    <t>SI/  ADAS</t>
  </si>
  <si>
    <t>Ayuntamiento de Solanillos del Extremo</t>
  </si>
  <si>
    <t>Ayuntamiento de Somolinos</t>
  </si>
  <si>
    <t>Ayuntamiento de Sotillo, El</t>
  </si>
  <si>
    <t>Ayuntamiento de Sotodosos</t>
  </si>
  <si>
    <t>Ayuntamiento de Tamajón</t>
  </si>
  <si>
    <t>Ayuntamiento de Taragudo</t>
  </si>
  <si>
    <t>Ayuntamiento de Taravilla</t>
  </si>
  <si>
    <t>Ayuntamiento de Tartanedo</t>
  </si>
  <si>
    <t>Ayuntamiento de Tendilla</t>
  </si>
  <si>
    <t>Ayuntamiento de Terzaga</t>
  </si>
  <si>
    <t>Ayuntamiento de Tierzo</t>
  </si>
  <si>
    <t>Ayuntamiento de Toba, La</t>
  </si>
  <si>
    <t>Ayuntamiento de Tordellego</t>
  </si>
  <si>
    <t>Ayuntamiento de Tordelrábano</t>
  </si>
  <si>
    <t>Ayuntamiento de Tordesilos</t>
  </si>
  <si>
    <t>Ayuntamiento de Torija</t>
  </si>
  <si>
    <t>14/10/2025 ???</t>
  </si>
  <si>
    <t>FASE 2 / 10/12/25 ARCHIVAR EL PROCEDIMIENTO POR DESISTIMIENTOEXPRESO DE LA DECLARANTE. HABIA UN REQUERIMIENTO</t>
  </si>
  <si>
    <t xml:space="preserve"> 14/10/2025   ???</t>
  </si>
  <si>
    <t>NO. LO HACE LA DIPUTACION DE GUADALAJARA</t>
  </si>
  <si>
    <t>SI. CLINICA ALCOR</t>
  </si>
  <si>
    <t>Ayuntamiento de Torre del Burgo</t>
  </si>
  <si>
    <t>Ayuntamiento de Torrecuadrada de Molina</t>
  </si>
  <si>
    <t>Ayuntamiento de Torrecuadradilla</t>
  </si>
  <si>
    <t>Ayuntamiento de Torrejón del Rey</t>
  </si>
  <si>
    <t>NO CONSTA</t>
  </si>
  <si>
    <t>NO. ANAA SE ENCARGA</t>
  </si>
  <si>
    <t>Ayuntamiento de Torremocha de Jadraque</t>
  </si>
  <si>
    <t>Ayuntamiento de Torremocha del Campo</t>
  </si>
  <si>
    <t>Ayuntamiento de Torremocha del Pinar</t>
  </si>
  <si>
    <t>Ayuntamiento de Torremochuela</t>
  </si>
  <si>
    <t>Ayuntamiento de Torrubia</t>
  </si>
  <si>
    <t>Ayuntamiento de Tórtola de Henares</t>
  </si>
  <si>
    <t>NO CONSTA NINGUN EXPEDIENTE ABIERTO POR ANIMALES ABANDONADOS</t>
  </si>
  <si>
    <t>Ayuntamiento de Tortuera</t>
  </si>
  <si>
    <t>Ayuntamiento de Tortuero</t>
  </si>
  <si>
    <t>Ayuntamiento de Traíd</t>
  </si>
  <si>
    <t>Ayuntamiento de Trijueque</t>
  </si>
  <si>
    <t>SI. ASOCIACION LIBERHUELLA</t>
  </si>
  <si>
    <t>Ayuntamiento de Trillo</t>
  </si>
  <si>
    <t>Ayuntamiento de Uceda</t>
  </si>
  <si>
    <t>09/09/2025 DESESTIMAR/ENVIO LA INFORMACION POR GMAIL Y ME PREGUNTO COMO QUERIA RECIBIRLA</t>
  </si>
  <si>
    <t>Ayuntamiento de Ujados</t>
  </si>
  <si>
    <t>Ayuntamiento de Utande</t>
  </si>
  <si>
    <t>Ayuntamiento de Valdarachas</t>
  </si>
  <si>
    <t>Ayuntamiento de Valdearenas</t>
  </si>
  <si>
    <t>Ayuntamiento de Valdeavellano</t>
  </si>
  <si>
    <t>Ayuntamiento de Valdeaveruelo</t>
  </si>
  <si>
    <t>Ayuntamiento de Valdeconcha</t>
  </si>
  <si>
    <t>Ayuntamiento de Valdegrudas</t>
  </si>
  <si>
    <t>Ayuntamiento de Valdelcubo</t>
  </si>
  <si>
    <t>Ayuntamiento de Valdenuño Fernández</t>
  </si>
  <si>
    <t>ACTUALIZADO</t>
  </si>
  <si>
    <t>SI, CER</t>
  </si>
  <si>
    <t>Ayuntamiento de Valdepeñas de la Sierra</t>
  </si>
  <si>
    <t>Ayuntamiento de Valderrebollo</t>
  </si>
  <si>
    <t>Ayuntamiento de Valdesotos</t>
  </si>
  <si>
    <t>Ayuntamiento de Valfermoso de Tajuña</t>
  </si>
  <si>
    <t>Ayuntamiento de Valhermoso</t>
  </si>
  <si>
    <t>Ayuntamiento de Valtablado del Río</t>
  </si>
  <si>
    <t>Ayuntamiento de Valverde de los Arroyos</t>
  </si>
  <si>
    <t>Ayuntamiento de Viana de Jadraque</t>
  </si>
  <si>
    <t>NO EXISTE CENSO</t>
  </si>
  <si>
    <t>NO EXIXTEN GATOS COMUNITARIOS</t>
  </si>
  <si>
    <t>Ayuntamiento de Villanueva de Alcorón</t>
  </si>
  <si>
    <t>Ayuntamiento de Villanueva de Argecilla</t>
  </si>
  <si>
    <t>Ayuntamiento de Villanueva de la Torre</t>
  </si>
  <si>
    <t>ME ENVIA ENLACES. NO ENCUENTRO LA INFORMACION</t>
  </si>
  <si>
    <t>Ayuntamiento de Villares de Jadraque</t>
  </si>
  <si>
    <t>Ayuntamiento de Villaseca de Henares</t>
  </si>
  <si>
    <t>Ayuntamiento de Villaseca de Uceda</t>
  </si>
  <si>
    <t>Ayuntamiento de Villel de Mesa</t>
  </si>
  <si>
    <t>Ayuntamiento de Viñuelas</t>
  </si>
  <si>
    <t>Ayuntamiento de Yebes</t>
  </si>
  <si>
    <t>NO. APROBADO EN PLENO,PROGRAMA ETICO</t>
  </si>
  <si>
    <t>Ayuntamiento de Yebra</t>
  </si>
  <si>
    <t>Ayuntamiento de Yélamos de Abajo</t>
  </si>
  <si>
    <t>Ayuntamiento de Yélamos de Arriba</t>
  </si>
  <si>
    <t>Ayuntamiento de Yunquera de Henares</t>
  </si>
  <si>
    <t>NO.LOS CONVENIOS LOS TIENE LA ASOCIACION ENCARGADA DE COLONIAS FELINAS</t>
  </si>
  <si>
    <t>Ayuntamiento de Yunta, La</t>
  </si>
  <si>
    <t>Ayuntamiento de Zaorejas</t>
  </si>
  <si>
    <t>Ayuntamiento de Zarzuela de Jadraque</t>
  </si>
  <si>
    <t xml:space="preserve"> 29/7/25 DESESTIMAR, AYUNTAMIENTO NO DISPONE DE LA INFORMACION</t>
  </si>
  <si>
    <t>Ayuntamiento de Zorita de los Canes</t>
  </si>
  <si>
    <t>Ayuntamiento de Alájar</t>
  </si>
  <si>
    <t xml:space="preserve"> ME ENVIA RESPUESTAS, PARA ELLO TENGO QUE ENTRAR EN SU SEDE Y NO PUEDO ACCEDER</t>
  </si>
  <si>
    <t>05/02/2026  FIN DEL PROCEDIMIENTO POR ENVIO DE LA INFORMACION</t>
  </si>
  <si>
    <t>Ayuntamiento de Aljaraque</t>
  </si>
  <si>
    <t>SI. ATHISA</t>
  </si>
  <si>
    <t>Ayuntamiento de Almendro, El</t>
  </si>
  <si>
    <t>9/7/25 INICIO DE PROCEDIMIENTO/09/09/2025 AMPLIACION PLAZO</t>
  </si>
  <si>
    <t>SIN MEDIOS PARA IMPLANTAR EL PLAN. LO HARÀ LA DIPITACIÒN DE HUELVA</t>
  </si>
  <si>
    <t>Ayuntamiento de Almonaster la Real</t>
  </si>
  <si>
    <t>NO TIENE DATOS</t>
  </si>
  <si>
    <t>SI. COLEGIO VETERINARIOS DE HUELVA 726€ Y ASOCIACION APAR 500€ PARA CER</t>
  </si>
  <si>
    <t>SI, DIPUTACION DE HUELVA</t>
  </si>
  <si>
    <t>NO SE ENCARGA LA ASOCIACION APAR</t>
  </si>
  <si>
    <t>Ayuntamiento de Almonte</t>
  </si>
  <si>
    <t>SI/COLEGIO OFICIAL DE VETERINARIOS DE HUELVA Y ASESORIA VETERINARIA ALIMENTARIA</t>
  </si>
  <si>
    <t>Ayuntamiento de Alosno</t>
  </si>
  <si>
    <t>Ayuntamiento de Aracena</t>
  </si>
  <si>
    <t>SI/ ATHISA/HUELLAS SERRANAS</t>
  </si>
  <si>
    <t>Ayuntamiento de Aroche</t>
  </si>
  <si>
    <t>SI/ COLEGIO OFICIAL DE VETERINARIOS DE HUELVA</t>
  </si>
  <si>
    <t>Ayuntamiento de Arroyomolinos de León</t>
  </si>
  <si>
    <t>Ayuntamiento de Ayamonte</t>
  </si>
  <si>
    <t>16/02/2024 SE ESTA ACTUALIZANDO</t>
  </si>
  <si>
    <t>SI/ DIPUTACION DE HUELVA Y ASOCIACION PROTECTORA DE ANIMALES Y PLANTAS DE AYAMONTE</t>
  </si>
  <si>
    <t>Ayuntamiento de Beas</t>
  </si>
  <si>
    <t>SI/ DIPUTACION DE HUELVA/ATHISA</t>
  </si>
  <si>
    <t>Ayuntamiento de Berrocal</t>
  </si>
  <si>
    <t>Ayuntamiento de Bollullos Par del Condado</t>
  </si>
  <si>
    <t>Ayuntamiento de Bonares</t>
  </si>
  <si>
    <t>Ayuntamiento de Cabezas Rubias</t>
  </si>
  <si>
    <t>26/6/25 INICIO DEL PROCEDIMIENTO/ 09/09/2025 AMPLIACION PLAZO</t>
  </si>
  <si>
    <t xml:space="preserve"> NO/LO HACE LA DIPUTACION DE HUELVA</t>
  </si>
  <si>
    <t>CONVENIO COLABORACION CON COLEGIO OFICIAL DE VETERINARIOS</t>
  </si>
  <si>
    <t>Ayuntamiento de Cala</t>
  </si>
  <si>
    <t>Ayuntamiento de Calañas</t>
  </si>
  <si>
    <t>DIPUTACION DE HUELVA</t>
  </si>
  <si>
    <t>Ayuntamiento de Campillo, El</t>
  </si>
  <si>
    <t>Ayuntamiento de Campofrío</t>
  </si>
  <si>
    <t>,LÑP</t>
  </si>
  <si>
    <t>Ayuntamiento de Cañaveral de León</t>
  </si>
  <si>
    <t>Ayuntamiento de Cartaya</t>
  </si>
  <si>
    <t>Ayuntamiento de Castaño del Robledo</t>
  </si>
  <si>
    <t>Ayuntamiento de Cerro de Andévalo, El</t>
  </si>
  <si>
    <t>Ayuntamiento de Chucena</t>
  </si>
  <si>
    <t>EN PROCESO. COLEGIO OFICIAL DE VETERINARIOS DE HUELVA</t>
  </si>
  <si>
    <t>Ayuntamiento de Corteconcepción</t>
  </si>
  <si>
    <t>Ayuntamiento de Cortegana</t>
  </si>
  <si>
    <t>NO HE ENCONTRADO EL REGISTRO</t>
  </si>
  <si>
    <t>lo más probable</t>
  </si>
  <si>
    <t>Ayuntamiento de Cortelazor</t>
  </si>
  <si>
    <t>SI/DIPUTACION DE HUELVA</t>
  </si>
  <si>
    <t>Ayuntamiento de Cumbres de Enmedio</t>
  </si>
  <si>
    <t>Ayuntamiento de Cumbres de San Bartolomé</t>
  </si>
  <si>
    <t>Ayuntamiento de Cumbres Mayores</t>
  </si>
  <si>
    <t>Ayuntamiento de Encinasola</t>
  </si>
  <si>
    <t>Ayuntamiento de Escacena del Campo</t>
  </si>
  <si>
    <t>NO DISPONIBLE</t>
  </si>
  <si>
    <t>SI.COLEGIO DE VETERINARIOS DE HUELVA</t>
  </si>
  <si>
    <t>Ayuntamiento de Fuenteheridos</t>
  </si>
  <si>
    <t>Ayuntamiento de Galaroza</t>
  </si>
  <si>
    <t>FASE 2 / 9/12/25 TERMINACION DEL PROCEDIMIENTO POR DATOS DADOS DURANTE EL MISMO</t>
  </si>
  <si>
    <t>RESPUESTA "NO" DE MANERA GENERALIZADA.AUN NO SE LLEVA A CABO EL PROGRAMA DE GESTION</t>
  </si>
  <si>
    <t>Ayuntamiento de Gibraleón</t>
  </si>
  <si>
    <t>NO/ EN TRAMITACION</t>
  </si>
  <si>
    <t>NO/ SE CONTRATA SEGUN NECESIDAD</t>
  </si>
  <si>
    <t>Ayuntamiento de Granada de Río-Tinto, La</t>
  </si>
  <si>
    <t>SI/ DIPUTACION DE HUELVA</t>
  </si>
  <si>
    <t>Ayuntamiento de Granado, El</t>
  </si>
  <si>
    <t>ME ENVIA EL PLAN DE GESTION REPETIDO 6 VECES MINIMO Y CON FECHA FIRMADA 21/10/2025</t>
  </si>
  <si>
    <t>Ayuntamiento de Higuera de la Sierra</t>
  </si>
  <si>
    <t>SI. DIPUTACION DE HUELVA</t>
  </si>
  <si>
    <t>NO.SEGUN CONVENIO</t>
  </si>
  <si>
    <t>Ayuntamiento de Hinojales</t>
  </si>
  <si>
    <t>Ayuntamiento de Hinojos</t>
  </si>
  <si>
    <t>Ayuntamiento de Huelva</t>
  </si>
  <si>
    <t>RECHAZADA POR SUPERAR EL PLAZO DE VALIDEZ DE LECTURA</t>
  </si>
  <si>
    <t>Ayuntamiento de Isla Cristina</t>
  </si>
  <si>
    <t>FASE 2 / 9/12/25 TERMINACION DEL PROCEDIMIENTO POR DAR DATOS DURANTE EL MISMO</t>
  </si>
  <si>
    <t>SI. CON LA DIPUTACION PROVINCIAL DE HUELVA</t>
  </si>
  <si>
    <t>Ayuntamiento de Jabugo</t>
  </si>
  <si>
    <t>Ayuntamiento de Lepe</t>
  </si>
  <si>
    <t>09/09/2025. AMPLIACION PLAZO</t>
  </si>
  <si>
    <t>NO EN PROCESO.SOS PELUDOS LEPEROS Y PUNTANIMALS</t>
  </si>
  <si>
    <t>NO. EN PROCESO</t>
  </si>
  <si>
    <t>NO EN PROCESO</t>
  </si>
  <si>
    <t>Ayuntamiento de Linares de la Sierra</t>
  </si>
  <si>
    <t>Ayuntamiento de Lucena del Puerto</t>
  </si>
  <si>
    <t>Ayuntamiento de Manzanilla</t>
  </si>
  <si>
    <t>Ayuntamiento de Marines, Los</t>
  </si>
  <si>
    <t>Ayuntamiento de Minas de Riotinto</t>
  </si>
  <si>
    <t>NO. ES UN INSTRUMENTO</t>
  </si>
  <si>
    <t>NO/ COLABORACION CON EL VETERINARIO</t>
  </si>
  <si>
    <t>NO/ADHERIDO AL CONVENIO CON DIPUTACION</t>
  </si>
  <si>
    <t>NO/COLABORACION DEL VETERINARIO</t>
  </si>
  <si>
    <t>Ayuntamiento de Moguer</t>
  </si>
  <si>
    <t>Ayuntamiento de Nava, La</t>
  </si>
  <si>
    <t>Ayuntamiento de Nerva</t>
  </si>
  <si>
    <t>Ayuntamiento de Niebla</t>
  </si>
  <si>
    <t>Ayuntamiento de Palma del Condado, La</t>
  </si>
  <si>
    <t>Ayuntamiento de Palos de la Frontera</t>
  </si>
  <si>
    <t>Ayuntamiento de Paterna del Campo</t>
  </si>
  <si>
    <t>Ayuntamiento de Paymogo</t>
  </si>
  <si>
    <t>Ayuntamiento de Puebla de Guzmán</t>
  </si>
  <si>
    <t>Ayuntamiento de Puerto Moral</t>
  </si>
  <si>
    <t>Ayuntamiento de Punta Umbría</t>
  </si>
  <si>
    <t>Ayuntamiento de Rociana del Condado</t>
  </si>
  <si>
    <t>SI.ROCIANA ACOGE</t>
  </si>
  <si>
    <t>Ayuntamiento de Rosal de la Frontera</t>
  </si>
  <si>
    <t>Ayuntamiento de San Bartolomé de la Torre</t>
  </si>
  <si>
    <t>Ayuntamiento de San Juan del Puerto</t>
  </si>
  <si>
    <t>NO.A TRAVES DEL CONVENIO CON DIPUTACION</t>
  </si>
  <si>
    <t>Ayuntamiento de San Silvestre de Guzmán</t>
  </si>
  <si>
    <t>Ayuntamiento de Sanlúcar de Guadiana</t>
  </si>
  <si>
    <t>25/06/2025 INICIO PROCEDIMIENTO</t>
  </si>
  <si>
    <t>CONTESTA POR G.MAIL</t>
  </si>
  <si>
    <t>Ayuntamiento de Santa Ana la Real</t>
  </si>
  <si>
    <t xml:space="preserve"> CONVENIO CON DIPUTACION DE HUELVA PARA TEMA ECONOMICO, RECOGIDA Y ALBERGUE DE ANIMALES</t>
  </si>
  <si>
    <t>CONVENIO CON COLEGIO OFICIAL DE VETERINARIOS PARA METODO CER/ 1815 €</t>
  </si>
  <si>
    <t>Ayuntamiento de Santa Bárbara de Casa</t>
  </si>
  <si>
    <t>Ayuntamiento de Santa Olalla del Cala</t>
  </si>
  <si>
    <t>20/01/2026 ARCHIVO QUE NO SE ABRE</t>
  </si>
  <si>
    <t>Ayuntamiento de Trigueros</t>
  </si>
  <si>
    <t>30/12/2025 DESESTIMAR LA RECLAMACION</t>
  </si>
  <si>
    <t>5  MAYO POR G.MAIL QUE ACCEDIENDO AL PORTAL DE TRANSPARENCIA VERE LO PUBLICADO</t>
  </si>
  <si>
    <t>Ayuntamiento de Valdelarco</t>
  </si>
  <si>
    <t>Ayuntamiento de Valverde del Camino</t>
  </si>
  <si>
    <t>SI/ VALVERDE ANIMAL</t>
  </si>
  <si>
    <t>SE ENCARGA LA ASOCIACION  VALVERDE ANIMAL</t>
  </si>
  <si>
    <t>Ayuntamiento de Villablanca</t>
  </si>
  <si>
    <t>Ayuntamiento de Villalba del Alcor</t>
  </si>
  <si>
    <t>Ayuntamiento de Villanueva de las Cruces</t>
  </si>
  <si>
    <t>7/7/25 INICIO PROCEDIMIENTO/ 02/09/2025 AMPLIACION DEL PLAZO</t>
  </si>
  <si>
    <t>NO  HAY</t>
  </si>
  <si>
    <t>Ayuntamiento de Villanueva de los Castillejos</t>
  </si>
  <si>
    <t>Ayuntamiento de Villarrasa</t>
  </si>
  <si>
    <t>Ayuntamiento de Zalamea la Real</t>
  </si>
  <si>
    <t>NO APARECE</t>
  </si>
  <si>
    <t>SI/ --</t>
  </si>
  <si>
    <t>Ayuntamiento de Zarza-Perrunal, La</t>
  </si>
  <si>
    <t>Ayuntamiento de Zufre</t>
  </si>
  <si>
    <t>SI/DIPUTACION PROVINCIAL DE HUELVA Y COLEGIO OFICIAL DE VETERINARIOS DE HUELVA</t>
  </si>
  <si>
    <t>Ayuntamiento de Abiego</t>
  </si>
  <si>
    <t>ENVIADO</t>
  </si>
  <si>
    <t>Ayuntamiento de Abizanda</t>
  </si>
  <si>
    <t>Ayuntamiento de Adahuesca</t>
  </si>
  <si>
    <t>Ayuntamiento de Agüero</t>
  </si>
  <si>
    <t>Ayuntamiento de Aínsa-Sobrarbe</t>
  </si>
  <si>
    <t>Ayuntamiento de Aisa</t>
  </si>
  <si>
    <t>Ayuntamiento de Albalate de Cinca</t>
  </si>
  <si>
    <t>Ayuntamiento de Albalatillo</t>
  </si>
  <si>
    <t>Ayuntamiento de Albelda</t>
  </si>
  <si>
    <t>Ayuntamiento de Albero Alto</t>
  </si>
  <si>
    <t>Ayuntamiento de Albero Bajo</t>
  </si>
  <si>
    <t>Ayuntamiento de Alcalá de Gurrea</t>
  </si>
  <si>
    <t>Ayuntamiento de Alcalá del Obispo</t>
  </si>
  <si>
    <t>Ayuntamiento de Alberuela de Tubo</t>
  </si>
  <si>
    <t>Ayuntamiento de Alcampell</t>
  </si>
  <si>
    <t>Ayuntamiento de Alcolea de Cinca</t>
  </si>
  <si>
    <t>Ayuntamiento de Alcubierre</t>
  </si>
  <si>
    <t>Ayuntamiento de Alerre</t>
  </si>
  <si>
    <t>Ayuntamiento de Alfántega</t>
  </si>
  <si>
    <t>Ayuntamiento de Almudévar</t>
  </si>
  <si>
    <t>Ayuntamiento de Almunia de San Juan</t>
  </si>
  <si>
    <t>Ayuntamiento de Almuniente</t>
  </si>
  <si>
    <t>Ayuntamiento de Alquézar</t>
  </si>
  <si>
    <t>Ayuntamiento de Altorricón</t>
  </si>
  <si>
    <t>Ayuntamiento de Angüés</t>
  </si>
  <si>
    <t>Ayuntamiento de Ansó</t>
  </si>
  <si>
    <t>Ayuntamiento de Antillón</t>
  </si>
  <si>
    <t>Ayuntamiento de Aragüés del Puerto</t>
  </si>
  <si>
    <t>Ayuntamiento de Arén</t>
  </si>
  <si>
    <t>Ayuntamiento de Argavieso</t>
  </si>
  <si>
    <t>Ayuntamiento de Arguis</t>
  </si>
  <si>
    <t>Ayuntamiento de Ayerbe</t>
  </si>
  <si>
    <t>REGISTRO RECHAZADO 07/08/2025</t>
  </si>
  <si>
    <t>Ayuntamiento de Azanuy-Alins</t>
  </si>
  <si>
    <t>Ayuntamiento de Azara</t>
  </si>
  <si>
    <t>Ayuntamiento de Azlor</t>
  </si>
  <si>
    <t>Ayuntamiento de Baélls</t>
  </si>
  <si>
    <t>Ayuntamiento de Bailo</t>
  </si>
  <si>
    <t>Ayuntamiento de Baldellou</t>
  </si>
  <si>
    <t>Ayuntamiento de Ballobar</t>
  </si>
  <si>
    <t>Ayuntamiento de Banastás</t>
  </si>
  <si>
    <t>Ayuntamiento de Barbastro</t>
  </si>
  <si>
    <t>Ayuntamiento de Barbués</t>
  </si>
  <si>
    <t>Ayuntamiento de Barbuñales</t>
  </si>
  <si>
    <t>Ayuntamiento de Bárcabo</t>
  </si>
  <si>
    <t>Ayuntamiento de Belver de Cinca</t>
  </si>
  <si>
    <t>Ayuntamiento de Benabarre</t>
  </si>
  <si>
    <t>REGISTRO RECHAZADO/ ERROR/ 16/09/2025 FASE 2</t>
  </si>
  <si>
    <t>Ayuntamiento de Benasque</t>
  </si>
  <si>
    <t>Ayuntamiento de Beranuy</t>
  </si>
  <si>
    <t>Ayuntamiento de Berbegal</t>
  </si>
  <si>
    <t>Ayuntamiento de Bielsa</t>
  </si>
  <si>
    <t>Ayuntamiento de Bierge</t>
  </si>
  <si>
    <t>Ayuntamiento de Biescas</t>
  </si>
  <si>
    <t>Ayuntamiento de Binaced</t>
  </si>
  <si>
    <t>Ayuntamiento de Binéfar</t>
  </si>
  <si>
    <t>Ayuntamiento de Bisaurri</t>
  </si>
  <si>
    <t>Ayuntamiento de Biscarrués</t>
  </si>
  <si>
    <t>Ayuntamiento de Blecua y Torres</t>
  </si>
  <si>
    <t>Ayuntamiento de Boltaña</t>
  </si>
  <si>
    <t>Ayuntamiento de Bonansa</t>
  </si>
  <si>
    <t>Ayuntamiento de Borau</t>
  </si>
  <si>
    <t>Ayuntamiento de Broto</t>
  </si>
  <si>
    <t>Ayuntamiento de Caldearenas</t>
  </si>
  <si>
    <t>NO EXISTE</t>
  </si>
  <si>
    <t>Ayuntamiento de Campo</t>
  </si>
  <si>
    <t>ENVIE A CAMPOS POR EQUIVOCACION</t>
  </si>
  <si>
    <t>Ayuntamiento de Camporrélls</t>
  </si>
  <si>
    <t>Ayuntamiento de Canal de Berdún</t>
  </si>
  <si>
    <t>Ayuntamiento de Candasnos</t>
  </si>
  <si>
    <t>Ayuntamiento de Canfranc</t>
  </si>
  <si>
    <t>Ayuntamiento de Capdesaso</t>
  </si>
  <si>
    <t>Ayuntamiento de Capella</t>
  </si>
  <si>
    <t>Ayuntamiento de Casbas de Huesca</t>
  </si>
  <si>
    <t>Ayuntamiento de Castejón de Monegros</t>
  </si>
  <si>
    <t>Ayuntamiento de Castejón de Sos</t>
  </si>
  <si>
    <t>DE COLABORACION ENTRE LA DIPUTACION Y AYUNTAMIENTOS</t>
  </si>
  <si>
    <t>Ayuntamiento de Castejón del Puente</t>
  </si>
  <si>
    <t>Ayuntamiento de Castelflorite</t>
  </si>
  <si>
    <t>Ayuntamiento de Castiello de Jaca</t>
  </si>
  <si>
    <t>RESPONDE POR GMAIL</t>
  </si>
  <si>
    <t>NO TIENE CENSO DE GATOS</t>
  </si>
  <si>
    <t>Ayuntamiento de Castigaleu</t>
  </si>
  <si>
    <t>Ayuntamiento de Castillazuelo</t>
  </si>
  <si>
    <t>Ayuntamiento de Castillonroy</t>
  </si>
  <si>
    <t>Ayuntamiento de Chalamera</t>
  </si>
  <si>
    <t>Ayuntamiento de Chía</t>
  </si>
  <si>
    <t>Ayuntamiento de Chimillas</t>
  </si>
  <si>
    <t>Ayuntamiento de Colungo</t>
  </si>
  <si>
    <t>Ayuntamiento de Esplús</t>
  </si>
  <si>
    <t>Ayuntamiento de Estada</t>
  </si>
  <si>
    <t>Ayuntamiento de Estadilla</t>
  </si>
  <si>
    <t>Ayuntamiento de Estopiñán del Castillo</t>
  </si>
  <si>
    <t>RECHAZADO.NO TENEMOS DATOS DE LA GESTION DE ANIMALES ABANDONADOS</t>
  </si>
  <si>
    <t>Ayuntamiento de Fago</t>
  </si>
  <si>
    <t>Ayuntamiento de Fanlo</t>
  </si>
  <si>
    <t>Ayuntamiento de Fiscal</t>
  </si>
  <si>
    <t>RECHAZADO.NO PUBLICIDAD</t>
  </si>
  <si>
    <t>Ayuntamiento de Fonz</t>
  </si>
  <si>
    <t>Ayuntamiento de Foradada del Toscar</t>
  </si>
  <si>
    <t>Ayuntamiento de Fraga</t>
  </si>
  <si>
    <t>Ayuntamiento de Fueva, La</t>
  </si>
  <si>
    <t>Ayuntamiento de Gistaín</t>
  </si>
  <si>
    <t>Ayuntamiento de Grado, El</t>
  </si>
  <si>
    <t>Ayuntamiento de Grañén</t>
  </si>
  <si>
    <t>Ayuntamiento de Graus</t>
  </si>
  <si>
    <t>Ayuntamiento de Gurrea de Gállego</t>
  </si>
  <si>
    <t>Ayuntamiento de Hoz de Jaca</t>
  </si>
  <si>
    <t>Ayuntamiento de Hoz y Costean</t>
  </si>
  <si>
    <t>Ayuntamiento de Huerto</t>
  </si>
  <si>
    <t>Ayuntamiento de Huesca</t>
  </si>
  <si>
    <t>enlace que me cuenta todas las actuaciones, CER...</t>
  </si>
  <si>
    <t>Ayuntamiento de Ibieca</t>
  </si>
  <si>
    <t>Ayuntamiento de Igriés</t>
  </si>
  <si>
    <t>Ayuntamiento de Ilche</t>
  </si>
  <si>
    <t>Ayuntamiento de Isábena</t>
  </si>
  <si>
    <t>Ayuntamiento de Jaca</t>
  </si>
  <si>
    <t>Ayuntamiento de Jasa</t>
  </si>
  <si>
    <t>Ayuntamiento de Labuerda</t>
  </si>
  <si>
    <t>Ayuntamiento de Laluenga</t>
  </si>
  <si>
    <t>Ayuntamiento de Lalueza</t>
  </si>
  <si>
    <t>Ayuntamiento de Lanaja</t>
  </si>
  <si>
    <t>Ayuntamiento de Laperdiguera</t>
  </si>
  <si>
    <t>Ayuntamiento de Lascellas-Ponzano</t>
  </si>
  <si>
    <t>Ayuntamiento de Lascuarre</t>
  </si>
  <si>
    <t>Ayuntamiento de Laspaúles</t>
  </si>
  <si>
    <t>Ayuntamiento de Laspuña</t>
  </si>
  <si>
    <t>MUNICIPIO Y AYUNTAMIENTO MUY PEQUEÑOS</t>
  </si>
  <si>
    <t>Ayuntamiento de Loarre</t>
  </si>
  <si>
    <t>Ayuntamiento de Loporzano</t>
  </si>
  <si>
    <t>Ayuntamiento de Loscorrales</t>
  </si>
  <si>
    <t>Ayuntamiento de Lupiñén-Ortilla</t>
  </si>
  <si>
    <t>Ayuntamiento de Monesma y Cajigar</t>
  </si>
  <si>
    <t>Ayuntamiento de Monflorite-Lascasas</t>
  </si>
  <si>
    <t>Ayuntamiento de Montanuy</t>
  </si>
  <si>
    <t>Ayuntamiento de Monzón</t>
  </si>
  <si>
    <t>ME REMITE A LA WEB Y AL PORTAL DE TRANSPARENCIAORDENANZA MUNICIPAL DE CONTROL Y TENENCIA DE ANIMALES, Y CONTRATOS MENORES TRAMITADOS</t>
  </si>
  <si>
    <t>Ayuntamiento de Naval</t>
  </si>
  <si>
    <t>Ayuntamiento de Novales</t>
  </si>
  <si>
    <t>Ayuntamiento de Nueno</t>
  </si>
  <si>
    <t>Ayuntamiento de Olvena</t>
  </si>
  <si>
    <t>RECHAZADO. PUBLICIDAD</t>
  </si>
  <si>
    <t>Ayuntamiento de Ontiñena</t>
  </si>
  <si>
    <t>Ayuntamiento de Osso de Cinca</t>
  </si>
  <si>
    <t>Ayuntamiento de Palo</t>
  </si>
  <si>
    <t>Ayuntamiento de Panticosa</t>
  </si>
  <si>
    <t>Ayuntamiento de Peñalba</t>
  </si>
  <si>
    <t>Ayuntamiento de Peñas de Riglos, Las</t>
  </si>
  <si>
    <t>Ayuntamiento de Peralta de Alcofea</t>
  </si>
  <si>
    <t>NO. CONTRATO DEL SERVICIO CUANDO SE NECESITA</t>
  </si>
  <si>
    <t>Ayuntamiento de Peralta de Calasanz</t>
  </si>
  <si>
    <t>Ayuntamiento de Peraltilla</t>
  </si>
  <si>
    <t>Ayuntamiento de Perarrúa</t>
  </si>
  <si>
    <t>Ayuntamiento de Pertusa</t>
  </si>
  <si>
    <t>Ayuntamiento de Piracés</t>
  </si>
  <si>
    <t>Ayuntamiento de Plan</t>
  </si>
  <si>
    <t>Ayuntamiento de Poleñino</t>
  </si>
  <si>
    <t>Ayuntamiento de Pozán de Vero</t>
  </si>
  <si>
    <t>N/A</t>
  </si>
  <si>
    <t>PLAN DE GESTION,RECOGIDA DE ANIMALES, Y VETERINARIO ESTA DELEGADO EN LA DIPUTACION</t>
  </si>
  <si>
    <t>Ayuntamiento de Puebla de Castro, La</t>
  </si>
  <si>
    <t>Ayuntamiento de Puente de Montañana</t>
  </si>
  <si>
    <t>Ayuntamiento de Puente la Reina de Jaca</t>
  </si>
  <si>
    <t>Ayuntamiento de Puértolas</t>
  </si>
  <si>
    <t>Ayuntamiento de Pueyo de Araguás, El</t>
  </si>
  <si>
    <t>Ayuntamiento de Pueyo de Santa Cruz</t>
  </si>
  <si>
    <t>Ayuntamiento de Quicena</t>
  </si>
  <si>
    <t>Ayuntamiento de Robres</t>
  </si>
  <si>
    <t>Ayuntamiento de Sabiñánigo</t>
  </si>
  <si>
    <t>ELABORANDOLO</t>
  </si>
  <si>
    <t>SI, SPA PIRINEOS DE JACA</t>
  </si>
  <si>
    <t>SI,POLICIA O PROTECTORA</t>
  </si>
  <si>
    <t>SI PARA GATOS</t>
  </si>
  <si>
    <t>Ayuntamiento de Sahún</t>
  </si>
  <si>
    <t>Ayuntamiento de Salas Altas</t>
  </si>
  <si>
    <t>Ayuntamiento de Salas Bajas</t>
  </si>
  <si>
    <t>Ayuntamiento de Salillas</t>
  </si>
  <si>
    <t>Ayuntamiento de Sallent de Gállego</t>
  </si>
  <si>
    <t>RESPONDE POR G.MAIL</t>
  </si>
  <si>
    <t>Ayuntamiento de San Esteban de Litera</t>
  </si>
  <si>
    <t>Ayuntamiento de San Juan de Plan</t>
  </si>
  <si>
    <t>Ayuntamiento de San Miguel del Cinca</t>
  </si>
  <si>
    <t>Ayuntamiento de Sangarrén</t>
  </si>
  <si>
    <t>Ayuntamiento de Santa Cilia</t>
  </si>
  <si>
    <t>Ayuntamiento de Santa Cruz de la Serós</t>
  </si>
  <si>
    <t>Ayuntamiento de Santa María de Dulcis</t>
  </si>
  <si>
    <t>Ayuntamiento de Santaliestra y San Quílez</t>
  </si>
  <si>
    <t>Ayuntamiento de Sariñena</t>
  </si>
  <si>
    <t>Ayuntamiento de Secastilla</t>
  </si>
  <si>
    <t>Ayuntamiento de Seira</t>
  </si>
  <si>
    <t>Ayuntamiento de Sena</t>
  </si>
  <si>
    <t>Ayuntamiento de Senés de Alcubierre</t>
  </si>
  <si>
    <t>Ayuntamiento de Sesa</t>
  </si>
  <si>
    <t>Ayuntamiento de Sesué</t>
  </si>
  <si>
    <t>Ayuntamiento de Siétamo</t>
  </si>
  <si>
    <t>Ayuntamiento de Sopeira</t>
  </si>
  <si>
    <t>Ayuntamiento de Sotonera, La</t>
  </si>
  <si>
    <t>RECHAZADO. NO PROCEDE</t>
  </si>
  <si>
    <t>Ayuntamiento de Tamarite de Litera</t>
  </si>
  <si>
    <t>PASARA POR PLENO EN 15 DIAS</t>
  </si>
  <si>
    <t>PREVISTO CHIPAR</t>
  </si>
  <si>
    <t>PREVISTO</t>
  </si>
  <si>
    <t>GUARDIA RURAL Y PERRERA</t>
  </si>
  <si>
    <t>Ayuntamiento de Tardienta</t>
  </si>
  <si>
    <t>Ayuntamiento de Tella-Sin</t>
  </si>
  <si>
    <t>Ayuntamiento de Tierz</t>
  </si>
  <si>
    <t>Ayuntamiento de Tolva</t>
  </si>
  <si>
    <t>Ayuntamiento de Torla-Ordesa</t>
  </si>
  <si>
    <t>RECHAZADO.NO</t>
  </si>
  <si>
    <t>Ayuntamiento de Torralba de Aragón</t>
  </si>
  <si>
    <t>Ayuntamiento de Torre la Ribera</t>
  </si>
  <si>
    <t>Ayuntamiento de Torrente de Cinca</t>
  </si>
  <si>
    <t>Ayuntamiento de Torres de Alcanadre</t>
  </si>
  <si>
    <t>Ayuntamiento de Torres de Barbués</t>
  </si>
  <si>
    <t>14/0672025</t>
  </si>
  <si>
    <t>RESPONDE POR GMAIL. NO COLONIAS,FALTA CAPACIDAD ECONOMICA PARA HCER FRENTE A ELLAS O A GASTOS VETERINARIOS</t>
  </si>
  <si>
    <t>Ayuntamiento de Tramaced</t>
  </si>
  <si>
    <t>Ayuntamiento de Valfarta</t>
  </si>
  <si>
    <t>Ayuntamiento de Valle de Bardají</t>
  </si>
  <si>
    <t>Ayuntamiento de Valle de Hecho</t>
  </si>
  <si>
    <t>Ayuntamiento de Valle de Lierp</t>
  </si>
  <si>
    <t>Ayuntamiento de Velilla de Cinca</t>
  </si>
  <si>
    <t>Ayuntamiento de Vencillón</t>
  </si>
  <si>
    <t>Ayuntamiento de Viacamp y Litera</t>
  </si>
  <si>
    <t>Ayuntamiento de Vicién</t>
  </si>
  <si>
    <t>Ayuntamiento de Villanova</t>
  </si>
  <si>
    <t>Ayuntamiento de Villanúa</t>
  </si>
  <si>
    <t>Ayuntamiento de Villanueva de Sigena</t>
  </si>
  <si>
    <t>Ayuntamiento de Yebra de Basa</t>
  </si>
  <si>
    <t>Ayuntamiento de Yésero</t>
  </si>
  <si>
    <t>Ayuntamiento de Zaidín</t>
  </si>
  <si>
    <t>Ajuntament d'Alcúdia</t>
  </si>
  <si>
    <t>Ajuntament de Campos</t>
  </si>
  <si>
    <t>CEPAD</t>
  </si>
  <si>
    <t>Ajuntament de Santa Margalida</t>
  </si>
  <si>
    <t>Ajuntament d'Esporles</t>
  </si>
  <si>
    <t>Ayuntamiento de Alaior</t>
  </si>
  <si>
    <t>Ayuntamiento de Alaró</t>
  </si>
  <si>
    <t>Ayuntamiento de Algaida</t>
  </si>
  <si>
    <t>Ayuntamiento de Andratx</t>
  </si>
  <si>
    <t>Ayuntamiento de Ariany</t>
  </si>
  <si>
    <t>Ayuntamiento de Artà</t>
  </si>
  <si>
    <t>Ayuntamiento de Banyalbufar</t>
  </si>
  <si>
    <t>Ayuntamiento de Binissalem</t>
  </si>
  <si>
    <t>Ayuntamiento de Búger</t>
  </si>
  <si>
    <t>Ayuntamiento de Bunyola</t>
  </si>
  <si>
    <t>Ayuntamiento de Calvià</t>
  </si>
  <si>
    <t>Ayuntamiento de Campanet</t>
  </si>
  <si>
    <t>Ayuntamiento de Capdepera</t>
  </si>
  <si>
    <t>Ayuntamiento de Castell, Es</t>
  </si>
  <si>
    <t>Ayuntamiento de Ciutadella de Menorca</t>
  </si>
  <si>
    <t>Ayuntamiento de Consell</t>
  </si>
  <si>
    <t>Ayuntamiento de Costitx</t>
  </si>
  <si>
    <t>Ayuntamiento de Deià</t>
  </si>
  <si>
    <t>Ayuntamiento de Eivissa</t>
  </si>
  <si>
    <t>Ayuntamiento de Escorca</t>
  </si>
  <si>
    <t>Ayuntamiento de Estellencs</t>
  </si>
  <si>
    <t>Ayuntamiento de Felanitx</t>
  </si>
  <si>
    <t>Ayuntamiento de Ferreries</t>
  </si>
  <si>
    <t>Ayuntamiento de Formentera</t>
  </si>
  <si>
    <t>Clínica veterinaria de la isla</t>
  </si>
  <si>
    <t>Perrera municipal</t>
  </si>
  <si>
    <t>Ayuntamiento de Fornalutx</t>
  </si>
  <si>
    <t>Ayuntamiento de Inca</t>
  </si>
  <si>
    <t>Ayuntamiento de Lloret de Vistalegre</t>
  </si>
  <si>
    <t>Ayuntamiento de Lloseta</t>
  </si>
  <si>
    <t>Ayuntamiento de Llubí</t>
  </si>
  <si>
    <t>Ayuntamiento de Llucmajor</t>
  </si>
  <si>
    <t>Ayuntamiento de Manacor</t>
  </si>
  <si>
    <t>Ayuntamiento de Mancor de la Vall</t>
  </si>
  <si>
    <t>Ayuntamiento de Maó-Mahón</t>
  </si>
  <si>
    <t>Ayuntamiento de Maria de la Salut</t>
  </si>
  <si>
    <t>Ayuntamiento de Marratxí</t>
  </si>
  <si>
    <t>Fundación Natura Parc</t>
  </si>
  <si>
    <t>Ayuntamiento de Mercadal, Es</t>
  </si>
  <si>
    <t>Ayuntamiento de Migjorn Gran, Es</t>
  </si>
  <si>
    <t>Ayuntamiento de Montuïri</t>
  </si>
  <si>
    <t>Ayuntamiento de Muro</t>
  </si>
  <si>
    <t>Ayuntamiento de Palma</t>
  </si>
  <si>
    <t>Ayuntamiento de Petra</t>
  </si>
  <si>
    <t>Ayuntamiento de Pobla, Sa</t>
  </si>
  <si>
    <t>Ayuntamiento de Pollença</t>
  </si>
  <si>
    <t>Ayuntamiento de Porreres</t>
  </si>
  <si>
    <t>"Colaboración activa" con Fundació Natura Parc</t>
  </si>
  <si>
    <t>Ayuntamiento de Puigpunyent</t>
  </si>
  <si>
    <t>Ayuntamiento de Salines, Ses</t>
  </si>
  <si>
    <t>Ayuntamiento de Sant Antoni de Portmany</t>
  </si>
  <si>
    <t>Ayuntamiento de Sant Joan</t>
  </si>
  <si>
    <t>Ayuntamiento de Sant Joan de Labritja</t>
  </si>
  <si>
    <t>Ayuntamiento de Sant Josep de SA Talaia</t>
  </si>
  <si>
    <t>CEPAD (Centre de Protecció d'Animals Domèstics)</t>
  </si>
  <si>
    <t>Ayuntamiento de Sant Llorenç des Cardassar</t>
  </si>
  <si>
    <t>Ayuntamiento de Sant Lluís</t>
  </si>
  <si>
    <t>Ayuntamiento de Santa Eugènia</t>
  </si>
  <si>
    <t>Ayuntamiento de Santa Eulària des Riu</t>
  </si>
  <si>
    <t>Ayuntamiento de Santa María del Camí</t>
  </si>
  <si>
    <t>Ayuntamiento de Santanyí</t>
  </si>
  <si>
    <t>Ayuntamiento de Selva</t>
  </si>
  <si>
    <t>Ayuntamiento de Sencelles</t>
  </si>
  <si>
    <t>Ayuntamiento de Sineu</t>
  </si>
  <si>
    <t>Ayuntamiento de Sóller</t>
  </si>
  <si>
    <t>Ayuntamiento de Son Servera</t>
  </si>
  <si>
    <t>Ayuntamiento de Valldemossa</t>
  </si>
  <si>
    <t>Ayuntamiento de Vilafranca de Bonany</t>
  </si>
  <si>
    <t>Ayuntamiento de Acebedo</t>
  </si>
  <si>
    <t>Inma Yugueros</t>
  </si>
  <si>
    <t>Ayuntamiento de Algadefe</t>
  </si>
  <si>
    <t>Ayuntamiento de Alija del Infantado</t>
  </si>
  <si>
    <t>Ayuntamiento de Almanza</t>
  </si>
  <si>
    <t>Ayuntamiento de Antigua, La</t>
  </si>
  <si>
    <t>Ayuntamiento de Ardón</t>
  </si>
  <si>
    <t>Ayuntamiento de Arganza</t>
  </si>
  <si>
    <t>Ayuntamiento de Astorga</t>
  </si>
  <si>
    <t>Ayuntamiento de Balboa</t>
  </si>
  <si>
    <t>Ayuntamiento de Bañeza, La</t>
  </si>
  <si>
    <t>Ayuntamiento de Barjas</t>
  </si>
  <si>
    <t>Ayuntamiento de Barrios de Luna, Los</t>
  </si>
  <si>
    <t>Ayuntamiento de Bembibre</t>
  </si>
  <si>
    <t>Ayuntamiento de Benavides</t>
  </si>
  <si>
    <t>Ayuntamiento de Benuza</t>
  </si>
  <si>
    <t>Ayuntamiento de Bercianos del Páramo</t>
  </si>
  <si>
    <t>Ayuntamiento de Bercianos del Real Camino</t>
  </si>
  <si>
    <t>Ayuntamiento de Berlanga del Bierzo</t>
  </si>
  <si>
    <t>Ayuntamiento de Boca de Huérgano</t>
  </si>
  <si>
    <t>Ayuntamiento de Boñar</t>
  </si>
  <si>
    <t>Ayuntamiento de Borrenes</t>
  </si>
  <si>
    <t>Ayuntamiento de Brazuelo</t>
  </si>
  <si>
    <t>Ayuntamiento de Burgo Ranero, El</t>
  </si>
  <si>
    <t>Ayuntamiento de Burón</t>
  </si>
  <si>
    <t>Ayuntamiento de Bustillo del Páramo</t>
  </si>
  <si>
    <t>Ayuntamiento de Cabañas Raras</t>
  </si>
  <si>
    <t>Ayuntamiento de Cabreros del Río</t>
  </si>
  <si>
    <t>Ayuntamiento de Cabrillanes</t>
  </si>
  <si>
    <t>Diputación de León</t>
  </si>
  <si>
    <t>Ayuntamiento de Cacabelos</t>
  </si>
  <si>
    <t>Ayuntamiento de Calzada del Coto</t>
  </si>
  <si>
    <t>Ayuntamiento de Campazas</t>
  </si>
  <si>
    <t>Ayuntamiento de Campo de Villavidel</t>
  </si>
  <si>
    <t>Ayuntamiento de Camponaraya</t>
  </si>
  <si>
    <t>Ayuntamiento de Cármenes</t>
  </si>
  <si>
    <t>Ayuntamiento de Carracedelo</t>
  </si>
  <si>
    <t>Ayuntamiento de Carrizo</t>
  </si>
  <si>
    <t>Ayuntamiento de Carrocera</t>
  </si>
  <si>
    <t>Ayuntamiento de Carucedo</t>
  </si>
  <si>
    <t>Ayuntamiento de Castilfalé</t>
  </si>
  <si>
    <t>Ayuntamiento de Castrillo de Cabrera</t>
  </si>
  <si>
    <t>Ayuntamiento de Castrillo de la Valduerna</t>
  </si>
  <si>
    <t>Ayuntamiento de Castrocalbón</t>
  </si>
  <si>
    <t>Ayuntamiento de Castrocontrigo</t>
  </si>
  <si>
    <t>Ayuntamiento de Castropodame</t>
  </si>
  <si>
    <t>Ayuntamiento de Castrotierra de Valmadrigal</t>
  </si>
  <si>
    <t>Ayuntamiento de Cea</t>
  </si>
  <si>
    <t>Ayuntamiento de Cebanico</t>
  </si>
  <si>
    <t>Ayuntamiento de Cebrones del Río</t>
  </si>
  <si>
    <t>Ayuntamiento de Chozas de Abajo</t>
  </si>
  <si>
    <t>Ayuntamiento de Cimanes de la Vega</t>
  </si>
  <si>
    <t>Ayuntamiento de Cimanes del Tejar</t>
  </si>
  <si>
    <t>Ayuntamiento de Cistierna</t>
  </si>
  <si>
    <t>Ayuntamiento de Congosto</t>
  </si>
  <si>
    <t>Ayuntamiento de Corbillos de los Oteros</t>
  </si>
  <si>
    <t>Ayuntamiento de Corullón</t>
  </si>
  <si>
    <t>Ayuntamiento de Crémenes</t>
  </si>
  <si>
    <t>Diputacion provincial</t>
  </si>
  <si>
    <t>Ayuntamiento de Cuadros</t>
  </si>
  <si>
    <t>Ayuntamiento de Cubillas de los Oteros</t>
  </si>
  <si>
    <t>Ayuntamiento de Cubillas de Rueda</t>
  </si>
  <si>
    <t>Ayuntamiento de Cubillos del Sil</t>
  </si>
  <si>
    <t>Ayuntamiento de Destriana</t>
  </si>
  <si>
    <t>Ayuntamiento de Encinedo</t>
  </si>
  <si>
    <t>Ayuntamiento de Ercina, La</t>
  </si>
  <si>
    <t>Ayuntamiento de Escobar de Campos</t>
  </si>
  <si>
    <t>Ayuntamiento de Fabero</t>
  </si>
  <si>
    <t>Ayuntamiento de Folgoso de la Ribera</t>
  </si>
  <si>
    <t>Ayuntamiento de Fresno de la Vega</t>
  </si>
  <si>
    <t>Ayuntamiento de Fuentes de Carbajal</t>
  </si>
  <si>
    <t>Ayuntamiento de Garrafe de Torío</t>
  </si>
  <si>
    <t>Ayuntamiento de Gordaliza del Pino</t>
  </si>
  <si>
    <t>Ayuntamiento de Gordoncillo</t>
  </si>
  <si>
    <t>Ayuntamiento de Gradefes</t>
  </si>
  <si>
    <t>Ayuntamiento de Grajal de Campos</t>
  </si>
  <si>
    <t>Ayuntamiento de Gusendos de los Oteros</t>
  </si>
  <si>
    <t>Ayuntamiento de Hospital de Órbigo</t>
  </si>
  <si>
    <t>Ayuntamiento de Igüeña</t>
  </si>
  <si>
    <t>Ayuntamiento de Izagre</t>
  </si>
  <si>
    <t>Ayuntamiento de Joarilla de las Matas</t>
  </si>
  <si>
    <t>Ayuntamiento de Laguna Dalga</t>
  </si>
  <si>
    <t>Ayuntamiento de Laguna de Negrillos</t>
  </si>
  <si>
    <t>Ayuntamiento de León</t>
  </si>
  <si>
    <t>Ayuntamiento de Llamas de la Ribera</t>
  </si>
  <si>
    <t>Ayuntamiento de Lucillo</t>
  </si>
  <si>
    <t>Ayuntamiento de Luyego</t>
  </si>
  <si>
    <t>Ayuntamiento de Magaz de Cepeda</t>
  </si>
  <si>
    <t>Ayuntamiento de Mansilla de las Mulas</t>
  </si>
  <si>
    <t>Ayuntamiento de Mansilla Mayor</t>
  </si>
  <si>
    <t>Ayuntamiento de Maraña</t>
  </si>
  <si>
    <t>Ayuntamiento de Matadeón de los Oteros</t>
  </si>
  <si>
    <t>Ayuntamiento de Matallana de Torío</t>
  </si>
  <si>
    <t>Ayuntamiento de Matanza</t>
  </si>
  <si>
    <t>Ayuntamiento de Molinaseca</t>
  </si>
  <si>
    <t>Ayuntamiento de Murias de Paredes</t>
  </si>
  <si>
    <t>Ayuntamiento de Noceda del Bierzo</t>
  </si>
  <si>
    <t>Ayuntamiento de Oencia</t>
  </si>
  <si>
    <t>Ayuntamiento de Omañas, Las</t>
  </si>
  <si>
    <t>Ayuntamiento de Onzonilla</t>
  </si>
  <si>
    <t>Ayuntamiento de Oseja de Sajambre</t>
  </si>
  <si>
    <t>Ayuntamiento de Pajares de los Oteros</t>
  </si>
  <si>
    <t>Ayuntamiento de Palacios de la Valduerna</t>
  </si>
  <si>
    <t>Ayuntamiento de Palacios del Sil</t>
  </si>
  <si>
    <t>Ayuntamiento de Páramo del Sil</t>
  </si>
  <si>
    <t>"previsiblemente finales de mayo"</t>
  </si>
  <si>
    <t>Ayuntamiento de Peranzanes</t>
  </si>
  <si>
    <t>Ayuntamiento de Pobladura de Pelayo García</t>
  </si>
  <si>
    <t>Ayuntamiento de Pola de Gordón, La</t>
  </si>
  <si>
    <t>Ayuntamiento de Ponferrada</t>
  </si>
  <si>
    <t>Ayuntamiento de Posada de Valdeón</t>
  </si>
  <si>
    <t>Ayuntamiento de Pozuelo del Páramo</t>
  </si>
  <si>
    <t>Ayuntamiento de Prado de la Guzpeña</t>
  </si>
  <si>
    <t>Ayuntamiento de Priaranza del Bierzo</t>
  </si>
  <si>
    <t>Ayuntamiento de Prioro</t>
  </si>
  <si>
    <t>Ayuntamiento de Puebla de Lillo</t>
  </si>
  <si>
    <t>Ayuntamiento de Puente de Domingo Flórez</t>
  </si>
  <si>
    <t>Ayuntamiento de Quintana del Castillo</t>
  </si>
  <si>
    <t>Ayuntamiento de Quintana del Marco</t>
  </si>
  <si>
    <t>Ayuntamiento de Quintana y Congosto</t>
  </si>
  <si>
    <t>Ayuntamiento de Regueras de Arriba</t>
  </si>
  <si>
    <t>Ayuntamiento de Reyero</t>
  </si>
  <si>
    <t>Ayuntamiento de Riaño</t>
  </si>
  <si>
    <t>Diputación Provincial de León</t>
  </si>
  <si>
    <t>Ayuntamiento de Riego de la Vega</t>
  </si>
  <si>
    <t>Ayuntamiento de Riello</t>
  </si>
  <si>
    <t>Ayuntamiento de Rioseco de Tapia</t>
  </si>
  <si>
    <t>Ayuntamiento de Robla, La</t>
  </si>
  <si>
    <t>Ayuntamiento de Roperuelos del Páramo</t>
  </si>
  <si>
    <t>Ayuntamiento de Sabero</t>
  </si>
  <si>
    <t>Ayuntamiento de Sahagún</t>
  </si>
  <si>
    <t>Ayuntamiento de San Adrián del Valle</t>
  </si>
  <si>
    <t>Ayuntamiento de San Andrés del Rabanedo</t>
  </si>
  <si>
    <t>Ayuntamiento de San Cristóbal de la Polantera</t>
  </si>
  <si>
    <t>Ayuntamiento de San Emiliano</t>
  </si>
  <si>
    <t>Ayuntamiento de San Esteban de Nogales</t>
  </si>
  <si>
    <t>Ayuntamiento de San Justo de la Vega</t>
  </si>
  <si>
    <t>Ayuntamiento de San Millán de los Caballeros</t>
  </si>
  <si>
    <t>Ayuntamiento de San Pedro Bercianos</t>
  </si>
  <si>
    <t>Ayuntamiento de Sancedo</t>
  </si>
  <si>
    <t>Ayuntamiento de Santa Colomba de Curueño</t>
  </si>
  <si>
    <t>Ayuntamiento de Santa Colomba de Somoza</t>
  </si>
  <si>
    <t>Ayuntamiento de Santa Cristina de Valmadrigal</t>
  </si>
  <si>
    <t>Ayuntamiento de Santa Elena de Jamuz</t>
  </si>
  <si>
    <t>Ayuntamiento de Santa María de la Isla</t>
  </si>
  <si>
    <t>Ayuntamiento de Santa María de Ordás</t>
  </si>
  <si>
    <t>Ayuntamiento de Santa María del Monte de Cea</t>
  </si>
  <si>
    <t>Ayuntamiento de Santa María del Páramo</t>
  </si>
  <si>
    <t>Ayuntamiento de Santa Marina del Rey</t>
  </si>
  <si>
    <t>Ayuntamiento de Santas Martas</t>
  </si>
  <si>
    <t>Ayuntamiento de Santiago Millas</t>
  </si>
  <si>
    <t>Ayuntamiento de Santovenia de la Valdoncina</t>
  </si>
  <si>
    <t>Ayuntamiento de Sariegos</t>
  </si>
  <si>
    <t>Ayuntamiento de Sena de Luna</t>
  </si>
  <si>
    <t>Ayuntamiento de Soto de la Vega</t>
  </si>
  <si>
    <t>Ayuntamiento de Soto y Amío</t>
  </si>
  <si>
    <t>Ayuntamiento de Toral de los Guzmanes</t>
  </si>
  <si>
    <t>Ayuntamiento de Toral de los Vados</t>
  </si>
  <si>
    <t>Ayuntamiento de Toreno</t>
  </si>
  <si>
    <t>Ayuntamiento de Torre del Bierzo</t>
  </si>
  <si>
    <t>Ayuntamiento de Trabadelo</t>
  </si>
  <si>
    <t>Ayuntamiento de Truchas</t>
  </si>
  <si>
    <t>Ayuntamiento de Turcia</t>
  </si>
  <si>
    <t>Ayuntamiento de Urdiales del Páramo</t>
  </si>
  <si>
    <t>Ayuntamiento de Val de San Lorenzo</t>
  </si>
  <si>
    <t>Ayuntamiento de Valdefresno</t>
  </si>
  <si>
    <t>Ayuntamiento de Valdefuentes del Páramo</t>
  </si>
  <si>
    <t>Fase 2</t>
  </si>
  <si>
    <t>Ayuntamiento de Valdelugueros</t>
  </si>
  <si>
    <t>Ayuntamiento de Valdemora</t>
  </si>
  <si>
    <t>Ayuntamiento de Valdepiélago</t>
  </si>
  <si>
    <t>Ayuntamiento de Valdepolo</t>
  </si>
  <si>
    <t>Ayuntamiento de Valderas</t>
  </si>
  <si>
    <t>Ayuntamiento de Valderrey</t>
  </si>
  <si>
    <t>Ayuntamiento de Valderrueda</t>
  </si>
  <si>
    <t>Ayuntamiento de Valdesamario</t>
  </si>
  <si>
    <t>Ayuntamiento de Valdevimbre</t>
  </si>
  <si>
    <t>Ayuntamiento de Valencia de Don Juan</t>
  </si>
  <si>
    <t>Ayuntamiento de Valle de Ancares</t>
  </si>
  <si>
    <t>Ayuntamiento de Vallecillo</t>
  </si>
  <si>
    <t>Ayuntamiento de Valverde de la Virgen</t>
  </si>
  <si>
    <t>Ayuntamiento de Valverde-Enrique</t>
  </si>
  <si>
    <t>Ayuntamiento de Vecilla, La</t>
  </si>
  <si>
    <t>Ayuntamiento de Vega de Espinareda</t>
  </si>
  <si>
    <t>Ayuntamiento de Vega de Infanzones</t>
  </si>
  <si>
    <t>Ayuntamiento de Vega de Valcarce</t>
  </si>
  <si>
    <t>Ayuntamiento de Vegacervera</t>
  </si>
  <si>
    <t>Ayuntamiento de Vegaquemada</t>
  </si>
  <si>
    <t>Ayuntamiento de Vegas del Condado</t>
  </si>
  <si>
    <t>Ayuntamiento de Villablino</t>
  </si>
  <si>
    <t>Ayuntamiento de Villabraz</t>
  </si>
  <si>
    <t>Ayuntamiento de Villadangos del Páramo</t>
  </si>
  <si>
    <t>Ayuntamiento de Villademor de la Vega</t>
  </si>
  <si>
    <t>Ayuntamiento de Villafranca del Bierzo</t>
  </si>
  <si>
    <t>Ayuntamiento de Villagatón</t>
  </si>
  <si>
    <t/>
  </si>
  <si>
    <t>Ayuntamiento de Villamandos</t>
  </si>
  <si>
    <t>Ayuntamiento de Villamanín</t>
  </si>
  <si>
    <t>Ayuntamiento de Villamañán</t>
  </si>
  <si>
    <t>Ayuntamiento de Villamartín de Don Sancho</t>
  </si>
  <si>
    <t>Ayuntamiento de Villamejil</t>
  </si>
  <si>
    <t>Ayuntamiento de Villamol</t>
  </si>
  <si>
    <t>Ayuntamiento de Villamontán de la Valduerna</t>
  </si>
  <si>
    <t>Ayuntamiento de Villamoratiel de las Matas</t>
  </si>
  <si>
    <t>Ayuntamiento de Villanueva de las Manzanas</t>
  </si>
  <si>
    <t>Veterinaria Morago y Huellitas Esla</t>
  </si>
  <si>
    <t>Ayuntamiento de Villaobispo de Otero</t>
  </si>
  <si>
    <t>Ayuntamiento de Villaornate y Castro</t>
  </si>
  <si>
    <t>Ayuntamiento de Villaquejida</t>
  </si>
  <si>
    <t>Ayuntamiento de Villaquilambre</t>
  </si>
  <si>
    <t>Ayuntamiento de Villarejo de Órbigo</t>
  </si>
  <si>
    <t>Ayuntamiento de Villares de Órbigo</t>
  </si>
  <si>
    <t>Ayuntamiento de Villasabariego</t>
  </si>
  <si>
    <t>Ayuntamiento de Villaselán</t>
  </si>
  <si>
    <t>Ayuntamiento de Villaturiel</t>
  </si>
  <si>
    <t>Ayuntamiento de Villazala</t>
  </si>
  <si>
    <t>Ayuntamiento de Villazanzo de Valderaduey</t>
  </si>
  <si>
    <t>Ayuntamiento de Zotes del Páramo</t>
  </si>
  <si>
    <t>Ayuntamiento de Albanchez de Mágina</t>
  </si>
  <si>
    <t>SOL-2025/00182494-PID@</t>
  </si>
  <si>
    <t>Ayuntamiento de Alcalá la Real</t>
  </si>
  <si>
    <t>Ayuntamiento de Alcaudete</t>
  </si>
  <si>
    <t>Ayuntamiento de Aldeaquemada</t>
  </si>
  <si>
    <t>Lo recibieron 20/05</t>
  </si>
  <si>
    <t>SOL-2025/00182495-PID@</t>
  </si>
  <si>
    <t>Ayuntamiento de Andújar</t>
  </si>
  <si>
    <t>SOL-2025/00182496-PID@</t>
  </si>
  <si>
    <t>RESRUJA, Mi Fiel Amigo, El Refugio y AMECO</t>
  </si>
  <si>
    <t>Sí, 2 clínicas veterinarias del Municipio</t>
  </si>
  <si>
    <t>Ayuntamiento de Arjona</t>
  </si>
  <si>
    <t>SOL-2025/00182498-PID@</t>
  </si>
  <si>
    <t>Ilustre Colegio Oficial de Veterinarios de Jaén y RESURJA</t>
  </si>
  <si>
    <t>Ayuntamiento de Arjonilla</t>
  </si>
  <si>
    <t>Borrador en transparencia: 603325932</t>
  </si>
  <si>
    <t>Que lo busque en su portal</t>
  </si>
  <si>
    <t>RESURJA y Asociación Patitas Cansadas</t>
  </si>
  <si>
    <t>Ayuntamiento de Arquillos</t>
  </si>
  <si>
    <t>SOL-2025/00182499-PID@</t>
  </si>
  <si>
    <t>Diputación Provincial de Jaén</t>
  </si>
  <si>
    <t>Ayuntamiento de Arroyo del Ojanco</t>
  </si>
  <si>
    <t>Ayuntamiento de Baeza</t>
  </si>
  <si>
    <t>SOL-2025/00182500-PID@</t>
  </si>
  <si>
    <t>Ayuntamiento de Bailén</t>
  </si>
  <si>
    <t>Veterinaria Ghandi y RESURJA</t>
  </si>
  <si>
    <t>Ayuntamiento de Baños de la Encina</t>
  </si>
  <si>
    <t>04/02/2026</t>
  </si>
  <si>
    <t>SOL-2025/00182675-PID@</t>
  </si>
  <si>
    <t>RESURJA</t>
  </si>
  <si>
    <t>Ayuntamiento de Beas de Segura</t>
  </si>
  <si>
    <t>SOL-2025/00182676-PID@</t>
  </si>
  <si>
    <t>Ayuntamiento de Bedmar y Garcíez</t>
  </si>
  <si>
    <t>SOL-2025/00182677-PID@</t>
  </si>
  <si>
    <t>Ayuntamiento de Begíjar</t>
  </si>
  <si>
    <t>Ayuntamiento de Bélmez de la Moraleda</t>
  </si>
  <si>
    <t>SOL-2025/00182678-PID@</t>
  </si>
  <si>
    <t>"Se acude a veterinario según se va necesitando"</t>
  </si>
  <si>
    <t>Ayuntamiento de Benatae</t>
  </si>
  <si>
    <t>SOL-2025/00182679-PID@</t>
  </si>
  <si>
    <t>Ayuntamiento de Cabra del Santo Cristo</t>
  </si>
  <si>
    <t>Ayuntamiento de Cambil</t>
  </si>
  <si>
    <t>Borrador en Transparencia:: 603328352</t>
  </si>
  <si>
    <t>Ayuntamiento de Campillo de Arenas</t>
  </si>
  <si>
    <t>Ayuntamiento de Canena</t>
  </si>
  <si>
    <t>Diputación Provincial de Jaén a través de Resurja</t>
  </si>
  <si>
    <t>Ayuntamiento de Carboneros</t>
  </si>
  <si>
    <t>SOL-2025/00182681-PID@</t>
  </si>
  <si>
    <t>Ayuntamiento de Cárcheles</t>
  </si>
  <si>
    <t>SOL-2025/00182682-PID@</t>
  </si>
  <si>
    <t>Ayuntamiento de Carolina, La</t>
  </si>
  <si>
    <t>Próximamente</t>
  </si>
  <si>
    <t>Asociación Villa Miau</t>
  </si>
  <si>
    <t>Ayuntamiento de Castellar</t>
  </si>
  <si>
    <t>SOL-2025/00182683-PID@</t>
  </si>
  <si>
    <t>Ayuntamiento de Castillo de Locubín</t>
  </si>
  <si>
    <t>SOL-2025/00182684-PID@</t>
  </si>
  <si>
    <t>Ayuntamiento de Cazalilla</t>
  </si>
  <si>
    <t>SOL-2025/00182685-PID@</t>
  </si>
  <si>
    <t>Colegio Oficial de Veterinarios de Jaén</t>
  </si>
  <si>
    <t>Ayuntamiento de Cazorla</t>
  </si>
  <si>
    <t>SOL-2025/00182686-PID@</t>
  </si>
  <si>
    <t>Diputació Jaen</t>
  </si>
  <si>
    <t>Ayuntamiento de Chiclana de Segura</t>
  </si>
  <si>
    <t>Ayuntamiento de Chilluévar</t>
  </si>
  <si>
    <t>SOL-2025/00183772-PID@</t>
  </si>
  <si>
    <t>Ayuntamiento de Escañuela</t>
  </si>
  <si>
    <t>27/11/2025 y 26/02/2026</t>
  </si>
  <si>
    <t>SOL-2025/00183773-PID@</t>
  </si>
  <si>
    <t>Colegio Oficial de Veterinarios</t>
  </si>
  <si>
    <t>Clínica veterinaria Arca de Noé</t>
  </si>
  <si>
    <t>Ayuntamiento de Espeluy</t>
  </si>
  <si>
    <t>SOL-2025/00183774-PID@</t>
  </si>
  <si>
    <t>Ayuntamiento de Frailes</t>
  </si>
  <si>
    <t>Ayuntamiento de Fuensanta de Martos</t>
  </si>
  <si>
    <t>Ayuntamiento de Fuerte del Rey</t>
  </si>
  <si>
    <t>SOL-2025/00183775-PID@</t>
  </si>
  <si>
    <t>Ayuntamiento de Génave</t>
  </si>
  <si>
    <t>SOL-2025/00183776-PID@</t>
  </si>
  <si>
    <t>Ayuntamiento de Guardia de Jaén, La</t>
  </si>
  <si>
    <t>SOL-2025/00183777-PID@</t>
  </si>
  <si>
    <t>Ayuntamiento de Guarromán</t>
  </si>
  <si>
    <t>Ayuntamiento de Higuera de Calatrava</t>
  </si>
  <si>
    <t>SOL-2025/00183778-PID@</t>
  </si>
  <si>
    <t>Ayuntamiento de Hinojares</t>
  </si>
  <si>
    <t>Ayuntamiento de Hornos</t>
  </si>
  <si>
    <t>La recibieron 14/05</t>
  </si>
  <si>
    <t>SOL-2025/00183779-PID@</t>
  </si>
  <si>
    <t>Ayuntamiento de Huelma</t>
  </si>
  <si>
    <t>SOL-2025/00183780-PID@</t>
  </si>
  <si>
    <t>Ayuntamiento de Huesa</t>
  </si>
  <si>
    <t>SOL-2025/00183781-PID@</t>
  </si>
  <si>
    <t>Ayuntamiento de Ibros</t>
  </si>
  <si>
    <t>SOL-2025/00183782-PID@</t>
  </si>
  <si>
    <t>RESURJA, "Asociación de Felinos en Apuros"</t>
  </si>
  <si>
    <t>Ayuntamiento de Iruela, La</t>
  </si>
  <si>
    <t>Ayuntamiento de Iznatoraf</t>
  </si>
  <si>
    <t>Diputación Provincial Jaén</t>
  </si>
  <si>
    <t>Ayuntamiento de Jabalquinto</t>
  </si>
  <si>
    <t>SOL-2025/00183783-PID@</t>
  </si>
  <si>
    <t>Ayuntamiento de Jaén</t>
  </si>
  <si>
    <t>22/05 recibo mail, 04/06 pido respuesta vía registro salida</t>
  </si>
  <si>
    <t>Ayuntamiento de Jamilena</t>
  </si>
  <si>
    <t>SOL-2025/00183785-PID@</t>
  </si>
  <si>
    <t>Asociación Abrazo animal y RESURJA</t>
  </si>
  <si>
    <t>Ayuntamiento de Jimena</t>
  </si>
  <si>
    <t>SOL-2025/00183786-PID@</t>
  </si>
  <si>
    <t>Ayuntamiento de Jódar</t>
  </si>
  <si>
    <t>SOL-2025/00183791-PID@</t>
  </si>
  <si>
    <t>Propio Ayuntamiento con dos asociaciones</t>
  </si>
  <si>
    <t>Dos veterinarios de la localidad</t>
  </si>
  <si>
    <t>Ayuntamiento de Lahiguera</t>
  </si>
  <si>
    <t>SOL-2025/00183792-PID@</t>
  </si>
  <si>
    <t>Asociación animalista "Vidas Rotas", RESURJA y veterinaria</t>
  </si>
  <si>
    <t>Clínica Veterinaria Pachuchos S.L.</t>
  </si>
  <si>
    <t>Ayuntamiento de Larva</t>
  </si>
  <si>
    <t>SOL-2025/00183793-PID@</t>
  </si>
  <si>
    <t>Ayuntamiento de Linares</t>
  </si>
  <si>
    <t>SOL-2025/00183794-PID@</t>
  </si>
  <si>
    <t>Ayuntamiento de Lopera</t>
  </si>
  <si>
    <t>SOL-2025/00183796-PID@</t>
  </si>
  <si>
    <t>Ayuntamiento de Lupión</t>
  </si>
  <si>
    <t>SOL-2025/00183797-PID@</t>
  </si>
  <si>
    <t>RESUR</t>
  </si>
  <si>
    <t>Ayuntamiento de Mancha Real</t>
  </si>
  <si>
    <t>Sí, Diputación Provincial Jaén</t>
  </si>
  <si>
    <t>Sí, Doña María Dolores Claverías Espino, Proyecto CER "El Gato Jiennense"</t>
  </si>
  <si>
    <t>Sí, José Miguel López Ultoa, vet 1003 Colegio Vet Jaén</t>
  </si>
  <si>
    <t>Ayuntamiento de Marmolejo</t>
  </si>
  <si>
    <t>SOL-2025/00183798-PID@</t>
  </si>
  <si>
    <t>Ayuntamiento de Martos</t>
  </si>
  <si>
    <t>Sí, asociación felina Huellas Invisibles</t>
  </si>
  <si>
    <t>Ayuntamiento de Mengíbar</t>
  </si>
  <si>
    <t>SOL-2025/00183799-PID@</t>
  </si>
  <si>
    <t>Ayuntamiento de Montizón</t>
  </si>
  <si>
    <t>Lo recibieron 23/05</t>
  </si>
  <si>
    <t>SOL-2025/00183800-PID@</t>
  </si>
  <si>
    <t>Ayuntamiento de Navas de San Juan</t>
  </si>
  <si>
    <t>SOL-2025/00183801-PID@</t>
  </si>
  <si>
    <t>Huellas Solidarias y RESURJA</t>
  </si>
  <si>
    <t>Ayuntamiento de Noalejo</t>
  </si>
  <si>
    <t>SOL-2025/00183802-PID@</t>
  </si>
  <si>
    <t>Ayuntamiento de Orcera</t>
  </si>
  <si>
    <t>SOL-2025/00183803-PID@</t>
  </si>
  <si>
    <t>Ayuntamiento de Peal de Becerro</t>
  </si>
  <si>
    <t>SOL-2025/00183804-PID@</t>
  </si>
  <si>
    <t>RESURJA y 'Olivar falcón'</t>
  </si>
  <si>
    <t>VETPARNTNERS CLINICAS ESPAÑA, S.L.U. en su clínica de Úbeda y CENTRO VETERINARIO RENACIMIENTO en la clínica de BAEZA</t>
  </si>
  <si>
    <t>Ayuntamiento de Pegalajar</t>
  </si>
  <si>
    <t>Lo recibieron 16/05</t>
  </si>
  <si>
    <t>SOL-2025/00183805-PID@</t>
  </si>
  <si>
    <t>Ayuntamiento de Porcuna</t>
  </si>
  <si>
    <t>SOL-2025/00183806-PID@</t>
  </si>
  <si>
    <t>Excma. Diputación Provincial de Jaén</t>
  </si>
  <si>
    <t>No, se avisa y se encarga la empresa correspondiente</t>
  </si>
  <si>
    <t>Ayuntamiento de Pozo Alcón</t>
  </si>
  <si>
    <t>Lo recibieron 15/05</t>
  </si>
  <si>
    <t>SOL-2025/00183807-PID@</t>
  </si>
  <si>
    <t>Ayuntamiento de Puente de Génave</t>
  </si>
  <si>
    <t>SOL-2025/00183808-PID@</t>
  </si>
  <si>
    <t>Ayuntamiento de Puerta de Segura, La</t>
  </si>
  <si>
    <t>SOL-2025/00183809-PID@</t>
  </si>
  <si>
    <t>Ayuntamiento de Quesada</t>
  </si>
  <si>
    <t>SOL-2025/00183810-PID@</t>
  </si>
  <si>
    <t>Ayuntamiento de Rus</t>
  </si>
  <si>
    <t>SOL-2025/00183811-PID@</t>
  </si>
  <si>
    <t>Ayuntamiento de Sabiote</t>
  </si>
  <si>
    <t>SOL-2025/00183812-PID@</t>
  </si>
  <si>
    <t>RESUR, Gatetes, Clínica Veterinaria Ghandi</t>
  </si>
  <si>
    <t>Policía local y Gatetes</t>
  </si>
  <si>
    <t>Clínica Veterinaria Ghandi</t>
  </si>
  <si>
    <t>Ayuntamiento de Santa Elena</t>
  </si>
  <si>
    <t>Borrador transparencia: 611541069</t>
  </si>
  <si>
    <t>Ayuntamiento de Santiago de Calatrava</t>
  </si>
  <si>
    <t>SOL-2025/00183816-PID@</t>
  </si>
  <si>
    <t>Ayuntamiento de Santiago-Pontones</t>
  </si>
  <si>
    <t>SOL-2025/00183817-PID@</t>
  </si>
  <si>
    <t>Ayuntamiento de Santisteban del Puerto</t>
  </si>
  <si>
    <t>SOL-2025/00183818-PID@</t>
  </si>
  <si>
    <t>Ayuntamiento de Santo Tomé</t>
  </si>
  <si>
    <t>SOL-2025/00183819-PID@</t>
  </si>
  <si>
    <t>Excma. Diputación de Jaén y una veterinaria de la localidad</t>
  </si>
  <si>
    <t>Excma. Diputación de Jaén</t>
  </si>
  <si>
    <t>Veterinaria de la localidad</t>
  </si>
  <si>
    <t>Ayuntamiento de Segura de la Sierra</t>
  </si>
  <si>
    <t>SOL-2025/00183820-PID@</t>
  </si>
  <si>
    <t>Ayuntamiento de Siles</t>
  </si>
  <si>
    <t>Ayuntamiento de Sorihuela del Guadalimar</t>
  </si>
  <si>
    <t>19/11/2025 y 24/03/2026</t>
  </si>
  <si>
    <t>SOL-2025/00183821-PID@</t>
  </si>
  <si>
    <t>Ayuntamiento de Torreblascopedro</t>
  </si>
  <si>
    <t>SOL-2025/00183822-PID@</t>
  </si>
  <si>
    <t>Ilustre Colegio de Veterinarios de Jaén</t>
  </si>
  <si>
    <t>Ayuntamiento de Torredelcampo</t>
  </si>
  <si>
    <t>SOL-2025/00183823-PID@</t>
  </si>
  <si>
    <t>Ayuntamiento de Torredonjimeno</t>
  </si>
  <si>
    <t>SOL-2025/00183824-PID@</t>
  </si>
  <si>
    <t>No, "veterinarios colaboradores" pero no especifica</t>
  </si>
  <si>
    <t>Ayuntamiento de Torreperogil</t>
  </si>
  <si>
    <t>SOL-2025/00183825-PID@</t>
  </si>
  <si>
    <t>Ayuntamiento de Torres</t>
  </si>
  <si>
    <t>SOL-2025/00183826-PID@</t>
  </si>
  <si>
    <t>Ayuntamiento de Torres de Albánchez</t>
  </si>
  <si>
    <t>SOL-2025/00183827-PID@</t>
  </si>
  <si>
    <t>Ayuntamiento de Úbeda</t>
  </si>
  <si>
    <t>SOL-2025/00183828-PID@</t>
  </si>
  <si>
    <t>FELICAN, GATETES, Asociación de Gestoras de Colonias Felinas de Úbeda, "Sueños por cumplir"</t>
  </si>
  <si>
    <t>Ayuntamiento de Valdepeñas de Jaén</t>
  </si>
  <si>
    <t>SOL-2025/00183829-PID@</t>
  </si>
  <si>
    <t>Perros: RESURJA, Gatos: Frasur Control S.L.</t>
  </si>
  <si>
    <t>Ayuntamiento de Vilches</t>
  </si>
  <si>
    <t>Sí, Asociación Natura Vilches junto Ayto Vilches</t>
  </si>
  <si>
    <t>Sí, Clínica Veterinaria Faunia (La Carolina</t>
  </si>
  <si>
    <t>Ayuntamiento de Villacarrillo</t>
  </si>
  <si>
    <t>SOL-2025/00183830-PID@</t>
  </si>
  <si>
    <t>Ayuntamiento de Villanueva de la Reina</t>
  </si>
  <si>
    <t>Ayuntamiento de Villanueva del Arzobispo</t>
  </si>
  <si>
    <t>SOL-2025/00183831-PID@</t>
  </si>
  <si>
    <t>2024/2025</t>
  </si>
  <si>
    <t>Colegio Oficial de Veterinarios de Jaén, la Asociación Protectora de Animales Desfavorecidos de Villanueva del Arzobispo (APADVVA) y con la Asociación RONRONEOS.</t>
  </si>
  <si>
    <t>Sí, Ana Muñoz García, de Villacarrillo (Jaén),</t>
  </si>
  <si>
    <t>Ayuntamiento de Villardompardo</t>
  </si>
  <si>
    <t>SOL-2025/00183832-PID@</t>
  </si>
  <si>
    <t>No, "Asociación Alma con Bigotes"</t>
  </si>
  <si>
    <t>Ayuntamiento de Villares, Los</t>
  </si>
  <si>
    <t>Ayuntamiento de Villarrodrigo</t>
  </si>
  <si>
    <t>SOL-2025/00183834-PID@</t>
  </si>
  <si>
    <t>Ayuntamiento de Villatorres</t>
  </si>
  <si>
    <t>Protectora "Villapeluditos"</t>
  </si>
  <si>
    <t>Ayuntamiento de Abella de la Conca</t>
  </si>
  <si>
    <t>Ayuntamiento de Àger</t>
  </si>
  <si>
    <t>29/10 9/12R  ESTIMANDO</t>
  </si>
  <si>
    <t xml:space="preserve">Asociación Amigos Peludos Bajo Cinca </t>
  </si>
  <si>
    <t>NO esMunicipal</t>
  </si>
  <si>
    <t>Ayuntamiento de Agramunt</t>
  </si>
  <si>
    <t>Perrera de Tàrrega</t>
  </si>
  <si>
    <t>Ayuntamiento de Aitona</t>
  </si>
  <si>
    <t>30/10, 05/11 Y 10/12R ESTIMANDO</t>
  </si>
  <si>
    <t>Consell Comarcal del Segrià</t>
  </si>
  <si>
    <t>NO es Municipal</t>
  </si>
  <si>
    <t>Ayuntamiento de Alamús, Els</t>
  </si>
  <si>
    <t>Ayuntamiento de Alàs I Cerc</t>
  </si>
  <si>
    <t>23 y 30/07/2025R. FINALIZADA, Admiten resp.</t>
  </si>
  <si>
    <t>Ayuntamiento de Albagés, L'</t>
  </si>
  <si>
    <t>Ayuntamiento de Albatàrrec</t>
  </si>
  <si>
    <t>16/07 y 08/08/2025 FINALIZADA</t>
  </si>
  <si>
    <t>Consell Comarcal Segrià</t>
  </si>
  <si>
    <t>Ayuntamiento de Albesa</t>
  </si>
  <si>
    <t xml:space="preserve">05/11Requerimiento y 23/01/26 </t>
  </si>
  <si>
    <t>Ayuntamiento de Albi, L'</t>
  </si>
  <si>
    <t>Protectora Amigos Peludos</t>
  </si>
  <si>
    <t>Alguacil municipal</t>
  </si>
  <si>
    <t>Ayuntamiento de Alcanó</t>
  </si>
  <si>
    <t>Sep. 2024</t>
  </si>
  <si>
    <t>Para perros Consell Comarcal de Segrià</t>
  </si>
  <si>
    <t>Ayuntamiento de Alcarràs</t>
  </si>
  <si>
    <t>14/01R ESTIMANDO 06/02 RESPUESTA</t>
  </si>
  <si>
    <t>no hay censo</t>
  </si>
  <si>
    <t xml:space="preserve"> Consell Comarcal del Segrià,Protec. Seròs y Centre Vet.</t>
  </si>
  <si>
    <t>Ayuntamiento de Alcoletge</t>
  </si>
  <si>
    <t>10/11/2025 10/12R FINALIZADA</t>
  </si>
  <si>
    <t>Hospital Veterinari de la Universitat de Lleida</t>
  </si>
  <si>
    <t>Ayuntamiento de Alfarràs</t>
  </si>
  <si>
    <t xml:space="preserve">CAAC Segrià y Veterinario ICA Natura </t>
  </si>
  <si>
    <t>Ayuntamiento de Alfés</t>
  </si>
  <si>
    <t>14/01R ESTIMANDO, 06/02 RESPUESTA</t>
  </si>
  <si>
    <t>Consell Comarcal de Segrià</t>
  </si>
  <si>
    <t>Ayuntamiento de Algerri</t>
  </si>
  <si>
    <t>14/01R ESTIMANDO 30/01 RESPUESTA</t>
  </si>
  <si>
    <t>sin actualizar</t>
  </si>
  <si>
    <t>Ayuntamiento de Alguaire</t>
  </si>
  <si>
    <t>13/05/2025 y 27/05/2025</t>
  </si>
  <si>
    <t>Pte. Validación</t>
  </si>
  <si>
    <t>Consell Comarcal Segriá</t>
  </si>
  <si>
    <t>Delegado al Consell Comarcal de Segrià</t>
  </si>
  <si>
    <t>Ayuntamiento de Alins</t>
  </si>
  <si>
    <t>Ayuntamiento de Almacelles</t>
  </si>
  <si>
    <t>Ayuntamiento de Almatret</t>
  </si>
  <si>
    <t>Associació Gats Almatret y Consell Comarcal del Segrià</t>
  </si>
  <si>
    <t>Ayuntamiento de Almenar</t>
  </si>
  <si>
    <t>Ayuntamiento de Alòs de Balaguer</t>
  </si>
  <si>
    <t>1º Trimestre 2024</t>
  </si>
  <si>
    <t>Colabora con AAAB</t>
  </si>
  <si>
    <t>Municipal y Rural</t>
  </si>
  <si>
    <t>Colabora con Asociació Animalista D'Alos de Balaguer AAAB</t>
  </si>
  <si>
    <t>Ayuntamiento de Alpicat</t>
  </si>
  <si>
    <t>Ayuntamiento de Alt Àneu</t>
  </si>
  <si>
    <t>01/11 Y 14/12R FINALIZADA</t>
  </si>
  <si>
    <t>Sin Censo</t>
  </si>
  <si>
    <t>Ayuntamiento de Anglesola</t>
  </si>
  <si>
    <t>15/01/2026R. ESTIMANDO 15 DÍAS</t>
  </si>
  <si>
    <t>Ayuntamiento de Arbeca</t>
  </si>
  <si>
    <t>Ayuntamiento de Arres</t>
  </si>
  <si>
    <t>Ayuntamiento de Arsèguel</t>
  </si>
  <si>
    <t>10/09/2025 ESTIMANDO RESPUESTA</t>
  </si>
  <si>
    <t>Ayuntamiento de Artesa de Lleida</t>
  </si>
  <si>
    <t>Ayuntamiento de Artesa de Segre</t>
  </si>
  <si>
    <t>26/11, 15/01/26R FINALIZADA</t>
  </si>
  <si>
    <t>Amics dels Animals del Segrià</t>
  </si>
  <si>
    <t>Ayuntamiento de Aspa</t>
  </si>
  <si>
    <t>Ayuntamiento de Avellanes I Santa Linya, Les</t>
  </si>
  <si>
    <t>Associació d’Amics dels Animals de la Noguera</t>
  </si>
  <si>
    <t>Ayuntamiento de Baix Pallars</t>
  </si>
  <si>
    <t>Protec.La Noguera</t>
  </si>
  <si>
    <t>Ayuntamiento de Balaguer</t>
  </si>
  <si>
    <t>Ayuntamiento de Barbens</t>
  </si>
  <si>
    <t>Asoc.Amics Animals Segrià</t>
  </si>
  <si>
    <t>Ayuntamiento de Baronia de Rialb, La</t>
  </si>
  <si>
    <t>27/11/2025R FINALIZADA</t>
  </si>
  <si>
    <t>PROTECTORA DE FORADADA</t>
  </si>
  <si>
    <t>Ayuntamiento de Bassella</t>
  </si>
  <si>
    <t>Consell Comarcal de l'Alt Urgell</t>
  </si>
  <si>
    <t>Ayuntamiento de Bausen</t>
  </si>
  <si>
    <t>Ayuntamiento de Belianes</t>
  </si>
  <si>
    <t>27/05/2025 y 17/06/2025</t>
  </si>
  <si>
    <t>Ayuntamiento de Bell-Lloc D'Urgell</t>
  </si>
  <si>
    <t>Asoc. de Seròs, Amics Segrià, Familespi, S.L. y Colg.Vet</t>
  </si>
  <si>
    <t>Ayuntamiento de Bellaguarda</t>
  </si>
  <si>
    <t>Ayuntamiento de Bellcaire D'Urgell</t>
  </si>
  <si>
    <t>Ayuntamiento de Bellmunt D'Urgell</t>
  </si>
  <si>
    <t>Ayuntamiento de Bellpuig</t>
  </si>
  <si>
    <t>Ayuntamiento de Bellver de Cerdanya</t>
  </si>
  <si>
    <t xml:space="preserve">los que llevan al </t>
  </si>
  <si>
    <t>NO se contratan empresas cuando es necesario</t>
  </si>
  <si>
    <t>Ayuntamiento de Bellvís</t>
  </si>
  <si>
    <t>SI Protectora de Seròs</t>
  </si>
  <si>
    <t>Ayuntamiento de Benavent de Segrià</t>
  </si>
  <si>
    <t>Ayuntamiento de Biosca</t>
  </si>
  <si>
    <t>NINGUNO</t>
  </si>
  <si>
    <t>L’ASSOCIACIÓ CENTRE DE PROTECCIÓ D’ANIMALS DE L’ANOIA (APAN)</t>
  </si>
  <si>
    <t>Ayuntamiento de Bòrdes, Es</t>
  </si>
  <si>
    <t>16/10/2025R ESTIMANDO 15 DÍAS</t>
  </si>
  <si>
    <t>Ayuntamiento de Borges Blanques, Les</t>
  </si>
  <si>
    <t>02/02/0206</t>
  </si>
  <si>
    <t>Protec.RESCATS, Can Laura, Veterinaria Catichien</t>
  </si>
  <si>
    <t>Ayuntamiento de Bossòst</t>
  </si>
  <si>
    <t>23/01/2026?</t>
  </si>
  <si>
    <t>Associacion Marramiau, Gats Fraus de Bossòst</t>
  </si>
  <si>
    <t>Ayuntamiento de Bovera</t>
  </si>
  <si>
    <t>Ayuntamiento de Cabanabona</t>
  </si>
  <si>
    <t>14/11 y 10/12R FINALIZADA</t>
  </si>
  <si>
    <t>Ayuntamiento de Cabó</t>
  </si>
  <si>
    <t>20/11 Y 23/01/2026</t>
  </si>
  <si>
    <t>Delegadas las funciones Consell Comarcal de l’Alt Urgell</t>
  </si>
  <si>
    <t>Ayuntamiento de Camarasa</t>
  </si>
  <si>
    <t>Associació Mon Animal de Cabanabona y Colegio Veterinario LLeida</t>
  </si>
  <si>
    <t>Ayuntamiento de Canejan</t>
  </si>
  <si>
    <t>Ayuntamiento de Castell de Mur</t>
  </si>
  <si>
    <t>Ayuntamiento de Castellar de la Ribera</t>
  </si>
  <si>
    <t>Ayuntamiento de Castelldans</t>
  </si>
  <si>
    <t>una protectora d'Òdena</t>
  </si>
  <si>
    <t>Ayuntamiento de Castellnou de Seana</t>
  </si>
  <si>
    <t>Ayuntamiento de Castelló de Farfanya</t>
  </si>
  <si>
    <t>Ayuntamiento de Castellserà</t>
  </si>
  <si>
    <t>29/95/2025</t>
  </si>
  <si>
    <t>15/10/2025R ESTIMANDO 24/10 RESPUESTA</t>
  </si>
  <si>
    <t>24/10 Que por falta de recursos no tienen la información</t>
  </si>
  <si>
    <t>Ayuntamiento de Cava</t>
  </si>
  <si>
    <t>Ayuntamiento de Cervera</t>
  </si>
  <si>
    <t>Ayuntamiento de Cervià de Les Garrigues</t>
  </si>
  <si>
    <t>Ayuntamiento de Ciutadilla</t>
  </si>
  <si>
    <t>18/09/2025 ESTIMANDO PARCIAL-COMPLETA</t>
  </si>
  <si>
    <t>Ayuntamiento de Clariana de Cardener</t>
  </si>
  <si>
    <t>Ayto.Solsona</t>
  </si>
  <si>
    <t>Ayuntamiento de Cogul, El</t>
  </si>
  <si>
    <t>Ayuntamiento de Coll de Nargó</t>
  </si>
  <si>
    <t>13/08 Y 18/09/2025 DESESTIMANDO</t>
  </si>
  <si>
    <t>Augema  Consell Comarcal de l'Alt Urgell</t>
  </si>
  <si>
    <t>Ayuntamiento de Coma I la Pedra, La</t>
  </si>
  <si>
    <t>Ayto.Solsona recogida perros</t>
  </si>
  <si>
    <t>Ayuntamiento de Conca de Dalt</t>
  </si>
  <si>
    <t>20/11 y 10/12R FINALIZADA</t>
  </si>
  <si>
    <t>Ayuntamiento de Corbins</t>
  </si>
  <si>
    <t>colegio oficial de veterinarios de Lleida y perrera municipal</t>
  </si>
  <si>
    <t>Ayuntamiento de Cubells</t>
  </si>
  <si>
    <t>Actualmente</t>
  </si>
  <si>
    <t>NO, tienen precio pactado con Vet. Universidad Lérida</t>
  </si>
  <si>
    <t>Medios propios</t>
  </si>
  <si>
    <t>Ayuntamiento de Espluga Calba, L'</t>
  </si>
  <si>
    <t>Ayuntamiento de Espot</t>
  </si>
  <si>
    <t>30/07 Y 17/09 ARCHIVO</t>
  </si>
  <si>
    <t>Ayuntamiento de Estamariu</t>
  </si>
  <si>
    <t>01/11 y 15/01/26R FINALIZADA</t>
  </si>
  <si>
    <t>Delegado en el Consorci Alt Urgell que ha delegado al Consell Comarcal  Alt Urgell</t>
  </si>
  <si>
    <t>Ayuntamiento de Estaràs</t>
  </si>
  <si>
    <t>15/01R ESTIANDO 09/02 RESPUESTA</t>
  </si>
  <si>
    <t>Ayuntamiento de Esterri D'Àneu</t>
  </si>
  <si>
    <t>19/11 y 10/12R FINALIZADA</t>
  </si>
  <si>
    <t>Ayuntamiento de Esterri de Cardós</t>
  </si>
  <si>
    <t>23/11, 15/01/26R FINALIZADA</t>
  </si>
  <si>
    <t>Ayuntamiento de Farrera</t>
  </si>
  <si>
    <t>17/11, 15/01/26R FINALIZADA</t>
  </si>
  <si>
    <t>Ayuntamiento de Fígols I Alinyà</t>
  </si>
  <si>
    <t>18/11, 15/01/26R ESTIMANDO</t>
  </si>
  <si>
    <t>Consorci Alt Urgell Gestió Medi Ambient</t>
  </si>
  <si>
    <t>Ayuntamiento de Floresta, La</t>
  </si>
  <si>
    <t>Ayuntamiento de Fondarella</t>
  </si>
  <si>
    <t>31/10, 15/01/26R ESTIMANDO 15 DÍAS</t>
  </si>
  <si>
    <t>Ayuntamiento de Foradada</t>
  </si>
  <si>
    <t>Ayuntamiento de Fuliola, La</t>
  </si>
  <si>
    <t>10/11 y 27/11R FINALIZADA</t>
  </si>
  <si>
    <t>en proyecto</t>
  </si>
  <si>
    <t>Ayuntamiento de Fulleda</t>
  </si>
  <si>
    <t>16/07/2025R. DESESTIMANDO</t>
  </si>
  <si>
    <t>Ayuntamiento de Gavet de la Conca</t>
  </si>
  <si>
    <t>05/11 y 27/11R FINALIZADA</t>
  </si>
  <si>
    <t>Entitat amics dels animals del segrià</t>
  </si>
  <si>
    <t>Ayuntamiento de Gimenells I el Pla de la Font</t>
  </si>
  <si>
    <t>09/07/2025  DESESTIMANDO</t>
  </si>
  <si>
    <t>Consell   Comarcal   del   Segrià   de   recogida de animales</t>
  </si>
  <si>
    <t>Ayuntamiento de Golmés</t>
  </si>
  <si>
    <t>14/11/2025, 17/02/26 R. FINALIZADA dicen que han respondido</t>
  </si>
  <si>
    <t>Amics dels Animals de Segrià y Protec. Lidia Argiles Escalé</t>
  </si>
  <si>
    <t>Ayuntamiento de Gósol</t>
  </si>
  <si>
    <t>03/11, 15/01/26R ESTIMANDO 15 DÍAS</t>
  </si>
  <si>
    <t>La protectora del Berguedà. El Refugio</t>
  </si>
  <si>
    <t>Ayuntamiento de Granadella, La</t>
  </si>
  <si>
    <t>Ayuntamiento de Granja D'Escarp, La</t>
  </si>
  <si>
    <t>SI Municipal</t>
  </si>
  <si>
    <t xml:space="preserve">SI Consell </t>
  </si>
  <si>
    <t>Ayuntamiento de Granyanella</t>
  </si>
  <si>
    <t>Ayuntamiento de Granyena de Les Garrigues</t>
  </si>
  <si>
    <t>Ayuntamiento de Granyena de Segarra</t>
  </si>
  <si>
    <t xml:space="preserve">15/01R,ESTIMANDO 05/02 RESPUESTA </t>
  </si>
  <si>
    <t>Ayuntamiento de Guimerà</t>
  </si>
  <si>
    <t>Ayuntamiento de Guingueta D'Àneu, La</t>
  </si>
  <si>
    <t>10/07/2025R. DESESTIMANDO</t>
  </si>
  <si>
    <t>Ayuntamiento de Guissona</t>
  </si>
  <si>
    <t>09/07/2025 FINALIZADA</t>
  </si>
  <si>
    <t xml:space="preserve">Asc. Gats de Guissona, Apan y Clinic. Vet. Cris&amp;July </t>
  </si>
  <si>
    <t>Ayuntamiento de Guixers</t>
  </si>
  <si>
    <t>15/01R, ESTIMANDO  29/01 RESPUESTA</t>
  </si>
  <si>
    <t>Ajuntament de Solsona</t>
  </si>
  <si>
    <t>Ayuntamiento de Isona I Conca Dellà</t>
  </si>
  <si>
    <t>Ayuntamiento de Ivars D'Urgell</t>
  </si>
  <si>
    <t>Ayuntamiento de Ivars de Noguera</t>
  </si>
  <si>
    <t>Protectora Seròs</t>
  </si>
  <si>
    <t>Municipal</t>
  </si>
  <si>
    <t>Ayuntamiento de Ivorra</t>
  </si>
  <si>
    <t>Resolución DESESTIMANDO</t>
  </si>
  <si>
    <t>Ayuntamiento de Josa I Tuixén</t>
  </si>
  <si>
    <t>13/11 y 15/01/26R ESTIMANDO</t>
  </si>
  <si>
    <t>Ayuntamiento de Juncosa</t>
  </si>
  <si>
    <t>Ayuntamiento de Juneda</t>
  </si>
  <si>
    <t>15/01/2026R. FINALIZADA, Admiten respuesta</t>
  </si>
  <si>
    <t>APAN Associació Protectora d’animals de L’Anoia,</t>
  </si>
  <si>
    <t>Ayuntamiento de Les</t>
  </si>
  <si>
    <t>Ayuntamiento de Linyola</t>
  </si>
  <si>
    <t>15/01R,ESTIMANDO 05/02 RESPUESTA</t>
  </si>
  <si>
    <t>l’Associació Protectora d’Animals de Serós</t>
  </si>
  <si>
    <t>Ayuntamiento de Lladorre</t>
  </si>
  <si>
    <t>Ayuntamiento de Lladurs</t>
  </si>
  <si>
    <t xml:space="preserve">Un perro en 2024 </t>
  </si>
  <si>
    <t>SI Centro Solsona</t>
  </si>
  <si>
    <t>Ayuntamiento de Llardecans</t>
  </si>
  <si>
    <t>06/11 Y 27/11R FINALIZADA</t>
  </si>
  <si>
    <t>Consell Comarcal del Segrià y Centro de Acogida Alcanó</t>
  </si>
  <si>
    <t>Ayuntamiento de Llavorsí</t>
  </si>
  <si>
    <t>Ayuntamiento de Lleida</t>
  </si>
  <si>
    <t>08/05/2025 y 28/05/2025</t>
  </si>
  <si>
    <t>del 2020</t>
  </si>
  <si>
    <t>de Animales de Alcanó.</t>
  </si>
  <si>
    <t>Ayuntamiento de Lles de Cerdanya</t>
  </si>
  <si>
    <t>07/11 Y 27/11R FINALIZADA</t>
  </si>
  <si>
    <t>Ayuntamiento de Llimiana</t>
  </si>
  <si>
    <t>8/01/2026, 15/01/26R ESTIMANDO 15 DÍAS</t>
  </si>
  <si>
    <t>Ayuntamiento de Llobera</t>
  </si>
  <si>
    <t>AYTO. SOLSONA</t>
  </si>
  <si>
    <t>Ayuntamiento de Maials</t>
  </si>
  <si>
    <t>15/01R ESTIMANDO 09/02 RESPUESTA</t>
  </si>
  <si>
    <t>Ayuntamiento de Maldà</t>
  </si>
  <si>
    <t>Ayuntamiento de Massalcoreig</t>
  </si>
  <si>
    <t>19/11 Y 10/12R FINALIZADA</t>
  </si>
  <si>
    <t>Ayuntamiento de Massoteres</t>
  </si>
  <si>
    <t>Ayuntamiento de Menàrguens</t>
  </si>
  <si>
    <t>Principios 2025</t>
  </si>
  <si>
    <t>SI con 2 asocia.</t>
  </si>
  <si>
    <t>NO El Alcalde es veterinario</t>
  </si>
  <si>
    <t>Ayuntamiento de Miralcamp</t>
  </si>
  <si>
    <t xml:space="preserve">SI1 veterinario y 2 Protectoras </t>
  </si>
  <si>
    <t>Ayuntamiento de Mollerussa</t>
  </si>
  <si>
    <t>Ayuntamiento de Molsosa, La</t>
  </si>
  <si>
    <t>18/12, 15/01/26R ESTIMANDO</t>
  </si>
  <si>
    <t>Ayuntamiento de Montellà I Martinet</t>
  </si>
  <si>
    <t>15/01R, ESTIMANDO 02/02 RESPUESTA</t>
  </si>
  <si>
    <t>Ayuntamiento de Montferrer I Castellbò</t>
  </si>
  <si>
    <t xml:space="preserve">07/08/2025R. ESTIMANDO - SIN RESPUESTA </t>
  </si>
  <si>
    <t>Ayuntamiento de Montgai</t>
  </si>
  <si>
    <t>Que tienen aprobado desde el 22 de Octubre de 2022 un convenio con La Protectora Amics dels Animals de la Noguera que ellos sabrán, no tienen presupuesto</t>
  </si>
  <si>
    <t>Ayuntamiento de Montoliu de Lleida</t>
  </si>
  <si>
    <t>07/11/25, 30/01/26 R. ESTIMANDO PARCIAL</t>
  </si>
  <si>
    <t>Ayuntamiento de Montoliu de Segarra</t>
  </si>
  <si>
    <t>Ayuntamiento de Montornès de Segarra</t>
  </si>
  <si>
    <t>Ayuntamiento de Nalec</t>
  </si>
  <si>
    <t>Ayuntamiento de Naut Aran</t>
  </si>
  <si>
    <t>18/09/2025 DESESTIMANDO</t>
  </si>
  <si>
    <t xml:space="preserve">Aran Veterinaris y Salud Animal </t>
  </si>
  <si>
    <t>Ayuntamiento de Navès</t>
  </si>
  <si>
    <t>Ayuntamiento de Odèn</t>
  </si>
  <si>
    <t>Asoc. APAN</t>
  </si>
  <si>
    <t>Ayuntamiento de Oliana</t>
  </si>
  <si>
    <t>Ayuntamiento de Oliola</t>
  </si>
  <si>
    <t>10/11/2025  30/01/26 R. FINALIZADA</t>
  </si>
  <si>
    <t>No procede</t>
  </si>
  <si>
    <t xml:space="preserve">Amics dels Animals de la Noguera </t>
  </si>
  <si>
    <t>Ayuntamiento de Olius</t>
  </si>
  <si>
    <t>17/02/26 R. FINALIZADA Dicen que han dado la información</t>
  </si>
  <si>
    <t>No he recibido NADA</t>
  </si>
  <si>
    <t>Ayuntamiento de Oluges, Les</t>
  </si>
  <si>
    <t>SI  APAN</t>
  </si>
  <si>
    <t>Ayuntamiento de Omellons, Els</t>
  </si>
  <si>
    <t xml:space="preserve">19/11/25, 17/02/26R. FINALIZADA </t>
  </si>
  <si>
    <t>Ayuntamiento de Omells de Na Gaia, Els</t>
  </si>
  <si>
    <t>13/11/2025, 30/01/26 R. ESTIMANDO</t>
  </si>
  <si>
    <t>Ayuntamiento de Organyà</t>
  </si>
  <si>
    <t>Consell Comarcal de L'Alt Urgell</t>
  </si>
  <si>
    <t>Ayuntamiento de Os de Balaguer</t>
  </si>
  <si>
    <t>30/01/26 R. ESTIMANDO 15 DÍAS</t>
  </si>
  <si>
    <t>Ayuntamiento de Ossó de Sió</t>
  </si>
  <si>
    <t xml:space="preserve">13/11/2025, 30/01/26 R. ESTIMANDO </t>
  </si>
  <si>
    <t>Sin actualizar</t>
  </si>
  <si>
    <t>FUNDACIÓ SILVESTRE PROTECCCIÓ ANIMAL</t>
  </si>
  <si>
    <t>Ayuntamiento de Palau D'Anglesola, El</t>
  </si>
  <si>
    <t>10/07/2025 ARCHIVADO</t>
  </si>
  <si>
    <t>Ayuntamiento de Penelles</t>
  </si>
  <si>
    <t>Brigada Muncipal</t>
  </si>
  <si>
    <t xml:space="preserve">            NO</t>
  </si>
  <si>
    <t>Ayuntamiento de Peramola</t>
  </si>
  <si>
    <t>09/10R ESTIMANDO y 03/03/26 RESPUESTA</t>
  </si>
  <si>
    <t>Ayuntamiento de Pinell de Solsonès</t>
  </si>
  <si>
    <t>18/11 y 10712/25R FINALIZADA</t>
  </si>
  <si>
    <t>PERRERA MUNICIPAL DE SOLSONA</t>
  </si>
  <si>
    <t>Ayuntamiento de Pinós</t>
  </si>
  <si>
    <t>RECHAZADO y 16/06/2025</t>
  </si>
  <si>
    <t>Centre Recollida Gossos Municipal Solsona</t>
  </si>
  <si>
    <t>Ayuntamiento de Plans de Sió, Els</t>
  </si>
  <si>
    <t>03/11 Y 10/12/25R FINALIZADA</t>
  </si>
  <si>
    <t>Concabella Gats</t>
  </si>
  <si>
    <t>Ayuntamiento de Poal, El</t>
  </si>
  <si>
    <t>09/07/2025 DESESTIMANDO</t>
  </si>
  <si>
    <t>Ayuntamiento de Pobla de Cérvoles, La</t>
  </si>
  <si>
    <t xml:space="preserve">19/11/2025, 17/02/26 R. FINALIZADA </t>
  </si>
  <si>
    <t>Ayuntamiento de Pobla de Segur, La</t>
  </si>
  <si>
    <t>11/11 Y 28/11/2025R FINALIZADA</t>
  </si>
  <si>
    <t>Ayuntamiento de Pont de Bar, El</t>
  </si>
  <si>
    <t>04/11/25, 30/01/26 R. ESTIMANDO 15 DÍAS</t>
  </si>
  <si>
    <t>Ayuntamiento de Pont de Suert, El</t>
  </si>
  <si>
    <t>30/01/2026 R. ESTIMANDO 15 DÍAS</t>
  </si>
  <si>
    <t>Ayuntamiento de Ponts</t>
  </si>
  <si>
    <t>Amics La Noguera</t>
  </si>
  <si>
    <t>Ayuntamiento de Portella, La</t>
  </si>
  <si>
    <t>06/02/26, 30/01/26 R. ESTIMANDO 15 DÍAS</t>
  </si>
  <si>
    <t>Ayuntamiento de Prats I Sansor</t>
  </si>
  <si>
    <t>04/11 Y 28/11/25R FINALIZADA</t>
  </si>
  <si>
    <t>Ayuntamiento de Preixana</t>
  </si>
  <si>
    <t>20/11/2025, 30/01/26 R. ESTIMANDO</t>
  </si>
  <si>
    <t>PROTECTORA TÀRREGA</t>
  </si>
  <si>
    <t>Ayuntamiento de Preixens</t>
  </si>
  <si>
    <t xml:space="preserve">31/07/2025R. DESESTIMANDO </t>
  </si>
  <si>
    <t>Ayuntamiento de Prullans</t>
  </si>
  <si>
    <t>04/11 Y 28/11/2025R FINALIZADA</t>
  </si>
  <si>
    <t>Ayuntamiento de Puiggròs</t>
  </si>
  <si>
    <t>Con una protectora no especifica</t>
  </si>
  <si>
    <t>Ayuntamiento de Puigverd D'Agramunt</t>
  </si>
  <si>
    <t>Ayuntamiento de Puigverd de Lleida</t>
  </si>
  <si>
    <t>Ayuntamiento de Rialp</t>
  </si>
  <si>
    <t>10/07/2025 R. DESESTIMANDO</t>
  </si>
  <si>
    <t>Asc. Un més del poble y Caní Vincles</t>
  </si>
  <si>
    <t>Ayuntamiento de Ribera D'Ondara</t>
  </si>
  <si>
    <t>13/11 Y 10/12/2025 R. FINALIZADA</t>
  </si>
  <si>
    <t>APAN IGUALADA</t>
  </si>
  <si>
    <t>Ayuntamiento de Ribera D'Urgellet</t>
  </si>
  <si>
    <t>05/11/2025, 16/03/26 R. FINALIZADA</t>
  </si>
  <si>
    <t>Consell Comarcal de l’Alt Urgell</t>
  </si>
  <si>
    <t>Ayuntamiento de Riner</t>
  </si>
  <si>
    <t>31/07/2025R. DESESTIMANDO</t>
  </si>
  <si>
    <t>Ayuntamiento de Riu de Cerdanya</t>
  </si>
  <si>
    <t>09/12/2025 Y 17/02/26 R. FINALIZADA</t>
  </si>
  <si>
    <t>Ayuntamiento de Rosselló</t>
  </si>
  <si>
    <t>VET. NATURA,SL Y CONSELL SEGRIÀ    NO</t>
  </si>
  <si>
    <t>Ayuntamiento de Salàs de Pallars</t>
  </si>
  <si>
    <t>sin fecha,24/11/2025R DESESTIMANDO</t>
  </si>
  <si>
    <t>Ayuntamiento de Sanaüja</t>
  </si>
  <si>
    <t xml:space="preserve">23/12/2025, 17/02/26 R. FINALIZADA </t>
  </si>
  <si>
    <t>Protectora de Serós</t>
  </si>
  <si>
    <t>Ayuntamiento de Sant Esteve de la Sarga</t>
  </si>
  <si>
    <t xml:space="preserve">30/01/2026 R. ESTIMANDO 15 DÍAS </t>
  </si>
  <si>
    <t>Ayuntamiento de Sant Guim de Freixenet</t>
  </si>
  <si>
    <t>04/02/26 Respuesta, 30/01/26 R. ESTIMADA EN PARTE</t>
  </si>
  <si>
    <t>(APAN) d’Òdena y Associació protec. d’animals Prever</t>
  </si>
  <si>
    <t>Ayuntamiento de Sant Guim de la Plana</t>
  </si>
  <si>
    <t xml:space="preserve">26/02/26 Respuesta 30/01626 R. ESTIMANDO </t>
  </si>
  <si>
    <t>Ayuntamiento de Sant Llorenç de Morunys</t>
  </si>
  <si>
    <t xml:space="preserve">28/11/2025R FINALIZADA </t>
  </si>
  <si>
    <t>Ayuntamiento de Sant Martí de Riucorb</t>
  </si>
  <si>
    <t>30/01/26 R.ESTIMANDO 15 DÍAS 12/03/26 Resp.</t>
  </si>
  <si>
    <t>No hacen</t>
  </si>
  <si>
    <t>Consell Comarcal de l’Urgell</t>
  </si>
  <si>
    <t>Ayuntamiento de Sant Ramon</t>
  </si>
  <si>
    <t>SI con APAN</t>
  </si>
  <si>
    <t>A través de la protectora</t>
  </si>
  <si>
    <t>Ayuntamiento de Sarroca de Bellera</t>
  </si>
  <si>
    <t xml:space="preserve">NO tienen Convenio  avisan a los forestales </t>
  </si>
  <si>
    <t>NO, pero tienen un contacto</t>
  </si>
  <si>
    <t>Ayuntamiento de Sarroca de Lleida</t>
  </si>
  <si>
    <t>Ayuntamiento de Senterada</t>
  </si>
  <si>
    <t>30/01/26R. ESTIMANDO  09/02/26 Respuesta</t>
  </si>
  <si>
    <t>Ayuntamiento de Sentiu de Sió, La</t>
  </si>
  <si>
    <t>07/11 y 10/12 R DESESTIMANDO</t>
  </si>
  <si>
    <t>Con la Perrera de Foradada</t>
  </si>
  <si>
    <t>Ayuntamiento de Seròs</t>
  </si>
  <si>
    <t>07/11/2025 17/02/26 R. FINALIZADA</t>
  </si>
  <si>
    <t>Consejo Comarcal del Segrià, Asoc.Amigos Peludos Bajo Cinca</t>
  </si>
  <si>
    <t>Ayuntamiento de Seu D'Urgell, La</t>
  </si>
  <si>
    <t>17/02/26 R. FINALIZADA les dado información, no les consta que yo la tenga</t>
  </si>
  <si>
    <t>Ayuntamiento de Sidamon</t>
  </si>
  <si>
    <t xml:space="preserve">30/01/26 R. ESTIMANDO 15 DÍAS </t>
  </si>
  <si>
    <t>Ayuntamiento de Soleràs, El</t>
  </si>
  <si>
    <t>03/12/25, 30/01/26R. ESTIMANDO 15 DÍAS</t>
  </si>
  <si>
    <t>No hemos visto hasta ahora la necesidad</t>
  </si>
  <si>
    <t>Ayuntamiento de Solsona</t>
  </si>
  <si>
    <t>30/01/26R. ESTIMANDO 12/02/2026 Respuesta</t>
  </si>
  <si>
    <t xml:space="preserve">Sin respuesta </t>
  </si>
  <si>
    <t>Associació en Defensa dels Animals de Solsona.</t>
  </si>
  <si>
    <t>Ayuntamiento de Soriguera</t>
  </si>
  <si>
    <t>23/09/2025 ESTIMANDO, 09/10/2025 RESPUESTA</t>
  </si>
  <si>
    <t>Ayuntamiento de Sort</t>
  </si>
  <si>
    <t>20/11 Y 10/12 R FINALIZADA</t>
  </si>
  <si>
    <t>NO     EN PROCESO</t>
  </si>
  <si>
    <t>Centre veterinari Pallars</t>
  </si>
  <si>
    <t>Ayuntamiento de Soses</t>
  </si>
  <si>
    <t>13/11 y 28/11 R FINALIZADA</t>
  </si>
  <si>
    <t>Ayuntamiento de Sudanell</t>
  </si>
  <si>
    <t>06/11 Y 10/12 R FINALIZADA</t>
  </si>
  <si>
    <t>Associacion Loportal de Sudanell</t>
  </si>
  <si>
    <t>Ayuntamiento de Sunyer</t>
  </si>
  <si>
    <t>28/07/2025R. DESESTIMANDO</t>
  </si>
  <si>
    <t>Ayuntamiento de Talarn</t>
  </si>
  <si>
    <t>17/02/26R. FINALIZADA</t>
  </si>
  <si>
    <t>sin censo control 17/11/2025</t>
  </si>
  <si>
    <t>Ayuntamiento de Talavera</t>
  </si>
  <si>
    <t>10/12/2025 R</t>
  </si>
  <si>
    <t>04/11/2025 FINALIZADA</t>
  </si>
  <si>
    <t>APAN DE IGUALADA</t>
  </si>
  <si>
    <t>Ayuntamiento de Tàrrega</t>
  </si>
  <si>
    <t>TRAMITANDO</t>
  </si>
  <si>
    <t>POLICIA LOCAL</t>
  </si>
  <si>
    <t>Ayuntamiento de Tarrés</t>
  </si>
  <si>
    <t>02/12/2025, 17/02/26 R. FINALIZADA</t>
  </si>
  <si>
    <t>Protectora de animales de Seros</t>
  </si>
  <si>
    <t>Ayuntamiento de Tarroja de Segarra</t>
  </si>
  <si>
    <t>Ayuntamiento de Térmens</t>
  </si>
  <si>
    <t>No hay censo</t>
  </si>
  <si>
    <t>AMICS DELS ANIMALS DEL SEGRIÀ y PROTEC. D'ANIMALS DE SERÒ</t>
  </si>
  <si>
    <t>Ayuntamiento de Tírvia</t>
  </si>
  <si>
    <t>18/11/25, 17/02/26R. FINALIZADA</t>
  </si>
  <si>
    <t>Ayuntamiento de Tiurana</t>
  </si>
  <si>
    <t>Ayuntamiento de Torà</t>
  </si>
  <si>
    <t>19/02/26 R. ESTIMANDO 15 DÍAS</t>
  </si>
  <si>
    <t>Ayuntamiento de Torms, Els</t>
  </si>
  <si>
    <t xml:space="preserve">28/11/2025 R FINALIZADA </t>
  </si>
  <si>
    <t xml:space="preserve">No les consta </t>
  </si>
  <si>
    <t>Ayuntamiento de Tornabous</t>
  </si>
  <si>
    <t>03/10/2025 R DESESTIMANDO</t>
  </si>
  <si>
    <t>Propuesto</t>
  </si>
  <si>
    <t>Muncipales</t>
  </si>
  <si>
    <t>Ayuntamiento de Torre de Cabdella, La</t>
  </si>
  <si>
    <t>Lo están haciendo</t>
  </si>
  <si>
    <t>Previsto 2 Junio</t>
  </si>
  <si>
    <t>Ayuntamiento de Torre-Serona</t>
  </si>
  <si>
    <t>Ayuntamiento de Torrebesses</t>
  </si>
  <si>
    <t>30/01/26R. Estimando Parcial  05/02/2026</t>
  </si>
  <si>
    <t>Ayuntamiento de Torrefarrera</t>
  </si>
  <si>
    <t>30/01/26 R. ESTIMANDO 09/026 RESPUESTA</t>
  </si>
  <si>
    <t xml:space="preserve">Consell Comarcal del Segrià, Centre Acogida Alcanó </t>
  </si>
  <si>
    <t>Ayuntamiento de Torrefeta I Florejacs</t>
  </si>
  <si>
    <t>10/11 y 11/02/26R FINALIZADA</t>
  </si>
  <si>
    <t>Ayuntamiento de Torregrossa</t>
  </si>
  <si>
    <t>13/11 Y 10/12  R FINALIZADA</t>
  </si>
  <si>
    <t>Protectora Bajo Cinca</t>
  </si>
  <si>
    <t>Ayuntamiento de Torrelameu</t>
  </si>
  <si>
    <t>11/11 Y 10/12 R FINALIZADA</t>
  </si>
  <si>
    <t>No disponen</t>
  </si>
  <si>
    <t>Ayuntamiento de Torres de Segre</t>
  </si>
  <si>
    <t>30/01/26 R. ESTIMANDO  25/02 RESPUESTA</t>
  </si>
  <si>
    <t>Ayuntamiento de Tremp</t>
  </si>
  <si>
    <t>Asoc.  Un Més del Poble</t>
  </si>
  <si>
    <t>Ayuntamiento de Vall de Boí, La</t>
  </si>
  <si>
    <t>Ayuntamiento de Vall de Cardós</t>
  </si>
  <si>
    <t>Ayuntamiento de Vallbona de Les Monges</t>
  </si>
  <si>
    <t>10/12/2025 R FINALIZADA</t>
  </si>
  <si>
    <t>Ayuntamiento de Vallfogona de Balaguer</t>
  </si>
  <si>
    <t>Ayuntamiento de Valls D'Aguilar, Les</t>
  </si>
  <si>
    <t>01/12/2025,30/01/26R. ESTIMANDO 10/02 RESPUESTA</t>
  </si>
  <si>
    <t>Ayuntamiento de Valls de Valira, Les</t>
  </si>
  <si>
    <t>18/11 y 10/12 R FINALIZADA</t>
  </si>
  <si>
    <t>SI      Expedido Carnet de voluntariado?</t>
  </si>
  <si>
    <t>Ayuntamiento de Vansa I Fórnols, La</t>
  </si>
  <si>
    <t>08/07/2025 y  08/10/2025 R FINALIZADA</t>
  </si>
  <si>
    <t>Ayuntamiento de Verdú</t>
  </si>
  <si>
    <t>05/08/2025 y 03/10/2025 R FINALIZADA</t>
  </si>
  <si>
    <t>No tienen proyecto</t>
  </si>
  <si>
    <t>V3 Equip Veterinari SL</t>
  </si>
  <si>
    <t>Ayuntamiento de Vielha e Mijaran</t>
  </si>
  <si>
    <t>NO puntalmente Aran Veterinaris</t>
  </si>
  <si>
    <t>Ayuntamiento de Vila-Sana</t>
  </si>
  <si>
    <t>Amigos Peludos Bajo Cinca</t>
  </si>
  <si>
    <t>Ayuntamiento de Vilagrassa</t>
  </si>
  <si>
    <t>Ayuntamiento de Vilaller</t>
  </si>
  <si>
    <t>30/01/26 R. ESTIMADO 24/02/2026 RESPUESTA</t>
  </si>
  <si>
    <t>Ayuntamiento de Vilamòs</t>
  </si>
  <si>
    <t>Ayuntamiento de Vilanova de Bellpuig</t>
  </si>
  <si>
    <t>30/01/26 R. ESTIMANDO 19/02/26 RESPUESTA</t>
  </si>
  <si>
    <t>Associació Protectora d’Animals de Seròs</t>
  </si>
  <si>
    <t>Ayuntamiento de Vilanova de L'Aguda</t>
  </si>
  <si>
    <t>Ayuntamiento de Vilanova de la Barca</t>
  </si>
  <si>
    <t>FASE  2</t>
  </si>
  <si>
    <t>Setiembre 2024</t>
  </si>
  <si>
    <t>Consell Comarcal del Segrià y Asoc.</t>
  </si>
  <si>
    <t>Ayto. y Asoc.</t>
  </si>
  <si>
    <t>Ayuntamiento de Vilanova de Meià</t>
  </si>
  <si>
    <t>21/11 Y 10/12 R FINALIZADA</t>
  </si>
  <si>
    <t>Amics dels animals de la Noguera</t>
  </si>
  <si>
    <t>Ayuntamiento de Vilanova de Segrià</t>
  </si>
  <si>
    <t>12/09 R. ESTIMANDO y 17/09 RESPUESTA</t>
  </si>
  <si>
    <t>Enero/Feb. 2025</t>
  </si>
  <si>
    <t>Consell de Segrià</t>
  </si>
  <si>
    <t>Ayuntamiento de Vilosell, El</t>
  </si>
  <si>
    <t>Asc.VimdodíPets</t>
  </si>
  <si>
    <t>Ayuntamiento de Vinaixa</t>
  </si>
  <si>
    <t>Ayuntamiento de Abadín</t>
  </si>
  <si>
    <t>07/10/2025 ESTIMANDO 15 DÍAS</t>
  </si>
  <si>
    <t>Ayuntamiento de Alfoz</t>
  </si>
  <si>
    <t>24/09 R. ESTIMANDO Y 10/10 RESPUESTA</t>
  </si>
  <si>
    <t>No existe inform.</t>
  </si>
  <si>
    <t>Ayuntamiento de Antas de Ulla</t>
  </si>
  <si>
    <t>05/11 R. ESTIMANDO y 10/11 RESPUESTA</t>
  </si>
  <si>
    <t>Clínica Veterinaria Friol S.L.</t>
  </si>
  <si>
    <t>Ayuntamiento de Baleira</t>
  </si>
  <si>
    <t>31/07R. ESTIMANDO y 11/08 RESPUESTA</t>
  </si>
  <si>
    <t>Ayuntamiento de Baralla</t>
  </si>
  <si>
    <t>18/07 Y 05/11 R ESTIMANDO</t>
  </si>
  <si>
    <t>Asociación Animales Help</t>
  </si>
  <si>
    <t>Ayuntamiento de Barreiros</t>
  </si>
  <si>
    <t>05/11/2025 ESTIMANDO 15 DÍAS</t>
  </si>
  <si>
    <t>Ayuntamiento de Becerreá</t>
  </si>
  <si>
    <t>18/07 RESPUESTA  31/07/2025 R. ESTIMANDO</t>
  </si>
  <si>
    <t>Protec.animales y plantas de Lugo</t>
  </si>
  <si>
    <t>Ayuntamiento de Begonte</t>
  </si>
  <si>
    <t>Ayuntamiento de Bóveda</t>
  </si>
  <si>
    <t>05/11 R ESTIMANDO 03/12 RESPUESTA</t>
  </si>
  <si>
    <t xml:space="preserve">No hay </t>
  </si>
  <si>
    <t>Residencia Albergue O Cuco.</t>
  </si>
  <si>
    <t>Ayuntamiento de Burela</t>
  </si>
  <si>
    <t>24/09 R ESTIMANDO y 6/11 REPUESTA</t>
  </si>
  <si>
    <t>Ayuntamiento de Carballedo</t>
  </si>
  <si>
    <t>05/11R ESTIMANDO y 17/11/25 RESPUESTA</t>
  </si>
  <si>
    <t>Convenio Recogida de Perros O Cuco</t>
  </si>
  <si>
    <t>Ayuntamiento de Castro de Rei</t>
  </si>
  <si>
    <t>Ayuntamiento de Castroverde</t>
  </si>
  <si>
    <t>15y 31/07/2025</t>
  </si>
  <si>
    <t>SI pero no nombra ninguna</t>
  </si>
  <si>
    <t>Ayuntamiento de Cervantes</t>
  </si>
  <si>
    <t>Ayuntamiento de Cervo</t>
  </si>
  <si>
    <t>30/06 y 04/08/2025</t>
  </si>
  <si>
    <t>15/09 RESPUESTA y 30/12R ESTIMANDO</t>
  </si>
  <si>
    <t xml:space="preserve">Asoc. Protectora Animales Coletiñas </t>
  </si>
  <si>
    <t>SI Vet. A Marosa</t>
  </si>
  <si>
    <t>Ayuntamiento de Chantada</t>
  </si>
  <si>
    <t>05/11R. ESTIMANDO  14/11/25 RESPUESTA</t>
  </si>
  <si>
    <t>Recogida Animais con residencia O cuco</t>
  </si>
  <si>
    <t>Ayuntamiento de Corgo, O</t>
  </si>
  <si>
    <t xml:space="preserve"> 14,31/07 R ESTIMANDO, 05/11 RESPUESTA</t>
  </si>
  <si>
    <t>Sociedad portec.animales y plantas de Lugo</t>
  </si>
  <si>
    <t>Ayuntamiento de Cospeito</t>
  </si>
  <si>
    <t>Residencia Albergue el Cuco de Xinzo de Limia</t>
  </si>
  <si>
    <t>Ayuntamiento de Folgoso do Courel</t>
  </si>
  <si>
    <t>18 RESPUESTAy 31/07/2025 R. ESTIMANDO</t>
  </si>
  <si>
    <t>Centro Recogida Animales "O cuco"</t>
  </si>
  <si>
    <t>Ayuntamiento de Fonsagrada, A</t>
  </si>
  <si>
    <t>06/11/2025 ESTIMANDO 15 DÍAS</t>
  </si>
  <si>
    <t>Ayuntamiento de Foz</t>
  </si>
  <si>
    <t>22/07 RESPUESTA 24/09 R. ESTIMANDO</t>
  </si>
  <si>
    <t xml:space="preserve"> En elaboración</t>
  </si>
  <si>
    <t>Asociación Asistencial Protec. Foz</t>
  </si>
  <si>
    <t>Ayuntamiento de Friol</t>
  </si>
  <si>
    <t>24/09R. ESTIMANDO y 08/10 RESPUESTA</t>
  </si>
  <si>
    <t xml:space="preserve">Clinica Veterinaria Friol </t>
  </si>
  <si>
    <t>Ayuntamiento de Guitiriz</t>
  </si>
  <si>
    <t>11/09 R. ESTIMANDO y 7 y 14/10 RESPUESTA</t>
  </si>
  <si>
    <t>Canis Lucus SLU</t>
  </si>
  <si>
    <t>Ayuntamiento de Guntín</t>
  </si>
  <si>
    <t xml:space="preserve">08/08 RESPUESTA 24/09 R. ESTIMANDO </t>
  </si>
  <si>
    <t>Centro de Recogida de Animales Abandonados Adopta Friol</t>
  </si>
  <si>
    <t>Ayuntamiento de Incio, O</t>
  </si>
  <si>
    <t>06/11R. ESTIMANDO y 12/11/25 RESPUESTA</t>
  </si>
  <si>
    <t>No hay gatos</t>
  </si>
  <si>
    <t>Ayuntamiento de Láncara</t>
  </si>
  <si>
    <t>11 y 31/07/2025 ARCHIVADA</t>
  </si>
  <si>
    <t>Ayuntamiento de Lourenzá</t>
  </si>
  <si>
    <t xml:space="preserve">21/07 RESPUESTA  24/09 R.ESTIMANDO </t>
  </si>
  <si>
    <t>Ayuntamiento de Meira</t>
  </si>
  <si>
    <t>30/06/25 y 13/01/26</t>
  </si>
  <si>
    <t>06/11R.02/12R. ESTIMANDO, 29/12 RESPUESTA</t>
  </si>
  <si>
    <t>InadmitIendo la solicitud porque es necesario elaborar la información Art. 18 y tienen convenio con Animal Help para recogida gatos</t>
  </si>
  <si>
    <t>Ayuntamiento de Mondoñedo</t>
  </si>
  <si>
    <t>06/11R. ESTIMANDO y 24/11 RESPUESTA</t>
  </si>
  <si>
    <t>ANIMALS HELP para recogida de perros</t>
  </si>
  <si>
    <t>Ayuntamiento de Monforte de Lemos</t>
  </si>
  <si>
    <t>24/09R. ESTIMANDO y 15/10 RESEPUESTA</t>
  </si>
  <si>
    <t xml:space="preserve">Clinica Veterinaria Friol, S..L.  Adopta Friol </t>
  </si>
  <si>
    <t>Ayuntamiento de Monterroso</t>
  </si>
  <si>
    <t>06/11R.ESTIMANDO y 14/11 RESPUESTA</t>
  </si>
  <si>
    <t>Ayuntamiento de Muras</t>
  </si>
  <si>
    <t>Ayuntamiento de Navia de Suarna</t>
  </si>
  <si>
    <t>06/11R. ESTIMANDO y 10/11 RESPUESTA</t>
  </si>
  <si>
    <t>Ayuntamiento de Negueira de Muñiz</t>
  </si>
  <si>
    <t>06/11R ESTIMANDO y 18/12 RESPUESTA</t>
  </si>
  <si>
    <t>Ayuntamiento de Nogais, As</t>
  </si>
  <si>
    <t>18/07 RESPUESTA y 31/07 R. ESTIMANDO</t>
  </si>
  <si>
    <t>Ayuntamiento de Ourol</t>
  </si>
  <si>
    <t>06/11R. ESTIMANDO y 26/11 RESPUESTA</t>
  </si>
  <si>
    <t>Ayuntamiento de Outeiro de Rei</t>
  </si>
  <si>
    <t>05/11/2025 ESTMANDO 15 DÍAS</t>
  </si>
  <si>
    <t>Ayuntamiento de Palas de Rei</t>
  </si>
  <si>
    <t>Ayuntamiento de Pantón</t>
  </si>
  <si>
    <t>17/07 31/07 R.ESTIMANDO 02/10 RESPUESTA</t>
  </si>
  <si>
    <t>Asoc. Protectora Animales  "Animals Help"</t>
  </si>
  <si>
    <t>Ayuntamiento de Paradela</t>
  </si>
  <si>
    <t>06/11R. ESTIMANDO  y 13/11 RESPUESTA</t>
  </si>
  <si>
    <t>Ayuntamiento de Páramo, O</t>
  </si>
  <si>
    <t>06/11R. ESTIMANDO y 11/11 RESPUESTA</t>
  </si>
  <si>
    <t>Ayuntamiento de Pastoriza, A</t>
  </si>
  <si>
    <t>06/11R. ESTIMANDO y 05/12 RESPUESTA</t>
  </si>
  <si>
    <t>Sociedad protectora de animales y plantas Lugo</t>
  </si>
  <si>
    <t>Ayuntamiento de Pedrafita do Cebreiro</t>
  </si>
  <si>
    <t>17/07 RESPUESTA y 31/07R. ESTIMANDO</t>
  </si>
  <si>
    <t>Protectora Animales Garatuxa</t>
  </si>
  <si>
    <t>Ayuntamiento de Pobra Do Brollón, A</t>
  </si>
  <si>
    <t>17/07 RESPUESTA Y 06/11 R ESTMANDO</t>
  </si>
  <si>
    <t>CER</t>
  </si>
  <si>
    <t>Albergue O Cuco</t>
  </si>
  <si>
    <t>Ayuntamiento de Pol</t>
  </si>
  <si>
    <t>Ayuntamiento de Pontenova, A</t>
  </si>
  <si>
    <t>26/06 RESPUESTA,  24/09 R. ESTIMANDO</t>
  </si>
  <si>
    <t>Protectora Animals Help</t>
  </si>
  <si>
    <t>Ayuntamiento de Portomarín</t>
  </si>
  <si>
    <t>Ayuntamiento de Quiroga</t>
  </si>
  <si>
    <t>24/09,09/10,02/02R.ESTIMANDO 23/02 RESPUESTA</t>
  </si>
  <si>
    <t>Una veterinaria</t>
  </si>
  <si>
    <t>Ayuntamiento de Rábade</t>
  </si>
  <si>
    <t>30/07 RESPUESTA Y 06/11 R. ESTIMANDO</t>
  </si>
  <si>
    <t xml:space="preserve">SI La Protectora </t>
  </si>
  <si>
    <t>Ayuntamiento de Ribadeo</t>
  </si>
  <si>
    <t>29/07 RESPUESTA 24/09 R.ESTIMANDO</t>
  </si>
  <si>
    <t>Ayuntamiento de Ribas de Sil</t>
  </si>
  <si>
    <t xml:space="preserve">24/09/2925 ESTIMANDO </t>
  </si>
  <si>
    <t>Ayuntamiento de Ribeira de Piquín</t>
  </si>
  <si>
    <t>24/09 R. ESTIMANDO y 20/10 RESPUESTA</t>
  </si>
  <si>
    <t>Ayuntamiento de Riotorto</t>
  </si>
  <si>
    <t>15 RESPUESTA,   31/07R.ESTIMANDO</t>
  </si>
  <si>
    <t>Ayuntamiento de Samos</t>
  </si>
  <si>
    <t>06/11R. ESTIMANDO 28/11 RESPUESTA</t>
  </si>
  <si>
    <t>Ayuntamiento de Sarria</t>
  </si>
  <si>
    <t>Ayuntamiento de Saviñao, O</t>
  </si>
  <si>
    <t>06/11R. ESTIMANDO 20/11 RESPUESTA</t>
  </si>
  <si>
    <t xml:space="preserve">RESIDENCIA ALBERGUE “O CUCO”  </t>
  </si>
  <si>
    <t>Ayuntamiento de Sober</t>
  </si>
  <si>
    <t>06/11R. ESTIMANDO  21/11 RESPUESTA</t>
  </si>
  <si>
    <t xml:space="preserve"> Asociación Miau Lemos y Residencia “ O Cuco”</t>
  </si>
  <si>
    <t>Ayuntamiento de Taboada</t>
  </si>
  <si>
    <t>30/06 y 28/10/2025</t>
  </si>
  <si>
    <t>30/09, 06/11 R ESTIMANDO 15 DÍAS</t>
  </si>
  <si>
    <t>Ayuntamiento de Trabada</t>
  </si>
  <si>
    <t>15/07 RESPUESTA  Y 24/09R. ESTIMANDO</t>
  </si>
  <si>
    <t>Ayuntamiento de Triacastela</t>
  </si>
  <si>
    <t>Ayuntamiento de Valadouro, O</t>
  </si>
  <si>
    <t>30/12/2025 ESTIMANDO 15 DÍAS</t>
  </si>
  <si>
    <t>Ayuntamiento de Vicedo, O</t>
  </si>
  <si>
    <t>30/07 R. DESESTIMANDO</t>
  </si>
  <si>
    <t>DESESTIMANDO ya que al no tener ni perros ni gatos no pueden dar la información solicitada</t>
  </si>
  <si>
    <t>Ayuntamiento de Vilalba</t>
  </si>
  <si>
    <t>11/05/25 18/03/26</t>
  </si>
  <si>
    <t>12/05/25 20/03/26</t>
  </si>
  <si>
    <t>Ayuntamiento de Viveiro</t>
  </si>
  <si>
    <t>18/07 RESPUESTA  31/07R. ESTIMANDO</t>
  </si>
  <si>
    <t xml:space="preserve">MAY0 2025 </t>
  </si>
  <si>
    <t>Asoc. Colonias Rueiras y Garatuxa</t>
  </si>
  <si>
    <t>Ayuntamiento de Xermade</t>
  </si>
  <si>
    <t>06/11R. ESTIMANDO y 27/11 RESPUESTA</t>
  </si>
  <si>
    <t>Asociación Cometa</t>
  </si>
  <si>
    <t>Ayuntamiento de Xove</t>
  </si>
  <si>
    <t>Propuesto el 24/07/2025</t>
  </si>
  <si>
    <t>Animals Help, solo recogida perros</t>
  </si>
  <si>
    <t>Concello de Lugo</t>
  </si>
  <si>
    <t>06/11 R. ESTIMANDO 10/11 RESPUESTA</t>
  </si>
  <si>
    <t>No tienen infor.</t>
  </si>
  <si>
    <t>S.P. Animales y Plantas Lugo A.P.  Gatos Da Rua</t>
  </si>
  <si>
    <t>Ayuntamiento de Acebeda, La</t>
  </si>
  <si>
    <t>Ayuntamiento de Ajalvir</t>
  </si>
  <si>
    <t>Clínica  Veterinaria  Cobeña,  Control  de  Fauna  Ecofaunagm, Asociación Víctor Martin.</t>
  </si>
  <si>
    <t>Ayuntamiento de Alameda del Valle</t>
  </si>
  <si>
    <t>Ayuntamiento de Álamo, El</t>
  </si>
  <si>
    <t>61838FCF-6805 Localizador Formulario Trasparencia</t>
  </si>
  <si>
    <t>Asocaición Superpatitas, centro veterinario y recogida con Escuela Canina Narub SL</t>
  </si>
  <si>
    <t>Ayuntamiento de Alcalá de Henares</t>
  </si>
  <si>
    <t>Asociación Protectora de animales Salvando Peludos</t>
  </si>
  <si>
    <t>Ayuntamiento de Alcobendas</t>
  </si>
  <si>
    <t>Ayuntamiento de Alcorcón</t>
  </si>
  <si>
    <t>Ayuntamiento de Aldea del Fresno</t>
  </si>
  <si>
    <t>Ayuntamiento de Algete</t>
  </si>
  <si>
    <t>Ayuntamiento de Alpedrete</t>
  </si>
  <si>
    <t>Ayuntamiento de Ambite</t>
  </si>
  <si>
    <t>Ayuntamiento de Anchuelo</t>
  </si>
  <si>
    <t>Ayuntamiento de Aranjuez</t>
  </si>
  <si>
    <t>Ayuntamiento de Arganda del Rey</t>
  </si>
  <si>
    <t>Ayuntamiento de Atazar, El</t>
  </si>
  <si>
    <t>Ayuntamiento de Batres</t>
  </si>
  <si>
    <t>10/07/25 Falta el importe de las partidas</t>
  </si>
  <si>
    <t>Asociación APANBA y Mancomunidad de Servicios del Suroeste de Madrid</t>
  </si>
  <si>
    <t>Ayuntamiento de Becerril de la Sierra</t>
  </si>
  <si>
    <t>Ayuntamiento de Belmonte de Tajo</t>
  </si>
  <si>
    <t>Ayuntamiento de Berrueco, El</t>
  </si>
  <si>
    <t>Recogida con RCPA JASMI SL, Alojamiento con Gestión del Centro Integral de Acogida de Animales, sito en Colmenar Viejo, CER PERRIKUS Sierra Norte</t>
  </si>
  <si>
    <t>Ayuntamiento de Berzosa del Lozoya</t>
  </si>
  <si>
    <t>Ayuntamiento de Boadilla del Monte</t>
  </si>
  <si>
    <t>Ayuntamiento de Boalo, El</t>
  </si>
  <si>
    <t>Ayuntamiento de Braojos</t>
  </si>
  <si>
    <t>Ayuntamiento de Brea de Tajo</t>
  </si>
  <si>
    <t>Ayuntamiento de Brunete</t>
  </si>
  <si>
    <t>Ayuntamiento de Buitrago del Lozoya</t>
  </si>
  <si>
    <t>Ayuntamiento de Bustarviejo</t>
  </si>
  <si>
    <t>Ayuntamiento de Cabanillas de la Sierra</t>
  </si>
  <si>
    <t>23/10 El Ayuntamiento alega que no tienen más datos públicos y trasparencia lo archiva</t>
  </si>
  <si>
    <t>Ayuntamiento de Cabrera, La</t>
  </si>
  <si>
    <t>27/05/25 El veterinario le hace la recogida? cuál?</t>
  </si>
  <si>
    <t>CIAAM como protectora y con la veterinaria del municipio</t>
  </si>
  <si>
    <t>Ayuntamiento de Cadalso de los Vidrios</t>
  </si>
  <si>
    <t>Ayuntamiento de Camarma de Esteruelas</t>
  </si>
  <si>
    <t>Ayuntamiento de Campo Real</t>
  </si>
  <si>
    <t>Ayuntamiento de Canencia</t>
  </si>
  <si>
    <t>Ayuntamiento de Carabaña</t>
  </si>
  <si>
    <t>Ayuntamiento de Casarrubuelos</t>
  </si>
  <si>
    <t>Ayuntamiento de Cenicientos</t>
  </si>
  <si>
    <t>Ayuntamiento de Cercedilla</t>
  </si>
  <si>
    <t>Ayuntamiento de Cervera de Buitrago</t>
  </si>
  <si>
    <t>Ayuntamiento de Chapinería</t>
  </si>
  <si>
    <t>CER con Gatineria y veterinario Luis Aylagas Benavente</t>
  </si>
  <si>
    <t>Ayuntamiento de Chinchón</t>
  </si>
  <si>
    <t>Ayuntamiento de Ciempozuelos</t>
  </si>
  <si>
    <t>Ayuntamiento de Cobeña</t>
  </si>
  <si>
    <t>Ayuntamiento de Collado Mediano</t>
  </si>
  <si>
    <t xml:space="preserve">ESCUELA  CANINA  NARUB,  S.L.  (para  Recogida  de  animales  con  su alojamiento en centro de protección animal y Gestión de colonias felinas (Método CER)  </t>
  </si>
  <si>
    <t>Ayuntamiento de Collado Villalba</t>
  </si>
  <si>
    <t>Ayuntamiento de Colmenar de Oreja</t>
  </si>
  <si>
    <t>Ayuntamiento de Colmenar del Arroyo</t>
  </si>
  <si>
    <t>Ayuntamiento de Colmenar Viejo</t>
  </si>
  <si>
    <t>Ayuntamiento de Colmenarejo</t>
  </si>
  <si>
    <t>Ayuntamiento de Corpa</t>
  </si>
  <si>
    <t>Ayuntamiento de Coslada</t>
  </si>
  <si>
    <t>Ayuntamiento de Cubas de la Sagra</t>
  </si>
  <si>
    <t>Ayuntamiento de Daganzo de Arriba</t>
  </si>
  <si>
    <t>11/07/25 carta</t>
  </si>
  <si>
    <t>Veterinaria Mª Val Rodriguez</t>
  </si>
  <si>
    <t>Ayuntamiento de Escorial, El</t>
  </si>
  <si>
    <t>Ayuntamiento de Estremera</t>
  </si>
  <si>
    <t>Ayuntamiento de Fresnedillas de la Oliva</t>
  </si>
  <si>
    <t>Ayuntamiento de Fresno de Torote</t>
  </si>
  <si>
    <t>Ayuntamiento de Fuenlabrada</t>
  </si>
  <si>
    <t>02/06/25 notificación al correo de carpeta ciudadana del Ayuntamiento, entro y dice que expediente terminado y no hay respuesta, 4/7/25 mismo problema</t>
  </si>
  <si>
    <t>Recogida Asociación de Protección animal Salvando Peludos</t>
  </si>
  <si>
    <t>Ayuntamiento de Fuente el Saz de Jarama</t>
  </si>
  <si>
    <t>10/06/25 Solo localizo el PGECF</t>
  </si>
  <si>
    <t>Ayuntamiento de Fuentidueña de Tajo</t>
  </si>
  <si>
    <t>Ayuntamiento de Galapagar</t>
  </si>
  <si>
    <t>Ayuntamiento de Garganta de los Montes</t>
  </si>
  <si>
    <t>Ayuntamiento de Gargantilla del Lozoya y Pinilla de Buitrago</t>
  </si>
  <si>
    <t>Ayuntamiento de Gascones</t>
  </si>
  <si>
    <t>Ayuntamiento de Getafe</t>
  </si>
  <si>
    <t>Ayuntamiento de Griñón</t>
  </si>
  <si>
    <t>Ayuntamiento de Guadalix de la Sierra</t>
  </si>
  <si>
    <t>19/06/25 recibido por carta 26/06/25</t>
  </si>
  <si>
    <t>Ayuntamiento de Guadarrama</t>
  </si>
  <si>
    <t>La Huella de Wonder recpgoda y veterinario</t>
  </si>
  <si>
    <t>Ayuntamiento de Hiruela, La</t>
  </si>
  <si>
    <t>Centro  Integral  de Acogida  de  Animales  (CIAAM) recogida</t>
  </si>
  <si>
    <t>Ayuntamiento de Horcajo de la Sierra-Aoslos</t>
  </si>
  <si>
    <t>Ayuntamiento de Horcajuelo de la Sierra</t>
  </si>
  <si>
    <t>Ayuntamiento de Hoyo de Manzanares</t>
  </si>
  <si>
    <t>Ayuntamiento de Humanes de Madrid</t>
  </si>
  <si>
    <t>Ayuntamiento de Leganés</t>
  </si>
  <si>
    <t>Ayuntamiento de Loeches</t>
  </si>
  <si>
    <t>Ayuntamiento de Lozoya</t>
  </si>
  <si>
    <t>Ayuntamiento de Lozoyuela-Navas-Sieteiglesias</t>
  </si>
  <si>
    <t>Ayuntamiento de Madarcos</t>
  </si>
  <si>
    <t>Ayuntamiento de Madrid</t>
  </si>
  <si>
    <t xml:space="preserve">SEVEMUR – Servicio Veterinario Municipal de Urgencias, Centro de Protección Animal y Centro de Colonias Felinas de Madrid Salud </t>
  </si>
  <si>
    <t>Ayuntamiento de Majadahonda</t>
  </si>
  <si>
    <t>10/07/25 Me mandan notificacion al email, entro en la web del Ayuntamiento,  mi carpeta pero me pide una segunda validación para descargarla y me da error, les mando correo electrónico, 16/07/25 Instalo Autofirma y lo descargo enlaces a memorias</t>
  </si>
  <si>
    <t>Protocolo</t>
  </si>
  <si>
    <t>Recogida Cicam, charlas Animal Nature, Sentido Animal, Personas en riesgo de exclusión con Sentido Animal, Animal Nature y Perroterapia</t>
  </si>
  <si>
    <t>Ayuntamiento de Manzanares el Real</t>
  </si>
  <si>
    <t>Ayuntamiento de Meco</t>
  </si>
  <si>
    <t>Ayuntamiento de Mejorada del Campo</t>
  </si>
  <si>
    <t>Ayuntamiento de Miraflores de la Sierra</t>
  </si>
  <si>
    <t>Ayuntamiento de Molar, El</t>
  </si>
  <si>
    <t>12/05/25 RECHAZA UN REGISTRO "DUPLICADO DE REGAGE25e00037133447" ES DE TARRAGONA!! ESTE ESTA OK</t>
  </si>
  <si>
    <t>Ayuntamiento de Molinos, Los</t>
  </si>
  <si>
    <t>Ayuntamiento de Montejo de la Sierra</t>
  </si>
  <si>
    <t>Ayuntamiento de Moraleja de Enmedio</t>
  </si>
  <si>
    <t>22/04/25 me manda solo presupuesto municipal y en él no aparece nada de animales.Inadmitida reelaboracion 29/10/25 NO ME DEJA APORTAR DOCUMENTOS REVISAR!!</t>
  </si>
  <si>
    <t>Ayuntamiento de Moralzarzal</t>
  </si>
  <si>
    <t>23/05/25 No contesta nada</t>
  </si>
  <si>
    <t>13/10/25 Me remiten al informe público  
5876/2024  -Prestación  de  servicios  CES  y  de 
recogida de animales abandonados
,</t>
  </si>
  <si>
    <t>ARAT Veterinarios, CER y recogida de animales</t>
  </si>
  <si>
    <t>Ayuntamiento de Morata de Tajuña</t>
  </si>
  <si>
    <t>Ayuntamiento de Móstoles</t>
  </si>
  <si>
    <t>06/06/25 contesta por email</t>
  </si>
  <si>
    <t>Convenio con "asociación para gestión de colonias felinas" y cuenta con un centro municipal de acogida</t>
  </si>
  <si>
    <t>Ayuntamiento de Navacerrada</t>
  </si>
  <si>
    <t>Ayuntamiento de Navalafuente</t>
  </si>
  <si>
    <t>Ayuntamiento de Navalagamella</t>
  </si>
  <si>
    <t>Ayuntamiento de Navalcarnero</t>
  </si>
  <si>
    <t>Ayuntamiento de Navarredonda y San Mamés</t>
  </si>
  <si>
    <t>Ayuntamiento de Navas del Rey</t>
  </si>
  <si>
    <t>Ayuntamiento de Nuevo Baztán</t>
  </si>
  <si>
    <t>Ayuntamiento de Olmeda de las Fuentes</t>
  </si>
  <si>
    <t>Ayuntamiento de Orusco de Tajuña</t>
  </si>
  <si>
    <t>Ayuntamiento de Paracuellos de Jarama</t>
  </si>
  <si>
    <t>Recogida y colonias felinas Alba Servicios de Protección Animal SL</t>
  </si>
  <si>
    <t>Ayuntamiento de Parla</t>
  </si>
  <si>
    <t>Recogida Althenia, colonias felinas Catllejeros, Conviveanimalia, Dejando Huella, el 
Cubil del desamparo y La Posada Felina</t>
  </si>
  <si>
    <t>Ayuntamiento de Patones</t>
  </si>
  <si>
    <t>Ayuntamiento de Pedrezuela</t>
  </si>
  <si>
    <t>Ayuntamiento de Pelayos de la Presa</t>
  </si>
  <si>
    <t>Ayuntamiento de Perales de Tajuña</t>
  </si>
  <si>
    <t>Ayuntamiento de Pezuela de las Torres</t>
  </si>
  <si>
    <t>Ayuntamiento de Pinilla del Valle</t>
  </si>
  <si>
    <t>Ayuntamiento de Pinto</t>
  </si>
  <si>
    <t>Ayuntamiento de Piñuécar-Gandullas</t>
  </si>
  <si>
    <t>Ayuntamiento de Pozuelo de Alarcón</t>
  </si>
  <si>
    <t>18/06/25 Me manda notificación pero no veo respuesta</t>
  </si>
  <si>
    <t>25/06/25 y 24/11/25</t>
  </si>
  <si>
    <t>Arat Veterinario Torrelodones</t>
  </si>
  <si>
    <t>Ayuntamiento de Pozuelo del Rey</t>
  </si>
  <si>
    <t>Ayuntamiento de Prádena del Rincón</t>
  </si>
  <si>
    <t>Ayuntamiento de Puebla de la Sierra</t>
  </si>
  <si>
    <t>Rechazado no tenemos presupuesto</t>
  </si>
  <si>
    <t>Ayuntamiento de Puentes Viejas</t>
  </si>
  <si>
    <t>13/06/25 Faltan preguntas 9 y 10</t>
  </si>
  <si>
    <t>Asociación ANAA</t>
  </si>
  <si>
    <t>Ayuntamiento de Quijorna</t>
  </si>
  <si>
    <t>Ayuntamiento de Rascafría</t>
  </si>
  <si>
    <t>Ayuntamiento de Redueña</t>
  </si>
  <si>
    <t>Ayuntamiento de Ribatejada</t>
  </si>
  <si>
    <t>Ayuntamiento de Rivas-Vaciamadrid</t>
  </si>
  <si>
    <t>18/06/25 rechazada reelaboración</t>
  </si>
  <si>
    <t>Rivanimal</t>
  </si>
  <si>
    <t>Ayuntamiento de Robledillo de la Jara</t>
  </si>
  <si>
    <t>Ayuntamiento de Robledo de Chavela</t>
  </si>
  <si>
    <t>Ayuntamiento de Robregordo</t>
  </si>
  <si>
    <t>Ayuntamiento de Rozas de Madrid, Las</t>
  </si>
  <si>
    <t>Ayuntamiento de Rozas de Puerto Real</t>
  </si>
  <si>
    <t>Ayuntamiento de San Agustín del Guadalix</t>
  </si>
  <si>
    <t>27/05/25 Solo contesta al plan de gestion</t>
  </si>
  <si>
    <t>Albergue Canino Jasmi</t>
  </si>
  <si>
    <t>Ayuntamiento de San Fernando de Henares</t>
  </si>
  <si>
    <t>Ayuntamiento de San Lorenzo de El Escorial</t>
  </si>
  <si>
    <t>Ayuntamiento de San Martín de la Vega</t>
  </si>
  <si>
    <t>Ayuntamiento de San Martín de Valdeiglesias</t>
  </si>
  <si>
    <t>31/07/25 Manda datos. Email datos bastante confidenciales, para qué es la consulta, respondo datos publicos</t>
  </si>
  <si>
    <t>Arat Veterinarios</t>
  </si>
  <si>
    <t>Ayuntamiento de San Sebastián de los Reyes</t>
  </si>
  <si>
    <t>Ayuntamiento de Santa María de la Alameda</t>
  </si>
  <si>
    <t>Ayuntamiento de Santorcaz</t>
  </si>
  <si>
    <t>12/06/25 Rechazada falta de medios y reelaboración de datos</t>
  </si>
  <si>
    <t>Ayuntamiento de Santos de la Humosa, Los</t>
  </si>
  <si>
    <t>22/05/25 intenta responder concejal por email</t>
  </si>
  <si>
    <t>Ayuntamiento de Serna del Monte, La</t>
  </si>
  <si>
    <t>Ayuntamiento de Serranillos del Valle</t>
  </si>
  <si>
    <t>Ayuntamiento de Sevilla la Nueva</t>
  </si>
  <si>
    <t>02/06/25 ref03/760150.9/25</t>
  </si>
  <si>
    <t>16/05/25 RECHAZADO "NO HAY NINGUNA SOLICITUD FORMAL"</t>
  </si>
  <si>
    <t>Ayuntamiento de Somosierra</t>
  </si>
  <si>
    <t>Ayuntamiento de Soto del Real</t>
  </si>
  <si>
    <t>Ayuntamiento de Talamanca de Jarama</t>
  </si>
  <si>
    <t>Ayuntamiento de Tielmes</t>
  </si>
  <si>
    <t>Ayuntamiento de Titulcia</t>
  </si>
  <si>
    <t>Ayuntamiento de Torrejón de Ardoz</t>
  </si>
  <si>
    <t>Asociación protectora de Animales Hoope</t>
  </si>
  <si>
    <t>Ayuntamiento de Torrejón de la Calzada</t>
  </si>
  <si>
    <t>Ayuntamiento de Torrejón de Velasco</t>
  </si>
  <si>
    <t>Ayuntamiento de Torrelaguna</t>
  </si>
  <si>
    <t>Ayuntamiento de Torrelodones</t>
  </si>
  <si>
    <t>Empresa ARAT y asociación voluntarios Torrefelina</t>
  </si>
  <si>
    <t>Ayuntamiento de Torremocha de Jarama</t>
  </si>
  <si>
    <t>Ayuntamiento de Torres de la Alameda</t>
  </si>
  <si>
    <t>Ayuntamiento de Tres Cantos</t>
  </si>
  <si>
    <t>Ayuntamiento de Valdaracete</t>
  </si>
  <si>
    <t>Ayuntamiento de Valdeavero.</t>
  </si>
  <si>
    <t>02/06/25 Nos mandan a trasparencia, 07/08/25 que la información ya está publicada</t>
  </si>
  <si>
    <t>8/10 traparencia lo archiva</t>
  </si>
  <si>
    <t xml:space="preserve"> Sí</t>
  </si>
  <si>
    <t xml:space="preserve">Recogida Centro Integral de Acogida de Animales de la Comunidad de Madrid (CIAAM), </t>
  </si>
  <si>
    <t>Ayuntamiento de Valdelaguna</t>
  </si>
  <si>
    <t>Ayuntamiento de Valdemanco</t>
  </si>
  <si>
    <t>Ayuntamiento de Valdemaqueda</t>
  </si>
  <si>
    <t>Ayuntamiento de Valdemorillo</t>
  </si>
  <si>
    <t>Ayuntamiento de Valdemoro</t>
  </si>
  <si>
    <t>Ayuntamiento de Valdeolmos-Alalpardo</t>
  </si>
  <si>
    <t>Ayuntamiento de Valdepiélagos</t>
  </si>
  <si>
    <t>Ayuntamiento de Valdetorres de Jarama</t>
  </si>
  <si>
    <t>Ayuntamiento de Valdilecha</t>
  </si>
  <si>
    <t>05/06/25 Revisado el presupuesto para 2025 no localizamos las partidas presupuestarias ni para el CER ni para la recogida de animales en la vía pública</t>
  </si>
  <si>
    <t>Asociación Ayucam</t>
  </si>
  <si>
    <t>Ayuntamiento de Valverde de Alcalá</t>
  </si>
  <si>
    <t>Ayuntamiento de Velilla de San Antonio</t>
  </si>
  <si>
    <t>Ayuntamiento de Vellón, El</t>
  </si>
  <si>
    <t>Ayuntamiento de Venturada</t>
  </si>
  <si>
    <t>Ayuntamiento de Villa del Prado</t>
  </si>
  <si>
    <t>Ayuntamiento de Villaconejos</t>
  </si>
  <si>
    <t>Ayuntamiento de Villalbilla</t>
  </si>
  <si>
    <t>Ayuntamiento de Villamanrique de Tajo</t>
  </si>
  <si>
    <t>Ayuntamiento de Villamanta</t>
  </si>
  <si>
    <t>Ayuntamiento de Villamantilla</t>
  </si>
  <si>
    <t>Ayuntamiento de Villanueva de la Cañada</t>
  </si>
  <si>
    <t>Fundación Ayuda a los Animales (FAA) y Asociación Viva por los Animales</t>
  </si>
  <si>
    <t>Ayuntamiento de Villanueva de Perales</t>
  </si>
  <si>
    <t>Ayuntamiento de Villanueva del Pardillo</t>
  </si>
  <si>
    <t>Ayuntamiento de Villar del Olmo</t>
  </si>
  <si>
    <t>Ayuntamiento de Villarejo de Salvanés</t>
  </si>
  <si>
    <t>Ayuntamiento de Villaviciosa de Odón</t>
  </si>
  <si>
    <t>Ayuntamiento de Villavieja del Lozoya</t>
  </si>
  <si>
    <t>16/05/25 RECHAZADO "ERROR"</t>
  </si>
  <si>
    <t>Ayuntamiento de Zarzalejo</t>
  </si>
  <si>
    <t>Ayuntamiento de Melilla</t>
  </si>
  <si>
    <t>Marta Tablado Rodríguez</t>
  </si>
  <si>
    <t>Ayuntamiento de Alameda</t>
  </si>
  <si>
    <t>08/07,22/09R 14/11 Respuesta</t>
  </si>
  <si>
    <t>El Paraíso Residencia Canina</t>
  </si>
  <si>
    <t>Ayuntamiento de Alcaucín</t>
  </si>
  <si>
    <t>12/01/26R ESTIMANDO 10 DIAS</t>
  </si>
  <si>
    <t>Ayuntamiento de Alfarnate</t>
  </si>
  <si>
    <t>16/10 Y 30/12R TERMINADA</t>
  </si>
  <si>
    <t xml:space="preserve">empresa  recogida José Antonio Villodres Gómez </t>
  </si>
  <si>
    <t>Ayuntamiento de Alfarnatejo</t>
  </si>
  <si>
    <t>23/01R ESTIMANDO 29/01 Respuesta</t>
  </si>
  <si>
    <t>Ayuntamiento de Algarrobo</t>
  </si>
  <si>
    <t>23/09/2025 AMPLIAN 3 MESES</t>
  </si>
  <si>
    <t>Ayuntamiento de Algatocín</t>
  </si>
  <si>
    <t>21/01/26R ESTIMANDO 05/02 Respuesta</t>
  </si>
  <si>
    <t>Ayuntamiento de Alhaurín de la Torre</t>
  </si>
  <si>
    <t xml:space="preserve"> 09/12/25 R Dando por Terminada</t>
  </si>
  <si>
    <t>IVC Paraiso Residencia Canina, S.L.</t>
  </si>
  <si>
    <t>Ayuntamiento de Alhaurín el Grande</t>
  </si>
  <si>
    <t xml:space="preserve">04/02/26 R  Dando por Terminada </t>
  </si>
  <si>
    <t xml:space="preserve">SI  Total Animal Services Paraiso Tas, S.L. </t>
  </si>
  <si>
    <t>Ayuntamiento de Almáchar</t>
  </si>
  <si>
    <t>28/10/2025 R  Dando por Terminada</t>
  </si>
  <si>
    <t xml:space="preserve">Colegio Of. Veterinarios, Refugio Reyes Moclinejo  </t>
  </si>
  <si>
    <t>Ayuntamiento de Almargen</t>
  </si>
  <si>
    <t>12/01/2026 R Dando por Terminada</t>
  </si>
  <si>
    <t>Asociación Amigos de Molly</t>
  </si>
  <si>
    <t>Si Amigos Molly</t>
  </si>
  <si>
    <t>Ayuntamiento de Almogía</t>
  </si>
  <si>
    <t xml:space="preserve">17/07/25, 24/03/26 R. Estimando 10 días </t>
  </si>
  <si>
    <t>Residencia canina El Paraiso</t>
  </si>
  <si>
    <t>Total Animal Services Paraiso Tas S.L.U.</t>
  </si>
  <si>
    <t>Ayuntamiento de Álora</t>
  </si>
  <si>
    <t>09/12/2025 R Dando por Terminada</t>
  </si>
  <si>
    <t>Asociación Esencial Animal</t>
  </si>
  <si>
    <t>Ayuntamiento de Alozaina</t>
  </si>
  <si>
    <t>23/09 Ampliación 13/01 R ESTIMANDO</t>
  </si>
  <si>
    <t>Colegio Veterinario de Málaga y APDA</t>
  </si>
  <si>
    <t>Ayuntamiento de Alpandeire</t>
  </si>
  <si>
    <t xml:space="preserve">NO Colaboran con la clinica Kala y una voluntaria  </t>
  </si>
  <si>
    <t>Ayuntamiento de Antequera</t>
  </si>
  <si>
    <t>22/07/25, 30/03/26 R. Dando por Terminada</t>
  </si>
  <si>
    <t>Colegio Oficial de Veterinarios Málaga</t>
  </si>
  <si>
    <t>Ayuntamiento de Árchez</t>
  </si>
  <si>
    <t>23/09 Ampliac.13/01R ESTIMANDO 10 DIAS</t>
  </si>
  <si>
    <t>Ayuntamiento de Archidona</t>
  </si>
  <si>
    <t>20/03/26 R. ESTIMANDO 10 DÍAS</t>
  </si>
  <si>
    <t>Ayuntamiento de Ardales</t>
  </si>
  <si>
    <t>SI Total Animal Services Paraiso Tas S.L.U.</t>
  </si>
  <si>
    <t>Ayuntamiento de Arenas</t>
  </si>
  <si>
    <t>13/01R Estimando 10 días</t>
  </si>
  <si>
    <t>Ayuntamiento de Arriate</t>
  </si>
  <si>
    <t>23/09 AMPLIAN 3 MESES</t>
  </si>
  <si>
    <t>Ayuntamiento de Atajate</t>
  </si>
  <si>
    <t>Ayuntamiento de Benadalid</t>
  </si>
  <si>
    <t>26/09 Ampliación  26/12 R Estimando</t>
  </si>
  <si>
    <t>Ayuntamiento de Benahavís</t>
  </si>
  <si>
    <t>10/11 Ampliación  03/03/26R Terminada</t>
  </si>
  <si>
    <t>Residencia El Paraíso</t>
  </si>
  <si>
    <t>Ayuntamiento de Benalauría</t>
  </si>
  <si>
    <t>23/09 Amplaición, 09/01R Terminada</t>
  </si>
  <si>
    <t>Ayuntamiento de Benalmádena</t>
  </si>
  <si>
    <t>17/10 Ampliación y 09/12R Terminada</t>
  </si>
  <si>
    <t>Asoc.GAB, YVC Paraíso,Colegio veterinario</t>
  </si>
  <si>
    <t>Ayuntamiento de Benamargosa</t>
  </si>
  <si>
    <t>2/12 Ampliación, 02/03R Estimando 10 días</t>
  </si>
  <si>
    <t>Colegio de Veterinarios de Málaga</t>
  </si>
  <si>
    <t>Ayuntamiento de Benamocarra</t>
  </si>
  <si>
    <t>02/12 R Estimando 26/01/26 Respuesta</t>
  </si>
  <si>
    <t>NO  Se encarga laDiputación de Málaga</t>
  </si>
  <si>
    <t>Ayuntamiento de Benaoján</t>
  </si>
  <si>
    <t>08/01R Estimando 10 días</t>
  </si>
  <si>
    <t>Ayuntamiento de Benarrabá</t>
  </si>
  <si>
    <t>29/01/26R Estimando 10 días</t>
  </si>
  <si>
    <t>Ayuntamiento de Borge, El</t>
  </si>
  <si>
    <t xml:space="preserve"> 25/09, 26/12R  Estimando</t>
  </si>
  <si>
    <t xml:space="preserve">DON ANIMAL </t>
  </si>
  <si>
    <t>Ayuntamiento de Burgo, El</t>
  </si>
  <si>
    <t>02/12/2025 R Estimando 10 días</t>
  </si>
  <si>
    <t>Ayuntamiento de Campillos</t>
  </si>
  <si>
    <t>22/10 ampliación,13/01R Terminada</t>
  </si>
  <si>
    <t>Protectora SOS Peludos, PARAÍSO TAS, S.L,AnimalVet, Clínica Pasteur</t>
  </si>
  <si>
    <t>Ayuntamiento de Canillas de Aceituno</t>
  </si>
  <si>
    <t>30/09 ampliación, 15/01/26R Terminada</t>
  </si>
  <si>
    <t>Colegio Oficial de Veterinarios de Málaga</t>
  </si>
  <si>
    <t>Ayuntamiento de Canillas de Albaida</t>
  </si>
  <si>
    <t>29/01/26 R Estimando 10 días</t>
  </si>
  <si>
    <t>Ayuntamiento de Cañete la Real</t>
  </si>
  <si>
    <t>03/02/26 R Estimando 10 días</t>
  </si>
  <si>
    <t>Ayuntamiento de Carratraca</t>
  </si>
  <si>
    <t>27/11R Estimando 10 días 10/12 Respuesta</t>
  </si>
  <si>
    <t>Ayuntamiento de Cartajima</t>
  </si>
  <si>
    <t>02/12, 08/01/26R Estimando 10 días</t>
  </si>
  <si>
    <t>Ayuntamiento de Cártama</t>
  </si>
  <si>
    <t>19/02R Dando por terminada</t>
  </si>
  <si>
    <t>Asociación para el Rescate, Protección y Defensa, Una Segunda Oportunidad y Colegio Vet.Málaga y Residencia Canina Paraíso</t>
  </si>
  <si>
    <t>Ayuntamiento de Casabermeja</t>
  </si>
  <si>
    <t xml:space="preserve">02/12 Ampliación, 20/03R Estimando. 24/O3 Respuesta </t>
  </si>
  <si>
    <t>3 Clinicas Veterinarias La Casa Morada, Jardín de la Abadia y Baños del Carmen</t>
  </si>
  <si>
    <t>Ayuntamiento de Casarabonela</t>
  </si>
  <si>
    <t xml:space="preserve">03/02R Estimando,09/02 Respuesta </t>
  </si>
  <si>
    <t>no contestan</t>
  </si>
  <si>
    <t>no informan</t>
  </si>
  <si>
    <t>No informan</t>
  </si>
  <si>
    <t>Ayuntamiento de Casares</t>
  </si>
  <si>
    <t>15/10 y 02/12 ampliación 3 meses</t>
  </si>
  <si>
    <t>Asociación Gatuna y Animalista de Casares</t>
  </si>
  <si>
    <t>Ayuntamiento de Coín</t>
  </si>
  <si>
    <t>03/10 ampliación  22/12R TERMINADA</t>
  </si>
  <si>
    <t>Asociación felina 7 vidas y Total Animal Services Paraiso TAS, S.L.U.</t>
  </si>
  <si>
    <t>Ayuntamiento de Colmenar</t>
  </si>
  <si>
    <t>06/10/25 Ampliación 20/02/26R.TERMINADA</t>
  </si>
  <si>
    <t>Ayuntamiento de Comares</t>
  </si>
  <si>
    <t xml:space="preserve">15/10, 2/12, 30/03/26 R. ESTIMANDO 10 días </t>
  </si>
  <si>
    <t>En fecha 02/12 Transp. amplia el plazo 3 meses más</t>
  </si>
  <si>
    <t>Ayuntamiento de Cómpeta</t>
  </si>
  <si>
    <t>02/12 Ampliación 15/02R Estimando 10 días</t>
  </si>
  <si>
    <t>Ayuntamiento de Cortes de la Frontera</t>
  </si>
  <si>
    <t xml:space="preserve"> 08/01R Estimando 13/01 Respuesta </t>
  </si>
  <si>
    <t>Ayuntamiento de Cuevas Bajas</t>
  </si>
  <si>
    <t>21/01R Estimando 05/02 Respuesta</t>
  </si>
  <si>
    <t>Hasta ahora no han hecho nada, en fecha 12/12/2025 se ha aprobado el PGCF pendiente de publicación BOP, se tramitara el presupuesto, la recogida de animales, veterinarios y los convenios que irán entregando la información</t>
  </si>
  <si>
    <t>Ayuntamiento de Cuevas de San Marcos</t>
  </si>
  <si>
    <t xml:space="preserve"> 7/11/2025 R  Estimando</t>
  </si>
  <si>
    <t>Ayuntamiento de Cuevas del Becerro</t>
  </si>
  <si>
    <t>09/12 Ampliación 03/02R Estimando 10 días</t>
  </si>
  <si>
    <t>Ayuntamiento de Cútar</t>
  </si>
  <si>
    <t>15/02 R Dando por Terminada</t>
  </si>
  <si>
    <t>Clínica Veterinaria Vet Málaga</t>
  </si>
  <si>
    <t>Ayuntamiento de Estepona</t>
  </si>
  <si>
    <t>14/10 Y 09/12 Ampliación 3 meses</t>
  </si>
  <si>
    <t>TOTAL ANIMAL SERVICES PARAÍSO TAS SL Y ADANA</t>
  </si>
  <si>
    <t>Ayuntamiento de Faraján</t>
  </si>
  <si>
    <t>09/12 Ampliación 15/02R Estimando 10 días</t>
  </si>
  <si>
    <t>Ayuntamiento de Frigiliana</t>
  </si>
  <si>
    <t>14/10 Ampliación   7/11 R Estimando</t>
  </si>
  <si>
    <t>Ayuntamiento de Fuengirola</t>
  </si>
  <si>
    <t>Decreto 6486/23</t>
  </si>
  <si>
    <t>Servicio Protección Canes,S.L. y Centro Veterinario</t>
  </si>
  <si>
    <t>Ayuntamiento de Fuente de Piedra</t>
  </si>
  <si>
    <t>09/12 Ampliac. 17/02R Estimando 10 días</t>
  </si>
  <si>
    <t>Ayuntamiento de Gaucín</t>
  </si>
  <si>
    <t>08/01R Estimando 22/01 Respuesta</t>
  </si>
  <si>
    <t>Ayuntamiento de Genalguacil</t>
  </si>
  <si>
    <t>24/10,05/12 Ampliación, 17/3 R.ESTIMANDO</t>
  </si>
  <si>
    <t>Ayuntamiento de Guaro</t>
  </si>
  <si>
    <t>05/12/2025R  Estimando 10 días</t>
  </si>
  <si>
    <t>Ayuntamiento de Humilladero</t>
  </si>
  <si>
    <t>13/09/0225</t>
  </si>
  <si>
    <t>15/10 Y 7/11 R ESTIMANDO</t>
  </si>
  <si>
    <t>no tienen</t>
  </si>
  <si>
    <t xml:space="preserve">Total Animal Service Paraiso Tas y Vet.David Jesús Ruiz </t>
  </si>
  <si>
    <t>Ayuntamiento de Igualeja</t>
  </si>
  <si>
    <t>01/10,09/12R ESTIMANDO,16/02 RESPUESTA</t>
  </si>
  <si>
    <t>Ayuntamiento de Istán</t>
  </si>
  <si>
    <t>09/12/25 Amplian, 20/02/26R. ESTIMANDO 10 DÍAS</t>
  </si>
  <si>
    <t>Ayuntamiento de Iznate</t>
  </si>
  <si>
    <t>05/12,30/03/26R. ESTIMANDO, 08/04 Respuesta</t>
  </si>
  <si>
    <t>Empresa comarcal Don Animal</t>
  </si>
  <si>
    <t>Ayuntamiento de Jimera de Líbar</t>
  </si>
  <si>
    <t>14/10,09/12,18/02R ESTIMANDO 10 DÍAS</t>
  </si>
  <si>
    <t>Ayuntamiento de Jubrique</t>
  </si>
  <si>
    <t>05/12, 15/02R ESTIMANDO 10 DÍAS</t>
  </si>
  <si>
    <t>Ayuntamiento de Júzcar</t>
  </si>
  <si>
    <t>05/12 y 08/01R ESTIMANDO 10 DÍAS</t>
  </si>
  <si>
    <t>Ayuntamiento de Macharaviaya</t>
  </si>
  <si>
    <t>09/12, 19/02R ESTIMANDO 10 DÍAS</t>
  </si>
  <si>
    <t>Ayuntamiento de Málaga</t>
  </si>
  <si>
    <t>30/10, 09/12 Amplian, 24/03/26R. TERMINADO</t>
  </si>
  <si>
    <t>APA Málaga Cero, ACE Mijas, AMI Malakitas y UPRA</t>
  </si>
  <si>
    <t>Ayuntamiento de Manilva</t>
  </si>
  <si>
    <t>28/10 R ESTIMANDO y 5/11 RESPUESTA</t>
  </si>
  <si>
    <t>SI   ADANA Y AGYA</t>
  </si>
  <si>
    <t>SI ADANA Y AGYA</t>
  </si>
  <si>
    <t>Ayuntamiento de Marbella</t>
  </si>
  <si>
    <t>05/12/2025 AMPLIAN 3 MESES</t>
  </si>
  <si>
    <t>Ayuntamiento de Mijas</t>
  </si>
  <si>
    <t>11/11R.ESTIMANDO y 21/11 RESPUESTA</t>
  </si>
  <si>
    <t>Serv. de cuidados y protección de los animales Canes, S.L.</t>
  </si>
  <si>
    <t>Ayuntamiento de Moclinejo</t>
  </si>
  <si>
    <t>09/12, 23/02R ESTIMANDO 10 DÍAS</t>
  </si>
  <si>
    <t>Ayuntamiento de Mollina</t>
  </si>
  <si>
    <t>10/10, 09/12 Amplian, 31/03/26R. ESTIMANDO 10 días</t>
  </si>
  <si>
    <t>Ayuntamiento de Monda</t>
  </si>
  <si>
    <t>06/10,7/11,24/11R. ESTIMANDO</t>
  </si>
  <si>
    <t>Residencia Canina Paríso y Colegio Veterinarios Málaga</t>
  </si>
  <si>
    <t>Ayuntamiento de Montecorto</t>
  </si>
  <si>
    <t>01/10 Y 09/12 AMPLIAN 3 MESES</t>
  </si>
  <si>
    <t>Clínica Veterinaria VITAE</t>
  </si>
  <si>
    <t>Ayuntamiento de Montejaque</t>
  </si>
  <si>
    <t>09/12/2025 AMPLIAN 3 MESES</t>
  </si>
  <si>
    <t>Ayuntamiento de Nerja</t>
  </si>
  <si>
    <t>09/12/25 Amplian 25/03/26 Respuesta</t>
  </si>
  <si>
    <t>Pendiente aprobación</t>
  </si>
  <si>
    <t>Centro de Protección Animal "Don Animal"</t>
  </si>
  <si>
    <t>Ayuntamiento de Ojén</t>
  </si>
  <si>
    <t>09/12,16/02R. ESTIMANDO 26/02 RESPUESTA</t>
  </si>
  <si>
    <t>Ayuntamiento de Parauta</t>
  </si>
  <si>
    <t>07/11/2025 ESTIMANDO 10 DÍAS</t>
  </si>
  <si>
    <t>Ayuntamiento de Periana</t>
  </si>
  <si>
    <t>07/11 y 25/11R. ESTIMANDO</t>
  </si>
  <si>
    <t>Colegio de Veterinarios</t>
  </si>
  <si>
    <t>Ayuntamiento de Pizarra</t>
  </si>
  <si>
    <t>06/10,amplian 05/12 Respuesta 20/03R. Estimando</t>
  </si>
  <si>
    <t>NO  tienen contrato con la protectora Paraíso</t>
  </si>
  <si>
    <t>Ayuntamiento de Pujerra</t>
  </si>
  <si>
    <t>11/11R. ESTIMANDO 12/11/25 RESPUESTA</t>
  </si>
  <si>
    <t>No tienen datos</t>
  </si>
  <si>
    <t>Ayuntamiento de Rincón de la Victoria</t>
  </si>
  <si>
    <t xml:space="preserve">09/12 Y 09/01R. TERMINADA </t>
  </si>
  <si>
    <t>Ayuntamiento de Riogordo</t>
  </si>
  <si>
    <t>05/12,26/01R ESTIMANDO,05/02 RESPUESTA</t>
  </si>
  <si>
    <t>Que colaboran con un vet. y han esterilizado entre 2024 y 2025 111 gatos</t>
  </si>
  <si>
    <t>Contrato con Don Animal</t>
  </si>
  <si>
    <t>Ayuntamiento de Ronda</t>
  </si>
  <si>
    <t>16/10/2025 ESTIMANDO</t>
  </si>
  <si>
    <t>TOTAL ANIMAL SERVICES PARAISO TAS, S.L.</t>
  </si>
  <si>
    <t>Ayuntamiento de Salares</t>
  </si>
  <si>
    <t>15/10 Y 09/12 AMPLIAN 3 MESES</t>
  </si>
  <si>
    <t>Ayuntamiento de Sayalonga</t>
  </si>
  <si>
    <t>06/10, 09 Y 29/12R. TERMINADA</t>
  </si>
  <si>
    <t>Centro Veterinario Don Animal</t>
  </si>
  <si>
    <t>Ayuntamiento de Sedella</t>
  </si>
  <si>
    <t>09/12,15/02R. ESTIMANDO 26/02 RESPUESTA</t>
  </si>
  <si>
    <t>NO, ni empresas médicas para las personas</t>
  </si>
  <si>
    <t>Ayuntamiento de Serrato</t>
  </si>
  <si>
    <t>02/10 Y 09/12R ESTIMANDO</t>
  </si>
  <si>
    <t>Ayuntamiento de Sierra de Yeguas</t>
  </si>
  <si>
    <t>Ayuntamiento de Teba</t>
  </si>
  <si>
    <t>Ayuntamiento de Tolox</t>
  </si>
  <si>
    <t>20/10,09/12,14/01R TERMINADA</t>
  </si>
  <si>
    <t xml:space="preserve">Acuerdo con la residencia canina paraíso </t>
  </si>
  <si>
    <t>No responden</t>
  </si>
  <si>
    <t>Ayuntamiento de Torremolinos</t>
  </si>
  <si>
    <t xml:space="preserve">14/11, 19/91R TERMINADA </t>
  </si>
  <si>
    <t xml:space="preserve">ICOV Málaga y Asociación Málaga Felina </t>
  </si>
  <si>
    <t>Ayuntamiento de Torrox</t>
  </si>
  <si>
    <t>09/12/25 Amplian, 31/03/26R. ESTIMANDO 10 días</t>
  </si>
  <si>
    <t>Ayuntamiento de Totalán</t>
  </si>
  <si>
    <t>27/11,9/12 Amplian, 31/03/26R.ESTIMANDO 10 días</t>
  </si>
  <si>
    <t>En trámite</t>
  </si>
  <si>
    <t>Ayuntamiento de Valle de Abdalajís</t>
  </si>
  <si>
    <t>05/12, 03/03R ESTIMANDO 10 DÍAS</t>
  </si>
  <si>
    <t>Ayuntamiento de Vélez-Málaga</t>
  </si>
  <si>
    <t>15/0/2025</t>
  </si>
  <si>
    <t>07/11R ESTIMADO 11/02 RESPUESTA</t>
  </si>
  <si>
    <t xml:space="preserve">Don Animal </t>
  </si>
  <si>
    <t>Ayuntamiento de Villanueva de Algaidas</t>
  </si>
  <si>
    <t xml:space="preserve">04/10,1/12 Amplian 25/03/26R.ESTIMANDO 10 días </t>
  </si>
  <si>
    <t>Total Animal Services Paraiso Tas, S.L.U.</t>
  </si>
  <si>
    <t>Ayuntamiento de Villanueva de la Concepción</t>
  </si>
  <si>
    <t>09/12, 03/03R ESTIMANDO 10 DÍAS</t>
  </si>
  <si>
    <t>Ayuntamiento de Villanueva de Tapia</t>
  </si>
  <si>
    <t>24/03/26R.ESTIMANDO 06/04 Respuesta</t>
  </si>
  <si>
    <t>Ayuntamiento de Villanueva del Rosario</t>
  </si>
  <si>
    <t>05/12, 03/03R ESTIMANDO 10/03 RESPUESTA</t>
  </si>
  <si>
    <t>Asociación Animalistas Salvando Bichejos</t>
  </si>
  <si>
    <t>Ayuntamiento de Villanueva del Trabuco</t>
  </si>
  <si>
    <t>09/12,30/12R. ESTIMANDO 02/02 RESPUESTA</t>
  </si>
  <si>
    <t>Ilustre Colegio Oficial de Veterinarios de Málaga</t>
  </si>
  <si>
    <t>Ayuntamiento de Viñuela</t>
  </si>
  <si>
    <t>09/12/25 Amplian, 20/03R. ESTIMANDO 10 días</t>
  </si>
  <si>
    <t>Ayuntamiento de Yunquera</t>
  </si>
  <si>
    <t>2/12R. ESTIMANDO 12/12 RESPUESTA</t>
  </si>
  <si>
    <t>Ayuntamiento de Abanilla</t>
  </si>
  <si>
    <t>Raquel Alternativa</t>
  </si>
  <si>
    <t>Ayuntamiento de Abarán</t>
  </si>
  <si>
    <t>Ayuntamiento de Águilas</t>
  </si>
  <si>
    <t>Ayuntamiento de Albudeite</t>
  </si>
  <si>
    <t>Ayuntamiento de Alcantarilla</t>
  </si>
  <si>
    <t>Ayuntamiento de Alcázares, Los</t>
  </si>
  <si>
    <t>Ayuntamiento de Aledo</t>
  </si>
  <si>
    <t>Ayuntamiento de Alguazas</t>
  </si>
  <si>
    <t>Ayuntamiento de Alhama de Murcia</t>
  </si>
  <si>
    <t>Ayuntamiento de Archena</t>
  </si>
  <si>
    <t>Ayuntamiento de Beniel</t>
  </si>
  <si>
    <t>Ayuntamiento de Blanca</t>
  </si>
  <si>
    <t>Ayuntamiento de Bullas</t>
  </si>
  <si>
    <t>Ayuntamiento de Calasparra</t>
  </si>
  <si>
    <t>Ayuntamiento de Campos del Río</t>
  </si>
  <si>
    <t>Ayuntamiento de Caravaca de la Cruz</t>
  </si>
  <si>
    <t>Ayuntamiento de Cartagena</t>
  </si>
  <si>
    <t>CARMEN</t>
  </si>
  <si>
    <t>SI. GAIA S.L.</t>
  </si>
  <si>
    <t>Ayuntamiento de Cehegín</t>
  </si>
  <si>
    <t>Ayuntamiento de Ceutí</t>
  </si>
  <si>
    <t>Ayuntamiento de Fortuna</t>
  </si>
  <si>
    <t>Ayuntamiento de Fuente Álamo de Murcia</t>
  </si>
  <si>
    <t>Ayuntamiento de Jumilla</t>
  </si>
  <si>
    <t>Ayuntamiento de Librilla</t>
  </si>
  <si>
    <t>Ayuntamiento de Lorca</t>
  </si>
  <si>
    <t>Ayuntamiento de Lorquí</t>
  </si>
  <si>
    <t>Ayuntamiento de Mazarrón</t>
  </si>
  <si>
    <t>Ayuntamiento de Molina de Segura</t>
  </si>
  <si>
    <t>Ayuntamiento de Moratalla</t>
  </si>
  <si>
    <t>Ayuntamiento de Mula</t>
  </si>
  <si>
    <t>Ayuntamiento de Murcia</t>
  </si>
  <si>
    <t>Raquel alternativa</t>
  </si>
  <si>
    <t>Ayuntamiento de Ojós</t>
  </si>
  <si>
    <t>Ayuntamiento de Pliego</t>
  </si>
  <si>
    <t>Ayuntamiento de Puerto Lumbreras</t>
  </si>
  <si>
    <t>Ayuntamiento de Ricote</t>
  </si>
  <si>
    <t>Ayuntamiento de San Javier</t>
  </si>
  <si>
    <t>Ayuntamiento de San Pedro del Pinatar</t>
  </si>
  <si>
    <t>Ayuntamiento de Santomera</t>
  </si>
  <si>
    <t>Ayuntamiento de Torre-Pacheco</t>
  </si>
  <si>
    <t>Ayuntamiento de Torres de Cotillas, Las</t>
  </si>
  <si>
    <t>Ayuntamiento de Totana</t>
  </si>
  <si>
    <t>Ayuntamiento de Ulea</t>
  </si>
  <si>
    <t>Ayuntamiento de Unión, La</t>
  </si>
  <si>
    <t>Ayuntamiento de Villanueva del Río Segura</t>
  </si>
  <si>
    <t>Ayuntamiento de Yecla</t>
  </si>
  <si>
    <t>Ayuntamiento de Abáigar</t>
  </si>
  <si>
    <t>10/12/25. Transparencia le da al ayuntamiento 10 dias para responder a la solicitud.</t>
  </si>
  <si>
    <t>Ayuntamiento de Abárzuza/Abartzuza</t>
  </si>
  <si>
    <t>Ayuntamiento de Abaurregaina/Abaurrea Alta</t>
  </si>
  <si>
    <t>NO REGISTRADO EN REDSARA</t>
  </si>
  <si>
    <t>Ayuntamiento de Abaurrepea/Abaurrea Baja</t>
  </si>
  <si>
    <t>Ayuntamiento de Aberin</t>
  </si>
  <si>
    <t>Ayuntamiento de Ablitas</t>
  </si>
  <si>
    <t>Ayuntamiento de Adiós</t>
  </si>
  <si>
    <t>10/12/25. Transparencia le da al ayuntamiento 10 dias para responder a la solicitud. Responden el 29/12/25</t>
  </si>
  <si>
    <t>Asociacion Egapeludos</t>
  </si>
  <si>
    <t>Ayuntamiento de Aguilar de Codés</t>
  </si>
  <si>
    <t>02/09/25-Alegan que el Ayto. no les ha respondido a transparencia y le dan diez dias mas para que lo haga, que por lo menos deberian de darme informacion concreta.</t>
  </si>
  <si>
    <t>Ayuntamiento de Aibar/Oibar</t>
  </si>
  <si>
    <t>10/12/25. Transparencia le da al ayuntamiento 10 dias para responder a la solicitud. - Responden 18/12/25</t>
  </si>
  <si>
    <t>08/25</t>
  </si>
  <si>
    <t>Comarcats</t>
  </si>
  <si>
    <t>Ayuntamiento de Allín/Allin</t>
  </si>
  <si>
    <t>10/12/25. Transparencia le da al ayuntamiento 10 dias para responder a la solicitud. Responden el 18/12/25</t>
  </si>
  <si>
    <t>Asociacion Egapeludos y Crematorio de animales</t>
  </si>
  <si>
    <t>Ayuntamiento de Allo</t>
  </si>
  <si>
    <t>31/10/25. Mandan por email una cantidad ingente de memorias cedidas por la Asociacion Egapeludos, pero no responden a la preguntas solicitadas.</t>
  </si>
  <si>
    <t>Ayuntamiento de Altsasu/Alsasua</t>
  </si>
  <si>
    <t>Clinica Veterinaria (no indican cual)</t>
  </si>
  <si>
    <t>Ayuntamiento de Améscoa Baja</t>
  </si>
  <si>
    <t>10/12/25. Transparencia le da al ayuntamiento 10 dias para responder a la solicitud. Responden el 12/12/25</t>
  </si>
  <si>
    <t>Ayuntamiento de Ancín/Antzin</t>
  </si>
  <si>
    <t>Ayuntamiento de Andosilla</t>
  </si>
  <si>
    <t>10/12/25. Transparencia le da al ayuntamiento 10 dias para responder a la solicitud. Me responden el 11/12 pero se me cumple el 23/11 por no poder acceder a la solicitud.</t>
  </si>
  <si>
    <t>Ayuntamiento de Ansoáin/Antsoain</t>
  </si>
  <si>
    <t>Si, pero no a todos</t>
  </si>
  <si>
    <t xml:space="preserve">Clínica Veterinaria Ezkaba. </t>
  </si>
  <si>
    <t xml:space="preserve">Sí. Clínica Veterinaria Ezkaba. </t>
  </si>
  <si>
    <t>Ayuntamiento de Anue</t>
  </si>
  <si>
    <t>Ayuntamiento de Añorbe</t>
  </si>
  <si>
    <t>Ayuntamiento de Aoiz/Agoitz</t>
  </si>
  <si>
    <t>Veterinaria local (Mª Carmen Frechin Buil).</t>
  </si>
  <si>
    <t>Ayuntamiento de Araitz</t>
  </si>
  <si>
    <t>Ayuntamiento de Arakil</t>
  </si>
  <si>
    <t>Ayuntamiento de Aranarache/Aranaratxe</t>
  </si>
  <si>
    <t>Ayuntamiento de Aranguren</t>
  </si>
  <si>
    <t>10/12/25. Transparencia le da al ayuntamiento 10 dias para responder a la solicitud. Responden el 22/12/25</t>
  </si>
  <si>
    <t>Aranzadi Katuak</t>
  </si>
  <si>
    <t>Ayuntamiento de Arano</t>
  </si>
  <si>
    <t>Ayuntamiento de Arantza</t>
  </si>
  <si>
    <t>Ayuntamiento de Aras</t>
  </si>
  <si>
    <t>Ayuntamiento de Arbizu</t>
  </si>
  <si>
    <t>10/12/25. Transparencia le da al ayuntamiento 10 dias para responder a la solicitud. 11/12 Me responden desde su sede electronica y no puedo acceder porque solo permite acceso con DNI electronico</t>
  </si>
  <si>
    <t>Ayuntamiento de Arce/Artzi</t>
  </si>
  <si>
    <t>10/12/25. Transparencia dice que el Ayuntamiento no ha tenido ninguna entrada de la solicitud en su su registro y por ello procede desestimar la reclamación presentada.</t>
  </si>
  <si>
    <t>Ayuntamiento de Arellano</t>
  </si>
  <si>
    <t>Ayuntamiento de Areso</t>
  </si>
  <si>
    <t>Ayuntamiento de Arguedas</t>
  </si>
  <si>
    <t>10/12/25. Transparencia le da al ayuntamiento 10 dias para responder a la solicitud. Responden por email el 16/12 (TRASLADO INFORMACION)</t>
  </si>
  <si>
    <t>Consultorio Veterinario "Las Labradas"</t>
  </si>
  <si>
    <t>Ayuntamiento de Aria</t>
  </si>
  <si>
    <t>Ayuntamiento de Aribe</t>
  </si>
  <si>
    <t>Ayuntamiento de Armañanzas</t>
  </si>
  <si>
    <t>Ayuntamiento de Arróniz</t>
  </si>
  <si>
    <t>Ayuntamiento de Arruazu</t>
  </si>
  <si>
    <t>No tienen censo</t>
  </si>
  <si>
    <t>Ayuntamiento de Artajona</t>
  </si>
  <si>
    <t>Ayuntamiento de Artazu</t>
  </si>
  <si>
    <t>Ayuntamiento de Atez/Atetz</t>
  </si>
  <si>
    <t>Ayuntamiento de Auritz/Burguete</t>
  </si>
  <si>
    <t>Ayuntamiento de Ayegui/Aiegi</t>
  </si>
  <si>
    <t>Clínica veterinaria Víctor Andueza.</t>
  </si>
  <si>
    <t>Ayuntamiento de Azagra</t>
  </si>
  <si>
    <t>10/12/25. Transparencia le da al ayuntamiento 10 dias para responder a la solicitud. Responden el 15/12/25</t>
  </si>
  <si>
    <t>Ayuntamiento de Azuelo</t>
  </si>
  <si>
    <t>Ayuntamiento de Bakaiku</t>
  </si>
  <si>
    <t>Ayuntamiento de Barañáin/Barañain</t>
  </si>
  <si>
    <t>Asociacion Animalista Katuñain</t>
  </si>
  <si>
    <t>Ayuntamiento de Barásoain</t>
  </si>
  <si>
    <t>19/11/25 Reenvia datos por email que COMERTU les remite el 04/11/25</t>
  </si>
  <si>
    <t>Ayuntamiento de Barbarin</t>
  </si>
  <si>
    <t>Ayuntamiento de Bargota</t>
  </si>
  <si>
    <t>10/12/25. Transparencia le da al ayuntamiento 10 dias para responder a la solicitud. Responden el 17/12/25</t>
  </si>
  <si>
    <t>Ayuntamiento de Barillas</t>
  </si>
  <si>
    <t>Ayuntamiento de Basaburua</t>
  </si>
  <si>
    <t>Ayuntamiento de Baztan</t>
  </si>
  <si>
    <t xml:space="preserve">No  </t>
  </si>
  <si>
    <t>Ayuntamiento de Beintza-Labaien</t>
  </si>
  <si>
    <t>12/11/25. Transparencia le da al ayuntamiento 10 dias para responder a la solicitud. Responden el 12/11</t>
  </si>
  <si>
    <t>Ayuntamiento de Beire</t>
  </si>
  <si>
    <t>01/06/25 y 26/10/25</t>
  </si>
  <si>
    <t>Ayuntamiento de Belascoáin</t>
  </si>
  <si>
    <t>Ayuntamiento de Bera</t>
  </si>
  <si>
    <t>Veterinario Txepetxa de Bera</t>
  </si>
  <si>
    <t>Ayuntamiento de Berbinzana</t>
  </si>
  <si>
    <t>Ayuntamiento de Beriáin</t>
  </si>
  <si>
    <t>Ayuntamiento de Berrioplano/Berriobeiti</t>
  </si>
  <si>
    <t>Asociación Refugio Aranzadi Katuak</t>
  </si>
  <si>
    <t>Ayuntamiento de Berriozar</t>
  </si>
  <si>
    <t>COMERTU (para la recogida de animales)</t>
  </si>
  <si>
    <t>Ayuntamiento de Bertizarana</t>
  </si>
  <si>
    <t>02/09/25-Transparencia admite que el Ayto. no cumple con su deber en pasarme la informacion y que no tiene nada registrado de colonias felinas (intuyo que no tiene convenio con Egapeludos como decian) pero desestima el caso</t>
  </si>
  <si>
    <t>Ayuntamiento de Betelu</t>
  </si>
  <si>
    <t>Ayuntamiento de Bidaurreta</t>
  </si>
  <si>
    <t>Ayuntamiento de Biurrun-Olcoz</t>
  </si>
  <si>
    <t>Ayuntamiento de Buñuel</t>
  </si>
  <si>
    <t>Ayuntamiento de Burgui/Burgi</t>
  </si>
  <si>
    <t>Rechazan en Redsara. Dicen que no existen colonias felinas en el municipio.</t>
  </si>
  <si>
    <t>Ayuntamiento de Burlada/Burlata</t>
  </si>
  <si>
    <t>Asociacion CES Felinos Burlada</t>
  </si>
  <si>
    <t>Ayuntamiento de Busto, El</t>
  </si>
  <si>
    <t>Ayuntamiento de Cabanillas</t>
  </si>
  <si>
    <t>Lazareto de la Mancomunidad de La Rivera (Todo corre a cargo de ellos y el Ayto. no tiene los datos)</t>
  </si>
  <si>
    <t>Ayuntamiento de Cabredo</t>
  </si>
  <si>
    <t>03/09/25-Alegan que el Ayto. no les ha respondido a transparencia y le dan diez dias mas para que lo haga. Aunque tengan convenio con Egapeludos, son ellos los que deben darme la informacion solicitada.</t>
  </si>
  <si>
    <t>Ayuntamiento de Cadreita</t>
  </si>
  <si>
    <t>COMERTU y Clínica Veterinaria SanJuan</t>
  </si>
  <si>
    <t>Ayuntamiento de Caparroso</t>
  </si>
  <si>
    <t xml:space="preserve">Comertu para la gestión de las colonias felinas y perros abandonados se entregan en Centro de Protección de Animales de Gobierno de Navarra de Etxauri.
</t>
  </si>
  <si>
    <t>Brigada Mpal.</t>
  </si>
  <si>
    <t>Si es necesario, puntualmente</t>
  </si>
  <si>
    <t>Ayuntamiento de Cárcar</t>
  </si>
  <si>
    <t xml:space="preserve">10/12/25. Transparencia admite que el ayuntamiento ya me ha remitido la respuesta </t>
  </si>
  <si>
    <t>Ayuntamiento de Carcastillo</t>
  </si>
  <si>
    <t>Asociación Comarcats</t>
  </si>
  <si>
    <t>Ayuntamiento de Cascante</t>
  </si>
  <si>
    <t>Pte. respuesta 01/06/25-Manda memorias...</t>
  </si>
  <si>
    <t>Mancomunidad de Residuos Sólidos de la Ribera Tudela (para la recogida de animales)</t>
  </si>
  <si>
    <t>Ayuntamiento de Cáseda</t>
  </si>
  <si>
    <t>Clinica Veterinaria Alfaro</t>
  </si>
  <si>
    <t>Ayuntamiento de Castillonuevo</t>
  </si>
  <si>
    <t>Ayuntamiento de Cendea de Olza/Oltza Zendea</t>
  </si>
  <si>
    <t>03/09/25-Respuesta Ayto. 05/09/25</t>
  </si>
  <si>
    <t>Asociacion Su Quinta Pata</t>
  </si>
  <si>
    <t>Ayuntamiento de Cintruénigo</t>
  </si>
  <si>
    <t>10/12/25. Transparencia le da al ayuntamiento 10 dias para responder a la solicitud. Responden  el 12/11/25 ?</t>
  </si>
  <si>
    <t>Ayuntamiento de Cirauqui/Zirauki</t>
  </si>
  <si>
    <t>10/12/25. Transparencia le da al ayuntamiento 10 dias para responder a la solicitud. Responden por Correo postal</t>
  </si>
  <si>
    <t>Ayuntamiento de Ciriza/Ziritza</t>
  </si>
  <si>
    <t>Ayuntamiento de Cizur</t>
  </si>
  <si>
    <t>Ayuntamiento de Corella</t>
  </si>
  <si>
    <t>07/11/25. ERROR DE ACCESO AL PORTAL, RECIBO RESPUESTA INCOMPLETA POR CORREO POSTAL</t>
  </si>
  <si>
    <t>Comertu</t>
  </si>
  <si>
    <t>Ayuntamiento de Cortes</t>
  </si>
  <si>
    <t>Ayuntamiento de Desojo</t>
  </si>
  <si>
    <t>Ayuntamiento de Dicastillo</t>
  </si>
  <si>
    <t>Ayuntamiento de Donamaria</t>
  </si>
  <si>
    <t>Ayuntamiento de Doneztebe/Santesteban</t>
  </si>
  <si>
    <t>31/10/2025 Le adjunto por email la copia Redsara que no adjunte en el portal (dan de plazo 10 dias). Confirman recibi 31/10/25</t>
  </si>
  <si>
    <t>Ayuntamiento de Echarri/Etxarri</t>
  </si>
  <si>
    <t>Ayuntamiento de Elgorriaga</t>
  </si>
  <si>
    <t>Ayuntamiento de Enériz/Eneritz</t>
  </si>
  <si>
    <t>Ayuntamiento de Eratsun</t>
  </si>
  <si>
    <t>29/04/25. Solo quiere contactar a través de telefono. 09/01/26. Envian correo postal</t>
  </si>
  <si>
    <t>Ayuntamiento de Ergoiena</t>
  </si>
  <si>
    <t>Ayuntamiento de Erro</t>
  </si>
  <si>
    <t>Ayuntamiento de Eslava</t>
  </si>
  <si>
    <t>Ayuntamiento de Esparza de Salazar/Espartza Zaraitzu</t>
  </si>
  <si>
    <t>Ayuntamiento de Espronceda</t>
  </si>
  <si>
    <t>Ayuntamiento de Estella-Lizarra</t>
  </si>
  <si>
    <t>10/12/25. Transparencia le da al ayuntamiento 10 dias para responder a la solicitud. Responden el 23/12/25</t>
  </si>
  <si>
    <t>Ayuntamiento de Esteribar</t>
  </si>
  <si>
    <t>Asociación Amigos de Bambú y Guardería Canina Pagoa</t>
  </si>
  <si>
    <t>Ayuntamiento de Etayo</t>
  </si>
  <si>
    <t>Ayuntamiento de Etxalar</t>
  </si>
  <si>
    <t>Ayuntamiento de Etxarri Aranatz</t>
  </si>
  <si>
    <t>Ayuntamiento de Etxauri</t>
  </si>
  <si>
    <t>Si. Pero no indican cual.</t>
  </si>
  <si>
    <t>Ayuntamiento de Eulate</t>
  </si>
  <si>
    <t xml:space="preserve">30/10/25-Otros que usan la misma plantilla, dicen que llevan censo a través del programa DATAPATA, gestionado por la Asociación Egapeludos </t>
  </si>
  <si>
    <t>Ayuntamiento de Ezcabarte</t>
  </si>
  <si>
    <t>17/12/25. Me envia notificacion pero no adjunta respuestas</t>
  </si>
  <si>
    <t>Ayuntamiento de Ezcároz/Ezkaroze</t>
  </si>
  <si>
    <t>Ayuntamiento de Ezkurra</t>
  </si>
  <si>
    <t>09/01/26. Envian correo postal</t>
  </si>
  <si>
    <t>Ayuntamiento de Ezprogui</t>
  </si>
  <si>
    <t>Ayuntamiento de Falces</t>
  </si>
  <si>
    <t>Ayuntamiento de Fitero</t>
  </si>
  <si>
    <t>Ayuntamiento de Fontellas</t>
  </si>
  <si>
    <t>Ayuntamiento de Funes</t>
  </si>
  <si>
    <t>Clinica Veterinaria Arga</t>
  </si>
  <si>
    <t>Ayuntamiento de Fustiñana</t>
  </si>
  <si>
    <t>Ayuntamiento de Galar</t>
  </si>
  <si>
    <t>Protectora de Navarra</t>
  </si>
  <si>
    <t>Ayuntamiento de Gallipienzo/Galipentzu</t>
  </si>
  <si>
    <t>Ayuntamiento de Gallués/Galoze</t>
  </si>
  <si>
    <t>Ayuntamiento de Garaioa</t>
  </si>
  <si>
    <t>Ayuntamiento de Garde</t>
  </si>
  <si>
    <t>Ayuntamiento de Garínoain</t>
  </si>
  <si>
    <t>Mo</t>
  </si>
  <si>
    <t>Ayuntamiento de Garralda</t>
  </si>
  <si>
    <t>Ayuntamiento de Genevilla</t>
  </si>
  <si>
    <t>Ayuntamiento de Goizueta</t>
  </si>
  <si>
    <t>Ayuntamiento de Goñi</t>
  </si>
  <si>
    <t>Ayuntamiento de Güesa/Gorza</t>
  </si>
  <si>
    <t>Ayuntamiento de Guesálaz/Gesalatz</t>
  </si>
  <si>
    <t>Ayuntamiento de Guirguillano</t>
  </si>
  <si>
    <t>CORREO POSTAL 30/12/25</t>
  </si>
  <si>
    <t>Ayuntamiento de Hiriberri/Villanueva de Aezkoa</t>
  </si>
  <si>
    <t>Ayuntamiento de Huarte/Uharte</t>
  </si>
  <si>
    <t>No. Se encarga Egapeludos</t>
  </si>
  <si>
    <t>Ayuntamiento de Ibargoiti</t>
  </si>
  <si>
    <t>Ayuntamiento de Igantzi</t>
  </si>
  <si>
    <t>Ayuntamiento de Igúzquiza</t>
  </si>
  <si>
    <t>Ayuntamiento de Imotz</t>
  </si>
  <si>
    <t>Ayuntamiento de Irañeta</t>
  </si>
  <si>
    <t>Ayuntamiento de Irurtzun</t>
  </si>
  <si>
    <t>Ayuntamiento de Isaba/Izaba</t>
  </si>
  <si>
    <t>Ayuntamiento de Ituren</t>
  </si>
  <si>
    <t>Ayuntamiento de Iturmendi</t>
  </si>
  <si>
    <t>Ayuntamiento de Izagaondoa</t>
  </si>
  <si>
    <t>AMANAVET Veterinarios</t>
  </si>
  <si>
    <t>Ayuntamiento de Iza/Itza</t>
  </si>
  <si>
    <t>Residencia Canina Nagusi</t>
  </si>
  <si>
    <t>Ayuntamiento de Izalzu/Itzaltzu</t>
  </si>
  <si>
    <t>Ayuntamiento de Jaurrieta</t>
  </si>
  <si>
    <t>Ayuntamiento de Javier</t>
  </si>
  <si>
    <t>18/11/25 Responden via email. Son un pueblo pequeño y no tienen censo, colonias, ni animales abndonados</t>
  </si>
  <si>
    <t>Ayuntamiento de Juslapeña/Txulapain</t>
  </si>
  <si>
    <t>Ayuntamiento de Lakuntza</t>
  </si>
  <si>
    <t>Ayuntamiento de Lana</t>
  </si>
  <si>
    <t>Ayuntamiento de Lantz</t>
  </si>
  <si>
    <t>Ayuntamiento de Lapoblación</t>
  </si>
  <si>
    <t>06/11/25.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</si>
  <si>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Larraga</t>
  </si>
  <si>
    <t>Empresa privada: David Suescun y Clínica Veterinaria Landa</t>
  </si>
  <si>
    <t>Ayuntamiento de Larraona</t>
  </si>
  <si>
    <t>Ayuntamiento de Larraun</t>
  </si>
  <si>
    <t>Clinica Veterinaria Lekunberri</t>
  </si>
  <si>
    <t>Ayuntamiento de Lazagurría</t>
  </si>
  <si>
    <t>Ayuntamiento de Leache/Leatxe</t>
  </si>
  <si>
    <t>Ayuntamiento de Legarda</t>
  </si>
  <si>
    <t>Ayuntamiento de Legaria</t>
  </si>
  <si>
    <t>Ayuntamiento de Leitza</t>
  </si>
  <si>
    <t>16/12/25 Responden via email</t>
  </si>
  <si>
    <t>Centro Etxauri y Veterinario Lekumberri</t>
  </si>
  <si>
    <t>Ayuntamiento de Lekunberri</t>
  </si>
  <si>
    <t>Estan en ello</t>
  </si>
  <si>
    <t>No especifican</t>
  </si>
  <si>
    <t>Ayuntamiento de Leoz/Leotz</t>
  </si>
  <si>
    <t>Clínica Veterinaria "Dejando Huella" y guardería canina del Coto Valdorba</t>
  </si>
  <si>
    <t>Ayuntamiento de Lerga</t>
  </si>
  <si>
    <t>Ayuntamiento de Lerín</t>
  </si>
  <si>
    <t>Ayuntamiento de Lesaka</t>
  </si>
  <si>
    <t xml:space="preserve">24/12/25. El Ayuntamiento pretende promover la colaboración con particulares y entidades para facilitar el cuidado de los animales. La gestión se realizará, preferentemente, en colaboración con entidades o asociaciones de protección animal. 
</t>
  </si>
  <si>
    <t>Ayuntamiento de Lezaun</t>
  </si>
  <si>
    <t>Ayuntamiento de Liédena</t>
  </si>
  <si>
    <t>Asociacio Protectora de animales Comarcats</t>
  </si>
  <si>
    <t>Ayuntamiento de Lizoain-Arriasgoiti/ Lizoainibar-Arriasgoiti</t>
  </si>
  <si>
    <t>Ayuntamiento de Lodosa</t>
  </si>
  <si>
    <t>Comertu y un centro canino</t>
  </si>
  <si>
    <t>Ayuntamiento de Lónguida/Longida</t>
  </si>
  <si>
    <t>Ayuntamiento de los Arcos</t>
  </si>
  <si>
    <t>Ayuntamiento de Lumbier</t>
  </si>
  <si>
    <t>Ayuntamiento de Luquin</t>
  </si>
  <si>
    <t>Ayuntamiento de Luzaide/Valcarlos</t>
  </si>
  <si>
    <t>Ayuntamiento de Mañeru</t>
  </si>
  <si>
    <t>29/12/25 Recibo correo postal</t>
  </si>
  <si>
    <t>Ayuntamiento de Marañón</t>
  </si>
  <si>
    <t>Ayuntamiento de Marcilla</t>
  </si>
  <si>
    <t>Ayuntamiento de Mélida</t>
  </si>
  <si>
    <t>Ayuntamiento de Mendavia</t>
  </si>
  <si>
    <t>Ayuntamiento de Mendaza</t>
  </si>
  <si>
    <t>Ayuntamiento de Mendigorria</t>
  </si>
  <si>
    <t>Clinica Himalaya</t>
  </si>
  <si>
    <t>Ayuntamiento de Metauten</t>
  </si>
  <si>
    <t>No, dicen que los vecinos de forma voluntaria se encargan... Sin embargo han dicho que no tienen gatos comunitarios</t>
  </si>
  <si>
    <t>Ayuntamiento de Milagro</t>
  </si>
  <si>
    <t>Ayuntamiento de Mirafuentes</t>
  </si>
  <si>
    <t>Ayuntamiento de Miranda de Arga</t>
  </si>
  <si>
    <t>Ayuntamiento de Monreal/Elo</t>
  </si>
  <si>
    <t>Centro recogida de animales de Etxauri</t>
  </si>
  <si>
    <t>Ayuntamiento de Monteagudo</t>
  </si>
  <si>
    <t>Ayuntamiento de Morentin</t>
  </si>
  <si>
    <t>Ayuntamiento de Mues</t>
  </si>
  <si>
    <t>Ayuntamiento de Murchante</t>
  </si>
  <si>
    <t>Ayuntamiento de Murieta</t>
  </si>
  <si>
    <t>Egapeludos</t>
  </si>
  <si>
    <t>Ayuntamiento de Murillo el Cuende</t>
  </si>
  <si>
    <t>Ayuntamiento de Murillo el Fruto</t>
  </si>
  <si>
    <t>Asociacion Comarcats, Centro Veterinario Villar (Tafalla) y el Centro Veterinario BetterVet El Sadar (Pamplona)</t>
  </si>
  <si>
    <t>Ayuntamiento de Muruzábal</t>
  </si>
  <si>
    <t>Ayuntamiento de Navascués/Nabaskoze</t>
  </si>
  <si>
    <t>Ayuntamiento de Nazar</t>
  </si>
  <si>
    <t>Ayuntamiento de Obanos</t>
  </si>
  <si>
    <t>Ayuntamiento de Ochagavía/Otsagabia</t>
  </si>
  <si>
    <t>Ayuntamiento de Oco</t>
  </si>
  <si>
    <t>Ayuntamiento de Odieta</t>
  </si>
  <si>
    <t>Ayuntamiento de Oiz</t>
  </si>
  <si>
    <t>Ayuntamiento de Olaibar</t>
  </si>
  <si>
    <t>Ayuntamiento de Olazti/Olazagutía</t>
  </si>
  <si>
    <t>Asociacion Egapeludos y Suquintapata</t>
  </si>
  <si>
    <t>Ayuntamiento de Olejua</t>
  </si>
  <si>
    <t>Ayuntamiento de Olite/Erriberri</t>
  </si>
  <si>
    <t>Ayuntamiento de Olóriz/Oloritz</t>
  </si>
  <si>
    <t>Ayuntamiento de Orbaizeta</t>
  </si>
  <si>
    <t>Ayuntamiento de Orbara</t>
  </si>
  <si>
    <t>Ayuntamiento de Orísoain</t>
  </si>
  <si>
    <t>Si, a un gato en una ocasion</t>
  </si>
  <si>
    <t>Ayuntamiento de Orkoien</t>
  </si>
  <si>
    <t>Ayuntamiento de Oronz/Orontze</t>
  </si>
  <si>
    <t>Ayuntamiento de Oroz-Betelu/Orotz-Betelu</t>
  </si>
  <si>
    <t>Ayuntamiento de Orreaga/Roncesvalles</t>
  </si>
  <si>
    <t>Ayuntamiento de Oteiza</t>
  </si>
  <si>
    <t>Ayuntamiento de Pamplona/Iruña</t>
  </si>
  <si>
    <t>Asociaciones Katu Kaleko y Aranzadi Katuak</t>
  </si>
  <si>
    <t>Ayuntamiento de Peralta/Azkoien</t>
  </si>
  <si>
    <t>Asociacion Adopta Peralta</t>
  </si>
  <si>
    <t>Ayuntamiento de Petilla de Aragón</t>
  </si>
  <si>
    <t>Ayuntamiento de Piedramillera</t>
  </si>
  <si>
    <t>Ayuntamiento de Pitillas</t>
  </si>
  <si>
    <t>Ayuntamiento de Puente la Reina/Gares</t>
  </si>
  <si>
    <t>19/11/25 Envian 6 anexos y ninguno contiene la informacion solicitada</t>
  </si>
  <si>
    <t>Ayuntamiento de Pueyo/Puiu</t>
  </si>
  <si>
    <t>Ayuntamiento de Ribaforada</t>
  </si>
  <si>
    <t>Ayuntamiento de Romanzado</t>
  </si>
  <si>
    <t>Ayuntamiento de Roncal/Erronkari</t>
  </si>
  <si>
    <t>Ayuntamiento de Saldías</t>
  </si>
  <si>
    <t>09/01/26. Respuesta via correo postal</t>
  </si>
  <si>
    <t>Ayuntamiento de Salinas de Oro/Jaitz</t>
  </si>
  <si>
    <t>11/11/25 Respuesta por email</t>
  </si>
  <si>
    <t>Ayuntamiento de San Adrián</t>
  </si>
  <si>
    <t>Ayuntamiento de San Martín de Unx</t>
  </si>
  <si>
    <t>Ayuntamiento de Sangüesa/Zangoza</t>
  </si>
  <si>
    <t>Ayuntamiento de Sansol</t>
  </si>
  <si>
    <t>16/01/26 Me envia por email el documento firmado electronicamente que tenia desde 14/11/25</t>
  </si>
  <si>
    <t>Ayuntamiento de Santacara</t>
  </si>
  <si>
    <t>23/12/25. Indican que estan en trámites con «Comarcats, Asociación Protectora de Animales» para poner en marcha la Gestión de colonias felinas.</t>
  </si>
  <si>
    <t>Ayuntamiento de Sarriés/Sartze</t>
  </si>
  <si>
    <t>Ayuntamiento de Sartaguda</t>
  </si>
  <si>
    <t>Ayuntamiento de Sesma</t>
  </si>
  <si>
    <t>Ayuntamiento de Sorlada</t>
  </si>
  <si>
    <t>Ayuntamiento de Sunbilla</t>
  </si>
  <si>
    <t>Ayuntamiento de Tafalla</t>
  </si>
  <si>
    <t>Asociacion GATA y Egapeludos</t>
  </si>
  <si>
    <t>Ayuntamiento de Tiebas-Muruarte de Reta</t>
  </si>
  <si>
    <t xml:space="preserve">Asociación Katu Kaleko para CER 24/7 y la Protectora Navarra de animales para recogida de perros 24/7
</t>
  </si>
  <si>
    <t>Ayuntamiento de Tirapu</t>
  </si>
  <si>
    <t>No saben</t>
  </si>
  <si>
    <t>Ayuntamiento de Torralba del Río</t>
  </si>
  <si>
    <t>Ayuntamiento de Torres del Río</t>
  </si>
  <si>
    <t>Ayuntamiento de Tudela</t>
  </si>
  <si>
    <t>Refugio Muskaria, Adopta Navarra, SOS Tudela Animal y Protectora Ribera Navarra.</t>
  </si>
  <si>
    <t>Ayuntamiento de Tulebras</t>
  </si>
  <si>
    <t>Ayuntamiento de Ucar</t>
  </si>
  <si>
    <t>19/11/25. Admiten que el ayuntamiento de Ucar es una administración pública que no tiene personal a su cargo. Y que se esta gestionando con voluntarios que, de manera desinteresada, son los que se ocupan de los mismos: alimentación, esterilización y otros tratamientos, no teniendo, a día de hoy, convenio con protectora alguna</t>
  </si>
  <si>
    <t>Ayuntamiento de Uharte Arakil</t>
  </si>
  <si>
    <t>Ayuntamiento de Ujué/Uxue</t>
  </si>
  <si>
    <t>Ayuntamiento de Ultzama</t>
  </si>
  <si>
    <t>Ayuntamiento de Unciti</t>
  </si>
  <si>
    <t>Ayuntamiento de Unzué/Untzue</t>
  </si>
  <si>
    <t>Clinica Mendebaldea Dogos</t>
  </si>
  <si>
    <t>Ayuntamiento de Urdazubi/Urdax</t>
  </si>
  <si>
    <t>Ayuntamiento de Urdiain</t>
  </si>
  <si>
    <t>Ayuntamiento de Urraul Alto</t>
  </si>
  <si>
    <t>16/12/25 (Correo postal)</t>
  </si>
  <si>
    <t>16/12/25. Dicen que no tienen conocimiento de la existencia de colonias felinas descontroladas ni de gatos callejeros</t>
  </si>
  <si>
    <t>Ayuntamiento de Urraul Bajo</t>
  </si>
  <si>
    <t>29/12/25 (Correo postal)</t>
  </si>
  <si>
    <t>Ayuntamiento de Urroz</t>
  </si>
  <si>
    <t>Ayuntamiento de Urroz-Villa</t>
  </si>
  <si>
    <t xml:space="preserve">Acuerdos para esterilizaciones con Veterinaria Gurevet y para acogidas/adopciones con Asociación Katx Felina de Navarra. </t>
  </si>
  <si>
    <t>Ayuntamiento de Urzainqui/Urzainki</t>
  </si>
  <si>
    <t>Ayuntamiento de Uterga</t>
  </si>
  <si>
    <t xml:space="preserve">03/09/25-Alegan que el Ayto. no les ha respondido a transparencia y le dan diez dias mas para que lo haga. Aunque tengan convenio con Egapeludos, son ellos los que deben darme la informacion solicitada. Dicen que llevan censo a través del programa DATAPATA, gestionado por la Asociación Egapeludos  </t>
  </si>
  <si>
    <t>Ayuntamiento de Uztárroz/Uztarroze</t>
  </si>
  <si>
    <t>17/12/25. Transparencia le da al ayuntamiento 10 dias para responder a la solicitud.</t>
  </si>
  <si>
    <t>Ayuntamiento de Valle de Egüés/Eguesibar</t>
  </si>
  <si>
    <t>Ayuntamiento de Valle de Elorz / Elortzibar</t>
  </si>
  <si>
    <t>Pte. respuesta. Les digo que pidan los datos al serv. mpal. de recogida de animales.</t>
  </si>
  <si>
    <t>Asociación colonias felinas de Noaín</t>
  </si>
  <si>
    <t>Ayuntamiento de Valle de Ollo/Ollaran</t>
  </si>
  <si>
    <t>Ayuntamiento de Valle de Yerri/Deierri</t>
  </si>
  <si>
    <t>Ayuntamiento de Valtierra</t>
  </si>
  <si>
    <t>Centro Comarcal de Protección animal</t>
  </si>
  <si>
    <t>Ayuntamiento de Viana</t>
  </si>
  <si>
    <t>Ayuntamiento de Vidángoz/Bidankoze</t>
  </si>
  <si>
    <t>Ayuntamiento de Villafranca</t>
  </si>
  <si>
    <t>Ayuntamiento de Villamayor de Monjardín</t>
  </si>
  <si>
    <t>Ayuntamiento de Villatuerta</t>
  </si>
  <si>
    <t>Ayuntamiento de Villava/Atarrabia</t>
  </si>
  <si>
    <t>Asociación Refugio Arantzadi Katuak</t>
  </si>
  <si>
    <t>Ayuntamiento de Yesa</t>
  </si>
  <si>
    <t>Ayuntamiento de Zabalza/Zabaltza</t>
  </si>
  <si>
    <t>Ayuntamiento de Ziordia</t>
  </si>
  <si>
    <t>Ayuntamiento de Zizur Mayor/Zizur Nagusia</t>
  </si>
  <si>
    <t>Ayuntamiento de Zubieta</t>
  </si>
  <si>
    <t>Ayuntamiento de Zugarramurdi</t>
  </si>
  <si>
    <t>Ayuntamiento de Zúñiga</t>
  </si>
  <si>
    <t>Ayuntamiento de Allariz</t>
  </si>
  <si>
    <t>Isabel</t>
  </si>
  <si>
    <t>Ayuntamiento de Amoeiro</t>
  </si>
  <si>
    <t>ADMITIDO</t>
  </si>
  <si>
    <t>no tiene</t>
  </si>
  <si>
    <t>Ayuntamiento de Arnoia, A</t>
  </si>
  <si>
    <t>Diputacion de ourense</t>
  </si>
  <si>
    <t>Ayuntamiento de Avión</t>
  </si>
  <si>
    <t>Ayuntamiento de Baltar</t>
  </si>
  <si>
    <t>Ayuntamiento de Bande</t>
  </si>
  <si>
    <t>Deputación Provincial</t>
  </si>
  <si>
    <t>Ayuntamiento de Baños de Molgas</t>
  </si>
  <si>
    <t>INADMITIDO</t>
  </si>
  <si>
    <t>no disponemos de un registro de datos</t>
  </si>
  <si>
    <t>solo perros: Deputación Provincial</t>
  </si>
  <si>
    <t>Ayuntamiento de Barbadás</t>
  </si>
  <si>
    <t>Ayuntamiento de Barco de Valdeorras, O</t>
  </si>
  <si>
    <t>Ayuntamiento de Beade</t>
  </si>
  <si>
    <t>Ayuntamiento de Beariz</t>
  </si>
  <si>
    <t>Diputación Provincial de Ourense</t>
  </si>
  <si>
    <t xml:space="preserve">la Red Provincial
ofrece atención y avisos de recogida de urgencias las 24 </t>
  </si>
  <si>
    <t>Ayuntamiento de Blancos, Os</t>
  </si>
  <si>
    <t>NO pq no hay gatos</t>
  </si>
  <si>
    <t>Ayuntamiento de Boborás</t>
  </si>
  <si>
    <t>Diputación Provincial de Ourense y colaboracon con protectoras y veterinarios</t>
  </si>
  <si>
    <t>Ayuntamiento de Bola, A</t>
  </si>
  <si>
    <t>Ayuntamiento de Bolo, O</t>
  </si>
  <si>
    <t>DIPUTACIÓN PROVINCIAL DE OURENSE</t>
  </si>
  <si>
    <t>Ayuntamiento de Calvos de Randín</t>
  </si>
  <si>
    <t>Ayuntamiento de Carballeda de Avia</t>
  </si>
  <si>
    <t>Ayuntamiento de Carballeda de Valdeorras</t>
  </si>
  <si>
    <t>Ayuntamiento de Carballiño, O</t>
  </si>
  <si>
    <t>Ayuntamiento de Cartelle</t>
  </si>
  <si>
    <t>Convenio marco de cooperación entre a Deputación Provincial de Ourense</t>
  </si>
  <si>
    <t>Ayuntamiento de Castrelo de Miño</t>
  </si>
  <si>
    <t>Deputación de Ourense para perros</t>
  </si>
  <si>
    <t>Ayuntamiento de Castrelo do Val</t>
  </si>
  <si>
    <t>Ayuntamiento de Castro Caldelas</t>
  </si>
  <si>
    <t>Asociación de gatos a que se axuda na esterilización</t>
  </si>
  <si>
    <t>Ayuntamiento de Celanova</t>
  </si>
  <si>
    <t>Ayuntamiento de Cenlle</t>
  </si>
  <si>
    <t>Ayuntamiento de Chandrexa de Queixa</t>
  </si>
  <si>
    <t>Ayuntamiento de Coles</t>
  </si>
  <si>
    <t>Deputación Provincial de Ourense</t>
  </si>
  <si>
    <t>Ayuntamiento de Cortegada</t>
  </si>
  <si>
    <t>Ayuntamiento de Cualedro</t>
  </si>
  <si>
    <t>Ayuntamiento de Entrimo</t>
  </si>
  <si>
    <t>Ayuntamiento de Esgos</t>
  </si>
  <si>
    <t>Ayuntamiento de Gomesende</t>
  </si>
  <si>
    <t>Ayuntamiento de Gudiña, A</t>
  </si>
  <si>
    <t>Ayuntamiento de Irixo, O</t>
  </si>
  <si>
    <t>Ayuntamiento de Larouco</t>
  </si>
  <si>
    <t>Ayuntamiento de Laza</t>
  </si>
  <si>
    <t>2022: 20-25 gatps</t>
  </si>
  <si>
    <t>Ayuntamiento de Leiro</t>
  </si>
  <si>
    <t>tiene partida 2025 (no da detalles)</t>
  </si>
  <si>
    <t>convenio con un centro veterinario (no da detalles)</t>
  </si>
  <si>
    <t>Ayuntamiento de Lobeira</t>
  </si>
  <si>
    <t>Ayuntamiento de Lobios</t>
  </si>
  <si>
    <t>no existe</t>
  </si>
  <si>
    <t>Ayuntamiento de Maceda</t>
  </si>
  <si>
    <t>Ayuntamiento de Manzaneda</t>
  </si>
  <si>
    <t>Ayuntamiento de Maside</t>
  </si>
  <si>
    <t>Ayuntamiento de Melón</t>
  </si>
  <si>
    <t>Ayuntamiento de Merca, A</t>
  </si>
  <si>
    <t>Ayuntamiento de Mezquita, A</t>
  </si>
  <si>
    <t>Ayuntamiento de Montederramo</t>
  </si>
  <si>
    <t>Ayuntamiento de Monterrei</t>
  </si>
  <si>
    <t>Ayuntamiento de Muíños</t>
  </si>
  <si>
    <t>Ayuntamiento de Nogueira de Ramuín</t>
  </si>
  <si>
    <t>Ayuntamiento de Oímbra</t>
  </si>
  <si>
    <t>Convenio asinado ca Deputación Provincial de Ourense para a recollida de animais abandonados</t>
  </si>
  <si>
    <t>Servicio da Deputación é un servicio 24/7</t>
  </si>
  <si>
    <t>Ayuntamiento de Ourense</t>
  </si>
  <si>
    <t>Protectora de animais Progape</t>
  </si>
  <si>
    <t>Ayuntamiento de Paderne de Allariz</t>
  </si>
  <si>
    <t>DEPUTACION DE OURENSE</t>
  </si>
  <si>
    <t>Ayuntamiento de Padrenda</t>
  </si>
  <si>
    <t>dirijase Excma. Deputación Provincial de Ourens</t>
  </si>
  <si>
    <t>Ayuntamiento de Parada de Sil</t>
  </si>
  <si>
    <t>Ayuntamiento de Pereiro de Aguiar, O</t>
  </si>
  <si>
    <t>Ayuntamiento de Peroxa, A</t>
  </si>
  <si>
    <t>Ayuntamiento de Petín</t>
  </si>
  <si>
    <t>Ayuntamiento de Piñor</t>
  </si>
  <si>
    <t>Ayuntamiento de Pobra de Trives, A</t>
  </si>
  <si>
    <t>Ayuntamiento de Pontedeva</t>
  </si>
  <si>
    <t>Ayuntamiento de Porqueira</t>
  </si>
  <si>
    <t>Ayuntamiento de Punxín</t>
  </si>
  <si>
    <t>Ayuntamiento de Quintela de Leirado</t>
  </si>
  <si>
    <t>Diputación Provincial de Ourense en virtud del Convenio Marco</t>
  </si>
  <si>
    <t>Ayuntamiento de Rairiz de Veiga</t>
  </si>
  <si>
    <t>Ayuntamiento de Ramirás</t>
  </si>
  <si>
    <t>Ayuntamiento de Ribadavia</t>
  </si>
  <si>
    <t>Ayuntamiento de Riós</t>
  </si>
  <si>
    <t>no tiene, se está elaborando una ordenanza reguladora de la gestión ética de colonias felinas sin premura</t>
  </si>
  <si>
    <t>Ayuntamiento de Rúa, A</t>
  </si>
  <si>
    <t>en fase de estudio</t>
  </si>
  <si>
    <t>Ayuntamiento de Rubiá</t>
  </si>
  <si>
    <t>DESESTIMA</t>
  </si>
  <si>
    <t>Ayuntamiento de San Amaro</t>
  </si>
  <si>
    <t>Ayuntamiento de San Cibrao das Viñas</t>
  </si>
  <si>
    <t>Ayuntamiento de San Cristovo de Cea</t>
  </si>
  <si>
    <t>Ayuntamiento de San Xoán de Río</t>
  </si>
  <si>
    <t>Diputación de Ourense</t>
  </si>
  <si>
    <t>Ayuntamiento de Sandiás</t>
  </si>
  <si>
    <t>no hay datos</t>
  </si>
  <si>
    <t>Deputación de Ourense: Servicio de recogida de animales abandonados</t>
  </si>
  <si>
    <t>Ayuntamiento de Sarreaus</t>
  </si>
  <si>
    <t>NO HAY GATOS</t>
  </si>
  <si>
    <t>Ayuntamiento de Taboadela</t>
  </si>
  <si>
    <t>Ayuntamiento de Teixeira, A</t>
  </si>
  <si>
    <t>Ayuntamiento de Toén</t>
  </si>
  <si>
    <t>Ayuntamiento de Trasmiras</t>
  </si>
  <si>
    <t>Deputación de Ourense en virtude do Convenio marco</t>
  </si>
  <si>
    <t>Ayuntamiento de Veiga, A</t>
  </si>
  <si>
    <t>Ayuntamiento de Verea</t>
  </si>
  <si>
    <t>Ayuntamiento de Verín</t>
  </si>
  <si>
    <t>Ayuntamiento de Viana do Bolo</t>
  </si>
  <si>
    <t>Ayuntamiento de Vilamarín</t>
  </si>
  <si>
    <t>Ayuntamiento de Vilamartín de Valdeorras</t>
  </si>
  <si>
    <t>Ayuntamiento de Vilar de Barrio</t>
  </si>
  <si>
    <t>Ayuntamiento de Vilar de Santos</t>
  </si>
  <si>
    <t>Ayuntamiento de Vilardevós</t>
  </si>
  <si>
    <t>Ayuntamiento de Vilariño de Conso</t>
  </si>
  <si>
    <t>Ayuntamiento de Xinzo de Limia</t>
  </si>
  <si>
    <t>Protocolo de gestión de Colonias Felinas"</t>
  </si>
  <si>
    <t>Asoc. Animalista da Rúa</t>
  </si>
  <si>
    <t>perrera municipal está delegada en la Diputación Provincial de Ourense</t>
  </si>
  <si>
    <t>Ayuntamiento de Xunqueira de Ambía</t>
  </si>
  <si>
    <t>NO. Quieren hacerlo pero sin prisa pq no hay gatos</t>
  </si>
  <si>
    <t>Ayuntamiento de Xunqueira de Espadanedo</t>
  </si>
  <si>
    <t>Ayuntamiento de Agaete</t>
  </si>
  <si>
    <t>02/11/2025 2679/2025</t>
  </si>
  <si>
    <t>Empresa privada para la recogida de animales (NO INDICAN CUAL)</t>
  </si>
  <si>
    <t>Ayuntamiento de Agüimes</t>
  </si>
  <si>
    <t>02/11/2025 2680/2025</t>
  </si>
  <si>
    <t>22/01/26 Recibo por email el documento firmado digitalmente del 24/11/25. Dicen que no pudieron remitirlo por no localizarme ¿?....</t>
  </si>
  <si>
    <t>Animales y Piensos ARPIPLÁN S.L</t>
  </si>
  <si>
    <t>Ayuntamiento de Aldea de San Nicolás, La</t>
  </si>
  <si>
    <t>02/11/2025 2681/2025</t>
  </si>
  <si>
    <t>Ayuntamiento de Antigua</t>
  </si>
  <si>
    <t>02/11/2025 2682/2025</t>
  </si>
  <si>
    <t>Mancomunidad de Municipios Centro Sur Fuerteventura</t>
  </si>
  <si>
    <t>Ayuntamiento de Arrecife</t>
  </si>
  <si>
    <t xml:space="preserve"> 02/11/2025 2692/2025</t>
  </si>
  <si>
    <t>27/12/25. Envian respuesta enviada el 16/12 y rechazan el 27/12.</t>
  </si>
  <si>
    <t>Ayuntamiento de Artenara</t>
  </si>
  <si>
    <t>02/11/2025 2683/2025</t>
  </si>
  <si>
    <t>Mediante subvención del Cabildo de Gran Canaria se contrata un veterinario, no nombran quien es.</t>
  </si>
  <si>
    <t>Ayuntamiento de Arucas</t>
  </si>
  <si>
    <t>02/11/2025 2685/2025</t>
  </si>
  <si>
    <t>Veterinario D. Iban Carlos Pérez Santana y FUMIPLAGAS CANARIAS 2021 S.L</t>
  </si>
  <si>
    <t>Ayuntamiento de Betancuria</t>
  </si>
  <si>
    <t>02/11/2025 2686/2025</t>
  </si>
  <si>
    <t>01/26</t>
  </si>
  <si>
    <t>Ayuntamiento de Firgas</t>
  </si>
  <si>
    <t>02/11/2025 2687/2025</t>
  </si>
  <si>
    <t>Se desconocen los datos</t>
  </si>
  <si>
    <t>Colegio de Veterinarios de Las Palmas</t>
  </si>
  <si>
    <t>Ayuntamiento de Gáldar</t>
  </si>
  <si>
    <t>02/11/2025 2688/2025</t>
  </si>
  <si>
    <t>Rescate Animal (empresa privada) y Protectora de animales "7 días por 7 vidas"</t>
  </si>
  <si>
    <t>Si, por Rescate Animal</t>
  </si>
  <si>
    <t>Si, por el Hospital Veterinario Universitario</t>
  </si>
  <si>
    <t>Ayuntamiento de Haría</t>
  </si>
  <si>
    <t>02/11/2025 2691/2025</t>
  </si>
  <si>
    <t>Ayuntamiento de Ingenio</t>
  </si>
  <si>
    <t>02/11/2025 2690/2025</t>
  </si>
  <si>
    <t>Asociación Animalista de la Villa de Ingenio y Colegio Oficial de Veterinarios de Las Palmas</t>
  </si>
  <si>
    <t>Ayuntamiento de Las Palmas de Gran Canaria</t>
  </si>
  <si>
    <t>Ayuntamiento de Mogán</t>
  </si>
  <si>
    <t>02/11/2025 2693/2025</t>
  </si>
  <si>
    <t>02/11/2025 2694/2025</t>
  </si>
  <si>
    <t>Apenas</t>
  </si>
  <si>
    <t>Veterinario Jose Antonio Guerra Marrero</t>
  </si>
  <si>
    <t>Ayuntamiento de Oliva, La</t>
  </si>
  <si>
    <t>02/11/2025 2695/2025</t>
  </si>
  <si>
    <t>06/02/26 -El Ayto. alega: La información fue facilitada por este Ayuntamiento a usted y al Comisionado, desde el pasado 11 de diciembre de 2025, tal y como queda acreditado mediante los tres documentos que se adjuntan. NO ADJUNTAN NADA Y NO HE RECIBIDO RESPUESTA COMO ELLOS DICEN.</t>
  </si>
  <si>
    <t>Ayuntamiento de Pájara</t>
  </si>
  <si>
    <t>02/11/2025 2696/2025</t>
  </si>
  <si>
    <t>Ayuntamiento de Puerto del Rosario</t>
  </si>
  <si>
    <t>02/11/2025 2697/2025</t>
  </si>
  <si>
    <t>Ayuntamiento de San Bartolomé</t>
  </si>
  <si>
    <t>02/11/2025 2698/2025</t>
  </si>
  <si>
    <t>Ayuntamiento de San Bartolomé de Tirajana</t>
  </si>
  <si>
    <t>02/11/2025 2699/2025</t>
  </si>
  <si>
    <t>10/04/0201</t>
  </si>
  <si>
    <t>Si. Pero no especifica.</t>
  </si>
  <si>
    <t>Ayuntamiento de Santa Brígida</t>
  </si>
  <si>
    <t>02/11/2025 2700/2025</t>
  </si>
  <si>
    <t>Ayuntamiento de Santa Lucía de Tirajana</t>
  </si>
  <si>
    <t>02/11/2025 2701/2025</t>
  </si>
  <si>
    <t>dispo 30/01/2026</t>
  </si>
  <si>
    <t>No lo indican</t>
  </si>
  <si>
    <t>LEGIOCAN S.L.: Mantenimiento del Centro de Protección Animal (CPA), cuidados veterinarios, esterilizaciones y gestión de adopciones.MASCOTAS WORLD LA DE VECINDARIO S.L.: Recogida de animales 24h, transporte para esterilizaciones y colaboración en el método CER.MARIN MARTEL S.L. (Clínica Veterinaria Zona Animal): Servicios veterinarios complejos (cirugías, analíticas, radiografías).Hospital Veterinario Benartemi:Atención de casos urgentes y emergencias.Colegio Oficial de Veterinarios de Las Palmas: Suministro de microchips y cartillas. Residuos Archipiélago S.L.: Recogida y eliminación de cadáveres (SANDACH)</t>
  </si>
  <si>
    <t>Si. Hospital Veterinario Benartemi</t>
  </si>
  <si>
    <t>Ayuntamiento de Santa María de Guía de Gran Canaria</t>
  </si>
  <si>
    <t>02/11/2025 2702/2025</t>
  </si>
  <si>
    <t>Ayuntamiento de Teguise</t>
  </si>
  <si>
    <t>02/11/2025 2703/2025</t>
  </si>
  <si>
    <t>Ayuntamiento de Tejeda</t>
  </si>
  <si>
    <t>02/11/2025 2704/2025</t>
  </si>
  <si>
    <t>Ayuntamiento de Telde</t>
  </si>
  <si>
    <t>02/11/2025 2705/2025</t>
  </si>
  <si>
    <t>Ayuntamiento de Teror</t>
  </si>
  <si>
    <t>02/11/2025 2706/2025</t>
  </si>
  <si>
    <t>Ayuntamiento de Tías</t>
  </si>
  <si>
    <t>02/11/2025 2707/2025</t>
  </si>
  <si>
    <t>Ayuntamiento de Tinajo</t>
  </si>
  <si>
    <t>02/11/2025 2709/2025</t>
  </si>
  <si>
    <t>Ayuntamiento de Tuineje</t>
  </si>
  <si>
    <t>02/11/2025 2710/2025</t>
  </si>
  <si>
    <t>03/02/26 Correo postal</t>
  </si>
  <si>
    <t>Ayuntamiento de Valleseco</t>
  </si>
  <si>
    <t>02/11/2025 2711/2025</t>
  </si>
  <si>
    <t>Ayuntamiento de Valsequillo de Gran Canaria</t>
  </si>
  <si>
    <t>02/11/2025 2712/2025</t>
  </si>
  <si>
    <t>Ayuntamiento de Vega de San Mateo</t>
  </si>
  <si>
    <t>02/11/2025 2713/2025</t>
  </si>
  <si>
    <t>Ayuntamiento de Yaiza</t>
  </si>
  <si>
    <t>02/11/2025 2714/2025</t>
  </si>
  <si>
    <t>fecha dispo 30/01/2026</t>
  </si>
  <si>
    <t>Ayuntamiento de Abarca de Campos</t>
  </si>
  <si>
    <t>29/10 Comunican 3 meses 10/11/2025 Respuesta</t>
  </si>
  <si>
    <t>Ayuntamiento de Abia de las Torres</t>
  </si>
  <si>
    <t>29/10/2025 comunican que tienen 3 meses</t>
  </si>
  <si>
    <t>Ayuntamiento de Aguilar de Campoo</t>
  </si>
  <si>
    <t>29/10/2025 comunican que tiene 3 meses</t>
  </si>
  <si>
    <t>Ayuntamiento de Alar del Rey</t>
  </si>
  <si>
    <t>Ayuntamiento de Alba de Cerrato</t>
  </si>
  <si>
    <t>29/10/25 comunican 3 meses  05/12/2025 respuesta</t>
  </si>
  <si>
    <t>Ayuntamiento de Amayuelas de Arriba</t>
  </si>
  <si>
    <t>Ayuntamiento de Ampudia</t>
  </si>
  <si>
    <t>Ayuntamiento de Amusco</t>
  </si>
  <si>
    <t>Ayuntamiento de Antigüedad</t>
  </si>
  <si>
    <t>29/10/2025 comunican 3 meses 08/01/2026 respuesta</t>
  </si>
  <si>
    <t>Ayuntamiento de Arconada</t>
  </si>
  <si>
    <t>Ayuntamiento de Astudillo</t>
  </si>
  <si>
    <t>Ayuntamiento de Autilla del Pino</t>
  </si>
  <si>
    <t>Ayuntamiento de Autillo de Campos</t>
  </si>
  <si>
    <t xml:space="preserve"> 29/10 comunican 3 meses10/11/25 Respuesta</t>
  </si>
  <si>
    <t>Dinámico</t>
  </si>
  <si>
    <t>Ayuntamiento de Ayuela</t>
  </si>
  <si>
    <t>29/10/205 comunican que tienen 3 meses</t>
  </si>
  <si>
    <t>Ayuntamiento de Baltanás</t>
  </si>
  <si>
    <t>Ayuntamiento de Baquerín de Campos</t>
  </si>
  <si>
    <t>29/10/25 comunican 3 meses 10/11/25 respuesta</t>
  </si>
  <si>
    <t>Ayuntamiento de Bárcena de Campos</t>
  </si>
  <si>
    <t>29/10/25 comunican 3 meses 03/11/25 respuesta</t>
  </si>
  <si>
    <t>No está prevista la elaboración de ningún plan, ni van a asumir competencias ni responsabilidades en dicha materia</t>
  </si>
  <si>
    <t>Ayuntamiento de Barruelo de Santullán</t>
  </si>
  <si>
    <t>29/10/25 comunican 3 meses 05/11/25 Respuesta</t>
  </si>
  <si>
    <t>Ayuntamiento de Báscones de Ojeda</t>
  </si>
  <si>
    <t>Ayuntamiento de Becerril de Campos</t>
  </si>
  <si>
    <t>29/10/25 comunican 3 meses 25/11/25 Respuesta</t>
  </si>
  <si>
    <t>Ayuntamiento de Belmonte de Campos</t>
  </si>
  <si>
    <t>Ayuntamiento de Berzosilla</t>
  </si>
  <si>
    <t>Ayuntamiento de Boada de Campos</t>
  </si>
  <si>
    <t>Ayuntamiento de Boadilla de Rioseco</t>
  </si>
  <si>
    <t>29/10/25 comunican que tienen 3 meses</t>
  </si>
  <si>
    <t>Ayuntamiento de Boadilla del Camino</t>
  </si>
  <si>
    <t>01/12/2025 comunican que tienen 3 meses</t>
  </si>
  <si>
    <t>Ayuntamiento de Brañosera</t>
  </si>
  <si>
    <t>Ayuntamiento de Buenavista de Valdavia</t>
  </si>
  <si>
    <t>Ayuntamiento de Bustillo de la Vega</t>
  </si>
  <si>
    <t>Ayuntamiento de Bustillo del Páramo de Carrión</t>
  </si>
  <si>
    <t>Ayuntamiento de Calahorra de Boedo</t>
  </si>
  <si>
    <t>01/12/25 comunican 3 meses 12/12/25 Respuesta</t>
  </si>
  <si>
    <t>Ayuntamiento de Calzada de los Molinos</t>
  </si>
  <si>
    <t>01/12/25 comunican 3 meses 09/12/25 Respuesta</t>
  </si>
  <si>
    <t>Ayuntamiento de Capillas</t>
  </si>
  <si>
    <t>01/12/25 comunican 3 meses 15/01/26 Respuesta</t>
  </si>
  <si>
    <t>Ayuntamiento de Cardeñosa de Volpejera</t>
  </si>
  <si>
    <t>Ayuntamiento de Carrión de los Condes</t>
  </si>
  <si>
    <t>01/12/25 comunican 3 meses 17/12/25 Respuesta</t>
  </si>
  <si>
    <t>Avisan a la Diputación</t>
  </si>
  <si>
    <t>Ayuntamiento de Castil de Vela</t>
  </si>
  <si>
    <t>Ayuntamiento de Castrejón de la Peña</t>
  </si>
  <si>
    <t>Ayuntamiento de Castrillo de Don Juan</t>
  </si>
  <si>
    <t>01/12/25 comunican 3 meses 17/12/25 respuesta</t>
  </si>
  <si>
    <t>NO Corresponde a la Diputación</t>
  </si>
  <si>
    <t>Ayuntamiento de Castrillo de Onielo</t>
  </si>
  <si>
    <t>Ayuntamiento de Castrillo de Villavega</t>
  </si>
  <si>
    <t>Ayuntamiento de Castromocho</t>
  </si>
  <si>
    <t>01/12/25 comunican 3 meses 12/01/26 respuesta</t>
  </si>
  <si>
    <t>Ayuntamiento de Cervatos de la Cueza</t>
  </si>
  <si>
    <t>01/12/25 comunican 3 meses 02/12/25 respuesta</t>
  </si>
  <si>
    <t>Diputación de Palencia</t>
  </si>
  <si>
    <t>Ayuntamiento de Cervera de Pisuerga</t>
  </si>
  <si>
    <t>29/19/2025 comunican que tiene 3 meses</t>
  </si>
  <si>
    <t>Ayuntamiento de Cevico de la Torre</t>
  </si>
  <si>
    <t>01/12/25 comunican 3 meses 04/12/25 Respuesta</t>
  </si>
  <si>
    <t>Ayuntamiento de Cevico Navero</t>
  </si>
  <si>
    <t>01/12/25 comunican 3 meses 03/12/25 Respuesta</t>
  </si>
  <si>
    <t>Ayuntamiento de Cisneros</t>
  </si>
  <si>
    <t>01/12/25 comunican 3 meses 11/12/25 respuesta</t>
  </si>
  <si>
    <t>Ayuntamiento de Cobos de Cerrato</t>
  </si>
  <si>
    <t>Ayuntamiento de Collazos de Boedo</t>
  </si>
  <si>
    <t>Ayuntamiento de Congosto de Valdavia</t>
  </si>
  <si>
    <t>01/12/25 comunican 3 meses 20/12/25 respuesta</t>
  </si>
  <si>
    <t>competencia de la Diputación</t>
  </si>
  <si>
    <t>Ayuntamiento de Cordovilla la Real</t>
  </si>
  <si>
    <t>01/12/25 comunican 3 meses 04/02/26 respuesta</t>
  </si>
  <si>
    <t>Ayuntamiento de Cubillas de Cerrato</t>
  </si>
  <si>
    <t>02/12/25 comunican 3 meses 05/12/25 respuesta</t>
  </si>
  <si>
    <t>Ayuntamiento de Dehesa de Montejo</t>
  </si>
  <si>
    <t>02/12/25 comunican 3 meses 16/12/2025 resouesta</t>
  </si>
  <si>
    <t>La Diputación tiene departamento</t>
  </si>
  <si>
    <t>Ayuntamiento de Dehesa de Romanos</t>
  </si>
  <si>
    <t>02/12/2025 comunican que tienen 3 meses</t>
  </si>
  <si>
    <t>Ayuntamiento de Dueñas</t>
  </si>
  <si>
    <t>02/12/25 comunican 3 meses10/12/25 respuesta</t>
  </si>
  <si>
    <t>Ayuntamiento de Espinosa de Cerrato</t>
  </si>
  <si>
    <t>Ayuntamiento de Espinosa de Villagonzalo</t>
  </si>
  <si>
    <t>03/12/2025 comunican que tienen 3 meses</t>
  </si>
  <si>
    <t>Ayuntamiento de Frechilla</t>
  </si>
  <si>
    <t>03/12/25 comunican 3 meses18/01/25 respuesta</t>
  </si>
  <si>
    <t>Ayuntamiento de Fresno del Río</t>
  </si>
  <si>
    <t>03/12/25 comunican 3 meses 19/12/25 respuesta</t>
  </si>
  <si>
    <t>Ayuntamiento de Frómista</t>
  </si>
  <si>
    <t>Ayuntamiento de Fuentes de Nava</t>
  </si>
  <si>
    <t>Ayuntamiento de Fuentes de Valdepero</t>
  </si>
  <si>
    <t>Ayuntamiento de Grijota</t>
  </si>
  <si>
    <t>Ayuntamiento de Guardo</t>
  </si>
  <si>
    <t>Ayuntamiento de Guaza de Campos</t>
  </si>
  <si>
    <t>03/12/25 comunican 3 meses 09/12/25 respuesta</t>
  </si>
  <si>
    <t>Es dinámico</t>
  </si>
  <si>
    <t>No existen</t>
  </si>
  <si>
    <t>Ayuntamiento de Hérmedes de Cerrato</t>
  </si>
  <si>
    <t>Ayuntamiento de Herrera de Pisuerga</t>
  </si>
  <si>
    <t>04/12/2025 comunican que tienen 3 meses</t>
  </si>
  <si>
    <t>Ayuntamiento de Herrera de Valdecañas</t>
  </si>
  <si>
    <t>Ayuntamiento de Hontoria de Cerrato</t>
  </si>
  <si>
    <t>10/12 ampliación y 11/01/26 Respuesta</t>
  </si>
  <si>
    <t>Ayuntamiento de Hornillos de Cerrato</t>
  </si>
  <si>
    <t xml:space="preserve">10/12/2025  comunica que tiene 3 meses </t>
  </si>
  <si>
    <t>Ayuntamiento de Husillos</t>
  </si>
  <si>
    <t>10/12 ampliación  y 15/12 Respuesta</t>
  </si>
  <si>
    <t>Ayuntamiento de Itero de la Vega</t>
  </si>
  <si>
    <t>10/12 ampliación y 11/12 Respuesta</t>
  </si>
  <si>
    <t>Ayuntamiento de Lagartos</t>
  </si>
  <si>
    <t>10/12 ampliación y 12/12 Respuesta</t>
  </si>
  <si>
    <t>Ayuntamiento de Lantadilla</t>
  </si>
  <si>
    <t>10/12 ampliación y 16/12 Respuesta</t>
  </si>
  <si>
    <t>Transparencia comunica que tiene 3 meses para resolver</t>
  </si>
  <si>
    <t>Ayuntamiento de Ledigos</t>
  </si>
  <si>
    <t>Ayuntamiento de Loma de Ucieza</t>
  </si>
  <si>
    <t xml:space="preserve">10/12/2025 comunica que tiene 3 meses </t>
  </si>
  <si>
    <t>Ayuntamiento de Lomas</t>
  </si>
  <si>
    <t>Ayuntamiento de Magaz de Pisuerga</t>
  </si>
  <si>
    <t>Ayuntamiento de Manquillos</t>
  </si>
  <si>
    <t>Ayuntamiento de Mantinos</t>
  </si>
  <si>
    <t>10/12,Amplian 3 meses 29/12 Respuesta</t>
  </si>
  <si>
    <t>Ayuntamiento de Marcilla de Campos</t>
  </si>
  <si>
    <t>Ayuntamiento de Mazariegos</t>
  </si>
  <si>
    <t>Ayuntamiento de Mazuecos de Valdeginate</t>
  </si>
  <si>
    <t>Ayuntamiento de Melgar de Yuso</t>
  </si>
  <si>
    <t>10/12 ampliación y 11/12 Respùesta</t>
  </si>
  <si>
    <t>No se dispone</t>
  </si>
  <si>
    <t>No datos</t>
  </si>
  <si>
    <t>Ayuntamiento de Meneses de Campos</t>
  </si>
  <si>
    <t xml:space="preserve">11/12/2025 comunica que tiene 3 meses </t>
  </si>
  <si>
    <t>Ayuntamiento de Micieces de Ojeda</t>
  </si>
  <si>
    <t>Ayuntamiento de Monzón de Campos</t>
  </si>
  <si>
    <t>11/12 ampliación y 08/01/26 Respuesta</t>
  </si>
  <si>
    <t>Ayuntamiento de Moratinos</t>
  </si>
  <si>
    <t>11/12 ampliación y 12/12 Respuesta</t>
  </si>
  <si>
    <t>Ayuntamiento de Mudá</t>
  </si>
  <si>
    <t>Ayuntamiento de Nogal de las Huertas</t>
  </si>
  <si>
    <t xml:space="preserve">29/10/2025 comunican que tienen 3 meses </t>
  </si>
  <si>
    <t>Ayuntamiento de Olea de Boedo</t>
  </si>
  <si>
    <t>Ayuntamiento de Olmos de Ojeda</t>
  </si>
  <si>
    <t>Ayuntamiento de Osornillo</t>
  </si>
  <si>
    <t>Ayuntamiento de Osorno la Mayor</t>
  </si>
  <si>
    <t>Ayuntamiento de Palencia</t>
  </si>
  <si>
    <t>Ayuntamiento de Palenzuela</t>
  </si>
  <si>
    <t>Ayuntamiento de Páramo de Boedo</t>
  </si>
  <si>
    <t>Ayuntamiento de Paredes de Nava</t>
  </si>
  <si>
    <t>Ayuntamiento de Payo de Ojeda</t>
  </si>
  <si>
    <t>Ayuntamiento de Pedraza de Campos</t>
  </si>
  <si>
    <t>Ayuntamiento de Pedrosa de la Vega</t>
  </si>
  <si>
    <t>Ayuntamiento de Perales</t>
  </si>
  <si>
    <t>11/12  ampliación y 12/12 Respuesta</t>
  </si>
  <si>
    <t>Ayuntamiento de Pernía, La</t>
  </si>
  <si>
    <t>11/12 ampliación 11/12 Respuesta</t>
  </si>
  <si>
    <t>Ayuntamiento de Pino del Río</t>
  </si>
  <si>
    <t>11/12 ampliación y 05/01 Respuesta</t>
  </si>
  <si>
    <t>Ayuntamiento de Piña de Campos</t>
  </si>
  <si>
    <t>Ayuntamiento de Población de Arroyo</t>
  </si>
  <si>
    <t>Ayuntamiento de Población de Campos</t>
  </si>
  <si>
    <t>19/95/2025</t>
  </si>
  <si>
    <t>Ayuntamiento de Población de Cerrato</t>
  </si>
  <si>
    <t>09/12 ampliación y 11/12 Respuesta</t>
  </si>
  <si>
    <t>Ayuntamiento de Polentinos</t>
  </si>
  <si>
    <t>11/12 ampliación y 17/12 Respuesta</t>
  </si>
  <si>
    <t>Ayuntamiento de Pomar de Valdivia</t>
  </si>
  <si>
    <t>Ayuntamiento de Poza de la Vega</t>
  </si>
  <si>
    <t xml:space="preserve">12/12/2025 comunica que tiene 3 meses </t>
  </si>
  <si>
    <t>Ayuntamiento de Pozo de Urama</t>
  </si>
  <si>
    <t>Ayuntamiento de Prádanos de Ojeda</t>
  </si>
  <si>
    <t>11/12 ampliación y 27/12 Respuesta</t>
  </si>
  <si>
    <t>Ayuntamiento de Puebla de Valdavia, La</t>
  </si>
  <si>
    <t xml:space="preserve">11/12/202comunica que tiene 3 meses 5 </t>
  </si>
  <si>
    <t>Ayuntamiento de Quintana del Puente</t>
  </si>
  <si>
    <t>Ayuntamiento de Quintanilla de Onsoña</t>
  </si>
  <si>
    <t>Ayuntamiento de Reinoso de Cerrato</t>
  </si>
  <si>
    <t>11/12 y 22/12</t>
  </si>
  <si>
    <t>Ayuntamiento de Renedo de la Vega</t>
  </si>
  <si>
    <t>Ayuntamiento de Requena de Campos</t>
  </si>
  <si>
    <t>Ayuntamiento de Respenda de la Peña</t>
  </si>
  <si>
    <t>11/12 y 16/12</t>
  </si>
  <si>
    <t>Ayuntamiento de Revenga de Campos</t>
  </si>
  <si>
    <t>Ayuntamiento de Revilla de Collazos</t>
  </si>
  <si>
    <t>Ayuntamiento de Ribas de Campos</t>
  </si>
  <si>
    <t>Ayuntamiento de Riberos de la Cueza</t>
  </si>
  <si>
    <t>Ayuntamiento de Saldaña</t>
  </si>
  <si>
    <t>Ayuntamiento de Salinas de Pisuerga</t>
  </si>
  <si>
    <t xml:space="preserve">28/10/2025 comunica que tiene 3 meses </t>
  </si>
  <si>
    <t>Ayuntamiento de San Cebrián de Campos</t>
  </si>
  <si>
    <t>Ayuntamiento de San Cebrián de Mudá</t>
  </si>
  <si>
    <t>Ayuntamiento de San Cristóbal de Boedo</t>
  </si>
  <si>
    <t>11/12 ampliación y 22/12 Respuesta</t>
  </si>
  <si>
    <t>Ayuntamiento de San Mamés de Campos</t>
  </si>
  <si>
    <t>11/12 ampliación y 13/01/26 Respuesta</t>
  </si>
  <si>
    <t>Ayuntamiento de San Román de la Cuba</t>
  </si>
  <si>
    <t>Ayuntamiento de Santa Cecilia del Alcor</t>
  </si>
  <si>
    <t>Ayuntamiento de Santa Cruz de Boedo</t>
  </si>
  <si>
    <t>Ayuntamiento de Santervás de la Vega</t>
  </si>
  <si>
    <t>11/12 ampliación y 30/12 Respuesta</t>
  </si>
  <si>
    <t>Ayuntamiento de Santibáñez de Ecla</t>
  </si>
  <si>
    <t>18/05/0205</t>
  </si>
  <si>
    <t>11/12 ampliación y  09/02 Respuesta</t>
  </si>
  <si>
    <t>DIPUTACION DE PALENCIA</t>
  </si>
  <si>
    <t>Ayuntamiento de Santibáñez de la Peña</t>
  </si>
  <si>
    <t>Ayuntamiento de Santoyo</t>
  </si>
  <si>
    <t>Ayuntamiento de Serna, La</t>
  </si>
  <si>
    <t>Ayuntamiento de Soto de Cerrato</t>
  </si>
  <si>
    <t>12/12 ampliación y 12/01 respuesta</t>
  </si>
  <si>
    <t>Ayuntamiento de Sotobañado y Priorato</t>
  </si>
  <si>
    <t>Ayuntamiento de Tabanera de Cerrato</t>
  </si>
  <si>
    <t>Ayuntamiento de Tabanera de Valdavia</t>
  </si>
  <si>
    <t>Ayuntamiento de Támara de Campos</t>
  </si>
  <si>
    <t>12/12 ampliación y 18/12 respuesta</t>
  </si>
  <si>
    <t>Ayuntamiento de Tariego de Cerrato</t>
  </si>
  <si>
    <t>12/12 ampliación y 19/12 respuesta</t>
  </si>
  <si>
    <t>Ayuntamiento de Torquemada</t>
  </si>
  <si>
    <t>12/12 ampliación y 23/12 respuesta</t>
  </si>
  <si>
    <t>Ayuntamiento de Torremormojón</t>
  </si>
  <si>
    <t>Ayuntamiento de Triollo</t>
  </si>
  <si>
    <t>12/12 ampliación y 17/12 respuesta</t>
  </si>
  <si>
    <t>Ayuntamiento de Valbuena de Pisuerga</t>
  </si>
  <si>
    <t>Ayuntamiento de Valdeolmillos</t>
  </si>
  <si>
    <t>Ayuntamiento de Valderrábano</t>
  </si>
  <si>
    <t>Ayuntamiento de Valde-Ucieza</t>
  </si>
  <si>
    <t>12/12 ampliación y 13/01 Respuesta</t>
  </si>
  <si>
    <t>Ayuntamiento de Valle de Cerrato</t>
  </si>
  <si>
    <t>12/12 ampliación y 08/01 Respuesta</t>
  </si>
  <si>
    <t>Ayuntamiento de Valle del Retortillo</t>
  </si>
  <si>
    <t>Ayuntamiento de Velilla del Río Carrión</t>
  </si>
  <si>
    <t>12/12 ampliación y 17/12 Respuesta</t>
  </si>
  <si>
    <t>Ayuntamiento de Venta de Baños</t>
  </si>
  <si>
    <t>12/12 ampliación y 09/01 Respuesta</t>
  </si>
  <si>
    <t>Remiten a Web de la Diputación sobre recogida animales abandonados, no informan sobre gatos ni presupuesto</t>
  </si>
  <si>
    <t>Ayuntamiento de Vertavillo</t>
  </si>
  <si>
    <t>Ayuntamiento de Vid de Ojeda, La</t>
  </si>
  <si>
    <t>Ayuntamiento de Villabasta de Valdavia</t>
  </si>
  <si>
    <t>Ayuntamiento de Villacidaler</t>
  </si>
  <si>
    <t>Ayuntamiento de Villaconancio</t>
  </si>
  <si>
    <t>12/12 ampliación  y 17/12 Respuesta</t>
  </si>
  <si>
    <t>Ayuntamiento de Villada</t>
  </si>
  <si>
    <t>Ayuntamiento de Villaeles de Valdavia</t>
  </si>
  <si>
    <t>Ayuntamiento de Villahán</t>
  </si>
  <si>
    <t>Ayuntamiento de Villaherreros</t>
  </si>
  <si>
    <t>12/12 y 13/01</t>
  </si>
  <si>
    <t>Ayuntamiento de Villalaco</t>
  </si>
  <si>
    <t>Ayuntamiento de Villalba de Guardo</t>
  </si>
  <si>
    <t>12/12 ampliación y 26/12 Respuesta</t>
  </si>
  <si>
    <t>Ayuntamiento de Villalcázar de Sirga</t>
  </si>
  <si>
    <t>Ayuntamiento de Villalcón</t>
  </si>
  <si>
    <t>Ayuntamiento de Villalobón</t>
  </si>
  <si>
    <t xml:space="preserve">16/12/2025 comunica que tiene 3 meses </t>
  </si>
  <si>
    <t>Ayuntamiento de Villaluenga de la Vega</t>
  </si>
  <si>
    <t>Ayuntamiento de Villamartín de Campos</t>
  </si>
  <si>
    <t>16/12 ampliación y 17/12 Respuesta</t>
  </si>
  <si>
    <t>Ayuntamiento de Villamediana</t>
  </si>
  <si>
    <t>Ayuntamiento de Villameriel</t>
  </si>
  <si>
    <t>16/12 ampliación y 22/12 Respuesta</t>
  </si>
  <si>
    <t>Ayuntamiento de Villamoronta</t>
  </si>
  <si>
    <t>Ayuntamiento de Villamuera de la Cueza</t>
  </si>
  <si>
    <t>Ayuntamiento de Villamuriel de Cerrato</t>
  </si>
  <si>
    <t>Asoc.Villagatunos y Clinica Vet.Nerta</t>
  </si>
  <si>
    <t>Ayuntamiento de Villanueva del Rebollar</t>
  </si>
  <si>
    <t>Ayuntamiento de Villanuño de Valdavia</t>
  </si>
  <si>
    <t>Ayuntamiento de Villaprovedo</t>
  </si>
  <si>
    <t>Ayuntamiento de Villarmentero de Campos</t>
  </si>
  <si>
    <t>Ayuntamiento de Villarrabé</t>
  </si>
  <si>
    <t>Ayuntamiento de Villarramiel</t>
  </si>
  <si>
    <t xml:space="preserve">19/12/2025 comunica que tiene 3 meses </t>
  </si>
  <si>
    <t>Ayuntamiento de Villasarracino</t>
  </si>
  <si>
    <t>16/12 ampliación y 13/01 Respuesta</t>
  </si>
  <si>
    <t>Ayuntamiento de Villasila de Valdavia</t>
  </si>
  <si>
    <t>Ayuntamiento de Villaturde</t>
  </si>
  <si>
    <t>Ayuntamiento de Villaumbrales</t>
  </si>
  <si>
    <t>Ayuntamiento de Villaviudas</t>
  </si>
  <si>
    <t>Ayuntamiento de Villerías de Campos</t>
  </si>
  <si>
    <t>Ayuntamiento de Villodre</t>
  </si>
  <si>
    <t>Ayuntamiento de Villodrigo</t>
  </si>
  <si>
    <t>29/10/2025 comunican que tienen 3meses</t>
  </si>
  <si>
    <t>Ayuntamiento de Villoldo</t>
  </si>
  <si>
    <t>Ayuntamiento de Villota del Páramo</t>
  </si>
  <si>
    <t>16/12 ampliación y 05/01 Respuesta</t>
  </si>
  <si>
    <t>Ayuntamiento de Villovieco</t>
  </si>
  <si>
    <t>Ayuntamiento de Agolada</t>
  </si>
  <si>
    <t>Ayuntamiento de Arbo</t>
  </si>
  <si>
    <t>Ayuntamiento de Baiona</t>
  </si>
  <si>
    <t>Ayuntamiento de Barro</t>
  </si>
  <si>
    <t>Ayuntamiento de Bueu</t>
  </si>
  <si>
    <t>Ayuntamiento de Caldas de Reis</t>
  </si>
  <si>
    <t>Ayuntamiento de Cambados</t>
  </si>
  <si>
    <t>Ayuntamiento de Campo Lameiro</t>
  </si>
  <si>
    <t>04-25</t>
  </si>
  <si>
    <t>Si  empresa CAAN e Tragsa</t>
  </si>
  <si>
    <t>Ayuntamiento de Cangas</t>
  </si>
  <si>
    <t>Ayuntamiento de Cañiza, A</t>
  </si>
  <si>
    <t>Ayuntamiento de Catoira</t>
  </si>
  <si>
    <t>Ayuntamiento de Cerdedo-Cotobade</t>
  </si>
  <si>
    <t>Ayuntamiento de Covelo</t>
  </si>
  <si>
    <t>Ayuntamiento de Crecente</t>
  </si>
  <si>
    <t>Ayuntamiento de Cuntis</t>
  </si>
  <si>
    <t>Ayuntamiento de Dozón</t>
  </si>
  <si>
    <t>Ayuntamiento de Estrada, A</t>
  </si>
  <si>
    <t>Ayuntamiento de Forcarei</t>
  </si>
  <si>
    <t>Ayuntamiento de Fornelos de Montes</t>
  </si>
  <si>
    <t>Ayuntamiento de Gondomar</t>
  </si>
  <si>
    <t>Ayuntamiento de Grove, O</t>
  </si>
  <si>
    <t>Ayuntamiento de Guarda, A</t>
  </si>
  <si>
    <t>Ayuntamiento de Illa de Arousa, A</t>
  </si>
  <si>
    <t>Ayuntamiento de Lalín</t>
  </si>
  <si>
    <t>Ayuntamiento de Lama, A</t>
  </si>
  <si>
    <t>Ayuntamiento de Marín</t>
  </si>
  <si>
    <t>Ayuntamiento de Meaño</t>
  </si>
  <si>
    <t>Ayuntamiento de Meis</t>
  </si>
  <si>
    <t>Ayuntamiento de Moaña</t>
  </si>
  <si>
    <t>Ayuntamiento de Mondariz</t>
  </si>
  <si>
    <t>Ayuntamiento de Mondariz-Balneario</t>
  </si>
  <si>
    <t>Ayuntamiento de Moraña</t>
  </si>
  <si>
    <t>Ayuntamiento de Mos</t>
  </si>
  <si>
    <t>Ayuntamiento de Neves, As</t>
  </si>
  <si>
    <t>Ayuntamiento de Nigrán</t>
  </si>
  <si>
    <t>Ayuntamiento de Oia</t>
  </si>
  <si>
    <t>Ayuntamiento de Pazos de Borbén</t>
  </si>
  <si>
    <t>Ayuntamiento de Poio</t>
  </si>
  <si>
    <t>Ayuntamiento de Ponte Caldelas</t>
  </si>
  <si>
    <t>Ayuntamiento de Ponteareas</t>
  </si>
  <si>
    <t>Ayuntamiento de Pontecesures</t>
  </si>
  <si>
    <t>Ayuntamiento de Pontevedra</t>
  </si>
  <si>
    <t>Ayuntamiento de Porriño, O</t>
  </si>
  <si>
    <t>Ayuntamiento de Portas</t>
  </si>
  <si>
    <t>Ayuntamiento de Redondela</t>
  </si>
  <si>
    <t>Ayuntamiento de Ribadumia</t>
  </si>
  <si>
    <t>Ayuntamiento de Rodeiro</t>
  </si>
  <si>
    <t>Ayuntamiento de Rosal, O</t>
  </si>
  <si>
    <t>Ayuntamiento de Salceda de Caselas</t>
  </si>
  <si>
    <t>Ayuntamiento de Salvaterra de Miño</t>
  </si>
  <si>
    <t>Ayuntamiento de Sanxenxo</t>
  </si>
  <si>
    <t>Ayuntamiento de Silleda</t>
  </si>
  <si>
    <t>Ayuntamiento de Soutomaior</t>
  </si>
  <si>
    <t>Ayuntamiento de Tomiño</t>
  </si>
  <si>
    <t>Ayuntamiento de Tui</t>
  </si>
  <si>
    <t>Ayuntamiento de Valga</t>
  </si>
  <si>
    <t>Ayuntamiento de Vigo</t>
  </si>
  <si>
    <t>Ayuntamiento de Vila de Cruces</t>
  </si>
  <si>
    <t>Ayuntamiento de Vilaboa</t>
  </si>
  <si>
    <t>Ayuntamiento de Vilagarcía de Arousa</t>
  </si>
  <si>
    <t>Ayuntamiento de Vilanova de Arousa</t>
  </si>
  <si>
    <t>Ayuntamiento de Abusejo</t>
  </si>
  <si>
    <t>Ayuntamiento de Agallas</t>
  </si>
  <si>
    <t>Ayuntamiento de Ahigal de los Aceiteros</t>
  </si>
  <si>
    <t>Ayuntamiento de Ahigal de Villarino</t>
  </si>
  <si>
    <t>Ayuntamiento de Alameda de Gardón, La</t>
  </si>
  <si>
    <t>Ayuntamiento de Alamedilla, La</t>
  </si>
  <si>
    <t>Ayuntamiento de Alaraz</t>
  </si>
  <si>
    <t>Ayuntamiento de Alba de Tormes</t>
  </si>
  <si>
    <t>30/06/2025 Solo responde pgcf</t>
  </si>
  <si>
    <t>Ayuntamiento de Alba de Yeltes</t>
  </si>
  <si>
    <t>Ayuntamiento de Alberca, La</t>
  </si>
  <si>
    <t>Ayuntamiento de Alberguería de Argañán, La</t>
  </si>
  <si>
    <t>Ayuntamiento de Alconada</t>
  </si>
  <si>
    <t>Ayuntamiento de Aldea del Obispo</t>
  </si>
  <si>
    <t>Ayuntamiento de Aldeacipreste</t>
  </si>
  <si>
    <t>Ayuntamiento de Aldeadávila de la Ribera</t>
  </si>
  <si>
    <t>27/05/2025 No quiere trabajar</t>
  </si>
  <si>
    <t>Ayuntamiento de Aldealengua</t>
  </si>
  <si>
    <t>Ayuntamiento de Aldeanueva de Figueroa</t>
  </si>
  <si>
    <t>Ayuntamiento de Aldeanueva de la Sierra</t>
  </si>
  <si>
    <t>Ayuntamiento de Aldearrodrigo</t>
  </si>
  <si>
    <t>Ayuntamiento de Aldearrubia</t>
  </si>
  <si>
    <t>Ayuntamiento de Aldeaseca de Alba</t>
  </si>
  <si>
    <t>Ayuntamiento de Aldeaseca de la Frontera</t>
  </si>
  <si>
    <t>Ayuntamiento de Aldeatejada</t>
  </si>
  <si>
    <t>Veterinarios Sedano</t>
  </si>
  <si>
    <t>Ayuntamiento de Aldeavieja de Tormes</t>
  </si>
  <si>
    <t>Ayuntamiento de Aldehuela de la Bóveda</t>
  </si>
  <si>
    <t>Ayuntamiento de Aldehuela de Yeltes</t>
  </si>
  <si>
    <t>Ayuntamiento de Almenara de Tormes</t>
  </si>
  <si>
    <t>Ayuntamiento de Almendra</t>
  </si>
  <si>
    <t>Ayuntamiento de Anaya de Alba</t>
  </si>
  <si>
    <t>Ayuntamiento de Añover de Tormes</t>
  </si>
  <si>
    <t>Ayuntamiento de Arabayona de Mógica</t>
  </si>
  <si>
    <t>Responder requeriria una reelaboración</t>
  </si>
  <si>
    <t>Ayuntamiento de Arapiles</t>
  </si>
  <si>
    <t>Ayuntamiento de Arcediano</t>
  </si>
  <si>
    <t>Ayuntamiento de Arco, El</t>
  </si>
  <si>
    <t>Ayuntamiento de Armenteros</t>
  </si>
  <si>
    <t>Ayuntamiento de Atalaya, La</t>
  </si>
  <si>
    <t>Ayuntamiento de Babilafuente</t>
  </si>
  <si>
    <t>Ayuntamiento de Bañobárez</t>
  </si>
  <si>
    <t>Ayuntamiento de Barbadillo</t>
  </si>
  <si>
    <t>Ayuntamiento de Barbalos</t>
  </si>
  <si>
    <t>Ayuntamiento de Barceo</t>
  </si>
  <si>
    <t>Ayuntamiento de Barruecopardo</t>
  </si>
  <si>
    <t>Ayuntamiento de Bastida, La</t>
  </si>
  <si>
    <t>Ayuntamiento de Béjar</t>
  </si>
  <si>
    <t>Ayuntamiento de Beleña</t>
  </si>
  <si>
    <t>Ayuntamiento de Bermellar</t>
  </si>
  <si>
    <t>Ayuntamiento de Berrocal de Huebra</t>
  </si>
  <si>
    <t>Ayuntamiento de Berrocal de Salvatierra</t>
  </si>
  <si>
    <t>Ayuntamiento de Boada</t>
  </si>
  <si>
    <t>Ayuntamiento de Bodón, El</t>
  </si>
  <si>
    <t>Ayuntamiento de Bogajo</t>
  </si>
  <si>
    <t>Ayuntamiento de Bouza, La</t>
  </si>
  <si>
    <t>Ayuntamiento de Bóveda del Río Almar</t>
  </si>
  <si>
    <t>Ayuntamiento de Brincones</t>
  </si>
  <si>
    <t>Ayuntamiento de Buenamadre</t>
  </si>
  <si>
    <t>Ayuntamiento de Buenavista</t>
  </si>
  <si>
    <t>Ayuntamiento de Cabaco, El</t>
  </si>
  <si>
    <t>Ayuntamiento de Cabeza de Béjar, La</t>
  </si>
  <si>
    <t>Ayuntamiento de Cabeza del Caballo</t>
  </si>
  <si>
    <t>Ayuntamiento de Cabezabellosa de la Calzada</t>
  </si>
  <si>
    <t>Ayuntamiento de Cabrerizos</t>
  </si>
  <si>
    <t>Ayuntamiento de Cabrillas</t>
  </si>
  <si>
    <t>Ayuntamiento de Calvarrasa de Abajo</t>
  </si>
  <si>
    <t>Ayuntamiento de Calvarrasa de Arriba</t>
  </si>
  <si>
    <t>Ayuntamiento de Calzada de Béjar, La</t>
  </si>
  <si>
    <t>Ayuntamiento de Calzada de Don Diego</t>
  </si>
  <si>
    <t>Ayuntamiento de Calzada de Valdunciel</t>
  </si>
  <si>
    <t>Ayuntamiento de Campillo de Azaba</t>
  </si>
  <si>
    <t>Ayuntamiento de Campo de Peñaranda, El</t>
  </si>
  <si>
    <t>Ayuntamiento de Candelario</t>
  </si>
  <si>
    <t>Ayuntamiento de Canillas de Abajo</t>
  </si>
  <si>
    <t>Ayuntamiento de Cantagallo</t>
  </si>
  <si>
    <t>Ayuntamiento de Cantalapiedra</t>
  </si>
  <si>
    <t>Ayuntamiento de Cantalpino</t>
  </si>
  <si>
    <t>Ayuntamiento de Cantaracillo</t>
  </si>
  <si>
    <t>Rechazado 10/06</t>
  </si>
  <si>
    <t>Ayuntamiento de Carbajosa de la Sagrada</t>
  </si>
  <si>
    <t>Ayuntamiento de Carpio de Azaba</t>
  </si>
  <si>
    <t>Ayuntamiento de Carrascal de Barregas</t>
  </si>
  <si>
    <t>Ayuntamiento de Carrascal del Obispo</t>
  </si>
  <si>
    <t>Ayuntamiento de Casafranca</t>
  </si>
  <si>
    <t>Ayuntamiento de Casas del Conde, Las</t>
  </si>
  <si>
    <t>Ayuntamiento de Casillas de Flores</t>
  </si>
  <si>
    <t>Ayuntamiento de Castellanos de Moriscos</t>
  </si>
  <si>
    <t>Ayuntamiento de Castellanos de Villiquera</t>
  </si>
  <si>
    <t>Ayuntamiento de Castillejo de Martín Viejo</t>
  </si>
  <si>
    <t>Ayuntamiento de Castraz</t>
  </si>
  <si>
    <t>Ayuntamiento de Cepeda</t>
  </si>
  <si>
    <t>Ayuntamiento de Cereceda de la Sierra</t>
  </si>
  <si>
    <t>Ayuntamiento de Cerezal de Peñahorcada</t>
  </si>
  <si>
    <t>Ayuntamiento de Cerralbo</t>
  </si>
  <si>
    <t>Ayuntamiento de Cerro, El</t>
  </si>
  <si>
    <t>Ayuntamiento de Cespedosa de Tormes</t>
  </si>
  <si>
    <t>Ayuntamiento de Chagarcía Medianero</t>
  </si>
  <si>
    <t>Ayuntamiento de Cilleros de la Bastida</t>
  </si>
  <si>
    <t>Ayuntamiento de Cipérez</t>
  </si>
  <si>
    <t>Ayuntamiento de Ciudad Rodrigo</t>
  </si>
  <si>
    <t>Si. Vidas Callejeras</t>
  </si>
  <si>
    <t>Ayuntamiento de Coca de Alba</t>
  </si>
  <si>
    <t>Ayuntamiento de Colmenar de Montemayor</t>
  </si>
  <si>
    <t>Ayuntamiento de Cordovilla</t>
  </si>
  <si>
    <t>Ayuntamiento de Cristóbal</t>
  </si>
  <si>
    <t>Ayuntamiento de Cubo de Don Sancho, El</t>
  </si>
  <si>
    <t>Ayuntamiento de Dios le Guarde</t>
  </si>
  <si>
    <t>Ayuntamiento de Doñinos de Ledesma</t>
  </si>
  <si>
    <t>Ayuntamiento de Doñinos de Salamanca</t>
  </si>
  <si>
    <t>Continua</t>
  </si>
  <si>
    <t>Si. Asociacion Animalista Doñigatos</t>
  </si>
  <si>
    <t>Ayuntamiento de Éjeme</t>
  </si>
  <si>
    <t>rechazado 13/05</t>
  </si>
  <si>
    <t>Ayuntamiento de Encina de San Silvestre</t>
  </si>
  <si>
    <t>Ayuntamiento de Encina, La</t>
  </si>
  <si>
    <t>Ayuntamiento de Encinas de Abajo</t>
  </si>
  <si>
    <t>rechazado 12/05</t>
  </si>
  <si>
    <t>Ayuntamiento de Encinas de Arriba</t>
  </si>
  <si>
    <t>Ayuntamiento de Encinasola de los Comendadores</t>
  </si>
  <si>
    <t>Ayuntamiento de Endrinal</t>
  </si>
  <si>
    <t>Ayuntamiento de Escurial de la Sierra</t>
  </si>
  <si>
    <t>Ayuntamiento de Espadaña</t>
  </si>
  <si>
    <t>Ayuntamiento de Espeja</t>
  </si>
  <si>
    <t>Ayuntamiento de Espino de la Orbada</t>
  </si>
  <si>
    <t>Ayuntamiento de Florida de Liébana</t>
  </si>
  <si>
    <t>Ayuntamiento de Forfoleda</t>
  </si>
  <si>
    <t>Ayuntamiento de Frades de la Sierra</t>
  </si>
  <si>
    <t>Ayuntamiento de Fregeneda, La</t>
  </si>
  <si>
    <t>Ayuntamiento de Fresnedoso</t>
  </si>
  <si>
    <t>rechazado 14/05</t>
  </si>
  <si>
    <t>Ayuntamiento de Fresno Alhándiga</t>
  </si>
  <si>
    <t>Ayuntamiento de Fuente de San Esteban, La</t>
  </si>
  <si>
    <t>Ayuntamiento de Fuenteguinaldo</t>
  </si>
  <si>
    <t>Ayuntamiento de Fuenteliante</t>
  </si>
  <si>
    <t>Ayuntamiento de Fuenterroble de Salvatierra</t>
  </si>
  <si>
    <t>Ayuntamiento de Fuentes de Béjar</t>
  </si>
  <si>
    <t>Ayuntamiento de Fuentes de Oñoro</t>
  </si>
  <si>
    <t>Ayuntamiento de Gajates</t>
  </si>
  <si>
    <t>Ayuntamiento de Galindo y Perahuy</t>
  </si>
  <si>
    <t>Ayuntamiento de Galinduste</t>
  </si>
  <si>
    <t>Ayuntamiento de Galisancho</t>
  </si>
  <si>
    <t>Ayuntamiento de Gallegos de Argañán</t>
  </si>
  <si>
    <t>Ayuntamiento de Gallegos de Solmirón</t>
  </si>
  <si>
    <t>Ayuntamiento de Garcibuey</t>
  </si>
  <si>
    <t>Ayuntamiento de Garcihernández</t>
  </si>
  <si>
    <t>Ayuntamiento de Garcirrey</t>
  </si>
  <si>
    <t>Ayuntamiento de Gejuelo del Barro</t>
  </si>
  <si>
    <t>Ayuntamiento de Golpejas</t>
  </si>
  <si>
    <t>Ayuntamiento de Gomecello</t>
  </si>
  <si>
    <t>Ayuntamiento de Guadramiro</t>
  </si>
  <si>
    <t>Ayuntamiento de Guijo de Ávila</t>
  </si>
  <si>
    <t>Ayuntamiento de Guijuelo</t>
  </si>
  <si>
    <t>Ayuntamiento de Herguijuela de Ciudad Rodrigo</t>
  </si>
  <si>
    <t>Ayuntamiento de Herguijuela de la Sierra</t>
  </si>
  <si>
    <t>Ayuntamiento de Herguijuela del Campo</t>
  </si>
  <si>
    <t>Ayuntamiento de Hinojosa de Duero</t>
  </si>
  <si>
    <t>rechazado 15/05</t>
  </si>
  <si>
    <t>Ayuntamiento de Horcajo de Montemayor</t>
  </si>
  <si>
    <t>Ayuntamiento de Horcajo Medianero</t>
  </si>
  <si>
    <t>Ayuntamiento de Hoya, La</t>
  </si>
  <si>
    <t>Ayuntamiento de Huerta</t>
  </si>
  <si>
    <t>Ayuntamiento de Iruelos</t>
  </si>
  <si>
    <t>Ayuntamiento de Ituero de Azaba</t>
  </si>
  <si>
    <t>Ayuntamiento de Juzbado</t>
  </si>
  <si>
    <t>Ayuntamiento de Lagunilla</t>
  </si>
  <si>
    <t>Ayuntamiento de Larrodrigo</t>
  </si>
  <si>
    <t>Ayuntamiento de Ledesma</t>
  </si>
  <si>
    <t>Ayuntamiento de Ledrada</t>
  </si>
  <si>
    <t>Ayuntamiento de Linares de Riofrío</t>
  </si>
  <si>
    <t>Ayuntamiento de Lumbrales</t>
  </si>
  <si>
    <t>Ayuntamiento de Machacón</t>
  </si>
  <si>
    <t>Ayuntamiento de Macotera</t>
  </si>
  <si>
    <t>Ayuntamiento de Madroñal</t>
  </si>
  <si>
    <t>Ayuntamiento de Maíllo, El</t>
  </si>
  <si>
    <t>Ayuntamiento de Malpartida</t>
  </si>
  <si>
    <t>Ayuntamiento de Mancera de Abajo</t>
  </si>
  <si>
    <t>Ayuntamiento de Manzano, El</t>
  </si>
  <si>
    <t>Ayuntamiento de Martiago</t>
  </si>
  <si>
    <t>Ayuntamiento de Martín de Yeltes</t>
  </si>
  <si>
    <t>Ayuntamiento de Martinamor</t>
  </si>
  <si>
    <t>Ayuntamiento de Masueco</t>
  </si>
  <si>
    <t>Ayuntamiento de Mata de Ledesma, La</t>
  </si>
  <si>
    <t>Ayuntamiento de Matilla de los Caños del Río</t>
  </si>
  <si>
    <t>rechazado 22/5</t>
  </si>
  <si>
    <t>Ayuntamiento de Maya, La</t>
  </si>
  <si>
    <t>Ayuntamiento de Membribe de la Sierra</t>
  </si>
  <si>
    <t>Ayuntamiento de Mieza</t>
  </si>
  <si>
    <t>Ayuntamiento de Milano, El</t>
  </si>
  <si>
    <t>Ayuntamiento de Miranda de Azán</t>
  </si>
  <si>
    <t>Ayuntamiento de Miranda del Castañar</t>
  </si>
  <si>
    <t>Ayuntamiento de Mogarraz</t>
  </si>
  <si>
    <t>Ayuntamiento de Molinillo</t>
  </si>
  <si>
    <t>Ayuntamiento de Monforte de la Sierra</t>
  </si>
  <si>
    <t>Ayuntamiento de Monleón</t>
  </si>
  <si>
    <t>Ayuntamiento de Monleras</t>
  </si>
  <si>
    <t>Ayuntamiento de Monsagro</t>
  </si>
  <si>
    <t>Ayuntamiento de Montejo</t>
  </si>
  <si>
    <t>Ayuntamiento de Montemayor del Río</t>
  </si>
  <si>
    <t>Ayuntamiento de Monterrubio de Armuña</t>
  </si>
  <si>
    <t>Ayuntamiento de Monterrubio de la Sierra</t>
  </si>
  <si>
    <t>Ayuntamiento de Morasverdes</t>
  </si>
  <si>
    <t>Ayuntamiento de Morille</t>
  </si>
  <si>
    <t>Ayuntamiento de Moríñigo</t>
  </si>
  <si>
    <t>Ayuntamiento de Moriscos</t>
  </si>
  <si>
    <t>Ayuntamiento de Moronta</t>
  </si>
  <si>
    <t>Ayuntamiento de Mozárbez</t>
  </si>
  <si>
    <t>Ayuntamiento de Narros de Matalayegua</t>
  </si>
  <si>
    <t>Ayuntamiento de Nava de Béjar</t>
  </si>
  <si>
    <t>Ayuntamiento de Nava de Francia</t>
  </si>
  <si>
    <t>Ayuntamiento de Nava de Sotrobal</t>
  </si>
  <si>
    <t>Ayuntamiento de Navacarros</t>
  </si>
  <si>
    <t>Ayuntamiento de Navales</t>
  </si>
  <si>
    <t>Ayuntamiento de Navalmoral de Béjar</t>
  </si>
  <si>
    <t>Ayuntamiento de Navamorales</t>
  </si>
  <si>
    <t>Ayuntamiento de Navarredonda de la Rinconada</t>
  </si>
  <si>
    <t>Ayuntamiento de Navasfrías</t>
  </si>
  <si>
    <t>Ayuntamiento de Negrilla de Palencia</t>
  </si>
  <si>
    <t>Ayuntamiento de Olmedo de Camaces</t>
  </si>
  <si>
    <t>Ayuntamiento de Orbada, La</t>
  </si>
  <si>
    <t>Ayuntamiento de Pajares de la Laguna</t>
  </si>
  <si>
    <t>Ayuntamiento de Palacios del Arzobispo</t>
  </si>
  <si>
    <t>Ayuntamiento de Palaciosrubios</t>
  </si>
  <si>
    <t>Ayuntamiento de Palencia de Negrilla</t>
  </si>
  <si>
    <t>Ayuntamiento de Parada de Arriba</t>
  </si>
  <si>
    <t>Ayuntamiento de Parada de Rubiales</t>
  </si>
  <si>
    <t>Ayuntamiento de Paradinas de San Juan</t>
  </si>
  <si>
    <t>Ayuntamiento de Pastores</t>
  </si>
  <si>
    <t>Ayuntamiento de Payo, El</t>
  </si>
  <si>
    <t>Ayuntamiento de Pedraza de Alba</t>
  </si>
  <si>
    <t>Ayuntamiento de Pedrosillo de Alba</t>
  </si>
  <si>
    <t>Ayuntamiento de Pedrosillo de los Aires</t>
  </si>
  <si>
    <t>Ayuntamiento de Pedrosillo el Ralo</t>
  </si>
  <si>
    <t>Ayuntamiento de Pedroso de la Armuña, El</t>
  </si>
  <si>
    <t>Ayuntamiento de Pelabravo</t>
  </si>
  <si>
    <t>Ayuntamiento de Pelarrodríguez</t>
  </si>
  <si>
    <t>Ayuntamiento de Pelayos</t>
  </si>
  <si>
    <t>rechazado 21/5</t>
  </si>
  <si>
    <t>Ayuntamiento de Peña, La</t>
  </si>
  <si>
    <t>Ayuntamiento de Peñacaballera</t>
  </si>
  <si>
    <t>Ayuntamiento de Peñaparda</t>
  </si>
  <si>
    <t>Ayuntamiento de Peñaranda de Bracamonte</t>
  </si>
  <si>
    <t>Ayuntamiento de Peñarandilla</t>
  </si>
  <si>
    <t>Ayuntamiento de Peralejos de Abajo</t>
  </si>
  <si>
    <t>Ayuntamiento de Peralejos de Arriba</t>
  </si>
  <si>
    <t>Ayuntamiento de Pereña de la Ribera</t>
  </si>
  <si>
    <t>Ayuntamiento de Peromingo</t>
  </si>
  <si>
    <t>Ayuntamiento de Pinedas</t>
  </si>
  <si>
    <t>Ayuntamiento de Pino de Tormes, El</t>
  </si>
  <si>
    <t>Ayuntamiento de Pitiegua</t>
  </si>
  <si>
    <t>Ayuntamiento de Pizarral</t>
  </si>
  <si>
    <t>Ayuntamiento de Poveda de las Cintas</t>
  </si>
  <si>
    <t>Ayuntamiento de Pozos de Hinojo</t>
  </si>
  <si>
    <t>Ayuntamiento de Puebla de Azaba</t>
  </si>
  <si>
    <t>Ayuntamiento de Puebla de San Medel</t>
  </si>
  <si>
    <t>Ayuntamiento de Puebla de Yeltes</t>
  </si>
  <si>
    <t>Ayuntamiento de Puente del Congosto</t>
  </si>
  <si>
    <t>Ayuntamiento de Puertas</t>
  </si>
  <si>
    <t>Ayuntamiento de Puerto de Béjar</t>
  </si>
  <si>
    <t>Ayuntamiento de Puerto Seguro</t>
  </si>
  <si>
    <t>Ayuntamiento de Rágama</t>
  </si>
  <si>
    <t>Ayuntamiento de Redonda, La</t>
  </si>
  <si>
    <t>Ayuntamiento de Retortillo</t>
  </si>
  <si>
    <t>Ayuntamiento de Rinconada de la Sierra, La</t>
  </si>
  <si>
    <t>Ayuntamiento de Robleda</t>
  </si>
  <si>
    <t>Ayuntamiento de Robliza de Cojos</t>
  </si>
  <si>
    <t>Ayuntamiento de Rollán</t>
  </si>
  <si>
    <t>Ayuntamiento de Saelices el Chico</t>
  </si>
  <si>
    <t>Ayuntamiento de Sagrada, La</t>
  </si>
  <si>
    <t>Ayuntamiento de Sahugo, El</t>
  </si>
  <si>
    <t>Ayuntamiento de Salamanca</t>
  </si>
  <si>
    <t>04/06/2025 La respuesta esta en la web</t>
  </si>
  <si>
    <t>Si. Servicio de recogida de animales abandonados y vagabundos.</t>
  </si>
  <si>
    <t>Ayuntamiento de Saldeana</t>
  </si>
  <si>
    <t>Ayuntamiento de Salmoral</t>
  </si>
  <si>
    <t>Ayuntamiento de Salvatierra de Tormes</t>
  </si>
  <si>
    <t>Ayuntamiento de San Cristóbal de la Cuesta</t>
  </si>
  <si>
    <t>Ayuntamiento de San Esteban de la Sierra</t>
  </si>
  <si>
    <t>Ayuntamiento de San Felices de los Gallegos</t>
  </si>
  <si>
    <t>Ayuntamiento de San Martín del Castañar</t>
  </si>
  <si>
    <t>Ayuntamiento de San Miguel de Valero</t>
  </si>
  <si>
    <t>Ayuntamiento de San Miguel del Robledo</t>
  </si>
  <si>
    <t>Ayuntamiento de San Morales</t>
  </si>
  <si>
    <t>Ayuntamiento de San Muñoz</t>
  </si>
  <si>
    <t>Ayuntamiento de San Pedro de Rozados</t>
  </si>
  <si>
    <t>Ayuntamiento de San Pedro del Valle</t>
  </si>
  <si>
    <t>Ayuntamiento de San Pelayo de Guareña</t>
  </si>
  <si>
    <t>Ayuntamiento de Sanchón de la Ribera</t>
  </si>
  <si>
    <t>Ayuntamiento de Sanchón de la Sagrada</t>
  </si>
  <si>
    <t>Ayuntamiento de Sanchotello</t>
  </si>
  <si>
    <t>Ayuntamiento de Sando</t>
  </si>
  <si>
    <t>Ayuntamiento de Santa María de Sando</t>
  </si>
  <si>
    <t>Ayuntamiento de Santa Marta de Tormes</t>
  </si>
  <si>
    <t>Si. Veterinaria las nieves</t>
  </si>
  <si>
    <t>No.</t>
  </si>
  <si>
    <t>Ayuntamiento de Santiago de la Puebla</t>
  </si>
  <si>
    <t>Ayuntamiento de Santibáñez de Béjar</t>
  </si>
  <si>
    <t>Ayuntamiento de Santibáñez de la Sierra</t>
  </si>
  <si>
    <t>Ayuntamiento de Santiz</t>
  </si>
  <si>
    <t>Ayuntamiento de Santos, Los</t>
  </si>
  <si>
    <t>Ayuntamiento de Sardón de los Frailes</t>
  </si>
  <si>
    <t>Ayuntamiento de Saucelle</t>
  </si>
  <si>
    <t>Ayuntamiento de Sepulcro-Hilario</t>
  </si>
  <si>
    <t>Ayuntamiento de Sequeros</t>
  </si>
  <si>
    <t>Ayuntamiento de Serradilla del Arroyo</t>
  </si>
  <si>
    <t>Ayuntamiento de Serradilla del Llano</t>
  </si>
  <si>
    <t>Ayuntamiento de Sierpe, La</t>
  </si>
  <si>
    <t>Ayuntamiento de Sieteiglesias de Tormes</t>
  </si>
  <si>
    <t>Ayuntamiento de Sobradillo</t>
  </si>
  <si>
    <t>Ayuntamiento de Sorihuela</t>
  </si>
  <si>
    <t>Ayuntamiento de Sotoserrano</t>
  </si>
  <si>
    <t>Ayuntamiento de Tabera de Abajo</t>
  </si>
  <si>
    <t>Ayuntamiento de Tala, La</t>
  </si>
  <si>
    <t>Ayuntamiento de Tamames</t>
  </si>
  <si>
    <t>Ayuntamiento de Tarazona de Guareña</t>
  </si>
  <si>
    <t>Ayuntamiento de Tardáguila</t>
  </si>
  <si>
    <t>Ayuntamiento de Tejado, El</t>
  </si>
  <si>
    <t>Ayuntamiento de Tejeda y Segoyuela</t>
  </si>
  <si>
    <t>Ayuntamiento de Tenebrón</t>
  </si>
  <si>
    <t>Ayuntamiento de Terradillos</t>
  </si>
  <si>
    <t>Ayuntamiento de Topas</t>
  </si>
  <si>
    <t>Ayuntamiento de Tordillos</t>
  </si>
  <si>
    <t>Ayuntamiento de Tornadizo, El</t>
  </si>
  <si>
    <t>Ayuntamiento de Torresmenudas</t>
  </si>
  <si>
    <t>Ayuntamiento de Trabanca</t>
  </si>
  <si>
    <t>Ayuntamiento de Tremedal de Tormes</t>
  </si>
  <si>
    <t>21/05/2025 Rechazan contestar ya que requeriría elaborar la información</t>
  </si>
  <si>
    <t>Ayuntamiento de Valdecarros</t>
  </si>
  <si>
    <t>Ayuntamiento de Valdefuentes de Sangusín</t>
  </si>
  <si>
    <t>Ayuntamiento de Valdehijaderos</t>
  </si>
  <si>
    <t>Ayuntamiento de Valdelacasa</t>
  </si>
  <si>
    <t>Ayuntamiento de Valdelageve</t>
  </si>
  <si>
    <t>Ayuntamiento de Valdelosa</t>
  </si>
  <si>
    <t>Ayuntamiento de Valdemierque</t>
  </si>
  <si>
    <t>Ayuntamiento de Valderrodrigo</t>
  </si>
  <si>
    <t>Ayuntamiento de Valdunciel</t>
  </si>
  <si>
    <t>Ayuntamiento de Valero</t>
  </si>
  <si>
    <t>Ayuntamiento de Vallejera de Riofrío</t>
  </si>
  <si>
    <t>Ayuntamiento de Valsalabroso</t>
  </si>
  <si>
    <t>Ayuntamiento de Valverde de Valdelacasa</t>
  </si>
  <si>
    <t>Ayuntamiento de Valverdón</t>
  </si>
  <si>
    <t>Ayuntamiento de Vecinos</t>
  </si>
  <si>
    <t>rechazado 22/05</t>
  </si>
  <si>
    <t>Ayuntamiento de Vega de Tirados</t>
  </si>
  <si>
    <t>Ayuntamiento de Veguillas, Las</t>
  </si>
  <si>
    <t>Ayuntamiento de Vellés, La</t>
  </si>
  <si>
    <t>rechazado 19/05</t>
  </si>
  <si>
    <t>Ayuntamiento de Ventosa del Río Almar</t>
  </si>
  <si>
    <t>Ayuntamiento de Vídola, La</t>
  </si>
  <si>
    <t>Ayuntamiento de Villaflores</t>
  </si>
  <si>
    <t>Ayuntamiento de Villagonzalo de Tormes</t>
  </si>
  <si>
    <t>Ayuntamiento de Villalba de los Llanos</t>
  </si>
  <si>
    <t>Ayuntamiento de Villamayor</t>
  </si>
  <si>
    <t>Ayuntamiento de Villanueva del Conde</t>
  </si>
  <si>
    <t>Ayuntamiento de Villar de Argañán</t>
  </si>
  <si>
    <t>Ayuntamiento de Villar de Ciervo</t>
  </si>
  <si>
    <t>Ayuntamiento de Villar de Gallimazo</t>
  </si>
  <si>
    <t>Ayuntamiento de Villar de la Yegua</t>
  </si>
  <si>
    <t>Ayuntamiento de Villar de Peralonso</t>
  </si>
  <si>
    <t>Ayuntamiento de Villar de Samaniego</t>
  </si>
  <si>
    <t>Ayuntamiento de Villares de la Reina</t>
  </si>
  <si>
    <t>Ayuntamiento de Villares de Yeltes</t>
  </si>
  <si>
    <t>Ayuntamiento de Villarino de los Aires</t>
  </si>
  <si>
    <t>Ayuntamiento de Villarmayor</t>
  </si>
  <si>
    <t>04/10/2025 Remite al BOPS</t>
  </si>
  <si>
    <t>Ayuntamiento de Villarmuerto</t>
  </si>
  <si>
    <t>Ayuntamiento de Villasbuenas</t>
  </si>
  <si>
    <t>Ayuntamiento de Villasdardo</t>
  </si>
  <si>
    <t>Ayuntamiento de Villaseco de los Gamitos</t>
  </si>
  <si>
    <t>Ayuntamiento de Villaseco de los Reyes</t>
  </si>
  <si>
    <t>Ayuntamiento de Villasrubias</t>
  </si>
  <si>
    <t>Ayuntamiento de Villaverde de Guareña</t>
  </si>
  <si>
    <t>Ayuntamiento de Villavieja de Yeltes</t>
  </si>
  <si>
    <t>Ayuntamiento de Villoria</t>
  </si>
  <si>
    <t>Ayuntamiento de Villoruela</t>
  </si>
  <si>
    <t>Ayuntamiento de Vilvestre</t>
  </si>
  <si>
    <t>Ayuntamiento de Vitigudino</t>
  </si>
  <si>
    <t>Ayuntamiento de Yecla de Yeltes</t>
  </si>
  <si>
    <t>Ayuntamiento de Zamarra</t>
  </si>
  <si>
    <t>Ayuntamiento de Zamayón</t>
  </si>
  <si>
    <t>Ok</t>
  </si>
  <si>
    <t>Ayuntamiento de Zarapicos</t>
  </si>
  <si>
    <t>Ayuntamiento de Zarza de Pumareda, La</t>
  </si>
  <si>
    <t>Caracteristicas estructurales</t>
  </si>
  <si>
    <t>Ayuntamiento de Zorita de la Frontera</t>
  </si>
  <si>
    <t>Ayuntamiento de Abades</t>
  </si>
  <si>
    <t>SIACYL</t>
  </si>
  <si>
    <t>Ayuntamiento de Adrada de Pirón</t>
  </si>
  <si>
    <t>Ayuntamiento de Adrados</t>
  </si>
  <si>
    <t>Ayuntamiento de Aguilafuente</t>
  </si>
  <si>
    <t>Ayuntamiento de Alconada de Maderuelo</t>
  </si>
  <si>
    <t>Ayuntamiento de Aldea Real</t>
  </si>
  <si>
    <t>Ayuntamiento de Aldealcorvo</t>
  </si>
  <si>
    <t>Ayuntamiento de Aldealengua de Pedraza</t>
  </si>
  <si>
    <t>Ayuntamiento de Aldealengua de Santa María</t>
  </si>
  <si>
    <t>Ayuntamiento de Aldeanueva de la Serrezuela</t>
  </si>
  <si>
    <t>Ayuntamiento de Aldeanueva del Codonal</t>
  </si>
  <si>
    <t>mail con quejas</t>
  </si>
  <si>
    <t>Ayuntamiento de Aldeasoña</t>
  </si>
  <si>
    <t>Ayuntamiento de Aldehorno</t>
  </si>
  <si>
    <t>Ayuntamiento de Aldehuela del Codonal</t>
  </si>
  <si>
    <t>DIPUTACION PROVINCIAL</t>
  </si>
  <si>
    <t>Ayuntamiento de Aldeonte</t>
  </si>
  <si>
    <t>Ayuntamiento de Anaya</t>
  </si>
  <si>
    <t>no se ha podido llevar a cabo x falta de recursos</t>
  </si>
  <si>
    <t>Ayuntamiento de Añe</t>
  </si>
  <si>
    <t>Ayuntamiento de Arahuetes</t>
  </si>
  <si>
    <t>Ayuntamiento de Arcones</t>
  </si>
  <si>
    <t xml:space="preserve">SI. </t>
  </si>
  <si>
    <t>BOP Segovia de 15 de noviembre de 2024 número 138</t>
  </si>
  <si>
    <t>Ayuntamiento de Arevalillo de Cega</t>
  </si>
  <si>
    <t>Diputación de Segovia</t>
  </si>
  <si>
    <t>Ayuntamiento de Armuña</t>
  </si>
  <si>
    <t>Ayuntamiento de Ayllón</t>
  </si>
  <si>
    <t>Ayuntamiento de Barbolla</t>
  </si>
  <si>
    <t>Ayuntamiento de Basardilla</t>
  </si>
  <si>
    <t>Ayuntamiento de Bercial</t>
  </si>
  <si>
    <t>Ayuntamiento de Bercimuel</t>
  </si>
  <si>
    <t>Ayuntamiento de Bernardos</t>
  </si>
  <si>
    <t>Ayuntamiento de Bernuy de Porreros</t>
  </si>
  <si>
    <t>Asociación Protectora de Animales Gatuna Felina</t>
  </si>
  <si>
    <t>Ayuntamiento de Boceguillas</t>
  </si>
  <si>
    <t>DIPUTACION solo recogida perros abandonados</t>
  </si>
  <si>
    <t>Ayuntamiento de Brieva</t>
  </si>
  <si>
    <t>Ayuntamiento de Caballar</t>
  </si>
  <si>
    <t>Ayuntamiento de Cabañas de Polendos</t>
  </si>
  <si>
    <t>Ayuntamiento de Cabezuela</t>
  </si>
  <si>
    <t>18/07/2025 (BOPSG 86).</t>
  </si>
  <si>
    <t>Ayuntamiento de Calabazas de Fuentidueña</t>
  </si>
  <si>
    <t>Ayuntamiento de Campo de San Pedro</t>
  </si>
  <si>
    <t>Ayuntamiento de Cantalejo</t>
  </si>
  <si>
    <t>Ayuntamiento de Cantimpalos</t>
  </si>
  <si>
    <t>Ayuntamiento de Carabias</t>
  </si>
  <si>
    <t>Ayuntamiento de Carbonero el Mayor</t>
  </si>
  <si>
    <t>Ayuntamiento de Carrascal del Río</t>
  </si>
  <si>
    <t>NO PQ NO HAY GATOS</t>
  </si>
  <si>
    <t>Ayuntamiento de Casla</t>
  </si>
  <si>
    <t xml:space="preserve"> Diputación Provincial para perros abandonados</t>
  </si>
  <si>
    <t>asociacion voluntaria (no dice 24/7)</t>
  </si>
  <si>
    <t>centro Marta Sanz Gala (no dice 24/7)</t>
  </si>
  <si>
    <t>Ayuntamiento de Castillejo de Mesleón</t>
  </si>
  <si>
    <t>Ayuntamiento de Castro de Fuentidueña</t>
  </si>
  <si>
    <t>Ayuntamiento de Castrojimeno</t>
  </si>
  <si>
    <t>Ayuntamiento de Castroserna de Abajo</t>
  </si>
  <si>
    <t>Ayuntamiento de Castroserracín</t>
  </si>
  <si>
    <t>BAJO PETICION</t>
  </si>
  <si>
    <t>Ayuntamiento de Cedillo de la Torre</t>
  </si>
  <si>
    <t>Ayuntamiento de Cerezo de Abajo</t>
  </si>
  <si>
    <t>Ayuntamiento de Cerezo de Arriba</t>
  </si>
  <si>
    <t>Ayuntamiento de Chañe</t>
  </si>
  <si>
    <t>Ayuntamiento de Cilleruelo de San Mamés</t>
  </si>
  <si>
    <t>Ayuntamiento de Cobos de Fuentidueña</t>
  </si>
  <si>
    <t>Ayuntamiento de Coca</t>
  </si>
  <si>
    <t>Ayuntamiento de Codorniz</t>
  </si>
  <si>
    <t>Ayuntamiento de Collado Hermoso</t>
  </si>
  <si>
    <t>Ayuntamiento de Condado de Castilnovo</t>
  </si>
  <si>
    <t>Ayuntamiento de Corral de Ayllón</t>
  </si>
  <si>
    <t>Ayuntamiento de Cozuelos de Fuentidueña</t>
  </si>
  <si>
    <t>Ayuntamiento de Cubillo</t>
  </si>
  <si>
    <t>Ayuntamiento de Cuéllar</t>
  </si>
  <si>
    <t>Ayuntamiento de Cuevas de Provanco</t>
  </si>
  <si>
    <t>Ayuntamiento de Domingo García</t>
  </si>
  <si>
    <t>Ayuntamiento de Donhierro</t>
  </si>
  <si>
    <t>Ayuntamiento de Duruelo</t>
  </si>
  <si>
    <t>Ayuntamiento de Encinas</t>
  </si>
  <si>
    <t>Ayuntamiento de Encinillas</t>
  </si>
  <si>
    <t>Ayuntamiento de Escalona del Prado</t>
  </si>
  <si>
    <t>Ayuntamiento de Escarabajosa de Cabezas</t>
  </si>
  <si>
    <t>Ayuntamiento de Escobar de Polendos</t>
  </si>
  <si>
    <t>Ayuntamiento de Espirdo</t>
  </si>
  <si>
    <t>Ayuntamiento de Fresneda de Cuéllar</t>
  </si>
  <si>
    <t>Ayuntamiento de Fresno de Cantespino</t>
  </si>
  <si>
    <t>Ayuntamiento de Fresno de la Fuente</t>
  </si>
  <si>
    <t>Ayuntamiento de Frumales</t>
  </si>
  <si>
    <t>Ayuntamiento de Fuente de Santa Cruz</t>
  </si>
  <si>
    <t>Ayuntamiento de Fuente el Olmo de Fuentidueña</t>
  </si>
  <si>
    <t>Ayuntamiento de Fuente el Olmo de Íscar</t>
  </si>
  <si>
    <t>Diputacion para perros fallecidos</t>
  </si>
  <si>
    <t>Ayuntamiento de Fuentepelayo</t>
  </si>
  <si>
    <t>Ayuntamiento de Fuentepiñel</t>
  </si>
  <si>
    <t>Ayuntamiento de Fuenterrebollo</t>
  </si>
  <si>
    <t>Ayuntamiento de Fuentesaúco de Fuentidueña</t>
  </si>
  <si>
    <t>Ayuntamiento de Fuentesoto</t>
  </si>
  <si>
    <t>Ayuntamiento de Fuentidueña</t>
  </si>
  <si>
    <t>Ayuntamiento de Gallegos</t>
  </si>
  <si>
    <t>Ayuntamiento de Garcillán</t>
  </si>
  <si>
    <t>Ayuntamiento de Gomezserracín</t>
  </si>
  <si>
    <t>Ayuntamiento de Grajera</t>
  </si>
  <si>
    <t>Ayuntamiento de Honrubia de la Cuesta</t>
  </si>
  <si>
    <t>Ayuntamiento de Hontalbilla</t>
  </si>
  <si>
    <t>Ayuntamiento de Hontanares de Eresma</t>
  </si>
  <si>
    <t>Ayuntamiento de Huertos, Los</t>
  </si>
  <si>
    <t>Ayuntamiento de Ituero y Lama</t>
  </si>
  <si>
    <t>Ayuntamiento de Juarros de Riomoros</t>
  </si>
  <si>
    <t>Ayuntamiento de Juarros de Voltoya</t>
  </si>
  <si>
    <t>Diputación Provincial</t>
  </si>
  <si>
    <t>Ayuntamiento de la Losa</t>
  </si>
  <si>
    <t>Ayuntamiento de la Matilla</t>
  </si>
  <si>
    <t>Ayuntamiento de Labajos</t>
  </si>
  <si>
    <t>Ayuntamiento de Laguna de Contreras</t>
  </si>
  <si>
    <t>Ayuntamiento de Languilla</t>
  </si>
  <si>
    <t>Ayuntamiento de Lastras de Cuéllar</t>
  </si>
  <si>
    <t>Ayuntamiento de Lastras del Pozo</t>
  </si>
  <si>
    <t>Ayuntamiento de Maderuelo</t>
  </si>
  <si>
    <t>Ayuntamiento de Marazoleja</t>
  </si>
  <si>
    <t>Ayuntamiento de Marazuela</t>
  </si>
  <si>
    <t>Ayuntamiento de Martín Miguel</t>
  </si>
  <si>
    <t>Ayuntamiento de Martín Muñoz de la Dehesa</t>
  </si>
  <si>
    <t>Ayuntamiento de Martín Muñoz de las Posadas</t>
  </si>
  <si>
    <t>Ayuntamiento de Marugán</t>
  </si>
  <si>
    <t>DIPUTACION - Centro Canino La Yosa</t>
  </si>
  <si>
    <t>Veterinario de urgencias a peticion</t>
  </si>
  <si>
    <t>Ayuntamiento de Mata de Cuéllar</t>
  </si>
  <si>
    <t>Ayuntamiento de Matabuena</t>
  </si>
  <si>
    <t>Ayuntamiento de Melque de Cercos</t>
  </si>
  <si>
    <t>Ayuntamiento de Membibre de la Hoz</t>
  </si>
  <si>
    <t>Ayuntamiento de Migueláñez</t>
  </si>
  <si>
    <t>Ayuntamiento de Montejo de Arévalo</t>
  </si>
  <si>
    <t>Ayuntamiento de Montejo de la Vega de la Serrezuela</t>
  </si>
  <si>
    <t>Ayuntamiento de Monterrubio</t>
  </si>
  <si>
    <t>Ayuntamiento de Moral de Hornuez</t>
  </si>
  <si>
    <t>Ayuntamiento de Mozoncillo</t>
  </si>
  <si>
    <t>Agrocinegética Bracamonte, S.L. y el servicio de veterinarios por María Galán Sanz</t>
  </si>
  <si>
    <t>Ayuntamiento de Muñopedro</t>
  </si>
  <si>
    <t>Ayuntamiento de Muñoveros</t>
  </si>
  <si>
    <t>Ayuntamiento de Nava de la Asunción</t>
  </si>
  <si>
    <t>desconocen datos</t>
  </si>
  <si>
    <t>Diputación Provincial de Segovia tiene firmado un Convenio con una empresa para recogida de perros abandonados</t>
  </si>
  <si>
    <t>Ayuntamiento de Navafría</t>
  </si>
  <si>
    <t>Ayuntamiento de Navalilla</t>
  </si>
  <si>
    <t>Ayuntamiento de Navalmanzano</t>
  </si>
  <si>
    <t>Ayuntamiento de Navares de Ayuso</t>
  </si>
  <si>
    <t>Ayuntamiento de Navares de Enmedio</t>
  </si>
  <si>
    <t>Ayuntamiento de Navares de las Cuevas</t>
  </si>
  <si>
    <t>finales 2025</t>
  </si>
  <si>
    <t>NO. EN TRAMITE CON LA VETERINARIA DE ARANDA DE DUERO</t>
  </si>
  <si>
    <t>Ayuntamiento de Navas de Oro</t>
  </si>
  <si>
    <t>Ayuntamiento de Navas de Riofrío</t>
  </si>
  <si>
    <t>Ayuntamiento de Navas de San Antonio</t>
  </si>
  <si>
    <t>Ayuntamiento de Nieva</t>
  </si>
  <si>
    <t>Ayuntamiento de Olombrada</t>
  </si>
  <si>
    <t>Ayuntamiento de Orejana</t>
  </si>
  <si>
    <t xml:space="preserve"> BOP Segovia de 21de marzo de 2025 número 35, páginas 36 a 342</t>
  </si>
  <si>
    <t>Ayuntamiento de Ortigosa de Pestaño</t>
  </si>
  <si>
    <t>Ayuntamiento de Ortigosa del Monte</t>
  </si>
  <si>
    <t>CLIN. VET Y VOLUNTARIADO</t>
  </si>
  <si>
    <t>SERVICIOS MUNICIPALES</t>
  </si>
  <si>
    <t>Ayuntamiento de Otero de Herreros</t>
  </si>
  <si>
    <t>Ayuntamiento de Pajarejos</t>
  </si>
  <si>
    <t>Ayuntamiento de Palazuelos de Eresma</t>
  </si>
  <si>
    <t>??</t>
  </si>
  <si>
    <t>colaboración y cooperación con la Diputación Provincial de Segovia y la empresa encargada de gestionar esta prestación es el Centro canino La Yosa</t>
  </si>
  <si>
    <t>Ayuntamiento de Pedraza</t>
  </si>
  <si>
    <t>Ayuntamiento de Pelayos del Arroyo</t>
  </si>
  <si>
    <t>Ayuntamiento de Perosillo</t>
  </si>
  <si>
    <t>Ayuntamiento de Pinarejos</t>
  </si>
  <si>
    <t>Ayuntamiento de Pinarnegrillo</t>
  </si>
  <si>
    <t>Ayuntamiento de Prádena</t>
  </si>
  <si>
    <t>Diputación Provincial de Segovia</t>
  </si>
  <si>
    <t>Asociacion voluntaria no dice nada de (24/7)</t>
  </si>
  <si>
    <t>tiene vet. pero no dice que sea 24/7</t>
  </si>
  <si>
    <t>Ayuntamiento de Puebla de Pedraza</t>
  </si>
  <si>
    <t>Ayuntamiento de Rapariegos</t>
  </si>
  <si>
    <t>Ayuntamiento de Rebollo</t>
  </si>
  <si>
    <t>Ayuntamiento de Remondo</t>
  </si>
  <si>
    <t>Ayuntamiento de Riaguas de San Bartolomé</t>
  </si>
  <si>
    <t>Ayuntamiento de Riaza</t>
  </si>
  <si>
    <t>Ayuntamiento de Ribota</t>
  </si>
  <si>
    <t>Ayuntamiento de Riofrío de Riaza</t>
  </si>
  <si>
    <t>Ayuntamiento de Roda de Eresma</t>
  </si>
  <si>
    <t>Ayuntamiento de Sacramenia</t>
  </si>
  <si>
    <t>Ayuntamiento de Samboal</t>
  </si>
  <si>
    <t>Ayuntamiento de San Cristóbal de Cuéllar</t>
  </si>
  <si>
    <t>Ayuntamiento de San Cristóbal de la Vega</t>
  </si>
  <si>
    <t>Ayuntamiento de San Cristóbal de Segovia</t>
  </si>
  <si>
    <t>Ayuntamiento de San Martín y Mudrián</t>
  </si>
  <si>
    <t>Ayuntamiento de San Miguel de Bernuy</t>
  </si>
  <si>
    <t>Ayuntamiento de San Pedro de Gaíllos</t>
  </si>
  <si>
    <t>Ayuntamiento de Sanchonuño</t>
  </si>
  <si>
    <t>Ayuntamiento de Sangarcía</t>
  </si>
  <si>
    <t>Ayuntamiento de Santa María la Real de Nieva</t>
  </si>
  <si>
    <t>Ayuntamiento de Santa Marta del Cerro</t>
  </si>
  <si>
    <t>Ayuntamiento de Santiuste de Pedraza</t>
  </si>
  <si>
    <t>Ayuntamiento de Santiuste de San Juan Bautista</t>
  </si>
  <si>
    <t>Ayuntamiento de Santo Domingo de Pirón</t>
  </si>
  <si>
    <t>Ayuntamiento de Santo Tomé del Puerto</t>
  </si>
  <si>
    <t>Ayuntamiento de Sauquillo de Cabezas</t>
  </si>
  <si>
    <t>Ayuntamiento de Sebúlcor</t>
  </si>
  <si>
    <t>Ayuntamiento de Segovia</t>
  </si>
  <si>
    <t>RECOGIDA DE ANIMALES ABANDONADOS: ASOCIACIÓN PARA LA DEFENSA
DE LOS ANIMALES
o Convenio de colaboración
• PROTOCOLO C.E.R.: GESTORES DE COLONIAS FELINAS (GESCOFES)
o Convenio de colaboración</t>
  </si>
  <si>
    <t>Ayuntamiento de Sepúlveda</t>
  </si>
  <si>
    <t>Ayuntamiento de Sequera de Fresno</t>
  </si>
  <si>
    <t>Ayuntamiento de Sotillo</t>
  </si>
  <si>
    <t>Ayuntamiento de Sotosalbos</t>
  </si>
  <si>
    <t>Ayuntamiento de Tabanera la Luenga</t>
  </si>
  <si>
    <t>Ayuntamiento de Tolocirio</t>
  </si>
  <si>
    <t>Ayuntamiento de Torre Val de San Pedro</t>
  </si>
  <si>
    <t>Ayuntamiento de Torreadrada</t>
  </si>
  <si>
    <t>Ayuntamiento de Torrecaballeros</t>
  </si>
  <si>
    <t>Ayuntamiento de Torrecilla del Pinar</t>
  </si>
  <si>
    <t>Ayuntamiento de Torreiglesias</t>
  </si>
  <si>
    <t>Ayuntamiento de Trescasas</t>
  </si>
  <si>
    <t>Ayuntamiento de Turégano</t>
  </si>
  <si>
    <t>Ayuntamiento de Urueñas</t>
  </si>
  <si>
    <t>Ayuntamiento de Valdeprados</t>
  </si>
  <si>
    <t>Ayuntamiento de Valdevacas de Montejo</t>
  </si>
  <si>
    <t>Ayuntamiento de Valdevacas y Guijar</t>
  </si>
  <si>
    <t>Ayuntamiento de Valle de Tabladillo</t>
  </si>
  <si>
    <t>no tenemos gatos comunitarios</t>
  </si>
  <si>
    <t>Ayuntamiento de Vallelado</t>
  </si>
  <si>
    <t>Ayuntamiento de Valleruela de Pedraza</t>
  </si>
  <si>
    <t>Ayuntamiento de Valleruela de Sepúlveda</t>
  </si>
  <si>
    <t>Ayuntamiento de Valseca</t>
  </si>
  <si>
    <t>Ayuntamiento de Valtiendas</t>
  </si>
  <si>
    <t>Ayuntamiento de Valverde del Majano</t>
  </si>
  <si>
    <t>Ayuntamiento de Veganzones</t>
  </si>
  <si>
    <t>Ayuntamiento de Vegas de Matute</t>
  </si>
  <si>
    <t>Los Veterinarios de Los Angeles de San Rafael y con la protectora Fox Rescata.</t>
  </si>
  <si>
    <t>Ayuntamiento de Ventosilla y Tejadilla</t>
  </si>
  <si>
    <t>Ayuntamiento de Villacastín</t>
  </si>
  <si>
    <t>Ayuntamiento de Villaverde de Íscar</t>
  </si>
  <si>
    <t>Ayuntamiento de Villaverde de Montejo</t>
  </si>
  <si>
    <t>Ayuntamiento de Villeguillo</t>
  </si>
  <si>
    <t>Ayuntamiento de Yanguas de Eresma</t>
  </si>
  <si>
    <t>Ayuntamiento de Zarzuela del Monte</t>
  </si>
  <si>
    <t>Ayuntamiento de Zarzuela del Pinar</t>
  </si>
  <si>
    <t>Ayuntamiento del Espinar</t>
  </si>
  <si>
    <t>Ayuntamiento del Real Sitio de San Ildefonso</t>
  </si>
  <si>
    <t>Ayuntamiento de Ábalos</t>
  </si>
  <si>
    <t>18/12/25- Transparencia le da al Ayuntamiento 20 dias para que responda la solicitud. Responden el 14/01/26</t>
  </si>
  <si>
    <t>Centro Veterinario Malpica SL</t>
  </si>
  <si>
    <t>Ayuntamiento de Agoncillo</t>
  </si>
  <si>
    <t>Ayuntamiento de Aguilar del Río Alhama</t>
  </si>
  <si>
    <t>18/12/25- Transparencia le da al Ayuntamiento 20 dias para que responda la solicitud</t>
  </si>
  <si>
    <t>Ayuntamiento de Ajamil de Cameros</t>
  </si>
  <si>
    <t>23/01/26- Transparencia le da al Ayuntamiento 20 dias para que responda la solicitud</t>
  </si>
  <si>
    <t>Ayuntamiento de Albelda de Iregua</t>
  </si>
  <si>
    <t>Colonias Felinas Logroño</t>
  </si>
  <si>
    <t>Ayuntamiento de Alberite</t>
  </si>
  <si>
    <t>04/11/25. El Ayto. no dispone de medios materiales ni personales para realizar censo.</t>
  </si>
  <si>
    <t>Gobierno de La Rioja</t>
  </si>
  <si>
    <t>Ayuntamiento de Alcanadre</t>
  </si>
  <si>
    <t>Ayuntamiento de Aldeanueva de Ebro</t>
  </si>
  <si>
    <t>Ayuntamiento de Alesanco</t>
  </si>
  <si>
    <t>Ayuntamiento de Alesón</t>
  </si>
  <si>
    <t>Ayuntamiento de Alfaro</t>
  </si>
  <si>
    <t>Los voluntarios</t>
  </si>
  <si>
    <t>Ayuntamiento de Almarza de Cameros</t>
  </si>
  <si>
    <t>Ayuntamiento de Anguciana</t>
  </si>
  <si>
    <t>Servicio de recogida de animales por: Centro de recogida de Animales de Cañas</t>
  </si>
  <si>
    <t>Ayuntamiento de Anguiano</t>
  </si>
  <si>
    <t>22/01/26- Transparencia le da al Ayuntamiento 20 dias para que responda la solicitud</t>
  </si>
  <si>
    <t>Ayuntamiento de Arenzana de Abajo</t>
  </si>
  <si>
    <t>19/12/25- Transparencia le da al Ayuntamiento 20 dias para que responda la solicitud</t>
  </si>
  <si>
    <t>Ayuntamiento de Arenzana de Arriba</t>
  </si>
  <si>
    <t>Ayuntamiento de Arnedillo</t>
  </si>
  <si>
    <t>14/11/25.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t>
  </si>
  <si>
    <t>Ayuntamiento de Arnedo</t>
  </si>
  <si>
    <t>11/11/25. Alegan que no existe obligación de facilitar información que no obre en poder del Ayuntamiento. Es decir, si la información solicitada por un ciudadano no existe o no ha sido elaborada o adquirida en el ejercicio de las funciones del Ayuntamiento, no hay deber de entrega, y esto no se considera una denegación injustificada del derecho de acceso.</t>
  </si>
  <si>
    <t>Ayuntamiento de Arrúbal</t>
  </si>
  <si>
    <t>30/10/25. El Ayto. no gestiona gatos comunitarios, no hay censo. No pueden responder a las preguntas por atender un altisimo numero de trabajo y carecer de medios.</t>
  </si>
  <si>
    <t>Ayuntamiento de Ausejo</t>
  </si>
  <si>
    <t>Ayuntamiento de Autol</t>
  </si>
  <si>
    <t>Gobierno de La Rioja para recogida de perros. De las colonias felinas se encargan los voluntarios.</t>
  </si>
  <si>
    <t>Gobierno de La Rioja solo perros, gatos no</t>
  </si>
  <si>
    <t>Ayuntamiento de Azofra</t>
  </si>
  <si>
    <t>Ayuntamiento de Badarán</t>
  </si>
  <si>
    <t>12/01/26-Transparencia le da al Ayuntamiento 20 dias para que responda la solicitud</t>
  </si>
  <si>
    <t>Ayuntamiento de Bañares</t>
  </si>
  <si>
    <t>Ayuntamiento de Baños de Río Tobía</t>
  </si>
  <si>
    <t>29/06/25-Transparencia le da tres meses al Ayto. para que responda a mi peticion. /// 25/11/25 Transparencia me responde de nuevo y le da al Ayto. 20 dias mas para responder</t>
  </si>
  <si>
    <t>Ayuntamiento de Baños de Rioja</t>
  </si>
  <si>
    <t>Ayuntamiento de Berceo</t>
  </si>
  <si>
    <t>Ayuntamiento de Bergasa</t>
  </si>
  <si>
    <t>Ayuntamiento de Bergasillas Bajera</t>
  </si>
  <si>
    <t>Ayuntamiento de Bezares</t>
  </si>
  <si>
    <t>Ayuntamiento de Bobadilla</t>
  </si>
  <si>
    <t>Ayuntamiento de Brieva de Cameros</t>
  </si>
  <si>
    <t>Ayuntamiento de Briñas</t>
  </si>
  <si>
    <t>Ayuntamiento de Briones</t>
  </si>
  <si>
    <t>Convenio con la CCAA de La Rioja</t>
  </si>
  <si>
    <t>Si, con la CCAA de La Rioja</t>
  </si>
  <si>
    <t>Ayuntamiento de Cabezón de Cameros</t>
  </si>
  <si>
    <t>Ayuntamiento de Calahorra</t>
  </si>
  <si>
    <t>Ayuntamiento de Camprovín</t>
  </si>
  <si>
    <t>Ayuntamiento de Canales de la Sierra</t>
  </si>
  <si>
    <t>Ayuntamiento de Canillas de Río Tuerto</t>
  </si>
  <si>
    <t>Ayuntamiento de Cañas</t>
  </si>
  <si>
    <t>Ayuntamiento de Cárdenas</t>
  </si>
  <si>
    <t>Ayuntamiento de Casalarreina</t>
  </si>
  <si>
    <t>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 Dicen que es abusivo solicitar tanta informacion...</t>
  </si>
  <si>
    <t>Ayuntamiento de Castañares de Rioja</t>
  </si>
  <si>
    <t>23/12/25. Transparencia le da al Ayuntamiento 20 dias para que responda la solicitud</t>
  </si>
  <si>
    <t>Ayuntamiento de Castroviejo</t>
  </si>
  <si>
    <t>Ayuntamiento de Cellorigo</t>
  </si>
  <si>
    <t>Ayuntamiento de Cenicero</t>
  </si>
  <si>
    <t>Ayuntamiento de Cervera del Río Alhama</t>
  </si>
  <si>
    <t>04/11/25. El Ayto.no inició expediente en relación a la consulta, alegan que carecen de la información solicitada, ni disponen de medios personales para poder recabarla, dejan constancia para un futuro.</t>
  </si>
  <si>
    <t>Ayuntamiento de Cidamón</t>
  </si>
  <si>
    <t>Ayuntamiento de Cihuri</t>
  </si>
  <si>
    <t xml:space="preserve">22/01/26- Transparencia le da al Ayuntamiento 20 dias para que responda la solicitud. 24/11/25. El Ayuntamiento dice que por sus caracteristicas estructurales, no dispone de recursos para atender la solicitud, ya que implica un esfuerzo desproporcionado y dificulta gravemente el normal funcionamiento de los servicios municipales ordinarios. </t>
  </si>
  <si>
    <t>Ayuntamiento de Cirueña</t>
  </si>
  <si>
    <t>Ayuntamiento de Clavijo</t>
  </si>
  <si>
    <t>Ayuntamiento de Cordovín</t>
  </si>
  <si>
    <t>Ayuntamiento de Corera</t>
  </si>
  <si>
    <t>17/11/25- No tienen constancia de la existencia de gatos comunitarios ni perros abandonados. ademas indican que el Ayuntamiento, por sus características estructurales, no dispone actualmente de los recursos personales, materiales, ni técnicos suficientes para atender de manera exhaustiva el conjunto de cuestiones planteadas en su solicitud. El nivel de detalle requerido en las diez preguntas formuladas implicaría un esfuerzo desproporcionado para los medios disponibles, lo que dificultaría y entorpecería gravemente el normal funcionamiento de los servicios municipales ordinarios.</t>
  </si>
  <si>
    <t>Ayuntamiento de Cornago</t>
  </si>
  <si>
    <t>Ayuntamiento de Corporales</t>
  </si>
  <si>
    <t>17/11/25.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</si>
  <si>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Cuzcurrita de Río Tirón</t>
  </si>
  <si>
    <t>Ayuntamiento de Daroca de Rioja</t>
  </si>
  <si>
    <t>Ayuntamiento de Enciso</t>
  </si>
  <si>
    <t>Ayuntamiento de Entrena</t>
  </si>
  <si>
    <t>03/11/25-El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t>
  </si>
  <si>
    <t>Informacion inexistente</t>
  </si>
  <si>
    <t>Ayuntamiento de Estollo</t>
  </si>
  <si>
    <t>Ayuntamiento de Ezcaray</t>
  </si>
  <si>
    <t>Ayuntamiento de Foncea</t>
  </si>
  <si>
    <t>Ayuntamiento de Fonzaleche</t>
  </si>
  <si>
    <t>Ayuntamiento de Fuenmayor</t>
  </si>
  <si>
    <t>Ayuntamiento de Galbárruli</t>
  </si>
  <si>
    <t>Ayuntamiento de Galilea</t>
  </si>
  <si>
    <t>Ayuntamiento de Gallinero de Cameros</t>
  </si>
  <si>
    <t>Ayuntamiento de Gimileo</t>
  </si>
  <si>
    <t>29/01/26 - Envia otro escrito diciendo que no manda la informacion porque no hay gatos abandonados en el municipio, por eso no tienen informacion ninguna.</t>
  </si>
  <si>
    <t>Ayuntamiento de Grañón</t>
  </si>
  <si>
    <t>Ayuntamiento de Grávalos</t>
  </si>
  <si>
    <t>22/01/26- Transparencia le da al Ayuntamiento 20 dias para que responda la solicitud. 04/11/25. El Ayuntamiento dice que por sus caracteristicas estructurales, no dispone de recursos para atender la solicitud, ya que implica un esfuerzo desproporcionado y dificulta gravemente el normal funcionamiento de los servicios municipales ordinarios.</t>
  </si>
  <si>
    <t>Centro de protección animal del Gobierno de La Rioja... ¿?¿?</t>
  </si>
  <si>
    <t>Ayuntamiento de Haro</t>
  </si>
  <si>
    <t>Plan Metodo CER</t>
  </si>
  <si>
    <t>Empresa Plaguatec</t>
  </si>
  <si>
    <t>Si. Plaguatec</t>
  </si>
  <si>
    <t>Ayuntamiento de Herce</t>
  </si>
  <si>
    <t>Ayuntamiento de Herramélluri</t>
  </si>
  <si>
    <t>Ayuntamiento de Hervías</t>
  </si>
  <si>
    <t>Ayuntamiento de Hormilla</t>
  </si>
  <si>
    <t>12/01/26-Transparencia le da al Ayuntamiento 20 dias para que responda la solicitud. 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Segun ellos no lo consideran informacion publica.</t>
  </si>
  <si>
    <t>Ayuntamiento de Hormilleja</t>
  </si>
  <si>
    <t>12/01/26-Transparencia le da al Ayuntamiento 20 dias para que responda la solicitud. 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</si>
  <si>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Hornillos de Cameros</t>
  </si>
  <si>
    <t>Ayuntamiento de Hornos de Moncalvillo</t>
  </si>
  <si>
    <t>El Ayto. indica por email el 30/12/25: Respecto a perros abandonados tenemos un servicio que nos facilita el Gobierno de La Rioja, y referente a colonias de gatos no existen,  ni nos consta que haya gatos abandonados.</t>
  </si>
  <si>
    <t>Ayuntamiento de Huércanos</t>
  </si>
  <si>
    <t>Ayuntamiento de Igea</t>
  </si>
  <si>
    <t>Ayuntamiento de Jalón de Cameros</t>
  </si>
  <si>
    <t>Ayuntamiento de Laguna de Cameros</t>
  </si>
  <si>
    <t xml:space="preserve">30/11/25.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t>
  </si>
  <si>
    <t>Ayuntamiento de Lagunilla del Jubera</t>
  </si>
  <si>
    <t>Ayuntamiento de Lardero</t>
  </si>
  <si>
    <t>Protectora La Cigüeña</t>
  </si>
  <si>
    <t>Ayuntamiento de Ledesma de la Cogolla</t>
  </si>
  <si>
    <t>Ayuntamiento de Leiva</t>
  </si>
  <si>
    <t>Ayuntamiento de Leza de Río Leza</t>
  </si>
  <si>
    <t>Ayuntamiento de Logroño</t>
  </si>
  <si>
    <t>26/08/25-Transparencia le da al Ayto. 20 dias para responder a mi solicitud de datos.</t>
  </si>
  <si>
    <t>Ayuntamiento de Lumbreras de Cameros</t>
  </si>
  <si>
    <t>19/12/25- Transparencia le da al Ayuntamiento 20 dias para que responda la solicitud. Responden el 13/01/26</t>
  </si>
  <si>
    <t>Centro de Protección de Animales de Cañas y Gobierno de La Rioja</t>
  </si>
  <si>
    <t>Ayuntamiento de Manjarrés</t>
  </si>
  <si>
    <t>Ayuntamiento de Mansilla de la Sierra</t>
  </si>
  <si>
    <t>Ayuntamiento de Manzanares de Rioja</t>
  </si>
  <si>
    <t>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</si>
  <si>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Matute</t>
  </si>
  <si>
    <t>Ayuntamiento de Medrano</t>
  </si>
  <si>
    <t>Ayuntamiento de Munilla</t>
  </si>
  <si>
    <t>Ayuntamiento de Murillo de Río Leza</t>
  </si>
  <si>
    <t>Ayuntamiento de Muro de Aguas</t>
  </si>
  <si>
    <t>Ayuntamiento de Muro en Cameros</t>
  </si>
  <si>
    <t xml:space="preserve">22/01/26- Transparencia le da al Ayuntamiento 20 dias para que responda la solicitud. 30/11/25.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t>
  </si>
  <si>
    <t>Ayuntamiento de Nájera</t>
  </si>
  <si>
    <t>Ayuntamiento de Nalda</t>
  </si>
  <si>
    <t>Gobierno de la Rioja</t>
  </si>
  <si>
    <t>Ayuntamiento de Navajún</t>
  </si>
  <si>
    <t>Ayuntamiento de Navarrete</t>
  </si>
  <si>
    <t>Ayuntamiento de Nestares</t>
  </si>
  <si>
    <t>03/02/26-Transparencia le da al Ayuntamiento 20 dias para que responda la solicitud. Envian respuesta el 23/02/26. 03/11/25. El Ayto. alega: que la solicitud tiene carácter abusivo de acuerdo a la finalidad de transparencia, pues la información solicitada sobrepasa los límites normales del ejercicio del derecho de acceso a la información con el que cuentan los ciudadanos, tanto en cantidad como respecto de los años solicitados, pero es que además, de ser atendida, obligaría a paralizar el resto de la gestión de este Ayuntamiento.</t>
  </si>
  <si>
    <t>Ayuntamiento de Nieva de Cameros</t>
  </si>
  <si>
    <t xml:space="preserve">22/12/25. El Ayuntamiento dice que por sus caracteristicas estructurales, no dispone de recursos para atender la solicitud, ya que implica un esfuerzo desproporcionado y dificulta gravemente el normal funcionamiento de los servicios municipales ordinarios. </t>
  </si>
  <si>
    <t>Ayuntamiento de Ochánduri</t>
  </si>
  <si>
    <t>Ayuntamiento de Ocón</t>
  </si>
  <si>
    <t>12/01/26- Transparencia le da al Ayuntamiento 20 dias para que responda la solicitud</t>
  </si>
  <si>
    <t>25/01/26 Dicen que no responden a las preguntas porque no hay gatos comunitarios en el municipio.</t>
  </si>
  <si>
    <t>Ayuntamiento de Ojacastro</t>
  </si>
  <si>
    <t>Ayuntamiento de Ollauri</t>
  </si>
  <si>
    <t>23/01/26 Dicen que no responden a las preguntas porque no hay gatos comunitarios en el municipio.</t>
  </si>
  <si>
    <t>Ayuntamiento de Ortigosa de Cameros</t>
  </si>
  <si>
    <t>Ayuntamiento de Pazuengos</t>
  </si>
  <si>
    <t>Ayuntamiento de Pedroso</t>
  </si>
  <si>
    <t>Ayuntamiento de Pinillos</t>
  </si>
  <si>
    <t xml:space="preserve">07/11/25-22/12/25. El Ayuntamiento dice que por sus caracteristicas estructurales, no dispone de recursos para atender la solicitud, ya que implica un esfuerzo desproporcionado y dificulta gravemente el normal funcionamiento de los servicios municipales ordinarios. </t>
  </si>
  <si>
    <t>Ayuntamiento de Pradejón</t>
  </si>
  <si>
    <t>19/11/25. El Ayto. alega que, a pesar de conocer la Ley de Bienestar animal, carece en la actualidad de los recursos materiales, económicos y personales necesarios para llevar a cabo la implementación efectiva de dichos programas</t>
  </si>
  <si>
    <t>Ayuntamiento de Pradillo</t>
  </si>
  <si>
    <t>Ayuntamiento de Préjano</t>
  </si>
  <si>
    <t>Ayuntamiento de Quel</t>
  </si>
  <si>
    <t>07/06/25-Transparencia le da tres meses al Ayto. para que responda a mi peticion, si no responde se desestima el caso.</t>
  </si>
  <si>
    <t>TRAGSATEC</t>
  </si>
  <si>
    <t>Ayuntamiento de Rabanera</t>
  </si>
  <si>
    <t>Ayuntamiento de Rasillo de Cameros, El</t>
  </si>
  <si>
    <t>Ayuntamiento de Redal, El</t>
  </si>
  <si>
    <t>Ayuntamiento de Ribafrecha</t>
  </si>
  <si>
    <t>Ayuntamiento de Rincón de Soto</t>
  </si>
  <si>
    <t>Ayuntamiento de Robres del Castillo</t>
  </si>
  <si>
    <t>Ayuntamiento de Rodezno</t>
  </si>
  <si>
    <t xml:space="preserve">12/11/25. El Ayuntamiento dice que por sus caracteristicas estructurales, no dispone de recursos para atender la solicitud, ya que implica un esfuerzo desproporcionado y dificulta gravemente el normal funcionamiento de los servicios municipales ordinarios. </t>
  </si>
  <si>
    <t>Ayuntamiento de Sajazarra</t>
  </si>
  <si>
    <t>Ayuntamiento de San Asensio</t>
  </si>
  <si>
    <t>Ayuntamiento de San Millán de la Cogolla</t>
  </si>
  <si>
    <t>Ayuntamiento de San Millán de Yécora</t>
  </si>
  <si>
    <t>Ayuntamiento de San Román de Cameros</t>
  </si>
  <si>
    <t>Ayuntamiento de San Torcuato</t>
  </si>
  <si>
    <t>Ayuntamiento de San Vicente de la Sonsierra</t>
  </si>
  <si>
    <t>Centro de Animales de Compañía de Cañas y Veterinario de Haro</t>
  </si>
  <si>
    <t>Ayuntamiento de Santa Coloma</t>
  </si>
  <si>
    <t>Ayuntamiento de Santa Engracia del Jubera</t>
  </si>
  <si>
    <t>Ayuntamiento de Santa Eulalia Bajera</t>
  </si>
  <si>
    <t xml:space="preserve">12/01/26- Transparencia le da al Ayuntamiento 20 dias para que responda la solicitud. 07/11/25. El Ayuntamiento dice que por sus caracteristicas estructurales, no dispone de recursos para atender la solicitud, ya que implica un esfuerzo desproporcionado y dificulta gravemente el normal funcionamiento de los servicios municipales ordinarios. </t>
  </si>
  <si>
    <t>Ayuntamiento de Santo Domingo de la Calzada</t>
  </si>
  <si>
    <t>Ayuntamiento de Santurde de Rioja</t>
  </si>
  <si>
    <t>Ayuntamiento de Santurdejo</t>
  </si>
  <si>
    <t>Ayuntamiento de Sojuela</t>
  </si>
  <si>
    <t>Ayuntamiento de Sorzano</t>
  </si>
  <si>
    <t>Ayuntamiento de Sotés</t>
  </si>
  <si>
    <t>Ayuntamiento de Soto en Cameros</t>
  </si>
  <si>
    <t>Ayuntamiento de Terroba</t>
  </si>
  <si>
    <t>Ayuntamiento de Tirgo</t>
  </si>
  <si>
    <t>12/01/26- Transparencia le da al Ayuntamiento 20 dias para que responda la solicitud (Responden el 01/02/26) 11/11/25. El Ayuntamiento dice que por sus caracteristicas estructurales, no dispone de recursos para atender la solicitud, ya que implica un esfuerzo desproporcionado y dificulta gravemente el normal funcionamiento de los servicios municipales ordinarios. Ademas adjunta boletin oficial del Ayto. extenso que no responde a ninguna de las cuestiones.</t>
  </si>
  <si>
    <t>Veterinario Mariano Arnaiz Ruiz en Miranda de Ebro (Burgos).</t>
  </si>
  <si>
    <t>Ayuntamiento de Tobía</t>
  </si>
  <si>
    <t>Ayuntamiento de Tormantos</t>
  </si>
  <si>
    <t>19/12/25- Transparencia le da al Ayuntamiento 20 dias para que responda la solicitud. 08/01/26. Me responde solo a traves de su sede electronica pero solo puedo entrar con certificado digital. No tengo opcion de abrir la notificacion</t>
  </si>
  <si>
    <t>Ayuntamiento de Torre en Cameros</t>
  </si>
  <si>
    <t>Ayuntamiento de Torrecilla en Cameros</t>
  </si>
  <si>
    <t>23/01/26- Transparencia le da al Ayuntamiento 20 dias para que responda la solicitud. Responden el 23/02/26. 06/11/25.  El Ayto. alega: que la solicitud tiene carácter abusivo de acuerdo a la finalidad de transparencia, pues la información solicitada sobrepasa los límites normales del ejercicio del derecho de acceso a la información con el que cuentan los ciudadanos, tanto en cantidad como respecto de los años solicitados, pero es que además, de ser atendida, obligaría a paralizar el resto de la gestión de este Ayuntamiento.</t>
  </si>
  <si>
    <t>Ayuntamiento de Torrecilla sobre Alesanco</t>
  </si>
  <si>
    <t>Ayuntamiento de Torremontalbo</t>
  </si>
  <si>
    <t>Ayuntamiento de Treviana</t>
  </si>
  <si>
    <t>Ayuntamiento de Tricio</t>
  </si>
  <si>
    <t>Ayuntamiento de Tudelilla</t>
  </si>
  <si>
    <t>Ayuntamiento de Uruñuela</t>
  </si>
  <si>
    <t>Ayuntamiento de Valdemadera</t>
  </si>
  <si>
    <t>Ayuntamiento de Valgañón</t>
  </si>
  <si>
    <t>Ayuntamiento de Ventosa</t>
  </si>
  <si>
    <t>Ayuntamiento de Ventrosa</t>
  </si>
  <si>
    <t>Ayuntamiento de Viguera</t>
  </si>
  <si>
    <t>Ayuntamiento de Villalba de Rioja</t>
  </si>
  <si>
    <t>Ayuntamiento de Villalobar de Rioja</t>
  </si>
  <si>
    <t>Ayuntamiento de Villamediana de Iregua</t>
  </si>
  <si>
    <t>Ayuntamiento de Villanueva de Cameros</t>
  </si>
  <si>
    <t>Ayuntamiento de Villar de Arnedo, El</t>
  </si>
  <si>
    <t>Ayuntamiento de Villar de Torre</t>
  </si>
  <si>
    <t>14/11/25.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</si>
  <si>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Villarejo</t>
  </si>
  <si>
    <t>Ayuntamiento de Villarroya</t>
  </si>
  <si>
    <t>Ayuntamiento de Villarta-Quintana</t>
  </si>
  <si>
    <t>Ayuntamiento de Villavelayo</t>
  </si>
  <si>
    <t>Ayuntamiento de Villaverde de Rioja</t>
  </si>
  <si>
    <t>Ayuntamiento de Villoslada de Cameros</t>
  </si>
  <si>
    <t>Ayuntamiento de Viniegra de Arriba</t>
  </si>
  <si>
    <t>Ayuntamiento de Zarratón</t>
  </si>
  <si>
    <t>Ayuntamiento de Zarzosa</t>
  </si>
  <si>
    <t>21/11/25. El Ayuntamiento dice que por sus caracteristicas estructurales, no dispone de recursos para atender la solicitud, ya que implica un esfuerzo desproporcionado y dificulta gravemente el normal funcionamiento de los servicios municipales ordinarios.</t>
  </si>
  <si>
    <t>Ayuntamiento de Zorraquín</t>
  </si>
  <si>
    <t>19/12/25- Transparencia le da al Ayuntamiento 20 dias para que responda la solicitud. Responden el 14/01/26</t>
  </si>
  <si>
    <t>Sin recursos para contratar un veterinaro 24/7</t>
  </si>
  <si>
    <t>Ayuntamiento de Aguadulce</t>
  </si>
  <si>
    <t>MIRIAM</t>
  </si>
  <si>
    <t>No. Futurible</t>
  </si>
  <si>
    <t xml:space="preserve">Nada relacionado con Colonias felinas </t>
  </si>
  <si>
    <t>Ayuntamiento de Alanís</t>
  </si>
  <si>
    <t>Lara</t>
  </si>
  <si>
    <t>Ayuntamiento de Albaida del Aljarafe</t>
  </si>
  <si>
    <t>Ayuntamiento de Alcalá de Guadaíra</t>
  </si>
  <si>
    <t>Ayuntamiento de Alcalá del Río</t>
  </si>
  <si>
    <t>Ayuntamiento de Alcolea del Río</t>
  </si>
  <si>
    <t>Ayuntamiento de Algaba, La</t>
  </si>
  <si>
    <t>Ayuntamiento de Algámitas</t>
  </si>
  <si>
    <t>Ayuntamiento de Almadén de la Plata</t>
  </si>
  <si>
    <t>Ayuntamiento de Almensilla</t>
  </si>
  <si>
    <t>Ayuntamiento de Arahal</t>
  </si>
  <si>
    <t>Ayuntamiento de Aznalcázar</t>
  </si>
  <si>
    <t>Ayuntamiento de Aznalcóllar</t>
  </si>
  <si>
    <t>Ayuntamiento de Badolatosa</t>
  </si>
  <si>
    <t>Ayuntamiento de Benacazón</t>
  </si>
  <si>
    <t>Ayuntamiento de Bollullos de la Mitación</t>
  </si>
  <si>
    <t>Ayuntamiento de Bormujos</t>
  </si>
  <si>
    <t>Ayuntamiento de Brenes</t>
  </si>
  <si>
    <t>Ayuntamiento de Burguillos</t>
  </si>
  <si>
    <t>Ayuntamiento de Cabezas de San Juan, Las</t>
  </si>
  <si>
    <t>Ayuntamiento de Camas</t>
  </si>
  <si>
    <t>SI Nombrar cuáles. Baloo, Clínica Veterinaria y Asesoría Veterinaria Alimentaria S.L. (SAN ANTÓN RESCATE DE MASCOTAS)</t>
  </si>
  <si>
    <t>Ayuntamiento de Campana, La</t>
  </si>
  <si>
    <t>Colaboración con el Ilustre Colegio Oficial de Veterinarios de Sevilla</t>
  </si>
  <si>
    <t>Ayuntamiento de Cantillana</t>
  </si>
  <si>
    <t>Ayuntamiento de Cañada Rosal</t>
  </si>
  <si>
    <t>Ayuntamiento de Carmona</t>
  </si>
  <si>
    <t>ENTIDAD "2a oportunidad"</t>
  </si>
  <si>
    <t>Entidad Marquez Romero de Ávila  S.L</t>
  </si>
  <si>
    <t>Ayuntamiento de Carrión de los Céspedes</t>
  </si>
  <si>
    <t>Ayuntamiento de Casariche</t>
  </si>
  <si>
    <t>Ayuntamiento de Castilblanco de los Arroyos</t>
  </si>
  <si>
    <t>Ayuntamiento de Castilleja de Guzmán</t>
  </si>
  <si>
    <t>Ayuntamiento de Castilleja de la Cuesta</t>
  </si>
  <si>
    <t>CONVENIO COLABORACIÓN CON COLEGIO OFICIAL DE VETERINARIOS DE SEVILLA</t>
  </si>
  <si>
    <t>Ayuntamiento de Castilleja del Campo</t>
  </si>
  <si>
    <t>Ayuntamiento de Castillo de las Guardas, El</t>
  </si>
  <si>
    <t>Ayuntamiento de Cazalla de la Sierra</t>
  </si>
  <si>
    <t>Ayuntamiento de Constantina</t>
  </si>
  <si>
    <t>Ayuntamiento de Coria del Río</t>
  </si>
  <si>
    <t>Ayuntamiento de Coripe</t>
  </si>
  <si>
    <t>Ayuntamiento de Coronil, El</t>
  </si>
  <si>
    <t>Ayuntamiento de Corrales, Los</t>
  </si>
  <si>
    <t>Ayuntamiento de Cuervo de Sevilla, El</t>
  </si>
  <si>
    <t>Ayuntamiento de Dos Hermanas</t>
  </si>
  <si>
    <t>Ayuntamiento de Écija</t>
  </si>
  <si>
    <t>Ayuntamiento de Espartinas</t>
  </si>
  <si>
    <t>Ayuntamiento de Estepa</t>
  </si>
  <si>
    <t>Ayuntamiento de Fuentes de Andalucía</t>
  </si>
  <si>
    <t>Ayuntamiento de Garrobo, El</t>
  </si>
  <si>
    <t>Ayuntamiento de Gelves</t>
  </si>
  <si>
    <t>SPORTDOG ALCALA SL</t>
  </si>
  <si>
    <t>Servicios Veterinarios Integrales de Sevilla</t>
  </si>
  <si>
    <t>Ayuntamiento de Gerena</t>
  </si>
  <si>
    <t>Sí, Sportdog</t>
  </si>
  <si>
    <t>Ayuntamiento de Gilena</t>
  </si>
  <si>
    <t>No se está chipando a los gatos comunitarios</t>
  </si>
  <si>
    <t>Diputación Provincial de Sevilla</t>
  </si>
  <si>
    <t>Ayuntamiento de Gines</t>
  </si>
  <si>
    <t>Ayuntamiento de Guadalcanal</t>
  </si>
  <si>
    <t>DIPUTACIÓN DE SEVILLA</t>
  </si>
  <si>
    <t>Ayuntamiento de Guillena</t>
  </si>
  <si>
    <t>SÍ, Protectora LEA</t>
  </si>
  <si>
    <t>Ayuntamiento de Herrera</t>
  </si>
  <si>
    <t>Ayuntamiento de Huévar del Aljarafe</t>
  </si>
  <si>
    <t>Mail 13/11/2025</t>
  </si>
  <si>
    <t>SÍ, Rescate de Mascotas “San Antón”</t>
  </si>
  <si>
    <t>Ayuntamiento de Isla Mayor</t>
  </si>
  <si>
    <t>Ayuntamiento de Lantejuela</t>
  </si>
  <si>
    <t>Sí, Colegio Oficial de Veterinarios de Sevilla, quien está coordinado con la protectora “San Antón”.</t>
  </si>
  <si>
    <t>Ayuntamiento de Lebrija</t>
  </si>
  <si>
    <t>Ayuntamiento de Lora de Estepa</t>
  </si>
  <si>
    <t>Ayuntamiento de Lora del Río</t>
  </si>
  <si>
    <t>sí. Colegio Oficial de Veterinarios de Sevilla</t>
  </si>
  <si>
    <t>Ayuntamiento de Luisiana, La</t>
  </si>
  <si>
    <t>Ayuntamiento de Madroño, El</t>
  </si>
  <si>
    <t>Ayuntamiento de Mairena del Alcor</t>
  </si>
  <si>
    <t>SÍ, SPORTDOG</t>
  </si>
  <si>
    <t>Ayuntamiento de Mairena del Aljarafe</t>
  </si>
  <si>
    <t>SÍ, ASTECAL Y CLÍNICA VETERÍN SIGLO XXI</t>
  </si>
  <si>
    <t>Ayuntamiento de Marchena</t>
  </si>
  <si>
    <t>Los veterinarios que actualmente trabajan con el Ayuntamiento de Marchena son el Centro Veterinario Vidanimal (Marchena) y centro veterinario Navarro (Puebla de Cazalla</t>
  </si>
  <si>
    <t>Ayuntamiento de Marinaleda</t>
  </si>
  <si>
    <t>INADMITIDA RECL 27/11/2025</t>
  </si>
  <si>
    <t>Ayuntamiento de Martín de la Jara</t>
  </si>
  <si>
    <t>Ayuntamiento de Molares, Los</t>
  </si>
  <si>
    <t>NO HAY DATOS</t>
  </si>
  <si>
    <t>Los convenios los firma la Diputacion de Sevilla</t>
  </si>
  <si>
    <t>Lo tiene contratado la Diputacion de Sevilla</t>
  </si>
  <si>
    <t>El servicio lo presta la Diputacion de Sevilla</t>
  </si>
  <si>
    <t>Ayuntamiento de Montellano</t>
  </si>
  <si>
    <t>SÍ, Protectora de Villamartín de la Mancomunidad de Municipios Sierra de Cádiz</t>
  </si>
  <si>
    <t>Ayuntamiento de Morón de la Frontera</t>
  </si>
  <si>
    <t>Sí,San Antón, Rescate y Defensa Felina y Refugio Nueva Esperanza</t>
  </si>
  <si>
    <t>No es posible</t>
  </si>
  <si>
    <t>Ayuntamiento de Navas de la Concepción, Las</t>
  </si>
  <si>
    <t>SÍ, Colegio Oficial de Veterinarios de Sevilla Y Diputación Provincial de Sevilla.</t>
  </si>
  <si>
    <t>Diputación de Sevilla</t>
  </si>
  <si>
    <t>Ayuntamiento de Olivares</t>
  </si>
  <si>
    <t>Se especifica que no se cuenta con estos datos después de una revisión</t>
  </si>
  <si>
    <t>EN DESARROLLO</t>
  </si>
  <si>
    <t>SÍ. SAN ANTON RESCATE DE MASCOTA</t>
  </si>
  <si>
    <t>SAN ANTON RESCATE DE MASCOTA)</t>
  </si>
  <si>
    <t>Ayuntamiento de Osuna</t>
  </si>
  <si>
    <t>Ayuntamiento de Palacios y Villafranca, Los</t>
  </si>
  <si>
    <t>Sí. El buen amigo</t>
  </si>
  <si>
    <t>en tramite</t>
  </si>
  <si>
    <t>Ayuntamiento de Palmar de Troya, El</t>
  </si>
  <si>
    <t>EN TRAMITACION</t>
  </si>
  <si>
    <t>SÍ, Asociación Sonrisas Peludas
Utrera</t>
  </si>
  <si>
    <t>DIPUTACIÓN SEVILLA</t>
  </si>
  <si>
    <t>Ayuntamiento de Palomares del Río</t>
  </si>
  <si>
    <t>municipio cuenta con un Plan de Gestión Ética de Colonias Felinas aprobado mediante resolución de Alcaldía</t>
  </si>
  <si>
    <t>No ha sido aprobado por acuerdo plenario</t>
  </si>
  <si>
    <t>El Ayuntamiento mantiene colaboración con el Colegio Oficial de Veterinarios de Sevilla</t>
  </si>
  <si>
    <t>Ayuntamiento de Paradas</t>
  </si>
  <si>
    <t>Ayuntamiento de Pedrera</t>
  </si>
  <si>
    <t>Ayuntamiento de Pedroso, El</t>
  </si>
  <si>
    <t>No disponemos de esa esa información.</t>
  </si>
  <si>
    <t>Tenemos un convenio con el colegio de veterinario de Sevilla</t>
  </si>
  <si>
    <t>Ayuntamiento de Peñaflor</t>
  </si>
  <si>
    <t>No tenemos censo</t>
  </si>
  <si>
    <t>Convenio con el Ilustre Colegio de Veterinarios de Sevilla un contrato con la veterinaria Da Verónica Fernández Meléndez.</t>
  </si>
  <si>
    <t>Ayuntamiento de Pilas</t>
  </si>
  <si>
    <t>Ayuntamiento de Pruna</t>
  </si>
  <si>
    <t>Ayuntamiento de Puebla de Cazalla, La</t>
  </si>
  <si>
    <t>Ayuntamiento de Puebla de los Infantes, La</t>
  </si>
  <si>
    <t>Sí. Con el Colegio Oficial de Veerinarios de Sevilla</t>
  </si>
  <si>
    <t>Ayuntamiento de Puebla del Río, La</t>
  </si>
  <si>
    <t>Permanente actualización</t>
  </si>
  <si>
    <t>SÍ, Asociación Refugio La Candela</t>
  </si>
  <si>
    <t>Ayuntamiento de Real de la Jara, El</t>
  </si>
  <si>
    <t>SÍ, Colegio Oficial de Veterinarios de Sevilla</t>
  </si>
  <si>
    <t>Ayuntamiento de Rinconada, La</t>
  </si>
  <si>
    <t>Ayuntamiento de Roda de Andalucía, La</t>
  </si>
  <si>
    <t>Ayuntamiento de Ronquillo, El</t>
  </si>
  <si>
    <t>Ayuntamiento de Rubio, El</t>
  </si>
  <si>
    <t>Ayuntamiento de Salteras</t>
  </si>
  <si>
    <t>Ayuntamiento de San Juan de Aznalfarache</t>
  </si>
  <si>
    <t>INADMISIÓN</t>
  </si>
  <si>
    <t>Ayuntamiento de San Nicolás del Puerto</t>
  </si>
  <si>
    <t>Ayuntamiento de Sanlúcar la Mayor</t>
  </si>
  <si>
    <t>Ayuntamiento de Santiponce</t>
  </si>
  <si>
    <t>sí. Colegio Oficial de Veterinarios de Sevilla, Clínica Nueva Itálica y Fundación Juan Luis Malpartida (MundoPark)</t>
  </si>
  <si>
    <t>Ayuntamiento de Saucejo, El</t>
  </si>
  <si>
    <t>Ayuntamiento de Sevilla</t>
  </si>
  <si>
    <t>ampliación plazo 29/12/2025</t>
  </si>
  <si>
    <t>Ayuntamiento de Tocina</t>
  </si>
  <si>
    <t>No, en espera de fondos</t>
  </si>
  <si>
    <t>NO SE ACLARA</t>
  </si>
  <si>
    <t>Ayuntamiento de Tomares</t>
  </si>
  <si>
    <t>Ayuntamiento de Umbrete</t>
  </si>
  <si>
    <t>Ayuntamiento de Utrera</t>
  </si>
  <si>
    <t>sSí, Sopr Dog Alcala</t>
  </si>
  <si>
    <t>Ayuntamiento de Valencina de la Concepción</t>
  </si>
  <si>
    <t>Ayuntamiento de Villamanrique de la Condesa</t>
  </si>
  <si>
    <t>Ayuntamiento de Villanueva de San Juan</t>
  </si>
  <si>
    <t>Ayuntamiento de Villanueva del Ariscal</t>
  </si>
  <si>
    <t>Ayuntamiento de Villanueva del Río y Minas</t>
  </si>
  <si>
    <t>Ayuntamiento de Villaverde del Río</t>
  </si>
  <si>
    <t>Sí. Vidanimalis,</t>
  </si>
  <si>
    <t>Ayuntamiento de Viso del Alcor, El</t>
  </si>
  <si>
    <t>Ayuntamiento de Adeje</t>
  </si>
  <si>
    <t>Ayuntamiento de Agulo</t>
  </si>
  <si>
    <t>16/05/25 lo más grave es que no nos dicen el censo de gatos y sí lo saben</t>
  </si>
  <si>
    <t xml:space="preserve"> Asociación Pro Animal Gomera</t>
  </si>
  <si>
    <t>Ayuntamiento de Alajeró</t>
  </si>
  <si>
    <t>Ayuntamiento de Arafo</t>
  </si>
  <si>
    <t>Ayuntamiento de Arico</t>
  </si>
  <si>
    <t>Ayuntamiento de Arona</t>
  </si>
  <si>
    <t>Ayuntamiento de Barlovento</t>
  </si>
  <si>
    <t>Ayuntamiento de Breña Alta</t>
  </si>
  <si>
    <t>Ayuntamiento de Breña Baja</t>
  </si>
  <si>
    <t>Ayuntamiento de Buenavista del Norte</t>
  </si>
  <si>
    <t>Ayuntamiento de Candelaria</t>
  </si>
  <si>
    <t>Ayuntamiento de Fasnia</t>
  </si>
  <si>
    <t>Ayuntamiento de Frontera</t>
  </si>
  <si>
    <t>CER Asociación de Amigos de los Animales El Juaclo</t>
  </si>
  <si>
    <t>Ayuntamiento de Fuencaliente de la Palma</t>
  </si>
  <si>
    <t>Ayuntamiento de Garachico</t>
  </si>
  <si>
    <t>Ayuntamiento de Garafía</t>
  </si>
  <si>
    <t>Ayuntamiento de Granadilla de Abona</t>
  </si>
  <si>
    <t>Ayuntamiento de Guancha, La</t>
  </si>
  <si>
    <t>Ayuntamiento de Guía de Isora</t>
  </si>
  <si>
    <t>Ayuntamiento de Güímar</t>
  </si>
  <si>
    <t>Ayuntamiento de Hermigua</t>
  </si>
  <si>
    <t>Ayuntamiento de Icod de los Vinos</t>
  </si>
  <si>
    <t>Ayuntamiento de la Victoria de Acentejo</t>
  </si>
  <si>
    <t>Ayuntamiento de Llanos de Aridane, Los</t>
  </si>
  <si>
    <t>Ayuntamiento de Matanza de Acentejo, La</t>
  </si>
  <si>
    <t>Ayuntamiento de Orotava, La</t>
  </si>
  <si>
    <t>Ayuntamiento de Paso, El</t>
  </si>
  <si>
    <t>Ayuntamiento de Pinar de El Hierro, El</t>
  </si>
  <si>
    <t>Ayuntamiento de Puerto de la Cruz</t>
  </si>
  <si>
    <t>Ayuntamiento de Puntagorda</t>
  </si>
  <si>
    <t>Ayuntamiento de Puntallana</t>
  </si>
  <si>
    <t>Ayuntamiento de Realejos, Los</t>
  </si>
  <si>
    <t>Ayuntamiento de Rosario, El</t>
  </si>
  <si>
    <t>Ayuntamiento de San Andrés y Sauces</t>
  </si>
  <si>
    <t>Ayuntamiento de San Cristóbal de La Laguna</t>
  </si>
  <si>
    <t>Ayuntamiento de San Juan de la Rambla</t>
  </si>
  <si>
    <t>Ayuntamiento de San Miguel de Abona</t>
  </si>
  <si>
    <t>Ayuntamiento de San Sebastián de la Gomera</t>
  </si>
  <si>
    <t>Ayuntamiento de Santa Cruz de la Palma</t>
  </si>
  <si>
    <t>Ayuntamiento de Santa Cruz de Tenerife</t>
  </si>
  <si>
    <t>Ayuntamiento de Santa Úrsula</t>
  </si>
  <si>
    <t>Ayuntamiento de Santiago del Teide</t>
  </si>
  <si>
    <t>Ayuntamiento de Sauzal, El</t>
  </si>
  <si>
    <t>02/05/25 No aclara número de animales recogidos, no tienen el dato</t>
  </si>
  <si>
    <t>ADEPAC y Veterinario Tacoronte</t>
  </si>
  <si>
    <t>Ayuntamiento de Silos, Los</t>
  </si>
  <si>
    <t>Ayuntamiento de Tacoronte</t>
  </si>
  <si>
    <t>Ayuntamiento de Tanque, El</t>
  </si>
  <si>
    <t>Ayuntamiento de Tazacorte</t>
  </si>
  <si>
    <t>Ayuntamiento de Tegueste</t>
  </si>
  <si>
    <t>Ayuntamiento de Tijarafe</t>
  </si>
  <si>
    <t>Ayuntamiento de Valle Gran Rey</t>
  </si>
  <si>
    <t>Ayuntamiento de Vallehermoso</t>
  </si>
  <si>
    <t>Ayuntamiento de Valverde</t>
  </si>
  <si>
    <t>Ayuntamiento de Vilaflor de Chasna</t>
  </si>
  <si>
    <t>Ayuntamiento de Villa de Mazo</t>
  </si>
  <si>
    <t>Ayuntamiento de Abejar</t>
  </si>
  <si>
    <t>Ayuntamiento de Adradas</t>
  </si>
  <si>
    <t>Ayuntamiento de Ágreda</t>
  </si>
  <si>
    <t>Ayuntamiento de Alconaba</t>
  </si>
  <si>
    <t>Ayuntamiento de Alcubilla de Avellaneda</t>
  </si>
  <si>
    <t>Ayuntamiento de Alcubilla de las Peñas</t>
  </si>
  <si>
    <t>Ayuntamiento de Aldealafuente</t>
  </si>
  <si>
    <t>Ayuntamiento de Aldealices</t>
  </si>
  <si>
    <t>Ayuntamiento de Aldealpozo</t>
  </si>
  <si>
    <t>Ayuntamiento de Aldealseñor</t>
  </si>
  <si>
    <t>Ayuntamiento de Aldehuela de Periáñez</t>
  </si>
  <si>
    <t>Ayuntamiento de Aldehuelas, Las</t>
  </si>
  <si>
    <t>Ayuntamiento de Alentisque</t>
  </si>
  <si>
    <t>Ayuntamiento de Aliud</t>
  </si>
  <si>
    <t>Ayuntamiento de Almajano</t>
  </si>
  <si>
    <t>Ayuntamiento de Almaluez</t>
  </si>
  <si>
    <t>Ayuntamiento de Almarza</t>
  </si>
  <si>
    <t>Ayuntamiento de Almazán</t>
  </si>
  <si>
    <t>asociación ALMIAUZAN de Almazán</t>
  </si>
  <si>
    <t>Ayuntamiento de Almazul</t>
  </si>
  <si>
    <t>Ayuntamiento de Almenar de Soria</t>
  </si>
  <si>
    <t>Ayuntamiento de Alpanseque</t>
  </si>
  <si>
    <t>Ayuntamiento de Arancón</t>
  </si>
  <si>
    <t>Ayuntamiento de Arcos de Jalón</t>
  </si>
  <si>
    <t>Colegio de Veterinarios de Soria y con la veterinaria de la zona</t>
  </si>
  <si>
    <t>Ayuntamiento de Arenillas</t>
  </si>
  <si>
    <t>Ayuntamiento de Arévalo de la Sierra</t>
  </si>
  <si>
    <t>Ayuntamiento de Ausejo de la Sierra</t>
  </si>
  <si>
    <t>Ayuntamiento de Baraona</t>
  </si>
  <si>
    <t>Ayuntamiento de Barca</t>
  </si>
  <si>
    <t>Ayuntamiento de Barcones</t>
  </si>
  <si>
    <t>Ayuntamiento de Bayubas de Abajo</t>
  </si>
  <si>
    <t>23/05/2025-23/10/2025</t>
  </si>
  <si>
    <t>Ayuntamiento de Bayubas de Arriba</t>
  </si>
  <si>
    <t>Ayuntamiento de Beratón</t>
  </si>
  <si>
    <t>Diputacion Provincial para perros abandonados</t>
  </si>
  <si>
    <t>Ayuntamiento de Berlanga de Duero</t>
  </si>
  <si>
    <t>Ayuntamiento de Blacos</t>
  </si>
  <si>
    <t>Ayuntamiento de Bliecos</t>
  </si>
  <si>
    <t>Ayuntamiento de Borobia</t>
  </si>
  <si>
    <t>Ayuntamiento de Buberos</t>
  </si>
  <si>
    <t>Ayuntamiento de Buitrago</t>
  </si>
  <si>
    <t>Diputación Provincial de Soria</t>
  </si>
  <si>
    <t>Ayuntamiento de Burgo de Osma-Ciudad de Osma</t>
  </si>
  <si>
    <t>Asociación Bigotes Invisibles y el Colegio Oficial de Veterinarios de Soria</t>
  </si>
  <si>
    <t>Ayuntamiento de Cabrejas del Campo</t>
  </si>
  <si>
    <t>Ayuntamiento de Cabrejas del Pinar</t>
  </si>
  <si>
    <t>Ayuntamiento de Calatañazor</t>
  </si>
  <si>
    <t>Ayuntamiento de Caltojar</t>
  </si>
  <si>
    <t>Ayuntamiento de Candilichera</t>
  </si>
  <si>
    <t>Ayuntamiento de Cañamaque</t>
  </si>
  <si>
    <t>Ayuntamiento de Carabantes</t>
  </si>
  <si>
    <t>Ayuntamiento de Caracena</t>
  </si>
  <si>
    <t>Ayuntamiento de Carrascosa de Abajo</t>
  </si>
  <si>
    <t>Ayuntamiento de Carrascosa de la Sierra</t>
  </si>
  <si>
    <t>Ayuntamiento de Casarejos</t>
  </si>
  <si>
    <t>no hay o no saben que existan</t>
  </si>
  <si>
    <t>PERROS: Convenio Diputacion Soria</t>
  </si>
  <si>
    <t>Diputación Provincial de Soria solo para perros</t>
  </si>
  <si>
    <t>Ayuntamiento de Castilfrío de la Sierra</t>
  </si>
  <si>
    <t>Ayuntamiento de Castillejo de Robledo</t>
  </si>
  <si>
    <t>Ayuntamiento de Castilruiz</t>
  </si>
  <si>
    <t>Ayuntamiento de Centenera de Andaluz</t>
  </si>
  <si>
    <t>Ayuntamiento de Cerbón</t>
  </si>
  <si>
    <t>Ayuntamiento de Cidones</t>
  </si>
  <si>
    <t>Ayuntamiento de Cigudosa</t>
  </si>
  <si>
    <t>Ayuntamiento de Cihuela</t>
  </si>
  <si>
    <t>Ayuntamiento de Ciria</t>
  </si>
  <si>
    <t>Ayuntamiento de Cirujales del Río</t>
  </si>
  <si>
    <t>Ayuntamiento de Coscurita</t>
  </si>
  <si>
    <t>Ayuntamiento de Covaleda</t>
  </si>
  <si>
    <t>Ayuntamiento de Cubilla</t>
  </si>
  <si>
    <t>Ayuntamiento de Cubo de la Solana</t>
  </si>
  <si>
    <t>Ayuntamiento de Cueva de Ágreda</t>
  </si>
  <si>
    <t>Ayuntamiento de Dévanos</t>
  </si>
  <si>
    <t>Ayuntamiento de Deza</t>
  </si>
  <si>
    <t>Ayuntamiento de Duruelo de la Sierra</t>
  </si>
  <si>
    <t>Ayuntamiento de Espeja de San Marcelino</t>
  </si>
  <si>
    <t>DIPUTACION PROVIENCIAL</t>
  </si>
  <si>
    <t>Ayuntamiento de Espejón</t>
  </si>
  <si>
    <t>NO. CONTRATA A DEMANDA</t>
  </si>
  <si>
    <t>Ayuntamiento de Estepa de San Juan</t>
  </si>
  <si>
    <t>Ayuntamiento de Frechilla de Almazán</t>
  </si>
  <si>
    <t>Ayuntamiento de Fresno de Caracena</t>
  </si>
  <si>
    <t>Ayuntamiento de Fuentearmegil</t>
  </si>
  <si>
    <t>Ayuntamiento de Fuentecambrón</t>
  </si>
  <si>
    <t>25/05/2025-23/10/2025</t>
  </si>
  <si>
    <t>Ayuntamiento de Fuentecantos</t>
  </si>
  <si>
    <t>Diputacion Provincial solo para perros abandonados</t>
  </si>
  <si>
    <t>Ayuntamiento de Fuentelmonge</t>
  </si>
  <si>
    <t>Ayuntamiento de Fuentelsaz de Soria</t>
  </si>
  <si>
    <t>ABANDONO GESTIONADO POR DIPUTACION PROVINCIAL</t>
  </si>
  <si>
    <t>Ayuntamiento de Fuentepinilla</t>
  </si>
  <si>
    <t>Ayuntamiento de Fuentes de Magaña</t>
  </si>
  <si>
    <t>Ayuntamiento de Fuentestrún</t>
  </si>
  <si>
    <t>Ayuntamiento de Garray</t>
  </si>
  <si>
    <t>Ayuntamiento de Golmayo</t>
  </si>
  <si>
    <t>Ayuntamiento de Gómara</t>
  </si>
  <si>
    <t>Ayuntamiento de Gormaz</t>
  </si>
  <si>
    <t>Ayuntamiento de Herrera de Soria</t>
  </si>
  <si>
    <t>PENDIENTE DE APROBACION</t>
  </si>
  <si>
    <t>Perros con Diputación Provincial de Soria</t>
  </si>
  <si>
    <t>Ayuntamiento de Hinojosa del Campo</t>
  </si>
  <si>
    <t>Ayuntamiento de Langa de Duero</t>
  </si>
  <si>
    <t>Ayuntamiento de Liceras</t>
  </si>
  <si>
    <t>25/05/2025-23/10/2025-29/10/2025</t>
  </si>
  <si>
    <t>Ayuntamiento de Losilla, La</t>
  </si>
  <si>
    <t>Ayuntamiento de Magaña</t>
  </si>
  <si>
    <t>Ayuntamiento de Maján</t>
  </si>
  <si>
    <t>Ayuntamiento de Matalebreras</t>
  </si>
  <si>
    <t>Ayuntamiento de Matamala de Almazán</t>
  </si>
  <si>
    <t>Ayuntamiento de Medinaceli</t>
  </si>
  <si>
    <t>Ayuntamiento de Miño de Medinaceli</t>
  </si>
  <si>
    <t>Ayuntamiento de Miño de San Esteban</t>
  </si>
  <si>
    <t>Ayuntamiento de Molinos de Duero</t>
  </si>
  <si>
    <t>Ayuntamiento de Momblona</t>
  </si>
  <si>
    <t>Ayuntamiento de Monteagudo de las Vicarías</t>
  </si>
  <si>
    <t>Ayuntamiento de Montejo de Tiermes</t>
  </si>
  <si>
    <t>Ayuntamiento de Montenegro de Cameros</t>
  </si>
  <si>
    <t>Ayuntamiento de Morón de Almazán</t>
  </si>
  <si>
    <t>Ayuntamiento de Muriel de la Fuente</t>
  </si>
  <si>
    <t>Ayuntamiento de Muriel Viejo</t>
  </si>
  <si>
    <t>Ayuntamiento de Nafría de Ucero</t>
  </si>
  <si>
    <t>Ayuntamiento de Narros</t>
  </si>
  <si>
    <t>Ayuntamiento de Navaleno</t>
  </si>
  <si>
    <t>Ayuntamiento de Nepas</t>
  </si>
  <si>
    <t>Ayuntamiento de Noviercas</t>
  </si>
  <si>
    <t>Ayuntamiento de Ólvega</t>
  </si>
  <si>
    <t>Ayuntamiento de Oncala</t>
  </si>
  <si>
    <t>Ayuntamiento de Pinilla del Campo</t>
  </si>
  <si>
    <t>Ayuntamiento de Portillo de Soria</t>
  </si>
  <si>
    <t>Ayuntamiento de Póveda de Soria, La</t>
  </si>
  <si>
    <t>Ayuntamiento de Pozalmuro</t>
  </si>
  <si>
    <t>Ayuntamiento de Quintana Redonda</t>
  </si>
  <si>
    <t>Ayuntamiento de Quintanas de Gormaz</t>
  </si>
  <si>
    <t>Ayuntamiento de Quiñonería</t>
  </si>
  <si>
    <t>Ayuntamiento de Rábanos, Los</t>
  </si>
  <si>
    <t>Ayuntamiento de Recuerda</t>
  </si>
  <si>
    <t>Ayuntamiento de Rello</t>
  </si>
  <si>
    <t>Ayuntamiento de Renieblas</t>
  </si>
  <si>
    <t>Ayuntamiento de Retortillo de Soria</t>
  </si>
  <si>
    <t>Ayuntamiento de Reznos</t>
  </si>
  <si>
    <t>Ayuntamiento de Riba de Escalote, La</t>
  </si>
  <si>
    <t>Ayuntamiento de Rioseco de Soria</t>
  </si>
  <si>
    <t>Ayuntamiento de Rollamienta</t>
  </si>
  <si>
    <t>Ayuntamiento de Royo, El</t>
  </si>
  <si>
    <t>Ayuntamiento de Salduero</t>
  </si>
  <si>
    <t>ACEPTADA</t>
  </si>
  <si>
    <t>Ayuntamiento de San Esteban de Gormaz</t>
  </si>
  <si>
    <t>Ayuntamiento de San Felices</t>
  </si>
  <si>
    <t>prevision de plan primer trimestre 2026</t>
  </si>
  <si>
    <t>solo perros Dip. Soria</t>
  </si>
  <si>
    <t>Ayuntamiento de San Leonardo de Yagüe</t>
  </si>
  <si>
    <t>Ayuntamiento de San Pedro Manrique</t>
  </si>
  <si>
    <t>Ayuntamiento de Santa Cruz de Yanguas</t>
  </si>
  <si>
    <t>Ayuntamiento de Santa María de Huerta</t>
  </si>
  <si>
    <t>Ayuntamiento de Santa María de las Hoyas</t>
  </si>
  <si>
    <t>Ayuntamiento de Serón de Nágima</t>
  </si>
  <si>
    <t>Ayuntamiento de Sotillo del Rincón</t>
  </si>
  <si>
    <t>Ayuntamiento de Suellacabras</t>
  </si>
  <si>
    <t>Ayuntamiento de Tajahuerce</t>
  </si>
  <si>
    <t>Ayuntamiento de Tajueco</t>
  </si>
  <si>
    <t>Ayuntamiento de Talveila</t>
  </si>
  <si>
    <t>Ayuntamiento de Tardelcuende</t>
  </si>
  <si>
    <t>Ayuntamiento de Taroda</t>
  </si>
  <si>
    <t>Ayuntamiento de Tejado</t>
  </si>
  <si>
    <t>Ayuntamiento de Torlengua</t>
  </si>
  <si>
    <t>Ayuntamiento de Torreblacos</t>
  </si>
  <si>
    <t>Ayuntamiento de Torrubia de Soria</t>
  </si>
  <si>
    <t>Ayuntamiento de Trévago</t>
  </si>
  <si>
    <t>Ayuntamiento de Ucero</t>
  </si>
  <si>
    <t>Ayuntamiento de Vadillo</t>
  </si>
  <si>
    <t>Ayuntamiento de Valdeavellano de Tera</t>
  </si>
  <si>
    <t>Ayuntamiento de Valdegeña</t>
  </si>
  <si>
    <t>Ayuntamiento de Valdelagua del Cerro</t>
  </si>
  <si>
    <t>Ayuntamiento de Valdemaluque</t>
  </si>
  <si>
    <t>Ayuntamiento de Valdenebro</t>
  </si>
  <si>
    <t>Ayuntamiento de Valdeprado</t>
  </si>
  <si>
    <t>Ayuntamiento de Valderrodilla</t>
  </si>
  <si>
    <t>Ayuntamiento de Valtajeros</t>
  </si>
  <si>
    <t>Ayuntamiento de Velamazán</t>
  </si>
  <si>
    <t>Ayuntamiento de Velilla de la Sierra</t>
  </si>
  <si>
    <t>Ayuntamiento de Velilla de los Ajos</t>
  </si>
  <si>
    <t>Ayuntamiento de Viana de Duero</t>
  </si>
  <si>
    <t>Ayuntamiento de Villaciervos</t>
  </si>
  <si>
    <t>Ayuntamiento de Villanueva de Gormaz</t>
  </si>
  <si>
    <t>Ayuntamiento de Villar del Ala</t>
  </si>
  <si>
    <t>Ayuntamiento de Villar del Campo</t>
  </si>
  <si>
    <t>Ayuntamiento de Villar del Río</t>
  </si>
  <si>
    <t>Ayuntamiento de Villares de Soria, Los</t>
  </si>
  <si>
    <t>Ayuntamiento de Villasayas</t>
  </si>
  <si>
    <t>Ayuntamiento de Villaseca de Arciel</t>
  </si>
  <si>
    <t>Ayuntamiento de Vinuesa</t>
  </si>
  <si>
    <t>ACCEPTADA</t>
  </si>
  <si>
    <t>Ayuntamiento de Vizmanos</t>
  </si>
  <si>
    <t>Ayuntamiento de Vozmediano</t>
  </si>
  <si>
    <t>Ayuntamiento de Yanguas</t>
  </si>
  <si>
    <t>Ayuntamiento de Yelo</t>
  </si>
  <si>
    <t>Ayuntamiento de Aiguamúrcia</t>
  </si>
  <si>
    <t>13/07/25 Segundo registro de entrada sin pregunta 3</t>
  </si>
  <si>
    <t>Ayuntamiento de Albinyana</t>
  </si>
  <si>
    <t>11/06/25 SBSH5GX2Y</t>
  </si>
  <si>
    <t>30/05/25 Incompelta pregunta 1 fecha del censo</t>
  </si>
  <si>
    <t>SPAC Protectora de Animales de Torredembara</t>
  </si>
  <si>
    <t>Ayuntamiento de Albiol, L'</t>
  </si>
  <si>
    <t>Consell Comarcal del Baix Camp recogida</t>
  </si>
  <si>
    <t>Ayuntamiento de Alcanar</t>
  </si>
  <si>
    <t>Engrescats y AgosAgats recogida gatos y perros</t>
  </si>
  <si>
    <t>Ayuntamiento de Alcover</t>
  </si>
  <si>
    <t xml:space="preserve"> protectora SPAC</t>
  </si>
  <si>
    <t>Ayuntamiento de Aldea, L'</t>
  </si>
  <si>
    <t>Ayuntamiento de Aldover</t>
  </si>
  <si>
    <t>24/06/25 CV9MTGWKS</t>
  </si>
  <si>
    <t>03/06/25 Inadmite parte de las preguntas porque debe elaborar la respuesta</t>
  </si>
  <si>
    <t>10/09/25 archivada</t>
  </si>
  <si>
    <t>Protectora ARCA</t>
  </si>
  <si>
    <t>Ayuntamiento de Aleixar, L'</t>
  </si>
  <si>
    <t>Ayuntamiento de Alfara de Carles</t>
  </si>
  <si>
    <t>Ayuntamiento de Alforja</t>
  </si>
  <si>
    <t>29/04/25 Rechazado "Error Ayuntamiento" 02/06/25 Reenviado</t>
  </si>
  <si>
    <t>Recogida con SPAC Protectora de Animales de Torredembarra</t>
  </si>
  <si>
    <t>Ayuntamiento de Alió</t>
  </si>
  <si>
    <t>Nunca se ha hecho</t>
  </si>
  <si>
    <t>No, cuando encuentran un animal abandonado lo llevan a l´SPAC Protectora d´Animals de Torredembarra</t>
  </si>
  <si>
    <t>Ayuntamiento de Almoster</t>
  </si>
  <si>
    <t>Consell Comarcal del Baix Camp y contrato con una veterinaria del municipio de la Selva del Camp</t>
  </si>
  <si>
    <t>Ayuntamiento de Altafulla</t>
  </si>
  <si>
    <t>06/24</t>
  </si>
  <si>
    <t>Consell Comarcal del Tarroagonès para la recogida</t>
  </si>
  <si>
    <t>Ayuntamiento de Ametlla de Mar, L'</t>
  </si>
  <si>
    <t>Recogida Arca Terres de l´Ebre</t>
  </si>
  <si>
    <t xml:space="preserve">Sí </t>
  </si>
  <si>
    <t>Ayuntamiento de Ampolla, L'</t>
  </si>
  <si>
    <t>PROGAT, Seproanimal SL</t>
  </si>
  <si>
    <t>Ayuntamiento de Amposta</t>
  </si>
  <si>
    <t>Ayuntamiento de Arboç, L'</t>
  </si>
  <si>
    <t>Ayuntamiento de Arbolí</t>
  </si>
  <si>
    <t>ENVIADO NO RECIBIDO</t>
  </si>
  <si>
    <t>Ayuntamiento de Argentera, L'</t>
  </si>
  <si>
    <t>Ayuntamiento de Arnes</t>
  </si>
  <si>
    <t>Ayuntamiento de Ascó</t>
  </si>
  <si>
    <t>11/07/25 10/07/25 responde por email</t>
  </si>
  <si>
    <t>Veterinario BetDream y protectora Engrescades</t>
  </si>
  <si>
    <t>Ayuntamiento de Banyeres del Penedès</t>
  </si>
  <si>
    <t>Ayuntamiento de Barberà de la Conca</t>
  </si>
  <si>
    <t>Ayuntamiento de Batea</t>
  </si>
  <si>
    <t>01/24</t>
  </si>
  <si>
    <t>Ayuntamiento de Bellmunt del Priorat</t>
  </si>
  <si>
    <t>Ayuntamiento de Bellvei</t>
  </si>
  <si>
    <t>15/06/25 y 29/04/25</t>
  </si>
  <si>
    <t>13/07/25 T2PVWRL1M</t>
  </si>
  <si>
    <t>13/05/25 No contesta a todas las preguntas</t>
  </si>
  <si>
    <t>5/24</t>
  </si>
  <si>
    <t>Ayuntamiento de Benifallet</t>
  </si>
  <si>
    <t>Convenio con la Associació per al Refugi i la Cura del Animals</t>
  </si>
  <si>
    <t>Ayuntamiento de Benissanet</t>
  </si>
  <si>
    <t>Asociación Benesgat</t>
  </si>
  <si>
    <t>Ayuntamiento de Bisbal del Penedès, La</t>
  </si>
  <si>
    <t>Ayuntamiento de Blancafort</t>
  </si>
  <si>
    <t>Ayuntamiento de Bonastre</t>
  </si>
  <si>
    <t>Ayuntamiento de Borges del Camp, Les</t>
  </si>
  <si>
    <t>CER con Associació Amigats Borges, clínica veterina Les Borges, recogida con Associació Societat Protectora d´Animals de Catalnya SPAC</t>
  </si>
  <si>
    <t>Ayuntamiento de Bot</t>
  </si>
  <si>
    <t>Ayuntamiento de Botarell</t>
  </si>
  <si>
    <t>Consell Comarcal del Baix Camp, recogida SPAC Sociedad Protectora d Animales de Cataluña</t>
  </si>
  <si>
    <t>Ayuntamiento de Bràfim</t>
  </si>
  <si>
    <t>Ayuntamiento de Cabacés</t>
  </si>
  <si>
    <t>Ayuntamiento de Cabra del Camp</t>
  </si>
  <si>
    <t>Convenio con Veterinario Komcal, colaboración con Asociación Mas Animals y con protectora de Animales de Catalunya SPAC para la recogida</t>
  </si>
  <si>
    <t>Ayuntamiento de Calafell</t>
  </si>
  <si>
    <t>Ayuntamiento de Camarles</t>
  </si>
  <si>
    <t>Ayuntamiento de Cambrils</t>
  </si>
  <si>
    <t>Grupo Comertu SL CER y Francesc  Xavier  Sarobé  Alepuz  veterinario</t>
  </si>
  <si>
    <t>Ayuntamiento de Canonja, La</t>
  </si>
  <si>
    <t>Contrato Mishilovers para censo y creacion asociación</t>
  </si>
  <si>
    <t>Ayuntamiento de Capafonts</t>
  </si>
  <si>
    <t>Ayuntamiento de Capçanes</t>
  </si>
  <si>
    <t>Tenían una empresa privada pero al parecer actualmente no hay contrato y no la especifica</t>
  </si>
  <si>
    <t>Ayuntamiento de Caseres</t>
  </si>
  <si>
    <t>Ayuntamiento de Castellvell del Camp</t>
  </si>
  <si>
    <t>Consell Comarcal del Baix Camp recogida, Selva Veterinaris</t>
  </si>
  <si>
    <t>Ayuntamiento de Catllar, El</t>
  </si>
  <si>
    <t>Centenares pero no hay censo</t>
  </si>
  <si>
    <t>Consejo Comarcal del Tarragonés y este a su vez lo contrata a la última Llar</t>
  </si>
  <si>
    <t>Ayuntamiento de Colldejou</t>
  </si>
  <si>
    <t>Ayuntamiento de Conesa</t>
  </si>
  <si>
    <t>Ayuntamiento de Constantí</t>
  </si>
  <si>
    <t>Ultima Llar</t>
  </si>
  <si>
    <t>Ayuntamiento de Corbera D'Ebre</t>
  </si>
  <si>
    <t>No tiene constancia de ninguna colonia felina</t>
  </si>
  <si>
    <t>Ayuntamiento de Cornudella de Montsant</t>
  </si>
  <si>
    <t>Colaboran con el grupo de voluntarios CORNUDELLA CAT y veterinario Jaume Ciré que instala un quirófano en dependencias municipales para esterilizar</t>
  </si>
  <si>
    <t>No, la contratación es puntual</t>
  </si>
  <si>
    <t>Ayuntamiento de Creixell</t>
  </si>
  <si>
    <t>No, subcontratado por el Consell Comarcal del Tarragonès</t>
  </si>
  <si>
    <t>Ayuntamiento de Cunit</t>
  </si>
  <si>
    <t>Ayuntamiento de Deltebre</t>
  </si>
  <si>
    <t>Ayuntamiento de Duesaigües</t>
  </si>
  <si>
    <t>No se dispone de censo</t>
  </si>
  <si>
    <t>Asociación MIAU de Duesaigües y recogida Consell Comarcal del Baix Camp, veterinario ANICURA</t>
  </si>
  <si>
    <t>Ayuntamiento de Espluga de Francolí, L'</t>
  </si>
  <si>
    <t>5/2/26 trasparencia le da 15 días y responden el 23/02/26</t>
  </si>
  <si>
    <t>Ayuntamiento de Falset</t>
  </si>
  <si>
    <t>Recogida Última Llar</t>
  </si>
  <si>
    <t>Ayuntamiento de Fatarella, La</t>
  </si>
  <si>
    <t>Ayuntamiento de Febró, La</t>
  </si>
  <si>
    <t>Ayuntamiento de Figuera, La</t>
  </si>
  <si>
    <t>Ayuntamiento de Figuerola del Camp</t>
  </si>
  <si>
    <t>Ayuntamiento de Flix</t>
  </si>
  <si>
    <t>Ayuntamiento de Forès</t>
  </si>
  <si>
    <t>Ayuntamiento de Freginals</t>
  </si>
  <si>
    <t>Ayuntamiento de Galera, La</t>
  </si>
  <si>
    <t>Contrato con Associació Engrescats de les Terres de l´Ebre</t>
  </si>
  <si>
    <t>Ayuntamiento de Gandesa</t>
  </si>
  <si>
    <t>Engrescats</t>
  </si>
  <si>
    <t>Ayuntamiento de Garcia</t>
  </si>
  <si>
    <t>Ayuntamiento de Garidells, Els</t>
  </si>
  <si>
    <t>Ayuntamiento de Ginestar</t>
  </si>
  <si>
    <t>Ayuntamiento de Godall</t>
  </si>
  <si>
    <t>No. Colaboran con Profauna de Santa Bárbara, Engrescats de Amposta y clínica Agatameus de Deltebre</t>
  </si>
  <si>
    <t>Ayuntamiento de Gratallops</t>
  </si>
  <si>
    <t>Ayuntamiento de Guiamets, Els</t>
  </si>
  <si>
    <t>09/05/25 Responde por email</t>
  </si>
  <si>
    <t>Ayuntamiento de Horta de Sant Joan</t>
  </si>
  <si>
    <t>Ayuntamiento de la Bisbal de Montsant</t>
  </si>
  <si>
    <t>Ayuntamiento de la Ràpita</t>
  </si>
  <si>
    <t>Ayuntamiento de Lloar, El</t>
  </si>
  <si>
    <t>3/03/26 trasparencia le da 15 días al Ayuntamiento para contestar</t>
  </si>
  <si>
    <t>Ayuntamiento de Llorac</t>
  </si>
  <si>
    <t>Ayuntamiento de Llorenç del Penedès</t>
  </si>
  <si>
    <t>Ayuntamiento de Marçà</t>
  </si>
  <si>
    <t>Ayuntamiento de Margalef</t>
  </si>
  <si>
    <t>Ayuntamiento de mas de Barberans</t>
  </si>
  <si>
    <t>recogida Asociación Refugio Cura de Animales de Tortosa</t>
  </si>
  <si>
    <t>Ayuntamiento de Masdenverge</t>
  </si>
  <si>
    <t>Associació d’Engrescats de les Terres de l’Ebre</t>
  </si>
  <si>
    <t>Ayuntamiento de Masllorenç</t>
  </si>
  <si>
    <t>Ayuntamiento de Masó, La</t>
  </si>
  <si>
    <t>Ayuntamiento de Maspujols</t>
  </si>
  <si>
    <t>Ayuntamiento de Masroig, El</t>
  </si>
  <si>
    <t>Ayuntamiento de Milà, El</t>
  </si>
  <si>
    <t>Ayuntamiento de Miravet</t>
  </si>
  <si>
    <t>05/05/25 Incompleta. Registro duplicado rechazado</t>
  </si>
  <si>
    <t>Recogida Asociación de cazadores de El Molar sin convenio</t>
  </si>
  <si>
    <t>Ayuntamiento de Montblanc</t>
  </si>
  <si>
    <t>Ayuntamiento de Montbrió del Camp</t>
  </si>
  <si>
    <t>Consell Comarcal del Baix Camp</t>
  </si>
  <si>
    <t>? https://documents.dadesobertes.gencat.cat/convenis/docs/2022/2022_11_3442/2022_11_3442_0.pdf</t>
  </si>
  <si>
    <t>Ayuntamiento de Montferri</t>
  </si>
  <si>
    <t>Ayuntamiento de Montmell, El</t>
  </si>
  <si>
    <t>Asociación Gato Gat y Protectora de Animales de Cataluña</t>
  </si>
  <si>
    <t>Ayuntamiento de Mont-Ral</t>
  </si>
  <si>
    <t>Ayuntamiento de Mont-Roig del Camp</t>
  </si>
  <si>
    <t>Con SPAC a través del Consell Comarcal de Baix Camp</t>
  </si>
  <si>
    <t>Ayuntamiento de Móra D'ebre</t>
  </si>
  <si>
    <t>Asociación Salvem Peluts de Mora la Nova</t>
  </si>
  <si>
    <t>Ayuntamiento de Móra la Nova</t>
  </si>
  <si>
    <t>CONTESTA POR EMAIL 09/05/25</t>
  </si>
  <si>
    <t>Associació Salvem Peluts de Mora la Nova, Veterinario Enric Blade hace recogida y urgencias veterinarias 24/7</t>
  </si>
  <si>
    <t>Ayuntamiento de Morell, El</t>
  </si>
  <si>
    <t>Refguio Ultima Llar, Asocaición Morell Gatos y Defensa Animal y Consejo comarcal tarragones recogida</t>
  </si>
  <si>
    <t>Ayuntamiento de Morera de Montsant, La</t>
  </si>
  <si>
    <t>Ayuntamiento de Nou de Gaià, La</t>
  </si>
  <si>
    <t>Convenio con el Consell Comarcal del Tarrafonés que a su vez contrata a la empresa Ultima Llar</t>
  </si>
  <si>
    <t>Ayuntamiento de Nulles</t>
  </si>
  <si>
    <t>Una asociación felina, no indican nombre y recogida con Protectora de Torredembarra</t>
  </si>
  <si>
    <t>Ayuntamiento de Pallaresos, Els</t>
  </si>
  <si>
    <t>Ayuntamiento de Palma D'Ebre, La</t>
  </si>
  <si>
    <t>25/1125</t>
  </si>
  <si>
    <t>Convenio caducado, en trámite con protectora AMPARE</t>
  </si>
  <si>
    <t>Ayuntamiento de Passanant I Belltall</t>
  </si>
  <si>
    <t>Ayuntamiento de Paüls</t>
  </si>
  <si>
    <t>19/02/26 No tienen registrado ningún gato</t>
  </si>
  <si>
    <t>Ayuntamiento de Perafort</t>
  </si>
  <si>
    <t>10/03/26 el 3/03/26 trasparencia le da 15 días al Ayuntamiento para contestar</t>
  </si>
  <si>
    <t>Ayuntamiento de Perelló, El</t>
  </si>
  <si>
    <t>Recogida Associació  Refugi Cura Animals (ARCA) y CER  PROGAT EL PERELLÓ</t>
  </si>
  <si>
    <t>Ayuntamiento de Piles, Les</t>
  </si>
  <si>
    <t>17/12/25 y 6/03/26</t>
  </si>
  <si>
    <t>No. Antiguamente Centro de Protección de Animales de l´Anoia APAN</t>
  </si>
  <si>
    <t>Ayuntamiento de Pinell de Brai, El</t>
  </si>
  <si>
    <t>Gestió Residus i Biodiversitat SL</t>
  </si>
  <si>
    <t>Ayuntamiento de Pira</t>
  </si>
  <si>
    <t>Ayuntamiento de Pla de Santa Maria, El</t>
  </si>
  <si>
    <t>Ayuntamiento de Pobla de Mafumet, La</t>
  </si>
  <si>
    <t>15/06/25 y 04/05/25</t>
  </si>
  <si>
    <t>2o envio</t>
  </si>
  <si>
    <t>13/05/25 reclamar censo de gatos, desglose de recogida de perros y gatos, recogidos fallecidos? chipado?</t>
  </si>
  <si>
    <t>FASE 2 PENDIENTE DE RECLAMAR!</t>
  </si>
  <si>
    <t>15/07/25 segunda respuesta ayuntamiento</t>
  </si>
  <si>
    <t>Consell Comarcal del Tarragonés recogida, amor animal y la pobla de mafumet gats</t>
  </si>
  <si>
    <t>Ayuntamiento de Pobla de Massaluca, La</t>
  </si>
  <si>
    <t>Ayuntamiento de Pobla de Montornès, La</t>
  </si>
  <si>
    <t>Ayuntamiento de Poboleda</t>
  </si>
  <si>
    <t>Ayuntamiento de Pont D'Armentera, El</t>
  </si>
  <si>
    <t>Ayuntamiento de Pontils</t>
  </si>
  <si>
    <t>Asociación Centre de protecció d´animals de l´Anoia APAN</t>
  </si>
  <si>
    <t>Ayuntamiento de Porrera</t>
  </si>
  <si>
    <t>Ayuntamiento de Pradell de la Teixeta</t>
  </si>
  <si>
    <t>Ayuntamiento de Prades</t>
  </si>
  <si>
    <t>Ayuntamiento de Prat de Comte</t>
  </si>
  <si>
    <t>Ayuntamiento de Pratdip</t>
  </si>
  <si>
    <t>23/05/25 rechaza la consulta</t>
  </si>
  <si>
    <t>9/10/25 me mandan la respuesta por email y se niegan a mandarla por registro de salida</t>
  </si>
  <si>
    <t>Aprobado por Alcaldía</t>
  </si>
  <si>
    <t>Recogida Consell Comarcal del Baix Camp y Associació Amics dels Gats i dels Gossos</t>
  </si>
  <si>
    <t>Ayuntamiento de Puigpelat</t>
  </si>
  <si>
    <t>Camp Beterinaris SLPU y Comertu control de aves SL</t>
  </si>
  <si>
    <t>Ayuntamiento de Querol</t>
  </si>
  <si>
    <t>SPAC y Centre Veterinari del Foix</t>
  </si>
  <si>
    <t>Ayuntamiento de Rasquera</t>
  </si>
  <si>
    <t>Ayuntamiento de Renau</t>
  </si>
  <si>
    <t>Ayuntamiento de Reus</t>
  </si>
  <si>
    <t>Última Llar</t>
  </si>
  <si>
    <t>Ayuntamiento de Riba, La</t>
  </si>
  <si>
    <t>Una empresa especializada (veterinario)</t>
  </si>
  <si>
    <t>Ayuntamiento de Riba-Roja D'Ebre</t>
  </si>
  <si>
    <t>Ayuntamiento de Riera de Gaià, La</t>
  </si>
  <si>
    <t>Recogida con el Consell Comarcal del Tarragonés</t>
  </si>
  <si>
    <t>Ayuntamiento de Riudecanyes</t>
  </si>
  <si>
    <t>Ayuntamiento de Riudecols</t>
  </si>
  <si>
    <t>Ayuntamiento de Riudoms</t>
  </si>
  <si>
    <t>Consell Comarcal del Baix Camp el cual adjudicó el contrato a Asssociació Protectora de´Animals de Catalunya y Amics del Gats de Riudoms</t>
  </si>
  <si>
    <t>Ayuntamiento de Rocafort de Queralt</t>
  </si>
  <si>
    <t>Ayuntamiento de Roda de Berà</t>
  </si>
  <si>
    <t>8/10/25 Responde por email, reclamo registro de salida</t>
  </si>
  <si>
    <t>Ayuntamiento de Rodonyà</t>
  </si>
  <si>
    <t>Ayuntamiento de Roquetes</t>
  </si>
  <si>
    <t>CER Control de Aves SL, recogida núcleo zoológico Juan M Colome Bernandez, veterinario Clinica Vet. Quatre Camins, recogida e incineración Tanatorio de Mascotes 2021 SL, colonia Progat Roquetes</t>
  </si>
  <si>
    <t>Ayuntamiento de Rourell, El</t>
  </si>
  <si>
    <t>Ayuntamiento de Salomó</t>
  </si>
  <si>
    <t>Recogida Consell Comarcal de Tarrgonès</t>
  </si>
  <si>
    <t>Ayuntamiento de Salou</t>
  </si>
  <si>
    <t>19/11/25 recojo el registro que tiene fecha de salida del 16/06/25</t>
  </si>
  <si>
    <t>Consell Comarcal del Tarragonés</t>
  </si>
  <si>
    <t>Sí lo realiza la policía</t>
  </si>
  <si>
    <t>Ayuntamiento de Sant Jaume Dels Domenys</t>
  </si>
  <si>
    <t>Ayuntamiento de Sant Jaume D'Enveja</t>
  </si>
  <si>
    <t>Empresa privada de recogida</t>
  </si>
  <si>
    <t>Ayuntamiento de Santa Bàrbara</t>
  </si>
  <si>
    <t>23/05/25 Incompleta</t>
  </si>
  <si>
    <t>25/09/0285 y 1/10/25</t>
  </si>
  <si>
    <t>Clinica Veterinaria Animalons, Portectora Engrescades y colaboración con Profauna</t>
  </si>
  <si>
    <t>Ayuntamiento de Santa Coloma de Queralt</t>
  </si>
  <si>
    <t>Convenio con Sociedad Protectora de Animales de Cataluña</t>
  </si>
  <si>
    <t>Ayuntamiento de Santa Oliva</t>
  </si>
  <si>
    <t>Veterinaria Ca Banach y SPAC Protectora</t>
  </si>
  <si>
    <t>Ayuntamiento de Sarral</t>
  </si>
  <si>
    <t>Ayuntamiento de Savallà del Comtat</t>
  </si>
  <si>
    <t>Ayuntamiento de Secuita, La</t>
  </si>
  <si>
    <t>11/06/25 reclamo datos por segundo registro de entrada 06/05/25 No tienen animales fallecidos recogidos? Disponibilidad servicio recogida de animales</t>
  </si>
  <si>
    <t>Consell Comarcal del Tarragonès para la recogida de animales, Associació   Gats   4   pobles</t>
  </si>
  <si>
    <t>Ayuntamiento de Selva del Camp, La</t>
  </si>
  <si>
    <t>El Consell Comarcal del Baix Camp se ocupa de licitar y contratar a la empresa de recogida de animales</t>
  </si>
  <si>
    <t>Ayuntamiento de Senan</t>
  </si>
  <si>
    <t>Ayuntamiento de Sénia, La</t>
  </si>
  <si>
    <t>ACOLAMA asociación, empresa serproanimal para recogida</t>
  </si>
  <si>
    <t>Ayuntamiento de Solivella</t>
  </si>
  <si>
    <t>Ayuntamiento de Tarragona</t>
  </si>
  <si>
    <t>Protectora d´animals i plantes de Tarragona, recogida con L´Última Llar i veterinari pel CRAAMT</t>
  </si>
  <si>
    <t>Ayuntamiento de Tivenys</t>
  </si>
  <si>
    <t>Ayuntamiento de Tivissa</t>
  </si>
  <si>
    <t>Veterinaia de Falset</t>
  </si>
  <si>
    <t>Ayuntamiento de Torre de Fontaubella, La</t>
  </si>
  <si>
    <t>Ayuntamiento de Torre de L'Espanyol, La</t>
  </si>
  <si>
    <t>11/06/25 Faltan perros y gatos recogidos</t>
  </si>
  <si>
    <t>Asociación Ampare caducado, ahora con Consejo Comarcal</t>
  </si>
  <si>
    <t>Ayuntamiento de Torredembarra</t>
  </si>
  <si>
    <t>Ayuntamiento de Torroja del Priorat</t>
  </si>
  <si>
    <t>Ayuntamiento de Tortosa</t>
  </si>
  <si>
    <t>11/06/25 ID HP2RTCVFD</t>
  </si>
  <si>
    <t>15/05/25 Incompleta solo contesta convenios</t>
  </si>
  <si>
    <t>Progat Tortosa CER y Petjades del l´Ebre gestiona refugio y veterinario</t>
  </si>
  <si>
    <t>Ayuntamiento de Ulldecona</t>
  </si>
  <si>
    <t>ProGat Ulldecona i Seproanimal Vinaròs</t>
  </si>
  <si>
    <t>Ayuntamiento de Ulldemolins</t>
  </si>
  <si>
    <t>Ayuntamiento de Vallclara</t>
  </si>
  <si>
    <t>Ayuntamiento de Vallfogona de Riucorb</t>
  </si>
  <si>
    <t>Ayuntamiento de Vallmoll</t>
  </si>
  <si>
    <t>Ayuntamiento de Valls</t>
  </si>
  <si>
    <t>protectora Vallsgat para la gestión de las colonias de gatos y contratamos los servicios de la protectora SPAC para la gestión de los animales abandonados</t>
  </si>
  <si>
    <t>Ayuntamiento de Vandellòs I L'Hospitalet de L'Infant</t>
  </si>
  <si>
    <t>recollida d’animals abandonats amb el Consell Comarcal del Baix Camp, ubicat a la població de Reus</t>
  </si>
  <si>
    <t>Ayuntamiento de Vendrell, El</t>
  </si>
  <si>
    <t>Recogida con Associació Spac Torredembarra</t>
  </si>
  <si>
    <t>Ayuntamiento de Vespella de Gaià</t>
  </si>
  <si>
    <t>Consell Comarcal del Tarragonès</t>
  </si>
  <si>
    <t>Ayuntamiento de Vilabella</t>
  </si>
  <si>
    <t>11/06/25 55HSSX1R1</t>
  </si>
  <si>
    <t>16/05/25 Incompleta</t>
  </si>
  <si>
    <t>gats Boig per tu de Vilabella, SPAC recogida y Monica Alcocer Rodriguez veterinaria</t>
  </si>
  <si>
    <t>Ayuntamiento de Vilalba Dels Arcs</t>
  </si>
  <si>
    <t>21/05/25 CARTA</t>
  </si>
  <si>
    <t>Ayuntamiento de Vilallonga del Camp</t>
  </si>
  <si>
    <t>13/07/25 67MD2FHYB</t>
  </si>
  <si>
    <t>Por un error no me mandaron el adjunto con la respuesta del 06/06/25</t>
  </si>
  <si>
    <t>Asociación 4 gats y Consejo Comarcal del Tarragonès</t>
  </si>
  <si>
    <t>Ayuntamiento de Vilanova de Prades</t>
  </si>
  <si>
    <t>Ayuntamiento de Vilanova D'Escornalbou</t>
  </si>
  <si>
    <t>Ayuntamiento de Vilaplana</t>
  </si>
  <si>
    <t>Ayuntamiento de Vila-Rodona</t>
  </si>
  <si>
    <t>Ayuntamiento de Vila-Seca</t>
  </si>
  <si>
    <t>Dicen que la ley no les obliga</t>
  </si>
  <si>
    <t>"Se colabora con" Associación Progat Vila-seca y l´Última Llar</t>
  </si>
  <si>
    <t>Ayuntamiento de Vilaverd</t>
  </si>
  <si>
    <t>Ayuntamiento de Vilella Alta, La</t>
  </si>
  <si>
    <t>Ayuntamiento de Vilella Baixa, La</t>
  </si>
  <si>
    <t>Ayuntamiento de Vimbodí I Poblet</t>
  </si>
  <si>
    <t>Associació Vimbodí Pets</t>
  </si>
  <si>
    <t>Ayuntamiento de Vinebre</t>
  </si>
  <si>
    <t>Ayuntamiento de Vinyols I Els Arcs</t>
  </si>
  <si>
    <t>Ayuntamiento de Xerta</t>
  </si>
  <si>
    <t>l‘Associació  per  al  Refugi  i  Cura  dels  Animals (ARCA) signat l’any 2020</t>
  </si>
  <si>
    <t>Ayuntamiento de Ababuj</t>
  </si>
  <si>
    <t>AnaHerns</t>
  </si>
  <si>
    <t>Ayuntamiento de Abejuela</t>
  </si>
  <si>
    <t>02/11/2025 RT_3007340490/2025</t>
  </si>
  <si>
    <t>Ayuntamiento de Aguatón</t>
  </si>
  <si>
    <t>n0</t>
  </si>
  <si>
    <t>Convenio marco de colaboración entre la Diputación Provincial de Teruel y el Ayuntamiento de</t>
  </si>
  <si>
    <t>Ayuntamiento de Aguaviva</t>
  </si>
  <si>
    <t>Torrelacarcel , para la prestación del servicio de recogida de perros vagabundos</t>
  </si>
  <si>
    <t>Ayuntamiento de Aguilar del Alfambra</t>
  </si>
  <si>
    <t>02/11/2025 RT_3007340498/2025</t>
  </si>
  <si>
    <t>Ayuntamiento de Alacón</t>
  </si>
  <si>
    <t>Ayuntamiento de Alba</t>
  </si>
  <si>
    <t>02/11/2025 RT_3007340522/2025</t>
  </si>
  <si>
    <t>Ayuntamiento de Albalate del Arzobispo</t>
  </si>
  <si>
    <t>Ayuntamiento de Albarracín</t>
  </si>
  <si>
    <t>Ayuntamiento de Albentosa</t>
  </si>
  <si>
    <t>04/11/2025 RT_3007344156/2025</t>
  </si>
  <si>
    <t>Ayuntamiento de Alcaine</t>
  </si>
  <si>
    <t>Ayuntamiento de Alcalá de la Selva</t>
  </si>
  <si>
    <t>21/10/2025 RT_3007298552/2025</t>
  </si>
  <si>
    <t>Ayuntamiento de Alcañiz</t>
  </si>
  <si>
    <t>Ayuntamiento de Alcorisa</t>
  </si>
  <si>
    <t>Ayuntamiento de Alfambra</t>
  </si>
  <si>
    <t xml:space="preserve">Diputación provincial de Teruel </t>
  </si>
  <si>
    <t>Ayuntamiento de Aliaga</t>
  </si>
  <si>
    <t>21/10/2025 RT_3007298619/2025</t>
  </si>
  <si>
    <t>Ayuntamiento de Allepuz</t>
  </si>
  <si>
    <t>04/11/2025 RT_3007344163/2025</t>
  </si>
  <si>
    <t>Ayuntamiento de Alloza</t>
  </si>
  <si>
    <t>19/10/2025 RT_3007292507/2025</t>
  </si>
  <si>
    <t>Ayuntamiento de Allueva</t>
  </si>
  <si>
    <t>04/11/2025 RT_3007344167/2025</t>
  </si>
  <si>
    <t>Ayuntamiento de Almohaja</t>
  </si>
  <si>
    <t>04/11/2025 RT_3007344171/2025</t>
  </si>
  <si>
    <t>Ayuntamiento de Alobras</t>
  </si>
  <si>
    <t>04/11/2025 RT_3007344174/2025</t>
  </si>
  <si>
    <t>Ayuntamiento de Alpeñés</t>
  </si>
  <si>
    <t>04/11/2025 RT_3007344177/2025</t>
  </si>
  <si>
    <t>Ayuntamiento de Anadón</t>
  </si>
  <si>
    <t>04/11/2025 RT_3007344178/2025</t>
  </si>
  <si>
    <t>Ayuntamiento de Andorra</t>
  </si>
  <si>
    <t>Ayuntamiento de Arcos de las Salinas</t>
  </si>
  <si>
    <t>04/11/2025 RT_3007344182/2025</t>
  </si>
  <si>
    <t>Ayuntamiento de Arens de Lledó</t>
  </si>
  <si>
    <t>04/11/2025 RT_3007344184/2025</t>
  </si>
  <si>
    <t>Ayuntamiento de Argente</t>
  </si>
  <si>
    <t>04/11/2025 RT_3007344185/2025</t>
  </si>
  <si>
    <t>Ayuntamiento de Ariño</t>
  </si>
  <si>
    <t>Asociación Proarino y clínica veterinaria E.Saenz</t>
  </si>
  <si>
    <t>la asociación Proarino</t>
  </si>
  <si>
    <t>Ayuntamiento de Azaila</t>
  </si>
  <si>
    <t>12/11/2025 RT_3007379317/2025</t>
  </si>
  <si>
    <t>Ayuntamiento de Bádenas</t>
  </si>
  <si>
    <t>Ayuntamiento de Báguena</t>
  </si>
  <si>
    <t>12/11/2025 RT_3007379326/2025</t>
  </si>
  <si>
    <t>Ayuntamiento de Bañón</t>
  </si>
  <si>
    <t>12/11/2025 RT_3007379329/2025</t>
  </si>
  <si>
    <t>Ayuntamiento de Barrachina</t>
  </si>
  <si>
    <t>12/11/2025 RT_3007379336/2025</t>
  </si>
  <si>
    <t>Ayuntamiento de Bea</t>
  </si>
  <si>
    <t>Ayuntamiento de Beceite</t>
  </si>
  <si>
    <t>19/10/2025 RT_3007292511/2025</t>
  </si>
  <si>
    <t>Ayuntamiento de Bello</t>
  </si>
  <si>
    <t>12/11/2025 RT_3007379337/2025</t>
  </si>
  <si>
    <t>Ayuntamiento de Belmonte de San José</t>
  </si>
  <si>
    <t>12/11/2025 RT_3007379340/2025</t>
  </si>
  <si>
    <t>Ayuntamiento de Berge</t>
  </si>
  <si>
    <t>12/11/2025 RT_3007379352/2025</t>
  </si>
  <si>
    <t>Ayuntamiento de Bezas</t>
  </si>
  <si>
    <t>Ayuntamiento de Blancas</t>
  </si>
  <si>
    <t>13/11/2025 RT_3007379361/2025</t>
  </si>
  <si>
    <t>Ayuntamiento de Blesa</t>
  </si>
  <si>
    <t>Ayuntamiento de Bordón</t>
  </si>
  <si>
    <t>en el municipio de Bordón NO existe ninguna colonia felina, por lo que no existe un Plan de Gestión ética de Colonias Felinas, ni previsión presupuestaria, ni por lo tanto se han realizado actuaciones relacionadas con dicha gestión.</t>
  </si>
  <si>
    <t>Ayuntamiento de Bronchales</t>
  </si>
  <si>
    <t>Diputacion provincial de Teruel</t>
  </si>
  <si>
    <t>Ayuntamiento de Bueña</t>
  </si>
  <si>
    <t>Ayuntamiento de Burbáguena</t>
  </si>
  <si>
    <t>21!0/20225 RT_3007298699/2025</t>
  </si>
  <si>
    <t>Ayuntamiento de Cabra de Mora</t>
  </si>
  <si>
    <t>Ayuntamiento de Calaceite</t>
  </si>
  <si>
    <t>19/10/2025 RT_3007292515/2025</t>
  </si>
  <si>
    <t>Ayuntamiento de Calamocha</t>
  </si>
  <si>
    <t>pag 35</t>
  </si>
  <si>
    <t>Ayuntamiento de Calanda</t>
  </si>
  <si>
    <t>Ayuntamiento de Calomarde</t>
  </si>
  <si>
    <t xml:space="preserve">Diputación provincial de Teruel y para perros el propio ayuntamiento </t>
  </si>
  <si>
    <t>Ayuntamiento de Camañas</t>
  </si>
  <si>
    <t>13/11/2025 RT_3007379426/2025</t>
  </si>
  <si>
    <t>Ayuntamiento de Camarena de la Sierra</t>
  </si>
  <si>
    <t>Visto que se ha aprobado el Programa de gestión de colonias felinas con fecha 7 de abril de 2025</t>
  </si>
  <si>
    <t>Que están en curso de elaboración todos los documentos que se solicitan y todavía no disponemos de la información requerida en la solicitud de fecha 25 de mayo de 2025.</t>
  </si>
  <si>
    <t>Ayuntamiento de Camarillas</t>
  </si>
  <si>
    <t>13/11/2025 RT_3007379436/2025</t>
  </si>
  <si>
    <t>Ayuntamiento de Caminreal</t>
  </si>
  <si>
    <t>19/10/2025 RT_3007292523/2025</t>
  </si>
  <si>
    <t>Ayuntamiento de Cantavieja</t>
  </si>
  <si>
    <t>19/10/2025 RT_3007292533/2025</t>
  </si>
  <si>
    <t>Ayuntamiento de Cañada de Benatanduz</t>
  </si>
  <si>
    <t>En el Ayuntamiento no se disponen de colonias de gatos comunitarios gestionados por el municipio, ya que no hay evidencias de la existencia de gatos callejeros.</t>
  </si>
  <si>
    <t>Ayuntamiento de Cañada de Verich, La</t>
  </si>
  <si>
    <t xml:space="preserve">marco con diputación provincial Teruel para recoger perros vagabundos </t>
  </si>
  <si>
    <t>Ayuntamiento de Cañada Vellida</t>
  </si>
  <si>
    <t>Ayuntamiento de Cañizar del Olivar</t>
  </si>
  <si>
    <t>15/11/2025 RT_3007389558/2025</t>
  </si>
  <si>
    <t>Ayuntamiento de Cascante del Río</t>
  </si>
  <si>
    <t>no tiene un Programa de gestión de colonias felinas, No disponemos de la información requerida en fecha 25 de mayo de 2025.</t>
  </si>
  <si>
    <t>Ayuntamiento de Castejón de Tornos</t>
  </si>
  <si>
    <t>Ayuntamiento de Castel de Cabra</t>
  </si>
  <si>
    <t>Ayuntamiento de Castellar, El</t>
  </si>
  <si>
    <t>Ayuntamiento de Castellote</t>
  </si>
  <si>
    <t>19/10/2025 RT_3007292549/2025</t>
  </si>
  <si>
    <t>Ayuntamiento de Castelnou</t>
  </si>
  <si>
    <t>Ayuntamiento de Castelserás</t>
  </si>
  <si>
    <t>19/10/2025 RT_3007292553/2025</t>
  </si>
  <si>
    <t>Ayuntamiento de Cedrillas</t>
  </si>
  <si>
    <t>19/10/2025 RT_3007292557/2025</t>
  </si>
  <si>
    <t>Ayuntamiento de Celadas</t>
  </si>
  <si>
    <t>21/10/2025 RT_3007298779/2025</t>
  </si>
  <si>
    <t>Ayuntamiento de Cella</t>
  </si>
  <si>
    <t>Ayuntamiento de Cerollera, La</t>
  </si>
  <si>
    <t>Ayuntamiento de Codoñera, La</t>
  </si>
  <si>
    <t xml:space="preserve"> Si con Diputacion territorial de Teruel y veterinario Agaba s.l</t>
  </si>
  <si>
    <t>si Agaba s.l</t>
  </si>
  <si>
    <t>Ayuntamiento de Corbalán</t>
  </si>
  <si>
    <t>15/11/2025 RT_3007389574/2025</t>
  </si>
  <si>
    <t>Ayuntamiento de Cortes de Aragón</t>
  </si>
  <si>
    <t>Ayuntamiento de Cosa</t>
  </si>
  <si>
    <t>Ayuntamiento de Cretas</t>
  </si>
  <si>
    <t>19/10/2025 RT_3007292561/2025</t>
  </si>
  <si>
    <t>Ayuntamiento de Crivillén</t>
  </si>
  <si>
    <t>Ayuntamiento de Cuba, La</t>
  </si>
  <si>
    <t>Ayuntamiento de Cubla</t>
  </si>
  <si>
    <t>Ayuntamiento de Cucalón</t>
  </si>
  <si>
    <t>Ayuntamiento de Cuervo, El</t>
  </si>
  <si>
    <t>Ayuntamiento de Cuevas de Almudén</t>
  </si>
  <si>
    <t>15/11/2025 RT_3007389588/2025</t>
  </si>
  <si>
    <t>Ayuntamiento de Cuevas Labradas</t>
  </si>
  <si>
    <t>Ayuntamiento de Ejulve</t>
  </si>
  <si>
    <t>Ayuntamiento de Escorihuela</t>
  </si>
  <si>
    <t>Ayuntamiento de Escucha</t>
  </si>
  <si>
    <t>21/10/2025 RT_3007298828/2025</t>
  </si>
  <si>
    <t>Ayuntamiento de Estercuel</t>
  </si>
  <si>
    <t>Ayuntamiento de Ferreruela de Huerva</t>
  </si>
  <si>
    <t>Ayuntamiento de Fonfría</t>
  </si>
  <si>
    <t>Ayuntamiento de Formiche Alto</t>
  </si>
  <si>
    <t>Ayuntamiento de Fórnoles</t>
  </si>
  <si>
    <t>Ayuntamiento de Fortanete</t>
  </si>
  <si>
    <t>Ayuntamiento de Foz-Calanda</t>
  </si>
  <si>
    <t>RT_3007408862/2025 23/11/2025</t>
  </si>
  <si>
    <t>Ayuntamiento de Fresneda, La</t>
  </si>
  <si>
    <t>21/10/2025 RT_3007298870/2025</t>
  </si>
  <si>
    <t>Ayuntamiento de Frías de Albarracín</t>
  </si>
  <si>
    <t xml:space="preserve">OK </t>
  </si>
  <si>
    <t>Convenio marco de colaboración entre la Diputación Provincial de Teruel y el</t>
  </si>
  <si>
    <t xml:space="preserve">no </t>
  </si>
  <si>
    <t>Ayuntamiento de Fuenferrada</t>
  </si>
  <si>
    <t>Ayuntamiento de Frías de Albarracín, para la prestación del servicio de recogida de perros</t>
  </si>
  <si>
    <t>Ayuntamiento de Fuentes Calientes</t>
  </si>
  <si>
    <t>anaHerns</t>
  </si>
  <si>
    <t>vagabundos.</t>
  </si>
  <si>
    <t>Ayuntamiento de Fuentes Claras</t>
  </si>
  <si>
    <t>Ayuntamiento de Fuentes de Rubielos</t>
  </si>
  <si>
    <t>Ayuntamiento de Fuentespalda</t>
  </si>
  <si>
    <t>24/11/2025 RT_3007408872/2025</t>
  </si>
  <si>
    <t>Ayuntamiento de Galve</t>
  </si>
  <si>
    <t>Ayuntamiento de Gargallo</t>
  </si>
  <si>
    <t>Ayuntamiento de Gea de Albarracín</t>
  </si>
  <si>
    <t>24/11/2025 RT_3007408918/2025</t>
  </si>
  <si>
    <t>Ayuntamiento de Ginebrosa, La</t>
  </si>
  <si>
    <t xml:space="preserve">marco colaboración diputación provincial Teruel solo perros vagabundos </t>
  </si>
  <si>
    <t>Ayuntamiento de Griegos</t>
  </si>
  <si>
    <t xml:space="preserve">solo recogida perros vagabundos </t>
  </si>
  <si>
    <t>Ayuntamiento de Guadalaviar</t>
  </si>
  <si>
    <t>Ayuntamiento de Gúdar</t>
  </si>
  <si>
    <t>Ayuntamiento de Híjar</t>
  </si>
  <si>
    <t>Ayuntamiento de Hinojosa de Jarque</t>
  </si>
  <si>
    <t>Ayuntamiento de Hoz de la Vieja, La</t>
  </si>
  <si>
    <t>29/05/2025...03/07/2025</t>
  </si>
  <si>
    <t>Estos datos puede consultarlos en la sede electrónica, pues está publicado el Programa de gestión ética</t>
  </si>
  <si>
    <t>No, en 2026 se contrataría veterinario</t>
  </si>
  <si>
    <t>Ayuntamiento de Huesa del Común</t>
  </si>
  <si>
    <t>Ayuntamiento de Iglesuela del Cid, La</t>
  </si>
  <si>
    <t>24/11/2025 RT_3007408927/2025</t>
  </si>
  <si>
    <t>Ayuntamiento de Jabaloyas</t>
  </si>
  <si>
    <t>Ayuntamiento de Jarque de la Val</t>
  </si>
  <si>
    <t>Ayuntamiento de Jatiel</t>
  </si>
  <si>
    <t>15/07/2025 rechazado en regsara Comentario No gestionamos</t>
  </si>
  <si>
    <t>Ayuntamiento de Jorcas</t>
  </si>
  <si>
    <t>043/06/2025</t>
  </si>
  <si>
    <t>Ayuntamiento de Josa</t>
  </si>
  <si>
    <t>Ayuntamiento de Lagueruela</t>
  </si>
  <si>
    <t>Ayuntamiento de Lanzuela</t>
  </si>
  <si>
    <t>Ayuntamiento de Libros</t>
  </si>
  <si>
    <t>Ayuntamiento de Lidón</t>
  </si>
  <si>
    <t>Ayuntamiento de Linares de Mora</t>
  </si>
  <si>
    <t>Ayuntamiento de Lledó</t>
  </si>
  <si>
    <t>Ayuntamiento de Loscos</t>
  </si>
  <si>
    <t>Ayuntamiento de Maicas</t>
  </si>
  <si>
    <t>Ayuntamiento de Manzanera</t>
  </si>
  <si>
    <t>Ayuntamiento de Martín del Río</t>
  </si>
  <si>
    <t xml:space="preserve">no, voluntarios </t>
  </si>
  <si>
    <t>Ayuntamiento de Mas de las Matas</t>
  </si>
  <si>
    <t>Ayuntamiento de Mata de los Olmos, La</t>
  </si>
  <si>
    <t>Ayuntamiento de Mazaleón</t>
  </si>
  <si>
    <t>24/11/2025 RT_3007408934/2025</t>
  </si>
  <si>
    <t>Ayuntamiento de Mezquita de Jarque</t>
  </si>
  <si>
    <t>Ayuntamiento de Mirambel</t>
  </si>
  <si>
    <t>Ayuntamiento de Miravete de la Sierra</t>
  </si>
  <si>
    <t>Ayuntamiento de Molinos</t>
  </si>
  <si>
    <t>Ayuntamiento de Monforte de Moyuela</t>
  </si>
  <si>
    <t>Ayuntamiento de Monreal del Campo</t>
  </si>
  <si>
    <t>Para recogida perros vagabundos con  la Diputación provincial de Teruel</t>
  </si>
  <si>
    <t>Ayuntamiento de Monroyo</t>
  </si>
  <si>
    <t>24/11/2025 RT_3007408957/2025</t>
  </si>
  <si>
    <t>Ayuntamiento de Montalbán</t>
  </si>
  <si>
    <t>4/06/2025 rechazdao en regsara Comentario No procede</t>
  </si>
  <si>
    <t>Ayuntamiento de Monteagudo del Castillo</t>
  </si>
  <si>
    <t>Ayuntamiento de Monterde de Albarracín</t>
  </si>
  <si>
    <t>Ayuntamiento de Mora de Rubielos</t>
  </si>
  <si>
    <t>Ayuntamiento de Moscardón</t>
  </si>
  <si>
    <t>Ayuntamiento de Mosqueruela</t>
  </si>
  <si>
    <t>19/10/2025 RT_3007292564/2025</t>
  </si>
  <si>
    <t>Ayuntamiento de Muniesa</t>
  </si>
  <si>
    <t>19/10/2025 RT_3007292577/2025</t>
  </si>
  <si>
    <t>Ayuntamiento de Noguera de Albarracín</t>
  </si>
  <si>
    <t>Ayuntamiento de Nogueras</t>
  </si>
  <si>
    <t>Ayuntamiento de Nogueruelas</t>
  </si>
  <si>
    <t>Ayuntamiento de Obón</t>
  </si>
  <si>
    <t>Ayuntamiento de Odón</t>
  </si>
  <si>
    <t>Ayuntamiento de Ojos Negros</t>
  </si>
  <si>
    <t>26/11/2025 RT_3007425343/2025</t>
  </si>
  <si>
    <t>Ayuntamiento de Olba</t>
  </si>
  <si>
    <t>Ayuntamiento de Oliete</t>
  </si>
  <si>
    <t>Ayuntamiento de Olmos, Los</t>
  </si>
  <si>
    <t>Ayuntamiento de Orihuela del Tremedal</t>
  </si>
  <si>
    <t>26/11/2025 RT_3007425376/2025</t>
  </si>
  <si>
    <t>Ayuntamiento de Orrios</t>
  </si>
  <si>
    <t>Ayuntamiento de Palomar de Arroyos</t>
  </si>
  <si>
    <t>Ayuntamiento de Pancrudo</t>
  </si>
  <si>
    <t>Ayuntamiento de Parras de Castellote, Las</t>
  </si>
  <si>
    <t>Ayuntamiento de Peñarroya de Tastavins</t>
  </si>
  <si>
    <t>26/11/2025 RT_3007425585/2025</t>
  </si>
  <si>
    <t>Ayuntamiento de Peracense</t>
  </si>
  <si>
    <t>Ayuntamiento de Peralejos</t>
  </si>
  <si>
    <t>Ayuntamiento de Perales del Alfambra</t>
  </si>
  <si>
    <t>Ayuntamiento de Pitarque</t>
  </si>
  <si>
    <t>Ayuntamiento de Plou</t>
  </si>
  <si>
    <t>Ayuntamiento de Pobo, El</t>
  </si>
  <si>
    <t>Ayuntamiento de Portellada, La</t>
  </si>
  <si>
    <t>Ayuntamiento de Pozondón</t>
  </si>
  <si>
    <t>Ayuntamiento de Pozuel del Campo</t>
  </si>
  <si>
    <t>Ayuntamiento de Puebla de Híjar, La</t>
  </si>
  <si>
    <t>el ayuntamiento colabora con varios veterinarios pero sin un convenio ya que no es obligatorio en municipios de menos de 5000</t>
  </si>
  <si>
    <t>Ayuntamiento de Puebla de Valverde, La</t>
  </si>
  <si>
    <t>26/11/2025 RT_3007425534/2025</t>
  </si>
  <si>
    <t>Ayuntamiento de Puertomingalvo</t>
  </si>
  <si>
    <t>Ayuntamiento de Ráfales</t>
  </si>
  <si>
    <t>Ayuntamiento de Rillo</t>
  </si>
  <si>
    <t>Ayuntamiento de Riodeva</t>
  </si>
  <si>
    <t>Ayuntamiento de Ródenas</t>
  </si>
  <si>
    <t>Ayuntamiento de Royuela</t>
  </si>
  <si>
    <t>Ayuntamiento de Rubiales</t>
  </si>
  <si>
    <t>Ayuntamiento de Rubielos de la Cérida</t>
  </si>
  <si>
    <t>Ayuntamiento de Rubielos de Mora</t>
  </si>
  <si>
    <t>19/10/2025 RT_3007292582/2025</t>
  </si>
  <si>
    <t>Ayuntamiento de Salcedillo</t>
  </si>
  <si>
    <t>Ayuntamiento de Saldón</t>
  </si>
  <si>
    <t>Ayuntamiento de Samper de Calanda</t>
  </si>
  <si>
    <t>19/10/2025 RT_3007292590/2025</t>
  </si>
  <si>
    <t>Ayuntamiento de San Agustín</t>
  </si>
  <si>
    <t>Ayuntamiento de San Martín del Río</t>
  </si>
  <si>
    <t>Ayuntamiento de Santa Cruz de Nogueras</t>
  </si>
  <si>
    <t>Ayuntamiento de Santa Eulalia</t>
  </si>
  <si>
    <t>Convenio marco de colaboración entre la Diputación Provinvial de Teruel para servicio de recogida de perros vagabundos.</t>
  </si>
  <si>
    <t>Solo perros vagabundos, el mencionado en el punto anterior.</t>
  </si>
  <si>
    <t>Ayuntamiento de Sarrión</t>
  </si>
  <si>
    <t>Ayuntamiento de Segura de los Baños</t>
  </si>
  <si>
    <t>Ayuntamiento de Seno</t>
  </si>
  <si>
    <t>Ayuntamiento de Singra</t>
  </si>
  <si>
    <t>Ayuntamiento de Terriente</t>
  </si>
  <si>
    <t>Ayuntamiento de Teruel</t>
  </si>
  <si>
    <t>Ayuntamiento de Toril y Masegoso</t>
  </si>
  <si>
    <t>Ayuntamiento de Tormón</t>
  </si>
  <si>
    <t>Ayuntamiento de Tornos</t>
  </si>
  <si>
    <t>Ayuntamiento de Torralba de los Sisones</t>
  </si>
  <si>
    <t>Ayuntamiento de Torre de Arcas</t>
  </si>
  <si>
    <t>Ayuntamiento de Torre de las Arcas</t>
  </si>
  <si>
    <t>Ayuntamiento de Torre del Compte</t>
  </si>
  <si>
    <t>Ayuntamiento de Torre los Negros</t>
  </si>
  <si>
    <t>Ayuntamiento de Torrecilla de Alcañiz</t>
  </si>
  <si>
    <t>26/11/2025 RT_3007425492/2025</t>
  </si>
  <si>
    <t>Ayuntamiento de Torrecilla del Rebollar</t>
  </si>
  <si>
    <t>Ayuntamiento de Torrelacárcel</t>
  </si>
  <si>
    <t>Ayuntamiento de Torremocha de Jiloca</t>
  </si>
  <si>
    <t>Ayuntamiento de Torrelacarcel , para la prestación del servicio de recogida de perros</t>
  </si>
  <si>
    <t>Ayuntamiento de Torres de Albarracín</t>
  </si>
  <si>
    <t>Ayuntamiento de Torrevelilla</t>
  </si>
  <si>
    <t>Ayuntamiento de Torrijas</t>
  </si>
  <si>
    <t>Ayuntamiento de Torrijo del Campo</t>
  </si>
  <si>
    <t>19/10/2025 RT_3007292595/2025</t>
  </si>
  <si>
    <t>Ayuntamiento de Tramacastiel</t>
  </si>
  <si>
    <t>Ayuntamiento de Tramacastilla</t>
  </si>
  <si>
    <t>no existe en regSara</t>
  </si>
  <si>
    <t>Ayuntamiento de Tronchón</t>
  </si>
  <si>
    <t>Ayuntamiento de Urrea de Gaén</t>
  </si>
  <si>
    <t>26/11/2025 RT_3007425461/2025</t>
  </si>
  <si>
    <t>Ayuntamiento de Utrillas</t>
  </si>
  <si>
    <t>Ayuntamiento de Valacloche</t>
  </si>
  <si>
    <t>Ayuntamiento de Valbona</t>
  </si>
  <si>
    <t>Ayuntamiento de Valdealgorfa</t>
  </si>
  <si>
    <t>19/10/2025 RT_3007292600/2025</t>
  </si>
  <si>
    <t>Ayuntamiento de Valdecuenca</t>
  </si>
  <si>
    <t>Ayuntamiento de Valdelinares</t>
  </si>
  <si>
    <t>Ayuntamiento de Valdeltormo</t>
  </si>
  <si>
    <t>26/11/2025  RT_3007425439/2025</t>
  </si>
  <si>
    <t>Ayuntamiento de Valderrobres</t>
  </si>
  <si>
    <t>Para gatos GRUPO COMERTU, Para perros Brigada municipal en colaboracion con la protectora de Teruel</t>
  </si>
  <si>
    <t>Elena Saenz (Alcañiz)</t>
  </si>
  <si>
    <t>Ayuntamiento de Valjunquera</t>
  </si>
  <si>
    <t>Convenio marco de colaboración entre la Diputación Provincial de Teruel y el Ayuntamiento de Valjunquera, para la prestación del servicio de recogida de perros vagabundos.</t>
  </si>
  <si>
    <t>Ayuntamiento de Vallecillo, El</t>
  </si>
  <si>
    <t>Ayuntamiento de Veguillas de la Sierra</t>
  </si>
  <si>
    <t>Ayuntamiento de Villafranca del Campo</t>
  </si>
  <si>
    <t>Ayuntamiento de Villahermosa del Campo</t>
  </si>
  <si>
    <t>ha iniciado la aprobación del Programa de Gestión de Colonias Felinas, habiendo para ello aprobado por Decreto la misma a la espera de la próxima sesión de pleno para su ratificación y publicación</t>
  </si>
  <si>
    <t>Ayuntamiento de Villanueva del Rebollar de la Sierra</t>
  </si>
  <si>
    <t>Ayuntamiento de Villar del Cobo</t>
  </si>
  <si>
    <t>Ayuntamiento de Villar del Salz</t>
  </si>
  <si>
    <t>Ayuntamiento de Villarluengo</t>
  </si>
  <si>
    <t>Ayuntamiento de Villarquemado</t>
  </si>
  <si>
    <t>19/10/2025 RT_3007292605/2025</t>
  </si>
  <si>
    <t>Ayuntamiento de Villarroya de los Pinares</t>
  </si>
  <si>
    <t>Ayuntamiento de Villastar</t>
  </si>
  <si>
    <t>19/10/2025 RT_3007292609/2025</t>
  </si>
  <si>
    <t>Ayuntamiento de Villel</t>
  </si>
  <si>
    <t>26/11/2025 RT_3007425420/2025</t>
  </si>
  <si>
    <t>Ayuntamiento de Vinaceite</t>
  </si>
  <si>
    <t>Ayuntamiento de Visiedo</t>
  </si>
  <si>
    <t>Ayuntamiento de Vivel del Río Martín</t>
  </si>
  <si>
    <t>Ayuntamiento de Zoma, La</t>
  </si>
  <si>
    <t>Ayuntamiento de Ajofrín</t>
  </si>
  <si>
    <t>Ayuntamiento de Alameda de la Sagra</t>
  </si>
  <si>
    <t>Ayuntamiento de Albarreal de Tajo</t>
  </si>
  <si>
    <t>Ayuntamiento de Alcabón</t>
  </si>
  <si>
    <t>Ayuntamiento de Alcañizo</t>
  </si>
  <si>
    <t>Ayuntamiento de Alcaudete de la Jara</t>
  </si>
  <si>
    <t>Ayuntamiento de Alcolea de Tajo</t>
  </si>
  <si>
    <t>Ayuntamiento de Aldea en Cabo</t>
  </si>
  <si>
    <t>Ayuntamiento de Aldeanueva de Barbarroya</t>
  </si>
  <si>
    <t>Ayuntamiento de Aldeanueva de San Bartolomé</t>
  </si>
  <si>
    <t>Ayuntamiento de Almendral de la Cañada</t>
  </si>
  <si>
    <t>Ayuntamiento de Almonacid de Toledo</t>
  </si>
  <si>
    <t>Ayuntamiento de Almorox</t>
  </si>
  <si>
    <t>Ayuntamiento de Añover de Tajo</t>
  </si>
  <si>
    <t>Ayuntamiento de Arcicóllar</t>
  </si>
  <si>
    <t>Ayuntamiento de Argés</t>
  </si>
  <si>
    <t>Ayuntamiento de Azután</t>
  </si>
  <si>
    <t>Ayuntamiento de Barcience</t>
  </si>
  <si>
    <t>Ayuntamiento de Bargas</t>
  </si>
  <si>
    <t>Ayuntamiento de Belvís de la Jara</t>
  </si>
  <si>
    <t>Ayuntamiento de Borox</t>
  </si>
  <si>
    <t>Ayuntamiento de Buenaventura</t>
  </si>
  <si>
    <t>Ayuntamiento de Burguillos de Toledo</t>
  </si>
  <si>
    <t>Ayuntamiento de Burujón</t>
  </si>
  <si>
    <t>Ayuntamiento de Cabañas de la Sagra</t>
  </si>
  <si>
    <t>02-25</t>
  </si>
  <si>
    <t>Ayuntamiento de Cabañas de Yepes</t>
  </si>
  <si>
    <t>Ayuntamiento de Cabezamesada</t>
  </si>
  <si>
    <t>Ayuntamiento de Calera y Chozas</t>
  </si>
  <si>
    <t>18-05-25 su web</t>
  </si>
  <si>
    <t>Ayuntamiento de Caleruela</t>
  </si>
  <si>
    <t>Ayuntamiento de Calzada de Oropesa</t>
  </si>
  <si>
    <t>Ayuntamiento de Camarena</t>
  </si>
  <si>
    <t>Ayuntamiento de Camarenilla</t>
  </si>
  <si>
    <t>Ayuntamiento de Campillo de la Jara, El</t>
  </si>
  <si>
    <t>Ayuntamiento de Camuñas</t>
  </si>
  <si>
    <t>Ayuntamiento de Cardiel de los Montes</t>
  </si>
  <si>
    <t>Ayuntamiento de Carmena</t>
  </si>
  <si>
    <t>19-05-25 rechaza</t>
  </si>
  <si>
    <t>Ayuntamiento de Carpio de Tajo, El</t>
  </si>
  <si>
    <t>Ayuntamiento de Carranque</t>
  </si>
  <si>
    <t>Ayuntamiento de Carriches</t>
  </si>
  <si>
    <t>Ayuntamiento de Casar de Escalona, El</t>
  </si>
  <si>
    <t>Ayuntamiento de Casarrubios del Monte</t>
  </si>
  <si>
    <t>Ayuntamiento de Casasbuenas</t>
  </si>
  <si>
    <t>si, perros diput</t>
  </si>
  <si>
    <t>Ayuntamiento de Castillo de Bayuela</t>
  </si>
  <si>
    <t>Ayuntamiento de Cazalegas</t>
  </si>
  <si>
    <t>Ayuntamiento de Cebolla</t>
  </si>
  <si>
    <t>Ayuntamiento de Cedillo del Condado</t>
  </si>
  <si>
    <t>Ayuntamiento de Cerralbos, Los</t>
  </si>
  <si>
    <t>05-08-2024, 1 colonia</t>
  </si>
  <si>
    <t>si, diputación</t>
  </si>
  <si>
    <t xml:space="preserve">si </t>
  </si>
  <si>
    <t>Ayuntamiento de Cervera de los Montes</t>
  </si>
  <si>
    <t>Ayuntamiento de Chozas de Canales</t>
  </si>
  <si>
    <t>Ayuntamiento de Chueca</t>
  </si>
  <si>
    <t>Ayuntamiento de Ciruelos</t>
  </si>
  <si>
    <t>Ayuntamiento de Cobeja</t>
  </si>
  <si>
    <t>Ayuntamiento de Cobisa</t>
  </si>
  <si>
    <t>Ayuntamiento de Consuegra</t>
  </si>
  <si>
    <t>Ayuntamiento de Corral de Almaguer</t>
  </si>
  <si>
    <t>Ayuntamiento de Cuerva</t>
  </si>
  <si>
    <t>Ayuntamiento de Domingo Pérez</t>
  </si>
  <si>
    <t>Ayuntamiento de Dosbarrios</t>
  </si>
  <si>
    <t>7-7-25 NOBIEN</t>
  </si>
  <si>
    <t>Ayuntamiento de Erustes</t>
  </si>
  <si>
    <t>Ayuntamiento de Escalona</t>
  </si>
  <si>
    <t>Ayuntamiento de Escalonilla</t>
  </si>
  <si>
    <t>Ayuntamiento de Espinoso del Rey</t>
  </si>
  <si>
    <t>Ayuntamiento de Esquivias</t>
  </si>
  <si>
    <t>Ayuntamiento de Estrella, La</t>
  </si>
  <si>
    <t>Ayuntamiento de Fuensalida</t>
  </si>
  <si>
    <t>Ayuntamiento de Gálvez</t>
  </si>
  <si>
    <t>Ayuntamiento de Garciotum</t>
  </si>
  <si>
    <t>Ayuntamiento de Gerindote</t>
  </si>
  <si>
    <t>Ayuntamiento de Guadamur</t>
  </si>
  <si>
    <t>Ayuntamiento de Guardia, La</t>
  </si>
  <si>
    <t>Ayuntamiento de Herencias, Las</t>
  </si>
  <si>
    <t>Ayuntamiento de Herreruela de Oropesa</t>
  </si>
  <si>
    <t>Ayuntamiento de Hinojosa de San Vicente</t>
  </si>
  <si>
    <t>Ayuntamiento de Hontanar</t>
  </si>
  <si>
    <t>20-05-25 rechazo</t>
  </si>
  <si>
    <t>Ayuntamiento de Hormigos</t>
  </si>
  <si>
    <t>Ayuntamiento de Huecas</t>
  </si>
  <si>
    <t>Ayuntamiento de Huerta de Valdecarábanos</t>
  </si>
  <si>
    <t>Ayuntamiento de Malpica de Tajo</t>
  </si>
  <si>
    <t>no se puedeni por web</t>
  </si>
  <si>
    <t>Ayuntamiento de Iglesuela del Tiétar, la</t>
  </si>
  <si>
    <t>Ayuntamiento de Illán de Vacas</t>
  </si>
  <si>
    <t>NO SE PUEDE</t>
  </si>
  <si>
    <t>Ayuntamiento de Illescas</t>
  </si>
  <si>
    <t>Ayuntamiento de Lagartera</t>
  </si>
  <si>
    <t>Ayuntamiento de Layos</t>
  </si>
  <si>
    <t>Ayuntamiento de Lillo</t>
  </si>
  <si>
    <t>Ayuntamiento de Lominchar</t>
  </si>
  <si>
    <t>Ayuntamiento de Lucillos</t>
  </si>
  <si>
    <t>si , perros diput</t>
  </si>
  <si>
    <t>Ayuntamiento de Madridejos</t>
  </si>
  <si>
    <t>Ayuntamiento de Magán</t>
  </si>
  <si>
    <t>Ayuntamiento de Manzaneque</t>
  </si>
  <si>
    <t>Ayuntamiento de Maqueda</t>
  </si>
  <si>
    <t>Ayuntamiento de Marjaliza</t>
  </si>
  <si>
    <t>Ayuntamiento de Marrupe</t>
  </si>
  <si>
    <t>Ayuntamiento de Mascaraque</t>
  </si>
  <si>
    <t>Ayuntamiento de Mata, La</t>
  </si>
  <si>
    <t>no web,ni sedeelec</t>
  </si>
  <si>
    <t>Ayuntamiento de Mazarambroz</t>
  </si>
  <si>
    <t>Ayuntamiento de Mejorada</t>
  </si>
  <si>
    <t>Ayuntamiento de Menasalbas</t>
  </si>
  <si>
    <t>29-05-25 sedeweb</t>
  </si>
  <si>
    <t>Ayuntamiento de Méntrida</t>
  </si>
  <si>
    <t>Ayuntamiento de Mesegar de Tajo</t>
  </si>
  <si>
    <t>Ayuntamiento de Miguel Esteban</t>
  </si>
  <si>
    <t>Ayuntamiento de Mocejón</t>
  </si>
  <si>
    <t>Ayuntamiento de Mohedas de la Jara</t>
  </si>
  <si>
    <t>No sede</t>
  </si>
  <si>
    <t>Ayuntamiento de Montearagón</t>
  </si>
  <si>
    <t>si (perros)</t>
  </si>
  <si>
    <t>Ayuntamiento de Montesclaros</t>
  </si>
  <si>
    <t>Ayuntamiento de Mora</t>
  </si>
  <si>
    <t>Ayuntamiento de Nambroca</t>
  </si>
  <si>
    <t>Ayuntamiento de Nava de Ricomalillo, La</t>
  </si>
  <si>
    <t>Ayuntamiento de Navahermosa</t>
  </si>
  <si>
    <t>Ayuntamiento de Navalcán</t>
  </si>
  <si>
    <t>Ayuntamiento de Navalmoralejo</t>
  </si>
  <si>
    <t>Ayuntamiento de Navalmorales, Los</t>
  </si>
  <si>
    <t>Ayuntamiento de Navalucillos, Los</t>
  </si>
  <si>
    <t>Ayuntamiento de Navamorcuende</t>
  </si>
  <si>
    <t>Ayuntamiento de Noblejas</t>
  </si>
  <si>
    <t>Ayuntamiento de Noez</t>
  </si>
  <si>
    <t>Ayuntamiento de Nombela</t>
  </si>
  <si>
    <t>Ayuntamiento de Novés</t>
  </si>
  <si>
    <t>Ayuntamiento de Numancia de la Sagra</t>
  </si>
  <si>
    <t>Ayuntamiento de Nuño Gómez</t>
  </si>
  <si>
    <t>Ayuntamiento de Ocaña</t>
  </si>
  <si>
    <t>Ayuntamiento de Olías del Rey</t>
  </si>
  <si>
    <t>Ayuntamiento de Ontígola</t>
  </si>
  <si>
    <t>Ayuntamiento de Orgaz</t>
  </si>
  <si>
    <t>Ayuntamiento de Oropesa</t>
  </si>
  <si>
    <t>Ayuntamiento de Otero</t>
  </si>
  <si>
    <t>Ayuntamiento de Palomeque</t>
  </si>
  <si>
    <t>Ayuntamiento de Pantoja</t>
  </si>
  <si>
    <t>Ayuntamiento de Paredes de Escalona</t>
  </si>
  <si>
    <t>Ayuntamiento de Parrillas</t>
  </si>
  <si>
    <t>Ayuntamiento de Pelahustán</t>
  </si>
  <si>
    <t>Ayuntamiento de Pepino</t>
  </si>
  <si>
    <t>Ayuntamiento de Polán</t>
  </si>
  <si>
    <t>Ayuntamiento de Portillo de Toledo</t>
  </si>
  <si>
    <t>Ayuntamiento de Puebla de Almoradiel, La</t>
  </si>
  <si>
    <t>expediente 1658/2025</t>
  </si>
  <si>
    <t>14-7-25 (amplia 18-8)</t>
  </si>
  <si>
    <t>16-01-24%</t>
  </si>
  <si>
    <t>Ayuntamiento de Puebla de Montalbán, La</t>
  </si>
  <si>
    <t>Ayuntamiento de Pueblanueva, La</t>
  </si>
  <si>
    <t>Ayuntamiento de Puente del Arzobispo, El</t>
  </si>
  <si>
    <t>18.06-25</t>
  </si>
  <si>
    <t>Ayuntamiento de Puerto de San Vicente</t>
  </si>
  <si>
    <t>a fase 2</t>
  </si>
  <si>
    <t>Ayuntamiento de Pulgar</t>
  </si>
  <si>
    <t>Ayuntamiento de Quero</t>
  </si>
  <si>
    <t>Ayuntamiento de Quintanar de la Orden</t>
  </si>
  <si>
    <t>Ayuntamiento de Quismondo</t>
  </si>
  <si>
    <t>Ayuntamiento de Real de San Vicente, El</t>
  </si>
  <si>
    <t>Ayuntamiento de Recas</t>
  </si>
  <si>
    <t>Ayuntamiento de Retamoso de la Jara</t>
  </si>
  <si>
    <t>Ayuntamiento de Rielves</t>
  </si>
  <si>
    <t>Ayuntamiento de Robledo del Mazo</t>
  </si>
  <si>
    <t>Ayuntamiento de Romeral, El</t>
  </si>
  <si>
    <t>Ayuntamiento de San Bartolomé de las Abiertas</t>
  </si>
  <si>
    <t>Ayuntamiento de San Martín de Montalbán</t>
  </si>
  <si>
    <t>Ayuntamiento de San Martín de Pusa</t>
  </si>
  <si>
    <t>Ayuntamiento de San Pablo de los Montes</t>
  </si>
  <si>
    <t>Ayuntamiento de San Román de los Montes</t>
  </si>
  <si>
    <t>Ayuntamiento de Santa Ana de Pusa</t>
  </si>
  <si>
    <t>Ayuntamiento de Santa Cruz de la Zarza</t>
  </si>
  <si>
    <t>Ayuntamiento de Santa Cruz del Retamar</t>
  </si>
  <si>
    <t>Ayuntamiento de Santa Olalla</t>
  </si>
  <si>
    <t>Ayuntamiento de Santo Domingo-Caudilla</t>
  </si>
  <si>
    <t>Ayuntamiento de Sartajada</t>
  </si>
  <si>
    <t>Ayuntamiento de Segurilla</t>
  </si>
  <si>
    <t>Ayuntamiento de Seseña</t>
  </si>
  <si>
    <t>Ayuntamiento de Sevilleja de la Jara</t>
  </si>
  <si>
    <t>Ayuntamiento de Sonseca</t>
  </si>
  <si>
    <t>Ayuntamiento de Sotillo de las Palomas</t>
  </si>
  <si>
    <t>Ayuntamiento de Talavera de la Reina</t>
  </si>
  <si>
    <t>09-25</t>
  </si>
  <si>
    <t>Ayuntamiento de Tembleque</t>
  </si>
  <si>
    <t>Ayuntamiento de Toboso, El</t>
  </si>
  <si>
    <t>Ayuntamiento de Toledo</t>
  </si>
  <si>
    <t>Ayuntamiento de Torralba de Oropesa</t>
  </si>
  <si>
    <t>Ayuntamiento de Torre de Esteban Hambrán, La</t>
  </si>
  <si>
    <t>Ayuntamiento de Torrecilla de la Jara</t>
  </si>
  <si>
    <t>Ayuntamiento de Torrico</t>
  </si>
  <si>
    <t>Ayuntamiento de Torrijos</t>
  </si>
  <si>
    <t>Ayuntamiento de Totanés</t>
  </si>
  <si>
    <t>19.06-25</t>
  </si>
  <si>
    <t>Ayuntamiento de Turleque</t>
  </si>
  <si>
    <t>Ayuntamiento de Ugena</t>
  </si>
  <si>
    <t>Ayuntamiento de Urda</t>
  </si>
  <si>
    <t>Ayuntamiento de Valdeverdeja</t>
  </si>
  <si>
    <t>Ayuntamiento de Valmojado</t>
  </si>
  <si>
    <t>Ayuntamiento de Velada</t>
  </si>
  <si>
    <t>Ayuntamiento de Ventas con Peña Aguilera, Las</t>
  </si>
  <si>
    <t>Ayuntamiento de Ventas de Retamosa, Las</t>
  </si>
  <si>
    <t>Ayuntamiento de Ventas de San Julián, Las</t>
  </si>
  <si>
    <t>Ayuntamiento de Villa de Don Fadrique, La</t>
  </si>
  <si>
    <t>Ayuntamiento de Villacañas</t>
  </si>
  <si>
    <t>Ayuntamiento de Villafranca de los Caballeros</t>
  </si>
  <si>
    <t>Ayuntamiento de Villaluenga de la Sagra</t>
  </si>
  <si>
    <t>Ayuntamiento de Villamiel de Toledo</t>
  </si>
  <si>
    <t>Ayuntamiento de Villaminaya</t>
  </si>
  <si>
    <t>Ayuntamiento de Villamuelas</t>
  </si>
  <si>
    <t>Ayuntamiento de Villanueva de Alcardete</t>
  </si>
  <si>
    <t>Ayuntamiento de Villanueva de Bogas</t>
  </si>
  <si>
    <t>Ayuntamiento de Villarejo de Montalbán</t>
  </si>
  <si>
    <t>Ayuntamiento de Villarrubia de Santiago</t>
  </si>
  <si>
    <t>Ayuntamiento de Villaseca de la Sagra</t>
  </si>
  <si>
    <t>Ayuntamiento de Villasequilla</t>
  </si>
  <si>
    <t>Ayuntamiento de Villatobas</t>
  </si>
  <si>
    <t>Ayuntamiento de Viso de San Juan, El</t>
  </si>
  <si>
    <t>Ayuntamiento de Yébenes, Los</t>
  </si>
  <si>
    <t>Ayuntamiento de Yeles</t>
  </si>
  <si>
    <t>Ayuntamiento de Yepes</t>
  </si>
  <si>
    <t>Ayuntamiento de Yuncler</t>
  </si>
  <si>
    <t>Ayuntamiento de Yunclillos</t>
  </si>
  <si>
    <t>Ayuntamiento de Yuncos</t>
  </si>
  <si>
    <t>Ajuntament de Castelló</t>
  </si>
  <si>
    <t>Si Mancomunidad</t>
  </si>
  <si>
    <t>Ayuntamiento de Ademuz</t>
  </si>
  <si>
    <t>Ayuntamiento de Ador</t>
  </si>
  <si>
    <t>Si. Mancomunidad de la Safor</t>
  </si>
  <si>
    <t>Ayuntamiento de Agullent</t>
  </si>
  <si>
    <t>Si. Contrato 2025-0299</t>
  </si>
  <si>
    <t>Ayuntamiento de Aielo de Malferit</t>
  </si>
  <si>
    <t xml:space="preserve">Sí. Mancomunidad </t>
  </si>
  <si>
    <t>Ayuntamiento de Aielo de Rugat</t>
  </si>
  <si>
    <t>Ayuntamiento de Alaquàs</t>
  </si>
  <si>
    <t>Ayuntamiento de Albaida</t>
  </si>
  <si>
    <t>Ayuntamiento de Albal</t>
  </si>
  <si>
    <t>carta  fisica</t>
  </si>
  <si>
    <t>Ayuntamiento de Albalat de la Ribera</t>
  </si>
  <si>
    <t>Ayuntamiento de Albalat dels Sorells</t>
  </si>
  <si>
    <t>Ayuntamiento de Albalat dels Tarongers</t>
  </si>
  <si>
    <t>Si. Centro veterinario Gilet Aicart</t>
  </si>
  <si>
    <t>Ayuntamiento de Alberic</t>
  </si>
  <si>
    <t>Si Moderpran</t>
  </si>
  <si>
    <t>Ayuntamiento de Alborache</t>
  </si>
  <si>
    <t>Ayuntamiento de Alboraia/Alboraya</t>
  </si>
  <si>
    <t>Ayuntamiento de Albuixech</t>
  </si>
  <si>
    <t>Ayuntamiento de Alcàntera de Xúquer</t>
  </si>
  <si>
    <t>Ayuntamiento de Alcàsser</t>
  </si>
  <si>
    <t>05/05/25 No tienen medios</t>
  </si>
  <si>
    <t>Ayuntamiento de Alcublas</t>
  </si>
  <si>
    <t>Si. Centro canino la pineda</t>
  </si>
  <si>
    <t>Ayuntamiento de Alcúdia de Crespins, L'</t>
  </si>
  <si>
    <t>Ayuntamiento de Alcúdia, l'</t>
  </si>
  <si>
    <t>Ayuntamiento de Aldaia</t>
  </si>
  <si>
    <t>Si. Mancomunitat</t>
  </si>
  <si>
    <t>Ayuntamiento de Alfafar</t>
  </si>
  <si>
    <t>Ayuntamiento de Alfara de la Baronia</t>
  </si>
  <si>
    <t>Ayuntamiento de Alfara del Patriarca</t>
  </si>
  <si>
    <t>Ayuntamiento de Alfarp</t>
  </si>
  <si>
    <t>05/05/2025 Rechaza el registro porque no está motivado y por falta de recursos para recoger los datos</t>
  </si>
  <si>
    <t>Mancomunidad de la Ribera Alta contratado con Modepran y Conexión Felina</t>
  </si>
  <si>
    <t>Ayuntamiento de Alfarrasí</t>
  </si>
  <si>
    <t>Ayuntamiento de Alfauir</t>
  </si>
  <si>
    <t>Ayuntamiento de Algar de Palancia</t>
  </si>
  <si>
    <t>Ayuntamiento de Algemesí</t>
  </si>
  <si>
    <t>Ayuntamiento de Algímia d'Alfara</t>
  </si>
  <si>
    <t>Ayuntamiento de Alginet</t>
  </si>
  <si>
    <t>Ayuntamiento de Almàssera</t>
  </si>
  <si>
    <t>Ayuntamiento de Almiserà</t>
  </si>
  <si>
    <t>Ayuntamiento de Almoines</t>
  </si>
  <si>
    <t>Ayuntamiento de Almussafes</t>
  </si>
  <si>
    <t>Ayuntamiento de Alpuente</t>
  </si>
  <si>
    <t>01/10/2025 Nos manda a su sede electronica</t>
  </si>
  <si>
    <t>Ayuntamiento de Alqueria de la Comtessa, L'</t>
  </si>
  <si>
    <t>Ayuntamiento de Alzira</t>
  </si>
  <si>
    <t>06/05/25 Manda texto legal y rechaza contestar el escrito</t>
  </si>
  <si>
    <t>Ayuntamiento de Andilla</t>
  </si>
  <si>
    <t>Ayuntamiento de Anna</t>
  </si>
  <si>
    <t xml:space="preserve"> No responden a ni una sola pregunta</t>
  </si>
  <si>
    <t>Ayuntamiento de Antella</t>
  </si>
  <si>
    <t>Ayuntamiento de Aras de los Olmos</t>
  </si>
  <si>
    <t>05/05/25 Afirma creer que es un error con otro municipio</t>
  </si>
  <si>
    <t>Ayuntamiento de Atzeneta d'Albaida</t>
  </si>
  <si>
    <t>Ayuntamiento de Ayora</t>
  </si>
  <si>
    <t>Ayuntamiento de Barx</t>
  </si>
  <si>
    <t>Ayuntamiento de Barxeta</t>
  </si>
  <si>
    <t>Ayuntamiento de Bèlgida</t>
  </si>
  <si>
    <t>Ayuntamiento de Bellreguard</t>
  </si>
  <si>
    <t>Si. Spama</t>
  </si>
  <si>
    <t>Ayuntamiento de Bellús</t>
  </si>
  <si>
    <t>Ayuntamiento de Benagéber</t>
  </si>
  <si>
    <t>Ayuntamiento de Benaguasil</t>
  </si>
  <si>
    <t>Ayuntamiento de Benavites</t>
  </si>
  <si>
    <t>Ayuntamiento de Beneixida</t>
  </si>
  <si>
    <t>Ayuntamiento de Benetússer</t>
  </si>
  <si>
    <t>Ayuntamiento de Beniarjó</t>
  </si>
  <si>
    <t>Ayuntamiento de Beniatjar</t>
  </si>
  <si>
    <t>Ayuntamiento de Benicolet</t>
  </si>
  <si>
    <t>Ayuntamiento de Benicull de Xúquer</t>
  </si>
  <si>
    <t>Ayuntamiento de Benifaió</t>
  </si>
  <si>
    <t>Ayuntamiento de Benifairó de la Valldigna</t>
  </si>
  <si>
    <t>Ayuntamiento de Benifairó de les Valls</t>
  </si>
  <si>
    <t>Ayuntamiento de Beniflá</t>
  </si>
  <si>
    <t>Ayuntamiento de Benigànim</t>
  </si>
  <si>
    <t>Ayuntamiento de Benimodo</t>
  </si>
  <si>
    <t>Ayuntamiento de Benimuslem</t>
  </si>
  <si>
    <t>Ayuntamiento de Beniparrell</t>
  </si>
  <si>
    <t>Ayuntamiento de Benirredrà</t>
  </si>
  <si>
    <t>Si. Spama Safor</t>
  </si>
  <si>
    <t>Sí. Spama Safor</t>
  </si>
  <si>
    <t>Sí. Spama Safor.</t>
  </si>
  <si>
    <t>Ayuntamiento de Benissanó</t>
  </si>
  <si>
    <t>Ayuntamiento de Benissoda</t>
  </si>
  <si>
    <t>Ayuntamiento de Benissuera</t>
  </si>
  <si>
    <t>Ayuntamiento de Bétera</t>
  </si>
  <si>
    <t>01/10/2025 Vacio</t>
  </si>
  <si>
    <t>Ayuntamiento de Bicorp</t>
  </si>
  <si>
    <t>Ayuntamiento de Bocairent</t>
  </si>
  <si>
    <t>02/05/25 Pide motivar la consulta de datos públicos para tramitarla</t>
  </si>
  <si>
    <t>30/06/2025 me dice que el ayuntamiento a ellos sí les ha mandado la info</t>
  </si>
  <si>
    <t>Ayuntamiento de Bolbaite</t>
  </si>
  <si>
    <t>Ayuntamiento de Bonrepòs i Mirambell</t>
  </si>
  <si>
    <t>Sí. MODEPRAN</t>
  </si>
  <si>
    <t>Sí. Dejando Huellas</t>
  </si>
  <si>
    <t>Ayuntamiento de Bufali</t>
  </si>
  <si>
    <t>Ayuntamiento de Bugarra</t>
  </si>
  <si>
    <t>Ayuntamiento de Buñol</t>
  </si>
  <si>
    <t>Ayuntamiento de Burjassot</t>
  </si>
  <si>
    <t>Ayuntamiento de Calles</t>
  </si>
  <si>
    <t>Ayuntamiento de Camporrobles</t>
  </si>
  <si>
    <t>Ayuntamiento de Canals</t>
  </si>
  <si>
    <t>Ayuntamiento de Canet d'En Berenguer</t>
  </si>
  <si>
    <t>Serproanimal recogida, Unavet Heltcare veterinario</t>
  </si>
  <si>
    <t>Ayuntamiento de Carcaixent</t>
  </si>
  <si>
    <t>Ayuntamiento de Càrcer</t>
  </si>
  <si>
    <t>Ayuntamiento de Carlet</t>
  </si>
  <si>
    <t>Ayuntamiento de Carrícola</t>
  </si>
  <si>
    <t>Ayuntamiento de Casas Altas</t>
  </si>
  <si>
    <t>Ayuntamiento de Casas Bajas</t>
  </si>
  <si>
    <t>Ayuntamiento de Casinos</t>
  </si>
  <si>
    <t>Ayuntamiento de Castelló de Rugat</t>
  </si>
  <si>
    <t>Ayuntamiento de Castellonet de la Conquesta</t>
  </si>
  <si>
    <t>Ayuntamiento de Castielfabib</t>
  </si>
  <si>
    <t>Ayuntamiento de Catadau</t>
  </si>
  <si>
    <t>Ayuntamiento de Catarroja</t>
  </si>
  <si>
    <t>Ayuntamiento de Caudete de las Fuentes</t>
  </si>
  <si>
    <t>Ayuntamiento de Cerdà</t>
  </si>
  <si>
    <t>Ayuntamiento de Chella</t>
  </si>
  <si>
    <t>Ayuntamiento de Chelva</t>
  </si>
  <si>
    <t>Ayuntamiento de Chera</t>
  </si>
  <si>
    <t>Ayuntamiento de Cheste</t>
  </si>
  <si>
    <t>Ayuntamiento de Chiva</t>
  </si>
  <si>
    <t>08/05/25 no detalla partidas presupuestarias y número de animales recogidos?</t>
  </si>
  <si>
    <t>Ayuntamiento de Chulilla</t>
  </si>
  <si>
    <t>Ayuntamiento de Cofrentes</t>
  </si>
  <si>
    <t>Ayuntamiento de Corbera</t>
  </si>
  <si>
    <t>Ayuntamiento de Cortes de Pallás</t>
  </si>
  <si>
    <t>Ayuntamiento de Cotes</t>
  </si>
  <si>
    <t>Ayuntamiento de Cullera</t>
  </si>
  <si>
    <t>Ayuntamiento de Daimús</t>
  </si>
  <si>
    <t>Ayuntamiento de Domeño</t>
  </si>
  <si>
    <t>Ayuntamiento de Dos Aguas</t>
  </si>
  <si>
    <t>Ayuntamiento de Eliana, l'</t>
  </si>
  <si>
    <t>Ayuntamiento de Emperador</t>
  </si>
  <si>
    <t>Ayuntamiento de Enguera</t>
  </si>
  <si>
    <t>Ayuntamiento de Énova, l'</t>
  </si>
  <si>
    <t>Ayuntamiento de Estivella</t>
  </si>
  <si>
    <t>Ayuntamiento de Estubeny</t>
  </si>
  <si>
    <t>Ayuntamiento de Faura</t>
  </si>
  <si>
    <t>Ayuntamiento de Favara</t>
  </si>
  <si>
    <t>Ayuntamiento de Foios</t>
  </si>
  <si>
    <t>Ayuntamiento de Font d'En Carròs, la</t>
  </si>
  <si>
    <t>Ayuntamiento de Font de la Figuera, la</t>
  </si>
  <si>
    <t>25/07/0205</t>
  </si>
  <si>
    <t>Associació Natura Viva</t>
  </si>
  <si>
    <t>Ayuntamiento de Fontanars dels Alforins</t>
  </si>
  <si>
    <t>Ayuntamiento de Fortaleny</t>
  </si>
  <si>
    <t>Ayuntamiento de Fuenterrobles</t>
  </si>
  <si>
    <t>Ayuntamiento de Gandia</t>
  </si>
  <si>
    <t>Ayuntamiento de Gátova</t>
  </si>
  <si>
    <t>Ayuntamiento de Gavarda</t>
  </si>
  <si>
    <t>18/06/2025 No tienen datos de nada</t>
  </si>
  <si>
    <t>Ayuntamiento de Genovés,el</t>
  </si>
  <si>
    <t>Ayuntamiento de Gestalgar</t>
  </si>
  <si>
    <t>Ayuntamiento de Gilet</t>
  </si>
  <si>
    <t>Ayuntamiento de Godella</t>
  </si>
  <si>
    <t>Ayuntamiento de Godelleta</t>
  </si>
  <si>
    <t>Ayuntamiento de Granja de la Costera, la</t>
  </si>
  <si>
    <t>Ayuntamiento de Guadasséquies</t>
  </si>
  <si>
    <t>Ayuntamiento de Guadassuar</t>
  </si>
  <si>
    <t>Ayuntamiento de Guardamar de la Safor</t>
  </si>
  <si>
    <t>Si. Animus Veterinaria</t>
  </si>
  <si>
    <t>Ayuntamiento de Higueruelas</t>
  </si>
  <si>
    <t>Ayuntamiento de Jalance</t>
  </si>
  <si>
    <t>Ayuntamiento de Jarafuel</t>
  </si>
  <si>
    <t>Ayuntamiento de Llanera de Ranes</t>
  </si>
  <si>
    <t>Ayuntamiento de Llaurí</t>
  </si>
  <si>
    <t>Ayuntamiento de Llíria</t>
  </si>
  <si>
    <t>Ayuntamiento de Llocnou d'En Fenollet</t>
  </si>
  <si>
    <t>Ayuntamiento de Llocnou de la Corona</t>
  </si>
  <si>
    <t>Ayuntamiento de Llocnou de Sant Jeroni</t>
  </si>
  <si>
    <t>Ayuntamiento de Llombai</t>
  </si>
  <si>
    <t>Ayuntamiento de Llosa de Ranes, la</t>
  </si>
  <si>
    <t>Ayuntamiento de Llutxent</t>
  </si>
  <si>
    <t>Ayuntamiento de Loriguilla</t>
  </si>
  <si>
    <t>Ayuntamiento de Losa del Obispo</t>
  </si>
  <si>
    <t>Ayuntamiento de Macastre</t>
  </si>
  <si>
    <t>Ayuntamiento de Manises</t>
  </si>
  <si>
    <t>Ayuntamiento de Manuel</t>
  </si>
  <si>
    <t>Ayuntamiento de Marines</t>
  </si>
  <si>
    <t>Ayuntamiento de Massalavés</t>
  </si>
  <si>
    <t>Ayuntamiento de Massalfassar</t>
  </si>
  <si>
    <t>Ayuntamiento de Massamagrell</t>
  </si>
  <si>
    <t>Ayuntamiento de Massanassa</t>
  </si>
  <si>
    <t>Ayuntamiento de Meliana</t>
  </si>
  <si>
    <t>Ayuntamiento de Millares</t>
  </si>
  <si>
    <t>Ayuntamiento de Miramar</t>
  </si>
  <si>
    <t>Ayuntamiento de Mislata</t>
  </si>
  <si>
    <t>Ayuntamiento de Mogente/Moixent</t>
  </si>
  <si>
    <t>Ayuntamiento de Moncada</t>
  </si>
  <si>
    <t>Ayuntamiento de Montaverner</t>
  </si>
  <si>
    <t>Ayuntamiento de Montesa</t>
  </si>
  <si>
    <t>Ayuntamiento de Montitxelvo/Montichelvo</t>
  </si>
  <si>
    <t>Ayuntamiento de Montroi/Montroy</t>
  </si>
  <si>
    <t>Ayuntamiento de Montserrat</t>
  </si>
  <si>
    <t>Ribamontes</t>
  </si>
  <si>
    <t>Ayuntamiento de Museros</t>
  </si>
  <si>
    <t>Ayuntamiento de Náquera</t>
  </si>
  <si>
    <t>Ayuntamiento de Navarrés</t>
  </si>
  <si>
    <t>Ayuntamiento de Novelé/Novetlè</t>
  </si>
  <si>
    <t>Ayuntamiento de Oliva</t>
  </si>
  <si>
    <t>Ayuntamiento de Olleria, l'</t>
  </si>
  <si>
    <t>Ayuntamiento de Olocau</t>
  </si>
  <si>
    <t>Ayuntamiento de Ontinyent</t>
  </si>
  <si>
    <t>carta fisica</t>
  </si>
  <si>
    <t>Ayuntamiento de Otos</t>
  </si>
  <si>
    <t>Ayuntamiento de Paiporta</t>
  </si>
  <si>
    <t>Ayuntamiento de Palma de Gandía</t>
  </si>
  <si>
    <t>Ayuntamiento de Palmera</t>
  </si>
  <si>
    <t>Ayuntamiento de Palomar, el</t>
  </si>
  <si>
    <t>Ayuntamiento de Paterna</t>
  </si>
  <si>
    <t>Ayuntamiento de Pedralba</t>
  </si>
  <si>
    <t>Ayuntamiento de Petrés</t>
  </si>
  <si>
    <t>Ayuntamiento de Picanya</t>
  </si>
  <si>
    <t>Ayuntamiento de Picassent</t>
  </si>
  <si>
    <t>Ayuntamiento de Piles</t>
  </si>
  <si>
    <t>Ayuntamiento de Pinet</t>
  </si>
  <si>
    <t>Ayuntamiento de Pobla de Farnals, la</t>
  </si>
  <si>
    <t>Ayuntamiento de Pobla de Vallbona, la</t>
  </si>
  <si>
    <t>Si.Centro canino ribamontes</t>
  </si>
  <si>
    <t>Si. Equiclinic veterinarios.</t>
  </si>
  <si>
    <t>Ayuntamiento de Pobla del Duc, la</t>
  </si>
  <si>
    <t>Ayuntamiento de Pobla Llarga, la</t>
  </si>
  <si>
    <t>Ayuntamiento de Polinyà de Xúquer</t>
  </si>
  <si>
    <t>Sí. Garcia Verdejo Antonio</t>
  </si>
  <si>
    <t>Ayuntamiento de Potries</t>
  </si>
  <si>
    <t>Ayuntamiento de Puçol</t>
  </si>
  <si>
    <t>05/05/25 cuántos animales recoje? vale que el servicio lo preste la mancomunidad pero dónde están los datos?</t>
  </si>
  <si>
    <t xml:space="preserve"> asociación el Albergue  de Sam </t>
  </si>
  <si>
    <t>Ayuntamiento de Puebla de San Miguel</t>
  </si>
  <si>
    <t>Ayuntamiento de Puig de Santa Maria, el</t>
  </si>
  <si>
    <t>Ayuntamiento de Quart de les Valls</t>
  </si>
  <si>
    <t>Ayuntamiento de Quart de Poblet</t>
  </si>
  <si>
    <t>Si. Conexion Felina</t>
  </si>
  <si>
    <t>Ayuntamiento de Quartell</t>
  </si>
  <si>
    <t>Ayuntamiento de Quatretonda</t>
  </si>
  <si>
    <t>Ayuntamiento de Quesa</t>
  </si>
  <si>
    <t>Ayuntamiento de Rafelbunyol</t>
  </si>
  <si>
    <t>Ayuntamiento de Rafelcofer</t>
  </si>
  <si>
    <t>Ayuntamiento de Rafelguaraf</t>
  </si>
  <si>
    <t>Ayuntamiento de Ráfol de Salem</t>
  </si>
  <si>
    <t>Ayuntamiento de Real</t>
  </si>
  <si>
    <t xml:space="preserve"> Me deriva a Mancomunidad</t>
  </si>
  <si>
    <t>Ayuntamiento de Real de Gandia, el</t>
  </si>
  <si>
    <t>Ayuntamiento de Requena</t>
  </si>
  <si>
    <t>Ayuntamiento de Riba-roja de Túria</t>
  </si>
  <si>
    <t>Ayuntamiento de Riola</t>
  </si>
  <si>
    <t>Ayuntamiento de Rocafort</t>
  </si>
  <si>
    <t>Ayuntamiento de Rotglà i Corberà</t>
  </si>
  <si>
    <t>Ayuntamiento de Ròtova</t>
  </si>
  <si>
    <t>Ayuntamiento de Rugat</t>
  </si>
  <si>
    <t>Ayuntamiento de Sagunto/Sagunt</t>
  </si>
  <si>
    <t>Si. Adiestramiento Valencia</t>
  </si>
  <si>
    <t>Ayuntamiento de Salem</t>
  </si>
  <si>
    <t>Ayuntamiento de San Antonio de Benagéber</t>
  </si>
  <si>
    <t>Ayuntamiento de Sant Joanet</t>
  </si>
  <si>
    <t>Ayuntamiento de Sedaví</t>
  </si>
  <si>
    <t>Ayuntamiento de Segart</t>
  </si>
  <si>
    <t>Ayuntamiento de Sellent</t>
  </si>
  <si>
    <t>Ayuntamiento de Sempere</t>
  </si>
  <si>
    <t>Ayuntamiento de Senyera</t>
  </si>
  <si>
    <t>07/05/25 Están muy ocupados haciendo el plan de gestión</t>
  </si>
  <si>
    <t>Ayuntamiento de Serra</t>
  </si>
  <si>
    <t>Ayuntamiento de Siete Aguas</t>
  </si>
  <si>
    <t>Ayuntamiento de Silla</t>
  </si>
  <si>
    <t>Si.Modepran</t>
  </si>
  <si>
    <t>Ayuntamiento de Simat de la Valldigna</t>
  </si>
  <si>
    <t>Ayuntamiento de Sinarcas</t>
  </si>
  <si>
    <t>Ayuntamiento de Sollana</t>
  </si>
  <si>
    <t>Ayuntamiento de Sot de Chera</t>
  </si>
  <si>
    <t>Ayuntamiento de Sueca</t>
  </si>
  <si>
    <t>Ayuntamiento de Sumacàrcer</t>
  </si>
  <si>
    <t>Ayuntamiento de Tavernes Blanques</t>
  </si>
  <si>
    <t>Sí. Valcan</t>
  </si>
  <si>
    <t>Sí.Valcan</t>
  </si>
  <si>
    <t>Si. Valcan</t>
  </si>
  <si>
    <t>Ayuntamiento de Tavernes de la Valldigna</t>
  </si>
  <si>
    <t>Si. Animalista y Mancomunidad</t>
  </si>
  <si>
    <t>Ayuntamiento de Teresa de Cofrentes</t>
  </si>
  <si>
    <t>Rechazado 25/06</t>
  </si>
  <si>
    <t>Ayuntamiento de Terrateig</t>
  </si>
  <si>
    <t>Ayuntamiento de Titaguas</t>
  </si>
  <si>
    <t>Rechazado 07/08</t>
  </si>
  <si>
    <t>Ayuntamiento de Torrebaja</t>
  </si>
  <si>
    <t>Ayuntamiento de Torrella</t>
  </si>
  <si>
    <t>No (Ribamontes nos informa colonia)</t>
  </si>
  <si>
    <t>Ayuntamiento de Torres Torres</t>
  </si>
  <si>
    <t>Ayuntamiento de Tous</t>
  </si>
  <si>
    <t>02/05/25 Información incompelta</t>
  </si>
  <si>
    <t>Colonias Felinas de Tous y Modepran</t>
  </si>
  <si>
    <t>Ayuntamiento de Tuéjar</t>
  </si>
  <si>
    <t>Ayuntamiento de Turís</t>
  </si>
  <si>
    <t>Ayuntamiento de Utiel</t>
  </si>
  <si>
    <t>Ayuntamiento de Valencia</t>
  </si>
  <si>
    <t>Ayuntamiento de Vallada</t>
  </si>
  <si>
    <t>Ayuntamiento de Vallanca</t>
  </si>
  <si>
    <t>Ayuntamiento de Vallés</t>
  </si>
  <si>
    <t>Ayuntamiento de Venta del Moro</t>
  </si>
  <si>
    <t>Ayuntamiento de Vilallonga/Villalonga</t>
  </si>
  <si>
    <t>Ayuntamiento de Vilamarxant</t>
  </si>
  <si>
    <t>Ayuntamiento de Villar del Arzobispo</t>
  </si>
  <si>
    <t>Ayuntamiento de Villargordo del Cabriel</t>
  </si>
  <si>
    <t>Ayuntamiento de Vinalesa</t>
  </si>
  <si>
    <t>Ayuntamiento de Xàtiva</t>
  </si>
  <si>
    <t>Ayuntamiento de Xeraco</t>
  </si>
  <si>
    <t>Ayuntamiento de Xeresa</t>
  </si>
  <si>
    <t>Ayuntamiento de Xirivella</t>
  </si>
  <si>
    <t>Si. Modepran</t>
  </si>
  <si>
    <t>Ayuntamiento de Yátova</t>
  </si>
  <si>
    <t>Ayuntamiento de Yesa, La</t>
  </si>
  <si>
    <t>Ayuntamiento de Zarra</t>
  </si>
  <si>
    <t>Ayuntamiento de Adalia</t>
  </si>
  <si>
    <t>Aylén</t>
  </si>
  <si>
    <t>Ayuntamiento de Aguasal</t>
  </si>
  <si>
    <t>Sin recibir</t>
  </si>
  <si>
    <t>Ayuntamiento de Aguilar de Campos</t>
  </si>
  <si>
    <t>Ayuntamiento de Alaejos</t>
  </si>
  <si>
    <t>Ayuntamiento de Alcazarén</t>
  </si>
  <si>
    <t>Se me pasa la fecha de recogida. Ellos también la emitieron tarde.</t>
  </si>
  <si>
    <t>Ayuntamiento de Aldea de San Miguel</t>
  </si>
  <si>
    <t>Ayuntamiento de Aldeamayor de San Martín</t>
  </si>
  <si>
    <t>Ayuntamiento de Almenara de Adaja</t>
  </si>
  <si>
    <t>Ayuntamiento de Amusquillo</t>
  </si>
  <si>
    <t>Ayuntamiento de Arroyo de la Encomienda</t>
  </si>
  <si>
    <t>OK 6 07 2025 Con voluntad pero sin registro de salida</t>
  </si>
  <si>
    <t xml:space="preserve">Ya registro de salida </t>
  </si>
  <si>
    <t xml:space="preserve">Actualmente el Ayuntamiento de Arroyo de la Encomienda tiene un Convenio con la
Diputación Provincial de Valladolid para la recogida de perros abandonados (la Diputación contrata con una empresa). 
El Ayuntamiento ha contratado un servicio complementario de recogida de perros y gatos abandonados o perdidos en Arroyo de la Encomienda y estancia, ya que El citado servicio, en el caso de los perros, lo presta la Diputación Provincial de Valladolid, pero una vez que el adjudicatario
recibe el aviso de recogida de perros, dispone de un tiempo de respuesta máximo de 24 horas, o 48 horas si el aviso se recibe durante el fin de semana y este Ayuntamiento no dispone de recinto donde albergar a los perros. En el caso de los gatos, no hay servicio profesional para la recogida de gatos abandonados o perdidos, sino que se lleva a cabo a través del equipo de voluntarios de Arroyo CER. </t>
  </si>
  <si>
    <t>No. Por registro de salida Sí.</t>
  </si>
  <si>
    <t>No. El contratista presta el servicio de urgencias de lunes a viernes, hasta las 00:00 horas (doce) de la noche.</t>
  </si>
  <si>
    <t>Ayuntamiento de Ataquines</t>
  </si>
  <si>
    <t>Ayuntamiento de Bahabón</t>
  </si>
  <si>
    <t>Ayuntamiento de Barcial de la Loma</t>
  </si>
  <si>
    <t>Ayuntamiento de Barruelo del Valle</t>
  </si>
  <si>
    <t>Ayuntamiento de Becilla de Valderaduey</t>
  </si>
  <si>
    <t>Ayuntamiento de Benafarces</t>
  </si>
  <si>
    <t>Ayuntamiento de Bercero</t>
  </si>
  <si>
    <t>Ayuntamiento de Berceruelo</t>
  </si>
  <si>
    <t>Ayuntamiento de Berrueces</t>
  </si>
  <si>
    <t>Recibido el 24/02/2026 14:59</t>
  </si>
  <si>
    <t>Ayuntamiento de Bobadilla del Campo</t>
  </si>
  <si>
    <t>Ayuntamiento de Bocigas</t>
  </si>
  <si>
    <t>Ayuntamiento de Bocos de Duero</t>
  </si>
  <si>
    <t>Ayuntamiento de Boecillo</t>
  </si>
  <si>
    <t>Ayuntamiento de Bolaños de Campos</t>
  </si>
  <si>
    <t>Ayuntamiento de Brahojos de Medina</t>
  </si>
  <si>
    <t>Incompleto</t>
  </si>
  <si>
    <t>Servicios de la Dip de Valladolid</t>
  </si>
  <si>
    <t>Ayuntamiento de Bustillo de Chaves</t>
  </si>
  <si>
    <t>Ayuntamiento de Cabezón de Pisuerga</t>
  </si>
  <si>
    <t>Gmail y no contestó más.</t>
  </si>
  <si>
    <t>Ayuntamiento de Cabezón de Valderaduey</t>
  </si>
  <si>
    <t>Ayuntamiento de Cabreros del Monte</t>
  </si>
  <si>
    <t>Ayuntamiento de Campaspero</t>
  </si>
  <si>
    <t>Ayuntamiento de Camporredondo</t>
  </si>
  <si>
    <t>Ayuntamiento de Canalejas de Peñafiel</t>
  </si>
  <si>
    <t>Ayuntamiento de Canillas de Esgueva</t>
  </si>
  <si>
    <t>Ayuntamiento de Carpio</t>
  </si>
  <si>
    <t>Se me pasó la fecha de recogida</t>
  </si>
  <si>
    <t>Ayuntamiento de Casasola de Arión</t>
  </si>
  <si>
    <t>Ayuntamiento de Castrejón de Trabancos</t>
  </si>
  <si>
    <t>Ayuntamiento de Castrillo de Duero</t>
  </si>
  <si>
    <t>Ayuntamiento de Castrillo-Tejeriego</t>
  </si>
  <si>
    <t>Ayuntamiento de Castrobol</t>
  </si>
  <si>
    <t>Ayuntamiento de Castrodeza</t>
  </si>
  <si>
    <t>Ayuntamiento de Castromembibre</t>
  </si>
  <si>
    <t>Ayuntamiento de Castromonte</t>
  </si>
  <si>
    <t>Ayuntamiento de Castronuevo de Esgueva</t>
  </si>
  <si>
    <t>Ayuntamiento de Castronuño</t>
  </si>
  <si>
    <t>Ayuntamiento de Castroponce</t>
  </si>
  <si>
    <t>Ayuntamiento de Castroverde de Cerrato</t>
  </si>
  <si>
    <t>Ayuntamiento de Ceinos de Campos</t>
  </si>
  <si>
    <t>Ayuntamiento de Cervillego de la Cruz</t>
  </si>
  <si>
    <t>Ayuntamiento de Cigales</t>
  </si>
  <si>
    <t>Ayuntamiento de Ciguñuela</t>
  </si>
  <si>
    <t>No registro salida.</t>
  </si>
  <si>
    <t xml:space="preserve"> Ya sí a 3 07 2025</t>
  </si>
  <si>
    <t>Ayuntamiento de Cistérniga</t>
  </si>
  <si>
    <t>Ayuntamiento de Cogeces de Íscar</t>
  </si>
  <si>
    <t>Ayuntamiento de Cogeces del Monte</t>
  </si>
  <si>
    <t>Ayuntamiento de Corcos</t>
  </si>
  <si>
    <t>Ayuntamiento de Corrales de Duero</t>
  </si>
  <si>
    <t>Se me caduca la fecha de recogida. Ellos también tarde.</t>
  </si>
  <si>
    <t>Ayuntamiento de Cubillas de Santa Marta</t>
  </si>
  <si>
    <t>No RS ni intención</t>
  </si>
  <si>
    <t>Ayuntamiento de Cuenca de Campos</t>
  </si>
  <si>
    <t>Ayuntamiento de Curiel de Duero</t>
  </si>
  <si>
    <t>Ayuntamiento de Encinas de Esgueva</t>
  </si>
  <si>
    <t>Ayuntamiento de Esguevillas de Esgueva</t>
  </si>
  <si>
    <t>Ayuntamiento de Fombellida</t>
  </si>
  <si>
    <t>Ayuntamiento de Fompedraza</t>
  </si>
  <si>
    <t>Ayuntamiento de Fontihoyuelo</t>
  </si>
  <si>
    <t>Ayuntamiento de Fresno el Viejo</t>
  </si>
  <si>
    <t>Ayuntamiento de Fuensaldaña</t>
  </si>
  <si>
    <t>Ayuntamiento de Fuente el Sol</t>
  </si>
  <si>
    <t>Ayuntamiento de Fuente-Olmedo</t>
  </si>
  <si>
    <t>Ayuntamiento de Gallegos de Hornija</t>
  </si>
  <si>
    <t>Ayuntamiento de Gatón de Campos</t>
  </si>
  <si>
    <t>No tienen los medios...</t>
  </si>
  <si>
    <t>Contesta 13/02/2026 Incompleto</t>
  </si>
  <si>
    <t>Contrato por la Excma. Diputación de Valladolid para poder prestar los servicios de esterilización y desparasitación (ocasionalmente la cura de heridas) a los municipios de la provincia.</t>
  </si>
  <si>
    <t>Ayuntamiento de Geria</t>
  </si>
  <si>
    <t>Ayuntamiento de Herrín de Campos</t>
  </si>
  <si>
    <t>Contesta 12/02/2026 Incompleto</t>
  </si>
  <si>
    <t>Contrato por la Excma. Diputación de 
Valladolid para poder prestar los servicios de esterilización y desparasitación 
(ocasionalmente la cura de heridas) a los municipios de la provincia.</t>
  </si>
  <si>
    <t>Ayuntamiento de Hornillos de Eresma</t>
  </si>
  <si>
    <t>Ayuntamiento de Íscar</t>
  </si>
  <si>
    <t>Se me paso la fecha de recogida. Ellos 1 día tarde.</t>
  </si>
  <si>
    <t>Ayuntamiento de Laguna de Duero</t>
  </si>
  <si>
    <t>Fecha de recogida: 9/02/2026</t>
  </si>
  <si>
    <t>Contesta por registro de salida</t>
  </si>
  <si>
    <t>Dia de respuesta</t>
  </si>
  <si>
    <t xml:space="preserve">No. Se está elaborando una Ordenanza Municipal y  un Protocolo de Actuación, para dar cumplimiento a la Ley 7/2023, de 28 
de marzo, de protección de los derechos y el bienestar de los animales. </t>
  </si>
  <si>
    <t>Empresa que gestiona las recogidas La Yosa. 
Posteriores adopciones Diputación de Valladolid. Contrato de servicios 
veterinarios para CES/CER con la clínica veterinaria, Clínica Las Salinas.</t>
  </si>
  <si>
    <t xml:space="preserve">Tenemos un contrato con una empresa que gestiona las recogidas La Yosa y las posteriores adopciones con la Diputación de Valladolid. </t>
  </si>
  <si>
    <t>Ayuntamiento de Langayo</t>
  </si>
  <si>
    <t>Ayuntamiento de Llano de Olmedo</t>
  </si>
  <si>
    <t>Ayuntamiento de Lomoviejo</t>
  </si>
  <si>
    <t>-----</t>
  </si>
  <si>
    <t>Dip de Valladolid y protectoras no especificadas(de lla comarca)</t>
  </si>
  <si>
    <t>Ayuntamiento de Manzanillo</t>
  </si>
  <si>
    <t>Ayuntamiento de Marzales</t>
  </si>
  <si>
    <t>Ayuntamiento de Matapozuelos</t>
  </si>
  <si>
    <t>No registro salida</t>
  </si>
  <si>
    <t>Ayuntamiento de Matilla de los Caños</t>
  </si>
  <si>
    <t>Ayuntamiento de Mayorga</t>
  </si>
  <si>
    <t>Ayuntamiento de Medina de Rioseco</t>
  </si>
  <si>
    <t>Ayuntamiento de Medina del Campo</t>
  </si>
  <si>
    <t>Ayuntamiento de Megeces</t>
  </si>
  <si>
    <t>Ayuntamiento de Melgar de Abajo</t>
  </si>
  <si>
    <t>Ayuntamiento de Melgar de Arriba</t>
  </si>
  <si>
    <t>Ayuntamiento de Mojados</t>
  </si>
  <si>
    <t>Ayuntamiento de Monasterio de Vega</t>
  </si>
  <si>
    <t>Ayuntamiento de Montealegre de Campos</t>
  </si>
  <si>
    <t>No aporta información pero invita a preguntas más cortas y escuetas q si puedan contestar.</t>
  </si>
  <si>
    <t>Ayuntamiento de Montemayor de Pililla</t>
  </si>
  <si>
    <t>Ayuntamiento de Moral de la Reina</t>
  </si>
  <si>
    <t>Ayuntamiento de Moraleja de las Panaderas</t>
  </si>
  <si>
    <t>Ayuntamiento de Morales de Campos</t>
  </si>
  <si>
    <t>Ayuntamiento de Mota del Marqués</t>
  </si>
  <si>
    <t>Ayuntamiento de Mucientes</t>
  </si>
  <si>
    <t>Ayuntamiento de Mudarra, La</t>
  </si>
  <si>
    <t>Ayuntamiento de Muriel</t>
  </si>
  <si>
    <t>Ayuntamiento de Nava del Rey</t>
  </si>
  <si>
    <t>Ayuntamiento de Nueva Villa de las Torres</t>
  </si>
  <si>
    <t>Ayuntamiento de Olivares de Duero</t>
  </si>
  <si>
    <t>Ayuntamiento de Olmedo</t>
  </si>
  <si>
    <t>Ayuntamiento de Olmos de Esgueva</t>
  </si>
  <si>
    <t>Ayuntamiento de Olmos de Peñafiel</t>
  </si>
  <si>
    <t>Ayuntamiento de Palazuelo de Vedija</t>
  </si>
  <si>
    <t>Ayuntamiento de Parrilla, La</t>
  </si>
  <si>
    <t>Ayuntamiento de Pedraja de Portillo, La</t>
  </si>
  <si>
    <t>Ayuntamiento de Pedrajas de San Esteban</t>
  </si>
  <si>
    <t>Ayuntamiento de Pedrosa del Rey</t>
  </si>
  <si>
    <t>Ayuntamiento de Peñafiel</t>
  </si>
  <si>
    <t>Ayuntamiento de Peñaflor de Hornija</t>
  </si>
  <si>
    <t>Ayuntamiento de Pesquera de Duero</t>
  </si>
  <si>
    <t>Ayuntamiento de Piña de Esgueva</t>
  </si>
  <si>
    <t>Ayuntamiento de Piñel de Abajo</t>
  </si>
  <si>
    <t>Ayuntamiento de Piñel de Arriba</t>
  </si>
  <si>
    <t>Ayuntamiento de Pollos</t>
  </si>
  <si>
    <t>Ayuntamiento de Portillo</t>
  </si>
  <si>
    <t>Ayuntamiento de Pozal de Gallinas</t>
  </si>
  <si>
    <t>Ayuntamiento de Pozaldez</t>
  </si>
  <si>
    <t>Ayuntamiento de Pozuelo de la Orden</t>
  </si>
  <si>
    <t>Ayuntamiento de Puras</t>
  </si>
  <si>
    <t>Ayuntamiento de Quintanilla de Arriba</t>
  </si>
  <si>
    <t>Ayuntamiento de Quintanilla de Onésimo</t>
  </si>
  <si>
    <t>Ayuntamiento de Quintanilla de Trigueros</t>
  </si>
  <si>
    <t>Ayuntamiento de Quintanilla del Molar</t>
  </si>
  <si>
    <t>Ayuntamiento de Rábano</t>
  </si>
  <si>
    <t>Ayuntamiento de Ramiro</t>
  </si>
  <si>
    <t>Ayuntamiento de Renedo de Esgueva</t>
  </si>
  <si>
    <t>Ayuntamiento de Roales de Campos</t>
  </si>
  <si>
    <t>Ayuntamiento de Robladillo</t>
  </si>
  <si>
    <t>Ayuntamiento de Roturas</t>
  </si>
  <si>
    <t>Ayuntamiento de Rubí de Bracamonte</t>
  </si>
  <si>
    <t>Ayuntamiento de Rueda</t>
  </si>
  <si>
    <t>Ayuntamiento de Saelices de Mayorga</t>
  </si>
  <si>
    <t>Ayuntamiento de Salvador de Zapardiel</t>
  </si>
  <si>
    <t>Ayuntamiento de San Cebrián de Mazote</t>
  </si>
  <si>
    <t>Ayuntamiento de San Llorente</t>
  </si>
  <si>
    <t>Ayuntamiento de San Martín de Valvení</t>
  </si>
  <si>
    <t>Ayuntamiento de San Miguel del Arroyo</t>
  </si>
  <si>
    <t>Ayuntamiento de San Miguel del Pino</t>
  </si>
  <si>
    <t>Ayuntamiento de San Pablo de la Moraleja</t>
  </si>
  <si>
    <t>Ayuntamiento de San Pedro de Latarce</t>
  </si>
  <si>
    <t>Ayuntamiento de San Pelayo</t>
  </si>
  <si>
    <t>Ayuntamiento de San Román de Hornija</t>
  </si>
  <si>
    <t>Ayuntamiento de San Salvador</t>
  </si>
  <si>
    <t>Ayuntamiento de San Vicente del Palacio</t>
  </si>
  <si>
    <t>Ayuntamiento de Santa Eufemia del Arroyo</t>
  </si>
  <si>
    <t>Ayuntamiento de Santervás de Campos</t>
  </si>
  <si>
    <t>Ayuntamiento de Santibáñez de Valcorba</t>
  </si>
  <si>
    <t>Ayuntamiento de Santovenia de Pisuerga</t>
  </si>
  <si>
    <t>Ayuntamiento de Sardón de Duero</t>
  </si>
  <si>
    <t>Ayuntamiento de Seca, La</t>
  </si>
  <si>
    <t>Ayuntamiento de Serrada</t>
  </si>
  <si>
    <t>Ayuntamiento de Siete Iglesias de Trabancos</t>
  </si>
  <si>
    <t>Ayuntamiento de Simancas</t>
  </si>
  <si>
    <t>Ayuntamiento de Tamariz de Campos</t>
  </si>
  <si>
    <t>Ayuntamiento de Tiedra</t>
  </si>
  <si>
    <t>Ayuntamiento de Tordehumos</t>
  </si>
  <si>
    <t>Ayuntamiento de Tordesillas</t>
  </si>
  <si>
    <t>Ayuntamiento de Torre de Esgueva</t>
  </si>
  <si>
    <t>Ayuntamiento de Torre de Peñafiel</t>
  </si>
  <si>
    <t>Ayuntamiento de Torrecilla de la Abadesa</t>
  </si>
  <si>
    <t>Ayuntamiento de Torrecilla de la Orden</t>
  </si>
  <si>
    <t>Ayuntamiento de Torrecilla de la Torre</t>
  </si>
  <si>
    <t>Ayuntamiento de Torrelobatón</t>
  </si>
  <si>
    <t>Ayuntamiento de Torrescárcela</t>
  </si>
  <si>
    <t>Ayuntamiento de Traspinedo</t>
  </si>
  <si>
    <t>Ayuntamiento de Trigueros del Valle</t>
  </si>
  <si>
    <t>Ayuntamiento de Tudela de Duero</t>
  </si>
  <si>
    <t>Ayuntamiento de Unión de Campos, La</t>
  </si>
  <si>
    <t>Ayuntamiento de Urones de Castroponce</t>
  </si>
  <si>
    <t>Ayuntamiento de Urueña</t>
  </si>
  <si>
    <t>Ayuntamiento de Valbuena de Duero</t>
  </si>
  <si>
    <t>Ayuntamiento de Valdearcos de la Vega</t>
  </si>
  <si>
    <t>Ayuntamiento de Valdenebro de los Valles</t>
  </si>
  <si>
    <t>Ayuntamiento de Valdestillas</t>
  </si>
  <si>
    <t>Ayuntamiento de Valdunquillo</t>
  </si>
  <si>
    <t>Ayuntamiento de Valladolid</t>
  </si>
  <si>
    <t>Ayuntamiento de Valoria la Buena</t>
  </si>
  <si>
    <t>Ayuntamiento de Valverde de Campos</t>
  </si>
  <si>
    <t>Ayuntamiento de Vega de Ruiponce</t>
  </si>
  <si>
    <t>Ayuntamiento de Vega de Valdetronco</t>
  </si>
  <si>
    <t>Ayuntamiento de Velascálvaro</t>
  </si>
  <si>
    <t>Ayuntamiento de Velilla</t>
  </si>
  <si>
    <t>Ayuntamiento de Velliza</t>
  </si>
  <si>
    <t>Ayuntamiento de Ventosa de la Cuesta</t>
  </si>
  <si>
    <t>Ayuntamiento de Viana de Cega</t>
  </si>
  <si>
    <t>Ayuntamiento de Villabáñez</t>
  </si>
  <si>
    <t>Ayuntamiento de Villabaruz de Campos</t>
  </si>
  <si>
    <t>Ayuntamiento de Villabrágima</t>
  </si>
  <si>
    <t>Ayuntamiento de Villacarralón</t>
  </si>
  <si>
    <t>Ayuntamiento de Villacid de Campos</t>
  </si>
  <si>
    <t>Ayuntamiento de Villaco</t>
  </si>
  <si>
    <t>Ayuntamiento de Villafrades de Campos</t>
  </si>
  <si>
    <t>Ayuntamiento de Villafranca de Duero</t>
  </si>
  <si>
    <t>Ayuntamiento de Villafrechós</t>
  </si>
  <si>
    <t>Ayuntamiento de Villafuerte</t>
  </si>
  <si>
    <t>Ayuntamiento de Villagarcía de Campos</t>
  </si>
  <si>
    <t>Ayuntamiento de Villagómez la Nueva</t>
  </si>
  <si>
    <t>Ayuntamiento de Villalán de Campos</t>
  </si>
  <si>
    <t>Ayuntamiento de Villalar de los Comuneros</t>
  </si>
  <si>
    <t>Ayuntamiento de Villalba de la Loma</t>
  </si>
  <si>
    <t>Ayuntamiento de Villalba de los Alcores</t>
  </si>
  <si>
    <t>Ayuntamiento de Villalbarba</t>
  </si>
  <si>
    <t>Ayuntamiento de Villalón de Campos</t>
  </si>
  <si>
    <t>Ayuntamiento de Villamuriel de Campos</t>
  </si>
  <si>
    <t>Ayuntamiento de Villán de Tordesillas</t>
  </si>
  <si>
    <t>Ayuntamiento de Villanubla</t>
  </si>
  <si>
    <t>Ayuntamiento de Villanueva de Duero</t>
  </si>
  <si>
    <t>Ayuntamiento de Villanueva de la Condesa</t>
  </si>
  <si>
    <t>Ayuntamiento de Villanueva de los Caballeros</t>
  </si>
  <si>
    <t>Ayuntamiento de Villanueva de San Mancio</t>
  </si>
  <si>
    <t>Ayuntamiento de Villardefrades</t>
  </si>
  <si>
    <t>Ayuntamiento de Villarmentero de Esgueva</t>
  </si>
  <si>
    <t>Ayuntamiento de Villasexmir</t>
  </si>
  <si>
    <t>Ayuntamiento de Villavaquerín</t>
  </si>
  <si>
    <t>Ayuntamiento de Villavellid</t>
  </si>
  <si>
    <t>Ayuntamiento de Villaverde de Medina</t>
  </si>
  <si>
    <t>Ayuntamiento de Villavicencio de los Caballeros</t>
  </si>
  <si>
    <t>Ayuntamiento de Viloria</t>
  </si>
  <si>
    <t>Ayuntamiento de Wamba</t>
  </si>
  <si>
    <t>Ayuntamiento de Zaratán</t>
  </si>
  <si>
    <t>Ayuntamiento de Abezames</t>
  </si>
  <si>
    <t>Ayuntamiento de Alcañices</t>
  </si>
  <si>
    <t>Ayuntamiento de Alcubilla de Nogales</t>
  </si>
  <si>
    <t>Ayuntamiento de Alfaraz de Sayago</t>
  </si>
  <si>
    <t>Ayuntamiento de Algodre</t>
  </si>
  <si>
    <t>Ayuntamiento de Almaraz de Duero</t>
  </si>
  <si>
    <t>Ayuntamiento de Almeida de Sayago</t>
  </si>
  <si>
    <t>23/11/2025 2025-E-RE-1633</t>
  </si>
  <si>
    <t>Ayuntamiento de Andavías</t>
  </si>
  <si>
    <t>23/11/2025 2025-E-RE-1634</t>
  </si>
  <si>
    <t>Ayuntamiento de Arcenillas</t>
  </si>
  <si>
    <t>23/11/2025 2025-E-RE-1635</t>
  </si>
  <si>
    <t>Ayuntamiento de Arcos de la Polvorosa</t>
  </si>
  <si>
    <t>23/11/2025  2025-E-RE-1636</t>
  </si>
  <si>
    <t>Ayuntamiento de Argañín</t>
  </si>
  <si>
    <t>Ayuntamiento de Argujillo</t>
  </si>
  <si>
    <t>Ayuntamiento de Arquillinos</t>
  </si>
  <si>
    <t>Ayuntamiento de Arrabalde</t>
  </si>
  <si>
    <t>Ayuntamiento de Aspariegos</t>
  </si>
  <si>
    <t>Ayuntamiento de Asturianos</t>
  </si>
  <si>
    <t>Ayuntamiento de Ayoó de Vidriales</t>
  </si>
  <si>
    <t>Ayuntamiento de Barcial del Barco</t>
  </si>
  <si>
    <t>Ayuntamiento de Belver de los Montes</t>
  </si>
  <si>
    <t>Ayuntamiento de Benavente</t>
  </si>
  <si>
    <t>Es un decreto de Alcaldia</t>
  </si>
  <si>
    <t>PROCAN</t>
  </si>
  <si>
    <t>Ayuntamiento de Benegiles</t>
  </si>
  <si>
    <t>Ayuntamiento de Bermillo de Sayago</t>
  </si>
  <si>
    <t>19/10/2025 2025-E-RE-1126</t>
  </si>
  <si>
    <t>Ayuntamiento de Bóveda de Toro, La</t>
  </si>
  <si>
    <t>19/10/2025 2025-E-RE-1127</t>
  </si>
  <si>
    <t>Ayuntamiento de Bretó</t>
  </si>
  <si>
    <t>no está haciendo nada</t>
  </si>
  <si>
    <t xml:space="preserve">perros con Diputación </t>
  </si>
  <si>
    <t>Ayuntamiento de Bretocino</t>
  </si>
  <si>
    <t>13/09/2025 05/10</t>
  </si>
  <si>
    <t>28/09/2025 rechazado en regsara por No se aporta ni instancia ni ningún documento</t>
  </si>
  <si>
    <t>Ayuntamiento de Brime de Sog</t>
  </si>
  <si>
    <t>Ayuntamiento de Brime de Urz</t>
  </si>
  <si>
    <t>Ayuntamiento de Burganes de Valverde</t>
  </si>
  <si>
    <t>19/10/2025 2025-E-RE-1125</t>
  </si>
  <si>
    <t>Ayuntamiento de Bustillo del Oro</t>
  </si>
  <si>
    <t>16/09/2025 rechaxado en regsara por cc ¿?</t>
  </si>
  <si>
    <t>Ayuntamiento de Cabañas de Sayago</t>
  </si>
  <si>
    <t>14/09/2025 05/10</t>
  </si>
  <si>
    <t>15/09/2025 RECHAZA POR No se aporta instancia en pdf con los datos solicitados</t>
  </si>
  <si>
    <t>Ayuntamiento de Calzadilla de Tera</t>
  </si>
  <si>
    <t>Ayuntamiento de Camarzana de Tera</t>
  </si>
  <si>
    <t>19/10/2025 2025-E-RE-1124</t>
  </si>
  <si>
    <t>Ayuntamiento de Cañizal</t>
  </si>
  <si>
    <t>Ayuntamiento de Cañizo</t>
  </si>
  <si>
    <t>Ayuntamiento de Carbajales de Alba</t>
  </si>
  <si>
    <t>Ayuntamiento de Carbellino</t>
  </si>
  <si>
    <t>Ayuntamiento de Casaseca de Campeán</t>
  </si>
  <si>
    <t>Ayuntamiento de Casaseca de las Chanas</t>
  </si>
  <si>
    <t>Ayuntamiento de Castrillo de la Guareña</t>
  </si>
  <si>
    <t>Ayuntamiento de Castrogonzalo</t>
  </si>
  <si>
    <t>15/09/2025 rECHAZA POR DUPLICIDAD</t>
  </si>
  <si>
    <t>Ayuntamiento de Castronuevo</t>
  </si>
  <si>
    <t>Ayuntamiento de Castroverde de Campos</t>
  </si>
  <si>
    <t>El servicio de recogida de animales abandonados en el municipio lo realiza la Diputación Provincial de Zamora.</t>
  </si>
  <si>
    <t>Ayuntamiento de Cazurra</t>
  </si>
  <si>
    <t>05/20/2025</t>
  </si>
  <si>
    <t>no gatos para perros tienen con Diputación</t>
  </si>
  <si>
    <t>Diputacion solo perros</t>
  </si>
  <si>
    <t>Ayuntamiento de Cerecinos de Campos</t>
  </si>
  <si>
    <t>Ayuntamiento de Cerecinos del Carrizal</t>
  </si>
  <si>
    <t>Ayuntamiento de Cernadilla</t>
  </si>
  <si>
    <t>Ayuntamiento de Cobreros</t>
  </si>
  <si>
    <t>24/11/2025 2025-E-RE-1632</t>
  </si>
  <si>
    <t>Ayuntamiento de Coomonte</t>
  </si>
  <si>
    <t>Ayuntamiento de Coreses</t>
  </si>
  <si>
    <t>18/10/2025 2025-E-RE-1117</t>
  </si>
  <si>
    <t>03/10/2025 Incompleto</t>
  </si>
  <si>
    <t>Ayuntamiento de Corrales del Vino</t>
  </si>
  <si>
    <t>19/10/2025 2025-E-RE-1128</t>
  </si>
  <si>
    <t>Ayuntamiento de Cotanes del Monte</t>
  </si>
  <si>
    <t>Ayuntamiento de Cubillos</t>
  </si>
  <si>
    <t>Ayuntamiento de Cubo de Benavente</t>
  </si>
  <si>
    <t>Ayuntamiento de Cubo de Tierra del Vino, El</t>
  </si>
  <si>
    <t>01/11/2025 2025-E-RE-1350</t>
  </si>
  <si>
    <t>Ayuntamiento de Cuelgamures</t>
  </si>
  <si>
    <t>Ayuntamiento de Entrala</t>
  </si>
  <si>
    <t>Ayuntamiento de Espadañedo</t>
  </si>
  <si>
    <t>Ayuntamiento de Faramontanos de Tábara</t>
  </si>
  <si>
    <t>Ayuntamiento de Fariza</t>
  </si>
  <si>
    <t>Ayuntamiento de Fermoselle</t>
  </si>
  <si>
    <t>18/10/2025 2025-E-RE-1106</t>
  </si>
  <si>
    <t>Ayuntamiento de Ferreras de Abajo</t>
  </si>
  <si>
    <t>Ayuntamiento de Ferreras de Arriba</t>
  </si>
  <si>
    <t>Ayuntamiento de Ferreruela</t>
  </si>
  <si>
    <t>Ayuntamiento de Figueruela de Arriba</t>
  </si>
  <si>
    <t>18/10/2025 2025-E-RE-1105</t>
  </si>
  <si>
    <t>30/01/26  04/02/26</t>
  </si>
  <si>
    <t>Ayuntamiento de Fresno de la Polvorosa</t>
  </si>
  <si>
    <t>Ayuntamiento de Fresno de la Ribera</t>
  </si>
  <si>
    <t>Ayuntamiento de Fresno de Sayago</t>
  </si>
  <si>
    <t>23/10/2025 no tiene lpos recursos personales ni materiales para responder el conjunto de cuestiones planteadas</t>
  </si>
  <si>
    <t>Ayuntamiento de Friera de Valverde</t>
  </si>
  <si>
    <t>Ayuntamiento de Fuente Encalada</t>
  </si>
  <si>
    <t>Ayuntamiento de Fuentelapeña</t>
  </si>
  <si>
    <t>18/10/2025 2025-E-RE-1104</t>
  </si>
  <si>
    <t>Ayuntamiento de Fuentes de Ropel</t>
  </si>
  <si>
    <t>Ayuntamiento de Fuentesaúco</t>
  </si>
  <si>
    <t>18/10/2025 2025-E-RE-1107</t>
  </si>
  <si>
    <t>Ayuntamiento de Fuentesecas</t>
  </si>
  <si>
    <t>Ayuntamiento de Fuentespreadas</t>
  </si>
  <si>
    <t>Ayuntamiento de Galende</t>
  </si>
  <si>
    <t>18/10/2025 2025-E-RE-1108</t>
  </si>
  <si>
    <t>Ayuntamiento de Gallegos del Pan</t>
  </si>
  <si>
    <t>Ayuntamiento de Gallegos del Río</t>
  </si>
  <si>
    <t>Ayuntamiento de Gamones</t>
  </si>
  <si>
    <t>Ayuntamiento de Gema</t>
  </si>
  <si>
    <t>Ayuntamiento de Granja de Moreruela</t>
  </si>
  <si>
    <t>Ayuntamiento de Granucillo</t>
  </si>
  <si>
    <t>Ayuntamiento de Guarrate</t>
  </si>
  <si>
    <t>Ayuntamiento de Hermisende</t>
  </si>
  <si>
    <t>Ayuntamiento de Hiniesta, La</t>
  </si>
  <si>
    <t>Ayuntamiento de Jambrina</t>
  </si>
  <si>
    <t>Ayuntamiento de Justel</t>
  </si>
  <si>
    <t>no se ha aprobado por el pleno</t>
  </si>
  <si>
    <t>no exite</t>
  </si>
  <si>
    <t>Ayuntamiento de Losacino</t>
  </si>
  <si>
    <t>Ayuntamiento de Losacio</t>
  </si>
  <si>
    <t>Ayuntamiento de Lubián</t>
  </si>
  <si>
    <t>Ayuntamiento de Luelmo</t>
  </si>
  <si>
    <t>Ayuntamiento de Maderal, El</t>
  </si>
  <si>
    <t>Ayuntamiento de Madridanos</t>
  </si>
  <si>
    <t>Ayuntamiento de Mahide</t>
  </si>
  <si>
    <t>Ayuntamiento de Maire de Castroponce</t>
  </si>
  <si>
    <t>Ayuntamiento de Malva</t>
  </si>
  <si>
    <t>Ayuntamiento de Manganeses de la Lampreana</t>
  </si>
  <si>
    <t>Ayuntamiento de Manganeses de la Polvorosa</t>
  </si>
  <si>
    <t>18/10/2025 2025-E-RE-1103</t>
  </si>
  <si>
    <t>Ayuntamiento de Manzanal de Arriba</t>
  </si>
  <si>
    <t>Ayuntamiento de Manzanal de los Infantes</t>
  </si>
  <si>
    <t>Ayuntamiento de Manzanal del Barco</t>
  </si>
  <si>
    <t>Ayuntamiento de Matilla de Arzón</t>
  </si>
  <si>
    <t>Ayuntamiento de Matilla la Seca</t>
  </si>
  <si>
    <t>Ayuntamiento de Mayalde</t>
  </si>
  <si>
    <t>06/11/0205</t>
  </si>
  <si>
    <t>Ayuntamiento de Melgar de Tera</t>
  </si>
  <si>
    <t>Ayuntamiento de Micereces de Tera</t>
  </si>
  <si>
    <t>Ayuntamiento de Milles de la Polvorosa</t>
  </si>
  <si>
    <t>Ayuntamiento de Molacillos</t>
  </si>
  <si>
    <t>Ayuntamiento de Molezuelas de la Carballeda</t>
  </si>
  <si>
    <t>Ayuntamiento de Mombuey</t>
  </si>
  <si>
    <t>Ayuntamiento de Monfarracinos</t>
  </si>
  <si>
    <t>18/10/2025 2025-E-RE-1102</t>
  </si>
  <si>
    <t>Ayuntamiento de Montamarta</t>
  </si>
  <si>
    <t>18/10/2025 2025-E-RE-1099</t>
  </si>
  <si>
    <t>Ayuntamiento de Moral de Sayago</t>
  </si>
  <si>
    <t>Ayuntamiento de Moraleja de Sayago</t>
  </si>
  <si>
    <t>Ayuntamiento de Moraleja del Vino</t>
  </si>
  <si>
    <t>18/10/2025 2025-E-RE-1109</t>
  </si>
  <si>
    <t>Ayuntamiento de Morales de Rey</t>
  </si>
  <si>
    <t>18/10/2025 2025-E-RE-1098</t>
  </si>
  <si>
    <t>Ayuntamiento de Morales de Toro</t>
  </si>
  <si>
    <t>18/10/2025 2025-E-RE-1096</t>
  </si>
  <si>
    <t>Ayuntamiento de Morales de Valverde</t>
  </si>
  <si>
    <t>Ayuntamiento de Morales del Vino</t>
  </si>
  <si>
    <t>18/10/2025 2025-E-RE-1110</t>
  </si>
  <si>
    <t xml:space="preserve">17/03/2026 transparencia </t>
  </si>
  <si>
    <t>Ayuntamiento de Moralina</t>
  </si>
  <si>
    <t>Ayuntamiento de Moreruela de los Infanzones</t>
  </si>
  <si>
    <t>Ayuntamiento de Moreruela de Tábara</t>
  </si>
  <si>
    <t>Ayuntamiento de Muelas de los Caballeros</t>
  </si>
  <si>
    <t>no se ha aprobado ningun plan</t>
  </si>
  <si>
    <t>no existe servicio</t>
  </si>
  <si>
    <t>no exisgte servicio</t>
  </si>
  <si>
    <t>Ayuntamiento de Muelas del Pan</t>
  </si>
  <si>
    <t>18/10/2025 2025-E-RE-1095</t>
  </si>
  <si>
    <t>04/02/2026 tras tran</t>
  </si>
  <si>
    <t xml:space="preserve">Diputación </t>
  </si>
  <si>
    <t>Ayuntamiento de Muga de Sayago</t>
  </si>
  <si>
    <t>Ayuntamiento de Navianos de Valverde</t>
  </si>
  <si>
    <t>Ayuntamiento de Olmillos de Castro</t>
  </si>
  <si>
    <t>Ayuntamiento de Otero de Bodas</t>
  </si>
  <si>
    <t>Ayuntamiento de Pajares de la Lampreana</t>
  </si>
  <si>
    <t>Ayuntamiento de Palacios de Sanabria</t>
  </si>
  <si>
    <t>Ayuntamiento de Palacios del Pan</t>
  </si>
  <si>
    <t>Ayuntamiento de Pedralba de la Pradería</t>
  </si>
  <si>
    <t>Ayuntamiento de Pego, El</t>
  </si>
  <si>
    <t>Ayuntamiento de Peleagonzalo</t>
  </si>
  <si>
    <t>Ayuntamiento de Peleas de Abajo</t>
  </si>
  <si>
    <t>Ayuntamiento de Peñausende</t>
  </si>
  <si>
    <t>Ayuntamiento de Peque</t>
  </si>
  <si>
    <t>Ayuntamiento de Perdigón, El</t>
  </si>
  <si>
    <t>18/19/2025 2025-E-RE-1094</t>
  </si>
  <si>
    <t>Ayuntamiento de Pereruela</t>
  </si>
  <si>
    <t>Ayuntamiento de Perilla de Castro</t>
  </si>
  <si>
    <t>Ayuntamiento de Pías</t>
  </si>
  <si>
    <t>Ayuntamiento de Piedrahita de Castro</t>
  </si>
  <si>
    <t>Ayuntamiento de Pinilla de Toro</t>
  </si>
  <si>
    <t>Ayuntamiento de Pino del Oro</t>
  </si>
  <si>
    <t>Ayuntamiento de Piñero, El</t>
  </si>
  <si>
    <t>Ayuntamiento de Pobladura de Valderaduey</t>
  </si>
  <si>
    <t>Ayuntamiento de Pobladura del Valle</t>
  </si>
  <si>
    <t>Ayuntamiento de Porto</t>
  </si>
  <si>
    <t>Ayuntamiento de Pozoantiguo</t>
  </si>
  <si>
    <t>Ayuntamiento de Pozuelo de Tábara</t>
  </si>
  <si>
    <t>Ayuntamiento de Prado</t>
  </si>
  <si>
    <t>Ayuntamiento de Puebla de Sanabria</t>
  </si>
  <si>
    <t>18/10/2025 2025-E-RE-1111</t>
  </si>
  <si>
    <t>30/01/26 09/02/26</t>
  </si>
  <si>
    <t>convenio entre la Diputación de Zamora y la protectora Scooby Zamora, se procede a la recogida</t>
  </si>
  <si>
    <t>Todo animal que precise cuidados, se deriva a la Clinica Vetersan de Puebla de Sanabria, y esta factura los gastos al Ayuntamiento.</t>
  </si>
  <si>
    <t>Ayuntamiento de Pueblica de Valverde</t>
  </si>
  <si>
    <t>Ayuntamiento de Quintanilla de Urz</t>
  </si>
  <si>
    <t>Ayuntamiento de Quintanilla del Monte</t>
  </si>
  <si>
    <t>Ayuntamiento de Quintanilla del Olmo</t>
  </si>
  <si>
    <t>15/09/2025 RECHAZA SIN MOTIVO</t>
  </si>
  <si>
    <t>Ayuntamiento de Quiruelas de Vidriales</t>
  </si>
  <si>
    <t>18/10/2025 2025-E-RE-1093</t>
  </si>
  <si>
    <t>Ayuntamiento de Rabanales</t>
  </si>
  <si>
    <t>Ayuntamiento de Rábano de Aliste</t>
  </si>
  <si>
    <t>Ayuntamiento de Requejo</t>
  </si>
  <si>
    <t>Ayuntamiento de Revellinos</t>
  </si>
  <si>
    <t>Ayuntamiento de Riofrío de Aliste</t>
  </si>
  <si>
    <t>18/10/2025 2025-E-RE-1092</t>
  </si>
  <si>
    <t>30/01/26 09/02/2026</t>
  </si>
  <si>
    <t>Ayuntamiento de Rionegro del Puente</t>
  </si>
  <si>
    <t>Ayuntamiento de Roales</t>
  </si>
  <si>
    <t>18/10/2025 2025-E-RE-1112</t>
  </si>
  <si>
    <t>Ayuntamiento de Robleda-Cervantes</t>
  </si>
  <si>
    <t>Ayuntamiento de Roelos de Sayago</t>
  </si>
  <si>
    <t>Ayuntamiento de Rosinos de la Requejada</t>
  </si>
  <si>
    <t>Ayuntamiento de Salce</t>
  </si>
  <si>
    <t>Ayuntamiento de Samir de los Caños</t>
  </si>
  <si>
    <t>Ayuntamiento de San Agustín del Pozo</t>
  </si>
  <si>
    <t>Ayuntamiento de San Cebrián de Castro</t>
  </si>
  <si>
    <t>Ayuntamiento de San Cristóbal de Entreviñas</t>
  </si>
  <si>
    <t>Ayuntamiento de San Esteban del Molar</t>
  </si>
  <si>
    <t>Ayuntamiento de San Justo</t>
  </si>
  <si>
    <t>no  hay</t>
  </si>
  <si>
    <t>Diputación de Zamora se encarga</t>
  </si>
  <si>
    <t>Ayuntamiento de San Martín de Valderaduey</t>
  </si>
  <si>
    <t>Ayuntamiento de San Miguel de la Ribera</t>
  </si>
  <si>
    <t>Ayuntamiento de San Miguel del Valle</t>
  </si>
  <si>
    <t xml:space="preserve">Diputación Zamora </t>
  </si>
  <si>
    <t>Ayuntamiento de San Pedro de Ceque</t>
  </si>
  <si>
    <t>Ayuntamiento de San Pedro de la Nave-Almendra</t>
  </si>
  <si>
    <t>Ayuntamiento de San Vicente de la Cabeza</t>
  </si>
  <si>
    <t>Ayuntamiento de San Vitero</t>
  </si>
  <si>
    <t>Ayuntamiento de Santa Clara de Avedillo</t>
  </si>
  <si>
    <t>Ayuntamiento de Santa Colomba de las Monjas</t>
  </si>
  <si>
    <t>Ayuntamiento de Santa Cristina de la Polvorosa</t>
  </si>
  <si>
    <t>18/10/2025  2025-E-RE-1113</t>
  </si>
  <si>
    <t xml:space="preserve">04/02/2026 tras transparencia </t>
  </si>
  <si>
    <t xml:space="preserve">no hay </t>
  </si>
  <si>
    <t xml:space="preserve">Diputación de Zamora </t>
  </si>
  <si>
    <t>Ayuntamiento de Santa Croya de Tera</t>
  </si>
  <si>
    <t>Ayuntamiento de Santa Eufemia del Barco</t>
  </si>
  <si>
    <t>Ayuntamiento de Santa María de la Vega</t>
  </si>
  <si>
    <t>Ayuntamiento de Santa María de Valverde</t>
  </si>
  <si>
    <t>Ayuntamiento de Santibáñez de Tera</t>
  </si>
  <si>
    <t>Ayuntamiento de Santibáñez de Vidriales</t>
  </si>
  <si>
    <t>18/10/2025 2025-E-RE-1091</t>
  </si>
  <si>
    <t>Ayuntamiento de Santovenia</t>
  </si>
  <si>
    <t>o</t>
  </si>
  <si>
    <t>solo perros por convenio con diputacion</t>
  </si>
  <si>
    <t>Ayuntamiento de Sanzoles</t>
  </si>
  <si>
    <t>Ayuntamiento de Tábara</t>
  </si>
  <si>
    <t>18/10/2025 2025-E-RE-1090</t>
  </si>
  <si>
    <t>Ayuntamiento de Tapioles</t>
  </si>
  <si>
    <t>Ayuntamiento de Toro</t>
  </si>
  <si>
    <t>18/10/2025 2025-E-RE-1116</t>
  </si>
  <si>
    <t>censo dinamico</t>
  </si>
  <si>
    <t>no, colaboracion con las clinicas veterinarias Jose Luis y San Agustinasi como voluntariado de Asoc.Animales abandonados de Toro.</t>
  </si>
  <si>
    <t>no consta aun asi se trabaja con las dos clinicas y tienen este servicio</t>
  </si>
  <si>
    <t>Ayuntamiento de Torre del Valle, La</t>
  </si>
  <si>
    <t>Ayuntamiento de Torregamones</t>
  </si>
  <si>
    <t>Ayuntamiento de Torres del Carrizal</t>
  </si>
  <si>
    <t>Ayuntamiento de Trabazos</t>
  </si>
  <si>
    <t>18/10/2025 2025-E-RE-1115</t>
  </si>
  <si>
    <t>Ayuntamiento de Trefacio</t>
  </si>
  <si>
    <t>no tienen censo</t>
  </si>
  <si>
    <t>Diputación Zamora</t>
  </si>
  <si>
    <t>Ayuntamiento de Uña de Quintana</t>
  </si>
  <si>
    <t>Ayuntamiento de Vadillo de la Guareña</t>
  </si>
  <si>
    <t>Ayuntamiento de Valcabado</t>
  </si>
  <si>
    <t>Ayuntamiento de Valdefinjas</t>
  </si>
  <si>
    <t>Ayuntamiento de Valdescorriel</t>
  </si>
  <si>
    <t>Ayuntamiento de Vallesa de la Guareña</t>
  </si>
  <si>
    <t>Ayuntamiento de Vega de Tera</t>
  </si>
  <si>
    <t>Ayuntamiento de Vega de Villalobos</t>
  </si>
  <si>
    <t>Ayuntamiento de Vegalatrave</t>
  </si>
  <si>
    <t>Ayuntamiento de Venialbo</t>
  </si>
  <si>
    <t>Ayuntamiento de Vezdemarbán</t>
  </si>
  <si>
    <t>Ayuntamiento de Vidayanes</t>
  </si>
  <si>
    <t>Ayuntamiento de Videmala</t>
  </si>
  <si>
    <t>Ayuntamiento de Villabrázaro</t>
  </si>
  <si>
    <t>Ayuntamiento de Villabuena del Puente</t>
  </si>
  <si>
    <t>18/10/2025  2025-E-RE-1089</t>
  </si>
  <si>
    <t>Ayuntamiento de Villadepera</t>
  </si>
  <si>
    <t>Ayuntamiento de Villafáfila</t>
  </si>
  <si>
    <t>Ayuntamiento de Villaferrueña</t>
  </si>
  <si>
    <t>Ayuntamiento de Villageriz</t>
  </si>
  <si>
    <t>Ayuntamiento de Villalazán</t>
  </si>
  <si>
    <t>Ayuntamiento de Villalba de la Lampreana</t>
  </si>
  <si>
    <t>Ayuntamiento de Villalcampo</t>
  </si>
  <si>
    <t>Ayuntamiento de Villalobos</t>
  </si>
  <si>
    <t>Ayuntamiento de Villalonso</t>
  </si>
  <si>
    <t>Ayuntamiento de Villalpando</t>
  </si>
  <si>
    <t>18/10/2025  2025-E-RE-1114</t>
  </si>
  <si>
    <t>Ayuntamiento de Villalube</t>
  </si>
  <si>
    <t>Ayuntamiento de Villamayor de Campos</t>
  </si>
  <si>
    <t>Ayuntamiento de Villamor de los Escuderos</t>
  </si>
  <si>
    <t>Ayuntamiento de Villanázar</t>
  </si>
  <si>
    <t>Ayuntamiento de Villanueva de Azoague</t>
  </si>
  <si>
    <t>Ayuntamiento de Villanueva de Campeán</t>
  </si>
  <si>
    <t>Ayuntamiento de Villanueva de las Peras</t>
  </si>
  <si>
    <t>Ayuntamiento de Villanueva del Campo</t>
  </si>
  <si>
    <t>no, en el supuesto de producirse un escenario distinto al descrito +, se contaria cona la colaboración de la Diputacion Provincial de Zamora</t>
  </si>
  <si>
    <t>Ayuntamiento de Villar de Fallaves</t>
  </si>
  <si>
    <t>Ayuntamiento de Villar del Buey</t>
  </si>
  <si>
    <t>18/10/2025 2025-E-RE-1088</t>
  </si>
  <si>
    <t>Ayuntamiento de Villaralbo</t>
  </si>
  <si>
    <t>16/10/2025 2025-E-RE-1085</t>
  </si>
  <si>
    <t>Ayuntamiento de Villardeciervos</t>
  </si>
  <si>
    <t>Ayuntamiento de Villardiegua de la Ribera</t>
  </si>
  <si>
    <t>Ayuntamiento de Villárdiga</t>
  </si>
  <si>
    <t>Ayuntamiento de Villardondiego</t>
  </si>
  <si>
    <t>Ayuntamiento de Villarrín de Campos</t>
  </si>
  <si>
    <t>Ayuntamiento de Villaseco del Pan</t>
  </si>
  <si>
    <t>Ayuntamiento de Villavendimio</t>
  </si>
  <si>
    <t>Ayuntamiento de Villaveza de Valverde</t>
  </si>
  <si>
    <t>Ayuntamiento de Villaveza del Agua</t>
  </si>
  <si>
    <t>Ayuntamiento de Viñas</t>
  </si>
  <si>
    <t>Ayuntamiento de Zamora</t>
  </si>
  <si>
    <t>16/10/2025 2025-E-RE-1084</t>
  </si>
  <si>
    <t>pagreg14</t>
  </si>
  <si>
    <t>Ayuntamiento de Abanto</t>
  </si>
  <si>
    <t>Ayuntamiento de Acered</t>
  </si>
  <si>
    <t>Ayuntamiento de Agón</t>
  </si>
  <si>
    <t>Diputación Provincial Zaragoza</t>
  </si>
  <si>
    <t>Ayuntamiento de Aguarón</t>
  </si>
  <si>
    <t>Ayuntamiento de Aguilón</t>
  </si>
  <si>
    <t>Ayuntamiento de Ainzón</t>
  </si>
  <si>
    <t>RT_3007323761/2025</t>
  </si>
  <si>
    <t>Ayuntamiento de Aladrén</t>
  </si>
  <si>
    <t>Ayuntamiento de Alagón</t>
  </si>
  <si>
    <t>RT_3007323471/2025</t>
  </si>
  <si>
    <t>Ayuntamiento de Alarba</t>
  </si>
  <si>
    <t>Ayuntamiento de Alberite de San Juan</t>
  </si>
  <si>
    <t>Ayuntamiento de Albeta</t>
  </si>
  <si>
    <t>Ayuntamiento de Alborge</t>
  </si>
  <si>
    <t>Ayuntamiento de Alcalá de Ebro</t>
  </si>
  <si>
    <t>Ayuntamiento de Alcalá de Moncayo</t>
  </si>
  <si>
    <t>Ayuntamiento de Alconchel de Ariza</t>
  </si>
  <si>
    <t>Ayuntamiento de Aldehuela de Liestos</t>
  </si>
  <si>
    <t>Ayuntamiento de Alfajarín</t>
  </si>
  <si>
    <t>RT_3007323506/2025</t>
  </si>
  <si>
    <t>Ayuntamiento de Alfamén</t>
  </si>
  <si>
    <t>Ayuntamiento de Alforque</t>
  </si>
  <si>
    <t>Ayuntamiento de Alhama de Aragón</t>
  </si>
  <si>
    <t>RT_3007323791/2025</t>
  </si>
  <si>
    <t>Ayuntamiento de Almochuel</t>
  </si>
  <si>
    <t>Ayuntamiento de Almolda, La</t>
  </si>
  <si>
    <t>Ayuntamiento de Almonacid de la Cuba</t>
  </si>
  <si>
    <t>Ayuntamiento de Almonacid de la Sierra</t>
  </si>
  <si>
    <t>Ayuntamiento de Almunia de Doña Godina, La</t>
  </si>
  <si>
    <t>RT_3007323547/2025</t>
  </si>
  <si>
    <t>Ayuntamiento de Alpartir</t>
  </si>
  <si>
    <t>Ayuntamiento de Ambel</t>
  </si>
  <si>
    <t>Ayuntamiento de Anento</t>
  </si>
  <si>
    <t>Ayuntamiento de Aniñón</t>
  </si>
  <si>
    <t>Sí, comenzaron principios 2025</t>
  </si>
  <si>
    <t>Sí, perros con Diputación Provincial Zaragoza</t>
  </si>
  <si>
    <t>Ayuntamiento de Añón de Moncayo</t>
  </si>
  <si>
    <t>Ayuntamiento de Aranda de Moncayo</t>
  </si>
  <si>
    <t>Ayuntamiento de Arándiga</t>
  </si>
  <si>
    <t>Ayuntamiento de Ardisa</t>
  </si>
  <si>
    <t>Ayuntamiento de Ariza</t>
  </si>
  <si>
    <t>RT_3007323808/2025</t>
  </si>
  <si>
    <t>Ayuntamiento de Artieda</t>
  </si>
  <si>
    <t>Ayuntamiento de Asín</t>
  </si>
  <si>
    <t>Ayuntamiento de Atea</t>
  </si>
  <si>
    <t>Ayuntamiento de Ateca</t>
  </si>
  <si>
    <t>RT_3007323575/2025</t>
  </si>
  <si>
    <t>Ayuntamiento de Azuara</t>
  </si>
  <si>
    <t>Ayuntamiento de Badules</t>
  </si>
  <si>
    <t>Ayuntamiento de Bagüés</t>
  </si>
  <si>
    <t>Ayuntamiento de Balconchán</t>
  </si>
  <si>
    <t>Ayuntamiento de Bárboles</t>
  </si>
  <si>
    <t>Ayuntamiento de Bardallur</t>
  </si>
  <si>
    <t>Ayuntamiento de Belchite</t>
  </si>
  <si>
    <t>RT_3007323601/2025</t>
  </si>
  <si>
    <t>Ayuntamiento de Belmonte de Gracián</t>
  </si>
  <si>
    <t>Ayuntamiento de Berdejo</t>
  </si>
  <si>
    <t>No aparece en Redsara</t>
  </si>
  <si>
    <t>Ayuntamiento de Berrueco</t>
  </si>
  <si>
    <t>Ayuntamiento de Biel</t>
  </si>
  <si>
    <t>Ayuntamiento de Bijuesca</t>
  </si>
  <si>
    <t>Ayuntamiento de Biota</t>
  </si>
  <si>
    <t>Ayuntamiento de Bisimbre</t>
  </si>
  <si>
    <t>Ayuntamiento de Boquiñeni</t>
  </si>
  <si>
    <t>Ayuntamiento de Bordalba</t>
  </si>
  <si>
    <t>Ayuntamiento de Borja</t>
  </si>
  <si>
    <t>RT_3007323631/2025</t>
  </si>
  <si>
    <t>Ayuntamiento de Botorrita</t>
  </si>
  <si>
    <t>Diputación Zaragoza para perros y Clínica veterinaria Valvet para gatos</t>
  </si>
  <si>
    <t>Clínica Veterinaria Valvet</t>
  </si>
  <si>
    <t>Ayuntamiento de Brea de Aragón</t>
  </si>
  <si>
    <t>RT_3007323457/2025</t>
  </si>
  <si>
    <t>Ayuntamiento de Bubierca</t>
  </si>
  <si>
    <t>Ayuntamiento de Bujaraloz</t>
  </si>
  <si>
    <t>Ayuntamiento de Bulbuente</t>
  </si>
  <si>
    <t>Ayuntamiento de Bureta</t>
  </si>
  <si>
    <t>Ayuntamiento de Burgo de Ebro, El</t>
  </si>
  <si>
    <t>Ayuntamiento de Buste, El</t>
  </si>
  <si>
    <t>Ayuntamiento de Cabañas de Ebro</t>
  </si>
  <si>
    <t>Ayuntamiento de Cabolafuente</t>
  </si>
  <si>
    <t>Ayuntamiento de Cadrete</t>
  </si>
  <si>
    <t>RT_3007323827/2025</t>
  </si>
  <si>
    <t>Ayuntamiento de Calatayud</t>
  </si>
  <si>
    <t>RT_3007323845/2025</t>
  </si>
  <si>
    <t>Ayuntamiento de Calatorao</t>
  </si>
  <si>
    <t>RT_3007323861/2025</t>
  </si>
  <si>
    <t>Ayuntamiento de Calcena</t>
  </si>
  <si>
    <t>Ayuntamiento de Calmarza</t>
  </si>
  <si>
    <t>Ayuntamiento de Campillo de Aragón</t>
  </si>
  <si>
    <t>Ayuntamiento de Carenas</t>
  </si>
  <si>
    <t>Ayuntamiento de Cariñena</t>
  </si>
  <si>
    <t>RT_3007418390/2025, 2192988FV1HH1T8</t>
  </si>
  <si>
    <t>Ayuntamiento de Caspe</t>
  </si>
  <si>
    <t>Gaticos Caspe</t>
  </si>
  <si>
    <t>Ayuntamiento de Castejón de Alarba</t>
  </si>
  <si>
    <t>Ayuntamiento de Castejón de las Armas</t>
  </si>
  <si>
    <t>Ayuntamiento de Castejón de Valdejasa</t>
  </si>
  <si>
    <t>Ayuntamiento de Castiliscar</t>
  </si>
  <si>
    <t>Ayuntamiento de Cervera de la Cañada</t>
  </si>
  <si>
    <t>Ayuntamiento de Cerveruela</t>
  </si>
  <si>
    <t>Ayuntamiento de Cetina</t>
  </si>
  <si>
    <t>Ayuntamiento de Chiprana</t>
  </si>
  <si>
    <t>Ayuntamiento de Chodes</t>
  </si>
  <si>
    <t>Ayuntamiento de Cimballa</t>
  </si>
  <si>
    <t>Ayuntamiento de Cinco Olivas</t>
  </si>
  <si>
    <t>Ayuntamiento de Clarés de Ribota</t>
  </si>
  <si>
    <t>Ayuntamiento de Codo</t>
  </si>
  <si>
    <t>Ayuntamiento de Codos</t>
  </si>
  <si>
    <t>Ayuntamiento de Contamina</t>
  </si>
  <si>
    <t>Ayuntamiento de Cosuenda</t>
  </si>
  <si>
    <t>Ayuntamiento de Cuarte de Huerva</t>
  </si>
  <si>
    <t>RT_3007418436/2025, 2192998NGIEK1HS</t>
  </si>
  <si>
    <t>Ayuntamiento de Cubel</t>
  </si>
  <si>
    <t>Ayuntamiento de Cuerlas, Las</t>
  </si>
  <si>
    <t>Ayuntamiento de Daroca</t>
  </si>
  <si>
    <t>veterinario colegiado Z-1997 Adrian Pérez Torres</t>
  </si>
  <si>
    <t>Ayuntamiento de Ejea de los Caballeros</t>
  </si>
  <si>
    <t>Borrador?</t>
  </si>
  <si>
    <t>Ayuntamiento de Embid de Ariza</t>
  </si>
  <si>
    <t>Ayuntamiento de Encinacorba</t>
  </si>
  <si>
    <t>Ayuntamiento de Épila</t>
  </si>
  <si>
    <t>Empresa Comertu, Centro Veterinario Épila y Centro Veterinario San Antón S.C.</t>
  </si>
  <si>
    <t>Ayuntamiento de Erla</t>
  </si>
  <si>
    <t>Ayuntamiento de Escatrón</t>
  </si>
  <si>
    <t>Ayuntamiento de Fabara</t>
  </si>
  <si>
    <t>Ayuntamiento de Farlete</t>
  </si>
  <si>
    <t>Ayuntamiento de Fayón</t>
  </si>
  <si>
    <t>Ayuntamiento de Fayos, Los</t>
  </si>
  <si>
    <t>Ayuntamiento de Figueruelas</t>
  </si>
  <si>
    <t>Ayuntamiento de Fombuena</t>
  </si>
  <si>
    <t>Ayuntamiento de Frago, El</t>
  </si>
  <si>
    <t>Ayuntamiento de Frasno, El</t>
  </si>
  <si>
    <t>Ayuntamiento de Fréscano</t>
  </si>
  <si>
    <t>Ayuntamiento de Fuendejalón</t>
  </si>
  <si>
    <t>Ayuntamiento de Fuendetodos</t>
  </si>
  <si>
    <t>Ayuntamiento de Fuentes de Ebro</t>
  </si>
  <si>
    <t>Ayuntamiento de Fuentes de Jiloca</t>
  </si>
  <si>
    <t>Ayuntamiento de Gallocanta</t>
  </si>
  <si>
    <t>Ayuntamiento de Gallur</t>
  </si>
  <si>
    <t>Ayuntamiento de Gelsa</t>
  </si>
  <si>
    <t>Ayuntamiento de Godojos</t>
  </si>
  <si>
    <t>Ayuntamiento de Gotor</t>
  </si>
  <si>
    <t>Ayuntamiento de Grisel</t>
  </si>
  <si>
    <t>Ayuntamiento de Grisén</t>
  </si>
  <si>
    <t>Ayuntamiento de Herrera de los Navarros</t>
  </si>
  <si>
    <t>Ayuntamiento de Ibdes</t>
  </si>
  <si>
    <t>Ayuntamiento de Illueca</t>
  </si>
  <si>
    <t>Ayuntamiento de Isuerre</t>
  </si>
  <si>
    <t>Diputación Zaragoza (refugio de Movera)</t>
  </si>
  <si>
    <t>Ayuntamiento de Jaraba</t>
  </si>
  <si>
    <t>Ayuntamiento de Jarque de Moncayo</t>
  </si>
  <si>
    <t>Ayuntamiento de Jaulín</t>
  </si>
  <si>
    <t>Ayuntamiento de Joyosa, La</t>
  </si>
  <si>
    <t>Ayuntamiento de Lagata</t>
  </si>
  <si>
    <t>Ayuntamiento de Langa del Castillo</t>
  </si>
  <si>
    <t>Ayuntamiento de Layana</t>
  </si>
  <si>
    <t>Ayuntamiento de Lécera</t>
  </si>
  <si>
    <t>Ayuntamiento de Lechón</t>
  </si>
  <si>
    <t>Ayuntamiento de Leciñena</t>
  </si>
  <si>
    <t>Ayuntamiento de Letux</t>
  </si>
  <si>
    <t>Ayuntamiento de Litago</t>
  </si>
  <si>
    <t>Ayuntamiento de Lituénigo</t>
  </si>
  <si>
    <t>Ayuntamiento de Lobera de Onsella</t>
  </si>
  <si>
    <t>Ayuntamiento de Longares</t>
  </si>
  <si>
    <t>Ayuntamiento de Longás</t>
  </si>
  <si>
    <t>Ayuntamiento de Lucena de Jalón</t>
  </si>
  <si>
    <t>Ayuntamiento de Luceni</t>
  </si>
  <si>
    <t>Veterinaria de Alagón, Doña Ana María Sanjuan Benedí</t>
  </si>
  <si>
    <t>Ayuntamiento de Luesia</t>
  </si>
  <si>
    <t>Ayuntamiento de Luesma</t>
  </si>
  <si>
    <t>Ayuntamiento de Lumpiaque</t>
  </si>
  <si>
    <t>Ayuntamiento de Luna</t>
  </si>
  <si>
    <t>Ayuntamiento de Maella</t>
  </si>
  <si>
    <t>Ayuntamiento de Magallón</t>
  </si>
  <si>
    <t>Ayuntamiento de Mainar</t>
  </si>
  <si>
    <t>Ayuntamiento de Malanquilla</t>
  </si>
  <si>
    <t>Ayuntamiento de Maleján</t>
  </si>
  <si>
    <t>Ayuntamiento de Mallén</t>
  </si>
  <si>
    <t>Ayuntamiento de Malón</t>
  </si>
  <si>
    <t>Ayuntamiento de Maluenda</t>
  </si>
  <si>
    <t>Ayuntamiento de Manchones</t>
  </si>
  <si>
    <t>Ayuntamiento de Mara</t>
  </si>
  <si>
    <t>Ayuntamiento de María de Huerva</t>
  </si>
  <si>
    <t>Ayuntamiento de Marracos</t>
  </si>
  <si>
    <t>Ayuntamiento de Mediana de Aragón</t>
  </si>
  <si>
    <t>Ayuntamiento de Mequinenza</t>
  </si>
  <si>
    <t>Ayuntamiento de Mesones de Isuela</t>
  </si>
  <si>
    <t>Ayuntamiento de Mezalocha</t>
  </si>
  <si>
    <t>Ayuntamiento de Mianos</t>
  </si>
  <si>
    <t>Ayuntamiento de Miedes de Aragón</t>
  </si>
  <si>
    <t>Ayuntamiento de Monegrillo</t>
  </si>
  <si>
    <t>Ayuntamiento de Moneva</t>
  </si>
  <si>
    <t>Ayuntamiento de Monreal de Ariza</t>
  </si>
  <si>
    <t>Ayuntamiento de Monterde</t>
  </si>
  <si>
    <t>Ayuntamiento de Montón</t>
  </si>
  <si>
    <t>Ayuntamiento de Morata de Jalón</t>
  </si>
  <si>
    <t>Ayuntamiento de Morata de Jiloca</t>
  </si>
  <si>
    <t>Ayuntamiento de Morés</t>
  </si>
  <si>
    <t>Ayuntamiento de Moros</t>
  </si>
  <si>
    <t>Ayuntamiento de Moyuela</t>
  </si>
  <si>
    <t>Ayuntamiento de Mozota</t>
  </si>
  <si>
    <t>Ayuntamiento de Muel</t>
  </si>
  <si>
    <t>Ayuntamiento de Muela, La</t>
  </si>
  <si>
    <t>30/05 via mail, no he contestado - Me preguntan para qué quiero la info</t>
  </si>
  <si>
    <t>Ayuntamiento de Munébrega</t>
  </si>
  <si>
    <t>Ayuntamiento de Murero</t>
  </si>
  <si>
    <t>Ayuntamiento de Murillo de Gállego</t>
  </si>
  <si>
    <t>Ayuntamiento de Navardún</t>
  </si>
  <si>
    <t>Ayuntamiento de Nigüella</t>
  </si>
  <si>
    <t>Ayuntamiento de Nombrevilla</t>
  </si>
  <si>
    <t>Ayuntamiento de Nonaspe</t>
  </si>
  <si>
    <t>Ayuntamiento de Novallas</t>
  </si>
  <si>
    <t>Ayuntamiento de Novillas</t>
  </si>
  <si>
    <t>Ayuntamiento de Nuévalos</t>
  </si>
  <si>
    <t>Ayuntamiento de Nuez de Ebro</t>
  </si>
  <si>
    <t>Ayuntamiento de Olvés</t>
  </si>
  <si>
    <t>Ayuntamiento de Orcajo</t>
  </si>
  <si>
    <t>Ayuntamiento de Orera</t>
  </si>
  <si>
    <t>Ayuntamiento de Orés</t>
  </si>
  <si>
    <t>Ayuntamiento de Oseja</t>
  </si>
  <si>
    <t>Ayuntamiento de Osera de Ebro</t>
  </si>
  <si>
    <t>Ayuntamiento de Paniza</t>
  </si>
  <si>
    <t>Ayuntamiento de Paracuellos de Jiloca</t>
  </si>
  <si>
    <t>Ayuntamiento de Paracuellos de la Ribera</t>
  </si>
  <si>
    <t>Ayuntamiento de Pastriz</t>
  </si>
  <si>
    <t>Ayuntamiento de Pedrola</t>
  </si>
  <si>
    <t>Ayuntamiento de Pedrosas, Las</t>
  </si>
  <si>
    <t>Ayuntamiento de Perdiguera</t>
  </si>
  <si>
    <t>Ayuntamiento de Piedratajada</t>
  </si>
  <si>
    <t>Ayuntamiento de Pina de Ebro</t>
  </si>
  <si>
    <t>Ayuntamiento de Pinseque</t>
  </si>
  <si>
    <t>Ayuntamiento de Pintanos, Los</t>
  </si>
  <si>
    <t>Ayuntamiento de Plasencia de Jalón</t>
  </si>
  <si>
    <t>Ayuntamiento de Pleitas</t>
  </si>
  <si>
    <t>Ayuntamiento de Plenas</t>
  </si>
  <si>
    <t>Ayuntamiento de Pomer</t>
  </si>
  <si>
    <t>Ayuntamiento de Pozuel de Ariza</t>
  </si>
  <si>
    <t>Ayuntamiento de Pozuelo de Aragón</t>
  </si>
  <si>
    <t>Ayuntamiento de Pradilla de Ebro</t>
  </si>
  <si>
    <t>Ayuntamiento de Puebla de Albortón</t>
  </si>
  <si>
    <t>Ayuntamiento de Puebla de Alfindén, La</t>
  </si>
  <si>
    <t>Ayuntamiento de Puendeluna</t>
  </si>
  <si>
    <t>Ayuntamiento de Purujosa</t>
  </si>
  <si>
    <t>Ayuntamiento de Quinto</t>
  </si>
  <si>
    <t>Convenio Marco de colaboración con la Diputación Provincial de Zaragoza de 23 de febrero de 2023.</t>
  </si>
  <si>
    <t xml:space="preserve">si, personal municipal </t>
  </si>
  <si>
    <t>Ayuntamiento de Remolinos</t>
  </si>
  <si>
    <t>REGAGE25e00076891792</t>
  </si>
  <si>
    <t>Ayuntamiento de Retascón</t>
  </si>
  <si>
    <t>Ayuntamiento de Ricla</t>
  </si>
  <si>
    <t>REGAGE25e00076892128</t>
  </si>
  <si>
    <t>Ayuntamiento de Romanos</t>
  </si>
  <si>
    <t>Ayuntamiento de Rueda de Jalón</t>
  </si>
  <si>
    <t>Ayuntamiento de Ruesca</t>
  </si>
  <si>
    <t>Ayuntamiento de Sabiñán</t>
  </si>
  <si>
    <t>28/11/2025 RT_3007437613/2025</t>
  </si>
  <si>
    <t>Ayuntamiento de Sádaba</t>
  </si>
  <si>
    <t>REGAGE25e00076892768</t>
  </si>
  <si>
    <t>En reg solo enviado, no recibido</t>
  </si>
  <si>
    <t>Ayuntamiento de Salillas de Jalón</t>
  </si>
  <si>
    <t>Ayuntamiento de Salvatierra de Esca</t>
  </si>
  <si>
    <t>Ayuntamiento de Samper del Salz</t>
  </si>
  <si>
    <t>Ayuntamiento de San Martín de la Virgen de Moncayo</t>
  </si>
  <si>
    <t>Ayuntamiento de San Mateo de Gállego</t>
  </si>
  <si>
    <t>04/09/2025 23:57h</t>
  </si>
  <si>
    <t>REGAGE25e00076892544</t>
  </si>
  <si>
    <t xml:space="preserve">Para ambas cosas </t>
  </si>
  <si>
    <t>no, si colaboración protectora San Mateo</t>
  </si>
  <si>
    <t>recursos propios</t>
  </si>
  <si>
    <t xml:space="preserve">no, servicios clínica veterinaria de la zona </t>
  </si>
  <si>
    <t>Ayuntamiento de Santa Cruz de Grío</t>
  </si>
  <si>
    <t>Ayuntamiento de Santa Cruz de Moncayo</t>
  </si>
  <si>
    <t>Ayuntamiento de Santa Eulalia de Gállego</t>
  </si>
  <si>
    <t>Ayuntamiento de Santed</t>
  </si>
  <si>
    <t>Ayuntamiento de Sástago</t>
  </si>
  <si>
    <t>REGAGE25e00076892972</t>
  </si>
  <si>
    <t>Ayuntamiento de Sediles</t>
  </si>
  <si>
    <t>solo para perros con diputacion de Zaragoza</t>
  </si>
  <si>
    <t>Ayuntamiento de Sestrica</t>
  </si>
  <si>
    <t>Ayuntamiento de Sierra de Luna</t>
  </si>
  <si>
    <t>Ayuntamiento de Sigüés</t>
  </si>
  <si>
    <t>Ayuntamiento de Sisamón</t>
  </si>
  <si>
    <t>Ayuntamiento de Sobradiel</t>
  </si>
  <si>
    <t>REGAGE25e00076893288</t>
  </si>
  <si>
    <t>Ayuntamiento de Sos del Rey Católico</t>
  </si>
  <si>
    <t>Ayuntamiento de Tabuenca</t>
  </si>
  <si>
    <t>Ayuntamiento de Talamantes</t>
  </si>
  <si>
    <t>Ayuntamiento de Tarazona</t>
  </si>
  <si>
    <t>REGAGE25e00076890775</t>
  </si>
  <si>
    <t>actualmente en fase de desarrollo</t>
  </si>
  <si>
    <t>APATA protectora</t>
  </si>
  <si>
    <t>no mencion</t>
  </si>
  <si>
    <t>no meciona</t>
  </si>
  <si>
    <t>Ayuntamiento de Tauste</t>
  </si>
  <si>
    <t>REGAGE25e00076891245</t>
  </si>
  <si>
    <t>Ayuntamiento de Terrer</t>
  </si>
  <si>
    <t>Ayuntamiento de Tierga</t>
  </si>
  <si>
    <t>Ayuntamiento de Tobed</t>
  </si>
  <si>
    <t>Ayuntamiento de Torralba de los Frailes</t>
  </si>
  <si>
    <t>Ayuntamiento de Torralba de Ribota</t>
  </si>
  <si>
    <t>Ayuntamiento de Torralbilla</t>
  </si>
  <si>
    <t>Ayuntamiento de Torrehermosa</t>
  </si>
  <si>
    <t>Ayuntamiento de Torrelapaja</t>
  </si>
  <si>
    <t>Ayuntamiento de Torrellas</t>
  </si>
  <si>
    <t>Ayuntamiento de Torres de Berrellén</t>
  </si>
  <si>
    <t>REGAGE25e00076893668</t>
  </si>
  <si>
    <t>Ayuntamiento de Torrijo de la Cañada</t>
  </si>
  <si>
    <t>Ayuntamiento de Tosos</t>
  </si>
  <si>
    <t>Ayuntamiento de Trasmoz</t>
  </si>
  <si>
    <t>Ayuntamiento de Trasobares</t>
  </si>
  <si>
    <t>Ayuntamiento de Uncastillo</t>
  </si>
  <si>
    <t>Ayuntamiento de Undués de Lerda</t>
  </si>
  <si>
    <t>Ayuntamiento de Urrea de Jalón</t>
  </si>
  <si>
    <t>Ayuntamiento de Urriés</t>
  </si>
  <si>
    <t>Ayuntamiento de Used</t>
  </si>
  <si>
    <t>08/09/2025 05/10/25 con instancia en pdf</t>
  </si>
  <si>
    <t>09/09/2025 rechazado em regsara Comentario NO se identifica correctamente ni presenta solicitud en forma 06/10/2025</t>
  </si>
  <si>
    <t>por lo que su censo es 0</t>
  </si>
  <si>
    <t xml:space="preserve">no pero si aparece un animal abandonado sin chip contactan para recoger con DPZ </t>
  </si>
  <si>
    <t>Ayuntamiento de Utebo</t>
  </si>
  <si>
    <t>REGAGE25e00076890714</t>
  </si>
  <si>
    <t>Ayuntamiento de Val de San Martín</t>
  </si>
  <si>
    <t>Ayuntamiento de Valdehorna</t>
  </si>
  <si>
    <t>Ayuntamiento de Valmadrid</t>
  </si>
  <si>
    <t>Ayuntamiento de Valpalmas</t>
  </si>
  <si>
    <t>Me reenvia mi solicitud de regSara Reenviare</t>
  </si>
  <si>
    <t>Ayuntamiento de Valtorres</t>
  </si>
  <si>
    <t>Ayuntamiento de Velilla de Ebro</t>
  </si>
  <si>
    <t>Ayuntamiento de Velilla de Jiloca</t>
  </si>
  <si>
    <t>Ayuntamiento de Vera de Moncayo</t>
  </si>
  <si>
    <t>Ayuntamiento de Vierlas</t>
  </si>
  <si>
    <t>Ayuntamiento de Villadoz</t>
  </si>
  <si>
    <t>Ayuntamiento de Villafeliche</t>
  </si>
  <si>
    <t>Ayuntamiento de Villafranca de Ebro</t>
  </si>
  <si>
    <t>Ayuntamiento de Villalba de Perejil</t>
  </si>
  <si>
    <t>con la
Diputación Provincial de Zaragoza el servicio de recogida de perros</t>
  </si>
  <si>
    <t>Ayuntamiento de Villalengua</t>
  </si>
  <si>
    <t xml:space="preserve">Recogida Diputación Zaragoza </t>
  </si>
  <si>
    <t>Ayuntamiento de Villamayor de Gállego</t>
  </si>
  <si>
    <t>REGAGE25e00076889885</t>
  </si>
  <si>
    <t>Ayuntamiento de Villanueva de Gállego</t>
  </si>
  <si>
    <t>REGAGE25e00076889449</t>
  </si>
  <si>
    <t>Ayuntamiento de Villanueva de Huerva</t>
  </si>
  <si>
    <t>Ayuntamiento de Villanueva de Jiloca</t>
  </si>
  <si>
    <t>Ayuntamiento de Villar de los Navarros</t>
  </si>
  <si>
    <t>Ayuntamiento de Villarreal de Huerva</t>
  </si>
  <si>
    <t>Ayuntamiento de Villarroya de la Sierra</t>
  </si>
  <si>
    <t xml:space="preserve">no Servicio Diputación Zaragoza </t>
  </si>
  <si>
    <t>Ayuntamiento de Villarroya del Campo</t>
  </si>
  <si>
    <t>Ayuntamiento de Vilueña, La</t>
  </si>
  <si>
    <t>Ayuntamiento de Vistabella</t>
  </si>
  <si>
    <t>Diputacion provincial Zaragoza</t>
  </si>
  <si>
    <t>Ayuntamiento de Zaida, La</t>
  </si>
  <si>
    <t>Ayuntamiento de Zaragoza</t>
  </si>
  <si>
    <t>Ayuntamiento de Zuera</t>
  </si>
  <si>
    <t>REGAGE25e00076889008</t>
  </si>
  <si>
    <t>Cuenta de Porcentaje real esterilizados</t>
  </si>
  <si>
    <t>Estado de datos</t>
  </si>
  <si>
    <t>Información Completa</t>
  </si>
  <si>
    <t>Información Parcial</t>
  </si>
  <si>
    <t>Suma de N G F Recogidos</t>
  </si>
  <si>
    <t>Sin respuesta / Solo identificación</t>
  </si>
  <si>
    <t>Columnas con datos</t>
  </si>
  <si>
    <t>Suma de N P F Recogidos</t>
  </si>
  <si>
    <t>Suma de N P Recogidos</t>
  </si>
  <si>
    <t>Suma de Partidas recogida</t>
  </si>
  <si>
    <t>Cuenta de Ayuntamiento</t>
  </si>
  <si>
    <t>Gasto por habitante CER</t>
  </si>
  <si>
    <t>Gasto por habitante recogida</t>
  </si>
  <si>
    <t>Promedio de Gasto por habitante CER</t>
  </si>
  <si>
    <t>Promedio de Gasto por habitante recogida</t>
  </si>
  <si>
    <t>Censo esperado</t>
  </si>
  <si>
    <t>Validez censo</t>
  </si>
  <si>
    <t>Sin dato de censo</t>
  </si>
  <si>
    <t>Censo Probable</t>
  </si>
  <si>
    <t>⚠️ Censo Muy Infraestimado</t>
  </si>
  <si>
    <t>Nº de ayuntamientos</t>
  </si>
  <si>
    <t>Comunidad Autónoma</t>
  </si>
  <si>
    <t>Andalucía</t>
  </si>
  <si>
    <t>Aragón</t>
  </si>
  <si>
    <t>Castilla y León</t>
  </si>
  <si>
    <t>País Vasco</t>
  </si>
  <si>
    <t>Porcentaje</t>
  </si>
  <si>
    <t>Categoría</t>
  </si>
  <si>
    <t>Métrica</t>
  </si>
  <si>
    <t>Valor</t>
  </si>
  <si>
    <t>% Esterilizados</t>
  </si>
  <si>
    <t>CCAA</t>
  </si>
  <si>
    <t>Nº Ayuntamientos</t>
  </si>
  <si>
    <t>Com. Valenciana</t>
  </si>
  <si>
    <t>% respuesta aytos</t>
  </si>
  <si>
    <t>Estan chipando?</t>
  </si>
  <si>
    <t>% chipado</t>
  </si>
  <si>
    <t>Partidas CER</t>
  </si>
  <si>
    <t>📊 ESTADÍSTICA: PLAN DE GESTIÓN DE COLONIAS FELINAS (PGCF)</t>
  </si>
  <si>
    <t>🏛️ RESUMEN GENERAL</t>
  </si>
  <si>
    <t>✅ Con PGCF (Sí)</t>
  </si>
  <si>
    <t>❌ Sin PGCF (No)</t>
  </si>
  <si>
    <t>⚪ Sin dato</t>
  </si>
  <si>
    <t>📊 TOTAL AYUNTAMIENTOS</t>
  </si>
  <si>
    <t>📈 ANÁLISIS SOLO AYUNTAMIENTOS CON RESPUESTA</t>
  </si>
  <si>
    <t>% sobre respondidos</t>
  </si>
  <si>
    <t>✅ Con PGCF</t>
  </si>
  <si>
    <t>❌ Sin PGCF</t>
  </si>
  <si>
    <t>📋 Total con respuesta</t>
  </si>
  <si>
    <t>Con PGCF</t>
  </si>
  <si>
    <t>Sin PGCF</t>
  </si>
  <si>
    <t>% Con PGCF</t>
  </si>
  <si>
    <t>TOTAL</t>
  </si>
  <si>
    <t>### 📌 Conclusiones Clave:</t>
  </si>
  <si>
    <t>2. De los que respondieron a la encuesta, **30,15%** tienen PGCF</t>
  </si>
  <si>
    <t>3. **Madrid lidera** entre las CCAA con datos significativos (55,88%)</t>
  </si>
  <si>
    <t>4. **Galicia** tiene la tasa más baja con solo 7,45%</t>
  </si>
  <si>
    <t>5. Ceuta y Melilla no tienen datos disponibles</t>
  </si>
  <si>
    <t>🗺️ PGCF POR COMUNIDAD AUTÓNOMA DE LOS QUE CONTESTARON</t>
  </si>
  <si>
    <t>1. **Solo el 18,37%** de todos los ayuntamientos españoles INFORMAN tener un Plan de Gestión de Colonias Felinas</t>
  </si>
  <si>
    <t>📊 RESUMEN ESTADÍSTICO DEL LIBRO - PLAN DE GESTIÓN DE COLONIAS FELINAS</t>
  </si>
  <si>
    <t>📋 ESTADÍSTICAS GENERALES</t>
  </si>
  <si>
    <t>Notas</t>
  </si>
  <si>
    <t>Total de Ayuntamientos</t>
  </si>
  <si>
    <t>Registros en base de datos</t>
  </si>
  <si>
    <t>Total de Provincias</t>
  </si>
  <si>
    <t>Provincias únicas</t>
  </si>
  <si>
    <t>Total de Comunidades Autónomas</t>
  </si>
  <si>
    <t>CCAA únicas</t>
  </si>
  <si>
    <t>Total de Habitantes</t>
  </si>
  <si>
    <t>Población total cubierta</t>
  </si>
  <si>
    <t>Media de Habitantes por Ayto.</t>
  </si>
  <si>
    <t>Promedio poblacional</t>
  </si>
  <si>
    <t>Ayuntamiento más pequeño (hab.)</t>
  </si>
  <si>
    <t>Mínimo habitantes</t>
  </si>
  <si>
    <t>Ayuntamiento más grande (hab.)</t>
  </si>
  <si>
    <t>Máximo habitantes (Madrid)</t>
  </si>
  <si>
    <t>Total Censo de Gatos</t>
  </si>
  <si>
    <t>Gatos registrados en colonias</t>
  </si>
  <si>
    <t>Total Gatos Esterilizados</t>
  </si>
  <si>
    <t>Programa CER</t>
  </si>
  <si>
    <t>📈 ANÁLISIS DE PGCF (Plan de Gestión de Colonias Felinas)</t>
  </si>
  <si>
    <t>Estado PGCF</t>
  </si>
  <si>
    <t>Cantidad</t>
  </si>
  <si>
    <t>📊 TOTAL</t>
  </si>
  <si>
    <t>📁 CALIDAD DE DATOS</t>
  </si>
  <si>
    <t>Estado de Información</t>
  </si>
  <si>
    <t>✅ Información Completa</t>
  </si>
  <si>
    <t>⚠️ Información Parcial</t>
  </si>
  <si>
    <t>❌ Sin respuesta / Solo identificación</t>
  </si>
  <si>
    <t>⚠️ CAMPOS CON DATOS FALTANTES</t>
  </si>
  <si>
    <t>Campo</t>
  </si>
  <si>
    <t>Registros Vacíos</t>
  </si>
  <si>
    <t>% Faltante</t>
  </si>
  <si>
    <t>Código</t>
  </si>
  <si>
    <t>🔍 VALORES ATÍPICOS DETECTADOS</t>
  </si>
  <si>
    <t>Top 5 - Gasto CER/Habitante más alto</t>
  </si>
  <si>
    <t>€/hab</t>
  </si>
  <si>
    <t>Ayto. de Cifuentes</t>
  </si>
  <si>
    <t>Ayto. de Torrent</t>
  </si>
  <si>
    <t>Ayto. de Palol de Revardit</t>
  </si>
  <si>
    <t>Ayto. de Vilademuls</t>
  </si>
  <si>
    <t>Ayto. de Martín del Río</t>
  </si>
  <si>
    <t>Top 5 - Gasto Recogida/Habitante más alto</t>
  </si>
  <si>
    <t>Ayto. de Orís</t>
  </si>
  <si>
    <t>Ayto. de Iglesuela del Tiétar</t>
  </si>
  <si>
    <t>Ayto. de Orísoain</t>
  </si>
  <si>
    <t>Ayto. de Vilada</t>
  </si>
  <si>
    <t>Ayto. de Íllora</t>
  </si>
  <si>
    <t>Ayto. de Naut Aran</t>
  </si>
  <si>
    <t>🔄 REGISTROS DUPLICADOS</t>
  </si>
  <si>
    <t>Código Duplicado</t>
  </si>
  <si>
    <t>Ayuntamiento 1</t>
  </si>
  <si>
    <t>Ayuntamiento 2</t>
  </si>
  <si>
    <t>Cervera del Llano</t>
  </si>
  <si>
    <t>Cierva, La</t>
  </si>
  <si>
    <t>Habitantes</t>
  </si>
  <si>
    <t>🗺️ RESUMEN POR COMUNIDAD AUTÓNOMA</t>
  </si>
  <si>
    <t>Ayuntamientos</t>
  </si>
  <si>
    <t>📌 CONCLUSIONES DEL ANÁLISIS</t>
  </si>
  <si>
    <t>2. El 70% de registros carecen de información detallada</t>
  </si>
  <si>
    <t>3. El 87.9% de ayuntamientos no reportan censo de gatos</t>
  </si>
  <si>
    <t>5. Hay 1 código de ayuntamiento duplicado (16073)</t>
  </si>
  <si>
    <t>Ayuntamiento de Cañizar</t>
  </si>
  <si>
    <t>📊 DISTRIBUCIÓN % ESTERILIZACIÓN POR AYUNTAMIENTO</t>
  </si>
  <si>
    <t>Interpretación</t>
  </si>
  <si>
    <t>Aytos. con datos válidos</t>
  </si>
  <si>
    <t>De 8,125 (10.9%)</t>
  </si>
  <si>
    <t>Media simple</t>
  </si>
  <si>
    <t>Promedio por ayuntamiento</t>
  </si>
  <si>
    <t>Mediana</t>
  </si>
  <si>
    <t>50% está por debajo</t>
  </si>
  <si>
    <t>Desviación estándar</t>
  </si>
  <si>
    <t>⚠️ Alta dispersión</t>
  </si>
  <si>
    <t>Coef. de variación</t>
  </si>
  <si>
    <t>⚠️ Muy heterogéneo</t>
  </si>
  <si>
    <t>Percentil 10</t>
  </si>
  <si>
    <t>10% peor</t>
  </si>
  <si>
    <t>Percentil 25</t>
  </si>
  <si>
    <t>25% peor</t>
  </si>
  <si>
    <t>Percentil 75</t>
  </si>
  <si>
    <t>25% mejor</t>
  </si>
  <si>
    <t>Percentil 90</t>
  </si>
  <si>
    <t>10% mejor</t>
  </si>
  <si>
    <t>📈 DISTRIBUCIÓN POR RANGOS</t>
  </si>
  <si>
    <t>Rango</t>
  </si>
  <si>
    <t>Aytos.</t>
  </si>
  <si>
    <t>%</t>
  </si>
  <si>
    <t>🔴 Crítico (0-10%)</t>
  </si>
  <si>
    <t>🟠 Muy bajo (10-25%)</t>
  </si>
  <si>
    <t>🟡 Bajo (25-50%)</t>
  </si>
  <si>
    <t>🟢 Aceptable (50-75%)</t>
  </si>
  <si>
    <t>🔵 Bueno (75-90%)</t>
  </si>
  <si>
    <t>⭐ Excelente (90-100%)</t>
  </si>
  <si>
    <t>⚠️ CONCLUSIÓN: LA REALIDAD ES DESIGUAL</t>
  </si>
  <si>
    <t>Aytos. con &lt;50% esterilización:</t>
  </si>
  <si>
    <t>30.1% del total</t>
  </si>
  <si>
    <t>Aytos. con ≥50% esterilización:</t>
  </si>
  <si>
    <t>69.9% del total</t>
  </si>
  <si>
    <t>📌 El 55% ponderado OCULTA que:</t>
  </si>
  <si>
    <t>• 30% de aytos están MUY por debajo</t>
  </si>
  <si>
    <t>• Desv. estándar 27% = alta dispersión</t>
  </si>
  <si>
    <t>• Coef. variación 43% = muy heterogéneo</t>
  </si>
  <si>
    <t>🐱 AYUNTAMIENTOS CON ESTERILIZACIÓN &gt;50% (excluyendo errores &gt;100%)</t>
  </si>
  <si>
    <t>Censo Gatos</t>
  </si>
  <si>
    <t>Gatos Esterilizados</t>
  </si>
  <si>
    <t>% Esterilización</t>
  </si>
  <si>
    <t>📊 RESUMEN ESTADÍSTICO</t>
  </si>
  <si>
    <t>Total ayuntamientos &gt;50%:</t>
  </si>
  <si>
    <t>% del total con datos válidos (888):</t>
  </si>
  <si>
    <t>Promedio % esterilización:</t>
  </si>
  <si>
    <t>Mediana % esterilización:</t>
  </si>
  <si>
    <t>Máximo % esterilización:</t>
  </si>
  <si>
    <t>Mínimo % esterilización:</t>
  </si>
  <si>
    <t>🗺️ DESGLOSE POR COMUNIDAD AUTÓNOMA</t>
  </si>
  <si>
    <t>Aytos &gt;50%</t>
  </si>
  <si>
    <t>% del total CCAA</t>
  </si>
  <si>
    <t>📐 ANÁLISIS DE NORMALIDAD</t>
  </si>
  <si>
    <t>Prueba/Métrica</t>
  </si>
  <si>
    <t>Asimetría (Skewness)</t>
  </si>
  <si>
    <t>Curtosis</t>
  </si>
  <si>
    <t>Distribución más plana que normal</t>
  </si>
  <si>
    <t>Test Shapiro-Wilk (p-valor)</t>
  </si>
  <si>
    <t>❌ NO ES NORMAL (p &lt;&lt; 0.05)</t>
  </si>
  <si>
    <t>Test D'Agostino (p-valor)</t>
  </si>
  <si>
    <t>Media (NO usar)</t>
  </si>
  <si>
    <t>MEDIANA (usar esta)</t>
  </si>
  <si>
    <t>Moda</t>
  </si>
  <si>
    <t>Percentil 25 (Q1)</t>
  </si>
  <si>
    <t>25% de aytos están por debajo</t>
  </si>
  <si>
    <t>Percentil 75 (Q3)</t>
  </si>
  <si>
    <t>75% de aytos están por debajo</t>
  </si>
  <si>
    <t>Rango Intercuartílico</t>
  </si>
  <si>
    <t>💡 CONCLUSIÓN:</t>
  </si>
  <si>
    <t>833,14 €</t>
  </si>
  <si>
    <t>332,59 €</t>
  </si>
  <si>
    <t>228,90 €</t>
  </si>
  <si>
    <t>138,89 €</t>
  </si>
  <si>
    <t>Ayto. de Gualchos</t>
  </si>
  <si>
    <t>56,50 €</t>
  </si>
  <si>
    <t>491% → 49.1%</t>
  </si>
  <si>
    <t>✅ Corregido</t>
  </si>
  <si>
    <t>Ayto. de Seu D'Urgell</t>
  </si>
  <si>
    <t>⚠️ ERRORES % ESTERILIZACIÓN &gt;100%</t>
  </si>
  <si>
    <t>⚠️ Pendiente</t>
  </si>
  <si>
    <t>2 corregidos, 2 pendientes de verificar:</t>
  </si>
  <si>
    <t>111% → 87.88%</t>
  </si>
  <si>
    <t>111%</t>
  </si>
  <si>
    <t>230%</t>
  </si>
  <si>
    <t>Validez Censo</t>
  </si>
  <si>
    <t>🚩 Alta densidad felina</t>
  </si>
  <si>
    <t>50% central de los datos</t>
  </si>
  <si>
    <t>La distribución NO es normal. Usar MEDIANA en lugar de media.</t>
  </si>
  <si>
    <t>El 50% de ayuntamientos tiene entre Q1 y Q3 de esterilización.</t>
  </si>
  <si>
    <t>1. Solo el 30.2% de ayuntamientos que respondieron tienen PGCF</t>
  </si>
  <si>
    <t>4. Se corrigieron 2 registros con % esterilización &gt;100% (Vilada e Íllora), 2 pendientes</t>
  </si>
  <si>
    <t>6. La clasificación de validez del censo usa umbrales heurísticos (10%-200%)</t>
  </si>
  <si>
    <t>7. 64 ayuntamientos presentan alta densidad felina (&gt;200% del esperado)</t>
  </si>
  <si>
    <t>Valor más frecuente (100%)</t>
  </si>
  <si>
    <t>Asimetría negativa (cola izquierda)</t>
  </si>
  <si>
    <t>% Esterilización (ponderado por censo)</t>
  </si>
  <si>
    <t>Total gatos esterilizados / Total censo</t>
  </si>
  <si>
    <t>📊 MEDIDAS RECOMENDADAS - % ESTERILIZACIÓN POR AYUNTAMIENTO</t>
  </si>
  <si>
    <t>⚠️ NO representativa (distribución NO normal)</t>
  </si>
  <si>
    <t>✅ MEJOR representante del % típico por ayto.</t>
  </si>
  <si>
    <t>⚠️ NOTA: Las estadísticas de % esterilización (medidas recomendadas, distribución por rangos)</t>
  </si>
  <si>
    <t xml:space="preserve">   se calculan sobre los 888 ayuntamientos (10.9%) que reportaron datos válidos.</t>
  </si>
  <si>
    <t>🎯 CONCLUSIÓN MÁS FIEL A LA REALIDAD</t>
  </si>
  <si>
    <t>📊 VALOR RECOMENDADO: MEDIANA = 65%</t>
  </si>
  <si>
    <t>De los ayuntamientos que reportan datos de esterilización (solo el 10.9%</t>
  </si>
  <si>
    <t>del total), la MEDIANA es del 65%. Sin embargo, es probable que los</t>
  </si>
  <si>
    <t>ayuntamientos que NO reportan datos tengan peores indicadores, por lo</t>
  </si>
  <si>
    <t>que el 65% podría ser una SOBREESTIMACIÓN OPTIMISTA de la realidad nacional.</t>
  </si>
  <si>
    <t>🐱 SITUACIÓN DE LOS GATOS CALLEJEROS EN ESPAÑA - RESUMEN PARA TODOS</t>
  </si>
  <si>
    <t>Basado en datos de 8.125 ayuntamientos españoles | Solo el 10.9% reportó datos de esterilización</t>
  </si>
  <si>
    <t>📊 ¿CUÁNTOS GATOS ESTÁN ESTERILIZADOS?</t>
  </si>
  <si>
    <t>¿Qué significa?</t>
  </si>
  <si>
    <t>📌 VALOR REPRESENTATIVO (Mediana)</t>
  </si>
  <si>
    <t>La mitad de los ayuntamientos están por encima y la otra mitad por debajo</t>
  </si>
  <si>
    <t>⚠️ Promedio (NO usar)</t>
  </si>
  <si>
    <t>No es fiable: los datos están muy dispersos</t>
  </si>
  <si>
    <t>⚠️ ADVERTENCIA: Este 65% es probablemente OPTIMISTA porque solo el 10.9% de ayuntamientos reportaron datos.</t>
  </si>
  <si>
    <t>🚨 ¿CUÁNTOS AYUNTAMIENTOS TIENEN POBLACIONES SIN CONTROL?</t>
  </si>
  <si>
    <t>📖 Según estudios: Con &lt;70% esterilización la población sigue creciendo. Con 80%+ empieza a reducirse.</t>
  </si>
  <si>
    <t>Situación</t>
  </si>
  <si>
    <t>Significado</t>
  </si>
  <si>
    <t>🔴 CRÍTICO (0-25%)</t>
  </si>
  <si>
    <t>Crecimiento descontrolado</t>
  </si>
  <si>
    <t>🟠 INSUFICIENTE (25-50%)</t>
  </si>
  <si>
    <t>Sin control efectivo</t>
  </si>
  <si>
    <t>🟡 PARCIAL (50-70%)</t>
  </si>
  <si>
    <t>Reducción lenta, sin estabilizar</t>
  </si>
  <si>
    <t>🟢 ESTABILIZADA (70-80%)</t>
  </si>
  <si>
    <t>Población estabilizada</t>
  </si>
  <si>
    <t>✅ CONTROLADA (80-100%)</t>
  </si>
  <si>
    <t>En reducción gradual</t>
  </si>
  <si>
    <t>📌 RESUMEN: De los 888 aytos con datos, 448 (50.4%) tienen poblaciones SIN CONTROL (&lt;70%)</t>
  </si>
  <si>
    <t>📉 EL GRAN PROBLEMA: LA FALTA DE INFORMACIÓN</t>
  </si>
  <si>
    <t>Dato</t>
  </si>
  <si>
    <t>Reportan</t>
  </si>
  <si>
    <t>No reportan</t>
  </si>
  <si>
    <t>% Sin datos</t>
  </si>
  <si>
    <t>Plan de Gestión (PGCF)</t>
  </si>
  <si>
    <t>💡 CONCLUSIÓN: No conocemos la situación real porque casi el 90% de ayuntamientos no reportan datos</t>
  </si>
  <si>
    <t>✅ LO QUE SÍ SABEMOS (DATOS CONCRETOS)</t>
  </si>
  <si>
    <t>Total gatos censados en España</t>
  </si>
  <si>
    <t>(Solo los contados)</t>
  </si>
  <si>
    <t>(De los censados)</t>
  </si>
  <si>
    <t>Ayuntamientos con PGCF</t>
  </si>
  <si>
    <t>(30.2% de los que respondieron)</t>
  </si>
  <si>
    <t>Aytos. con esterilización ≥70%</t>
  </si>
  <si>
    <t>(49.5% de los que reportan)</t>
  </si>
  <si>
    <t>🎯 MENSAJE CLAVE PARA LA CIUDADANÍA</t>
  </si>
  <si>
    <t>De los ayuntamientos que reportan datos (solo 1 de cada 10), LA MITAD tienen poblaciones de gatos</t>
  </si>
  <si>
    <t>callejeros SIN CONTROL. Y los que no reportan probablemente están peor.</t>
  </si>
  <si>
    <t>SE NECESITA:</t>
  </si>
  <si>
    <t>1️⃣ Obligar a TODOS los ayuntamientos a censar y reportar datos de gatos callejeros</t>
  </si>
  <si>
    <t>2️⃣ Invertir en programas CER para alcanzar el 70% MÍNIMO de esterilización</t>
  </si>
  <si>
    <t>3️⃣ Implementar Planes de Gestión de Colonias Felinas (PGCF) en cada municipio</t>
  </si>
  <si>
    <t>📖 GLOSARIO - ¿QUÉ SIGNIFICA CADA TÉRMINO?</t>
  </si>
  <si>
    <t>Término</t>
  </si>
  <si>
    <t>Explicación sencilla</t>
  </si>
  <si>
    <t>El valor del medio cuando ordenas todos los datos. Más fiable que el promedio.</t>
  </si>
  <si>
    <t>Plan de Gestión de Colonias Felinas - Programa oficial del ayuntamiento.</t>
  </si>
  <si>
    <t>CER / TNR</t>
  </si>
  <si>
    <t>Captura-Esterilización-Retorno. Método ético de control poblacional.</t>
  </si>
  <si>
    <t>Conteo oficial de gatos callejeros en un municipio.</t>
  </si>
  <si>
    <t>70% esterilización</t>
  </si>
  <si>
    <t>Umbral mínimo para ESTABILIZAR la población (que deje de crecer).</t>
  </si>
  <si>
    <t>80% esterilización</t>
  </si>
  <si>
    <t>Umbral para que la población empiece a REDUCIRSE gradualmente.</t>
  </si>
  <si>
    <t>📋 NOTA METODOLÓGICA (para transparencia)</t>
  </si>
  <si>
    <t>• La MEDIANA se usa porque los datos NO siguen una distribución normal (asimetría: -0.55, curtosis: -0.61)</t>
  </si>
  <si>
    <t>• Los umbrales de 70% y 80% se basan en estudios científicos de dinámica poblacional felina</t>
  </si>
  <si>
    <t>• La clasificación de validez del censo usa umbrales heurísticos (10%-200% del esperado) basados en conocimiento del dominio</t>
  </si>
  <si>
    <t>• 'Censo esperado' = 10% de la población humana (estimación conservadora de 1 gato callejero por cada 10 habitantes)</t>
  </si>
  <si>
    <t>Informe generado: Mayo 2026 | Datos: Encuesta a 8,125 ayuntamientos españoles</t>
  </si>
  <si>
    <t>📊 DATOS EN TIEMPO REAL (con fórmulas)</t>
  </si>
  <si>
    <t>Total ayuntamientos</t>
  </si>
  <si>
    <t>Total censo gatos</t>
  </si>
  <si>
    <t>Total gatos esterilizados</t>
  </si>
  <si>
    <t>Aytos con datos % esterilización</t>
  </si>
  <si>
    <t>MEDIANA % Esterilización</t>
  </si>
  <si>
    <t>DISTRIBUCIÓN POR CONTROL POBLACIONAL</t>
  </si>
  <si>
    <t>🔴 Crítico (0-25%)</t>
  </si>
  <si>
    <t>🟠 Insuficiente (25-50%)</t>
  </si>
  <si>
    <t>🟡 Parcial (50-70%)</t>
  </si>
  <si>
    <t>🟢 Estabilizada (70-80%)</t>
  </si>
  <si>
    <t>✅ Controlada (80-100%)</t>
  </si>
  <si>
    <t>⚠️ TOTAL SIN CONTROL (&lt;70%)</t>
  </si>
  <si>
    <t>🏛️ TRANSPARENCIA Y COMPROMISO CON EL BIENESTAR ANIMAL EN ESPAÑA</t>
  </si>
  <si>
    <t>Análisis del cumplimiento de la Ley de Bienestar Animal | Datos de 8.125 ayuntamientos</t>
  </si>
  <si>
    <t>Indicador</t>
  </si>
  <si>
    <t>📨 Pasados a Transparencia</t>
  </si>
  <si>
    <t>No aportan información útil</t>
  </si>
  <si>
    <t>Todos los campos relevantes</t>
  </si>
  <si>
    <t>Aytos. con datos</t>
  </si>
  <si>
    <t>📊 TASAS DE MORTALIDAD EN RECOGIDA (de los que reportan datos)</t>
  </si>
  <si>
    <t>% Mortalidad perros</t>
  </si>
  <si>
    <t>% Mortalidad gatos</t>
  </si>
  <si>
    <t>🏥 INFRAESTRUCTURA Y SERVICIOS 24/7</t>
  </si>
  <si>
    <t>Servicio</t>
  </si>
  <si>
    <t>Sí tienen</t>
  </si>
  <si>
    <t>🚗 Recogida animales 24/7</t>
  </si>
  <si>
    <t>🩺 Veterinario 24/7</t>
  </si>
  <si>
    <t>🤝 Convenio con asociaciones/empresas</t>
  </si>
  <si>
    <t>⚠️ AYUNTAMIENTOS SIN DATOS DE SERVICIOS</t>
  </si>
  <si>
    <t>Sin dato Recogida 24/7</t>
  </si>
  <si>
    <t>Sin dato Veterinario 24/7</t>
  </si>
  <si>
    <t>Sin dato Convenios</t>
  </si>
  <si>
    <t>💰 PARTIDAS PRESUPUESTARIAS</t>
  </si>
  <si>
    <t>Partida</t>
  </si>
  <si>
    <t>Total €</t>
  </si>
  <si>
    <t>💊 Partidas CER (esterilización)</t>
  </si>
  <si>
    <t>🚗 Partidas Recogida</t>
  </si>
  <si>
    <t>📊 TOTAL PRESUPUESTO ANIMAL</t>
  </si>
  <si>
    <t>📈 GASTO MEDIO POR HABITANTE (de los que reportan)</t>
  </si>
  <si>
    <t>💶 Gasto CER medio/habitante</t>
  </si>
  <si>
    <t>💶 Gasto Recogida medio/habitante</t>
  </si>
  <si>
    <t>🎯 CONCLUSIONES: CUMPLIMIENTO LEY BIENESTAR ANIMAL</t>
  </si>
  <si>
    <t>📌 HALLAZGOS PRINCIPALES:</t>
  </si>
  <si>
    <t>1️⃣ El 70% de ayuntamientos NO aporta información sobre gestión animal</t>
  </si>
  <si>
    <t>2️⃣ Solo el 3.6% tiene información completa de todos los campos</t>
  </si>
  <si>
    <t>3️⃣ La mayoría NO reporta datos de recogida de animales ni servicios 24/7</t>
  </si>
  <si>
    <t>4️⃣ Sin datos = Sin control = Posible incumplimiento de la Ley de Bienestar Animal</t>
  </si>
  <si>
    <t>⚠️ ADVERTENCIA: La falta de datos NO significa ausencia de problemas.</t>
  </si>
  <si>
    <t>Los ayuntamientos que no reportan probablemente tienen PEOR situación.</t>
  </si>
  <si>
    <t>📊 RESUMEN RÁPIDO</t>
  </si>
  <si>
    <t>✅ Info completa</t>
  </si>
  <si>
    <t>⚠️ Info parcial</t>
  </si>
  <si>
    <t>❌ Sin respuesta útil</t>
  </si>
  <si>
    <t>💔 Perros fallecidos</t>
  </si>
  <si>
    <t>💔 Gatos fallecidos</t>
  </si>
  <si>
    <t>--- PRESUPUESTO ---</t>
  </si>
  <si>
    <t>💰 Total CER</t>
  </si>
  <si>
    <t>💰 Total Recogida</t>
  </si>
  <si>
    <t>--- SERVICIOS 24/7 ---</t>
  </si>
  <si>
    <t>🚗 Con Recogida 24/7</t>
  </si>
  <si>
    <t>🩺 Con Veterinario 24/7</t>
  </si>
  <si>
    <t>🤝 Con Convenios</t>
  </si>
  <si>
    <t>• Las tasas de mortalidad se calculan SOLO sobre ayuntamientos que reportan datos de recogida</t>
  </si>
  <si>
    <t>Informe generado: Mayo 2026 | Fuente: Encuesta a ayuntamientos españoles | Ley 7/2023 de Bienestar Animal</t>
  </si>
  <si>
    <t>Total ayuntamientos en base de datos</t>
  </si>
  <si>
    <t>Base completa</t>
  </si>
  <si>
    <t>📧 Contactados (1er envío)</t>
  </si>
  <si>
    <t>Recibieron solicitud inicial</t>
  </si>
  <si>
    <t>❌ NO contactados</t>
  </si>
  <si>
    <t>Sin fecha de envío</t>
  </si>
  <si>
    <t>No respondieron voluntariamente</t>
  </si>
  <si>
    <t xml:space="preserve">   ↳ CON respuesta de Transparencia</t>
  </si>
  <si>
    <t>% de los pasados a Transparencia</t>
  </si>
  <si>
    <t xml:space="preserve">   ↳ SIN respuesta de Transparencia</t>
  </si>
  <si>
    <t>📋 CALIDAD DE LA INFORMACIÓN RECIBIDA</t>
  </si>
  <si>
    <t>Estado de información</t>
  </si>
  <si>
    <t>Descripción</t>
  </si>
  <si>
    <t>Algunos datos, faltan otros</t>
  </si>
  <si>
    <t>📋 TRANSPARENCIA: FLUJO DE CONTACTO CON AYUNTAMIENTOS</t>
  </si>
  <si>
    <t>📋 NOTA METODOLÓGICA - FLUJO DE TRANSPARENCIA</t>
  </si>
  <si>
    <t>• FLUJO: Se contactó inicialmente a 7,867 aytos (96.8%). Los que no respondieron se pasaron a Transparencia (3,935 = 48.4%)</t>
  </si>
  <si>
    <t>• De los pasados a Transparencia: 2,380 (60.5%) respondieron y 1,555 (39.5%) siguen sin responder</t>
  </si>
  <si>
    <t>• NO CONTACTADOS: 258 ayuntamientos (3.2%) no tienen fecha de envío en la base de datos</t>
  </si>
  <si>
    <t>• CALIDAD: 'Info Completa' = todos los campos relevantes. 'Info Parcial' = algunos datos. 'Sin respuesta' = solo identificación</t>
  </si>
  <si>
    <t>• Los ayuntamientos que NO responden probablemente tienen PEOR situación que los que sí reportan datos</t>
  </si>
  <si>
    <t>--- ANIMALES GESTIONADOS ---</t>
  </si>
  <si>
    <t>🐕 Perros recogidos (vivos)</t>
  </si>
  <si>
    <t>🐱 Gatos recogidos (vivos)</t>
  </si>
  <si>
    <t>🐕 TOTAL PERROS GESTIONADOS</t>
  </si>
  <si>
    <t>🐱 TOTAL GATOS GESTIONADOS</t>
  </si>
  <si>
    <t>--- TASAS DE MORTALIDAD ---</t>
  </si>
  <si>
    <t>Fallecidos / Total gestionados</t>
  </si>
  <si>
    <t>Fallecidos / (Vivos + Fallecidos)</t>
  </si>
  <si>
    <t>💰 TOTAL PRESUPUESTO</t>
  </si>
  <si>
    <t>% cumplimiento (de 2,433 con respuesta)</t>
  </si>
  <si>
    <t>% del total de los 8125 ayuntamientos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</si>
</sst>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 &quot;€&quot;"/>
    <numFmt numFmtId="165" formatCode="0.0%"/>
    <numFmt numFmtId="166" formatCode="#,##0.00\ \€"/>
    <numFmt numFmtId="167" formatCode="0.000"/>
    <numFmt numFmtId="168" formatCode="0.00\ \€"/>
  </numFmts>
  <fonts count="24" x14ac:knownFonts="1">
    <font>
      <sz val="11"/>
      <color theme="1"/>
      <name val="Calibri"/>
      <family val="2"/>
      <scheme val="minor"/>
    </font>
    <font>
      <sz val="8"/>
      <name val="Calibri"/>
      <family val="2"/>
      <scheme val="minor"/>
    </font>
    <font>
      <b/>
      <sz val="11"/>
      <color theme="1"/>
      <name val="Calibri"/>
      <family val="2"/>
      <scheme val="minor"/>
    </font>
    <font>
      <b/>
      <sz val="12"/>
      <color theme="1"/>
      <name val="Calibri"/>
      <family val="2"/>
      <scheme val="minor"/>
    </font>
    <font>
      <b/>
      <sz val="11"/>
      <color rgb="FFFFFFFF"/>
      <name val="Calibri"/>
      <family val="2"/>
      <scheme val="minor"/>
    </font>
    <font>
      <b/>
      <sz val="12"/>
      <color rgb="FFFFFFFF"/>
      <name val="Calibri"/>
      <family val="2"/>
      <scheme val="minor"/>
    </font>
    <font>
      <i/>
      <sz val="11"/>
      <color theme="1"/>
      <name val="Calibri"/>
      <family val="2"/>
      <scheme val="minor"/>
    </font>
    <font>
      <b/>
      <sz val="16"/>
      <color rgb="FFFFFFFF"/>
      <name val="Calibri"/>
      <family val="2"/>
      <scheme val="minor"/>
    </font>
    <font>
      <b/>
      <sz val="11"/>
      <color rgb="FFC00000"/>
      <name val="Calibri"/>
      <family val="2"/>
      <scheme val="minor"/>
    </font>
    <font>
      <b/>
      <sz val="14"/>
      <color rgb="FFFFFFFF"/>
      <name val="Calibri"/>
      <family val="2"/>
      <scheme val="minor"/>
    </font>
    <font>
      <b/>
      <i/>
      <sz val="12"/>
      <color theme="1"/>
      <name val="Calibri"/>
      <family val="2"/>
      <scheme val="minor"/>
    </font>
    <font>
      <b/>
      <sz val="11"/>
      <color rgb="FF107C10"/>
      <name val="Calibri"/>
      <family val="2"/>
      <scheme val="minor"/>
    </font>
    <font>
      <i/>
      <sz val="11"/>
      <color rgb="FF666666"/>
      <name val="Calibri"/>
      <family val="2"/>
      <scheme val="minor"/>
    </font>
    <font>
      <b/>
      <sz val="18"/>
      <color rgb="FFFFFFFF"/>
      <name val="Calibri"/>
      <family val="2"/>
      <scheme val="minor"/>
    </font>
    <font>
      <b/>
      <sz val="14"/>
      <color theme="1"/>
      <name val="Calibri"/>
      <family val="2"/>
      <scheme val="minor"/>
    </font>
    <font>
      <b/>
      <sz val="16"/>
      <color rgb="FF2E7D32"/>
      <name val="Calibri"/>
      <family val="2"/>
      <scheme val="minor"/>
    </font>
    <font>
      <sz val="11"/>
      <color rgb="FF757575"/>
      <name val="Calibri"/>
      <family val="2"/>
      <scheme val="minor"/>
    </font>
    <font>
      <b/>
      <sz val="11"/>
      <color rgb="FF2E7D32"/>
      <name val="Calibri"/>
      <family val="2"/>
      <scheme val="minor"/>
    </font>
    <font>
      <i/>
      <sz val="11"/>
      <color rgb="FF757575"/>
      <name val="Calibri"/>
      <family val="2"/>
      <scheme val="minor"/>
    </font>
    <font>
      <sz val="10"/>
      <color theme="1"/>
      <name val="Calibri"/>
      <family val="2"/>
      <scheme val="minor"/>
    </font>
    <font>
      <sz val="11"/>
      <color rgb="FF2E7D32"/>
      <name val="Calibri"/>
      <family val="2"/>
      <scheme val="minor"/>
    </font>
    <font>
      <sz val="11"/>
      <color rgb="FFF57C00"/>
      <name val="Calibri"/>
      <family val="2"/>
      <scheme val="minor"/>
    </font>
    <font>
      <sz val="11"/>
      <color rgb="FFC62828"/>
      <name val="Calibri"/>
      <family val="2"/>
      <scheme val="minor"/>
    </font>
    <font>
      <i/>
      <sz val="9"/>
      <color rgb="FF666666"/>
      <name val="Calibri"/>
      <family val="2"/>
      <scheme val="minor"/>
    </font>
  </fonts>
  <fills count="66">
    <fill>
      <patternFill patternType="none"/>
    </fill>
    <fill>
      <patternFill patternType="gray125"/>
    </fill>
    <fill>
      <patternFill patternType="solid">
        <fgColor theme="9" tint="0.79998168889431442"/>
        <bgColor theme="9" tint="0.79998168889431442"/>
      </patternFill>
    </fill>
    <fill>
      <patternFill patternType="solid">
        <fgColor rgb="FF4472C4"/>
        <bgColor indexed="64"/>
      </patternFill>
    </fill>
    <fill>
      <patternFill patternType="solid">
        <fgColor rgb="FF1F4E79"/>
        <bgColor indexed="64"/>
      </patternFill>
    </fill>
    <fill>
      <patternFill patternType="solid">
        <fgColor rgb="FFD6DCE4"/>
        <bgColor indexed="64"/>
      </patternFill>
    </fill>
    <fill>
      <patternFill patternType="solid">
        <fgColor rgb="FFFCE4D6"/>
        <bgColor indexed="64"/>
      </patternFill>
    </fill>
    <fill>
      <patternFill patternType="solid">
        <fgColor rgb="FF7030A0"/>
        <bgColor indexed="64"/>
      </patternFill>
    </fill>
    <fill>
      <patternFill patternType="solid">
        <fgColor rgb="FFE2EFDA"/>
        <bgColor indexed="64"/>
      </patternFill>
    </fill>
    <fill>
      <patternFill patternType="solid">
        <fgColor rgb="FFFFF2CC"/>
        <bgColor indexed="64"/>
      </patternFill>
    </fill>
    <fill>
      <patternFill patternType="solid">
        <fgColor rgb="FF2E75B6"/>
        <bgColor indexed="64"/>
      </patternFill>
    </fill>
    <fill>
      <patternFill patternType="solid">
        <fgColor rgb="FFE8F5E9"/>
        <bgColor indexed="64"/>
      </patternFill>
    </fill>
    <fill>
      <patternFill patternType="solid">
        <fgColor rgb="FFC8E6C9"/>
        <bgColor indexed="64"/>
      </patternFill>
    </fill>
    <fill>
      <patternFill patternType="solid">
        <fgColor rgb="FF2E7D32"/>
        <bgColor indexed="64"/>
      </patternFill>
    </fill>
    <fill>
      <patternFill patternType="solid">
        <fgColor rgb="FFA5D6A7"/>
        <bgColor indexed="64"/>
      </patternFill>
    </fill>
    <fill>
      <patternFill patternType="solid">
        <fgColor rgb="FFE3F2FD"/>
        <bgColor indexed="64"/>
      </patternFill>
    </fill>
    <fill>
      <patternFill patternType="solid">
        <fgColor rgb="FFBBDEFB"/>
        <bgColor indexed="64"/>
      </patternFill>
    </fill>
    <fill>
      <patternFill patternType="solid">
        <fgColor rgb="FF90CAF9"/>
        <bgColor indexed="64"/>
      </patternFill>
    </fill>
    <fill>
      <patternFill patternType="solid">
        <fgColor rgb="FFFFF3E0"/>
        <bgColor indexed="64"/>
      </patternFill>
    </fill>
    <fill>
      <patternFill patternType="solid">
        <fgColor rgb="FFFFE0B2"/>
        <bgColor indexed="64"/>
      </patternFill>
    </fill>
    <fill>
      <patternFill patternType="solid">
        <fgColor rgb="FFFFCC80"/>
        <bgColor indexed="64"/>
      </patternFill>
    </fill>
    <fill>
      <patternFill patternType="solid">
        <fgColor rgb="FFC55A11"/>
        <bgColor indexed="64"/>
      </patternFill>
    </fill>
    <fill>
      <patternFill patternType="solid">
        <fgColor rgb="FFC00000"/>
        <bgColor indexed="64"/>
      </patternFill>
    </fill>
    <fill>
      <patternFill patternType="solid">
        <fgColor rgb="FFF8CBAD"/>
        <bgColor indexed="64"/>
      </patternFill>
    </fill>
    <fill>
      <patternFill patternType="solid">
        <fgColor rgb="FF375623"/>
        <bgColor indexed="64"/>
      </patternFill>
    </fill>
    <fill>
      <patternFill patternType="solid">
        <fgColor rgb="FFD6DCE5"/>
        <bgColor indexed="64"/>
      </patternFill>
    </fill>
    <fill>
      <patternFill patternType="solid">
        <fgColor rgb="FFED7D31"/>
        <bgColor indexed="64"/>
      </patternFill>
    </fill>
    <fill>
      <patternFill patternType="solid">
        <fgColor rgb="FFFFCCCC"/>
        <bgColor indexed="64"/>
      </patternFill>
    </fill>
    <fill>
      <patternFill patternType="solid">
        <fgColor rgb="FFFFF9C4"/>
        <bgColor indexed="64"/>
      </patternFill>
    </fill>
    <fill>
      <patternFill patternType="solid">
        <fgColor rgb="FFE1BEE7"/>
        <bgColor indexed="64"/>
      </patternFill>
    </fill>
    <fill>
      <patternFill patternType="solid">
        <fgColor rgb="FFD9E2F3"/>
        <bgColor indexed="64"/>
      </patternFill>
    </fill>
    <fill>
      <patternFill patternType="solid">
        <fgColor rgb="FF70AD47"/>
        <bgColor indexed="64"/>
      </patternFill>
    </fill>
    <fill>
      <patternFill patternType="solid">
        <fgColor rgb="FFFFE6E6"/>
        <bgColor indexed="64"/>
      </patternFill>
    </fill>
    <fill>
      <patternFill patternType="solid">
        <fgColor rgb="FFC6EFCE"/>
        <bgColor indexed="64"/>
      </patternFill>
    </fill>
    <fill>
      <patternFill patternType="solid">
        <fgColor rgb="FFFFF3CD"/>
        <bgColor indexed="64"/>
      </patternFill>
    </fill>
    <fill>
      <patternFill patternType="solid">
        <fgColor rgb="FFD4EDDA"/>
        <bgColor indexed="64"/>
      </patternFill>
    </fill>
    <fill>
      <patternFill patternType="solid">
        <fgColor rgb="FFFFEB9C"/>
        <bgColor indexed="64"/>
      </patternFill>
    </fill>
    <fill>
      <patternFill patternType="solid">
        <fgColor rgb="FFFFC000"/>
        <bgColor indexed="64"/>
      </patternFill>
    </fill>
    <fill>
      <patternFill patternType="solid">
        <fgColor rgb="FFFFE699"/>
        <bgColor indexed="64"/>
      </patternFill>
    </fill>
    <fill>
      <patternFill patternType="solid">
        <fgColor rgb="FFFFCDD2"/>
        <bgColor indexed="64"/>
      </patternFill>
    </fill>
    <fill>
      <patternFill patternType="solid">
        <fgColor rgb="FFFF5722"/>
        <bgColor indexed="64"/>
      </patternFill>
    </fill>
    <fill>
      <patternFill patternType="solid">
        <fgColor rgb="FFFFCCBC"/>
        <bgColor indexed="64"/>
      </patternFill>
    </fill>
    <fill>
      <patternFill patternType="solid">
        <fgColor rgb="FFFFAB91"/>
        <bgColor indexed="64"/>
      </patternFill>
    </fill>
    <fill>
      <patternFill patternType="solid">
        <fgColor rgb="FFFFEBEE"/>
        <bgColor indexed="64"/>
      </patternFill>
    </fill>
    <fill>
      <patternFill patternType="solid">
        <fgColor rgb="FFFFFDE7"/>
        <bgColor indexed="64"/>
      </patternFill>
    </fill>
    <fill>
      <patternFill patternType="solid">
        <fgColor rgb="FF7B1FA2"/>
        <bgColor indexed="64"/>
      </patternFill>
    </fill>
    <fill>
      <patternFill patternType="solid">
        <fgColor rgb="FFCE93D8"/>
        <bgColor indexed="64"/>
      </patternFill>
    </fill>
    <fill>
      <patternFill patternType="solid">
        <fgColor rgb="FF388E3C"/>
        <bgColor indexed="64"/>
      </patternFill>
    </fill>
    <fill>
      <patternFill patternType="solid">
        <fgColor rgb="FF1976D2"/>
        <bgColor indexed="64"/>
      </patternFill>
    </fill>
    <fill>
      <patternFill patternType="solid">
        <fgColor rgb="FF607D8B"/>
        <bgColor indexed="64"/>
      </patternFill>
    </fill>
    <fill>
      <patternFill patternType="solid">
        <fgColor rgb="FFCFD8DC"/>
        <bgColor indexed="64"/>
      </patternFill>
    </fill>
    <fill>
      <patternFill patternType="solid">
        <fgColor rgb="FF455A64"/>
        <bgColor indexed="64"/>
      </patternFill>
    </fill>
    <fill>
      <patternFill patternType="solid">
        <fgColor rgb="FFECEFF1"/>
        <bgColor indexed="64"/>
      </patternFill>
    </fill>
    <fill>
      <patternFill patternType="solid">
        <fgColor rgb="FF4CAF50"/>
        <bgColor indexed="64"/>
      </patternFill>
    </fill>
    <fill>
      <patternFill patternType="solid">
        <fgColor rgb="FFBDD7EE"/>
        <bgColor indexed="64"/>
      </patternFill>
    </fill>
    <fill>
      <patternFill patternType="solid">
        <fgColor rgb="FF548235"/>
        <bgColor indexed="64"/>
      </patternFill>
    </fill>
    <fill>
      <patternFill patternType="solid">
        <fgColor rgb="FFC6E0B4"/>
        <bgColor indexed="64"/>
      </patternFill>
    </fill>
    <fill>
      <patternFill patternType="solid">
        <fgColor rgb="FFE2D0F0"/>
        <bgColor indexed="64"/>
      </patternFill>
    </fill>
    <fill>
      <patternFill patternType="solid">
        <fgColor rgb="FFFF6B6B"/>
        <bgColor indexed="64"/>
      </patternFill>
    </fill>
    <fill>
      <patternFill patternType="solid">
        <fgColor rgb="FFC65911"/>
        <bgColor indexed="64"/>
      </patternFill>
    </fill>
    <fill>
      <patternFill patternType="solid">
        <fgColor rgb="FF203864"/>
        <bgColor indexed="64"/>
      </patternFill>
    </fill>
    <fill>
      <patternFill patternType="solid">
        <fgColor theme="8" tint="0.79998168889431442"/>
        <bgColor indexed="64"/>
      </patternFill>
    </fill>
    <fill>
      <patternFill patternType="solid">
        <fgColor rgb="FF5B9BD5"/>
        <bgColor indexed="64"/>
      </patternFill>
    </fill>
    <fill>
      <patternFill patternType="solid">
        <fgColor rgb="FFDDEBF7"/>
        <bgColor indexed="64"/>
      </patternFill>
    </fill>
    <fill>
      <patternFill patternType="solid">
        <fgColor theme="4" tint="0.39997558519241921"/>
        <bgColor indexed="64"/>
      </patternFill>
    </fill>
    <fill>
      <patternFill patternType="solid">
        <fgColor rgb="FFFF0000"/>
        <bgColor indexed="64"/>
      </patternFill>
    </fill>
  </fills>
  <borders count="26">
    <border>
      <left/>
      <right/>
      <top/>
      <bottom/>
      <diagonal/>
    </border>
    <border>
      <left style="thin">
        <color theme="9" tint="0.39997558519241921"/>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diagonal/>
    </border>
    <border>
      <left/>
      <right style="thin">
        <color theme="9" tint="0.39997558519241921"/>
      </right>
      <top style="thin">
        <color theme="9" tint="0.3999755851924192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auto="1"/>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medium">
        <color rgb="FFC00000"/>
      </top>
      <bottom/>
      <diagonal/>
    </border>
    <border>
      <left/>
      <right/>
      <top/>
      <bottom style="medium">
        <color rgb="FFC00000"/>
      </bottom>
      <diagonal/>
    </border>
    <border>
      <left style="medium">
        <color rgb="FFC00000"/>
      </left>
      <right/>
      <top style="medium">
        <color rgb="FFC00000"/>
      </top>
      <bottom/>
      <diagonal/>
    </border>
    <border>
      <left style="medium">
        <color rgb="FFC00000"/>
      </left>
      <right/>
      <top/>
      <bottom/>
      <diagonal/>
    </border>
    <border>
      <left style="medium">
        <color rgb="FFC00000"/>
      </left>
      <right/>
      <top/>
      <bottom style="medium">
        <color rgb="FFC00000"/>
      </bottom>
      <diagonal/>
    </border>
    <border>
      <left/>
      <right style="medium">
        <color rgb="FFC00000"/>
      </right>
      <top style="medium">
        <color rgb="FFC00000"/>
      </top>
      <bottom/>
      <diagonal/>
    </border>
    <border>
      <left/>
      <right style="medium">
        <color rgb="FFC00000"/>
      </right>
      <top/>
      <bottom/>
      <diagonal/>
    </border>
    <border>
      <left/>
      <right style="medium">
        <color rgb="FFC00000"/>
      </right>
      <top/>
      <bottom style="medium">
        <color rgb="FFC00000"/>
      </bottom>
      <diagonal/>
    </border>
  </borders>
  <cellStyleXfs count="1">
    <xf numFmtId="0" fontId="0" fillId="0" borderId="0"/>
  </cellStyleXfs>
  <cellXfs count="228">
    <xf numFmtId="0" fontId="0" fillId="0" borderId="0" xfId="0"/>
    <xf numFmtId="0" fontId="0" fillId="2" borderId="1" xfId="0" applyFill="1" applyBorder="1"/>
    <xf numFmtId="0" fontId="0" fillId="2" borderId="2" xfId="0" applyFill="1" applyBorder="1"/>
    <xf numFmtId="0" fontId="0" fillId="0" borderId="1" xfId="0" applyBorder="1"/>
    <xf numFmtId="0" fontId="0" fillId="0" borderId="2" xfId="0" applyBorder="1"/>
    <xf numFmtId="0" fontId="0" fillId="0" borderId="3" xfId="0" applyBorder="1"/>
    <xf numFmtId="0" fontId="0" fillId="0" borderId="4" xfId="0" applyBorder="1"/>
    <xf numFmtId="0" fontId="0" fillId="0" borderId="5" xfId="0" pivotButton="1"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left"/>
    </xf>
    <xf numFmtId="0" fontId="0" fillId="0" borderId="6" xfId="0" applyBorder="1" applyAlignment="1">
      <alignment horizontal="left"/>
    </xf>
    <xf numFmtId="0" fontId="0" fillId="0" borderId="6" xfId="0" applyBorder="1" applyAlignment="1">
      <alignment horizontal="center"/>
    </xf>
    <xf numFmtId="3" fontId="0" fillId="0" borderId="7" xfId="0" applyNumberFormat="1" applyBorder="1" applyAlignment="1">
      <alignment horizontal="center"/>
    </xf>
    <xf numFmtId="3" fontId="0" fillId="0" borderId="8" xfId="0" applyNumberFormat="1" applyBorder="1" applyAlignment="1">
      <alignment horizontal="center"/>
    </xf>
    <xf numFmtId="0" fontId="0" fillId="0" borderId="0" xfId="0" pivotButton="1"/>
    <xf numFmtId="0" fontId="0" fillId="0" borderId="0" xfId="0" applyAlignment="1">
      <alignment horizontal="left"/>
    </xf>
    <xf numFmtId="3" fontId="0" fillId="0" borderId="0" xfId="0" applyNumberFormat="1"/>
    <xf numFmtId="3" fontId="0" fillId="0" borderId="11" xfId="0" applyNumberFormat="1" applyBorder="1" applyAlignment="1">
      <alignment horizontal="center"/>
    </xf>
    <xf numFmtId="3" fontId="0" fillId="0" borderId="10" xfId="0" applyNumberFormat="1" applyBorder="1" applyAlignment="1">
      <alignment horizontal="center"/>
    </xf>
    <xf numFmtId="3" fontId="0" fillId="0" borderId="9" xfId="0" applyNumberFormat="1" applyBorder="1" applyAlignment="1">
      <alignment horizontal="center"/>
    </xf>
    <xf numFmtId="3" fontId="0" fillId="0" borderId="6" xfId="0" applyNumberFormat="1" applyBorder="1" applyAlignment="1">
      <alignment horizontal="center"/>
    </xf>
    <xf numFmtId="164" fontId="0" fillId="0" borderId="11" xfId="0" applyNumberFormat="1" applyBorder="1" applyAlignment="1">
      <alignment horizontal="center"/>
    </xf>
    <xf numFmtId="164" fontId="0" fillId="0" borderId="7" xfId="0" applyNumberFormat="1" applyBorder="1" applyAlignment="1">
      <alignment horizontal="center"/>
    </xf>
    <xf numFmtId="164" fontId="0" fillId="0" borderId="8" xfId="0" applyNumberFormat="1" applyBorder="1" applyAlignment="1">
      <alignment horizontal="center"/>
    </xf>
    <xf numFmtId="10" fontId="0" fillId="0" borderId="11" xfId="0" applyNumberFormat="1" applyBorder="1" applyAlignment="1">
      <alignment horizontal="center"/>
    </xf>
    <xf numFmtId="10" fontId="0" fillId="0" borderId="7" xfId="0" applyNumberFormat="1" applyBorder="1" applyAlignment="1">
      <alignment horizontal="center"/>
    </xf>
    <xf numFmtId="10" fontId="0" fillId="0" borderId="8" xfId="0" applyNumberFormat="1" applyBorder="1" applyAlignment="1">
      <alignment horizontal="center"/>
    </xf>
    <xf numFmtId="0" fontId="0" fillId="0" borderId="12" xfId="0" applyBorder="1" applyAlignment="1">
      <alignment horizontal="center" vertical="center" wrapText="1"/>
    </xf>
    <xf numFmtId="164" fontId="0" fillId="0" borderId="0" xfId="0" applyNumberFormat="1"/>
    <xf numFmtId="10" fontId="0" fillId="0" borderId="0" xfId="0" applyNumberFormat="1"/>
    <xf numFmtId="0" fontId="0" fillId="0" borderId="11" xfId="0" applyBorder="1" applyAlignment="1">
      <alignment horizontal="center" vertical="center" wrapText="1"/>
    </xf>
    <xf numFmtId="10" fontId="0" fillId="0" borderId="0" xfId="0" applyNumberFormat="1" applyAlignment="1">
      <alignment horizontal="center"/>
    </xf>
    <xf numFmtId="165" fontId="0" fillId="0" borderId="0" xfId="0" applyNumberFormat="1"/>
    <xf numFmtId="0" fontId="2" fillId="8" borderId="0" xfId="0" applyFont="1" applyFill="1"/>
    <xf numFmtId="0" fontId="0" fillId="0" borderId="0" xfId="0" applyAlignment="1">
      <alignment wrapText="1"/>
    </xf>
    <xf numFmtId="0" fontId="0" fillId="0" borderId="0" xfId="0" applyAlignment="1">
      <alignment horizontal="center"/>
    </xf>
    <xf numFmtId="0" fontId="2" fillId="12" borderId="0" xfId="0" applyFont="1" applyFill="1"/>
    <xf numFmtId="0" fontId="2" fillId="14" borderId="0" xfId="0" applyFont="1" applyFill="1"/>
    <xf numFmtId="0" fontId="2" fillId="16" borderId="0" xfId="0" applyFont="1" applyFill="1"/>
    <xf numFmtId="0" fontId="2" fillId="17" borderId="0" xfId="0" applyFont="1" applyFill="1"/>
    <xf numFmtId="0" fontId="2" fillId="19" borderId="0" xfId="0" applyFont="1" applyFill="1"/>
    <xf numFmtId="0" fontId="2" fillId="20" borderId="0" xfId="0" applyFont="1" applyFill="1"/>
    <xf numFmtId="165" fontId="2" fillId="20" borderId="0" xfId="0" applyNumberFormat="1" applyFont="1" applyFill="1"/>
    <xf numFmtId="165" fontId="2" fillId="14" borderId="0" xfId="0" applyNumberFormat="1" applyFont="1" applyFill="1"/>
    <xf numFmtId="165" fontId="2" fillId="17" borderId="0" xfId="0" applyNumberFormat="1" applyFont="1" applyFill="1"/>
    <xf numFmtId="0" fontId="2" fillId="5" borderId="0" xfId="0" applyFont="1" applyFill="1"/>
    <xf numFmtId="0" fontId="2" fillId="23" borderId="0" xfId="0" applyFont="1" applyFill="1"/>
    <xf numFmtId="0" fontId="6" fillId="0" borderId="0" xfId="0" applyFont="1"/>
    <xf numFmtId="0" fontId="0" fillId="9" borderId="0" xfId="0" applyFill="1"/>
    <xf numFmtId="166" fontId="0" fillId="9" borderId="0" xfId="0" applyNumberFormat="1" applyFill="1"/>
    <xf numFmtId="3" fontId="2" fillId="8" borderId="0" xfId="0" applyNumberFormat="1" applyFont="1" applyFill="1"/>
    <xf numFmtId="9" fontId="2" fillId="8" borderId="0" xfId="0" applyNumberFormat="1" applyFont="1" applyFill="1"/>
    <xf numFmtId="0" fontId="2" fillId="0" borderId="0" xfId="0" applyFont="1"/>
    <xf numFmtId="0" fontId="0" fillId="9" borderId="0" xfId="0" applyFill="1" applyAlignment="1">
      <alignment horizontal="center"/>
    </xf>
    <xf numFmtId="0" fontId="0" fillId="8" borderId="0" xfId="0" applyFill="1"/>
    <xf numFmtId="0" fontId="8" fillId="0" borderId="0" xfId="0" applyFont="1"/>
    <xf numFmtId="0" fontId="2" fillId="25" borderId="5" xfId="0" applyFont="1" applyFill="1" applyBorder="1"/>
    <xf numFmtId="0" fontId="0" fillId="0" borderId="5" xfId="0" applyBorder="1"/>
    <xf numFmtId="0" fontId="0" fillId="0" borderId="5" xfId="0" applyBorder="1" applyAlignment="1">
      <alignment horizontal="center"/>
    </xf>
    <xf numFmtId="10" fontId="0" fillId="0" borderId="5" xfId="0" applyNumberFormat="1" applyBorder="1" applyAlignment="1">
      <alignment horizontal="center"/>
    </xf>
    <xf numFmtId="0" fontId="2" fillId="6" borderId="5" xfId="0" applyFont="1" applyFill="1" applyBorder="1"/>
    <xf numFmtId="0" fontId="2" fillId="6" borderId="5" xfId="0" applyFont="1" applyFill="1" applyBorder="1" applyAlignment="1">
      <alignment horizontal="center"/>
    </xf>
    <xf numFmtId="0" fontId="2" fillId="27" borderId="5" xfId="0" applyFont="1" applyFill="1" applyBorder="1"/>
    <xf numFmtId="0" fontId="0" fillId="19" borderId="5" xfId="0" applyFill="1" applyBorder="1"/>
    <xf numFmtId="0" fontId="0" fillId="28" borderId="5" xfId="0" applyFill="1" applyBorder="1"/>
    <xf numFmtId="0" fontId="0" fillId="12" borderId="5" xfId="0" applyFill="1" applyBorder="1"/>
    <xf numFmtId="0" fontId="0" fillId="16" borderId="5" xfId="0" applyFill="1" applyBorder="1"/>
    <xf numFmtId="0" fontId="0" fillId="29" borderId="5" xfId="0" applyFill="1" applyBorder="1"/>
    <xf numFmtId="0" fontId="2" fillId="30" borderId="0" xfId="0" applyFont="1" applyFill="1"/>
    <xf numFmtId="0" fontId="5" fillId="31" borderId="0" xfId="0" applyFont="1" applyFill="1"/>
    <xf numFmtId="0" fontId="5" fillId="3" borderId="0" xfId="0" applyFont="1" applyFill="1"/>
    <xf numFmtId="9" fontId="2" fillId="0" borderId="0" xfId="0" applyNumberFormat="1" applyFont="1"/>
    <xf numFmtId="0" fontId="0" fillId="0" borderId="0" xfId="0" applyAlignment="1">
      <alignment horizontal="right"/>
    </xf>
    <xf numFmtId="0" fontId="10" fillId="32" borderId="0" xfId="0" applyFont="1" applyFill="1"/>
    <xf numFmtId="11" fontId="0" fillId="0" borderId="0" xfId="0" applyNumberFormat="1"/>
    <xf numFmtId="0" fontId="2" fillId="33" borderId="0" xfId="0" applyFont="1" applyFill="1"/>
    <xf numFmtId="10" fontId="2" fillId="33" borderId="0" xfId="0" applyNumberFormat="1" applyFont="1" applyFill="1"/>
    <xf numFmtId="3" fontId="2" fillId="33" borderId="0" xfId="0" applyNumberFormat="1" applyFont="1" applyFill="1"/>
    <xf numFmtId="10" fontId="2" fillId="5" borderId="0" xfId="0" applyNumberFormat="1" applyFont="1" applyFill="1"/>
    <xf numFmtId="0" fontId="5" fillId="24" borderId="0" xfId="0" applyFont="1" applyFill="1"/>
    <xf numFmtId="0" fontId="4" fillId="3" borderId="0" xfId="0" applyFont="1" applyFill="1"/>
    <xf numFmtId="2" fontId="0" fillId="0" borderId="0" xfId="0" applyNumberFormat="1"/>
    <xf numFmtId="0" fontId="6" fillId="34" borderId="16" xfId="0" applyFont="1" applyFill="1" applyBorder="1"/>
    <xf numFmtId="9" fontId="6" fillId="34" borderId="0" xfId="0" applyNumberFormat="1" applyFont="1" applyFill="1"/>
    <xf numFmtId="0" fontId="6" fillId="34" borderId="7" xfId="0" applyFont="1" applyFill="1" applyBorder="1"/>
    <xf numFmtId="0" fontId="6" fillId="35" borderId="16" xfId="0" applyFont="1" applyFill="1" applyBorder="1"/>
    <xf numFmtId="0" fontId="6" fillId="35" borderId="0" xfId="0" applyFont="1" applyFill="1"/>
    <xf numFmtId="0" fontId="6" fillId="35" borderId="7" xfId="0" applyFont="1" applyFill="1" applyBorder="1"/>
    <xf numFmtId="0" fontId="0" fillId="36" borderId="16" xfId="0" applyFill="1" applyBorder="1"/>
    <xf numFmtId="0" fontId="0" fillId="36" borderId="7" xfId="0" applyFill="1" applyBorder="1"/>
    <xf numFmtId="0" fontId="0" fillId="33" borderId="17" xfId="0" applyFill="1" applyBorder="1"/>
    <xf numFmtId="9" fontId="0" fillId="33" borderId="14" xfId="0" applyNumberFormat="1" applyFill="1" applyBorder="1"/>
    <xf numFmtId="0" fontId="0" fillId="33" borderId="8" xfId="0" applyFill="1" applyBorder="1"/>
    <xf numFmtId="49" fontId="0" fillId="36" borderId="0" xfId="0" applyNumberFormat="1" applyFill="1"/>
    <xf numFmtId="1" fontId="0" fillId="0" borderId="0" xfId="0" applyNumberFormat="1"/>
    <xf numFmtId="0" fontId="7" fillId="13" borderId="0" xfId="0" applyFont="1" applyFill="1" applyAlignment="1">
      <alignment horizontal="center"/>
    </xf>
    <xf numFmtId="0" fontId="0" fillId="0" borderId="0" xfId="0"/>
    <xf numFmtId="0" fontId="3" fillId="11" borderId="0" xfId="0" applyFont="1" applyFill="1"/>
    <xf numFmtId="0" fontId="3" fillId="15" borderId="0" xfId="0" applyFont="1" applyFill="1"/>
    <xf numFmtId="0" fontId="3" fillId="18" borderId="0" xfId="0" applyFont="1" applyFill="1"/>
    <xf numFmtId="0" fontId="4" fillId="3" borderId="0" xfId="0" applyFont="1" applyFill="1"/>
    <xf numFmtId="0" fontId="4" fillId="26" borderId="0" xfId="0" applyFont="1" applyFill="1"/>
    <xf numFmtId="0" fontId="0" fillId="0" borderId="0" xfId="0" applyAlignment="1">
      <alignment horizontal="center"/>
    </xf>
    <xf numFmtId="0" fontId="4" fillId="22" borderId="0" xfId="0" applyFont="1" applyFill="1"/>
    <xf numFmtId="0" fontId="2" fillId="23" borderId="0" xfId="0" applyFont="1" applyFill="1"/>
    <xf numFmtId="0" fontId="7" fillId="4" borderId="0" xfId="0" applyFont="1" applyFill="1" applyAlignment="1">
      <alignment horizontal="center"/>
    </xf>
    <xf numFmtId="0" fontId="5" fillId="10" borderId="0" xfId="0" applyFont="1" applyFill="1"/>
    <xf numFmtId="0" fontId="5" fillId="21" borderId="0" xfId="0" applyFont="1" applyFill="1"/>
    <xf numFmtId="0" fontId="5" fillId="22" borderId="0" xfId="0" applyFont="1" applyFill="1"/>
    <xf numFmtId="0" fontId="5" fillId="4" borderId="0" xfId="0" applyFont="1" applyFill="1"/>
    <xf numFmtId="0" fontId="11" fillId="34" borderId="15" xfId="0" applyFont="1" applyFill="1" applyBorder="1"/>
    <xf numFmtId="0" fontId="0" fillId="34" borderId="13" xfId="0" applyFill="1" applyBorder="1"/>
    <xf numFmtId="0" fontId="0" fillId="34" borderId="11" xfId="0" applyFill="1" applyBorder="1"/>
    <xf numFmtId="0" fontId="5" fillId="7" borderId="0" xfId="0" applyFont="1" applyFill="1"/>
    <xf numFmtId="0" fontId="9" fillId="3" borderId="0" xfId="0" applyFont="1" applyFill="1"/>
    <xf numFmtId="167" fontId="2" fillId="5" borderId="0" xfId="0" applyNumberFormat="1" applyFont="1" applyFill="1"/>
    <xf numFmtId="167" fontId="0" fillId="0" borderId="0" xfId="0" applyNumberFormat="1"/>
    <xf numFmtId="0" fontId="12" fillId="0" borderId="0" xfId="0" applyFont="1" applyAlignment="1">
      <alignment wrapText="1"/>
    </xf>
    <xf numFmtId="0" fontId="5" fillId="22" borderId="18" xfId="0" applyFont="1" applyFill="1" applyBorder="1"/>
    <xf numFmtId="0" fontId="5" fillId="22" borderId="20" xfId="0" applyFont="1" applyFill="1" applyBorder="1"/>
    <xf numFmtId="0" fontId="5" fillId="22" borderId="23" xfId="0" applyFont="1" applyFill="1" applyBorder="1"/>
    <xf numFmtId="0" fontId="0" fillId="9" borderId="21" xfId="0" applyFill="1" applyBorder="1"/>
    <xf numFmtId="0" fontId="0" fillId="9" borderId="0" xfId="0" applyFill="1" applyBorder="1"/>
    <xf numFmtId="0" fontId="0" fillId="9" borderId="24" xfId="0" applyFill="1" applyBorder="1"/>
    <xf numFmtId="0" fontId="8" fillId="9" borderId="21" xfId="0" applyFont="1" applyFill="1" applyBorder="1"/>
    <xf numFmtId="0" fontId="0" fillId="9" borderId="22" xfId="0" applyFill="1" applyBorder="1"/>
    <xf numFmtId="0" fontId="0" fillId="9" borderId="19" xfId="0" applyFill="1" applyBorder="1"/>
    <xf numFmtId="0" fontId="0" fillId="9" borderId="25" xfId="0" applyFill="1" applyBorder="1"/>
    <xf numFmtId="0" fontId="13" fillId="3" borderId="0" xfId="0" applyFont="1" applyFill="1" applyAlignment="1">
      <alignment horizontal="center"/>
    </xf>
    <xf numFmtId="0" fontId="6" fillId="25" borderId="0" xfId="0" applyFont="1" applyFill="1" applyAlignment="1">
      <alignment horizontal="center"/>
    </xf>
    <xf numFmtId="0" fontId="2" fillId="0" borderId="0" xfId="0" applyFont="1"/>
    <xf numFmtId="0" fontId="14" fillId="37" borderId="0" xfId="0" applyFont="1" applyFill="1"/>
    <xf numFmtId="0" fontId="6" fillId="39" borderId="0" xfId="0" applyFont="1" applyFill="1" applyAlignment="1">
      <alignment wrapText="1"/>
    </xf>
    <xf numFmtId="0" fontId="2" fillId="38" borderId="5" xfId="0" applyFont="1" applyFill="1" applyBorder="1"/>
    <xf numFmtId="0" fontId="2" fillId="0" borderId="5" xfId="0" applyFont="1" applyBorder="1"/>
    <xf numFmtId="9" fontId="15" fillId="0" borderId="5" xfId="0" applyNumberFormat="1" applyFont="1" applyBorder="1"/>
    <xf numFmtId="0" fontId="16" fillId="0" borderId="5" xfId="0" applyFont="1" applyBorder="1"/>
    <xf numFmtId="10" fontId="16" fillId="0" borderId="5" xfId="0" applyNumberFormat="1" applyFont="1" applyBorder="1"/>
    <xf numFmtId="0" fontId="9" fillId="40" borderId="0" xfId="0" applyFont="1" applyFill="1"/>
    <xf numFmtId="0" fontId="6" fillId="41" borderId="0" xfId="0" applyFont="1" applyFill="1"/>
    <xf numFmtId="0" fontId="2" fillId="39" borderId="0" xfId="0" applyFont="1" applyFill="1"/>
    <xf numFmtId="0" fontId="2" fillId="42" borderId="5" xfId="0" applyFont="1" applyFill="1" applyBorder="1"/>
    <xf numFmtId="0" fontId="0" fillId="43" borderId="5" xfId="0" applyFill="1" applyBorder="1"/>
    <xf numFmtId="9" fontId="0" fillId="43" borderId="5" xfId="0" applyNumberFormat="1" applyFill="1" applyBorder="1"/>
    <xf numFmtId="0" fontId="0" fillId="18" borderId="5" xfId="0" applyFill="1" applyBorder="1"/>
    <xf numFmtId="9" fontId="0" fillId="18" borderId="5" xfId="0" applyNumberFormat="1" applyFill="1" applyBorder="1"/>
    <xf numFmtId="0" fontId="0" fillId="44" borderId="5" xfId="0" applyFill="1" applyBorder="1"/>
    <xf numFmtId="10" fontId="0" fillId="44" borderId="5" xfId="0" applyNumberFormat="1" applyFill="1" applyBorder="1"/>
    <xf numFmtId="0" fontId="0" fillId="11" borderId="5" xfId="0" applyFill="1" applyBorder="1"/>
    <xf numFmtId="10" fontId="0" fillId="11" borderId="5" xfId="0" applyNumberFormat="1" applyFill="1" applyBorder="1"/>
    <xf numFmtId="10" fontId="0" fillId="12" borderId="5" xfId="0" applyNumberFormat="1" applyFill="1" applyBorder="1"/>
    <xf numFmtId="0" fontId="9" fillId="45" borderId="0" xfId="0" applyFont="1" applyFill="1"/>
    <xf numFmtId="0" fontId="2" fillId="29" borderId="0" xfId="0" applyFont="1" applyFill="1"/>
    <xf numFmtId="0" fontId="2" fillId="46" borderId="5" xfId="0" applyFont="1" applyFill="1" applyBorder="1"/>
    <xf numFmtId="3" fontId="0" fillId="0" borderId="5" xfId="0" applyNumberFormat="1" applyBorder="1"/>
    <xf numFmtId="10" fontId="0" fillId="0" borderId="5" xfId="0" applyNumberFormat="1" applyBorder="1"/>
    <xf numFmtId="0" fontId="9" fillId="47" borderId="0" xfId="0" applyFont="1" applyFill="1"/>
    <xf numFmtId="3" fontId="17" fillId="0" borderId="0" xfId="0" applyNumberFormat="1" applyFont="1"/>
    <xf numFmtId="0" fontId="17" fillId="0" borderId="0" xfId="0" applyFont="1"/>
    <xf numFmtId="0" fontId="9" fillId="48" borderId="0" xfId="0" applyFont="1" applyFill="1"/>
    <xf numFmtId="0" fontId="0" fillId="16" borderId="0" xfId="0" applyFill="1"/>
    <xf numFmtId="0" fontId="2" fillId="15" borderId="0" xfId="0" applyFont="1" applyFill="1"/>
    <xf numFmtId="0" fontId="0" fillId="15" borderId="0" xfId="0" applyFill="1"/>
    <xf numFmtId="0" fontId="4" fillId="49" borderId="0" xfId="0" applyFont="1" applyFill="1"/>
    <xf numFmtId="0" fontId="2" fillId="50" borderId="5" xfId="0" applyFont="1" applyFill="1" applyBorder="1"/>
    <xf numFmtId="0" fontId="2" fillId="0" borderId="0" xfId="0" applyFont="1" applyFill="1" applyBorder="1"/>
    <xf numFmtId="0" fontId="4" fillId="51" borderId="0" xfId="0" applyFont="1" applyFill="1" applyBorder="1"/>
    <xf numFmtId="0" fontId="2" fillId="52" borderId="0" xfId="0" applyFont="1" applyFill="1" applyBorder="1"/>
    <xf numFmtId="0" fontId="0" fillId="52" borderId="0" xfId="0" applyFill="1"/>
    <xf numFmtId="0" fontId="18" fillId="0" borderId="0" xfId="0" applyFont="1" applyAlignment="1">
      <alignment horizontal="center"/>
    </xf>
    <xf numFmtId="0" fontId="4" fillId="53" borderId="0" xfId="0" applyFont="1" applyFill="1"/>
    <xf numFmtId="10" fontId="2" fillId="0" borderId="0" xfId="0" applyNumberFormat="1" applyFont="1"/>
    <xf numFmtId="0" fontId="2" fillId="20" borderId="0" xfId="0" applyFont="1" applyFill="1"/>
    <xf numFmtId="0" fontId="2" fillId="12" borderId="5" xfId="0" applyFont="1" applyFill="1" applyBorder="1"/>
    <xf numFmtId="165" fontId="0" fillId="0" borderId="5" xfId="0" applyNumberFormat="1" applyBorder="1"/>
    <xf numFmtId="0" fontId="2" fillId="39" borderId="5" xfId="0" applyFont="1" applyFill="1" applyBorder="1"/>
    <xf numFmtId="165" fontId="2" fillId="39" borderId="5" xfId="0" applyNumberFormat="1" applyFont="1" applyFill="1" applyBorder="1"/>
    <xf numFmtId="0" fontId="0" fillId="0" borderId="5" xfId="0" applyNumberFormat="1" applyBorder="1"/>
    <xf numFmtId="165" fontId="2" fillId="12" borderId="5" xfId="0" applyNumberFormat="1" applyFont="1" applyFill="1" applyBorder="1"/>
    <xf numFmtId="0" fontId="6" fillId="5" borderId="0" xfId="0" applyFont="1" applyFill="1" applyAlignment="1">
      <alignment horizontal="center"/>
    </xf>
    <xf numFmtId="0" fontId="2" fillId="54" borderId="0" xfId="0" applyFont="1" applyFill="1"/>
    <xf numFmtId="0" fontId="5" fillId="55" borderId="0" xfId="0" applyFont="1" applyFill="1"/>
    <xf numFmtId="0" fontId="2" fillId="37" borderId="0" xfId="0" applyFont="1" applyFill="1"/>
    <xf numFmtId="0" fontId="2" fillId="57" borderId="0" xfId="0" applyFont="1" applyFill="1"/>
    <xf numFmtId="0" fontId="4" fillId="58" borderId="0" xfId="0" applyFont="1" applyFill="1"/>
    <xf numFmtId="0" fontId="5" fillId="59" borderId="0" xfId="0" applyFont="1" applyFill="1"/>
    <xf numFmtId="0" fontId="2" fillId="6" borderId="0" xfId="0" applyFont="1" applyFill="1"/>
    <xf numFmtId="166" fontId="0" fillId="0" borderId="0" xfId="0" applyNumberFormat="1"/>
    <xf numFmtId="166" fontId="2" fillId="6" borderId="0" xfId="0" applyNumberFormat="1" applyFont="1" applyFill="1"/>
    <xf numFmtId="0" fontId="2" fillId="38" borderId="0" xfId="0" applyFont="1" applyFill="1"/>
    <xf numFmtId="168" fontId="0" fillId="0" borderId="0" xfId="0" applyNumberFormat="1"/>
    <xf numFmtId="0" fontId="0" fillId="0" borderId="0" xfId="0" applyFill="1" applyBorder="1"/>
    <xf numFmtId="0" fontId="8" fillId="0" borderId="0" xfId="0" applyFont="1" applyFill="1" applyBorder="1"/>
    <xf numFmtId="0" fontId="6" fillId="0" borderId="0" xfId="0" applyFont="1" applyFill="1" applyBorder="1"/>
    <xf numFmtId="0" fontId="4" fillId="60" borderId="0" xfId="0" applyFont="1" applyFill="1"/>
    <xf numFmtId="0" fontId="2" fillId="57" borderId="0" xfId="0" applyFont="1" applyFill="1"/>
    <xf numFmtId="166" fontId="2" fillId="0" borderId="0" xfId="0" applyNumberFormat="1" applyFont="1"/>
    <xf numFmtId="0" fontId="19" fillId="0" borderId="0" xfId="0" applyFont="1"/>
    <xf numFmtId="0" fontId="19" fillId="0" borderId="0" xfId="0" applyFont="1" applyFill="1" applyBorder="1"/>
    <xf numFmtId="0" fontId="0" fillId="61" borderId="0" xfId="0" applyFill="1"/>
    <xf numFmtId="165" fontId="0" fillId="61" borderId="0" xfId="0" applyNumberFormat="1" applyFill="1"/>
    <xf numFmtId="0" fontId="12" fillId="61" borderId="0" xfId="0" applyFont="1" applyFill="1"/>
    <xf numFmtId="0" fontId="2" fillId="56" borderId="0" xfId="0" applyFont="1" applyFill="1"/>
    <xf numFmtId="0" fontId="5" fillId="62" borderId="0" xfId="0" applyFont="1" applyFill="1"/>
    <xf numFmtId="3" fontId="2" fillId="54" borderId="0" xfId="0" applyNumberFormat="1" applyFont="1" applyFill="1"/>
    <xf numFmtId="165" fontId="2" fillId="54" borderId="0" xfId="0" applyNumberFormat="1" applyFont="1" applyFill="1"/>
    <xf numFmtId="0" fontId="20" fillId="0" borderId="0" xfId="0" applyFont="1"/>
    <xf numFmtId="0" fontId="21" fillId="0" borderId="0" xfId="0" applyFont="1"/>
    <xf numFmtId="0" fontId="22" fillId="0" borderId="0" xfId="0" applyFont="1"/>
    <xf numFmtId="3" fontId="0" fillId="61" borderId="0" xfId="0" applyNumberFormat="1" applyFill="1"/>
    <xf numFmtId="0" fontId="5" fillId="3" borderId="0" xfId="0" applyFont="1" applyFill="1"/>
    <xf numFmtId="0" fontId="2" fillId="8" borderId="0" xfId="0" applyFont="1" applyFill="1" applyAlignment="1">
      <alignment horizontal="center"/>
    </xf>
    <xf numFmtId="0" fontId="2" fillId="9" borderId="0" xfId="0" applyFont="1" applyFill="1"/>
    <xf numFmtId="0" fontId="23" fillId="0" borderId="0" xfId="0" applyFont="1" applyFill="1" applyBorder="1"/>
    <xf numFmtId="0" fontId="2" fillId="63" borderId="0" xfId="0" applyFont="1" applyFill="1"/>
    <xf numFmtId="0" fontId="2" fillId="0" borderId="0" xfId="0" applyFont="1" applyAlignment="1"/>
    <xf numFmtId="0" fontId="0" fillId="0" borderId="0" xfId="0" applyAlignment="1"/>
    <xf numFmtId="0" fontId="2" fillId="6" borderId="0" xfId="0" applyFont="1" applyFill="1" applyAlignment="1"/>
    <xf numFmtId="0" fontId="0" fillId="6" borderId="0" xfId="0" applyFill="1" applyAlignment="1"/>
    <xf numFmtId="0" fontId="0" fillId="0" borderId="0" xfId="0" applyAlignment="1"/>
    <xf numFmtId="0" fontId="2" fillId="64" borderId="0" xfId="0" applyFont="1" applyFill="1"/>
    <xf numFmtId="3" fontId="2" fillId="64" borderId="0" xfId="0" applyNumberFormat="1" applyFont="1" applyFill="1"/>
    <xf numFmtId="165" fontId="2" fillId="64" borderId="0" xfId="0" applyNumberFormat="1" applyFont="1" applyFill="1"/>
    <xf numFmtId="0" fontId="19" fillId="65" borderId="0" xfId="0" applyFont="1" applyFill="1"/>
    <xf numFmtId="0" fontId="0" fillId="65" borderId="0" xfId="0" applyFill="1"/>
    <xf numFmtId="0" fontId="2" fillId="0" borderId="0" xfId="0" applyFont="1" applyFill="1"/>
    <xf numFmtId="0" fontId="2" fillId="0" borderId="0" xfId="0" applyFont="1" applyFill="1" applyAlignment="1">
      <alignment horizontal="center"/>
    </xf>
    <xf numFmtId="3" fontId="2" fillId="0" borderId="0" xfId="0" applyNumberFormat="1" applyFont="1" applyFill="1"/>
  </cellXfs>
  <cellStyles count="1">
    <cellStyle name="Normal" xfId="0" builtinId="0"/>
  </cellStyles>
  <dxfs count="76">
    <dxf>
      <numFmt numFmtId="3" formatCode="#,##0"/>
    </dxf>
    <dxf>
      <numFmt numFmtId="14" formatCode="0.00%"/>
    </dxf>
    <dxf>
      <numFmt numFmtId="3" formatCode="#,##0"/>
    </dxf>
    <dxf>
      <numFmt numFmtId="3" formatCode="#,##0"/>
    </dxf>
    <dxf>
      <numFmt numFmtId="3" formatCode="#,##0"/>
    </dxf>
    <dxf>
      <font>
        <b/>
        <i val="0"/>
        <strike val="0"/>
        <condense val="0"/>
        <extend val="0"/>
        <outline val="0"/>
        <shadow val="0"/>
        <u val="none"/>
        <vertAlign val="baseline"/>
        <sz val="11"/>
        <color theme="1"/>
        <name val="Calibri"/>
        <family val="2"/>
        <scheme val="minor"/>
      </font>
      <fill>
        <patternFill patternType="solid">
          <fgColor indexed="64"/>
          <bgColor rgb="FFD9E2F3"/>
        </patternFill>
      </fill>
    </dxf>
    <dxf>
      <border diagonalUp="0" diagonalDown="0">
        <left/>
        <right style="thin">
          <color theme="9" tint="0.39997558519241921"/>
        </right>
        <top style="thin">
          <color theme="9" tint="0.39997558519241921"/>
        </top>
        <bottom style="thin">
          <color theme="9" tint="0.39997558519241921"/>
        </bottom>
        <vertical/>
        <horizontal/>
      </border>
    </dxf>
    <dxf>
      <border diagonalUp="0" diagonalDown="0">
        <left style="thin">
          <color theme="9" tint="0.39997558519241921"/>
        </left>
        <right/>
        <top style="thin">
          <color theme="9" tint="0.39997558519241921"/>
        </top>
        <bottom style="thin">
          <color theme="9" tint="0.39997558519241921"/>
        </bottom>
        <vertical/>
        <horizontal/>
      </border>
    </dxf>
    <dxf>
      <border outline="0">
        <bottom style="thin">
          <color theme="9" tint="0.39997558519241921"/>
        </bottom>
      </border>
    </dxf>
    <dxf>
      <numFmt numFmtId="0" formatCode="General"/>
    </dxf>
    <dxf>
      <numFmt numFmtId="0" formatCode="General"/>
    </dxf>
    <dxf>
      <numFmt numFmtId="164" formatCode="#,##0.00\ &quot;€&quot;"/>
    </dxf>
    <dxf>
      <numFmt numFmtId="2" formatCode="0.00"/>
    </dxf>
    <dxf>
      <numFmt numFmtId="14" formatCode="0.00%"/>
    </dxf>
    <dxf>
      <alignment horizontal="center"/>
    </dxf>
    <dxf>
      <alignment vertical="bottom"/>
    </dxf>
    <dxf>
      <border>
        <top style="thin">
          <color indexed="64"/>
        </top>
      </border>
    </dxf>
    <dxf>
      <border>
        <right style="thin">
          <color indexed="64"/>
        </right>
      </border>
    </dxf>
    <dxf>
      <numFmt numFmtId="164" formatCode="#,##0.00\ &quot;€&quot;"/>
    </dxf>
    <dxf>
      <alignment horizontal="center" vertical="center" wrapText="1"/>
    </dxf>
    <dxf>
      <numFmt numFmtId="164" formatCode="#,##0.00\ &quot;€&quot;"/>
    </dxf>
    <dxf>
      <border>
        <top style="thin">
          <color indexed="64"/>
        </top>
      </border>
    </dxf>
    <dxf>
      <border>
        <right style="thin">
          <color indexed="64"/>
        </right>
      </border>
    </dxf>
    <dxf>
      <border>
        <right style="thin">
          <color indexed="64"/>
        </right>
      </border>
    </dxf>
    <dxf>
      <alignment horizontal="center" vertical="center" wrapText="1"/>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numFmt numFmtId="14" formatCode="0.00%"/>
    </dxf>
    <dxf>
      <border>
        <top style="thin">
          <color indexed="64"/>
        </top>
        <bottom style="thin">
          <color indexed="64"/>
        </bottom>
      </border>
    </dxf>
    <dxf>
      <alignment horizontal="center"/>
    </dxf>
    <dxf>
      <alignment vertical="center"/>
    </dxf>
    <dxf>
      <alignment wrapText="1"/>
    </dxf>
    <dxf>
      <numFmt numFmtId="3" formatCode="#,##0"/>
    </dxf>
    <dxf>
      <numFmt numFmtId="3" formatCode="#,##0"/>
    </dxf>
    <dxf>
      <alignment horizontal="left"/>
    </dxf>
    <dxf>
      <alignment horizontal="center"/>
    </dxf>
    <dxf>
      <alignment horizontal="cent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wrapText="1"/>
    </dxf>
    <dxf>
      <alignment horizontal="center" vertical="center" wrapText="1"/>
    </dxf>
    <dxf>
      <numFmt numFmtId="1"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a:t>Distribución PGCF - Todos los Ayuntamientos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F31-47F7-B0ED-B59B9CA3EAC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F31-47F7-B0ED-B59B9CA3EAC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F31-47F7-B0ED-B59B9CA3EAC6}"/>
              </c:ext>
            </c:extLst>
          </c:dPt>
          <c:cat>
            <c:strRef>
              <c:f>'Estadística PGCF'!$A$5:$A$7</c:f>
              <c:strCache>
                <c:ptCount val="3"/>
                <c:pt idx="0">
                  <c:v>✅ Con PGCF (Sí)</c:v>
                </c:pt>
                <c:pt idx="1">
                  <c:v>❌ Sin PGCF (No)</c:v>
                </c:pt>
                <c:pt idx="2">
                  <c:v>⚪ Sin dato</c:v>
                </c:pt>
              </c:strCache>
            </c:strRef>
          </c:cat>
          <c:val>
            <c:numRef>
              <c:f>'Estadística PGCF'!$B$5:$B$7</c:f>
              <c:numCache>
                <c:formatCode>General</c:formatCode>
                <c:ptCount val="3"/>
                <c:pt idx="0">
                  <c:v>1492</c:v>
                </c:pt>
                <c:pt idx="1">
                  <c:v>3456</c:v>
                </c:pt>
                <c:pt idx="2">
                  <c:v>3177</c:v>
                </c:pt>
              </c:numCache>
            </c:numRef>
          </c:val>
          <c:extLst>
            <c:ext xmlns:c16="http://schemas.microsoft.com/office/drawing/2014/chart" uri="{C3380CC4-5D6E-409C-BE32-E72D297353CC}">
              <c16:uniqueId val="{00000000-29E7-48B8-8478-969E77C7D49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a:t>PGCF - Solo Aytos. con Respuesta</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8E-4E46-AD47-2BD746A5D4B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78E-4E46-AD47-2BD746A5D4B5}"/>
              </c:ext>
            </c:extLst>
          </c:dPt>
          <c:cat>
            <c:strRef>
              <c:f>'Estadística PGCF'!$A$12:$A$13</c:f>
              <c:strCache>
                <c:ptCount val="2"/>
                <c:pt idx="0">
                  <c:v>✅ Con PGCF</c:v>
                </c:pt>
                <c:pt idx="1">
                  <c:v>❌ Sin PGCF</c:v>
                </c:pt>
              </c:strCache>
            </c:strRef>
          </c:cat>
          <c:val>
            <c:numRef>
              <c:f>'Estadística PGCF'!$B$12:$B$13</c:f>
              <c:numCache>
                <c:formatCode>General</c:formatCode>
                <c:ptCount val="2"/>
                <c:pt idx="0">
                  <c:v>1492</c:v>
                </c:pt>
                <c:pt idx="1">
                  <c:v>3456</c:v>
                </c:pt>
              </c:numCache>
            </c:numRef>
          </c:val>
          <c:extLst>
            <c:ext xmlns:c16="http://schemas.microsoft.com/office/drawing/2014/chart" uri="{C3380CC4-5D6E-409C-BE32-E72D297353CC}">
              <c16:uniqueId val="{00000000-FF7D-4E87-B2EC-3F5267C46A8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PGCF por Comunidad Autónoma</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cat>
            <c:strRef>
              <c:f>'Estadística PGCF'!$E$5:$E$23</c:f>
              <c:strCache>
                <c:ptCount val="19"/>
                <c:pt idx="0">
                  <c:v>Andalucia</c:v>
                </c:pt>
                <c:pt idx="1">
                  <c:v>Aragon</c:v>
                </c:pt>
                <c:pt idx="2">
                  <c:v>Asturias</c:v>
                </c:pt>
                <c:pt idx="3">
                  <c:v>Canarias</c:v>
                </c:pt>
                <c:pt idx="4">
                  <c:v>Cantabria</c:v>
                </c:pt>
                <c:pt idx="5">
                  <c:v>Castilla y Leon</c:v>
                </c:pt>
                <c:pt idx="6">
                  <c:v>Castilla-La Mancha</c:v>
                </c:pt>
                <c:pt idx="7">
                  <c:v>Cataluña</c:v>
                </c:pt>
                <c:pt idx="8">
                  <c:v>Ceuta</c:v>
                </c:pt>
                <c:pt idx="9">
                  <c:v>Comunidad Valenciana</c:v>
                </c:pt>
                <c:pt idx="10">
                  <c:v>Extremadura</c:v>
                </c:pt>
                <c:pt idx="11">
                  <c:v>Galicia</c:v>
                </c:pt>
                <c:pt idx="12">
                  <c:v>Islas Baleares</c:v>
                </c:pt>
                <c:pt idx="13">
                  <c:v>La Rioja</c:v>
                </c:pt>
                <c:pt idx="14">
                  <c:v>Madrid</c:v>
                </c:pt>
                <c:pt idx="15">
                  <c:v>Melilla</c:v>
                </c:pt>
                <c:pt idx="16">
                  <c:v>Murcia</c:v>
                </c:pt>
                <c:pt idx="17">
                  <c:v>Navarra</c:v>
                </c:pt>
                <c:pt idx="18">
                  <c:v>Pais Vasco</c:v>
                </c:pt>
              </c:strCache>
            </c:strRef>
          </c:cat>
          <c:val>
            <c:numRef>
              <c:f>'Estadística PGCF'!$F$5:$F$23</c:f>
              <c:numCache>
                <c:formatCode>General</c:formatCode>
                <c:ptCount val="19"/>
                <c:pt idx="0">
                  <c:v>382</c:v>
                </c:pt>
                <c:pt idx="1">
                  <c:v>36</c:v>
                </c:pt>
                <c:pt idx="2">
                  <c:v>12</c:v>
                </c:pt>
                <c:pt idx="3">
                  <c:v>20</c:v>
                </c:pt>
                <c:pt idx="4">
                  <c:v>2</c:v>
                </c:pt>
                <c:pt idx="5">
                  <c:v>82</c:v>
                </c:pt>
                <c:pt idx="6">
                  <c:v>146</c:v>
                </c:pt>
                <c:pt idx="7">
                  <c:v>512</c:v>
                </c:pt>
                <c:pt idx="8">
                  <c:v>0</c:v>
                </c:pt>
                <c:pt idx="9">
                  <c:v>116</c:v>
                </c:pt>
                <c:pt idx="10">
                  <c:v>14</c:v>
                </c:pt>
                <c:pt idx="11">
                  <c:v>28</c:v>
                </c:pt>
                <c:pt idx="12">
                  <c:v>8</c:v>
                </c:pt>
                <c:pt idx="13">
                  <c:v>14</c:v>
                </c:pt>
                <c:pt idx="14">
                  <c:v>38</c:v>
                </c:pt>
                <c:pt idx="15">
                  <c:v>0</c:v>
                </c:pt>
                <c:pt idx="16">
                  <c:v>2</c:v>
                </c:pt>
                <c:pt idx="17">
                  <c:v>52</c:v>
                </c:pt>
                <c:pt idx="18">
                  <c:v>28</c:v>
                </c:pt>
              </c:numCache>
            </c:numRef>
          </c:val>
          <c:extLst>
            <c:ext xmlns:c16="http://schemas.microsoft.com/office/drawing/2014/chart" uri="{C3380CC4-5D6E-409C-BE32-E72D297353CC}">
              <c16:uniqueId val="{00000000-216D-4B41-A1D8-620F8DF6163C}"/>
            </c:ext>
          </c:extLst>
        </c:ser>
        <c:ser>
          <c:idx val="1"/>
          <c:order val="1"/>
          <c:spPr>
            <a:solidFill>
              <a:schemeClr val="accent2"/>
            </a:solidFill>
            <a:ln>
              <a:noFill/>
            </a:ln>
            <a:effectLst/>
          </c:spPr>
          <c:invertIfNegative val="0"/>
          <c:cat>
            <c:strRef>
              <c:f>'Estadística PGCF'!$E$5:$E$23</c:f>
              <c:strCache>
                <c:ptCount val="19"/>
                <c:pt idx="0">
                  <c:v>Andalucia</c:v>
                </c:pt>
                <c:pt idx="1">
                  <c:v>Aragon</c:v>
                </c:pt>
                <c:pt idx="2">
                  <c:v>Asturias</c:v>
                </c:pt>
                <c:pt idx="3">
                  <c:v>Canarias</c:v>
                </c:pt>
                <c:pt idx="4">
                  <c:v>Cantabria</c:v>
                </c:pt>
                <c:pt idx="5">
                  <c:v>Castilla y Leon</c:v>
                </c:pt>
                <c:pt idx="6">
                  <c:v>Castilla-La Mancha</c:v>
                </c:pt>
                <c:pt idx="7">
                  <c:v>Cataluña</c:v>
                </c:pt>
                <c:pt idx="8">
                  <c:v>Ceuta</c:v>
                </c:pt>
                <c:pt idx="9">
                  <c:v>Comunidad Valenciana</c:v>
                </c:pt>
                <c:pt idx="10">
                  <c:v>Extremadura</c:v>
                </c:pt>
                <c:pt idx="11">
                  <c:v>Galicia</c:v>
                </c:pt>
                <c:pt idx="12">
                  <c:v>Islas Baleares</c:v>
                </c:pt>
                <c:pt idx="13">
                  <c:v>La Rioja</c:v>
                </c:pt>
                <c:pt idx="14">
                  <c:v>Madrid</c:v>
                </c:pt>
                <c:pt idx="15">
                  <c:v>Melilla</c:v>
                </c:pt>
                <c:pt idx="16">
                  <c:v>Murcia</c:v>
                </c:pt>
                <c:pt idx="17">
                  <c:v>Navarra</c:v>
                </c:pt>
                <c:pt idx="18">
                  <c:v>Pais Vasco</c:v>
                </c:pt>
              </c:strCache>
            </c:strRef>
          </c:cat>
          <c:val>
            <c:numRef>
              <c:f>'Estadística PGCF'!$G$5:$G$23</c:f>
              <c:numCache>
                <c:formatCode>General</c:formatCode>
                <c:ptCount val="19"/>
                <c:pt idx="0">
                  <c:v>333</c:v>
                </c:pt>
                <c:pt idx="1">
                  <c:v>78</c:v>
                </c:pt>
                <c:pt idx="2">
                  <c:v>27</c:v>
                </c:pt>
                <c:pt idx="3">
                  <c:v>24</c:v>
                </c:pt>
                <c:pt idx="4">
                  <c:v>24</c:v>
                </c:pt>
                <c:pt idx="5">
                  <c:v>480</c:v>
                </c:pt>
                <c:pt idx="6">
                  <c:v>195</c:v>
                </c:pt>
                <c:pt idx="7">
                  <c:v>1239</c:v>
                </c:pt>
                <c:pt idx="8">
                  <c:v>0</c:v>
                </c:pt>
                <c:pt idx="9">
                  <c:v>135</c:v>
                </c:pt>
                <c:pt idx="10">
                  <c:v>90</c:v>
                </c:pt>
                <c:pt idx="11">
                  <c:v>348</c:v>
                </c:pt>
                <c:pt idx="12">
                  <c:v>9</c:v>
                </c:pt>
                <c:pt idx="13">
                  <c:v>84</c:v>
                </c:pt>
                <c:pt idx="14">
                  <c:v>30</c:v>
                </c:pt>
                <c:pt idx="15">
                  <c:v>0</c:v>
                </c:pt>
                <c:pt idx="16">
                  <c:v>0</c:v>
                </c:pt>
                <c:pt idx="17">
                  <c:v>288</c:v>
                </c:pt>
                <c:pt idx="18">
                  <c:v>72</c:v>
                </c:pt>
              </c:numCache>
            </c:numRef>
          </c:val>
          <c:extLst>
            <c:ext xmlns:c16="http://schemas.microsoft.com/office/drawing/2014/chart" uri="{C3380CC4-5D6E-409C-BE32-E72D297353CC}">
              <c16:uniqueId val="{00000001-216D-4B41-A1D8-620F8DF6163C}"/>
            </c:ext>
          </c:extLst>
        </c:ser>
        <c:dLbls>
          <c:showLegendKey val="0"/>
          <c:showVal val="0"/>
          <c:showCatName val="0"/>
          <c:showSerName val="0"/>
          <c:showPercent val="0"/>
          <c:showBubbleSize val="0"/>
        </c:dLbls>
        <c:gapWidth val="182"/>
        <c:axId val="130251232"/>
        <c:axId val="532083007"/>
      </c:barChart>
      <c:catAx>
        <c:axId val="130251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2083007"/>
        <c:crosses val="autoZero"/>
        <c:auto val="1"/>
        <c:lblAlgn val="ctr"/>
        <c:lblOffset val="100"/>
        <c:noMultiLvlLbl val="0"/>
      </c:catAx>
      <c:valAx>
        <c:axId val="5320830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025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15</xdr:row>
      <xdr:rowOff>0</xdr:rowOff>
    </xdr:from>
    <xdr:to>
      <xdr:col>3</xdr:col>
      <xdr:colOff>0</xdr:colOff>
      <xdr:row>28</xdr:row>
      <xdr:rowOff>0</xdr:rowOff>
    </xdr:to>
    <xdr:graphicFrame macro="">
      <xdr:nvGraphicFramePr>
        <xdr:cNvPr id="2" name="Gráfico 1">
          <a:extLst>
            <a:ext uri="{FF2B5EF4-FFF2-40B4-BE49-F238E27FC236}">
              <a16:creationId xmlns:a16="http://schemas.microsoft.com/office/drawing/2014/main" id="{7E0540C1-51F6-9492-7F0A-AA566EFFCD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0</xdr:rowOff>
    </xdr:from>
    <xdr:to>
      <xdr:col>3</xdr:col>
      <xdr:colOff>0</xdr:colOff>
      <xdr:row>41</xdr:row>
      <xdr:rowOff>0</xdr:rowOff>
    </xdr:to>
    <xdr:graphicFrame macro="">
      <xdr:nvGraphicFramePr>
        <xdr:cNvPr id="3" name="Gráfico 2">
          <a:extLst>
            <a:ext uri="{FF2B5EF4-FFF2-40B4-BE49-F238E27FC236}">
              <a16:creationId xmlns:a16="http://schemas.microsoft.com/office/drawing/2014/main" id="{DE474709-74C3-52C4-2844-3A1482FB3D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25</xdr:row>
      <xdr:rowOff>0</xdr:rowOff>
    </xdr:from>
    <xdr:to>
      <xdr:col>12</xdr:col>
      <xdr:colOff>0</xdr:colOff>
      <xdr:row>45</xdr:row>
      <xdr:rowOff>0</xdr:rowOff>
    </xdr:to>
    <xdr:graphicFrame macro="">
      <xdr:nvGraphicFramePr>
        <xdr:cNvPr id="4" name="Gráfico 3">
          <a:extLst>
            <a:ext uri="{FF2B5EF4-FFF2-40B4-BE49-F238E27FC236}">
              <a16:creationId xmlns:a16="http://schemas.microsoft.com/office/drawing/2014/main" id="{EC25BDBB-2C4F-959E-984D-A97868633C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ura Sánchez Fernández" refreshedDate="46161.832256365742" createdVersion="8" refreshedVersion="8" minRefreshableVersion="3" recordCount="8125" xr:uid="{F68E2380-BAEE-48FD-92F4-61041A2051A8}">
  <cacheSource type="worksheet">
    <worksheetSource name="Original"/>
  </cacheSource>
  <cacheFields count="40">
    <cacheField name="Provincia" numFmtId="0">
      <sharedItems containsBlank="1" count="53">
        <s v="Alava"/>
        <s v="Albacete"/>
        <s v="Alicante"/>
        <s v="Almeria"/>
        <s v="Asturias"/>
        <s v="Avila"/>
        <s v="Badajoz"/>
        <s v="Barcelona"/>
        <s v="Bizcaya"/>
        <s v="Burgos"/>
        <s v="Caceres"/>
        <s v="Cadiz"/>
        <s v="Castellón"/>
        <s v="Cantabria"/>
        <s v="Ceuta"/>
        <s v="Cordoba"/>
        <s v="Coruña"/>
        <s v="Cuenca"/>
        <s v="Girona"/>
        <s v="Gipuzcua"/>
        <s v="Ciudad Real"/>
        <s v="Granada"/>
        <s v="Guadalajara"/>
        <s v="Huelva"/>
        <s v="Huesca"/>
        <s v="Islas Baleares"/>
        <s v="Leon"/>
        <s v="Jaen"/>
        <s v="Lleida"/>
        <s v="Lugo"/>
        <s v="Madrid"/>
        <s v="Melilla"/>
        <s v="Malaga"/>
        <s v="Murcia"/>
        <s v="Navarra"/>
        <s v="Ourense"/>
        <s v="Las Palmas"/>
        <s v="Palencia"/>
        <s v="Pontevedra"/>
        <s v="Salamanca"/>
        <s v="Segovia"/>
        <s v="La Rioja"/>
        <s v="Sevilla"/>
        <s v="Santa Cruz de Tenerife"/>
        <s v="Soria"/>
        <s v="Tarragona"/>
        <s v="Teruel"/>
        <s v="Toledo"/>
        <s v="Valencia"/>
        <s v="Valladolid"/>
        <s v="Zamora"/>
        <s v="Zaragoza"/>
        <m u="1"/>
      </sharedItems>
    </cacheField>
    <cacheField name="CÓDIGO" numFmtId="0">
      <sharedItems containsString="0" containsBlank="1" containsNumber="1" containsInteger="1" minValue="1001" maxValue="520001"/>
    </cacheField>
    <cacheField name="Ayuntamiento" numFmtId="0">
      <sharedItems containsBlank="1" count="8110">
        <s v="Ayuntamiento de Agurain/Salvatierra"/>
        <s v="Ayuntamiento de Alegría-Dulantzi"/>
        <s v="Ayuntamiento de Amurrio"/>
        <s v="Ayuntamiento de Añana"/>
        <s v="Ayuntamiento de Aramaio"/>
        <s v="Ayuntamiento de Armiñón"/>
        <s v="Ayuntamiento de Arraia-Maeztu"/>
        <s v="Ayuntamiento de Arratzua-Ubarrundia"/>
        <s v="Ayuntamiento de Artziniega"/>
        <s v="Ayuntamiento de Asparrena"/>
        <s v="Ayuntamiento de Ayala/Aiara"/>
        <s v="Ayuntamiento de Baños de Ebro/Mañueta"/>
        <s v="Ayuntamiento de Barrundia"/>
        <s v="Ayuntamiento de Berantevilla"/>
        <s v="Ayuntamiento de Bernedo"/>
        <s v="Ayuntamiento de Campezo/Kanpezu"/>
        <s v="Ayuntamiento de Elburgo/Burgelu"/>
        <s v="Ayuntamiento de Elciego"/>
        <s v="Ayuntamiento de Elvillar/Bilar"/>
        <s v="Ayuntamiento de Erriberabeitia"/>
        <s v="Ayuntamiento de Erriberagoitia/Ribera Alta"/>
        <s v="Ayuntamiento de Harana/Valle de Arana"/>
        <s v="Ayuntamiento de Iruña Oka/Iruña de Oca"/>
        <s v="Ayuntamiento de Iruraiz-Gauna"/>
        <s v="Ayuntamiento de Kripan"/>
        <s v="Ayuntamiento de Kuartango"/>
        <s v="Ayuntamiento de Labastida/Bastida"/>
        <s v="Ayuntamiento de Lagrán"/>
        <s v="Ayuntamiento de Laguardia"/>
        <s v="Ayuntamiento de Lanciego/Lantziego"/>
        <s v="Ayuntamiento de Lantarón"/>
        <s v="Ayuntamiento de Lapuebla de Labarca"/>
        <s v="Ayuntamiento de Laudio/Llodio"/>
        <s v="Ayuntamiento de Legutio"/>
        <s v="Ayuntamiento de Leza"/>
        <s v="Ayuntamiento de Moreda de Álava/Moreda Araba"/>
        <s v="Ayuntamiento de Navaridas"/>
        <s v="Ayuntamiento de Okondo"/>
        <s v="Ayuntamiento de Oyón-Oion"/>
        <s v="Ayuntamiento de Peñacerrada-Urizaharra"/>
        <s v="Ayuntamiento de Samaniego"/>
        <s v="Ayuntamiento de San Millán/Donemiliaga"/>
        <s v="Ayuntamiento de Urkabustaiz"/>
        <s v="Ayuntamiento de Valdegovía/Gaubea"/>
        <s v="Ayuntamiento de Villabuena de Álava/Eskuernaga"/>
        <s v="Ayuntamiento de Vitoria-Gasteiz"/>
        <s v="Ayuntamiento de Yécora/Iekora"/>
        <s v="Ayuntamiento de Zalduondo"/>
        <s v="Ayuntamiento de Zambrana"/>
        <s v="Ayuntamiento de Zigoitia"/>
        <s v="Ayuntamiento de Zuia"/>
        <s v="Ayuntamiento de Abengibre"/>
        <s v="Ayuntamiento de Alatoz"/>
        <s v="Ayuntamiento de Albacete"/>
        <s v="Ayuntamiento de Albatana"/>
        <s v="Ayuntamiento de Alborea"/>
        <s v="Ayuntamiento de Alcadozo"/>
        <s v="Ayuntamiento de Alcalá del Júcar"/>
        <s v="Ayuntamiento de Alcaraz"/>
        <s v="Ayuntamiento de Almansa"/>
        <s v="Ayuntamiento de Alpera"/>
        <s v="Ayuntamiento de Ayna"/>
        <s v="Ayuntamiento de Balazote"/>
        <s v="Ayuntamiento de Ballestero, El"/>
        <s v="Ayuntamiento de Balsa de Ves"/>
        <s v="Ayuntamiento de Barrax"/>
        <s v="Ayuntamiento de Bienservida"/>
        <s v="Ayuntamiento de Bogarra"/>
        <s v="Ayuntamiento de Bonete"/>
        <s v="Ayuntamiento de Bonillo, El"/>
        <s v="Ayuntamiento de Carcelén"/>
        <s v="Ayuntamiento de Casas de Juan Núñez"/>
        <s v="Ayuntamiento de Casas de Lázaro"/>
        <s v="Ayuntamiento de Casas de Ves"/>
        <s v="Ayuntamiento de Casas-Ibáñez"/>
        <s v="Ayuntamiento de Caudete"/>
        <s v="Ayuntamiento de Cenizate"/>
        <s v="Ayuntamiento de Chinchilla de Monte-Aragón"/>
        <s v="Ayuntamiento de Corral-Rubio"/>
        <s v="Ayuntamiento de Cotillas"/>
        <s v="Ayuntamiento de Elche de la Sierra"/>
        <s v="Ayuntamiento de Férez"/>
        <s v="Ayuntamiento de Fuensanta"/>
        <s v="Ayuntamiento de Fuente-Álamo"/>
        <s v="Ayuntamiento de Fuentealbilla"/>
        <s v="Ayuntamiento de Gineta, La"/>
        <s v="Ayuntamiento de Golosalvo"/>
        <s v="Ayuntamiento de Hellín"/>
        <s v="Ayuntamiento de Herrera, La"/>
        <s v="Ayuntamiento de Higueruela"/>
        <s v="Ayuntamiento de Hoya-Gonzalo"/>
        <s v="Ayuntamiento de Jorquera"/>
        <s v="Ayuntamiento de Letur"/>
        <s v="Ayuntamiento de Lezuza"/>
        <s v="Ayuntamiento de Liétor"/>
        <s v="Ayuntamiento de Madrigueras"/>
        <s v="Ayuntamiento de Mahora"/>
        <s v="Ayuntamiento de Masegoso"/>
        <s v="Ayuntamiento de Minaya"/>
        <s v="Ayuntamiento de Molinicos"/>
        <s v="Ayuntamiento de Montalvos"/>
        <s v="Ayuntamiento de Montealegre del Castillo"/>
        <s v="Ayuntamiento de Motilleja"/>
        <s v="Ayuntamiento de Munera"/>
        <s v="Ayuntamiento de Navas de Jorquera"/>
        <s v="Ayuntamiento de Nerpio"/>
        <s v="Ayuntamiento de Ontur"/>
        <s v="Ayuntamiento de Ossa de Montiel"/>
        <s v="Ayuntamiento de Paterna del Madera"/>
        <s v="Ayuntamiento de Peñas de San Pedro"/>
        <s v="Ayuntamiento de Peñascosa"/>
        <s v="Ayuntamiento de Pétrola"/>
        <s v="Ayuntamiento de Povedilla"/>
        <s v="Ayuntamiento de Pozo Cañada"/>
        <s v="Ayuntamiento de Pozohondo"/>
        <s v="Ayuntamiento de Pozo-Lorente"/>
        <s v="Ayuntamiento de Pozuelo"/>
        <s v="Ayuntamiento de Recueja, La"/>
        <s v="Ayuntamiento de Riópar"/>
        <s v="Ayuntamiento de Robledo"/>
        <s v="Ayuntamiento de Roda, La"/>
        <s v="Ayuntamiento de Salobre"/>
        <s v="Ayuntamiento de San Pedro"/>
        <s v="Ayuntamiento de Socovos"/>
        <s v="Ayuntamiento de Tarazona de la Mancha"/>
        <s v="Ayuntamiento de Tobarra"/>
        <s v="Ayuntamiento de Valdeganga"/>
        <s v="Ayuntamiento de Vianos"/>
        <s v="Ayuntamiento de Villa de Ves"/>
        <s v="Ayuntamiento de Villalgordo del Júcar"/>
        <s v="Ayuntamiento de Villamalea"/>
        <s v="Ayuntamiento de Villapalacios"/>
        <s v="Ayuntamiento de Villarrobledo"/>
        <s v="Ayuntamiento de Villatoya"/>
        <s v="Ayuntamiento de Villavaliente"/>
        <s v="Ayuntamiento de Villaverde de Guadalimar"/>
        <s v="Ayuntamiento de Viveros"/>
        <s v="Ayuntamiento de Yeste"/>
        <s v="Ayuntamiento de Agost"/>
        <s v="Ayuntamiento de Agres"/>
        <s v="Ayuntamiento de Aigües"/>
        <s v="Ayuntamiento de Albatera"/>
        <s v="Ayuntamiento de Alcalalí"/>
        <s v="Ayuntamiento de Alcoleja"/>
        <s v="Ayuntamiento de Alcosser"/>
        <s v="Ayuntamiento de Alcoy/Alcoi"/>
        <s v="Ayuntamiento de Alfafara"/>
        <s v="Ayuntamiento de Alfàs del Pi, l'"/>
        <s v="Ayuntamiento de Algorfa"/>
        <s v="Ayuntamiento de Algueña"/>
        <s v="Ayuntamiento de Alicante/Alacant"/>
        <s v="Ayuntamiento de Almoradí"/>
        <s v="Ayuntamiento de Almudaina"/>
        <s v="Ayuntamiento de Alqueria d'Asnar, l'"/>
        <s v="Ayuntamiento de Altea"/>
        <s v="Ayuntamiento de Aspe"/>
        <s v="Ayuntamiento de Atzúbia, l'"/>
        <s v="Ayuntamiento de Balones"/>
        <s v="Ayuntamiento de Banyeres de Mariola"/>
        <s v="Ayuntamiento de Benasau"/>
        <s v="Ayuntamiento de Beneixama"/>
        <s v="Ayuntamiento de Benejúzar"/>
        <s v="Ayuntamiento de Benferri"/>
        <s v="Ayuntamiento de Beniarbeig"/>
        <s v="Ayuntamiento de Beniardá"/>
        <s v="Ayuntamiento de Beniarrés"/>
        <s v="Ayuntamiento de Benidoleig"/>
        <s v="Ayuntamiento de Benidorm"/>
        <s v="Ayuntamiento de Benifallim"/>
        <s v="Ayuntamiento de Benifato"/>
        <s v="Ayuntamiento de Benigembla"/>
        <s v="Ayuntamiento de Benijófar"/>
        <s v="Ayuntamiento de Benilloba"/>
        <s v="Ayuntamiento de Benillup"/>
        <s v="Ayuntamiento de Benimantell"/>
        <s v="Ayuntamiento de Benimarfull"/>
        <s v="Ayuntamiento de Benimassot"/>
        <s v="Ayuntamiento de Benimeli"/>
        <s v="Ayuntamiento de Benissa"/>
        <s v="Ayuntamiento de Benitachell/Poble Nou de Benitatxell, el"/>
        <s v="Ayuntamiento de Biar"/>
        <s v="Ayuntamiento de Bigastro"/>
        <s v="Ayuntamiento de Bolulla"/>
        <s v="Ayuntamiento de Busot"/>
        <s v="Ayuntamiento de Callosa d'en Sarrià"/>
        <s v="Ayuntamiento de Callosa de Segura"/>
        <s v="Ayuntamiento de Calp"/>
        <s v="Ayuntamiento de Campello, el"/>
        <s v="Ayuntamiento de Campo de Mirra/Camp de Mirra, el"/>
        <s v="Ayuntamiento de Cañada"/>
        <s v="Ayuntamiento de Castalla"/>
        <s v="Ayuntamiento de Castell de Castells"/>
        <s v="Ayuntamiento de Castell de Guadalest, el"/>
        <s v="Ayuntamiento de Catral"/>
        <s v="Ayuntamiento de Cocentaina"/>
        <s v="Ayuntamiento de Confrides"/>
        <s v="Ayuntamiento de Cox"/>
        <s v="Ayuntamiento de Crevillent"/>
        <s v="Ayuntamiento de Daya Nueva"/>
        <s v="Ayuntamiento de Daya Vieja"/>
        <s v="Ayuntamiento de Dénia"/>
        <s v="Ayuntamiento de Dolores"/>
        <s v="Ayuntamiento de Elche/Elx"/>
        <s v="Ayuntamiento de Elda"/>
        <s v="Ayuntamiento de Fageca"/>
        <s v="Ayuntamiento de Famorca"/>
        <s v="Ayuntamiento de Finestrat"/>
        <s v="Ayuntamiento de Fondó de les Neus, el/Hondón de las Nieves"/>
        <s v="Ayuntamiento de Formentera del Segura"/>
        <s v="Ayuntamiento de Gaianes"/>
        <s v="Ayuntamiento de Gata de Gorgos"/>
        <s v="Ayuntamiento de Gorga"/>
        <s v="Ayuntamiento de Granja de Rocamora"/>
        <s v="Ayuntamiento de Guardamar del Segura"/>
        <s v="Ayuntamiento de Hondón de los Frailes"/>
        <s v="Ayuntamiento de Ibi"/>
        <s v="Ayuntamiento de Jacarilla"/>
        <s v="Ayuntamiento de Jávea/Xàbia"/>
        <s v="Ayuntamiento de Jijona/Xixona"/>
        <s v="Ayuntamiento de la Vall de Gallinera"/>
        <s v="Ayuntamiento de Llíber"/>
        <s v="Ayuntamiento de Lorcha/Orxa, L'"/>
        <s v="Ayuntamiento de Millena"/>
        <s v="Ayuntamiento de Monforte del Cid"/>
        <s v="Ayuntamiento de Monóvar/Monòver"/>
        <s v="Ayuntamiento de Montesinos, Los"/>
        <s v="Ayuntamiento de Murla"/>
        <s v="Ayuntamiento de Muro de Alcoy"/>
        <s v="Ayuntamiento de Mutxamel"/>
        <s v="Ayuntamiento de Novelda"/>
        <s v="Ayuntamiento de Nucia, la"/>
        <s v="Ayuntamiento de Ondara"/>
        <s v="Ayuntamiento de Onil"/>
        <s v="Ayuntamiento de Orba"/>
        <s v="Ayuntamiento de Orihuela"/>
        <s v="Ayuntamiento de Orxeta"/>
        <s v="Ayuntamiento de Parcent"/>
        <s v="Ayuntamiento de Pedreguer"/>
        <s v="Ayuntamiento de Pego"/>
        <s v="Ayuntamiento de Penàguila"/>
        <s v="Ayuntamiento de Petrer"/>
        <s v="Ayuntamiento de Pilar de la Horadada"/>
        <s v="Ayuntamiento de Pinós, el/Pinoso"/>
        <s v="Ayuntamiento de Planes"/>
        <s v="Ayuntamiento de Poblets, Els"/>
        <s v="Ayuntamiento de Polop"/>
        <s v="Ayuntamiento de Quatretondeta"/>
        <s v="Ayuntamiento de Rafal"/>
        <s v="Ayuntamiento de Ràfol d'Almúnia, el"/>
        <s v="Ayuntamiento de Redován"/>
        <s v="Ayuntamiento de Relleu"/>
        <s v="Ayuntamiento de Rojales"/>
        <s v="Ayuntamiento de Romana, la"/>
        <s v="Ayuntamiento de Sagra"/>
        <s v="Ayuntamiento de Salinas"/>
        <s v="Ayuntamiento de San Fulgencio"/>
        <s v="Ayuntamiento de San Isidro"/>
        <s v="Ayuntamiento de San Miguel de Salinas"/>
        <s v="Ayuntamiento de San Vicente del Raspeig/Sant Vicent del Raspeig"/>
        <s v="Ayuntamiento de Sanet y Negrals"/>
        <s v="Ayuntamiento de Sant Joan D'Alacant"/>
        <s v="Ayuntamiento de Santa Pola"/>
        <s v="Ayuntamiento de Sax"/>
        <s v="Ayuntamiento de Sella"/>
        <s v="Ayuntamiento de Senija"/>
        <s v="Ayuntamiento de Tàrbena"/>
        <s v="Ayuntamiento de Teulada"/>
        <s v="Ayuntamiento de Tibi"/>
        <s v="Ayuntamiento de Tollos"/>
        <s v="Ayuntamiento de Tormos"/>
        <s v="Ayuntamiento de Torremanzanas/Torre de Les Maçanes, La"/>
        <s v="Ayuntamiento de Torrevieja"/>
        <s v="Ayuntamiento de Vall d'Alcalà, la"/>
        <s v="Ayuntamiento de Vall d'Ebo, la"/>
        <s v="Ayuntamiento de Vall de Laguar, La"/>
        <s v="Ayuntamiento de Verger, el"/>
        <s v="Ayuntamiento de Villajoyosa/Vila Joiosa, La"/>
        <s v="Ayuntamiento de Villena"/>
        <s v="Ayuntamiento de Xaló"/>
        <s v="Ayuntamiento de Abla"/>
        <s v="Ayuntamiento de Abrucena"/>
        <s v="Ayuntamiento de Adra"/>
        <s v="Ayuntamiento de Albanchez"/>
        <s v="Ayuntamiento de Alboloduy"/>
        <s v="Ayuntamiento de Albox"/>
        <s v="Ayuntamiento de Alcolea"/>
        <s v="Ayuntamiento de Alcóntar"/>
        <s v="Ayuntamiento de Alcudia de Monteagud"/>
        <s v="Ayuntamiento de Alhabia"/>
        <s v="Ayuntamiento de Alhama de Almería"/>
        <s v="Ayuntamiento de Alicún"/>
        <s v="Ayuntamiento de Almería"/>
        <s v="Ayuntamiento de Almócita"/>
        <s v="Ayuntamiento de Alsodux"/>
        <s v="Ayuntamiento de Antas"/>
        <s v="Ayuntamiento de Arboleas"/>
        <s v="Ayuntamiento de Armuña de Almanzora"/>
        <s v="Ayuntamiento de Bacares"/>
        <s v="Ayuntamiento de Balanegra"/>
        <s v="Ayuntamiento de Bayárcal"/>
        <s v="Ayuntamiento de Bayarque"/>
        <s v="Ayuntamiento de Bédar"/>
        <s v="Ayuntamiento de Beires"/>
        <s v="Ayuntamiento de Benahadux"/>
        <s v="Ayuntamiento de Benitagla"/>
        <s v="Ayuntamiento de Benizalón"/>
        <s v="Ayuntamiento de Bentarique"/>
        <s v="Ayuntamiento de Berja"/>
        <s v="Ayuntamiento de Canjáyar"/>
        <s v="Ayuntamiento de Cantoria"/>
        <s v="Ayuntamiento de Carboneras"/>
        <s v="Ayuntamiento de Castro de Filabres"/>
        <s v="Ayuntamiento de Chercos"/>
        <s v="Ayuntamiento de Chirivel"/>
        <s v="Ayuntamiento de Cóbdar"/>
        <s v="Ayuntamiento de Cuevas del Almanzora"/>
        <s v="Ayuntamiento de Dalías"/>
        <s v="El Ejido"/>
        <s v="Ayuntamiento de Enix"/>
        <s v="Ayuntamiento de Felix"/>
        <s v="Ayuntamiento de Fines"/>
        <s v="Ayuntamiento de Fiñana"/>
        <s v="Ayuntamiento de Fondón"/>
        <s v="Ayuntamiento de Gádor"/>
        <s v="Ayuntamiento de Gallardos, Los"/>
        <s v="Ayuntamiento de Garrucha"/>
        <s v="Ayuntamiento de Gérgal"/>
        <s v="Ayuntamiento de Huécija"/>
        <s v="Ayuntamiento de Huércal de Almería"/>
        <s v="Ayuntamiento de Huércal-Overa"/>
        <s v="Ayuntamiento de Íllar"/>
        <s v="Ayuntamiento de Instinción"/>
        <s v="Ayuntamiento de Laroya"/>
        <s v="Ayuntamiento de Láujar de Andarax"/>
        <s v="Ayuntamiento de Líjar"/>
        <s v="Ayuntamiento de Lubrín"/>
        <s v="Ayuntamiento de Lucainena de las Torres"/>
        <s v="Ayuntamiento de Lúcar"/>
        <s v="Ayuntamiento de Macael"/>
        <s v="Ayuntamiento de María"/>
        <s v="Ayuntamiento de Mojácar"/>
        <s v="Ayuntamiento de Mojonera, La"/>
        <s v="Ayuntamiento de Nacimiento"/>
        <s v="Ayuntamiento de Níjar"/>
        <s v="Ayuntamiento de Ohanes"/>
        <s v="Ayuntamiento de Olula de Castro"/>
        <s v="Ayuntamiento de Olula del Río"/>
        <s v="Ayuntamiento de Oria"/>
        <s v="Ayuntamiento de Padules"/>
        <s v="Ayuntamiento de Partaloa"/>
        <s v="Ayuntamiento de Paterna del Río"/>
        <s v="Ayuntamiento de Pechina"/>
        <s v="Ayuntamiento de Pulpí"/>
        <s v="Ayuntamiento de Purchena"/>
        <s v="Ayuntamiento de Rágol"/>
        <s v="Ayuntamiento de Rioja"/>
        <s v="Ayuntamiento de Roquetas de Mar"/>
        <s v="Ayuntamiento de Santa Cruz de Marchena"/>
        <s v="Ayuntamiento de Santa Fe de Mondújar"/>
        <s v="Ayuntamiento de Senés"/>
        <s v="Ayuntamiento de Serón"/>
        <s v="Ayuntamiento de Sierro"/>
        <s v="Ayuntamiento de Somontín"/>
        <s v="Ayuntamiento de Sorbas"/>
        <s v="Ayuntamiento de Suflí"/>
        <s v="Ayuntamiento de Tabernas"/>
        <s v="Ayuntamiento de Taberno"/>
        <s v="Ayuntamiento de Tahal"/>
        <s v="Ayuntamiento de Terque"/>
        <s v="Ayuntamiento de Tíjola"/>
        <s v="Ayuntamiento de Tres Villas, Las"/>
        <s v="Ayuntamiento de Turre"/>
        <s v="Ayuntamiento de Turrillas"/>
        <s v="Ayuntamiento de Uleila del Campo"/>
        <s v="Ayuntamiento de Urrácal"/>
        <s v="Ayuntamiento de Velefique"/>
        <s v="Ayuntamiento de Vélez-Blanco"/>
        <s v="Ayuntamiento de Vélez-Rubio"/>
        <s v="Ayuntamiento de Vera"/>
        <s v="Ayuntamiento de Viator"/>
        <s v="Ayuntamiento de Vícar"/>
        <s v="Ayuntamiento de Zurgena"/>
        <s v="Ayuntamiento de Allande"/>
        <s v="Ayuntamiento de Aller"/>
        <s v="Ayuntamiento de Amieva"/>
        <s v="Ayuntamiento de Avilés"/>
        <s v="Ayuntamiento de Belmonte de Miranda"/>
        <s v="Ayuntamiento de Bimenes"/>
        <s v="Ayuntamiento de Boal"/>
        <s v="Ayuntamiento de Cabrales"/>
        <s v="Ayuntamiento de Cabranes"/>
        <s v="Ayuntamiento de Candamo"/>
        <s v="Ayuntamiento de Cangas de Onís"/>
        <s v="Ayuntamiento de Cangas del Narcea"/>
        <s v="Ayuntamiento de Caravia"/>
        <s v="Ayuntamiento de Carreño"/>
        <s v="Ayuntamiento de Caso"/>
        <s v="Ayuntamiento de Castrillón"/>
        <s v="Ayuntamiento de Castropol"/>
        <s v="Ayuntamiento de Coaña"/>
        <s v="Ayuntamiento de Colunga"/>
        <s v="Ayuntamiento de Corvera de Asturias"/>
        <s v="Ayuntamiento de Cudillero"/>
        <s v="Ayuntamiento de Degaña"/>
        <s v="Ayuntamiento de Franco, El"/>
        <s v="Ayuntamiento de Gijón"/>
        <s v="Ayuntamiento de Gozón"/>
        <s v="Ayuntamiento de Grado"/>
        <s v="Ayuntamiento de Grandas de Salime"/>
        <s v="Ayuntamiento de Ibias"/>
        <s v="Ayuntamiento de Illano"/>
        <s v="Ayuntamiento de Illas"/>
        <s v="Ayuntamiento de Langreo"/>
        <s v="Ayuntamiento de Laviana"/>
        <s v="Ayuntamiento de Lena"/>
        <s v="Ayuntamiento de Llanera"/>
        <s v="Ayuntamiento de Llanes"/>
        <s v="Ayuntamiento de Mieres (Asturias)"/>
        <s v="Ayuntamiento de Morcín"/>
        <s v="Ayuntamiento de Muros de Nalón"/>
        <s v="Ayuntamiento de Nava"/>
        <s v="Ayuntamiento de Navia"/>
        <s v="Ayuntamiento de Noreña"/>
        <s v="Ayuntamiento de Onís"/>
        <s v="Ayuntamiento de Oviedo"/>
        <s v="Ayuntamiento de Parres"/>
        <s v="Ayuntamiento de Peñamellera Alta"/>
        <s v="Ayuntamiento de Peñamellera Baja"/>
        <s v="Ayuntamiento de Pesoz"/>
        <s v="Ayuntamiento de Piloña"/>
        <s v="Ayuntamiento de Ponga"/>
        <s v="Ayuntamiento de Pravia"/>
        <s v="Ayuntamiento de Proaza"/>
        <s v="Ayuntamiento de Quirós"/>
        <s v="Ayuntamiento de Regueras, Las"/>
        <s v="Ayuntamiento de Ribadedeva"/>
        <s v="Ayuntamiento de Ribadesella"/>
        <s v="Ayuntamiento de Ribera de Arriba"/>
        <s v="Ayuntamiento de Riosa"/>
        <s v="Ayuntamiento de Salas"/>
        <s v="Ayuntamiento de San Martín de Oscos"/>
        <s v="Ayuntamiento de San Martín del Rey Aurelio"/>
        <s v="Ayuntamiento de San Tirso de Abres"/>
        <s v="Ayuntamiento de Santa Eulalia de Oscos"/>
        <s v="Ayuntamiento de Santo Adriano"/>
        <s v="Ayuntamiento de Sariego"/>
        <s v="Ayuntamiento de Siero"/>
        <s v="Ayuntamiento de Sobrescobio"/>
        <s v="Ayuntamiento de Somiedo"/>
        <s v="Ayuntamiento de Soto del Barco"/>
        <s v="Ayuntamiento de Tapia de Casariego"/>
        <s v="Ayuntamiento de Taramundi"/>
        <s v="Ayuntamiento de Teverga"/>
        <s v="Ayuntamiento de Tineo"/>
        <s v="Ayuntamiento de Valdés"/>
        <s v="Ayuntamiento de Vegadeo"/>
        <s v="Ayuntamiento de Villanueva de Oscos"/>
        <s v="Ayuntamiento de Villaviciosa"/>
        <s v="Ayuntamiento de Villayón"/>
        <s v="Ayuntamiento de Yernes y Tameza"/>
        <s v="Ayuntamiento de Adanero"/>
        <s v="Ayuntamiento de Adrada, La"/>
        <s v="Ayuntamiento de Albornos"/>
        <s v="Ayuntamiento de Aldeanueva de Santa Cruz"/>
        <s v="Ayuntamiento de Aldeaseca"/>
        <s v="Ayuntamiento de Aldehuela, La"/>
        <s v="Ayuntamiento de Amavida"/>
        <s v="Ayuntamiento de Arenal, El"/>
        <s v="Ayuntamiento de Arenas de San Pedro"/>
        <s v="Ayuntamiento de Arevalillo"/>
        <s v="Ayuntamiento de Arévalo"/>
        <s v="Ayuntamiento de Aveinte"/>
        <s v="Ayuntamiento de Avellaneda"/>
        <s v="Ayuntamiento de Ávila"/>
        <s v="Ayuntamiento de Barco de Ávila, El"/>
        <s v="Ayuntamiento de Barraco, El"/>
        <s v="Ayuntamiento de Barromán"/>
        <s v="Ayuntamiento de Becedas"/>
        <s v="Ayuntamiento de Becedillas"/>
        <s v="Ayuntamiento de Bercial de Zapardiel"/>
        <s v="Ayuntamiento de Berlanas, Las"/>
        <s v="Ayuntamiento de Bernuy-Zapardiel"/>
        <s v="Ayuntamiento de Berrocalejo de Aragona"/>
        <s v="Ayuntamiento de Blascomillán"/>
        <s v="Ayuntamiento de Blasconuño de Matacabras"/>
        <s v="Ayuntamiento de Blascosancho"/>
        <s v="Ayuntamiento de Bohodón, El"/>
        <s v="Ayuntamiento de Bohoyo"/>
        <s v="Ayuntamiento de Bonilla de la Sierra"/>
        <s v="Ayuntamiento de Brabos"/>
        <s v="Ayuntamiento de Bularros"/>
        <s v="Ayuntamiento de Burgohondo"/>
        <s v="Ayuntamiento de Cabezas de Alambre"/>
        <s v="Ayuntamiento de Cabezas del Pozo"/>
        <s v="Ayuntamiento de Cabezas del Villar"/>
        <s v="Ayuntamiento de Cabizuela"/>
        <s v="Ayuntamiento de Canales"/>
        <s v="Ayuntamiento de Candeleda"/>
        <s v="Ayuntamiento de Cantiveros"/>
        <s v="Ayuntamiento de Cardeñosa"/>
        <s v="Ayuntamiento de Carrera, La"/>
        <s v="Ayuntamiento de Casas del Puerto"/>
        <s v="Ayuntamiento de Casasola"/>
        <s v="Ayuntamiento de Casavieja"/>
        <s v="Ayuntamiento de Casillas"/>
        <s v="Ayuntamiento de Castellanos de Zapardiel"/>
        <s v="Ayuntamiento de Cebreros"/>
        <s v="Ayuntamiento de Cepeda la Mora"/>
        <s v="Ayuntamiento de Chamartín"/>
        <s v="Ayuntamiento de Cillán"/>
        <s v="Ayuntamiento de Cisla"/>
        <s v="Ayuntamiento de Colilla, La"/>
        <s v="Ayuntamiento de Collado de Contreras"/>
        <s v="Ayuntamiento de Collado del Mirón"/>
        <s v="Ayuntamiento de Constanzana"/>
        <s v="Ayuntamiento de Crespos"/>
        <s v="Ayuntamiento de Cuevas del Valle"/>
        <s v="Ayuntamiento de Diego del Carpio"/>
        <s v="Ayuntamiento de Donjimeno"/>
        <s v="Ayuntamiento de Donvidas"/>
        <s v="Ayuntamiento de Espinosa de los Caballeros"/>
        <s v="Ayuntamiento de Flores de Ávila"/>
        <s v="Ayuntamiento de Fontiveros"/>
        <s v="Ayuntamiento de Fresnedilla"/>
        <s v="Ayuntamiento de Fresno, El"/>
        <s v="Ayuntamiento de Fuente el Saúz"/>
        <s v="Ayuntamiento de Fuentes de Año"/>
        <s v="Ayuntamiento de Gallegos de Altamiros"/>
        <s v="Ayuntamiento de Gallegos de Sobrinos"/>
        <s v="Ayuntamiento de Garganta del Villar"/>
        <s v="Ayuntamiento de Gavilanes"/>
        <s v="Ayuntamiento de Gemuño"/>
        <s v="Ayuntamiento de Gil García"/>
        <s v="Ayuntamiento de Gilbuena"/>
        <s v="Ayuntamiento de Gimialcón"/>
        <s v="Ayuntamiento de Gotarrendura"/>
        <s v="Ayuntamiento de Grandes y San Martín"/>
        <s v="Ayuntamiento de Guisando"/>
        <s v="Ayuntamiento de Gutierre-Muñoz"/>
        <s v="Ayuntamiento de Hernansancho"/>
        <s v="Ayuntamiento de Herradón de Pinares"/>
        <s v="Ayuntamiento de Herreros de Suso"/>
        <s v="Ayuntamiento de Higuera de las Dueñas"/>
        <s v="Ayuntamiento de Hija de Dios, La"/>
        <s v="Ayuntamiento de Horcajada, La"/>
        <s v="Ayuntamiento de Horcajo de las Torres"/>
        <s v="Ayuntamiento de Hornillo, El"/>
        <s v="Ayuntamiento de Hoyo de Pinares, El"/>
        <s v="Ayuntamiento de Hoyocasero"/>
        <s v="Ayuntamiento de Hoyorredondo"/>
        <s v="Ayuntamiento de Hoyos de Miguel Muñoz"/>
        <s v="Ayuntamiento de Hoyos del Collado"/>
        <s v="Ayuntamiento de Hoyos del Espino"/>
        <s v="Ayuntamiento de Hurtumpascual"/>
        <s v="Ayuntamiento de Junciana"/>
        <s v="Ayuntamiento de Langa"/>
        <s v="Ayuntamiento de Lanzahíta"/>
        <s v="Ayuntamiento de Llanos de Tormes, Los"/>
        <s v="Ayuntamiento de Losar del Barco, El"/>
        <s v="Ayuntamiento de Madrigal de las Altas Torres"/>
        <s v="Ayuntamiento de Maello"/>
        <s v="Ayuntamiento de Malpartida de Corneja"/>
        <s v="Ayuntamiento de Mamblas"/>
        <s v="Ayuntamiento de Mancera de Arriba"/>
        <s v="Ayuntamiento de Manjabálago y Ortigosa de Rioalmar"/>
        <s v="Ayuntamiento de Marlín"/>
        <s v="Ayuntamiento de Martiherrero"/>
        <s v="Ayuntamiento de Martínez"/>
        <s v="Ayuntamiento de Mediana de Voltoya"/>
        <s v="Ayuntamiento de Medinilla"/>
        <s v="Ayuntamiento de Mengamuñoz"/>
        <s v="Ayuntamiento de Mesegar de Corneja"/>
        <s v="Ayuntamiento de Mijares"/>
        <s v="Ayuntamiento de Mingorría"/>
        <s v="Ayuntamiento de Mirón, El"/>
        <s v="Ayuntamiento de Mironcillo"/>
        <s v="Ayuntamiento de Mirueña de los Infanzones"/>
        <s v="Ayuntamiento de Mombeltrán"/>
        <s v="Ayuntamiento de Monsalupe"/>
        <s v="Ayuntamiento de Moraleja de Matacabras"/>
        <s v="Ayuntamiento de Muñana"/>
        <s v="Ayuntamiento de Muñico"/>
        <s v="Ayuntamiento de Muñogalindo"/>
        <s v="Ayuntamiento de Muñogrande"/>
        <s v="Ayuntamiento de Muñomer del Peco"/>
        <s v="Ayuntamiento de Muñopepe"/>
        <s v="Ayuntamiento de Muñosancho"/>
        <s v="Ayuntamiento de Muñotello"/>
        <s v="Ayuntamiento de Narrillos del Álamo"/>
        <s v="Ayuntamiento de Narrillos del Rebollar"/>
        <s v="Ayuntamiento de Narros de Saldueña"/>
        <s v="Ayuntamiento de Narros del Castillo"/>
        <s v="Ayuntamiento de Narros del Puerto"/>
        <s v="Ayuntamiento de Nava de Arévalo"/>
        <s v="Ayuntamiento de Nava del Barco"/>
        <s v="Ayuntamiento de Navacepedilla de Corneja"/>
        <s v="Ayuntamiento de Navadijos"/>
        <s v="Ayuntamiento de Navaescurial"/>
        <s v="Ayuntamiento de Navahondilla"/>
        <s v="Ayuntamiento de Navalacruz"/>
        <s v="Ayuntamiento de Navalmoral"/>
        <s v="Ayuntamiento de Navalonguilla"/>
        <s v="Ayuntamiento de Navalosa"/>
        <s v="Ayuntamiento de Navalperal de Pinares"/>
        <s v="Ayuntamiento de Navalperal de Tormes"/>
        <s v="Ayuntamiento de Navaluenga"/>
        <s v="Ayuntamiento de Navaquesera"/>
        <s v="Ayuntamiento de Navarredonda de Gredos"/>
        <s v="Ayuntamiento de Navarredondilla"/>
        <s v="Ayuntamiento de Navarrevisca"/>
        <s v="Ayuntamiento de Navas del Marqués, Las"/>
        <s v="Ayuntamiento de Navatalgordo"/>
        <s v="Ayuntamiento de Navatejares"/>
        <s v="Ayuntamiento de Neila de San Miguel"/>
        <s v="Ayuntamiento de Niharra"/>
        <s v="Ayuntamiento de Ojos-Albos"/>
        <s v="Ayuntamiento de Orbita"/>
        <s v="Ayuntamiento de Oso, El"/>
        <s v="Ayuntamiento de Padiernos"/>
        <s v="Ayuntamiento de Pajares de Adaja"/>
        <s v="Ayuntamiento de Palacios de Goda"/>
        <s v="Ayuntamiento de Papatrigo"/>
        <s v="Ayuntamiento de Parral, El"/>
        <s v="Ayuntamiento de Pascualcobo"/>
        <s v="Ayuntamiento de Pedro Bernardo"/>
        <s v="Ayuntamiento de Pedro-Rodríguez"/>
        <s v="Ayuntamiento de Peguerinos"/>
        <s v="Ayuntamiento de Peñalba de Ávila"/>
        <s v="Ayuntamiento de Piedrahíta"/>
        <s v="Ayuntamiento de Piedralaves"/>
        <s v="Ayuntamiento de Poveda"/>
        <s v="Ayuntamiento de Poyales del Hoyo"/>
        <s v="Ayuntamiento de Pozanco"/>
        <s v="Ayuntamiento de Pradosegar"/>
        <s v="Ayuntamiento de Puerto Castilla"/>
        <s v="Ayuntamiento de Rasueros"/>
        <s v="Ayuntamiento de Riocabado"/>
        <s v="Ayuntamiento de Riofrío"/>
        <s v="Ayuntamiento de Rivilla de Barajas"/>
        <s v="Ayuntamiento de Salobral"/>
        <s v="Ayuntamiento de Salvadiós"/>
        <s v="Ayuntamiento de San Bartolomé de Béjar"/>
        <s v="Ayuntamiento de San Bartolomé de Corneja"/>
        <s v="Ayuntamiento de San Bartolomé de Pinares"/>
        <s v="Ayuntamiento de San Esteban de los Patos"/>
        <s v="Ayuntamiento de San Esteban de Zapardiel"/>
        <s v="Ayuntamiento de San Esteban del Valle"/>
        <s v="Ayuntamiento de San García de Ingelmos"/>
        <s v="Ayuntamiento de San Juan de Gredos"/>
        <s v="Ayuntamiento de San Juan de la Encinilla"/>
        <s v="Ayuntamiento de San Juan de la Nava"/>
        <s v="Ayuntamiento de San Juan del Molinillo"/>
        <s v="Ayuntamiento de San Juan del Olmo"/>
        <s v="Ayuntamiento de San Lorenzo de Tormes"/>
        <s v="Ayuntamiento de San Martín de la Vega del Alberche"/>
        <s v="Ayuntamiento de San Martín del Pimpollar"/>
        <s v="Ayuntamiento de San Miguel de Corneja"/>
        <s v="Ayuntamiento de San Miguel de Serrezuela"/>
        <s v="Ayuntamiento de San Pascual"/>
        <s v="Ayuntamiento de San Pedro del Arroyo"/>
        <s v="Ayuntamiento de San Vicente de Arévalo"/>
        <s v="Ayuntamiento de Sanchidrián"/>
        <s v="Ayuntamiento de Sanchorreja"/>
        <s v="Ayuntamiento de Santa Cruz de Pinares"/>
        <s v="Ayuntamiento de Santa Cruz del Valle"/>
        <s v="Ayuntamiento de Santa María de los Caballeros"/>
        <s v="Ayuntamiento de Santa María del Arroyo"/>
        <s v="Ayuntamiento de Santa María del Berrocal"/>
        <s v="Ayuntamiento de Santa María del Cubillo"/>
        <s v="Ayuntamiento de Santa María del Tiétar"/>
        <s v="Ayuntamiento de Santiago del Collado"/>
        <s v="Ayuntamiento de Santiago del Tormes"/>
        <s v="Ayuntamiento de Santo Domingo de las Posadas"/>
        <s v="Ayuntamiento de Santo Tomé de Zabarcos"/>
        <s v="Ayuntamiento de Serrada, La"/>
        <s v="Ayuntamiento de Serranillos"/>
        <s v="Ayuntamiento de Sigeres"/>
        <s v="Ayuntamiento de Sinlabajos"/>
        <s v="Ayuntamiento de Solana de Ávila"/>
        <s v="Ayuntamiento de Solana de Rioalmar"/>
        <s v="Ayuntamiento de Solosancho"/>
        <s v="Ayuntamiento de Sotalbo"/>
        <s v="Ayuntamiento de Sotillo de la Adrada"/>
        <s v="Ayuntamiento de Tiemblo, El"/>
        <s v="Ayuntamiento de Tiñosillos"/>
        <s v="Ayuntamiento de Tolbaños"/>
        <s v="Ayuntamiento de Tormellas"/>
        <s v="Ayuntamiento de Tornadizos de Ávila"/>
        <s v="Ayuntamiento de Torre, La"/>
        <s v="Ayuntamiento de Tórtoles"/>
        <s v="Ayuntamiento de Umbrías"/>
        <s v="Ayuntamiento de Vadillo de la Sierra"/>
        <s v="Ayuntamiento de Valdecasa"/>
        <s v="Ayuntamiento de Vega de Santa María"/>
        <s v="Ayuntamiento de Velayos"/>
        <s v="Ayuntamiento de Villaflor"/>
        <s v="Ayuntamiento de Villafranca de la Sierra"/>
        <s v="Ayuntamiento de Villanueva de Ávila"/>
        <s v="Ayuntamiento de Villanueva de Gómez"/>
        <s v="Ayuntamiento de Villanueva del Aceral"/>
        <s v="Ayuntamiento de Villanueva del Campillo"/>
        <s v="Ayuntamiento de Villar de Corneja"/>
        <s v="Ayuntamiento de Villarejo del Valle"/>
        <s v="Ayuntamiento de Villatoro"/>
        <s v="Ayuntamiento de Viñegra de Moraña"/>
        <s v="Ayuntamiento de Vita"/>
        <s v="Ayuntamiento de Zapardiel de la Cañada"/>
        <s v="Ayuntamiento de Zapardiel de la Ribera"/>
        <s v="Ayuntamiento de Acedera"/>
        <s v="Ayuntamiento de Aceuchal"/>
        <s v="Ayuntamiento de Ahillones"/>
        <s v="Ayuntamiento de Alange"/>
        <s v="Ayuntamiento de Albuera, La"/>
        <s v="Ayuntamiento de Alburquerque"/>
        <s v="Ayuntamiento de Alconchel"/>
        <s v="Ayuntamiento de Alconera"/>
        <s v="Ayuntamiento de Aljucén"/>
        <s v="Ayuntamiento de Almendral"/>
        <s v="Ayuntamiento de Almendralejo"/>
        <s v="Ayuntamiento de Arroyo de San Serván"/>
        <s v="Ayuntamiento de Atalaya"/>
        <s v="Ayuntamiento de Azuaga"/>
        <s v="Ayuntamiento de Badajoz"/>
        <s v="Ayuntamiento de Barcarrota"/>
        <s v="Ayuntamiento de Baterno"/>
        <s v="Ayuntamiento de Benquerencia de la Serena"/>
        <s v="Ayuntamiento de Berlanga"/>
        <s v="Ayuntamiento de Bienvenida"/>
        <s v="Ayuntamiento de Bodonal de la Sierra"/>
        <s v="Ayuntamiento de Burguillos del Cerro"/>
        <s v="Ayuntamiento de Cabeza del Buey"/>
        <s v="Ayuntamiento de Cabeza la Vaca"/>
        <s v="Ayuntamiento de Calamonte"/>
        <s v="Ayuntamiento de Calera de León"/>
        <s v="Ayuntamiento de Calzadilla de los Barros"/>
        <s v="Ayuntamiento de Campanario"/>
        <s v="Ayuntamiento de Campillo de Llerena"/>
        <s v="Ayuntamiento de Capilla"/>
        <s v="Ayuntamiento de Carmonita"/>
        <s v="Ayuntamiento de Carrascalejo, El"/>
        <s v="Ayuntamiento de Casas de Don Pedro"/>
        <s v="Ayuntamiento de Casas de Reina"/>
        <s v="Ayuntamiento de Castilblanco"/>
        <s v="Ayuntamiento de Castuera"/>
        <s v="Ayuntamiento de Cheles"/>
        <s v="Ayuntamiento de Codosera, La"/>
        <s v="Ayuntamiento de Cordobilla de Lácara"/>
        <s v="Ayuntamiento de Coronada, La"/>
        <s v="Ayuntamiento de Corte de Peleas"/>
        <s v="Ayuntamiento de Cristina"/>
        <s v="Ayuntamiento de Don Álvaro"/>
        <s v="Ayuntamiento de Don Benito"/>
        <s v="Ayuntamiento de Entrín Bajo"/>
        <s v="Ayuntamiento de Esparragalejo"/>
        <s v="Ayuntamiento de Esparragosa de la Serena"/>
        <s v="Ayuntamiento de Esparragosa de Lares"/>
        <s v="Ayuntamiento de Feria"/>
        <s v="Ayuntamiento de Fregenal de la Sierra"/>
        <s v="Ayuntamiento de Fuenlabrada de los Montes"/>
        <s v="Ayuntamiento de Fuente de Cantos"/>
        <s v="Ayuntamiento de Fuente del Arco"/>
        <s v="Ayuntamiento de Fuente del Maestre"/>
        <s v="Ayuntamiento de Fuentes de León"/>
        <s v="Ayuntamiento de Garbayuela"/>
        <s v="Ayuntamiento de Garlitos"/>
        <s v="Ayuntamiento de Garrovilla, La"/>
        <s v="Ayuntamiento de Granja de Torrehermosa"/>
        <s v="Ayuntamiento de Guadiana"/>
        <s v="Ayuntamiento de Guareña"/>
        <s v="Ayuntamiento de Haba, La"/>
        <s v="Ayuntamiento de Helechosa de los Montes"/>
        <s v="Ayuntamiento de Herrera del Duque"/>
        <s v="Ayuntamiento de Higuera de la Serena"/>
        <s v="Ayuntamiento de Higuera de Llerena"/>
        <s v="Ayuntamiento de Higuera de Vargas"/>
        <s v="Ayuntamiento de Higuera la Real"/>
        <s v="Ayuntamiento de Hinojosa del Valle"/>
        <s v="Ayuntamiento de Hornachos"/>
        <s v="Ayuntamiento de Jerez de los Caballeros"/>
        <s v="Ayuntamiento de Lapa, La"/>
        <s v="Ayuntamiento de Llera"/>
        <s v="Ayuntamiento de Llerena"/>
        <s v="Ayuntamiento de Lobón"/>
        <s v="Ayuntamiento de Magacela"/>
        <s v="Ayuntamiento de Maguilla"/>
        <s v="Ayuntamiento de Malcocinado"/>
        <s v="Ayuntamiento de Malpartida de la Serena"/>
        <s v="Ayuntamiento de Manchita"/>
        <s v="Ayuntamiento de Medellín"/>
        <s v="Ayuntamiento de Medina de las Torres"/>
        <s v="Ayuntamiento de Mengabril"/>
        <s v="Ayuntamiento de Mérida"/>
        <s v="Ayuntamiento de Mirandilla"/>
        <s v="Ayuntamiento de Monesterio"/>
        <s v="Ayuntamiento de Montemolín"/>
        <s v="Ayuntamiento de Monterrubio de la Serena"/>
        <s v="Ayuntamiento de Montijo"/>
        <s v="Ayuntamiento de Morera, La"/>
        <s v="Ayuntamiento de Nava de Santiago, La"/>
        <s v="Ayuntamiento de Navalvillar de Pela"/>
        <s v="Ayuntamiento de Nogales"/>
        <s v="Ayuntamiento de Oliva de la Frontera"/>
        <s v="Ayuntamiento de Oliva de Mérida"/>
        <s v="Ayuntamiento de Olivenza"/>
        <s v="Ayuntamiento de Orellana de la Sierra"/>
        <s v="Ayuntamiento de Orellana la Vieja"/>
        <s v="Ayuntamiento de Palomas"/>
        <s v="Ayuntamiento de Parra, La"/>
        <s v="Ayuntamiento de Peñalsordo"/>
        <s v="Ayuntamiento de Peraleda del Zaucejo"/>
        <s v="Ayuntamiento de Puebla de Alcocer"/>
        <s v="Ayuntamiento de Puebla de la Calzada"/>
        <s v="Ayuntamiento de Puebla de la Reina"/>
        <s v="Ayuntamiento de Puebla de Obando"/>
        <s v="Ayuntamiento de Puebla de Sancho Pérez"/>
        <s v="Ayuntamiento de Puebla del Maestre"/>
        <s v="Ayuntamiento de Puebla del Prior"/>
        <s v="Ayuntamiento de Pueblonuevo del Guadiana"/>
        <s v="Ayuntamiento de Quintana de la Serena"/>
        <s v="Ayuntamiento de Reina"/>
        <s v="Ayuntamiento de Rena"/>
        <s v="Ayuntamiento de Retamal de Llerena"/>
        <s v="Ayuntamiento de Ribera del Fresno"/>
        <s v="Ayuntamiento de Risco"/>
        <s v="Ayuntamiento de Roca de la Sierra, La"/>
        <s v="Ayuntamiento de Salvaleón"/>
        <s v="Ayuntamiento de Salvatierra de los Barros"/>
        <s v="Ayuntamiento de San Pedro de Mérida"/>
        <s v="Ayuntamiento de San Vicente de Alcántara"/>
        <s v="Ayuntamiento de Sancti-Spíritus"/>
        <s v="Ayuntamiento de Santa Amalia"/>
        <s v="Ayuntamiento de Santa Marta"/>
        <s v="Ayuntamiento de Santos de Maimona, Los"/>
        <s v="Ayuntamiento de Segura de León"/>
        <s v="Ayuntamiento de Siruela"/>
        <s v="Ayuntamiento de Solana de los Barros"/>
        <s v="Ayuntamiento de Talarrubias"/>
        <s v="Ayuntamiento de Talavera la Real"/>
        <s v="Ayuntamiento de Táliga"/>
        <s v="Ayuntamiento de Tamurejo"/>
        <s v="Ayuntamiento de Torre de Miguel Sesmero"/>
        <s v="Ayuntamiento de Torremayor"/>
        <s v="Ayuntamiento de Torremejía"/>
        <s v="Ayuntamiento de Trasierra"/>
        <s v="Ayuntamiento de Trujillanos"/>
        <s v="Ayuntamiento de Usagre"/>
        <s v="Ayuntamiento de Valdecaballeros"/>
        <s v="Ayuntamiento de Valdelacalzada"/>
        <s v="Ayuntamiento de Valdetorres"/>
        <s v="Ayuntamiento de Valencia de las Torres"/>
        <s v="Ayuntamiento de Valencia del Mombuey"/>
        <s v="Ayuntamiento de Valencia del Ventoso"/>
        <s v="Ayuntamiento de Valle de la Serena"/>
        <s v="Ayuntamiento de Valle de Matamoros"/>
        <s v="Ayuntamiento de Valle de Santa Ana"/>
        <s v="Ayuntamiento de Valverde de Burguillos"/>
        <s v="Ayuntamiento de Valverde de Leganés"/>
        <s v="Ayuntamiento de Valverde de Llerena"/>
        <s v="Ayuntamiento de Valverde de Mérida"/>
        <s v="Ayuntamiento de Villafranca de los Barros"/>
        <s v="Ayuntamiento de Villagarcía de la Torre"/>
        <s v="Ayuntamiento de Villagonzalo"/>
        <s v="Ayuntamiento de Villalba de los Barros"/>
        <s v="Ayuntamiento de Villanueva de la Serena"/>
        <s v="Ayuntamiento de Villanueva del Fresno"/>
        <s v="Ayuntamiento de Villar de Rena"/>
        <s v="Ayuntamiento de Villar del Rey"/>
        <s v="Ayuntamiento de Villarta de los Montes"/>
        <s v="Ayuntamiento de Zafra"/>
        <s v="Ayuntamiento de Zahínos"/>
        <s v="Ayuntamiento de Zalamea de la Serena"/>
        <s v="Ayuntamiento de Zarza, La"/>
        <s v="Ayuntamiento de Zarza-Capilla"/>
        <s v="Ajuntament de Cornellà de Llobregat"/>
        <s v="Ayuntamiento de Abrera"/>
        <s v="Ayuntamiento de Aguilar de Segarra"/>
        <s v="Ayuntamiento de Aiguafreda"/>
        <s v="Ayuntamiento de Alella"/>
        <s v="Ayuntamiento de Alpens"/>
        <s v="Ayuntamiento de Ametlla del Vallès, L'"/>
        <s v="Ayuntamiento de Arenys de Mar"/>
        <s v="Ayuntamiento de Arenys de Munt"/>
        <s v="Ayuntamiento de Argençola"/>
        <s v="Ayuntamiento de Argentona"/>
        <s v="Ayuntamiento de Artés"/>
        <s v="Ayuntamiento de Avià"/>
        <s v="Ayuntamiento de Avinyó"/>
        <s v="Ayuntamiento de Avinyonet del Penedès"/>
        <s v="Ayuntamiento de Badalona"/>
        <s v="Ayuntamiento de Badia del Vallès"/>
        <s v="Ayuntamiento de Bagà"/>
        <s v="Ayuntamiento de Balenyà"/>
        <s v="Ayuntamiento de Balsareny"/>
        <s v="Ayuntamiento de Barberà del Vallès"/>
        <s v="Ayuntamiento de Barcelona"/>
        <s v="Ayuntamiento de Begues"/>
        <s v="Ayuntamiento de Bellprat"/>
        <s v="Ayuntamiento de Berga"/>
        <s v="Ayuntamiento de Bigues I Riells"/>
        <s v="Ayuntamiento de Borredà"/>
        <s v="Ayuntamiento de Bruc, El"/>
        <s v="Ayuntamiento de Brull, El"/>
        <s v="Ayuntamiento de Cabanyes, Les"/>
        <s v="Ayuntamiento de Cabrera D'Anoia"/>
        <s v="Ayuntamiento de Cabrera de Mar"/>
        <s v="Ayuntamiento de Cabrils"/>
        <s v="Ayuntamiento de Calaf"/>
        <s v="Ayuntamiento de Calders"/>
        <s v="Ayuntamiento de Caldes de Montbui"/>
        <s v="Ayuntamiento de Caldes D'Estrac"/>
        <s v="Ayuntamiento de Calella"/>
        <s v="Ayuntamiento de Calldetenes"/>
        <s v="Ayuntamiento de Callús"/>
        <s v="Ayuntamiento de Calonge de Segarra"/>
        <s v="Ayuntamiento de Campins"/>
        <s v="Ayuntamiento de Canet de Mar"/>
        <s v="Ayuntamiento de Canovelles"/>
        <s v="Ayuntamiento de Cànoves I Samalús"/>
        <s v="Ayuntamiento de Canyelles"/>
        <s v="Ayuntamiento de Capellades"/>
        <s v="Ayuntamiento de Capolat"/>
        <s v="Ayuntamiento de Cardedeu"/>
        <s v="Ayuntamiento de Cardona"/>
        <s v="Ayuntamiento de Carme"/>
        <s v="Ayuntamiento de Casserres"/>
        <s v="Ayuntamiento de Castell de L'Areny"/>
        <s v="Ayuntamiento de Castellar de N'Hug"/>
        <s v="Ayuntamiento de Castellar del Riu"/>
        <s v="Ayuntamiento de Castellar del Vallès"/>
        <s v="Ayuntamiento de Castellbell I el Vilar"/>
        <s v="Ayuntamiento de Castellbisbal"/>
        <s v="Ayuntamiento de Castellcir"/>
        <s v="Ayuntamiento de Castelldefels"/>
        <s v="Ayuntamiento de Castellet I la Gornal"/>
        <s v="Ayuntamiento de Castellfollit de Riubregós"/>
        <s v="Ayuntamiento de Castellfollit del Boix"/>
        <s v="Ayuntamiento de Castellgalí"/>
        <s v="Ayuntamiento de Castellnou de Bages"/>
        <s v="Ayuntamiento de Castellolí"/>
        <s v="Ayuntamiento de Castellterçol"/>
        <s v="Ayuntamiento de Castellví de la Marca"/>
        <s v="Ayuntamiento de Castellví de Rosanes"/>
        <s v="Ayuntamiento de Centelles"/>
        <s v="Ayuntamiento de Cercs"/>
        <s v="Ayuntamiento de Cerdanyola del Vallès"/>
        <s v="Ayuntamiento de Cervelló"/>
        <s v="Ayuntamiento de Collbató"/>
        <s v="Ayuntamiento de Collsuspina"/>
        <s v="Ayuntamiento de Copons"/>
        <s v="Ayuntamiento de Corbera de Llobregat"/>
        <s v="Ayuntamiento de Cubelles"/>
        <s v="Ayuntamiento de Dosrius"/>
        <s v="Ayuntamiento de Esparreguera"/>
        <s v="Ayuntamiento de Esplugues de Llobregat"/>
        <s v="Ayuntamiento de Espunyola, L'"/>
        <s v="Ayuntamiento de Esquirol, L'"/>
        <s v="Ayuntamiento de Estany, L'"/>
        <s v="Ayuntamiento de Figaró-Montmany"/>
        <s v="Ayuntamiento de Fígols"/>
        <s v="Ayuntamiento de Fogars de la Selva"/>
        <s v="Ayuntamiento de Fogars de Montclús"/>
        <s v="Ayuntamiento de Folgueroles"/>
        <s v="Ayuntamiento de Fonollosa"/>
        <s v="Ayuntamiento de Font-Rubí"/>
        <s v="Ayuntamiento de Franqueses del Vallès, Les"/>
        <s v="Ayuntamiento de Gaià"/>
        <s v="Ayuntamiento de Gallifa"/>
        <s v="Ayuntamiento de Garriga, La"/>
        <s v="Ayuntamiento de Gavà"/>
        <s v="Ayuntamiento de Gelida"/>
        <s v="Ayuntamiento de Gironella"/>
        <s v="Ayuntamiento de Gisclareny"/>
        <s v="Ayuntamiento de Granera"/>
        <s v="Ayuntamiento de Granollers"/>
        <s v="Ayuntamiento de Gualba"/>
        <s v="Ayuntamiento de Guardiola de Berguedà"/>
        <s v="Ayuntamiento de Gurb"/>
        <s v="Ayuntamiento de Hospitalet de Llobregat, L'"/>
        <s v="Ayuntamiento de Hostalets de Pierola, Els"/>
        <s v="Ayuntamiento de Igualada"/>
        <s v="Ayuntamiento de Jorba"/>
        <s v="Ayuntamiento de la Granada (Barcelona)"/>
        <s v="Ayuntamiento de Llacuna, La"/>
        <s v="Ayuntamiento de Llagosta, La"/>
        <s v="Ayuntamiento de Lliçà D'Amunt"/>
        <s v="Ayuntamiento de Lliçà de Vall"/>
        <s v="Ayuntamiento de Llinars del Vallès"/>
        <s v="Ayuntamiento de Lluçà"/>
        <s v="Ayuntamiento de Malgrat de Mar"/>
        <s v="Ayuntamiento de Malla"/>
        <s v="Ayuntamiento de Manlleu"/>
        <s v="Ayuntamiento de Manresa"/>
        <s v="Ayuntamiento de Marganell"/>
        <s v="Ayuntamiento de Martorell"/>
        <s v="Ayuntamiento de Martorelles"/>
        <s v="Ayuntamiento de Masies de Roda, Les"/>
        <s v="Ayuntamiento de Masies de Voltregà, Les"/>
        <s v="Ayuntamiento de Masnou, El"/>
        <s v="Ayuntamiento de Masquefa"/>
        <s v="Ayuntamiento de Matadepera"/>
        <s v="Ayuntamiento de Mataró"/>
        <s v="Ayuntamiento de Mediona"/>
        <s v="Ayuntamiento de Moià"/>
        <s v="Ayuntamiento de Molins de Rei"/>
        <s v="Ayuntamiento de Mollet del Vallès"/>
        <s v="Ayuntamiento de Monistrol de Calders"/>
        <s v="Ayuntamiento de Monistrol de Montserrat"/>
        <s v="Ayuntamiento de Montcada I Reixac"/>
        <s v="Ayuntamiento de Montclar"/>
        <s v="Ayuntamiento de Montesquiu"/>
        <s v="Ayuntamiento de Montgat"/>
        <s v="Ayuntamiento de Montmajor"/>
        <s v="Ayuntamiento de Montmaneu"/>
        <s v="Ayuntamiento de Montmeló"/>
        <s v="Ayuntamiento de Montornès del Vallès"/>
        <s v="Ayuntamiento de Montseny"/>
        <s v="Ayuntamiento de Muntanyola"/>
        <s v="Ayuntamiento de Mura"/>
        <s v="Ayuntamiento de Navarcles"/>
        <s v="Ayuntamiento de Navàs"/>
        <s v="Ayuntamiento de Nou de Berguedà, La"/>
        <s v="Ayuntamiento de Òdena"/>
        <s v="Ayuntamiento de Olèrdola"/>
        <s v="Ayuntamiento de Olesa de Bonesvalls"/>
        <s v="Ayuntamiento de Olesa de Montserrat"/>
        <s v="Ayuntamiento de Olivella"/>
        <s v="Ayuntamiento de Olost"/>
        <s v="Ayuntamiento de Olvan"/>
        <s v="Ayuntamiento de Orís"/>
        <s v="Ayuntamiento de Oristà"/>
        <s v="Ayuntamiento de Orpí"/>
        <s v="Ayuntamiento de Òrrius"/>
        <s v="Ayuntamiento de Pacs del Penedès"/>
        <s v="Ayuntamiento de Palafolls"/>
        <s v="Ayuntamiento de Palau-Solità I Plegamans"/>
        <s v="Ayuntamiento de Pallejà"/>
        <s v="Ayuntamiento de Palma de Cervelló, La"/>
        <s v="Ayuntamiento de Papiol, El"/>
        <s v="Ayuntamiento de Parets del Vallès"/>
        <s v="Ayuntamiento de Perafita"/>
        <s v="Ayuntamiento de Piera"/>
        <s v="Ayuntamiento de Pineda de Mar"/>
        <s v="Ayuntamiento de Pla del Penedès, El"/>
        <s v="Ayuntamiento de Pobla de Claramunt, La"/>
        <s v="Ayuntamiento de Pobla de Lillet, La"/>
        <s v="Ayuntamiento de Polinyà"/>
        <s v="Ayuntamiento de Pont de Vilomara I Rocafort, El"/>
        <s v="Ayuntamiento de Pontons"/>
        <s v="Ayuntamiento de Prat de Llobregat, El"/>
        <s v="Ayuntamiento de Prats de Lluçanès"/>
        <s v="Ayuntamiento de Prats de Rei, Els"/>
        <s v="Ayuntamiento de Premià de Dalt"/>
        <s v="Ayuntamiento de Premià de Mar"/>
        <s v="Ayuntamiento de Puigdàlber"/>
        <s v="Ayuntamiento de Puig-Reig"/>
        <s v="Ayuntamiento de Pujalt"/>
        <s v="Ayuntamiento de Quar, La"/>
        <s v="Ayuntamiento de Rajadell"/>
        <s v="Ayuntamiento de Rellinars"/>
        <s v="Ayuntamiento de Ripollet"/>
        <s v="Ayuntamiento de Roca del Vallès, La"/>
        <s v="Ayuntamiento de Roda de Ter"/>
        <s v="Ayuntamiento de Rubí"/>
        <s v="Ayuntamiento de Rubió"/>
        <s v="Ayuntamiento de Rupit I Pruit"/>
        <s v="Ayuntamiento de Sabadell"/>
        <s v="Ayuntamiento de Sagàs"/>
        <s v="Ayuntamiento de Saldes"/>
        <s v="Ayuntamiento de Sallent"/>
        <s v="Ayuntamiento de Sant Adrià de Besòs"/>
        <s v="Ayuntamiento de Sant Agustí de Lluçanès"/>
        <s v="Ayuntamiento de Sant Andreu de la Barca"/>
        <s v="Ayuntamiento de Sant Andreu de Llavaneres"/>
        <s v="Ayuntamiento de Sant Antoni de Vilamajor"/>
        <s v="Ayuntamiento de Sant Bartomeu del Grau"/>
        <s v="Ayuntamiento de Sant Boi de Llobregat"/>
        <s v="Ayuntamiento de Sant Boi de Lluçanès"/>
        <s v="Ayuntamiento de Sant Cebrià de Vallalta"/>
        <s v="Ayuntamiento de Sant Celoni"/>
        <s v="Ayuntamiento de Sant Climent de Llobregat"/>
        <s v="Ayuntamiento de Sant Cugat del Vallès"/>
        <s v="Ayuntamiento de Sant Cugat Sesgarrigues"/>
        <s v="Ayuntamiento de Sant Esteve de Palautordera"/>
        <s v="Ayuntamiento de Sant Esteve Sesrovires"/>
        <s v="Ayuntamiento de Sant Feliu de Codines"/>
        <s v="Ayuntamiento de Sant Feliu de Llobregat"/>
        <s v="Ayuntamiento de Sant Feliu Sasserra"/>
        <s v="Ayuntamiento de Sant Fost de Campsentelles"/>
        <s v="Ayuntamiento de Sant Fruitós de Bages"/>
        <s v="Ayuntamiento de Sant Hipòlit de Voltregà"/>
        <s v="Ayuntamiento de Sant Iscle de Vallalta"/>
        <s v="Ayuntamiento de Sant Jaume de Frontanyà"/>
        <s v="Ayuntamiento de Sant Joan de Vilatorrada"/>
        <s v="Ayuntamiento de Sant Joan Despí"/>
        <s v="Ayuntamiento de Sant Julià de Cerdanyola"/>
        <s v="Ayuntamiento de Sant Julià de Vilatorta"/>
        <s v="Ayuntamiento de Sant Just Desvern"/>
        <s v="Ayuntamiento de Sant Llorenç D'Hortons"/>
        <s v="Ayuntamiento de Sant Llorenç Savall"/>
        <s v="Ayuntamiento de Sant Martí D'Albars"/>
        <s v="Ayuntamiento de Sant Martí de Centelles"/>
        <s v="Ayuntamiento de Sant Martí de Tous"/>
        <s v="Ayuntamiento de Sant Martí Sarroca"/>
        <s v="Ayuntamiento de Sant Martí Sesgueioles"/>
        <s v="Ayuntamiento de Sant Mateu de Bages"/>
        <s v="Ayuntamiento de Sant Pere de Ribes"/>
        <s v="Ayuntamiento de Sant Pere de Riudebitlles"/>
        <s v="Ayuntamiento de Sant Pere de Torelló"/>
        <s v="Ayuntamiento de Sant Pere de Vilamajor"/>
        <s v="Ayuntamiento de Sant Pere Sallavinera"/>
        <s v="Ayuntamiento de Sant Pol de Mar"/>
        <s v="Ayuntamiento de Sant Quintí de Mediona"/>
        <s v="Ayuntamiento de Sant Quirze de Besora"/>
        <s v="Ayuntamiento de Sant Quirze del Vallès"/>
        <s v="Ayuntamiento de Sant Quirze Safaja"/>
        <s v="Ayuntamiento de Sant Sadurní D'Anoia"/>
        <s v="Ayuntamiento de Sant Sadurní D'Osormort"/>
        <s v="Ayuntamiento de Sant Salvador de Guardiola"/>
        <s v="Ayuntamiento de Sant Vicenç de Castellet"/>
        <s v="Ayuntamiento de Sant Vicenç de Montalt"/>
        <s v="Ayuntamiento de Sant Vicenç de Torelló"/>
        <s v="Ayuntamiento de Sant Vicenç Dels Horts"/>
        <s v="Ayuntamiento de Santa Cecília de Voltregà"/>
        <s v="Ayuntamiento de Santa Coloma de Cervelló"/>
        <s v="Ayuntamiento de Santa Coloma de Gramenet"/>
        <s v="Ayuntamiento de Santa Eugènia de Berga"/>
        <s v="Ayuntamiento de Santa Eulàlia de Riuprimer"/>
        <s v="Ayuntamiento de Santa Eulàlia de Ronçana"/>
        <s v="Ayuntamiento de Santa Fe del Penedès"/>
        <s v="Ayuntamiento de Santa Margarida de Montbui"/>
        <s v="Ayuntamiento de Santa Margarida I Els Monjos"/>
        <s v="Ayuntamiento de Santa Maria de Besora"/>
        <s v="Ayuntamiento de Santa Maria de Martorelles"/>
        <s v="Ayuntamiento de Santa Maria de Merlès"/>
        <s v="Ayuntamiento de Santa Maria de Miralles"/>
        <s v="Ayuntamiento de Santa Maria de Palautordera"/>
        <s v="Ayuntamiento de Santa Maria D'Oló"/>
        <s v="Ayuntamiento de Santa Perpètua de Mogoda"/>
        <s v="Ayuntamiento de Santa Susanna"/>
        <s v="Ayuntamiento de Santpedor"/>
        <s v="Ayuntamiento de Sentmenat"/>
        <s v="Ayuntamiento de Seva"/>
        <s v="Ayuntamiento de Sitges"/>
        <s v="Ayuntamiento de Sobremunt"/>
        <s v="Ayuntamiento de Sora"/>
        <s v="Ayuntamiento de Subirats"/>
        <s v="Ayuntamiento de Súria"/>
        <s v="Ayuntamiento de Tagamanent"/>
        <s v="Ayuntamiento de Talamanca"/>
        <s v="Ayuntamiento de Taradell"/>
        <s v="Ayuntamiento de Tavèrnoles"/>
        <s v="Ayuntamiento de Tavertet"/>
        <s v="Ayuntamiento de Teià"/>
        <s v="Ayuntamiento de Terrassa"/>
        <s v="Ayuntamiento de Tiana"/>
        <s v="Ayuntamiento de Tona"/>
        <s v="Ayuntamiento de Tordera"/>
        <s v="Ayuntamiento de Torelló"/>
        <s v="Ayuntamiento de Torre de Claramunt, La"/>
        <s v="Ayuntamiento de Torrelavit"/>
        <s v="Ayuntamiento de Torrelles de Foix"/>
        <s v="Ayuntamiento de Torrelles de Llobregat"/>
        <s v="Ayuntamiento de Ullastrell"/>
        <s v="Ayuntamiento de Vacarisses"/>
        <s v="Ayuntamiento de Vallbona D'Anoia"/>
        <s v="Ayuntamiento de Vallcebre"/>
        <s v="Ayuntamiento de Vallgorguina"/>
        <s v="Ayuntamiento de Vallirana"/>
        <s v="Ayuntamiento de Vallromanes"/>
        <s v="Ayuntamiento de Veciana"/>
        <s v="Ayuntamiento de Vic"/>
        <s v="Ayuntamiento de Vilada"/>
        <s v="Ayuntamiento de Viladecans"/>
        <s v="Ayuntamiento de Viladecavalls"/>
        <s v="Ayuntamiento de Vilafranca del Penedès"/>
        <s v="Ayuntamiento de Vilalba Sasserra"/>
        <s v="Ayuntamiento de Vilanova de Sau"/>
        <s v="Ayuntamiento de Vilanova del Camí"/>
        <s v="Ayuntamiento de Vilanova del Vallès"/>
        <s v="Ayuntamiento de Vilanova I la Geltrú"/>
        <s v="Ayuntamiento de Vilassar de Dalt"/>
        <s v="Ayuntamiento de Vilassar de Mar"/>
        <s v="Ayuntamiento de Vilobí del Penedès"/>
        <s v="Ayuntamiento de Viver I Serrateix"/>
        <s v="Ayuntamiento de Abadiño"/>
        <s v="Ayuntamiento de Abanto y Ciérvana-Abanto Zierbena"/>
        <s v="Ayuntamiento de Ajangiz"/>
        <s v="Ayuntamiento de Alonsotegi"/>
        <s v="Ayuntamiento de Amorebieta-Etxano"/>
        <s v="Ayuntamiento de Amoroto"/>
        <s v="Ayuntamiento de Arakaldo"/>
        <s v="Ayuntamiento de Arantzazu"/>
        <s v="Ayuntamiento de Areatza"/>
        <s v="Ayuntamiento de Arrankudiaga-Zollo"/>
        <s v="Ayuntamiento de Arratzu"/>
        <s v="Ayuntamiento de Arrieta"/>
        <s v="Ayuntamiento de Arrigorriaga"/>
        <s v="Ayuntamiento de Artea"/>
        <s v="Ayuntamiento de Artzentales"/>
        <s v="Ayuntamiento de Atxondo"/>
        <s v="Ayuntamiento de Aulesti"/>
        <s v="Ayuntamiento de Bakio"/>
        <s v="Ayuntamiento de Balmaseda"/>
        <s v="Ayuntamiento de Barakaldo"/>
        <s v="Ayuntamiento de Barrika"/>
        <s v="Ayuntamiento de Basauri"/>
        <s v="Ayuntamiento de Bedia"/>
        <s v="Ayuntamiento de Berango"/>
        <s v="Ayuntamiento de Bermeo"/>
        <s v="Ayuntamiento de Berriatua"/>
        <s v="Ayuntamiento de Berriz"/>
        <s v="Ayuntamiento de Bilbao"/>
        <s v="Ayuntamiento de Busturia"/>
        <s v="Ayuntamiento de Derio"/>
        <s v="Ayuntamiento de Dima"/>
        <s v="Ayuntamiento de Durango"/>
        <s v="Ayuntamiento de Ea"/>
        <s v="Ayuntamiento de Elantxobe"/>
        <s v="Ayuntamiento de Elorrio"/>
        <s v="Ayuntamiento de Erandio"/>
        <s v="Ayuntamiento de Ereño"/>
        <s v="Ayuntamiento de Ermua"/>
        <s v="Ayuntamiento de Errigoiti"/>
        <s v="Ayuntamiento de Etxebarri"/>
        <s v="Ayuntamiento de Etxebarria"/>
        <s v="Ayuntamiento de Forua"/>
        <s v="Ayuntamiento de Fruiz"/>
        <s v="Ayuntamiento de Galdakao"/>
        <s v="Ayuntamiento de Galdames"/>
        <s v="Ayuntamiento de Gamiz-Fika"/>
        <s v="Ayuntamiento de Garai"/>
        <s v="Ayuntamiento de Gatika"/>
        <s v="Ayuntamiento de Gautegiz Arteaga"/>
        <s v="Ayuntamiento de Gernika-Lumo"/>
        <s v="Ayuntamiento de Getxo"/>
        <s v="Ayuntamiento de Gizaburuaga"/>
        <s v="Ayuntamiento de Gordexola"/>
        <s v="Ayuntamiento de Gorliz"/>
        <s v="Ayuntamiento de Güeñes"/>
        <s v="Ayuntamiento de Ibarrangelu"/>
        <s v="Ayuntamiento de Igorre"/>
        <s v="Ayuntamiento de Ispaster"/>
        <s v="Ayuntamiento de Iurreta"/>
        <s v="Ayuntamiento de Izurtza"/>
        <s v="Ayuntamiento de Karrantza Harana/Valle de Carranza"/>
        <s v="Ayuntamiento de Kortezubi"/>
        <s v="Ayuntamiento de Lanestosa"/>
        <s v="Ayuntamiento de Larrabetzu"/>
        <s v="Ayuntamiento de Laukiz"/>
        <s v="Ayuntamiento de Leioa"/>
        <s v="Ayuntamiento de Lekeitio"/>
        <s v="Ayuntamiento de Lemoa"/>
        <s v="Ayuntamiento de Lemoiz"/>
        <s v="Ayuntamiento de Lezama"/>
        <s v="Ayuntamiento de Loiu"/>
        <s v="Ayuntamiento de Mallabia"/>
        <s v="Ayuntamiento de Mañaria"/>
        <s v="Ayuntamiento de Markina-Xemein"/>
        <s v="Ayuntamiento de Maruri-Jatabe"/>
        <s v="Ayuntamiento de Mendata"/>
        <s v="Ayuntamiento de Mendexa"/>
        <s v="Ayuntamiento de Meñaka"/>
        <s v="Ayuntamiento de Morga"/>
        <s v="Ayuntamiento de Mundaka"/>
        <s v="Ayuntamiento de Mungia"/>
        <s v="Ayuntamiento de Munitibar-Arbatzegi Gerrikaitz"/>
        <s v="Ayuntamiento de Murueta"/>
        <s v="Ayuntamiento de Muskiz"/>
        <s v="Ayuntamiento de Muxika"/>
        <s v="Ayuntamiento de Nabarniz"/>
        <s v="Ayuntamiento de Ondarroa"/>
        <s v="Ayuntamiento de Orozko"/>
        <s v="Ayuntamiento de Ortuella"/>
        <s v="Ayuntamiento de Otxandio"/>
        <s v="Ayuntamiento de Plentzia"/>
        <s v="Ayuntamiento de Portugalete"/>
        <s v="Ayuntamiento de Santurtzi"/>
        <s v="Ayuntamiento de Sestao"/>
        <s v="Ayuntamiento de Sondika"/>
        <s v="Ayuntamiento de Sopela"/>
        <s v="Ayuntamiento de Sopuerta"/>
        <s v="Ayuntamiento de Sukarrieta"/>
        <s v="Ayuntamiento de Trucios-Turtzioz"/>
        <s v="Ayuntamiento de Ubide"/>
        <s v="Ayuntamiento de Ugao-Miraballes"/>
        <s v="Ayuntamiento de Urduliz"/>
        <s v="Ayuntamiento de Urduña/Orduña"/>
        <s v="Ayuntamiento de Usansolo"/>
        <s v="Ayuntamiento de Valle de Trápaga-Trapagaran"/>
        <s v="Ayuntamiento de Zaldibar"/>
        <s v="Ayuntamiento de Zalla"/>
        <s v="Ayuntamiento de Zamudio"/>
        <s v="Ayuntamiento de Zaratamo"/>
        <s v="Ayuntamiento de Zeanuri"/>
        <s v="Ayuntamiento de Zeberio"/>
        <s v="Ayuntamiento de Zierbena"/>
        <s v="Ayuntamiento de Ziortza-Bolibar"/>
        <s v="Ayuntamiento de Abajas"/>
        <s v="Ayuntamiento de Adrada de Haza"/>
        <s v="Ayuntamiento de Aguas Cándidas"/>
        <s v="Ayuntamiento de Aguilar de Bureba"/>
        <s v="Ayuntamiento de Albillos"/>
        <s v="Ayuntamiento de Alcocero de Mola"/>
        <s v="Ayuntamiento de Alfoz de Bricia"/>
        <s v="Ayuntamiento de Alfoz de Quintanadueñas"/>
        <s v="Ayuntamiento de Alfoz de Santa Gadea"/>
        <s v="Ayuntamiento de Altable"/>
        <s v="Ayuntamiento de Altos, Los"/>
        <s v="Ayuntamiento de Ameyugo"/>
        <s v="Ayuntamiento de Anguix"/>
        <s v="Ayuntamiento de Aranda de Duero"/>
        <s v="Ayuntamiento de Arandilla"/>
        <s v="Ayuntamiento de Arauzo de Miel"/>
        <s v="Ayuntamiento de Arauzo de Salce"/>
        <s v="Ayuntamiento de Arauzo de Torre"/>
        <s v="Ayuntamiento de Arcos"/>
        <s v="Ayuntamiento de Arenillas de Riopisuerga"/>
        <s v="Ayuntamiento de Arija"/>
        <s v="Ayuntamiento de Arlanzón"/>
        <s v="Ayuntamiento de Arraya de Oca"/>
        <s v="Ayuntamiento de Atapuerca"/>
        <s v="Ayuntamiento de Ausines, Los"/>
        <s v="Ayuntamiento de Avellanosa de Muñó"/>
        <s v="Ayuntamiento de Bahabón de Esgueva"/>
        <s v="Ayuntamiento de Balbases, Los"/>
        <s v="Ayuntamiento de Baños de Valdearados"/>
        <s v="Ayuntamiento de Bañuelos de Bureba"/>
        <s v="Ayuntamiento de Barbadillo de Herreros"/>
        <s v="Ayuntamiento de Barbadillo del Mercado"/>
        <s v="Ayuntamiento de Barbadillo del Pez"/>
        <s v="Ayuntamiento de Barrio de Muñó"/>
        <s v="Ayuntamiento de Barrios de Bureba, Los"/>
        <s v="Ayuntamiento de Barrios de Colina"/>
        <s v="Ayuntamiento de Basconcillos del Tozo"/>
        <s v="Ayuntamiento de Bascuñana"/>
        <s v="Ayuntamiento de Belbimbre"/>
        <s v="Ayuntamiento de Belorado"/>
        <s v="Ayuntamiento de Berberana"/>
        <s v="Ayuntamiento de Berlangas de Roa"/>
        <s v="Ayuntamiento de Berzosa de Bureba"/>
        <s v="Ayuntamiento de Bozoó"/>
        <s v="Ayuntamiento de Brazacorta"/>
        <s v="Ayuntamiento de Briviesca"/>
        <s v="Ayuntamiento de Bugedo"/>
        <s v="Ayuntamiento de Buniel"/>
        <s v="Ayuntamiento de Burgos"/>
        <s v="Ayuntamiento de Busto de Bureba"/>
        <s v="Ayuntamiento de Cabañes de Esgueva"/>
        <s v="Ayuntamiento de Cabezón de la Sierra"/>
        <s v="Ayuntamiento de Caleruega"/>
        <s v="Ayuntamiento de Campillo de Aranda"/>
        <s v="Ayuntamiento de Campolara"/>
        <s v="Ayuntamiento de Canicosa de la Sierra"/>
        <s v="Ayuntamiento de Cantabrana"/>
        <s v="Ayuntamiento de Carazo"/>
        <s v="Ayuntamiento de Carcedo de Bureba"/>
        <s v="Ayuntamiento de Carcedo de Burgos"/>
        <s v="Ayuntamiento de Cardeñadijo"/>
        <s v="Ayuntamiento de Cardeñajimeno"/>
        <s v="Ayuntamiento de Cardeñuela Riopico"/>
        <s v="Ayuntamiento de Carrias"/>
        <s v="Ayuntamiento de Cascajares de Bureba"/>
        <s v="Ayuntamiento de Cascajares de la Sierra"/>
        <s v="Ayuntamiento de Castellanos de Castro"/>
        <s v="Ayuntamiento de Castil de Peones"/>
        <s v="Ayuntamiento de Castildelgado"/>
        <s v="Ayuntamiento de Castrillo de la Reina"/>
        <s v="Ayuntamiento de Castrillo de la Vega"/>
        <s v="Ayuntamiento de Castrillo de Riopisuerga"/>
        <s v="Ayuntamiento de Castrillo del Val"/>
        <s v="Ayuntamiento de Castrillo Mota de Judíos"/>
        <s v="Ayuntamiento de Castrojeriz"/>
        <s v="Ayuntamiento de Cavia"/>
        <s v="Ayuntamiento de Cayuela"/>
        <s v="Ayuntamiento de Cebrecos"/>
        <s v="Ayuntamiento de Celada del Camino"/>
        <s v="Ayuntamiento de Cerezo de Río Tirón"/>
        <s v="Ayuntamiento de Cerratón de Juarros"/>
        <s v="Ayuntamiento de Ciadoncha"/>
        <s v="Ayuntamiento de Cillaperlata"/>
        <s v="Ayuntamiento de Cilleruelo de Abajo"/>
        <s v="Ayuntamiento de Cilleruelo de Arriba"/>
        <s v="Ayuntamiento de Ciruelos de Cervera"/>
        <s v="Ayuntamiento de Cogollos"/>
        <s v="Ayuntamiento de Condado de Treviño"/>
        <s v="Ayuntamiento de Contreras"/>
        <s v="Ayuntamiento de Coruña del Conde"/>
        <s v="Ayuntamiento de Covarrubias"/>
        <s v="Ayuntamiento de Cubillo del Campo"/>
        <s v="Ayuntamiento de Cubo de Bureba"/>
        <s v="Ayuntamiento de Cueva de Roa, La"/>
        <s v="Ayuntamiento de Cuevas de San Clemente"/>
        <s v="Ayuntamiento de Encío"/>
        <s v="Ayuntamiento de Espinosa de Cervera"/>
        <s v="Ayuntamiento de Espinosa de los Monteros"/>
        <s v="Ayuntamiento de Espinosa del Camino"/>
        <s v="Ayuntamiento de Estépar"/>
        <s v="Ayuntamiento de Fontioso"/>
        <s v="Ayuntamiento de Frandovínez"/>
        <s v="Ayuntamiento de Fresneda de la Sierra Tirón"/>
        <s v="Ayuntamiento de Fresneña"/>
        <s v="Ayuntamiento de Fresnillo de las Dueñas"/>
        <s v="Ayuntamiento de Fresno de Río Tirón"/>
        <s v="Ayuntamiento de Fresno de Rodilla"/>
        <s v="Ayuntamiento de Frías"/>
        <s v="Ayuntamiento de Fuentebureba"/>
        <s v="Ayuntamiento de Fuentecén"/>
        <s v="Ayuntamiento de Fuentelcésped"/>
        <s v="Ayuntamiento de Fuentelisendo"/>
        <s v="Ayuntamiento de Fuentemolinos"/>
        <s v="Ayuntamiento de Fuentenebro"/>
        <s v="Ayuntamiento de Fuentespina"/>
        <s v="Ayuntamiento de Galbarros"/>
        <s v="Ayuntamiento de Gallega, La"/>
        <s v="Ayuntamiento de Grijalba"/>
        <s v="Ayuntamiento de Grisaleña"/>
        <s v="Ayuntamiento de Gumiel de Izán"/>
        <s v="Ayuntamiento de Gumiel de Mercado"/>
        <s v="Ayuntamiento de Hacinas"/>
        <s v="Ayuntamiento de Haza"/>
        <s v="Ayuntamiento de Hontanas"/>
        <s v="Ayuntamiento de Hontangas"/>
        <s v="Ayuntamiento de Hontoria de la Cantera"/>
        <s v="Ayuntamiento de Hontoria de Valdearados"/>
        <s v="Ayuntamiento de Hontoria del Pinar"/>
        <s v="Ayuntamiento de Hormazas, Las"/>
        <s v="Ayuntamiento de Hornillos del Camino"/>
        <s v="Ayuntamiento de Horra, La"/>
        <s v="Ayuntamiento de Hortigüela"/>
        <s v="Ayuntamiento de Hoyales de Roa"/>
        <s v="Ayuntamiento de Huérmeces"/>
        <s v="Ayuntamiento de Huerta de Arriba"/>
        <s v="Ayuntamiento de Huerta de Rey"/>
        <s v="Ayuntamiento de Humada"/>
        <s v="Ayuntamiento de Hurones"/>
        <s v="Ayuntamiento de Ibeas de Juarros"/>
        <s v="Ayuntamiento de Ibrillos"/>
        <s v="Ayuntamiento de Iglesiarrubia"/>
        <s v="Ayuntamiento de Iglesias"/>
        <s v="Ayuntamiento de Isar"/>
        <s v="Ayuntamiento de Itero del Castillo"/>
        <s v="Ayuntamiento de Jaramillo de la Fuente"/>
        <s v="Ayuntamiento de Jaramillo Quemado"/>
        <s v="Ayuntamiento de Junta de Traslaloma"/>
        <s v="Ayuntamiento de Junta de Villalba de Losa"/>
        <s v="Ayuntamiento de Jurisdicción de Lara"/>
        <s v="Ayuntamiento de Jurisdicción de San Zadornil"/>
        <s v="Ayuntamiento de Lerma"/>
        <s v="Ayuntamiento de Llano de Bureba"/>
        <s v="Ayuntamiento de Madrigal del Monte"/>
        <s v="Ayuntamiento de Madrigalejo del Monte"/>
        <s v="Ayuntamiento de Mahamud"/>
        <s v="Ayuntamiento de Mambrilla de Castrejón"/>
        <s v="Ayuntamiento de Mambrillas de Lara"/>
        <s v="Ayuntamiento de Mamolar"/>
        <s v="Ayuntamiento de Manciles"/>
        <s v="Ayuntamiento de Mazuela"/>
        <s v="Ayuntamiento de Mecerreyes"/>
        <s v="Ayuntamiento de Medina de Pomar"/>
        <s v="Ayuntamiento de Melgar de Fernamental"/>
        <s v="Ayuntamiento de Merindad de Cuesta-Urria"/>
        <s v="Ayuntamiento de Merindad de Montija"/>
        <s v="Ayuntamiento de Merindad de Río Ubierna"/>
        <s v="Ayuntamiento de Merindad de Sotoscueva"/>
        <s v="Ayuntamiento de Merindad de Valdeporres"/>
        <s v="Ayuntamiento de Merindad de Valdivielso"/>
        <s v="Ayuntamiento de Milagros"/>
        <s v="Ayuntamiento de Miranda de Ebro"/>
        <s v="Ayuntamiento de Miraveche"/>
        <s v="Ayuntamiento de Modúbar de la Emparedada"/>
        <s v="Ayuntamiento de Monasterio de la Sierra"/>
        <s v="Ayuntamiento de Monasterio de Rodilla"/>
        <s v="Ayuntamiento de Moncalvillo"/>
        <s v="Ayuntamiento de Monterrubio de la Demanda"/>
        <s v="Ayuntamiento de Montorio"/>
        <s v="Ayuntamiento de Moradillo de Roa"/>
        <s v="Ayuntamiento de Nava de Roa"/>
        <s v="Ayuntamiento de Navas de Bureba"/>
        <s v="Ayuntamiento de Nebreda"/>
        <s v="Ayuntamiento de Neila"/>
        <s v="Ayuntamiento de Olmedillo de Roa"/>
        <s v="Ayuntamiento de Olmillos de Muñó"/>
        <s v="Ayuntamiento de Oña"/>
        <s v="Ayuntamiento de Oquillas"/>
        <s v="Ayuntamiento de Orbaneja Riopico"/>
        <s v="Ayuntamiento de Padilla de Abajo"/>
        <s v="Ayuntamiento de Padilla de Arriba"/>
        <s v="Ayuntamiento de Padrones de Bureba"/>
        <s v="Ayuntamiento de Palacios de la Sierra"/>
        <s v="Ayuntamiento de Palacios de Riopisuerga"/>
        <s v="Ayuntamiento de Palazuelos de la Sierra"/>
        <s v="Ayuntamiento de Palazuelos de Muñó"/>
        <s v="Ayuntamiento de Pampliega"/>
        <s v="Ayuntamiento de Pancorbo"/>
        <s v="Ayuntamiento de Pardilla"/>
        <s v="Ayuntamiento de Partido de la Sierra en Tobalina"/>
        <s v="Ayuntamiento de Pedrosa de Duero"/>
        <s v="Ayuntamiento de Pedrosa de Río Úrbel"/>
        <s v="Ayuntamiento de Pedrosa del Páramo"/>
        <s v="Ayuntamiento de Pedrosa del Príncipe"/>
        <s v="Ayuntamiento de Peñaranda de Duero"/>
        <s v="Ayuntamiento de Peral de Arlanza"/>
        <s v="Ayuntamiento de Piérnigas"/>
        <s v="Ayuntamiento de Pineda de la Sierra"/>
        <s v="Ayuntamiento de Pineda Trasmonte"/>
        <s v="Ayuntamiento de Pinilla de los Barruecos"/>
        <s v="Ayuntamiento de Pinilla de los Moros"/>
        <s v="Ayuntamiento de Pinilla Trasmonte"/>
        <s v="Ayuntamiento de Poza de la Sal"/>
        <s v="Ayuntamiento de Prádanos de Bureba"/>
        <s v="Ayuntamiento de Pradoluengo"/>
        <s v="Ayuntamiento de Presencio"/>
        <s v="Ayuntamiento de Puebla de Arganzón, La"/>
        <s v="Ayuntamiento de Puentedura"/>
        <s v="Ayuntamiento de Quemada"/>
        <s v="Ayuntamiento de Quintana del Pidio"/>
        <s v="Ayuntamiento de Quintanabureba"/>
        <s v="Ayuntamiento de Quintanaélez"/>
        <s v="Ayuntamiento de Quintanaortuño"/>
        <s v="Ayuntamiento de Quintanapalla"/>
        <s v="Ayuntamiento de Quintanar de la Sierra"/>
        <s v="Ayuntamiento de Quintanavides"/>
        <s v="Ayuntamiento de Quintanilla de la Mata"/>
        <s v="Ayuntamiento de Quintanilla del Agua y Tordueles"/>
        <s v="Ayuntamiento de Quintanilla del Coco"/>
        <s v="Ayuntamiento de Quintanilla San García"/>
        <s v="Ayuntamiento de Quintanilla Vivar"/>
        <s v="Ayuntamiento de Quintanillas, Las"/>
        <s v="Ayuntamiento de Rabanera del Pinar"/>
        <s v="Ayuntamiento de Rábanos"/>
        <s v="Ayuntamiento de Rabé de las Calzadas"/>
        <s v="Ayuntamiento de Rebolledo de la Torre"/>
        <s v="Ayuntamiento de Redecilla del Camino"/>
        <s v="Ayuntamiento de Redecilla del Campo"/>
        <s v="Ayuntamiento de Regumiel de la Sierra"/>
        <s v="Ayuntamiento de Reinoso"/>
        <s v="Ayuntamiento de Retuerta"/>
        <s v="Ayuntamiento de Revilla del Campo"/>
        <s v="Ayuntamiento de Revilla Vallejera"/>
        <s v="Ayuntamiento de Revilla y Ahedo, La"/>
        <s v="Ayuntamiento de Revillarruz"/>
        <s v="Ayuntamiento de Rezmondo"/>
        <s v="Ayuntamiento de Riocavado de la Sierra"/>
        <s v="Ayuntamiento de Roa"/>
        <s v="Ayuntamiento de Rojas"/>
        <s v="Ayuntamiento de Royuela de Río Franco"/>
        <s v="Ayuntamiento de Rubena"/>
        <s v="Ayuntamiento de Rublacedo de Abajo"/>
        <s v="Ayuntamiento de Rucandio"/>
        <s v="Ayuntamiento de Salas de Bureba"/>
        <s v="Ayuntamiento de Salas de los Infantes"/>
        <s v="Ayuntamiento de Saldaña de Burgos"/>
        <s v="Ayuntamiento de Salinillas de Bureba"/>
        <s v="Ayuntamiento de San Adrián de Juarros"/>
        <s v="Ayuntamiento de San Juan del Monte"/>
        <s v="Ayuntamiento de San Mamés de Burgos"/>
        <s v="Ayuntamiento de San Martín de Rubiales"/>
        <s v="Ayuntamiento de San Millán de Lara"/>
        <s v="Ayuntamiento de San Vicente del Valle"/>
        <s v="Ayuntamiento de Santa Cecilia"/>
        <s v="Ayuntamiento de Santa Cruz de la Salceda"/>
        <s v="Ayuntamiento de Santa Cruz del Valle Urbión"/>
        <s v="Ayuntamiento de Santa Gadea del Cid"/>
        <s v="Ayuntamiento de Santa Inés"/>
        <s v="Ayuntamiento de Santa María del Campo"/>
        <s v="Ayuntamiento de Santa María del Invierno"/>
        <s v="Ayuntamiento de Santa María del Mercadillo"/>
        <s v="Ayuntamiento de Santa María Rivarredonda"/>
        <s v="Ayuntamiento de Santa Olalla de Bureba"/>
        <s v="Ayuntamiento de Santibáñez de Esgueva"/>
        <s v="Ayuntamiento de Santibáñez del Val"/>
        <s v="Ayuntamiento de Santo Domingo de Silos"/>
        <s v="Ayuntamiento de Sargentes de la Lora"/>
        <s v="Ayuntamiento de Sarracín"/>
        <s v="Ayuntamiento de Sasamón"/>
        <s v="Ayuntamiento de Sequera de Haza, La"/>
        <s v="Ayuntamiento de Solarana"/>
        <s v="Ayuntamiento de Sordillos"/>
        <s v="Ayuntamiento de Sotillo de la Ribera"/>
        <s v="Ayuntamiento de Sotragero"/>
        <s v="Ayuntamiento de Sotresgudo"/>
        <s v="Ayuntamiento de Susinos del Páramo"/>
        <s v="Ayuntamiento de Tamarón"/>
        <s v="Ayuntamiento de Tardajos"/>
        <s v="Ayuntamiento de Tejada"/>
        <s v="Ayuntamiento de Terradillos de Esgueva"/>
        <s v="Ayuntamiento de Tinieblas de la Sierra"/>
        <s v="Ayuntamiento de Tobar"/>
        <s v="Ayuntamiento de Tordómar"/>
        <s v="Ayuntamiento de Torrecilla del Monte"/>
        <s v="Ayuntamiento de Torregalindo"/>
        <s v="Ayuntamiento de Torrelara"/>
        <s v="Ayuntamiento de Torrepadre"/>
        <s v="Ayuntamiento de Torresandino"/>
        <s v="Ayuntamiento de Tórtoles de Esgueva"/>
        <s v="Ayuntamiento de Tosantos"/>
        <s v="Ayuntamiento de Trespaderne"/>
        <s v="Ayuntamiento de Tubilla del Agua"/>
        <s v="Ayuntamiento de Tubilla del Lago"/>
        <s v="Ayuntamiento de Úrbel del Castillo"/>
        <s v="Ayuntamiento de Vadocondes"/>
        <s v="Ayuntamiento de Valdeande"/>
        <s v="Ayuntamiento de Valdezate"/>
        <s v="Ayuntamiento de Valdorros"/>
        <s v="Ayuntamiento de Vallarta de Bureba"/>
        <s v="Ayuntamiento de Valle de las Navas"/>
        <s v="Ayuntamiento de Valle de Losa"/>
        <s v="Ayuntamiento de Valle de Manzanedo"/>
        <s v="Ayuntamiento de Valle de Mena"/>
        <s v="Ayuntamiento de Valle de Oca"/>
        <s v="Ayuntamiento de Valle de Santibáñez"/>
        <s v="Ayuntamiento de Valle de Sedano"/>
        <s v="Ayuntamiento de Valle de Tobalina"/>
        <s v="Ayuntamiento de Valle de Valdebezana"/>
        <s v="Ayuntamiento de Valle de Valdelaguna"/>
        <s v="Ayuntamiento de Valle de Valdelucio"/>
        <s v="Ayuntamiento de Valle de Zamanzas"/>
        <s v="Ayuntamiento de Vallejera"/>
        <s v="Ayuntamiento de Valles de Palenzuela"/>
        <s v="Ayuntamiento de Valluércanes"/>
        <s v="Ayuntamiento de Valmala"/>
        <s v="Ayuntamiento de Vid de Bureba, La"/>
        <s v="Ayuntamiento de Vid y Barrios, La"/>
        <s v="Ayuntamiento de Vileña"/>
        <s v="Ayuntamiento de Villadiego"/>
        <s v="Ayuntamiento de Villaescusa de Roa"/>
        <s v="Ayuntamiento de Villaescusa la Sombría"/>
        <s v="Ayuntamiento de Villaespasa"/>
        <s v="Ayuntamiento de Villafranca Montes de Oca"/>
        <s v="Ayuntamiento de Villafruela"/>
        <s v="Ayuntamiento de Villagalijo"/>
        <s v="Ayuntamiento de Villagonzalo Pedernales"/>
        <s v="Ayuntamiento de Villahoz"/>
        <s v="Ayuntamiento de Villalba de Duero"/>
        <s v="Ayuntamiento de Villalbilla de Burgos"/>
        <s v="Ayuntamiento de Villalbilla de Gumiel"/>
        <s v="Ayuntamiento de Villaldemiro"/>
        <s v="Ayuntamiento de Villalmanzo"/>
        <s v="Ayuntamiento de Villamayor de los Montes"/>
        <s v="Ayuntamiento de Villamayor de Treviño"/>
        <s v="Ayuntamiento de Villambistia"/>
        <s v="Ayuntamiento de Villamedianilla"/>
        <s v="Ayuntamiento de Villamiel de la Sierra"/>
        <s v="Ayuntamiento de Villangómez"/>
        <s v="Ayuntamiento de Villanueva de Argaño"/>
        <s v="Ayuntamiento de Villanueva de Carazo"/>
        <s v="Ayuntamiento de Villanueva de Gumiel"/>
        <s v="Ayuntamiento de Villanueva de Teba"/>
        <s v="Ayuntamiento de Villaquirán de la Puebla"/>
        <s v="Ayuntamiento de Villaquirán de los Infantes"/>
        <s v="Ayuntamiento de Villarcayo de Merindad de Castilla la Vieja"/>
        <s v="Ayuntamiento de Villariezo"/>
        <s v="Ayuntamiento de Villasandino"/>
        <s v="Ayuntamiento de Villasur de Herreros"/>
        <s v="Ayuntamiento de Villatuelda"/>
        <s v="Ayuntamiento de Villaverde del Monte"/>
        <s v="Ayuntamiento de Villaverde-Mogina"/>
        <s v="Ayuntamiento de Villayerno Morquillas"/>
        <s v="Ayuntamiento de Villazopeque"/>
        <s v="Ayuntamiento de Villegas"/>
        <s v="Ayuntamiento de Villoruebo"/>
        <s v="Ayuntamiento de Viloria de Rioja"/>
        <s v="Ayuntamiento de Vilviestre del Pinar"/>
        <s v="Ayuntamiento de Vizcaínos"/>
        <s v="Ayuntamiento de Zael"/>
        <s v="Ayuntamiento de Zarzosa de Río Pisuerga"/>
        <s v="Ayuntamiento de Zazuar"/>
        <s v="Ayuntamiento de Zuñeda"/>
        <s v="Ayuntamiento de Abadía"/>
        <s v="Ayuntamiento de Abertura"/>
        <s v="Ayuntamiento de Acebo"/>
        <s v="Ayuntamiento de Acehúche"/>
        <s v="Ayuntamiento de Aceituna"/>
        <s v="Ayuntamiento de Ahigal"/>
        <s v="Ayuntamiento de Albalá"/>
        <s v="Ayuntamiento de Alcántara"/>
        <s v="Ayuntamiento de Alcollarín"/>
        <s v="Ayuntamiento de Alcuéscar"/>
        <s v="Ayuntamiento de Aldeacentenera"/>
        <s v="Ayuntamiento de Aldea del Cano"/>
        <s v="Ayuntamiento de Aldea del Obispo, La"/>
        <s v="Ayuntamiento de Aldeanueva de la Vera"/>
        <s v="Ayuntamiento de Aldeanueva del Camino"/>
        <s v="Ayuntamiento de Aldehuela de Jerte"/>
        <s v="Ayuntamiento de Alía"/>
        <s v="Ayuntamiento de Aliseda"/>
        <s v="Ayuntamiento de Almaraz"/>
        <s v="Ayuntamiento de Almoharín"/>
        <s v="Ayuntamiento de Arroyo de la Luz"/>
        <s v="Ayuntamiento de Arroyomolinos de la Vera"/>
        <s v="Ayuntamiento de Arroyomolinos"/>
        <s v="Ayuntamiento de Baños de Montemayor"/>
        <s v="Ayuntamiento de Barrado"/>
        <s v="Ayuntamiento de Belvís de Monroy"/>
        <s v="Ayuntamiento de Benquerencia"/>
        <s v="Ayuntamiento de Berrocalejo"/>
        <s v="Ayuntamiento de Berzocana"/>
        <s v="Ayuntamiento de Bohonal de Ibor"/>
        <s v="Ayuntamiento de Botija"/>
        <s v="Ayuntamiento de Brozas"/>
        <s v="Ayuntamiento de Cabañas del Castillo"/>
        <s v="Ayuntamiento de Cabezabellosa"/>
        <s v="Ayuntamiento de Cabezuela del Valle"/>
        <s v="Ayuntamiento de Cabrero"/>
        <s v="Ayuntamiento de Cáceres"/>
        <s v="Ayuntamiento de Cachorrilla"/>
        <s v="Ayuntamiento de Cadalso"/>
        <s v="Ayuntamiento de Calzadilla"/>
        <s v="Ayuntamiento de Caminomorisco"/>
        <s v="Ayuntamiento de Campillo de Deleitosa"/>
        <s v="Ayuntamiento de Campo Lugar"/>
        <s v="Ayuntamiento de Cañamero"/>
        <s v="Ayuntamiento de Cañaveral"/>
        <s v="Ayuntamiento de Carbajo"/>
        <s v="Ayuntamiento de Carcaboso"/>
        <s v="Ayuntamiento de Carrascalejo"/>
        <s v="Ayuntamiento de Casar de Cáceres"/>
        <s v="Ayuntamiento de Casar de Palomero"/>
        <s v="Ayuntamiento de Casares de las Hurdes"/>
        <s v="Ayuntamiento de Casas de Don Antonio"/>
        <s v="Ayuntamiento de Casas de Don Gómez"/>
        <s v="Ayuntamiento de Casas del Castañar"/>
        <s v="Ayuntamiento de Casas del Monte"/>
        <s v="Ayuntamiento de Casas de Millán"/>
        <s v="Ayuntamiento de Casas de Miravete"/>
        <s v="Ayuntamiento de Casatejada"/>
        <s v="Ayuntamiento de Casillas de Coria"/>
        <s v="Ayuntamiento de Castañar de Ibor"/>
        <s v="Ayuntamiento de Ceclavín"/>
        <s v="Ayuntamiento de Cedillo"/>
        <s v="Ayuntamiento de Cerezo"/>
        <s v="Ayuntamiento de Cilleros"/>
        <s v="Ayuntamiento de Collado de la Vera"/>
        <s v="Ayuntamiento de Conquista de la Sierra"/>
        <s v="Ayuntamiento de Coria"/>
        <s v="Ayuntamiento de Cuacos de Yuste"/>
        <s v="Ayuntamiento de Cumbre, La"/>
        <s v="Ayuntamiento de Deleitosa"/>
        <s v="Ayuntamiento de Descargamaría"/>
        <s v="Ayuntamiento de Eljas"/>
        <s v="Ayuntamiento de Escurial"/>
        <s v="Ayuntamiento de Fresnedoso de Ibor"/>
        <s v="Ayuntamiento de Galisteo"/>
        <s v="Ayuntamiento de Garciaz"/>
        <s v="Ayuntamiento de Garganta, La"/>
        <s v="Ayuntamiento de Garganta la Olla"/>
        <s v="Ayuntamiento de Gargantilla"/>
        <s v="Ayuntamiento de Gargüera"/>
        <s v="Ayuntamiento de Garrovillas de Alconétar"/>
        <s v="Ayuntamiento de Garvín"/>
        <s v="Ayuntamiento de Gata"/>
        <s v="Ayuntamiento de Gordo, El"/>
        <s v="Ayuntamiento de Granja, La"/>
        <s v="Ayuntamiento de Guadalupe"/>
        <s v="Ayuntamiento de Guijo de Coria"/>
        <s v="Ayuntamiento de Guijo de Galisteo"/>
        <s v="Ayuntamiento de Guijo de Granadilla"/>
        <s v="Ayuntamiento de Guijo de Santa Bárbara"/>
        <s v="Ayuntamiento de Herguijuela"/>
        <s v="Ayuntamiento de Hernán-Pérez"/>
        <s v="Ayuntamiento de Herrera de Alcántara"/>
        <s v="Ayuntamiento de Herreruela"/>
        <s v="Ayuntamiento de Hervás"/>
        <s v="Ayuntamiento de Higuera de Albalat"/>
        <s v="Ayuntamiento de Hinojal"/>
        <s v="Ayuntamiento de Holguera"/>
        <s v="Ayuntamiento de Hoyos"/>
        <s v="Ayuntamiento de Huélaga"/>
        <s v="Ayuntamiento de Ibahernando"/>
        <s v="Ayuntamiento de Jaraicejo"/>
        <s v="Ayuntamiento de Jaraíz de la Vera"/>
        <s v="Ayuntamiento de Jarandilla de la Vera"/>
        <s v="Ayuntamiento de Jarilla"/>
        <s v="Ayuntamiento de Jerte"/>
        <s v="Ayuntamiento de Ladrillar"/>
        <s v="Ayuntamiento de Logrosán"/>
        <s v="Ayuntamiento de Losar de la Vera"/>
        <s v="Ayuntamiento de Madrigal de la Vera"/>
        <s v="Ayuntamiento de Madrigalejo"/>
        <s v="Ayuntamiento de Madroñera"/>
        <s v="Ayuntamiento de Majadas"/>
        <s v="Ayuntamiento de Malpartida de Cáceres"/>
        <s v="Ayuntamiento de Malpartida de Plasencia"/>
        <s v="Ayuntamiento de Marchagaz"/>
        <s v="Ayuntamiento de Mata de Alcántara"/>
        <s v="Ayuntamiento de Membrío"/>
        <s v="Ayuntamiento de Mesas de Ibor"/>
        <s v="Ayuntamiento de Miajadas"/>
        <s v="Ayuntamiento de Millanes"/>
        <s v="Ayuntamiento de Mirabel"/>
        <s v="Ayuntamiento de Mohedas de Granadilla"/>
        <s v="Ayuntamiento de Monroy"/>
        <s v="Ayuntamiento de Montánchez"/>
        <s v="Ayuntamiento de Montehermoso"/>
        <s v="Ayuntamiento de Moraleja"/>
        <s v="Ayuntamiento de Morcillo"/>
        <s v="Ayuntamiento de Navaconcejo"/>
        <s v="Ayuntamiento de Navalmoral de la Mata"/>
        <s v="Ayuntamiento de Navalvillar de Ibor"/>
        <s v="Ayuntamiento de Navas del Madroño"/>
        <s v="Ayuntamiento de Navezuelas"/>
        <s v="Ayuntamiento de Nuñomoral"/>
        <s v="Ayuntamiento de Oliva de Plasencia"/>
        <s v="Ayuntamiento de Palomero"/>
        <s v="Ayuntamiento de Pasarón de la Vera"/>
        <s v="Ayuntamiento de Pedroso de Acim"/>
        <s v="Ayuntamiento de Peraleda de la Mata"/>
        <s v="Ayuntamiento de Peraleda de San Román"/>
        <s v="Ayuntamiento de Perales del Puerto"/>
        <s v="Ayuntamiento de Pescueza"/>
        <s v="Ayuntamiento de Pesga, La"/>
        <s v="Ayuntamiento de Piedras Albas"/>
        <s v="Ayuntamiento de Pinofranqueado"/>
        <s v="Ayuntamiento de Piornal"/>
        <s v="Ayuntamiento de Plasencia"/>
        <s v="Ayuntamiento de Plasenzuela"/>
        <s v="Ayuntamiento de Portaje"/>
        <s v="Ayuntamiento de Portezuelo"/>
        <s v="Ayuntamiento de Pozuelo de Zarzón"/>
        <s v="Ayuntamiento de Puerto de Santa Cruz"/>
        <s v="Ayuntamiento de Rebollar"/>
        <s v="Ayuntamiento de Riolobos"/>
        <s v="Ayuntamiento de Robledillo de Gata"/>
        <s v="Ayuntamiento de Robledillo de la Vera"/>
        <s v="Ayuntamiento de Robledillo de Trujillo"/>
        <s v="Ayuntamiento de Robledollano"/>
        <s v="Ayuntamiento de Romangordo"/>
        <s v="Ayuntamiento de Ruanes"/>
        <s v="Ayuntamiento de Salorino"/>
        <s v="Ayuntamiento de Salvatierra de Santiago"/>
        <s v="Ayuntamiento de San Martín de Trevejo"/>
        <s v="Ayuntamiento de Santa Ana"/>
        <s v="Ayuntamiento de Santa Cruz de la Sierra"/>
        <s v="Ayuntamiento de Santa Cruz de Paniagua"/>
        <s v="Ayuntamiento de Santa Marta de Magasca"/>
        <s v="Ayuntamiento de Santiago de Alcántara"/>
        <s v="Ayuntamiento de Santiago del Campo"/>
        <s v="Ayuntamiento de Santibáñez el Alto"/>
        <s v="Ayuntamiento de Santibáñez el Bajo"/>
        <s v="Ayuntamiento de Saucedilla"/>
        <s v="Ayuntamiento de Segura de Toro"/>
        <s v="Ayuntamiento de Serradilla"/>
        <s v="Ayuntamiento de Serrejón"/>
        <s v="Ayuntamiento de Sierra de Fuentes"/>
        <s v="Ayuntamiento de Talaván"/>
        <s v="Ayuntamiento de Talaveruela de la Vera"/>
        <s v="Ayuntamiento de Talayuela"/>
        <s v="Ayuntamiento de Tejeda de Tiétar"/>
        <s v="Ayuntamiento de Toril"/>
        <s v="Ayuntamiento de Tornavacas"/>
        <s v="Ayuntamiento de Torno, El"/>
        <s v="Ayuntamiento de Torrecilla de los Ángeles"/>
        <s v="Ayuntamiento de Torrecillas de la Tiesa"/>
        <s v="Ayuntamiento de Torre de Don Miguel"/>
        <s v="Ayuntamiento de Torre de Santa María"/>
        <s v="Ayuntamiento de Torrejoncillo"/>
        <s v="Ayuntamiento de Torrejón el Rubio"/>
        <s v="Ayuntamiento de Torremenga"/>
        <s v="Ayuntamiento de Torremocha"/>
        <s v="Ayuntamiento de Torreorgaz"/>
        <s v="Ayuntamiento de Torrequemada"/>
        <s v="Ayuntamiento de Trujillo"/>
        <s v="Ayuntamiento de Valdastillas"/>
        <s v="Ayuntamiento de Valdecañas de Tajo"/>
        <s v="Ayuntamiento de Valdefuentes"/>
        <s v="Ayuntamiento de Valdehúncar"/>
        <s v="Ayuntamiento de Valdelacasa de Tajo"/>
        <s v="Ayuntamiento de Valdemorales"/>
        <s v="Ayuntamiento de Valdeobispo"/>
        <s v="Ayuntamiento de Valencia de Alcántara"/>
        <s v="Ayuntamiento de Valverde de la Vera"/>
        <s v="Ayuntamiento de Valverde del Fresno"/>
        <s v="Ayuntamiento de Viandar de la Vera"/>
        <s v="Ayuntamiento de Villa del Campo"/>
        <s v="Ayuntamiento de Villa del Rey"/>
        <s v="Ayuntamiento de Villamesías"/>
        <s v="Ayuntamiento de Villamiel"/>
        <s v="Ayuntamiento de Villanueva de la Sierra"/>
        <s v="Ayuntamiento de Villanueva de la Vera"/>
        <s v="Ayuntamiento de Villar del Pedroso"/>
        <s v="Ayuntamiento de Villar de Plasencia"/>
        <s v="Ayuntamiento de Villasbuenas de Gata"/>
        <s v="Ayuntamiento de Zarza de Granadilla"/>
        <s v="Ayuntamiento de Zarza de Montánchez"/>
        <s v="Ayuntamiento de Zarza la Mayor"/>
        <s v="Ayuntamiento de Zorita"/>
        <s v="Ayuntamiento de Rosalejo"/>
        <s v="Ayuntamiento de Vegaviana"/>
        <s v="Ayuntamiento de Alagón del Río"/>
        <s v="Ayuntamiento de Tiétar"/>
        <s v="Ayuntamiento de Pueblonuevo de Miramontes"/>
        <s v="Ayuntamiento de Alcalá de los Gazules"/>
        <s v="Ayuntamiento de Alcalá del Valle"/>
        <s v="Ayuntamiento de Algar"/>
        <s v="Ayuntamiento de Algeciras"/>
        <s v="Ayuntamiento de Algodonales"/>
        <s v="Ayuntamiento de Arcos de la Frontera"/>
        <s v="Ayuntamiento de Barbate"/>
        <s v="Ayuntamiento de Barrios, Los"/>
        <s v="Ayuntamiento de Benalup-Casas Viejas"/>
        <s v="Ayuntamiento de Benaocaz"/>
        <s v="Ayuntamiento de Bornos"/>
        <s v="Ayuntamiento de Bosque, El"/>
        <s v="Ayuntamiento de Cádiz"/>
        <s v="Ayuntamiento de Castellar de la Frontera"/>
        <s v="Ayuntamiento de Chiclana de la Frontera"/>
        <s v="Ayuntamiento de Chipiona"/>
        <s v="Ayuntamiento de Conil de la Frontera"/>
        <s v="Ayuntamiento de Espera"/>
        <s v="Ayuntamiento de Gastor, El"/>
        <s v="Ayuntamiento de Grazalema"/>
        <s v="Ayuntamiento de Jerez de la Frontera"/>
        <s v="Ayuntamiento de Jimena de la Frontera"/>
        <s v="Ayuntamiento de Línea de la Concepción, La"/>
        <s v="Ayuntamiento de Medina-Sidonia"/>
        <s v="Ayuntamiento de Olvera"/>
        <s v="Ayuntamiento de Paterna de Rivera"/>
        <s v="Ayuntamiento de Prado del Rey"/>
        <s v="Ayuntamiento de Puerto de Santa María, El"/>
        <s v="Ayuntamiento de Puerto Serrano"/>
        <s v="Ayuntamiento de Rota"/>
        <s v="Ayuntamiento de Puerto Real"/>
        <s v="Ayuntamiento de San Fernando"/>
        <s v="Ayuntamiento de San José del Valle"/>
        <s v="Ayuntamiento de San Martín del Tesorillo"/>
        <s v="Ayuntamiento de San Roque"/>
        <s v="Ayuntamiento de Sanlúcar de Barrameda"/>
        <s v="Ayuntamiento de Setenil de las Bodegas"/>
        <s v="Ayuntamiento de Tarifa"/>
        <s v="Ayuntamiento de Torre Alháquime"/>
        <s v="Ayuntamiento de Trebujena"/>
        <s v="Ayuntamiento de Ubrique"/>
        <s v="Ayuntamiento de Vejer de la Frontera"/>
        <s v="Ayuntamiento de Villaluenga del Rosario"/>
        <s v="Ayuntamiento de Villamartín"/>
        <s v="Ayuntamiento de Zahara"/>
        <s v="Ayuntamiento de Aín"/>
        <s v="Ayuntamiento de Albocàsser"/>
        <s v="Ayuntamiento de Alcalà de Xivert"/>
        <s v="Ayuntamiento de Alcora, L'"/>
        <s v="Ayuntamiento de Alcudia de Veo"/>
        <s v="Ayuntamiento de Alfondeguilla"/>
        <s v="Ayuntamiento de Algimia de Almonacid"/>
        <s v="Ayuntamiento de Almazora/Almassora"/>
        <s v="Ayuntamiento de Almedíjar"/>
        <s v="Ayuntamiento de Almenara"/>
        <s v="Ayuntamiento de Alqueries, les/Alquerías del Niño Perdido"/>
        <s v="Ayuntamiento de Altura"/>
        <s v="Ayuntamiento de Arañuel"/>
        <s v="Ayuntamiento de Ares del Maestrat"/>
        <s v="Ayuntamiento de Argelita"/>
        <s v="Ayuntamiento de Artana"/>
        <s v="Ayuntamiento de Atzeneta del Maestrat"/>
        <s v="Ayuntamiento de Ayódar"/>
        <s v="Ayuntamiento de Azuébar"/>
        <s v="Ayuntamiento de Barracas"/>
        <s v="Ayuntamiento de Bejís"/>
        <s v="Ayuntamiento de Benafer"/>
        <s v="Ayuntamiento de Benafigos"/>
        <s v="Ayuntamiento de Benassal"/>
        <s v="Ayuntamiento de Benicarló"/>
        <s v="Ayuntamiento de Benicasim/Benicàssim"/>
        <s v="Ayuntamiento de Benlloc"/>
        <s v="Ayuntamiento de Betxí"/>
        <s v="Ayuntamiento de Borriana/Burriana"/>
        <s v="Ayuntamiento de Borriol"/>
        <s v="Ayuntamiento de Cabanes"/>
        <s v="Ayuntamiento de Càlig"/>
        <s v="Ayuntamiento de Canet lo Roig"/>
        <s v="Ayuntamiento de Castell de Cabres"/>
        <s v="Ayuntamiento de Castellfort"/>
        <s v="Ayuntamiento de Castellnovo"/>
        <s v="Ayuntamiento de Castelló de la Plana"/>
        <s v="Ayuntamiento de Castillo de Villamalefa"/>
        <s v="Ayuntamiento de Catí"/>
        <s v="Ayuntamiento de Caudiel"/>
        <s v="Ayuntamiento de Cervera del Maestre"/>
        <s v="Ayuntamiento de Chilches/Xilxes"/>
        <s v="Ayuntamiento de Chodos/Xodos"/>
        <s v="Ayuntamiento de Chóvar"/>
        <s v="Ayuntamiento de Cinctorres"/>
        <s v="Ayuntamiento de Cirat"/>
        <s v="Ayuntamiento de Cortes de Arenoso"/>
        <s v="Ayuntamiento de Costur"/>
        <s v="Ayuntamiento de Coves de Vinromà, les"/>
        <s v="Ayuntamiento de Culla"/>
        <s v="Ayuntamiento de Eslida"/>
        <s v="Ayuntamiento de Espadilla"/>
        <s v="Ayuntamiento de Fanzara"/>
        <s v="Ayuntamiento de Figueroles"/>
        <s v="Ayuntamiento de Forcall"/>
        <s v="Ayuntamiento de Fuente la Reina"/>
        <s v="Ayuntamiento de Fuentes de Ayódar"/>
        <s v="Ayuntamiento de Gaibiel"/>
        <s v="Ayuntamiento de Geldo"/>
        <s v="Ayuntamiento de Herbers"/>
        <s v="Ayuntamiento de Higueras"/>
        <s v="Ayuntamiento de Jana, la"/>
        <s v="Ayuntamiento de Jérica"/>
        <s v="Ayuntamiento de la Llosa"/>
        <s v="Ayuntamiento de Llucena/Lucena del Cid"/>
        <s v="Ayuntamiento de Ludiente"/>
        <s v="Ayuntamiento de Mata de Morella, la"/>
        <s v="Ayuntamiento de Matet"/>
        <s v="Ayuntamiento de Moncofa"/>
        <s v="Ayuntamiento de Montán"/>
        <s v="Ayuntamiento de Montanejos"/>
        <s v="Ayuntamiento de Morella"/>
        <s v="Ayuntamiento de Navajas"/>
        <s v="Ayuntamiento de Nules"/>
        <s v="Ayuntamiento de Olocau del Rey"/>
        <s v="Ayuntamiento de Onda"/>
        <s v="Ayuntamiento de Oropesa del Mar/Orpesa"/>
        <s v="Ayuntamiento de Palanques"/>
        <s v="Ayuntamiento de Pavías"/>
        <s v="Ayuntamiento de Peníscola/Peñíscola"/>
        <s v="Ayuntamiento de Pina de Montalgrao"/>
        <s v="Ayuntamiento de Pobla de Benifassà, la"/>
        <s v="Ayuntamiento de Pobla Tornesa, la"/>
        <s v="Ayuntamiento de Portell de Morella"/>
        <s v="Ayuntamiento de Puebla de Arenoso"/>
        <s v="Ayuntamiento de Ribesalbes"/>
        <s v="Ayuntamiento de Rossell"/>
        <s v="Ayuntamiento de Sacañet"/>
        <s v="Ayuntamiento de Salzadella, la"/>
        <s v="Ayuntamiento de San Rafael del Río"/>
        <s v="Ayuntamiento de Sant Joan de Moró"/>
        <s v="Ayuntamiento de Sant Jordi/San Jorge"/>
        <s v="Ayuntamiento de Sant Mateu"/>
        <s v="Ayuntamiento de Santa Magdalena de Pulpis"/>
        <s v="Ayuntamiento de Segorbe"/>
        <s v="Ayuntamiento de Serratella, la"/>
        <s v="Ayuntamiento de Sierra Engarcerán"/>
        <s v="Ayuntamiento de Soneja"/>
        <s v="Ayuntamiento de Sot de Ferrer"/>
        <s v="Ayuntamiento de Sueras/Suera"/>
        <s v="Ayuntamiento de Tales"/>
        <s v="Ayuntamiento de Teresa"/>
        <s v="Ayuntamiento de Tírig"/>
        <s v="Ayuntamiento de Todolella"/>
        <s v="Ayuntamiento de Toga"/>
        <s v="Ayuntamiento de Torás"/>
        <s v="Ayuntamiento de Toro, El"/>
        <s v="Ayuntamiento de Torralba del Pinar"/>
        <s v="Ayuntamiento de Torre d'En Besora, la"/>
        <s v="Ayuntamiento de Torre d'en Doménec, la"/>
        <s v="Ayuntamiento de Torreblanca"/>
        <s v="Ayuntamiento de Torrechiva"/>
        <s v="Ayuntamiento de Traiguera"/>
        <s v="Ayuntamiento de Useras/Useres, les"/>
        <s v="Ayuntamiento de Vall d'Alba"/>
        <s v="Ayuntamiento de Vall de Almonacid"/>
        <s v="Ayuntamiento de Vall d'Uixó, la"/>
        <s v="Ayuntamiento de Vallat"/>
        <s v="Ayuntamiento de Vallibona"/>
        <s v="Ayuntamiento de Vilafamés"/>
        <s v="Ayuntamiento de Vilafranca/Villafranca del Cid"/>
        <s v="Ayuntamiento de Vilanova d'Alcolea"/>
        <s v="Ayuntamiento de Vilar de Canes"/>
        <s v="Ayuntamiento de Vila-real"/>
        <s v="Ayuntamiento de Vilavella, la"/>
        <s v="Ayuntamiento de Villahermosa del Río"/>
        <s v="Ayuntamiento de Villamalur"/>
        <s v="Ayuntamiento de Villanueva de Viver"/>
        <s v="Ayuntamiento de Villores"/>
        <s v="Ayuntamiento de Vinaròs"/>
        <s v="Ayuntamiento de Vistabella del Maestrat"/>
        <s v="Ayuntamiento de Viver"/>
        <s v="Ayuntamiento de Xert"/>
        <s v="Ayuntamiento de Zorita del Maestrazgo"/>
        <s v="Ayuntamiento de Zucaina"/>
        <s v="Ayuntamiento de Alfoz de Lloredo"/>
        <s v="Ayuntamiento de Ampuero"/>
        <s v="Ayuntamiento de Anievas"/>
        <s v="Ayuntamiento de Arenas de Iguña"/>
        <s v="Ayuntamiento de Argoños"/>
        <s v="Ayuntamiento de Arnuero"/>
        <s v="Ayuntamiento de Arredondo"/>
        <s v="Ayuntamiento de Astillero, El"/>
        <s v="Ayuntamiento de Bárcena de Cicero"/>
        <s v="Ayuntamiento de Bárcena de Pie de Concha"/>
        <s v="Ayuntamiento de Bareyo"/>
        <s v="Ayuntamiento de Cabezón de la Sal"/>
        <s v="Ayuntamiento de Cabezón de Liébana"/>
        <s v="Ayuntamiento de Cabuérniga"/>
        <s v="Ayuntamiento de Camaleño"/>
        <s v="Ayuntamiento de Camargo"/>
        <s v="Ayuntamiento de Campoo de Enmedio"/>
        <s v="Ayuntamiento de Campoo de Yuso"/>
        <s v="Ayuntamiento de Cartes"/>
        <s v="Ayuntamiento de Castañeda"/>
        <s v="Ayuntamiento de Castro-Urdiales"/>
        <s v="Ayuntamiento de Cieza"/>
        <s v="Ayuntamiento de Cillorigo de Liébana"/>
        <s v="Ayuntamiento de Colindres"/>
        <s v="Ayuntamiento de Comillas"/>
        <s v="Ayuntamiento de Corrales de Buelna, Los"/>
        <s v="Ayuntamiento de Corvera de Toranzo"/>
        <s v="Ayuntamiento de Entrambasaguas"/>
        <s v="Ayuntamiento de Escalante"/>
        <s v="Ayuntamiento de Guriezo"/>
        <s v="Ayuntamiento de Hazas de Cesto"/>
        <s v="Ayuntamiento de Hermandad de Campoo de Suso"/>
        <s v="Ayuntamiento de Herrerías"/>
        <s v="Ayuntamiento de Lamasón"/>
        <s v="Ayuntamiento de Laredo"/>
        <s v="Ayuntamiento de Liendo"/>
        <s v="Ayuntamiento de Liérganes"/>
        <s v="Ayuntamiento de Limpias"/>
        <s v="Ayuntamiento de Luena"/>
        <s v="Ayuntamiento de Marina de Cudeyo"/>
        <s v="Ayuntamiento de Mazcuerras"/>
        <s v="Ayuntamiento de Medio Cudeyo"/>
        <s v="Ayuntamiento de Meruelo"/>
        <s v="Ayuntamiento de Miengo"/>
        <s v="Ayuntamiento de Miera"/>
        <s v="Ayuntamiento de Molledo"/>
        <s v="Ayuntamiento de Noja"/>
        <s v="Ayuntamiento de Penagos"/>
        <s v="Ayuntamiento de Peñarrubia"/>
        <s v="Ayuntamiento de Pesaguero"/>
        <s v="Ayuntamiento de Pesquera"/>
        <s v="Ayuntamiento de Piélagos"/>
        <s v="Ayuntamiento de Polaciones"/>
        <s v="Ayuntamiento de Polanco"/>
        <s v="Ayuntamiento de Potes"/>
        <s v="Ayuntamiento de Puente Viesgo"/>
        <s v="Ayuntamiento de Ramales de la Victoria"/>
        <s v="Ayuntamiento de Rasines"/>
        <s v="Ayuntamiento de Reinosa"/>
        <s v="Ayuntamiento de Reocín"/>
        <s v="Ayuntamiento de Ribamontán al Mar"/>
        <s v="Ayuntamiento de Ribamontán al Monte"/>
        <s v="Ayuntamiento de Rionansa"/>
        <s v="Ayuntamiento de Riotuerto"/>
        <s v="Ayuntamiento de Rozas de Valdearroyo, Las"/>
        <s v="Ayuntamiento de Ruente"/>
        <s v="Ayuntamiento de Ruesga"/>
        <s v="Ayuntamiento de Ruiloba"/>
        <s v="Ayuntamiento de San Felices de Buelna"/>
        <s v="Ayuntamiento de San Miguel de Aguayo"/>
        <s v="Ayuntamiento de San Pedro del Romeral"/>
        <s v="Ayuntamiento de San Roque de Riomiera"/>
        <s v="Ayuntamiento de San Vicente de la Barquera"/>
        <s v="Ayuntamiento de Santa Cruz de Bezana"/>
        <s v="Ayuntamiento de Santa María de Cayón"/>
        <s v="Ayuntamiento de Santander"/>
        <s v="Ayuntamiento de Santillana del Mar"/>
        <s v="Ayuntamiento de Santiurde de Reinosa"/>
        <s v="Ayuntamiento de Santiurde de Toranzo"/>
        <s v="Ayuntamiento de Santoña"/>
        <s v="Ayuntamiento de Saro"/>
        <s v="Ayuntamiento de Selaya"/>
        <s v="Ayuntamiento de Soba"/>
        <s v="Ayuntamiento de Solórzano"/>
        <s v="Ayuntamiento de Suances"/>
        <s v="Ayuntamiento de Tojos, Los"/>
        <s v="Ayuntamiento de Torrelavega"/>
        <s v="Ayuntamiento de Tresviso"/>
        <s v="Ayuntamiento de Tudanca"/>
        <s v="Ayuntamiento de Udías"/>
        <s v="Ayuntamiento de Val de San Vicente"/>
        <s v="Ayuntamiento de Valdáliga"/>
        <s v="Ayuntamiento de Valdeolea"/>
        <s v="Ayuntamiento de Valdeprado del Río"/>
        <s v="Ayuntamiento de Valderredible"/>
        <s v="Ayuntamiento de Valle de Villaverde"/>
        <s v="Ayuntamiento de Vega de Liébana"/>
        <s v="Ayuntamiento de Vega de Pas"/>
        <s v="Ayuntamiento de Villacarriedo"/>
        <s v="Ayuntamiento de Villaescusa"/>
        <s v="Ayuntamiento de Villafufre"/>
        <s v="Ayuntamiento de Voto"/>
        <s v="Ayuntamiento de Ceuta"/>
        <s v="Ayuntamiento de Adamuz"/>
        <s v="Ayuntamiento de Aguilar de la Frontera"/>
        <s v="Ayuntamiento de Alcaracejos"/>
        <s v="Ayuntamiento de Almedinilla"/>
        <s v="Ayuntamiento de Almodóvar del Río"/>
        <s v="Ayuntamiento de Añora"/>
        <s v="Ayuntamiento de Baena"/>
        <s v="Ayuntamiento de Belalcázar"/>
        <s v="Ayuntamiento de Belmez"/>
        <s v="Ayuntamiento de Benamejí"/>
        <s v="Ayuntamiento de Blázquez, Los"/>
        <s v="Ayuntamiento de Bujalance"/>
        <s v="Ayuntamiento de Cabra"/>
        <s v="Ayuntamiento de Cañete de las Torres"/>
        <s v="Ayuntamiento de Carcabuey"/>
        <s v="Ayuntamiento de Cardeña"/>
        <s v="Ayuntamiento de Carlota, La"/>
        <s v="Ayuntamiento de Carpio, El"/>
        <s v="Ayuntamiento de Castro del Río"/>
        <s v="Ayuntamiento de Conquista"/>
        <s v="Ayuntamiento de Córdoba"/>
        <s v="Ayuntamiento de Doña Mencía"/>
        <s v="Ayuntamiento de Dos Torres"/>
        <s v="Ayuntamiento de Encinas Reales"/>
        <s v="Ayuntamiento de Espejo"/>
        <s v="Ayuntamiento de Espiel"/>
        <s v="Ayuntamiento de Fernán-Núñez"/>
        <s v="Ayuntamiento de Fuente Carreteros"/>
        <s v="Ayuntamiento de Fuente la Lancha"/>
        <s v="Ayuntamiento de Fuente Obejuna"/>
        <s v="Ayuntamiento de Fuente Palmera"/>
        <s v="Ayuntamiento de Fuente-Tójar"/>
        <s v="Ayuntamiento de Granjuela, La"/>
        <s v="Ayuntamiento de Guadalcázar"/>
        <s v="Ayuntamiento de Guijarrosa, La"/>
        <s v="Ayuntamiento de Guijo, El"/>
        <s v="Ayuntamiento de Hinojosa del Duque"/>
        <s v="Ayuntamiento de Hornachuelos"/>
        <s v="Ayuntamiento de Iznájar"/>
        <s v="Ayuntamiento de Lucena"/>
        <s v="Ayuntamiento de Luque"/>
        <s v="Ayuntamiento de Montalbán de Córdoba"/>
        <s v="Ayuntamiento de Montemayor"/>
        <s v="Ayuntamiento de Montilla"/>
        <s v="Ayuntamiento de Montoro"/>
        <s v="Ayuntamiento de Monturque"/>
        <s v="Ayuntamiento de Moriles"/>
        <s v="Ayuntamiento de Nueva Carteya"/>
        <s v="Ayuntamiento de Obejo"/>
        <s v="Ayuntamiento de Palenciana"/>
        <s v="Ayuntamiento de Palma del Río"/>
        <s v="Ayuntamiento de Pedro Abad"/>
        <s v="Ayuntamiento de Pedroche"/>
        <s v="Ayuntamiento de Peñarroya-Pueblonuevo"/>
        <s v="Ayuntamiento de Posadas"/>
        <s v="Ayuntamiento de Pozoblanco"/>
        <s v="Ayuntamiento de Priego de Córdoba"/>
        <s v="Ayuntamiento de Puente Genil"/>
        <s v="Ayuntamiento de Rambla, La"/>
        <s v="Ayuntamiento de Rute"/>
        <s v="Ayuntamiento de San Sebastián de los Ballesteros"/>
        <s v="Ayuntamiento de Santa Eufemia"/>
        <s v="Ayuntamiento de Santaella"/>
        <s v="Ayuntamiento de Torrecampo"/>
        <s v="Ayuntamiento de Valenzuela"/>
        <s v="Ayuntamiento de Valsequillo"/>
        <s v="Ayuntamiento de Victoria, La"/>
        <s v="Ayuntamiento de Villa del Río"/>
        <s v="Ayuntamiento de Villafranca de Córdoba"/>
        <s v="Ayuntamiento de Villaharta"/>
        <s v="Ayuntamiento de Villanueva de Córdoba"/>
        <s v="Ayuntamiento de Villanueva del Duque"/>
        <s v="Ayuntamiento de Villanueva del Rey"/>
        <s v="Ayuntamiento de Villaralto"/>
        <s v="Ayuntamiento de Villaviciosa de Córdoba"/>
        <s v="Ayuntamiento de Viso, El"/>
        <s v="Ayuntamiento de Zuheros"/>
        <s v="Ayuntamiento de Abegondo"/>
        <s v="Ayuntamiento de Ames"/>
        <s v="Ayuntamiento de Aranga"/>
        <s v="Ayuntamiento de Ares"/>
        <s v="Ayuntamiento de Arteixo"/>
        <s v="Ayuntamiento de Arzúa"/>
        <s v="Ayuntamiento de Baña, A"/>
        <s v="Ayuntamiento de Bergondo"/>
        <s v="Ayuntamiento de Betanzos"/>
        <s v="Ayuntamiento de Boimorto"/>
        <s v="Ayuntamiento de Boiro"/>
        <s v="Ayuntamiento de Boqueixón"/>
        <s v="Ayuntamiento de Brión"/>
        <s v="Ayuntamiento de Cabana de Bergantiños"/>
        <s v="Ayuntamiento de Cabanas"/>
        <s v="Ayuntamiento de Camariñas"/>
        <s v="Ayuntamiento de Cambre"/>
        <s v="Ayuntamiento de Capela, A"/>
        <s v="Ayuntamiento de Carballo"/>
        <s v="Ayuntamiento de Carnota"/>
        <s v="Ayuntamiento de Carral"/>
        <s v="Ayuntamiento de Cedeira"/>
        <s v="Ayuntamiento de Cee"/>
        <s v="Ayuntamiento de Cerceda"/>
        <s v="Ayuntamiento de Cerdido"/>
        <s v="Ayuntamiento de Coirós"/>
        <s v="Ayuntamiento de Corcubión"/>
        <s v="Ayuntamiento de Coristanco"/>
        <s v="Ayuntamiento de Coruña, A"/>
        <s v="Ayuntamiento de Culleredo"/>
        <s v="Ayuntamiento de Curtis"/>
        <s v="Ayuntamiento de Dodro"/>
        <s v="Ayuntamiento de Dumbría"/>
        <s v="Ayuntamiento de Fene"/>
        <s v="Ayuntamiento de Ferrol"/>
        <s v="Ayuntamiento de Fisterra"/>
        <s v="Ayuntamiento de Frades"/>
        <s v="Ayuntamiento de Irixoa"/>
        <s v="Ayuntamiento de Laxe"/>
        <s v="Ayuntamiento de Laracha, A"/>
        <s v="Ayuntamiento de Lousame"/>
        <s v="Ayuntamiento de Malpica de Bergantiños"/>
        <s v="Ayuntamiento de Mañón"/>
        <s v="Ayuntamiento de Mazaricos"/>
        <s v="Ayuntamiento de Melide"/>
        <s v="Ayuntamiento de Mesía"/>
        <s v="Ayuntamiento de Miño"/>
        <s v="Ayuntamiento de Moeche"/>
        <s v="Ayuntamiento de Monfero"/>
        <s v="Ayuntamiento de Mugardos"/>
        <s v="Ayuntamiento de Muxía"/>
        <s v="Ayuntamiento de Muros"/>
        <s v="Ayuntamiento de Narón"/>
        <s v="Ayuntamiento de Neda"/>
        <s v="Ayuntamiento de Negreira"/>
        <s v="Ayuntamiento de Noia"/>
        <s v="Ayuntamiento de Oleiros"/>
        <s v="Ayuntamiento de Ordes"/>
        <s v="Ayuntamiento de Oroso"/>
        <s v="Ayuntamiento de Ortigueira"/>
        <s v="Ayuntamiento de Outes"/>
        <s v="Ayuntamiento de Paderne"/>
        <s v="Ayuntamiento de Padrón"/>
        <s v="Ayuntamiento de Pino, O"/>
        <s v="Ayuntamiento de Pobra Do Caramiñal, A"/>
        <s v="Ayuntamiento de Ponteceso"/>
        <s v="Ayuntamiento de Pontedeume"/>
        <s v="Ayuntamiento de Pontes de García Rodríguez, As"/>
        <s v="Ayuntamiento de Porto Do Son"/>
        <s v="Concello de Rianxo"/>
        <s v="Ayuntamiento de Ribeira"/>
        <s v="Ayuntamiento de Rois"/>
        <s v="Ayuntamiento de Sada"/>
        <s v="Ayuntamiento de San Sadurniño"/>
        <s v="Ayuntamiento de Santa Comba"/>
        <s v="Ayuntamiento de Santiago de Compostela"/>
        <s v="Ayuntamiento de Santiso"/>
        <s v="Ayuntamiento de Sobrado"/>
        <s v="Ayuntamiento de Somozas, As"/>
        <s v="Ayuntamiento de Teo"/>
        <s v="Ayuntamiento de Toques"/>
        <s v="Ayuntamiento de Tordoia"/>
        <s v="Ayuntamiento de Touro"/>
        <s v="Ayuntamiento de Trazo"/>
        <s v="Ayuntamiento de Valdoviño"/>
        <s v="Ayuntamiento de Val Do Dubra"/>
        <s v="Ayuntamiento de Vedra"/>
        <s v="Ayuntamiento de Vilasantar"/>
        <s v="Ayuntamiento de Vilarmaior"/>
        <s v="Ayuntamiento de Vimianzo"/>
        <s v="Ayuntamiento de Zas"/>
        <s v="Ayuntamiento de Cariño"/>
        <s v="Ayuntamiento de Oza-Cesuras"/>
        <s v="Ayuntamiento de Abia de la Obispalía"/>
        <s v="Ayuntamiento de Acebrón, El"/>
        <s v="Ayuntamiento de Alarcón"/>
        <s v="Ayuntamiento de Albaladejo del Cuende"/>
        <s v="Ayuntamiento de Albalate de las Nogueras"/>
        <s v="Ayuntamiento de Albendea"/>
        <s v="Ayuntamiento de Alberca de Záncara, La"/>
        <s v="Ayuntamiento de Alcalá de la Vega"/>
        <s v="Ayuntamiento de Alcantud"/>
        <s v="Ayuntamiento de Alcázar del Rey"/>
        <s v="Ayuntamiento de Alcohujate"/>
        <s v="Ayuntamiento de Alconchel de la Estrella"/>
        <s v="Ayuntamiento de Algarra"/>
        <s v="Ayuntamiento de Aliaguilla"/>
        <s v="Ayuntamiento de Almarcha, La"/>
        <s v="Ayuntamiento de Almendros"/>
        <s v="Ayuntamiento de Almodóvar del Pinar"/>
        <s v="Ayuntamiento de Almonacid del Marquesado"/>
        <s v="Ayuntamiento de Altarejos"/>
        <s v="Ayuntamiento de Arandilla del Arroyo"/>
        <s v="Ayuntamiento de Arcas"/>
        <s v="Ayuntamiento de Arcos de la Sierra"/>
        <s v="Ayuntamiento de Arguisuelas"/>
        <s v="Ayuntamiento de Arrancacepas"/>
        <s v="Ayuntamiento de Atalaya del Cañavate"/>
        <s v="Ayuntamiento de Barajas de Melo"/>
        <s v="Ayuntamiento de Barchín del Hoyo"/>
        <s v="Ayuntamiento de Bascuñana de San Pedro"/>
        <s v="Ayuntamiento de Beamud"/>
        <s v="Ayuntamiento de Belinchón"/>
        <s v="Ayuntamiento de Belmonte"/>
        <s v="Ayuntamiento de Belmontejo"/>
        <s v="Ayuntamiento de Beteta"/>
        <s v="Ayuntamiento de Boniches"/>
        <s v="Ayuntamiento de Buciegas"/>
        <s v="Ayuntamiento de Buenache de Alarcón"/>
        <s v="Ayuntamiento de Buenache de la Sierra"/>
        <s v="Ayuntamiento de Buendía"/>
        <s v="Ayuntamiento de Campillo de Altobuey"/>
        <s v="Ayuntamiento de Campillos-Paravientos"/>
        <s v="Ayuntamiento de Campillos-Sierra"/>
        <s v="Ayuntamiento de Campos del Paraíso"/>
        <s v="Ayuntamiento de Canalejas del Arroyo"/>
        <s v="Ayuntamiento de Cañada del Hoyo"/>
        <s v="Ayuntamiento de Cañada Juncosa"/>
        <s v="Ayuntamiento de Cañamares"/>
        <s v="Ayuntamiento de Cañavate, El"/>
        <s v="Ayuntamiento de Cañaveras"/>
        <s v="Ayuntamiento de Cañaveruelas"/>
        <s v="Ayuntamiento de Cañete"/>
        <s v="Ayuntamiento de Cañizares"/>
        <s v="Ayuntamiento de Carboneras de Guadazaón"/>
        <s v="Ayuntamiento de Cardenete"/>
        <s v="Ayuntamiento de Carrascosa"/>
        <s v="Ayuntamiento de Carrascosa de Haro"/>
        <s v="Ayuntamiento de Casas de Benítez"/>
        <s v="Ayuntamiento de Casas de Fernando Alonso"/>
        <s v="Ayuntamiento de Casas de Garcimolina"/>
        <s v="Ayuntamiento de Casas de Guijarro"/>
        <s v="Ayuntamiento de Casas de Haro"/>
        <s v="Ayuntamiento de Casas de los Pinos"/>
        <s v="Ayuntamiento de Casasimarro"/>
        <s v="Ayuntamiento de Castejón"/>
        <s v="Ayuntamiento de Castillejo de Iniesta"/>
        <s v="Ayuntamiento de Castillejo-Sierra"/>
        <s v="Ayuntamiento de Castillo de Garcimuñoz"/>
        <s v="Ayuntamiento de Castillo-Albaráñez"/>
        <s v="Ayuntamiento de Cervera del Llano"/>
        <s v="Ayuntamiento de Chillarón de Cuenca"/>
        <s v="Ayuntamiento de Chumillas"/>
        <s v="Ayuntamiento de Cierva, La"/>
        <s v="Ayuntamiento de Cuenca"/>
        <s v="Ayuntamiento de Cueva del Hierro"/>
        <s v="Ayuntamiento de Enguídanos"/>
        <s v="Ayuntamiento de Fresneda de Altarejos"/>
        <s v="Ayuntamiento de Fresneda de la Sierra"/>
        <s v="Ayuntamiento de Frontera, La"/>
        <s v="Ayuntamiento de Fuente de Pedro Naharro"/>
        <s v="Ayuntamiento de Fuentelespino de Haro"/>
        <s v="Ayuntamiento de Fuentelespino de Moya"/>
        <s v="Ayuntamiento de Fuentenava de Jábaga"/>
        <s v="Ayuntamiento de Fuentes"/>
        <s v="Ayuntamiento de Fuertescusa"/>
        <s v="Ayuntamiento de Gabaldón"/>
        <s v="Ayuntamiento de Garaballa"/>
        <s v="Ayuntamiento de Gascueña"/>
        <s v="Ayuntamiento de Graja de Campalbo"/>
        <s v="Ayuntamiento de Graja de Iniesta"/>
        <s v="Ayuntamiento de Henarejos"/>
        <s v="Ayuntamiento de Herrumblar, El"/>
        <s v="Ayuntamiento de Hinojosa, La"/>
        <s v="Ayuntamiento de Hinojosos, Los"/>
        <s v="Ayuntamiento de Hito, El"/>
        <s v="Ayuntamiento de Honrubia"/>
        <s v="Ayuntamiento de Hontanaya"/>
        <s v="Ayuntamiento de Hontecillas"/>
        <s v="Ayuntamiento de Horcajo de Santiago"/>
        <s v="Ayuntamiento de Huélamo"/>
        <s v="Ayuntamiento de Huelves"/>
        <s v="Ayuntamiento de Huérguina"/>
        <s v="Ayuntamiento de Huerta de la Obispalía"/>
        <s v="Ayuntamiento de Huerta del Marquesado"/>
        <s v="Ayuntamiento de Huete"/>
        <s v="Ayuntamiento de Iniesta"/>
        <s v="Ayuntamiento de Laguna del Marquesado"/>
        <s v="Ayuntamiento de Lagunaseca"/>
        <s v="Ayuntamiento de Landete"/>
        <s v="Ayuntamiento de Ledaña"/>
        <s v="Ayuntamiento de Leganiel"/>
        <s v="Ayuntamiento de Majadas, Las"/>
        <s v="Ayuntamiento de Mariana"/>
        <s v="Ayuntamiento de Masegosa"/>
        <s v="Ayuntamiento de Mesas, Las"/>
        <s v="Ayuntamiento de Minglanilla"/>
        <s v="Ayuntamiento de Mira"/>
        <s v="Ayuntamiento de Monreal del Llano"/>
        <s v="Ayuntamiento de Montalbanejo"/>
        <s v="Ayuntamiento de Montalbo"/>
        <s v="Ayuntamiento de Monteagudo de las Salinas"/>
        <s v="Ayuntamiento de Mota de Altarejos"/>
        <s v="Ayuntamiento de Mota del Cuervo"/>
        <s v="Ayuntamiento de Motilla del Palancar"/>
        <s v="Ayuntamiento de Moya"/>
        <s v="Ayuntamiento de Narboneta"/>
        <s v="Ayuntamiento de Olivares de Júcar"/>
        <s v="Ayuntamiento de Olmeda de la Cuesta"/>
        <s v="Ayuntamiento de Olmeda del Rey"/>
        <s v="Ayuntamiento de Olmedilla de Alarcón"/>
        <s v="Ayuntamiento de Olmedilla de Eliz"/>
        <s v="Ayuntamiento de Osa de la Vega"/>
        <s v="Ayuntamiento de Pajarón"/>
        <s v="Ayuntamiento de Pajaroncillo"/>
        <s v="Ayuntamiento de Palomares del Campo"/>
        <s v="Ayuntamiento de Palomera"/>
        <s v="Ayuntamiento de Paracuellos"/>
        <s v="Ayuntamiento de Paredes"/>
        <s v="Ayuntamiento de Parra de las Vegas, La"/>
        <s v="Ayuntamiento de Pedernoso, El"/>
        <s v="Ayuntamiento de Pedroñeras, Las"/>
        <s v="Ayuntamiento de Peral, El"/>
        <s v="Ayuntamiento de Peraleja, La"/>
        <s v="Ayuntamiento de Pesquera, La"/>
        <s v="Ayuntamiento de Picazo, El"/>
        <s v="Ayuntamiento de Pinarejo"/>
        <s v="Ayuntamiento de Pineda de Gigüela"/>
        <s v="Ayuntamiento de Piqueras del Castillo"/>
        <s v="Ayuntamiento de Portalrubio de Guadamejud"/>
        <s v="Ayuntamiento de Portilla"/>
        <s v="Ayuntamiento de Poyatos"/>
        <s v="Ayuntamiento de Pozoamargo"/>
        <s v="Ayuntamiento de Pozorrubielos de la Mancha"/>
        <s v="Ayuntamiento de Pozorrubio de Santiago"/>
        <s v="Ayuntamiento de Pozuelo, El"/>
        <s v="Ayuntamiento de Priego"/>
        <s v="Ayuntamiento de Provencio, El"/>
        <s v="Ayuntamiento de Puebla de Almenara"/>
        <s v="Ayuntamiento de Puebla del Salvador"/>
        <s v="Ayuntamiento de Quintanar del Rey"/>
        <s v="Ayuntamiento de Rada de Haro"/>
        <s v="Ayuntamiento de Reíllo"/>
        <s v="Ayuntamiento de Rozalén del Monte"/>
        <s v="Ayuntamiento de Saceda-Trasierra"/>
        <s v="Ayuntamiento de Saelices"/>
        <s v="Ayuntamiento de Salinas del Manzano"/>
        <s v="Ayuntamiento de Salmeroncillos"/>
        <s v="Ayuntamiento de Salvacañete"/>
        <s v="Ayuntamiento de San Clemente"/>
        <s v="Ayuntamiento de San Lorenzo de la Parrilla"/>
        <s v="Ayuntamiento de San Martín de Boniches"/>
        <s v="Ayuntamiento de San Pedro Palmiches"/>
        <s v="Ayuntamiento de Santa Cruz de Moya"/>
        <s v="Ayuntamiento de Santa María de los Llanos"/>
        <s v="Ayuntamiento de Santa María del Campo Rus"/>
        <s v="Ayuntamiento de Santa María del Val"/>
        <s v="Ayuntamiento de Sisante"/>
        <s v="Ayuntamiento de Solera de Gabaldón"/>
        <s v="Ayuntamiento de Sotorribas"/>
        <s v="Ayuntamiento de Talayuelas"/>
        <s v="Ayuntamiento de Tarancón"/>
        <s v="Ayuntamiento de Tébar"/>
        <s v="Ayuntamiento de Tejadillos"/>
        <s v="Ayuntamiento de Tinajas"/>
        <s v="Ayuntamiento de Torralba"/>
        <s v="Ayuntamiento de Torrejoncillo del Rey"/>
        <s v="Ayuntamiento de Torrubia del Campo"/>
        <s v="Ayuntamiento de Torrubia del Castillo"/>
        <s v="Ayuntamiento de Tragacete"/>
        <s v="Ayuntamiento de Tresjuncos"/>
        <s v="Ayuntamiento de Tribaldos"/>
        <s v="Ayuntamiento de Uclés"/>
        <s v="Ayuntamiento de Uña"/>
        <s v="Ayuntamiento de Valdecolmenas, Los"/>
        <s v="Ayuntamiento de Valdemeca"/>
        <s v="Ayuntamiento de Valdemorillo de la Sierra"/>
        <s v="Ayuntamiento de Valdemoro-Sierra"/>
        <s v="Ayuntamiento de Valdeolivas"/>
        <s v="Ayuntamiento de Valdetórtola"/>
        <s v="Ayuntamiento de Valeras, Las"/>
        <s v="Ayuntamiento de Valhermoso de la Fuente"/>
        <s v="Ayuntamiento de Valle de Altomira, El"/>
        <s v="Ayuntamiento de Valsalobre"/>
        <s v="Ayuntamiento de Valverde de Júcar"/>
        <s v="Ayuntamiento de Valverdejo"/>
        <s v="Ayuntamiento de Vara de Rey"/>
        <s v="Ayuntamiento de Vega del Codorno"/>
        <s v="Ayuntamiento de Vellisca"/>
        <s v="Ayuntamiento de Villaconejos de Trabaque"/>
        <s v="Ayuntamiento de Villaescusa de Haro"/>
        <s v="Ayuntamiento de Villagarcía del Llano"/>
        <s v="Ayuntamiento de Villalba de la Sierra"/>
        <s v="Ayuntamiento de Villalba del Rey"/>
        <s v="Ayuntamiento de Villalgordo del Marquesado"/>
        <s v="Ayuntamiento de Villalpardo"/>
        <s v="Ayuntamiento de Villamayor de Santiago"/>
        <s v="Ayuntamiento de Villanueva de Guadamejud"/>
        <s v="Ayuntamiento de Villanueva de la Jara"/>
        <s v="Ayuntamiento de Villar de Cañas"/>
        <s v="Ayuntamiento de Villar de Domingo García"/>
        <s v="Ayuntamiento de Villar de la Encina"/>
        <s v="Ayuntamiento de Villar de Olalla"/>
        <s v="Ayuntamiento de Villar del Humo"/>
        <s v="Ayuntamiento de Villar del Infantado"/>
        <s v="Ayuntamiento de Villar y Velasco"/>
        <s v="Ayuntamiento de Villarejo de Fuentes"/>
        <s v="Ayuntamiento de Villarejo de la Peñuela"/>
        <s v="Ayuntamiento de Villarejo-Periesteban"/>
        <s v="Ayuntamiento de Villares del Saz"/>
        <s v="Ayuntamiento de Villarrubio"/>
        <s v="Ayuntamiento de Villarta"/>
        <s v="Ayuntamiento de Villas de la Ventosa"/>
        <s v="Ayuntamiento de Villaverde y Pasaconsol"/>
        <s v="Ayuntamiento de Víllora"/>
        <s v="Ayuntamiento de Vindel"/>
        <s v="Ayuntamiento de Yémeda"/>
        <s v="Ayuntamiento de Zafra de Záncara"/>
        <s v="Ayuntamiento de Zafrilla"/>
        <s v="Ayuntamiento de Zarza de Tajo"/>
        <s v="Ayuntamiento de Zarzuela"/>
        <s v="Ayuntamiento de Agullana"/>
        <s v="Ayuntamiento de Aiguaviva"/>
        <s v="Ayuntamiento de Albanyà"/>
        <s v="Ayuntamiento de Albons"/>
        <s v="Ayuntamiento de Alp"/>
        <s v="Ayuntamiento de Amer"/>
        <s v="Ayuntamiento de Anglès"/>
        <s v="Ayuntamiento de Arbúcies"/>
        <s v="Ayuntamiento de Argelaguer"/>
        <s v="Ayuntamiento de Armentera, L'"/>
        <s v="Ayuntamiento de Avinyonet de Puigventós"/>
        <s v="Ayuntamiento de Banyoles"/>
        <s v="Ayuntamiento de Bàscara"/>
        <s v="Ayuntamiento de Begur"/>
        <s v="Ayuntamiento de Bellcaire D'Empordà"/>
        <s v="Ayuntamiento de Besalú"/>
        <s v="Ayuntamiento de Bescanó"/>
        <s v="Ayuntamiento de Beuda"/>
        <s v="Ayuntamiento de Bisbal D'Empordà, La"/>
        <s v="Ayuntamiento de Biure"/>
        <s v="Ayuntamiento de Blanes"/>
        <s v="Ayuntamiento de Boadella I Les Escaules"/>
        <s v="Ayuntamiento de Bolvir"/>
        <s v="Ayuntamiento de Bordils"/>
        <s v="Ayuntamiento de Borrassà"/>
        <s v="Ayuntamiento de Breda"/>
        <s v="Ayuntamiento de Brunyola"/>
        <s v="Ayuntamiento de Cabanelles"/>
        <s v="Ayuntamiento de Cadaqués"/>
        <s v="Ayuntamiento de Caldes de Malavella"/>
        <s v="Ayuntamiento de Calonge"/>
        <s v="Ayuntamiento de Camós"/>
        <s v="Ayuntamiento de Campdevànol"/>
        <s v="Ayuntamiento de Campelles"/>
        <s v="Ayuntamiento de Campllong"/>
        <s v="Ayuntamiento de Camprodon"/>
        <s v="Ayuntamiento de Canet D'Adri"/>
        <s v="Ayuntamiento de Cantallops"/>
        <s v="Ayuntamiento de Capmany"/>
        <s v="Ayuntamiento de Cassà de la Selva"/>
        <s v="Ayuntamiento de Castell d'Aro, Platja d'Aro I s'Agaró"/>
        <s v="Ayuntamiento de Castellfollit de la Roca"/>
        <s v="Ayuntamiento de Castelló D'Empúries"/>
        <s v="Ayuntamiento de Cellera de Ter, La"/>
        <s v="Ayuntamiento de Celrà"/>
        <s v="Ayuntamiento de Cervià de Ter"/>
        <s v="Ayuntamiento de Cistella"/>
        <s v="Ayuntamiento de Colera"/>
        <s v="Ayuntamiento de Colomers"/>
        <s v="Ayuntamiento de Corçà"/>
        <s v="Ayuntamiento de Cornellà del Terri"/>
        <s v="Ayuntamiento de Crespià"/>
        <s v="Ayuntamiento de Cruïlles, Monells I Sant Sadurní de L'Heura"/>
        <s v="Ayuntamiento de Darnius"/>
        <s v="Ayuntamiento de Das"/>
        <s v="Ayuntamiento de Escala, L'"/>
        <s v="Ayuntamiento de Espinelves"/>
        <s v="Ayuntamiento de Espolla"/>
        <s v="Ayuntamiento de Esponellà"/>
        <s v="Ayuntamiento de Far D'Empordà, El"/>
        <s v="Ayuntamiento de Figueres"/>
        <s v="Ayuntamiento de Flaçà"/>
        <s v="Ayuntamiento de Foixà"/>
        <s v="Ayuntamiento de Fontanals de Cerdanya"/>
        <s v="Ayuntamiento de Fontanilles"/>
        <s v="Ayuntamiento de Fontcoberta"/>
        <s v="Ayuntamiento de Forallac"/>
        <s v="Ayuntamiento de Fornells de la Selva"/>
        <s v="Ayuntamiento de Fortià"/>
        <s v="Ayuntamiento de Garrigàs"/>
        <s v="Ayuntamiento de Garrigoles"/>
        <s v="Ayuntamiento de Garriguella"/>
        <s v="Ayuntamiento de Ger"/>
        <s v="Ayuntamiento de Girona"/>
        <s v="Ayuntamiento de Gombrèn"/>
        <s v="Ayuntamiento de Gualta"/>
        <s v="Ayuntamiento de Guils de Cerdanya"/>
        <s v="Ayuntamiento de Hostalric"/>
        <s v="Ayuntamiento de Isòvol"/>
        <s v="Ayuntamiento de Jafre"/>
        <s v="Ayuntamiento de Jonquera, La"/>
        <s v="Ayuntamiento de Juià"/>
        <s v="Ayuntamiento de Lladó"/>
        <s v="Ayuntamiento de Llagostera"/>
        <s v="Ayuntamiento de Llambilles"/>
        <s v="Ayuntamiento de Llanars"/>
        <s v="Ayuntamiento de Llançà"/>
        <s v="Ayuntamiento de Llers"/>
        <s v="Ayuntamiento de Llívia"/>
        <s v="Ayuntamiento de Lloret de Mar"/>
        <s v="Ayuntamiento de Llosses, Les"/>
        <s v="Ayuntamiento de Maçanet de Cabrenys"/>
        <s v="Ayuntamiento de Maçanet de la Selva"/>
        <s v="Ayuntamiento de Madremanya"/>
        <s v="Ayuntamiento de Maià de Montcal"/>
        <s v="Ayuntamiento de Masarac"/>
        <s v="Ayuntamiento de Massanes"/>
        <s v="Ayuntamiento de Meranges"/>
        <s v="Ayuntamiento de Mieres (Girona)"/>
        <s v="Ayuntamiento de Mollet de Peralada"/>
        <s v="Ayuntamiento de Molló"/>
        <s v="Ayuntamiento de Montagut I Oix"/>
        <s v="Ayuntamiento de Mont-Ras"/>
        <s v="Ayuntamiento de Navata"/>
        <s v="Ayuntamiento de Ogassa"/>
        <s v="Ayuntamiento de Olot"/>
        <s v="Ayuntamiento de Ordis"/>
        <s v="Ayuntamiento de Osor"/>
        <s v="Ayuntamiento de Palafrugell"/>
        <s v="Ayuntamiento de Palamós"/>
        <s v="Ayuntamiento de Palau de Santa Eulàlia"/>
        <s v="Ayuntamiento de Palau-Sator"/>
        <s v="Ayuntamiento de Palau-Saverdera"/>
        <s v="Ayuntamiento de Palol de Revardit"/>
        <s v="Ayuntamiento de Pals"/>
        <s v="Ayuntamiento de Pardines"/>
        <s v="Ayuntamiento de Parlavà"/>
        <s v="Ayuntamiento de Pau"/>
        <s v="Ayuntamiento de Pedret I Marzà"/>
        <s v="Ayuntamiento de Pera, La"/>
        <s v="Ayuntamiento de Peralada"/>
        <s v="Ayuntamiento de Planes D'Hostoles, Les"/>
        <s v="Ayuntamiento de Planoles"/>
        <s v="Ayuntamiento de Pont de Molins"/>
        <s v="Ayuntamiento de Pontós"/>
        <s v="Ayuntamiento de Porqueres"/>
        <s v="Ayuntamiento de Port de la Selva, El"/>
        <s v="Ayuntamiento de Portbou"/>
        <s v="Ayuntamiento de Preses, Les"/>
        <s v="Ayuntamiento de Puigcerdà"/>
        <s v="Ayuntamiento de Quart"/>
        <s v="Ayuntamiento de Queralbs"/>
        <s v="Ayuntamiento de Rabós"/>
        <s v="Ayuntamiento de Regencós"/>
        <s v="Ayuntamiento de Ribes de Freser"/>
        <s v="Ayuntamiento de Riells I Viabrea"/>
        <s v="Ayuntamiento de Ripoll"/>
        <s v="Ayuntamiento de Riudarenes"/>
        <s v="Ayuntamiento de Riudaura"/>
        <s v="Ayuntamiento de Riudellots de la Selva"/>
        <s v="Ayuntamiento de Riumors"/>
        <s v="Ayuntamiento de Roses"/>
        <s v="Ayuntamiento de Rupià"/>
        <s v="Ayuntamiento de Sales de Llierca"/>
        <s v="Ayuntamiento de Salt"/>
        <s v="Ayuntamiento de Sant Andreu Salou"/>
        <s v="Ayuntamiento de Sant Aniol de Finestres"/>
        <s v="Ayuntamiento de Sant Climent Sescebes"/>
        <s v="Ayuntamiento de Sant Feliu de Buixalleu"/>
        <s v="Ayuntamiento de Sant Feliu de Guíxols"/>
        <s v="Ayuntamiento de Sant Feliu de Pallerols"/>
        <s v="Ayuntamiento de Sant Ferriol"/>
        <s v="Ayuntamiento de Sant Gregori"/>
        <s v="Ayuntamiento de Sant Hilari Sacalm"/>
        <s v="Ayuntamiento de Sant Jaume de Llierca"/>
        <s v="Ayuntamiento de Sant Joan de Les Abadesses"/>
        <s v="Ayuntamiento de Sant Joan de Mollet"/>
        <s v="Ayuntamiento de Sant Joan Les Fonts"/>
        <s v="Ayuntamiento de Sant Jordi Desvalls"/>
        <s v="Ayuntamiento de Sant Julià de Ramis"/>
        <s v="Ayuntamiento de Sant Julià del Llor I Bonmatí"/>
        <s v="Ayuntamiento de Sant Llorenç de la Muga"/>
        <s v="Ayuntamiento de Sant Martí de Llémena"/>
        <s v="Ayuntamiento de Sant Martí Vell"/>
        <s v="Ayuntamiento de Sant Miquel de Campmajor"/>
        <s v="Ayuntamiento de Sant Miquel de Fluvià"/>
        <s v="Ayuntamiento de Sant Mori"/>
        <s v="Ayuntamiento de Sant Pau de Segúries"/>
        <s v="Ayuntamiento de Sant Pere Pescador"/>
        <s v="Ayuntamiento de Santa Coloma de Farners"/>
        <s v="Ayuntamiento de Santa Cristina D'Aro"/>
        <s v="Ayuntamiento de Santa Llogaia D'Àlguema"/>
        <s v="Ayuntamiento de Santa Pau"/>
        <s v="Ayuntamiento de Sarrià de Ter"/>
        <s v="Ayuntamiento de Saus, Camallera I Llampaies"/>
        <s v="Ayuntamiento de Selva de Mar, La"/>
        <s v="Ayuntamiento de Serinyà"/>
        <s v="Ayuntamiento de Serra de Daró"/>
        <s v="Ayuntamiento de Setcases"/>
        <s v="Ayuntamiento de Sils"/>
        <s v="Ayuntamiento de Siurana"/>
        <s v="Ayuntamiento de Susqueda"/>
        <s v="Ayuntamiento de Tallada D'Empordà, La"/>
        <s v="Ayuntamiento de Terrades"/>
        <s v="Ayuntamiento de Torrent"/>
        <s v="Ayuntamiento de Torroella de Fluvià"/>
        <s v="Ayuntamiento de Torroella de Montgrí"/>
        <s v="Ayuntamiento de Tortellà"/>
        <s v="Ayuntamiento de Toses"/>
        <s v="Ayuntamiento de Tossa de Mar"/>
        <s v="Ayuntamiento de Ullà"/>
        <s v="Ayuntamiento de Ullastret"/>
        <s v="Ayuntamiento de Ultramort"/>
        <s v="Ayuntamiento de Urús"/>
        <s v="Ayuntamiento de Vajol, La"/>
        <s v="Ayuntamiento de Vall de Bianya, La"/>
        <s v="Ayuntamiento de Vall D'En Bas, La"/>
        <s v="Ayuntamiento de Vallfogona de Ripollès"/>
        <s v="Ayuntamiento de Vall-Llobrega"/>
        <s v="Ayuntamiento de Ventalló"/>
        <s v="Ayuntamiento de Verges"/>
        <s v="Ayuntamiento de Vidrà"/>
        <s v="Ayuntamiento de Vidreres"/>
        <s v="Ayuntamiento de Vilabertran"/>
        <s v="Ayuntamiento de Vilablareix"/>
        <s v="Ayuntamiento de Viladamat"/>
        <s v="Ayuntamiento de Viladasens"/>
        <s v="Ayuntamiento de Vilademuls"/>
        <s v="Ayuntamiento de Viladrau"/>
        <s v="Ayuntamiento de Vilafant"/>
        <s v="Ayuntamiento de Vilajuïga"/>
        <s v="Ayuntamiento de Vilallonga de Ter"/>
        <s v="Ayuntamiento de Vilamacolum"/>
        <s v="Ayuntamiento de Vilamalla"/>
        <s v="Ayuntamiento de Vilamaniscle"/>
        <s v="Ayuntamiento de Vilanant"/>
        <s v="Ayuntamiento de Vila-Sacra"/>
        <s v="Ayuntamiento de Vilaür"/>
        <s v="Ayuntamiento de Vilobí D'Onyar"/>
        <s v="Ayuntamiento de Vilopriu"/>
        <s v="Ayuntamiento de Abaltzisketa"/>
        <s v="Ayuntamiento de Aduna"/>
        <s v="Ayuntamiento de Aia"/>
        <s v="Ayuntamiento de Aizarnazabal"/>
        <s v="Ayuntamiento de Albiztur"/>
        <s v="Ayuntamiento de Alegia"/>
        <s v="Ayuntamiento de Alkiza"/>
        <s v="Ayuntamiento de Altzaga"/>
        <s v="Ayuntamiento de Altzo"/>
        <s v="Ayuntamiento de Amezketa"/>
        <s v="Ayuntamiento de Andoain"/>
        <s v="Ayuntamiento de Anoeta"/>
        <s v="Ayuntamiento de Antzuola"/>
        <s v="Ayuntamiento de Arama"/>
        <s v="Ayuntamiento de Aretxabaleta"/>
        <s v="Ayuntamiento de Arrasate/Mondragón"/>
        <s v="Ayuntamiento de Asteasu"/>
        <s v="Ayuntamiento de Astigarraga"/>
        <s v="Ayuntamiento de Ataun"/>
        <s v="Ayuntamiento de Azkoitia"/>
        <s v="Ayuntamiento de Azpeitia"/>
        <s v="Ayuntamiento de Baliarrain"/>
        <s v="Ayuntamiento de Beasain"/>
        <s v="Ayuntamiento de Beizama"/>
        <s v="Ayuntamiento de Belauntza"/>
        <s v="Ayuntamiento de Berastegi"/>
        <s v="Ayuntamiento de Bergara"/>
        <s v="Ayuntamiento de Berrobi"/>
        <s v="Ayuntamiento de Bidania-Goiatz"/>
        <s v="Ayuntamiento de Deba"/>
        <s v="Ayuntamiento de Donostia/San Sebastián"/>
        <s v="Ayuntamiento de Eibar"/>
        <s v="Ayuntamiento de Elduain"/>
        <s v="Ayuntamiento de Elgeta"/>
        <s v="Ayuntamiento de Elgoibar"/>
        <s v="Ayuntamiento de Errenteria"/>
        <s v="Ayuntamiento de Errezil"/>
        <s v="Ayuntamiento de Eskoriatza"/>
        <s v="Ayuntamiento de Ezkio-Itsaso"/>
        <s v="Ayuntamiento de Gabiria"/>
        <s v="Ayuntamiento de Gaintza"/>
        <s v="Ayuntamiento de Gaztelu"/>
        <s v="Ayuntamiento de Getaria"/>
        <s v="Ayuntamiento de Hernani"/>
        <s v="Ayuntamiento de Hernialde"/>
        <s v="Ayuntamiento de Hondarribia"/>
        <s v="Ayuntamiento de Ibarra"/>
        <s v="Ayuntamiento de Idiazabal"/>
        <s v="Ayuntamiento de Ikaztegieta"/>
        <s v="Ayuntamiento de Irun"/>
        <s v="Ayuntamiento de Irura"/>
        <s v="Ayuntamiento de Itsasondo"/>
        <s v="Ayuntamiento de Larraul"/>
        <s v="Ayuntamiento de Lasarte-Oria"/>
        <s v="Ayuntamiento de Lazkao"/>
        <s v="Ayuntamiento de Leaburu"/>
        <s v="Ayuntamiento de Legazpi"/>
        <s v="Ayuntamiento de Legorreta"/>
        <s v="Ayuntamiento de Leintz-Gatzaga"/>
        <s v="Ayuntamiento de Lezo"/>
        <s v="Ayuntamiento de Lizartza"/>
        <s v="Ayuntamiento de Mendaro"/>
        <s v="Ayuntamiento de Mutiloa"/>
        <s v="Ayuntamiento de Mutriku"/>
        <s v="Ayuntamiento de Oiartzun"/>
        <s v="Ayuntamiento de Olaberria"/>
        <s v="Ayuntamiento de Oñati"/>
        <s v="Ayuntamiento de Ordizia"/>
        <s v="Ayuntamiento de Orendain"/>
        <s v="Ayuntamiento de Orexa"/>
        <s v="Ayuntamiento de Orio"/>
        <s v="Ayuntamiento de Ormaiztegi"/>
        <s v="Ayuntamiento de Pasaia"/>
        <s v="Ayuntamiento de Segura"/>
        <s v="Ayuntamiento de Soraluze-Placencia de las Armas"/>
        <s v="Ayuntamiento de Tolosa"/>
        <s v="Ayuntamiento de Urnieta"/>
        <s v="Ayuntamiento de Urretxu"/>
        <s v="Ayuntamiento de Usurbil"/>
        <s v="Ayuntamiento de Villabona"/>
        <s v="Ayuntamiento de Zaldibia"/>
        <s v="Ayuntamiento de Zarautz"/>
        <s v="Ayuntamiento de Zegama"/>
        <s v="Ayuntamiento de Zerain"/>
        <s v="Ayuntamiento de Zestoa"/>
        <s v="Ayuntamiento de Zizurkil"/>
        <s v="Ayuntamiento de Zumaia"/>
        <s v="Ayuntamiento de Zumarraga"/>
        <s v="Ayuntamiento de Abenójar"/>
        <s v="Ayuntamiento de Agudo"/>
        <s v="Ayuntamiento de Alamillo"/>
        <s v="Ayuntamiento de Albaladejo"/>
        <s v="Ayuntamiento de Alcázar de San Juan"/>
        <s v="Ayuntamiento de Alcoba"/>
        <s v="Ayuntamiento de Alcolea de Calatrava"/>
        <s v="Ayuntamiento de Alcubillas"/>
        <s v="Ayuntamiento de Aldea del Rey"/>
        <s v="Ayuntamiento de Alhambra"/>
        <s v="Ayuntamiento de Almadén"/>
        <s v="Ayuntamiento de Almadenejos"/>
        <s v="Ayuntamiento de Almagro"/>
        <s v="Ayuntamiento de Almedina"/>
        <s v="Ayuntamiento de Almodóvar del Campo"/>
        <s v="Ayuntamiento de Almuradiel"/>
        <s v="Ayuntamiento de Anchuras"/>
        <s v="Ayuntamiento de Arenales de San Gregorio"/>
        <s v="Ayuntamiento de Arenas de San Juan"/>
        <s v="Ayuntamiento de Argamasilla de Alba"/>
        <s v="Ayuntamiento de Argamasilla de Calatrava"/>
        <s v="Ayuntamiento de Arroba de los Montes"/>
        <s v="Ayuntamiento de Ballesteros de Calatrava"/>
        <s v="Ayuntamiento de Bolaños de Calatrava"/>
        <s v="Ayuntamiento de Brazatortas"/>
        <s v="Ayuntamiento de Cabezarados"/>
        <s v="Ayuntamiento de Cabezarrubias del Puerto"/>
        <s v="Ayuntamiento de Calzada de Calatrava"/>
        <s v="Ayuntamiento de Campo de Criptana"/>
        <s v="Ayuntamiento de Cañada de Calatrava"/>
        <s v="Ayuntamiento de Caracuel de Calatrava"/>
        <s v="Ayuntamiento de Carrión de Calatrava"/>
        <s v="Ayuntamiento de Carrizosa"/>
        <s v="Ayuntamiento de Castellar de Santiago"/>
        <s v="Ayuntamiento de Chillón"/>
        <s v="Ayuntamiento de Ciudad Real"/>
        <s v="Ayuntamiento de Corral de Calatrava"/>
        <s v="Ayuntamiento de Cortijos, Los"/>
        <s v="Ayuntamiento de Cózar"/>
        <s v="Ayuntamiento de Daimiel"/>
        <s v="Ayuntamiento de Fernán Caballero"/>
        <s v="Ayuntamiento de Fontanarejo"/>
        <s v="Ayuntamiento de Fuencaliente"/>
        <s v="Ayuntamiento de Fuenllana"/>
        <s v="Ayuntamiento de Fuente el Fresno"/>
        <s v="Ayuntamiento de Granátula de Calatrava"/>
        <s v="Ayuntamiento de Guadalmez"/>
        <s v="Ayuntamiento de Herencia"/>
        <s v="Ayuntamiento de Hinojosas de Calatrava"/>
        <s v="Ayuntamiento de Horcajo de los Montes"/>
        <s v="Ayuntamiento de Labores, Las"/>
        <s v="Ayuntamiento de Llanos del Caudillo"/>
        <s v="Ayuntamiento de Luciana"/>
        <s v="Ayuntamiento de Malagón"/>
        <s v="Ayuntamiento de Manzanares"/>
        <s v="Ayuntamiento de Membrilla"/>
        <s v="Ayuntamiento de Mestanza"/>
        <s v="Ayuntamiento de Miguelturra"/>
        <s v="Ayuntamiento de Montiel"/>
        <s v="Ayuntamiento de Moral de Calatrava"/>
        <s v="Ayuntamiento de Navalpino"/>
        <s v="Ayuntamiento de Navas de Estena"/>
        <s v="Ayuntamiento de Pedro Muñoz"/>
        <s v="Ayuntamiento de Picón"/>
        <s v="Ayuntamiento de Piedrabuena"/>
        <s v="Ayuntamiento de Poblete"/>
        <s v="Ayuntamiento de Porzuna"/>
        <s v="Ayuntamiento de Pozuelo de Calatrava"/>
        <s v="Ayuntamiento de Pozuelos de Calatrava, Los"/>
        <s v="Ayuntamiento de Puebla de Don Rodrigo"/>
        <s v="Ayuntamiento de Puebla del Príncipe"/>
        <s v="Ayuntamiento de Puerto Lápice"/>
        <s v="Ayuntamiento de Puertollano"/>
        <s v="Ayuntamiento de Retuerta del Bullaque"/>
        <s v="Ayuntamiento de Robledo, El"/>
        <s v="Ayuntamiento de Ruidera"/>
        <s v="Ayuntamiento de Saceruela"/>
        <s v="Ayuntamiento de San Carlos del Valle"/>
        <s v="Ayuntamiento de San Lorenzo de Calatrava"/>
        <s v="Ayuntamiento de Santa Cruz de los Cáñamos"/>
        <s v="Ayuntamiento de Santa Cruz de Mudela"/>
        <s v="Ayuntamiento de Socuéllamos"/>
        <s v="Ayuntamiento de Solana del Pino"/>
        <s v="Ayuntamiento de Solana, La"/>
        <s v="Ayuntamiento de Terrinches"/>
        <s v="Ayuntamiento de Tomelloso"/>
        <s v="Ayuntamiento de Torralba de Calatrava"/>
        <s v="Ayuntamiento de Torre de Juan Abad"/>
        <s v="Ayuntamiento de Torrenueva"/>
        <s v="Ayuntamiento de Valdemanco del Esteras"/>
        <s v="Ayuntamiento de Valdepeñas"/>
        <s v="Ayuntamiento de Valenzuela de Calatrava"/>
        <s v="Ayuntamiento de Villahermosa"/>
        <s v="Ayuntamiento de Villamanrique"/>
        <s v="Ayuntamiento de Villamayor de Calatrava"/>
        <s v="Ayuntamiento de Villanueva de la Fuente"/>
        <s v="Ayuntamiento de Villanueva de los Infantes"/>
        <s v="Ayuntamiento de Villanueva de San Carlos"/>
        <s v="Ayuntamiento de Villar del Pozo"/>
        <s v="Ayuntamiento de Villarrubia de los Ojos"/>
        <s v="Ayuntamiento de Villarta de San Juan"/>
        <s v="Ayuntamiento de Viso del Marqués"/>
        <s v="Ayuntamiento de Alamedilla"/>
        <s v="Ayuntamiento de Albolote"/>
        <s v="Ayuntamiento de Albondón"/>
        <s v="Ayuntamiento de Albuñán"/>
        <s v="Ayuntamiento de Albuñol"/>
        <s v="Ayuntamiento de Agrón"/>
        <s v="Ayuntamiento de Albuñuelas"/>
        <s v="Ayuntamiento de Aldeire"/>
        <s v="Ayuntamiento de Alfacar"/>
        <s v="Ayuntamiento de Algarinejo"/>
        <s v="Ayuntamiento de Alhama de Granada"/>
        <s v="Ayuntamiento de Alhendín"/>
        <s v="Ayuntamiento de Alicún de Ortega"/>
        <s v="Ayuntamiento de Almegíjar"/>
        <s v="Ayuntamiento de Almuñécar"/>
        <s v="Ayuntamiento de Alpujarra de la Sierra"/>
        <s v="Ayuntamiento de Alquife"/>
        <s v="Ayuntamiento de Arenas del Rey"/>
        <s v="Ayuntamiento de Armilla"/>
        <s v="Ayuntamiento de Atarfe"/>
        <s v="Ayuntamiento de Baza"/>
        <s v="Ayuntamiento de Beas de Granada"/>
        <s v="Ayuntamiento de Beas de Guadix"/>
        <s v="Ayuntamiento de Benalúa"/>
        <s v="Ayuntamiento de Benalúa de las Villas"/>
        <s v="Ayuntamiento de Benamaurel"/>
        <s v="Ayuntamiento de Bérchules"/>
        <s v="Ayuntamiento de Bubión"/>
        <s v="Ayuntamiento de Busquístar"/>
        <s v="Ayuntamiento de Cacín"/>
        <s v="Ayuntamiento de Cádiar"/>
        <s v="Ayuntamiento de Cájar"/>
        <s v="Ayuntamiento de Calahorra, La"/>
        <s v="Ayuntamiento de Calicasas"/>
        <s v="Ayuntamiento de Campotéjar"/>
        <s v="Ayuntamiento de Caniles"/>
        <s v="Ayuntamiento de Cáñar"/>
        <s v="Ayuntamiento de Capileira"/>
        <s v="Ayuntamiento de Carataunas"/>
        <s v="Ayuntamiento de Cástaras"/>
        <s v="Ayuntamiento de Castilléjar"/>
        <s v="Ayuntamiento de Castril"/>
        <s v="Ayuntamiento de Cenes de la Vega"/>
        <s v="Ayuntamiento de Chauchina"/>
        <s v="Ayuntamiento de Chimeneas"/>
        <s v="Ayuntamiento de Churriana de la Vega"/>
        <s v="Ayuntamiento de Cijuela"/>
        <s v="Ayuntamiento de Cogollos de Guadix"/>
        <s v="Ayuntamiento de Cogollos de la Vega"/>
        <s v="Ayuntamiento de Colomera"/>
        <s v="Ayuntamiento de Cortes de Baza"/>
        <s v="Ayuntamiento de Cortes y Graena"/>
        <s v="Ayuntamiento de Cuevas del Campo"/>
        <s v="Ayuntamiento de Cúllar"/>
        <s v="Ayuntamiento de Cúllar Vega"/>
        <s v="Ayuntamiento de Darro"/>
        <s v="Ayuntamiento de Dehesas de Guadix"/>
        <s v="Ayuntamiento de Dehesas Viejas"/>
        <s v="Ayuntamiento de Deifontes"/>
        <s v="Ayuntamiento de Diezma"/>
        <s v="Ayuntamiento de Dílar"/>
        <s v="Ayuntamiento de Dólar"/>
        <s v="Ayuntamiento de Domingo Pérez de Granada"/>
        <s v="Ayuntamiento de Dúdar"/>
        <s v="Ayuntamiento de Dúrcal"/>
        <s v="Ayuntamiento de Escúzar"/>
        <s v="Ayuntamiento de Ferreira"/>
        <s v="Ayuntamiento de Fonelas"/>
        <s v="Ayuntamiento de Fornes"/>
        <s v="Ayuntamiento de Freila"/>
        <s v="Ayuntamiento de Fuente Vaqueros"/>
        <s v="Ayuntamiento de Gabias, Las"/>
        <s v="Ayuntamiento de Galera"/>
        <s v="Ayuntamiento de Gobernador"/>
        <s v="Ayuntamiento de Gójar"/>
        <s v="Ayuntamiento de Gor"/>
        <s v="Ayuntamiento de Gorafe"/>
        <s v="Ayuntamiento de Granada"/>
        <s v="Ayuntamiento de Guadahortuna"/>
        <s v="Ayuntamiento de Guadix"/>
        <s v="Ayuntamiento de Guájares, Los"/>
        <s v="Ayuntamiento de Gualchos"/>
        <s v="Ayuntamiento de Güéjar Sierra"/>
        <s v="Ayuntamiento de Güevéjar"/>
        <s v="Ayuntamiento de Huélago"/>
        <s v="Ayuntamiento de Huéneja"/>
        <s v="Ayuntamiento de Huéscar"/>
        <s v="Ayuntamiento de Huétor de Santillán"/>
        <s v="Ayuntamiento de Huétor Tájar"/>
        <s v="Ayuntamiento de Huétor Vega"/>
        <s v="Ayuntamiento de Íllora"/>
        <s v="Ayuntamiento de Ítrabo"/>
        <s v="Ayuntamiento de Iznalloz"/>
        <s v="Ayuntamiento de Játar"/>
        <s v="Ayuntamiento de Jayena"/>
        <s v="Ayuntamiento de Jérez del Marquesado"/>
        <s v="Ayuntamiento de Jete"/>
        <s v="Ayuntamiento de Jun"/>
        <s v="Ayuntamiento de Juviles"/>
        <s v="Ayuntamiento de Láchar"/>
        <s v="Ayuntamiento de Lanjarón"/>
        <s v="Ayuntamiento de Lanteira"/>
        <s v="Ayuntamiento de Lecrín"/>
        <s v="Ayuntamiento de Lentegí"/>
        <s v="Ayuntamiento de Lobras"/>
        <s v="Ayuntamiento de Loja"/>
        <s v="Ayuntamiento de Lugros"/>
        <s v="Ayuntamiento de Lújar"/>
        <s v="Ayuntamiento de Malahá, La"/>
        <s v="Ayuntamiento de Maracena"/>
        <s v="Ayuntamiento de Marchal"/>
        <s v="Ayuntamiento de Moclín"/>
        <s v="Ayuntamiento de Molvízar"/>
        <s v="Ayuntamiento de Monachil"/>
        <s v="Ayuntamiento de Montefrío"/>
        <s v="Ayuntamiento de Montejícar"/>
        <s v="Ayuntamiento de Montillana"/>
        <s v="Ayuntamiento de Moraleda de Zafayona"/>
        <s v="Ayuntamiento de Morelábor"/>
        <s v="Ayuntamiento de Motril"/>
        <s v="Ayuntamiento de Murtas"/>
        <s v="Ayuntamiento de Nevada"/>
        <s v="Ayuntamiento de Nigüelas"/>
        <s v="Ayuntamiento de Nívar"/>
        <s v="Ayuntamiento de Ogíjares"/>
        <s v="Ayuntamiento de Orce"/>
        <s v="Ayuntamiento de Órgiva"/>
        <s v="Ayuntamiento de Otívar"/>
        <s v="Ayuntamiento de Padul"/>
        <s v="Ayuntamiento de Pampaneira"/>
        <s v="Ayuntamiento de Pedro Martínez"/>
        <s v="Ayuntamiento de Peligros"/>
        <s v="Ayuntamiento de Peza, La"/>
        <s v="Ayuntamiento de Pinar, El"/>
        <s v="Ayuntamiento de Pinos Genil"/>
        <s v="Ayuntamiento de Pinos Puente"/>
        <s v="Ayuntamiento de Píñar"/>
        <s v="Ayuntamiento de Polícar"/>
        <s v="Ayuntamiento de Polopos"/>
        <s v="Ayuntamiento de Pórtugos"/>
        <s v="Ayuntamiento de Puebla de Don Fadrique"/>
        <s v="Ayuntamiento de Pulianas"/>
        <s v="Ayuntamiento de Purullena"/>
        <s v="Ayuntamiento de Quéntar"/>
        <s v="Ayuntamiento de Rubite"/>
        <s v="Ayuntamiento de Salar"/>
        <s v="Ayuntamiento de Salobreña"/>
        <s v="Ayuntamiento de Santa Cruz del Comercio"/>
        <s v="Ayuntamiento de Santa Fe"/>
        <s v="Ayuntamiento de Soportújar"/>
        <s v="Ayuntamiento de Sorvilán"/>
        <s v="Ayuntamiento de Taha, La"/>
        <s v="Ayuntamiento de Torre-Cardela"/>
        <s v="Ayuntamiento de Torrenueva Costa"/>
        <s v="Ayuntamiento de Torvizcón"/>
        <s v="Ayuntamiento de Trevélez"/>
        <s v="Ayuntamiento de Turón"/>
        <s v="Ayuntamiento de Ugíjar"/>
        <s v="Ayuntamiento de Valderrubio"/>
        <s v="Ayuntamiento de Valle del Zalabí"/>
        <s v="Ayuntamiento de Valle, El"/>
        <s v="Ayuntamiento de Válor"/>
        <s v="Ayuntamiento de Vegas del Genil"/>
        <s v="Ayuntamiento de Vélez de Benaudalla"/>
        <s v="Ayuntamiento de Ventas de Huelma"/>
        <s v="Ayuntamiento de Villa de Otura"/>
        <s v="Ayuntamiento de Villamena"/>
        <s v="Ayuntamiento de Villanueva de las Torres"/>
        <s v="Ayuntamiento de Villanueva Mesía"/>
        <s v="Ayuntamiento de Víznar"/>
        <s v="Ayuntamiento de Zafarraya"/>
        <s v="Ayuntamiento de Zagra"/>
        <s v="Ayuntamiento de Zubia, La"/>
        <s v="Ayuntamiento de Zújar"/>
        <s v="Ayuntamiento de Abanades"/>
        <s v="Ayuntamiento de Ablanque"/>
        <s v="Ayuntamiento de Adobes"/>
        <s v="Ayuntamiento de Alaminos"/>
        <s v="Ayuntamiento de Alarilla"/>
        <s v="Ayuntamiento de Albalate de Zorita"/>
        <s v="Ayuntamiento de Albares"/>
        <s v="Ayuntamiento de Albendiego"/>
        <s v="Ayuntamiento de Alcocer"/>
        <s v="Ayuntamiento de Alcolea de las Peñas"/>
        <s v="Ayuntamiento de Alcolea del Pinar"/>
        <s v="Ayuntamiento de Alcoroches"/>
        <s v="Ayuntamiento de Aldeanueva de Guadalajara"/>
        <s v="Ayuntamiento de Algar de Mesa"/>
        <s v="Ayuntamiento de Algora"/>
        <s v="Ayuntamiento de Alhóndiga"/>
        <s v="Ayuntamiento de Alique"/>
        <s v="Ayuntamiento de Almadrones"/>
        <s v="Ayuntamiento de Almoguera"/>
        <s v="Ayuntamiento de Almonacid de Zorita"/>
        <s v="Ayuntamiento de Alocén"/>
        <s v="Ayuntamiento de Alovera"/>
        <s v="Ayuntamiento de Alustante"/>
        <s v="Ayuntamiento de Angón"/>
        <s v="Ayuntamiento de Anguita"/>
        <s v="Ayuntamiento de Anquela del Ducado"/>
        <s v="Ayuntamiento de Anquela del Pedregal"/>
        <s v="Ayuntamiento de Aranzueque"/>
        <s v="Ayuntamiento de Arbancón"/>
        <s v="Ayuntamiento de Arbeteta"/>
        <s v="Ayuntamiento de Argecilla"/>
        <s v="Ayuntamiento de Armallones"/>
        <s v="Ayuntamiento de Armuña de Tajuña"/>
        <s v="Ayuntamiento de Arroyo de las Fraguas"/>
        <s v="Ayuntamiento de Atanzón"/>
        <s v="Ayuntamiento de Atienza"/>
        <s v="Ayuntamiento de Auñón"/>
        <s v="Ayuntamiento de Azuqueca de Henares"/>
        <s v="Ayuntamiento de Baides"/>
        <s v="Ayuntamiento de Baños de Tajo"/>
        <s v="Ayuntamiento de Bañuelos"/>
        <s v="Ayuntamiento de Barriopedro"/>
        <s v="Ayuntamiento de Berninches"/>
        <s v="Ayuntamiento de Bodera, La"/>
        <s v="Ayuntamiento de Brihuega"/>
        <s v="Ayuntamiento de Budia"/>
        <s v="Ayuntamiento de Bujalaro"/>
        <s v="Ayuntamiento de Bustares"/>
        <s v="Ayuntamiento de Cabanillas del Campo"/>
        <s v="Ayuntamiento de Campillo de Dueñas"/>
        <s v="Ayuntamiento de Campillo de Ranas"/>
        <s v="Ayuntamiento de Campisábalos"/>
        <s v="Ayuntamiento de Canredondo"/>
        <s v="Ayuntamiento de Cantalojas"/>
        <s v="Ayuntamiento de Cañizar"/>
        <s v="Ayuntamiento de Cardoso de la Sierra, El"/>
        <s v="Ayuntamiento de Casa de Uceda"/>
        <s v="Ayuntamiento de Casar, El"/>
        <s v="Ayuntamiento de Casas de San Galindo"/>
        <s v="Ayuntamiento de Caspueñas"/>
        <s v="Ayuntamiento de Castejón de Henares"/>
        <s v="Ayuntamiento de Castellar de la Muela"/>
        <s v="Ayuntamiento de Castilforte"/>
        <s v="Ayuntamiento de Castilnuevo"/>
        <s v="Ayuntamiento de Cendejas de Enmedio"/>
        <s v="Ayuntamiento de Cendejas de la Torre"/>
        <s v="Ayuntamiento de Centenera"/>
        <s v="Ayuntamiento de Checa"/>
        <s v="Ayuntamiento de Chequilla"/>
        <s v="Ayuntamiento de Chillarón del Rey"/>
        <s v="Ayuntamiento de Chiloeches"/>
        <s v="Ayuntamiento de Cifuentes"/>
        <s v="Ayuntamiento de Cincovillas"/>
        <s v="Ayuntamiento de Ciruelas"/>
        <s v="Ayuntamiento de Ciruelos del Pinar"/>
        <s v="Ayuntamiento de Cobeta"/>
        <s v="Ayuntamiento de Cogollor"/>
        <s v="Ayuntamiento de Cogolludo"/>
        <s v="Ayuntamiento de Condemios de Abajo"/>
        <s v="Ayuntamiento de Condemios de Arriba"/>
        <s v="Ayuntamiento de Congostrina"/>
        <s v="Ayuntamiento de Copernal"/>
        <s v="Ayuntamiento de Corduente"/>
        <s v="Ayuntamiento de Cubillo de Uceda, El"/>
        <s v="Ayuntamiento de Driebes"/>
        <s v="Ayuntamiento de Durón"/>
        <s v="Ayuntamiento de Embid"/>
        <s v="Ayuntamiento de Escamilla"/>
        <s v="Ayuntamiento de Escariche"/>
        <s v="Ayuntamiento de Escopete"/>
        <s v="Ayuntamiento de Espinosa de Henares"/>
        <s v="Ayuntamiento de Esplegares"/>
        <s v="Ayuntamiento de Establés"/>
        <s v="Ayuntamiento de Estriégana"/>
        <s v="Ayuntamiento de Fontanar"/>
        <s v="Ayuntamiento de Fuembellida"/>
        <s v="Ayuntamiento de Fuencemillán"/>
        <s v="Ayuntamiento de Fuentelahiguera de Albatages"/>
        <s v="Ayuntamiento de Fuentelencina"/>
        <s v="Ayuntamiento de Fuentelsaz"/>
        <s v="Ayuntamiento de Fuentelviejo"/>
        <s v="Ayuntamiento de Fuentenovilla"/>
        <s v="Ayuntamiento de Gajanejos"/>
        <s v="Ayuntamiento de Galápagos"/>
        <s v="Ayuntamiento de Galve de Sorbe"/>
        <s v="Ayuntamiento de Gascueña de Bornova"/>
        <s v="Ayuntamiento de Guadalajara"/>
        <s v="Ayuntamiento de Henche"/>
        <s v="Ayuntamiento de Heras de Ayuso"/>
        <s v="Ayuntamiento de Herrería"/>
        <s v="Ayuntamiento de Hiendelaencina"/>
        <s v="Ayuntamiento de Hijes"/>
        <s v="Ayuntamiento de Hita"/>
        <s v="Ayuntamiento de Hombrados"/>
        <s v="Ayuntamiento de Hontoba"/>
        <s v="Ayuntamiento de Horche"/>
        <s v="Ayuntamiento de Hortezuela de Océn"/>
        <s v="Ayuntamiento de Huerce, La"/>
        <s v="Ayuntamiento de Huérmeces del Cerro"/>
        <s v="Ayuntamiento de Huertahernando"/>
        <s v="Ayuntamiento de Hueva"/>
        <s v="Ayuntamiento de Humanes"/>
        <s v="Ayuntamiento de Illana"/>
        <s v="Ayuntamiento de Iniéstola"/>
        <s v="Ayuntamiento de Inviernas, Las"/>
        <s v="Ayuntamiento de Irueste"/>
        <s v="Ayuntamiento de Jadraque"/>
        <s v="Ayuntamiento de Jirueque"/>
        <s v="Ayuntamiento de Ledanca"/>
        <s v="Ayuntamiento de Loranca de Tajuña"/>
        <s v="Ayuntamiento de Lupiana"/>
        <s v="Ayuntamiento de Luzaga"/>
        <s v="Ayuntamiento de Luzón"/>
        <s v="Ayuntamiento de Majaelrayo"/>
        <s v="Ayuntamiento de Málaga del Fresno"/>
        <s v="Ayuntamiento de Malaguilla"/>
        <s v="Ayuntamiento de Mandayona"/>
        <s v="Ayuntamiento de Mantiel"/>
        <s v="Ayuntamiento de Maranchón"/>
        <s v="Ayuntamiento de Marchamalo"/>
        <s v="Ayuntamiento de Masegoso de Tajuña"/>
        <s v="Ayuntamiento de Matarrubia"/>
        <s v="Ayuntamiento de Matillas"/>
        <s v="Ayuntamiento de Mazarete"/>
        <s v="Ayuntamiento de Mazuecos"/>
        <s v="Ayuntamiento de Medranda"/>
        <s v="Ayuntamiento de Megina"/>
        <s v="Ayuntamiento de Membrillera"/>
        <s v="Ayuntamiento de Miedes de Atienza"/>
        <s v="Ayuntamiento de Mierla, La"/>
        <s v="Ayuntamiento de Millana"/>
        <s v="Ayuntamiento de Milmarcos"/>
        <s v="Ayuntamiento de Miñosa, La"/>
        <s v="Ayuntamiento de Mirabueno"/>
        <s v="Ayuntamiento de Miralrío"/>
        <s v="Ayuntamiento de Mochales"/>
        <s v="Ayuntamiento de Mohernando"/>
        <s v="Ayuntamiento de Molina de Aragón"/>
        <s v="Ayuntamiento de Monasterio"/>
        <s v="Ayuntamiento de Mondéjar"/>
        <s v="Ayuntamiento de Montarrón"/>
        <s v="Ayuntamiento de Moratilla de los Meleros"/>
        <s v="Ayuntamiento de Morenilla"/>
        <s v="Ayuntamiento de Muduex"/>
        <s v="Ayuntamiento de Navas de Jadraque, Las"/>
        <s v="Ayuntamiento de Negredo"/>
        <s v="Ayuntamiento de Ocentejo"/>
        <s v="Ayuntamiento de Olivar, El"/>
        <s v="Ayuntamiento de Olmeda de Cobeta"/>
        <s v="Ayuntamiento de Olmeda de Jadraque, La"/>
        <s v="Ayuntamiento de Ordial, El"/>
        <s v="Ayuntamiento de Orea"/>
        <s v="Ayuntamiento de Pálmaces de Jadraque"/>
        <s v="Ayuntamiento de Pardos"/>
        <s v="Ayuntamiento de Paredes de Sigüenza"/>
        <s v="Ayuntamiento de Pareja"/>
        <s v="Ayuntamiento de Pastrana"/>
        <s v="Ayuntamiento de Pedregal, El"/>
        <s v="Ayuntamiento de Peñalén"/>
        <s v="Ayuntamiento de Peñalver"/>
        <s v="Ayuntamiento de Peralejos de las Truchas"/>
        <s v="Ayuntamiento de Peralveche"/>
        <s v="Ayuntamiento de Pinilla de Jadraque"/>
        <s v="Ayuntamiento de Pinilla de Molina"/>
        <s v="Ayuntamiento de Pioz"/>
        <s v="Ayuntamiento de Piqueras"/>
        <s v="Ayuntamiento de Pobo de Dueñas, El"/>
        <s v="Ayuntamiento de Poveda de la Sierra"/>
        <s v="Ayuntamiento de Pozo de Almoguera"/>
        <s v="Ayuntamiento de Pozo de Guadalajara"/>
        <s v="Ayuntamiento de Prádena de Atienza"/>
        <s v="Ayuntamiento de Prados Redondos"/>
        <s v="Ayuntamiento de Puebla de Beleña"/>
        <s v="Ayuntamiento de Puebla de Valles"/>
        <s v="Ayuntamiento de Quer"/>
        <s v="Ayuntamiento de Rebollosa de Jadraque"/>
        <s v="Ayuntamiento de Recuenco, El"/>
        <s v="Ayuntamiento de Renera"/>
        <s v="Ayuntamiento de Retiendas"/>
        <s v="Ayuntamiento de Riba de Saelices"/>
        <s v="Ayuntamiento de Rillo de Gallo"/>
        <s v="Ayuntamiento de Riofrío del Llano"/>
        <s v="Ayuntamiento de Robledillo de Mohernando"/>
        <s v="Ayuntamiento de Robledo de Corpes"/>
        <s v="Ayuntamiento de Romanillos de Atienza"/>
        <s v="Ayuntamiento de Romanones"/>
        <s v="Ayuntamiento de Rueda de la Sierra"/>
        <s v="Ayuntamiento de Sacecorbo"/>
        <s v="Ayuntamiento de Sacedón"/>
        <s v="Ayuntamiento de Saelices de la Sal"/>
        <s v="Ayuntamiento de Salmerón"/>
        <s v="Ayuntamiento de San Andrés del Congosto"/>
        <s v="Ayuntamiento de San Andrés del Rey"/>
        <s v="Ayuntamiento de Santiuste"/>
        <s v="Ayuntamiento de Saúca"/>
        <s v="Ayuntamiento de Sayatón"/>
        <s v="Ayuntamiento de Selas"/>
        <s v="Ayuntamiento de Semillas"/>
        <s v="Ayuntamiento de Setiles"/>
        <s v="Ayuntamiento de Sienes"/>
        <s v="Ayuntamiento de Sigüenza"/>
        <s v="Ayuntamiento de Solanillos del Extremo"/>
        <s v="Ayuntamiento de Somolinos"/>
        <s v="Ayuntamiento de Sotillo, El"/>
        <s v="Ayuntamiento de Sotodosos"/>
        <s v="Ayuntamiento de Tamajón"/>
        <s v="Ayuntamiento de Taragudo"/>
        <s v="Ayuntamiento de Taravilla"/>
        <s v="Ayuntamiento de Tartanedo"/>
        <s v="Ayuntamiento de Tendilla"/>
        <s v="Ayuntamiento de Terzaga"/>
        <s v="Ayuntamiento de Tierzo"/>
        <s v="Ayuntamiento de Toba, La"/>
        <s v="Ayuntamiento de Tordellego"/>
        <s v="Ayuntamiento de Tordelrábano"/>
        <s v="Ayuntamiento de Tordesilos"/>
        <s v="Ayuntamiento de Torija"/>
        <s v="Ayuntamiento de Torre del Burgo"/>
        <s v="Ayuntamiento de Torrecuadrada de Molina"/>
        <s v="Ayuntamiento de Torrecuadradilla"/>
        <s v="Ayuntamiento de Torrejón del Rey"/>
        <s v="Ayuntamiento de Torremocha de Jadraque"/>
        <s v="Ayuntamiento de Torremocha del Campo"/>
        <s v="Ayuntamiento de Torremocha del Pinar"/>
        <s v="Ayuntamiento de Torremochuela"/>
        <s v="Ayuntamiento de Torrubia"/>
        <s v="Ayuntamiento de Tórtola de Henares"/>
        <s v="Ayuntamiento de Tortuera"/>
        <s v="Ayuntamiento de Tortuero"/>
        <s v="Ayuntamiento de Traíd"/>
        <s v="Ayuntamiento de Trijueque"/>
        <s v="Ayuntamiento de Trillo"/>
        <s v="Ayuntamiento de Uceda"/>
        <s v="Ayuntamiento de Ujados"/>
        <s v="Ayuntamiento de Utande"/>
        <s v="Ayuntamiento de Valdarachas"/>
        <s v="Ayuntamiento de Valdearenas"/>
        <s v="Ayuntamiento de Valdeavellano"/>
        <s v="Ayuntamiento de Valdeaveruelo"/>
        <s v="Ayuntamiento de Valdeconcha"/>
        <s v="Ayuntamiento de Valdegrudas"/>
        <s v="Ayuntamiento de Valdelcubo"/>
        <s v="Ayuntamiento de Valdenuño Fernández"/>
        <s v="Ayuntamiento de Valdepeñas de la Sierra"/>
        <s v="Ayuntamiento de Valderrebollo"/>
        <s v="Ayuntamiento de Valdesotos"/>
        <s v="Ayuntamiento de Valfermoso de Tajuña"/>
        <s v="Ayuntamiento de Valhermoso"/>
        <s v="Ayuntamiento de Valtablado del Río"/>
        <s v="Ayuntamiento de Valverde de los Arroyos"/>
        <s v="Ayuntamiento de Viana de Jadraque"/>
        <s v="Ayuntamiento de Villanueva de Alcorón"/>
        <s v="Ayuntamiento de Villanueva de Argecilla"/>
        <s v="Ayuntamiento de Villanueva de la Torre"/>
        <s v="Ayuntamiento de Villares de Jadraque"/>
        <s v="Ayuntamiento de Villaseca de Henares"/>
        <s v="Ayuntamiento de Villaseca de Uceda"/>
        <s v="Ayuntamiento de Villel de Mesa"/>
        <s v="Ayuntamiento de Viñuelas"/>
        <s v="Ayuntamiento de Yebes"/>
        <s v="Ayuntamiento de Yebra"/>
        <s v="Ayuntamiento de Yélamos de Abajo"/>
        <s v="Ayuntamiento de Yélamos de Arriba"/>
        <s v="Ayuntamiento de Yunquera de Henares"/>
        <s v="Ayuntamiento de Yunta, La"/>
        <s v="Ayuntamiento de Zaorejas"/>
        <s v="Ayuntamiento de Zarzuela de Jadraque"/>
        <s v="Ayuntamiento de Zorita de los Canes"/>
        <s v="Ayuntamiento de Alájar"/>
        <s v="Ayuntamiento de Aljaraque"/>
        <s v="Ayuntamiento de Almendro, El"/>
        <s v="Ayuntamiento de Almonaster la Real"/>
        <s v="Ayuntamiento de Almonte"/>
        <s v="Ayuntamiento de Alosno"/>
        <s v="Ayuntamiento de Aracena"/>
        <s v="Ayuntamiento de Aroche"/>
        <s v="Ayuntamiento de Arroyomolinos de León"/>
        <s v="Ayuntamiento de Ayamonte"/>
        <s v="Ayuntamiento de Beas"/>
        <s v="Ayuntamiento de Berrocal"/>
        <s v="Ayuntamiento de Bollullos Par del Condado"/>
        <s v="Ayuntamiento de Bonares"/>
        <s v="Ayuntamiento de Cabezas Rubias"/>
        <s v="Ayuntamiento de Cala"/>
        <s v="Ayuntamiento de Calañas"/>
        <s v="Ayuntamiento de Campillo, El"/>
        <s v="Ayuntamiento de Campofrío"/>
        <s v="Ayuntamiento de Cañaveral de León"/>
        <s v="Ayuntamiento de Cartaya"/>
        <s v="Ayuntamiento de Castaño del Robledo"/>
        <s v="Ayuntamiento de Cerro de Andévalo, El"/>
        <s v="Ayuntamiento de Chucena"/>
        <s v="Ayuntamiento de Corteconcepción"/>
        <s v="Ayuntamiento de Cortegana"/>
        <s v="Ayuntamiento de Cortelazor"/>
        <s v="Ayuntamiento de Cumbres de Enmedio"/>
        <s v="Ayuntamiento de Cumbres de San Bartolomé"/>
        <s v="Ayuntamiento de Cumbres Mayores"/>
        <s v="Ayuntamiento de Encinasola"/>
        <s v="Ayuntamiento de Escacena del Campo"/>
        <s v="Ayuntamiento de Fuenteheridos"/>
        <s v="Ayuntamiento de Galaroza"/>
        <s v="Ayuntamiento de Gibraleón"/>
        <s v="Ayuntamiento de Granada de Río-Tinto, La"/>
        <s v="Ayuntamiento de Granado, El"/>
        <s v="Ayuntamiento de Higuera de la Sierra"/>
        <s v="Ayuntamiento de Hinojales"/>
        <s v="Ayuntamiento de Hinojos"/>
        <s v="Ayuntamiento de Huelva"/>
        <s v="Ayuntamiento de Isla Cristina"/>
        <s v="Ayuntamiento de Jabugo"/>
        <s v="Ayuntamiento de Lepe"/>
        <s v="Ayuntamiento de Linares de la Sierra"/>
        <s v="Ayuntamiento de Lucena del Puerto"/>
        <s v="Ayuntamiento de Manzanilla"/>
        <s v="Ayuntamiento de Marines, Los"/>
        <s v="Ayuntamiento de Minas de Riotinto"/>
        <s v="Ayuntamiento de Moguer"/>
        <s v="Ayuntamiento de Nava, La"/>
        <s v="Ayuntamiento de Nerva"/>
        <s v="Ayuntamiento de Niebla"/>
        <s v="Ayuntamiento de Palma del Condado, La"/>
        <s v="Ayuntamiento de Palos de la Frontera"/>
        <s v="Ayuntamiento de Paterna del Campo"/>
        <s v="Ayuntamiento de Paymogo"/>
        <s v="Ayuntamiento de Puebla de Guzmán"/>
        <s v="Ayuntamiento de Puerto Moral"/>
        <s v="Ayuntamiento de Punta Umbría"/>
        <s v="Ayuntamiento de Rociana del Condado"/>
        <s v="Ayuntamiento de Rosal de la Frontera"/>
        <s v="Ayuntamiento de San Bartolomé de la Torre"/>
        <s v="Ayuntamiento de San Juan del Puerto"/>
        <s v="Ayuntamiento de San Silvestre de Guzmán"/>
        <s v="Ayuntamiento de Sanlúcar de Guadiana"/>
        <s v="Ayuntamiento de Santa Ana la Real"/>
        <s v="Ayuntamiento de Santa Bárbara de Casa"/>
        <s v="Ayuntamiento de Santa Olalla del Cala"/>
        <s v="Ayuntamiento de Trigueros"/>
        <s v="Ayuntamiento de Valdelarco"/>
        <s v="Ayuntamiento de Valverde del Camino"/>
        <s v="Ayuntamiento de Villablanca"/>
        <s v="Ayuntamiento de Villalba del Alcor"/>
        <s v="Ayuntamiento de Villanueva de las Cruces"/>
        <s v="Ayuntamiento de Villanueva de los Castillejos"/>
        <s v="Ayuntamiento de Villarrasa"/>
        <s v="Ayuntamiento de Zalamea la Real"/>
        <s v="Ayuntamiento de Zarza-Perrunal, La"/>
        <s v="Ayuntamiento de Zufre"/>
        <s v="Ayuntamiento de Abiego"/>
        <s v="Ayuntamiento de Abizanda"/>
        <s v="Ayuntamiento de Adahuesca"/>
        <s v="Ayuntamiento de Agüero"/>
        <s v="Ayuntamiento de Aínsa-Sobrarbe"/>
        <s v="Ayuntamiento de Aisa"/>
        <s v="Ayuntamiento de Albalate de Cinca"/>
        <s v="Ayuntamiento de Albalatillo"/>
        <s v="Ayuntamiento de Albelda"/>
        <s v="Ayuntamiento de Albero Alto"/>
        <s v="Ayuntamiento de Albero Bajo"/>
        <s v="Ayuntamiento de Alcalá de Gurrea"/>
        <s v="Ayuntamiento de Alcalá del Obispo"/>
        <s v="Ayuntamiento de Alberuela de Tubo"/>
        <s v="Ayuntamiento de Alcampell"/>
        <s v="Ayuntamiento de Alcolea de Cinca"/>
        <s v="Ayuntamiento de Alcubierre"/>
        <s v="Ayuntamiento de Alerre"/>
        <s v="Ayuntamiento de Alfántega"/>
        <s v="Ayuntamiento de Almudévar"/>
        <s v="Ayuntamiento de Almunia de San Juan"/>
        <s v="Ayuntamiento de Almuniente"/>
        <s v="Ayuntamiento de Alquézar"/>
        <s v="Ayuntamiento de Altorricón"/>
        <s v="Ayuntamiento de Angüés"/>
        <s v="Ayuntamiento de Ansó"/>
        <s v="Ayuntamiento de Antillón"/>
        <s v="Ayuntamiento de Aragüés del Puerto"/>
        <s v="Ayuntamiento de Arén"/>
        <s v="Ayuntamiento de Argavieso"/>
        <s v="Ayuntamiento de Arguis"/>
        <s v="Ayuntamiento de Ayerbe"/>
        <s v="Ayuntamiento de Azanuy-Alins"/>
        <s v="Ayuntamiento de Azara"/>
        <s v="Ayuntamiento de Azlor"/>
        <s v="Ayuntamiento de Baélls"/>
        <s v="Ayuntamiento de Bailo"/>
        <s v="Ayuntamiento de Baldellou"/>
        <s v="Ayuntamiento de Ballobar"/>
        <s v="Ayuntamiento de Banastás"/>
        <s v="Ayuntamiento de Barbastro"/>
        <s v="Ayuntamiento de Barbués"/>
        <s v="Ayuntamiento de Barbuñales"/>
        <s v="Ayuntamiento de Bárcabo"/>
        <s v="Ayuntamiento de Belver de Cinca"/>
        <s v="Ayuntamiento de Benabarre"/>
        <s v="Ayuntamiento de Benasque"/>
        <s v="Ayuntamiento de Beranuy"/>
        <s v="Ayuntamiento de Berbegal"/>
        <s v="Ayuntamiento de Bielsa"/>
        <s v="Ayuntamiento de Bierge"/>
        <s v="Ayuntamiento de Biescas"/>
        <s v="Ayuntamiento de Binaced"/>
        <s v="Ayuntamiento de Binéfar"/>
        <s v="Ayuntamiento de Bisaurri"/>
        <s v="Ayuntamiento de Biscarrués"/>
        <s v="Ayuntamiento de Blecua y Torres"/>
        <s v="Ayuntamiento de Boltaña"/>
        <s v="Ayuntamiento de Bonansa"/>
        <s v="Ayuntamiento de Borau"/>
        <s v="Ayuntamiento de Broto"/>
        <s v="Ayuntamiento de Caldearenas"/>
        <s v="Ayuntamiento de Campo"/>
        <s v="Ayuntamiento de Camporrélls"/>
        <s v="Ayuntamiento de Canal de Berdún"/>
        <s v="Ayuntamiento de Candasnos"/>
        <s v="Ayuntamiento de Canfranc"/>
        <s v="Ayuntamiento de Capdesaso"/>
        <s v="Ayuntamiento de Capella"/>
        <s v="Ayuntamiento de Casbas de Huesca"/>
        <s v="Ayuntamiento de Castejón de Monegros"/>
        <s v="Ayuntamiento de Castejón de Sos"/>
        <s v="Ayuntamiento de Castejón del Puente"/>
        <s v="Ayuntamiento de Castelflorite"/>
        <s v="Ayuntamiento de Castiello de Jaca"/>
        <s v="Ayuntamiento de Castigaleu"/>
        <s v="Ayuntamiento de Castillazuelo"/>
        <s v="Ayuntamiento de Castillonroy"/>
        <s v="Ayuntamiento de Chalamera"/>
        <s v="Ayuntamiento de Chía"/>
        <s v="Ayuntamiento de Chimillas"/>
        <s v="Ayuntamiento de Colungo"/>
        <s v="Ayuntamiento de Esplús"/>
        <s v="Ayuntamiento de Estada"/>
        <s v="Ayuntamiento de Estadilla"/>
        <s v="Ayuntamiento de Estopiñán del Castillo"/>
        <s v="Ayuntamiento de Fago"/>
        <s v="Ayuntamiento de Fanlo"/>
        <s v="Ayuntamiento de Fiscal"/>
        <s v="Ayuntamiento de Fonz"/>
        <s v="Ayuntamiento de Foradada del Toscar"/>
        <s v="Ayuntamiento de Fraga"/>
        <s v="Ayuntamiento de Fueva, La"/>
        <s v="Ayuntamiento de Gistaín"/>
        <s v="Ayuntamiento de Grado, El"/>
        <s v="Ayuntamiento de Grañén"/>
        <s v="Ayuntamiento de Graus"/>
        <s v="Ayuntamiento de Gurrea de Gállego"/>
        <s v="Ayuntamiento de Hoz de Jaca"/>
        <s v="Ayuntamiento de Hoz y Costean"/>
        <s v="Ayuntamiento de Huerto"/>
        <s v="Ayuntamiento de Huesca"/>
        <s v="Ayuntamiento de Ibieca"/>
        <s v="Ayuntamiento de Igriés"/>
        <s v="Ayuntamiento de Ilche"/>
        <s v="Ayuntamiento de Isábena"/>
        <s v="Ayuntamiento de Jaca"/>
        <s v="Ayuntamiento de Jasa"/>
        <s v="Ayuntamiento de Labuerda"/>
        <s v="Ayuntamiento de Laluenga"/>
        <s v="Ayuntamiento de Lalueza"/>
        <s v="Ayuntamiento de Lanaja"/>
        <s v="Ayuntamiento de Laperdiguera"/>
        <s v="Ayuntamiento de Lascellas-Ponzano"/>
        <s v="Ayuntamiento de Lascuarre"/>
        <s v="Ayuntamiento de Laspaúles"/>
        <s v="Ayuntamiento de Laspuña"/>
        <s v="Ayuntamiento de Loarre"/>
        <s v="Ayuntamiento de Loporzano"/>
        <s v="Ayuntamiento de Loscorrales"/>
        <s v="Ayuntamiento de Lupiñén-Ortilla"/>
        <s v="Ayuntamiento de Monesma y Cajigar"/>
        <s v="Ayuntamiento de Monflorite-Lascasas"/>
        <s v="Ayuntamiento de Montanuy"/>
        <s v="Ayuntamiento de Monzón"/>
        <s v="Ayuntamiento de Naval"/>
        <s v="Ayuntamiento de Novales"/>
        <s v="Ayuntamiento de Nueno"/>
        <s v="Ayuntamiento de Olvena"/>
        <s v="Ayuntamiento de Ontiñena"/>
        <s v="Ayuntamiento de Osso de Cinca"/>
        <s v="Ayuntamiento de Palo"/>
        <s v="Ayuntamiento de Panticosa"/>
        <s v="Ayuntamiento de Peñalba"/>
        <s v="Ayuntamiento de Peñas de Riglos, Las"/>
        <s v="Ayuntamiento de Peralta de Alcofea"/>
        <s v="Ayuntamiento de Peralta de Calasanz"/>
        <s v="Ayuntamiento de Peraltilla"/>
        <s v="Ayuntamiento de Perarrúa"/>
        <s v="Ayuntamiento de Pertusa"/>
        <s v="Ayuntamiento de Piracés"/>
        <s v="Ayuntamiento de Plan"/>
        <s v="Ayuntamiento de Poleñino"/>
        <s v="Ayuntamiento de Pozán de Vero"/>
        <s v="Ayuntamiento de Puebla de Castro, La"/>
        <s v="Ayuntamiento de Puente de Montañana"/>
        <s v="Ayuntamiento de Puente la Reina de Jaca"/>
        <s v="Ayuntamiento de Puértolas"/>
        <s v="Ayuntamiento de Pueyo de Araguás, El"/>
        <s v="Ayuntamiento de Pueyo de Santa Cruz"/>
        <s v="Ayuntamiento de Quicena"/>
        <s v="Ayuntamiento de Robres"/>
        <s v="Ayuntamiento de Sabiñánigo"/>
        <s v="Ayuntamiento de Sahún"/>
        <s v="Ayuntamiento de Salas Altas"/>
        <s v="Ayuntamiento de Salas Bajas"/>
        <s v="Ayuntamiento de Salillas"/>
        <s v="Ayuntamiento de Sallent de Gállego"/>
        <s v="Ayuntamiento de San Esteban de Litera"/>
        <s v="Ayuntamiento de San Juan de Plan"/>
        <s v="Ayuntamiento de San Miguel del Cinca"/>
        <s v="Ayuntamiento de Sangarrén"/>
        <s v="Ayuntamiento de Santa Cilia"/>
        <s v="Ayuntamiento de Santa Cruz de la Serós"/>
        <s v="Ayuntamiento de Santa María de Dulcis"/>
        <s v="Ayuntamiento de Santaliestra y San Quílez"/>
        <s v="Ayuntamiento de Sariñena"/>
        <s v="Ayuntamiento de Secastilla"/>
        <s v="Ayuntamiento de Seira"/>
        <s v="Ayuntamiento de Sena"/>
        <s v="Ayuntamiento de Senés de Alcubierre"/>
        <s v="Ayuntamiento de Sesa"/>
        <s v="Ayuntamiento de Sesué"/>
        <s v="Ayuntamiento de Siétamo"/>
        <s v="Ayuntamiento de Sopeira"/>
        <s v="Ayuntamiento de Sotonera, La"/>
        <s v="Ayuntamiento de Tamarite de Litera"/>
        <s v="Ayuntamiento de Tardienta"/>
        <s v="Ayuntamiento de Tella-Sin"/>
        <s v="Ayuntamiento de Tierz"/>
        <s v="Ayuntamiento de Tolva"/>
        <s v="Ayuntamiento de Torla-Ordesa"/>
        <s v="Ayuntamiento de Torralba de Aragón"/>
        <s v="Ayuntamiento de Torre la Ribera"/>
        <s v="Ayuntamiento de Torrente de Cinca"/>
        <s v="Ayuntamiento de Torres de Alcanadre"/>
        <s v="Ayuntamiento de Torres de Barbués"/>
        <s v="Ayuntamiento de Tramaced"/>
        <s v="Ayuntamiento de Valfarta"/>
        <s v="Ayuntamiento de Valle de Bardají"/>
        <s v="Ayuntamiento de Valle de Hecho"/>
        <s v="Ayuntamiento de Valle de Lierp"/>
        <s v="Ayuntamiento de Velilla de Cinca"/>
        <s v="Ayuntamiento de Vencillón"/>
        <s v="Ayuntamiento de Viacamp y Litera"/>
        <s v="Ayuntamiento de Vicién"/>
        <s v="Ayuntamiento de Villanova"/>
        <s v="Ayuntamiento de Villanúa"/>
        <s v="Ayuntamiento de Villanueva de Sigena"/>
        <s v="Ayuntamiento de Yebra de Basa"/>
        <s v="Ayuntamiento de Yésero"/>
        <s v="Ayuntamiento de Zaidín"/>
        <s v="Ajuntament d'Alcúdia"/>
        <s v="Ajuntament de Campos"/>
        <s v="Ajuntament de Santa Margalida"/>
        <s v="Ajuntament d'Esporles"/>
        <s v="Ayuntamiento de Alaior"/>
        <s v="Ayuntamiento de Alaró"/>
        <s v="Ayuntamiento de Algaida"/>
        <s v="Ayuntamiento de Andratx"/>
        <s v="Ayuntamiento de Ariany"/>
        <s v="Ayuntamiento de Artà"/>
        <s v="Ayuntamiento de Banyalbufar"/>
        <s v="Ayuntamiento de Binissalem"/>
        <s v="Ayuntamiento de Búger"/>
        <s v="Ayuntamiento de Bunyola"/>
        <s v="Ayuntamiento de Calvià"/>
        <s v="Ayuntamiento de Campanet"/>
        <s v="Ayuntamiento de Capdepera"/>
        <s v="Ayuntamiento de Castell, Es"/>
        <s v="Ayuntamiento de Ciutadella de Menorca"/>
        <s v="Ayuntamiento de Consell"/>
        <s v="Ayuntamiento de Costitx"/>
        <s v="Ayuntamiento de Deià"/>
        <s v="Ayuntamiento de Eivissa"/>
        <s v="Ayuntamiento de Escorca"/>
        <s v="Ayuntamiento de Estellencs"/>
        <s v="Ayuntamiento de Felanitx"/>
        <s v="Ayuntamiento de Ferreries"/>
        <s v="Ayuntamiento de Formentera"/>
        <s v="Ayuntamiento de Fornalutx"/>
        <s v="Ayuntamiento de Inca"/>
        <s v="Ayuntamiento de Lloret de Vistalegre"/>
        <s v="Ayuntamiento de Lloseta"/>
        <s v="Ayuntamiento de Llubí"/>
        <s v="Ayuntamiento de Llucmajor"/>
        <s v="Ayuntamiento de Manacor"/>
        <s v="Ayuntamiento de Mancor de la Vall"/>
        <s v="Ayuntamiento de Maó-Mahón"/>
        <s v="Ayuntamiento de Maria de la Salut"/>
        <s v="Ayuntamiento de Marratxí"/>
        <s v="Ayuntamiento de Mercadal, Es"/>
        <s v="Ayuntamiento de Migjorn Gran, Es"/>
        <s v="Ayuntamiento de Montuïri"/>
        <s v="Ayuntamiento de Muro"/>
        <s v="Ayuntamiento de Palma"/>
        <s v="Ayuntamiento de Petra"/>
        <s v="Ayuntamiento de Pobla, Sa"/>
        <s v="Ayuntamiento de Pollença"/>
        <s v="Ayuntamiento de Porreres"/>
        <s v="Ayuntamiento de Puigpunyent"/>
        <s v="Ayuntamiento de Salines, Ses"/>
        <s v="Ayuntamiento de Sant Antoni de Portmany"/>
        <s v="Ayuntamiento de Sant Joan"/>
        <s v="Ayuntamiento de Sant Joan de Labritja"/>
        <s v="Ayuntamiento de Sant Josep de SA Talaia"/>
        <s v="Ayuntamiento de Sant Llorenç des Cardassar"/>
        <s v="Ayuntamiento de Sant Lluís"/>
        <s v="Ayuntamiento de Santa Eugènia"/>
        <s v="Ayuntamiento de Santa Eulària des Riu"/>
        <s v="Ayuntamiento de Santa María del Camí"/>
        <s v="Ayuntamiento de Santanyí"/>
        <s v="Ayuntamiento de Selva"/>
        <s v="Ayuntamiento de Sencelles"/>
        <s v="Ayuntamiento de Sineu"/>
        <s v="Ayuntamiento de Sóller"/>
        <s v="Ayuntamiento de Son Servera"/>
        <s v="Ayuntamiento de Valldemossa"/>
        <s v="Ayuntamiento de Vilafranca de Bonany"/>
        <s v="Ayuntamiento de Acebedo"/>
        <s v="Ayuntamiento de Algadefe"/>
        <s v="Ayuntamiento de Alija del Infantado"/>
        <s v="Ayuntamiento de Almanza"/>
        <s v="Ayuntamiento de Antigua, La"/>
        <s v="Ayuntamiento de Ardón"/>
        <s v="Ayuntamiento de Arganza"/>
        <s v="Ayuntamiento de Astorga"/>
        <s v="Ayuntamiento de Balboa"/>
        <s v="Ayuntamiento de Bañeza, La"/>
        <s v="Ayuntamiento de Barjas"/>
        <s v="Ayuntamiento de Barrios de Luna, Los"/>
        <s v="Ayuntamiento de Bembibre"/>
        <s v="Ayuntamiento de Benavides"/>
        <s v="Ayuntamiento de Benuza"/>
        <s v="Ayuntamiento de Bercianos del Páramo"/>
        <s v="Ayuntamiento de Bercianos del Real Camino"/>
        <s v="Ayuntamiento de Berlanga del Bierzo"/>
        <s v="Ayuntamiento de Boca de Huérgano"/>
        <s v="Ayuntamiento de Boñar"/>
        <s v="Ayuntamiento de Borrenes"/>
        <s v="Ayuntamiento de Brazuelo"/>
        <s v="Ayuntamiento de Burgo Ranero, El"/>
        <s v="Ayuntamiento de Burón"/>
        <s v="Ayuntamiento de Bustillo del Páramo"/>
        <s v="Ayuntamiento de Cabañas Raras"/>
        <s v="Ayuntamiento de Cabreros del Río"/>
        <s v="Ayuntamiento de Cabrillanes"/>
        <s v="Ayuntamiento de Cacabelos"/>
        <s v="Ayuntamiento de Calzada del Coto"/>
        <s v="Ayuntamiento de Campazas"/>
        <s v="Ayuntamiento de Campo de Villavidel"/>
        <s v="Ayuntamiento de Camponaraya"/>
        <s v="Ayuntamiento de Cármenes"/>
        <s v="Ayuntamiento de Carracedelo"/>
        <s v="Ayuntamiento de Carrizo"/>
        <s v="Ayuntamiento de Carrocera"/>
        <s v="Ayuntamiento de Carucedo"/>
        <s v="Ayuntamiento de Castilfalé"/>
        <s v="Ayuntamiento de Castrillo de Cabrera"/>
        <s v="Ayuntamiento de Castrillo de la Valduerna"/>
        <s v="Ayuntamiento de Castrocalbón"/>
        <s v="Ayuntamiento de Castrocontrigo"/>
        <s v="Ayuntamiento de Castropodame"/>
        <s v="Ayuntamiento de Castrotierra de Valmadrigal"/>
        <s v="Ayuntamiento de Cea"/>
        <s v="Ayuntamiento de Cebanico"/>
        <s v="Ayuntamiento de Cebrones del Río"/>
        <s v="Ayuntamiento de Chozas de Abajo"/>
        <s v="Ayuntamiento de Cimanes de la Vega"/>
        <s v="Ayuntamiento de Cimanes del Tejar"/>
        <s v="Ayuntamiento de Cistierna"/>
        <s v="Ayuntamiento de Congosto"/>
        <s v="Ayuntamiento de Corbillos de los Oteros"/>
        <s v="Ayuntamiento de Corullón"/>
        <s v="Ayuntamiento de Crémenes"/>
        <s v="Ayuntamiento de Cuadros"/>
        <s v="Ayuntamiento de Cubillas de los Oteros"/>
        <s v="Ayuntamiento de Cubillas de Rueda"/>
        <s v="Ayuntamiento de Cubillos del Sil"/>
        <s v="Ayuntamiento de Destriana"/>
        <s v="Ayuntamiento de Encinedo"/>
        <s v="Ayuntamiento de Ercina, La"/>
        <s v="Ayuntamiento de Escobar de Campos"/>
        <s v="Ayuntamiento de Fabero"/>
        <s v="Ayuntamiento de Folgoso de la Ribera"/>
        <s v="Ayuntamiento de Fresno de la Vega"/>
        <s v="Ayuntamiento de Fuentes de Carbajal"/>
        <s v="Ayuntamiento de Garrafe de Torío"/>
        <s v="Ayuntamiento de Gordaliza del Pino"/>
        <s v="Ayuntamiento de Gordoncillo"/>
        <s v="Ayuntamiento de Gradefes"/>
        <s v="Ayuntamiento de Grajal de Campos"/>
        <s v="Ayuntamiento de Gusendos de los Oteros"/>
        <s v="Ayuntamiento de Hospital de Órbigo"/>
        <s v="Ayuntamiento de Igüeña"/>
        <s v="Ayuntamiento de Izagre"/>
        <s v="Ayuntamiento de Joarilla de las Matas"/>
        <s v="Ayuntamiento de Laguna Dalga"/>
        <s v="Ayuntamiento de Laguna de Negrillos"/>
        <s v="Ayuntamiento de León"/>
        <s v="Ayuntamiento de Llamas de la Ribera"/>
        <s v="Ayuntamiento de Lucillo"/>
        <s v="Ayuntamiento de Luyego"/>
        <s v="Ayuntamiento de Magaz de Cepeda"/>
        <s v="Ayuntamiento de Mansilla de las Mulas"/>
        <s v="Ayuntamiento de Mansilla Mayor"/>
        <s v="Ayuntamiento de Maraña"/>
        <s v="Ayuntamiento de Matadeón de los Oteros"/>
        <s v="Ayuntamiento de Matallana de Torío"/>
        <s v="Ayuntamiento de Matanza"/>
        <s v="Ayuntamiento de Molinaseca"/>
        <s v="Ayuntamiento de Murias de Paredes"/>
        <s v="Ayuntamiento de Noceda del Bierzo"/>
        <s v="Ayuntamiento de Oencia"/>
        <s v="Ayuntamiento de Omañas, Las"/>
        <s v="Ayuntamiento de Onzonilla"/>
        <s v="Ayuntamiento de Oseja de Sajambre"/>
        <s v="Ayuntamiento de Pajares de los Oteros"/>
        <s v="Ayuntamiento de Palacios de la Valduerna"/>
        <s v="Ayuntamiento de Palacios del Sil"/>
        <s v="Ayuntamiento de Páramo del Sil"/>
        <s v="Ayuntamiento de Peranzanes"/>
        <s v="Ayuntamiento de Pobladura de Pelayo García"/>
        <s v="Ayuntamiento de Pola de Gordón, La"/>
        <s v="Ayuntamiento de Ponferrada"/>
        <s v="Ayuntamiento de Posada de Valdeón"/>
        <s v="Ayuntamiento de Pozuelo del Páramo"/>
        <s v="Ayuntamiento de Prado de la Guzpeña"/>
        <s v="Ayuntamiento de Priaranza del Bierzo"/>
        <s v="Ayuntamiento de Prioro"/>
        <s v="Ayuntamiento de Puebla de Lillo"/>
        <s v="Ayuntamiento de Puente de Domingo Flórez"/>
        <s v="Ayuntamiento de Quintana del Castillo"/>
        <s v="Ayuntamiento de Quintana del Marco"/>
        <s v="Ayuntamiento de Quintana y Congosto"/>
        <s v="Ayuntamiento de Regueras de Arriba"/>
        <s v="Ayuntamiento de Reyero"/>
        <s v="Ayuntamiento de Riaño"/>
        <s v="Ayuntamiento de Riego de la Vega"/>
        <s v="Ayuntamiento de Riello"/>
        <s v="Ayuntamiento de Rioseco de Tapia"/>
        <s v="Ayuntamiento de Robla, La"/>
        <s v="Ayuntamiento de Roperuelos del Páramo"/>
        <s v="Ayuntamiento de Sabero"/>
        <s v="Ayuntamiento de Sahagún"/>
        <s v="Ayuntamiento de San Adrián del Valle"/>
        <s v="Ayuntamiento de San Andrés del Rabanedo"/>
        <s v="Ayuntamiento de San Cristóbal de la Polantera"/>
        <s v="Ayuntamiento de San Emiliano"/>
        <s v="Ayuntamiento de San Esteban de Nogales"/>
        <s v="Ayuntamiento de San Justo de la Vega"/>
        <s v="Ayuntamiento de San Millán de los Caballeros"/>
        <s v="Ayuntamiento de San Pedro Bercianos"/>
        <s v="Ayuntamiento de Sancedo"/>
        <s v="Ayuntamiento de Santa Colomba de Curueño"/>
        <s v="Ayuntamiento de Santa Colomba de Somoza"/>
        <s v="Ayuntamiento de Santa Cristina de Valmadrigal"/>
        <s v="Ayuntamiento de Santa Elena de Jamuz"/>
        <s v="Ayuntamiento de Santa María de la Isla"/>
        <s v="Ayuntamiento de Santa María de Ordás"/>
        <s v="Ayuntamiento de Santa María del Monte de Cea"/>
        <s v="Ayuntamiento de Santa María del Páramo"/>
        <s v="Ayuntamiento de Santa Marina del Rey"/>
        <s v="Ayuntamiento de Santas Martas"/>
        <s v="Ayuntamiento de Santiago Millas"/>
        <s v="Ayuntamiento de Santovenia de la Valdoncina"/>
        <s v="Ayuntamiento de Sariegos"/>
        <s v="Ayuntamiento de Sena de Luna"/>
        <s v="Ayuntamiento de Soto de la Vega"/>
        <s v="Ayuntamiento de Soto y Amío"/>
        <s v="Ayuntamiento de Toral de los Guzmanes"/>
        <s v="Ayuntamiento de Toral de los Vados"/>
        <s v="Ayuntamiento de Toreno"/>
        <s v="Ayuntamiento de Torre del Bierzo"/>
        <s v="Ayuntamiento de Trabadelo"/>
        <s v="Ayuntamiento de Truchas"/>
        <s v="Ayuntamiento de Turcia"/>
        <s v="Ayuntamiento de Urdiales del Páramo"/>
        <s v="Ayuntamiento de Val de San Lorenzo"/>
        <s v="Ayuntamiento de Valdefresno"/>
        <s v="Ayuntamiento de Valdefuentes del Páramo"/>
        <s v="Ayuntamiento de Valdelugueros"/>
        <s v="Ayuntamiento de Valdemora"/>
        <s v="Ayuntamiento de Valdepiélago"/>
        <s v="Ayuntamiento de Valdepolo"/>
        <s v="Ayuntamiento de Valderas"/>
        <s v="Ayuntamiento de Valderrey"/>
        <s v="Ayuntamiento de Valderrueda"/>
        <s v="Ayuntamiento de Valdesamario"/>
        <s v="Ayuntamiento de Valdevimbre"/>
        <s v="Ayuntamiento de Valencia de Don Juan"/>
        <s v="Ayuntamiento de Valle de Ancares"/>
        <s v="Ayuntamiento de Vallecillo"/>
        <s v="Ayuntamiento de Valverde de la Virgen"/>
        <s v="Ayuntamiento de Valverde-Enrique"/>
        <s v="Ayuntamiento de Vecilla, La"/>
        <s v="Ayuntamiento de Vega de Espinareda"/>
        <s v="Ayuntamiento de Vega de Infanzones"/>
        <s v="Ayuntamiento de Vega de Valcarce"/>
        <s v="Ayuntamiento de Vegacervera"/>
        <s v="Ayuntamiento de Vegaquemada"/>
        <s v="Ayuntamiento de Vegas del Condado"/>
        <s v="Ayuntamiento de Villablino"/>
        <s v="Ayuntamiento de Villabraz"/>
        <s v="Ayuntamiento de Villadangos del Páramo"/>
        <s v="Ayuntamiento de Villademor de la Vega"/>
        <s v="Ayuntamiento de Villafranca del Bierzo"/>
        <s v="Ayuntamiento de Villagatón"/>
        <s v="Ayuntamiento de Villamandos"/>
        <s v="Ayuntamiento de Villamanín"/>
        <s v="Ayuntamiento de Villamañán"/>
        <s v="Ayuntamiento de Villamartín de Don Sancho"/>
        <s v="Ayuntamiento de Villamejil"/>
        <s v="Ayuntamiento de Villamol"/>
        <s v="Ayuntamiento de Villamontán de la Valduerna"/>
        <s v="Ayuntamiento de Villamoratiel de las Matas"/>
        <s v="Ayuntamiento de Villanueva de las Manzanas"/>
        <s v="Ayuntamiento de Villaobispo de Otero"/>
        <s v="Ayuntamiento de Villaornate y Castro"/>
        <s v="Ayuntamiento de Villaquejida"/>
        <s v="Ayuntamiento de Villaquilambre"/>
        <s v="Ayuntamiento de Villarejo de Órbigo"/>
        <s v="Ayuntamiento de Villares de Órbigo"/>
        <s v="Ayuntamiento de Villasabariego"/>
        <s v="Ayuntamiento de Villaselán"/>
        <s v="Ayuntamiento de Villaturiel"/>
        <s v="Ayuntamiento de Villazala"/>
        <s v="Ayuntamiento de Villazanzo de Valderaduey"/>
        <s v="Ayuntamiento de Zotes del Páramo"/>
        <s v="Ayuntamiento de Albanchez de Mágina"/>
        <s v="Ayuntamiento de Alcalá la Real"/>
        <s v="Ayuntamiento de Alcaudete"/>
        <s v="Ayuntamiento de Aldeaquemada"/>
        <s v="Ayuntamiento de Andújar"/>
        <s v="Ayuntamiento de Arjona"/>
        <s v="Ayuntamiento de Arjonilla"/>
        <s v="Ayuntamiento de Arquillos"/>
        <s v="Ayuntamiento de Arroyo del Ojanco"/>
        <s v="Ayuntamiento de Baeza"/>
        <s v="Ayuntamiento de Bailén"/>
        <s v="Ayuntamiento de Baños de la Encina"/>
        <s v="Ayuntamiento de Beas de Segura"/>
        <s v="Ayuntamiento de Bedmar y Garcíez"/>
        <s v="Ayuntamiento de Begíjar"/>
        <s v="Ayuntamiento de Bélmez de la Moraleda"/>
        <s v="Ayuntamiento de Benatae"/>
        <s v="Ayuntamiento de Cabra del Santo Cristo"/>
        <s v="Ayuntamiento de Cambil"/>
        <s v="Ayuntamiento de Campillo de Arenas"/>
        <s v="Ayuntamiento de Canena"/>
        <s v="Ayuntamiento de Carboneros"/>
        <s v="Ayuntamiento de Cárcheles"/>
        <s v="Ayuntamiento de Carolina, La"/>
        <s v="Ayuntamiento de Castellar"/>
        <s v="Ayuntamiento de Castillo de Locubín"/>
        <s v="Ayuntamiento de Cazalilla"/>
        <s v="Ayuntamiento de Cazorla"/>
        <s v="Ayuntamiento de Chiclana de Segura"/>
        <s v="Ayuntamiento de Chilluévar"/>
        <s v="Ayuntamiento de Escañuela"/>
        <s v="Ayuntamiento de Espeluy"/>
        <s v="Ayuntamiento de Frailes"/>
        <s v="Ayuntamiento de Fuensanta de Martos"/>
        <s v="Ayuntamiento de Fuerte del Rey"/>
        <s v="Ayuntamiento de Génave"/>
        <s v="Ayuntamiento de Guardia de Jaén, La"/>
        <s v="Ayuntamiento de Guarromán"/>
        <s v="Ayuntamiento de Higuera de Calatrava"/>
        <s v="Ayuntamiento de Hinojares"/>
        <s v="Ayuntamiento de Hornos"/>
        <s v="Ayuntamiento de Huelma"/>
        <s v="Ayuntamiento de Huesa"/>
        <s v="Ayuntamiento de Ibros"/>
        <s v="Ayuntamiento de Iruela, La"/>
        <s v="Ayuntamiento de Iznatoraf"/>
        <s v="Ayuntamiento de Jabalquinto"/>
        <s v="Ayuntamiento de Jaén"/>
        <s v="Ayuntamiento de Jamilena"/>
        <s v="Ayuntamiento de Jimena"/>
        <s v="Ayuntamiento de Jódar"/>
        <s v="Ayuntamiento de Lahiguera"/>
        <s v="Ayuntamiento de Larva"/>
        <s v="Ayuntamiento de Linares"/>
        <s v="Ayuntamiento de Lopera"/>
        <s v="Ayuntamiento de Lupión"/>
        <s v="Ayuntamiento de Mancha Real"/>
        <s v="Ayuntamiento de Marmolejo"/>
        <s v="Ayuntamiento de Martos"/>
        <s v="Ayuntamiento de Mengíbar"/>
        <s v="Ayuntamiento de Montizón"/>
        <s v="Ayuntamiento de Navas de San Juan"/>
        <s v="Ayuntamiento de Noalejo"/>
        <s v="Ayuntamiento de Orcera"/>
        <s v="Ayuntamiento de Peal de Becerro"/>
        <s v="Ayuntamiento de Pegalajar"/>
        <s v="Ayuntamiento de Porcuna"/>
        <s v="Ayuntamiento de Pozo Alcón"/>
        <s v="Ayuntamiento de Puente de Génave"/>
        <s v="Ayuntamiento de Puerta de Segura, La"/>
        <s v="Ayuntamiento de Quesada"/>
        <s v="Ayuntamiento de Rus"/>
        <s v="Ayuntamiento de Sabiote"/>
        <s v="Ayuntamiento de Santa Elena"/>
        <s v="Ayuntamiento de Santiago de Calatrava"/>
        <s v="Ayuntamiento de Santiago-Pontones"/>
        <s v="Ayuntamiento de Santisteban del Puerto"/>
        <s v="Ayuntamiento de Santo Tomé"/>
        <s v="Ayuntamiento de Segura de la Sierra"/>
        <s v="Ayuntamiento de Siles"/>
        <s v="Ayuntamiento de Sorihuela del Guadalimar"/>
        <s v="Ayuntamiento de Torreblascopedro"/>
        <s v="Ayuntamiento de Torredelcampo"/>
        <s v="Ayuntamiento de Torredonjimeno"/>
        <s v="Ayuntamiento de Torreperogil"/>
        <s v="Ayuntamiento de Torres"/>
        <s v="Ayuntamiento de Torres de Albánchez"/>
        <s v="Ayuntamiento de Úbeda"/>
        <s v="Ayuntamiento de Valdepeñas de Jaén"/>
        <s v="Ayuntamiento de Vilches"/>
        <s v="Ayuntamiento de Villacarrillo"/>
        <s v="Ayuntamiento de Villanueva de la Reina"/>
        <s v="Ayuntamiento de Villanueva del Arzobispo"/>
        <s v="Ayuntamiento de Villardompardo"/>
        <s v="Ayuntamiento de Villares, Los"/>
        <s v="Ayuntamiento de Villarrodrigo"/>
        <s v="Ayuntamiento de Villatorres"/>
        <s v="Ayuntamiento de Abella de la Conca"/>
        <s v="Ayuntamiento de Àger"/>
        <s v="Ayuntamiento de Agramunt"/>
        <s v="Ayuntamiento de Aitona"/>
        <s v="Ayuntamiento de Alamús, Els"/>
        <s v="Ayuntamiento de Alàs I Cerc"/>
        <s v="Ayuntamiento de Albagés, L'"/>
        <s v="Ayuntamiento de Albatàrrec"/>
        <s v="Ayuntamiento de Albesa"/>
        <s v="Ayuntamiento de Albi, L'"/>
        <s v="Ayuntamiento de Alcanó"/>
        <s v="Ayuntamiento de Alcarràs"/>
        <s v="Ayuntamiento de Alcoletge"/>
        <s v="Ayuntamiento de Alfarràs"/>
        <s v="Ayuntamiento de Alfés"/>
        <s v="Ayuntamiento de Algerri"/>
        <s v="Ayuntamiento de Alguaire"/>
        <s v="Ayuntamiento de Alins"/>
        <s v="Ayuntamiento de Almacelles"/>
        <s v="Ayuntamiento de Almatret"/>
        <s v="Ayuntamiento de Almenar"/>
        <s v="Ayuntamiento de Alòs de Balaguer"/>
        <s v="Ayuntamiento de Alpicat"/>
        <s v="Ayuntamiento de Alt Àneu"/>
        <s v="Ayuntamiento de Anglesola"/>
        <s v="Ayuntamiento de Arbeca"/>
        <s v="Ayuntamiento de Arres"/>
        <s v="Ayuntamiento de Arsèguel"/>
        <s v="Ayuntamiento de Artesa de Lleida"/>
        <s v="Ayuntamiento de Artesa de Segre"/>
        <s v="Ayuntamiento de Aspa"/>
        <s v="Ayuntamiento de Avellanes I Santa Linya, Les"/>
        <s v="Ayuntamiento de Baix Pallars"/>
        <s v="Ayuntamiento de Balaguer"/>
        <s v="Ayuntamiento de Barbens"/>
        <s v="Ayuntamiento de Baronia de Rialb, La"/>
        <s v="Ayuntamiento de Bassella"/>
        <s v="Ayuntamiento de Bausen"/>
        <s v="Ayuntamiento de Belianes"/>
        <s v="Ayuntamiento de Bell-Lloc D'Urgell"/>
        <s v="Ayuntamiento de Bellaguarda"/>
        <s v="Ayuntamiento de Bellcaire D'Urgell"/>
        <s v="Ayuntamiento de Bellmunt D'Urgell"/>
        <s v="Ayuntamiento de Bellpuig"/>
        <s v="Ayuntamiento de Bellver de Cerdanya"/>
        <s v="Ayuntamiento de Bellvís"/>
        <s v="Ayuntamiento de Benavent de Segrià"/>
        <s v="Ayuntamiento de Biosca"/>
        <s v="Ayuntamiento de Bòrdes, Es"/>
        <s v="Ayuntamiento de Borges Blanques, Les"/>
        <s v="Ayuntamiento de Bossòst"/>
        <s v="Ayuntamiento de Bovera"/>
        <s v="Ayuntamiento de Cabanabona"/>
        <s v="Ayuntamiento de Cabó"/>
        <s v="Ayuntamiento de Camarasa"/>
        <s v="Ayuntamiento de Canejan"/>
        <s v="Ayuntamiento de Castell de Mur"/>
        <s v="Ayuntamiento de Castellar de la Ribera"/>
        <s v="Ayuntamiento de Castelldans"/>
        <s v="Ayuntamiento de Castellnou de Seana"/>
        <s v="Ayuntamiento de Castelló de Farfanya"/>
        <s v="Ayuntamiento de Castellserà"/>
        <s v="Ayuntamiento de Cava"/>
        <s v="Ayuntamiento de Cervera"/>
        <s v="Ayuntamiento de Cervià de Les Garrigues"/>
        <s v="Ayuntamiento de Ciutadilla"/>
        <s v="Ayuntamiento de Clariana de Cardener"/>
        <s v="Ayuntamiento de Cogul, El"/>
        <s v="Ayuntamiento de Coll de Nargó"/>
        <s v="Ayuntamiento de Coma I la Pedra, La"/>
        <s v="Ayuntamiento de Conca de Dalt"/>
        <s v="Ayuntamiento de Corbins"/>
        <s v="Ayuntamiento de Cubells"/>
        <s v="Ayuntamiento de Espluga Calba, L'"/>
        <s v="Ayuntamiento de Espot"/>
        <s v="Ayuntamiento de Estamariu"/>
        <s v="Ayuntamiento de Estaràs"/>
        <s v="Ayuntamiento de Esterri D'Àneu"/>
        <s v="Ayuntamiento de Esterri de Cardós"/>
        <s v="Ayuntamiento de Farrera"/>
        <s v="Ayuntamiento de Fígols I Alinyà"/>
        <s v="Ayuntamiento de Floresta, La"/>
        <s v="Ayuntamiento de Fondarella"/>
        <s v="Ayuntamiento de Foradada"/>
        <s v="Ayuntamiento de Fuliola, La"/>
        <s v="Ayuntamiento de Fulleda"/>
        <s v="Ayuntamiento de Gavet de la Conca"/>
        <s v="Ayuntamiento de Gimenells I el Pla de la Font"/>
        <s v="Ayuntamiento de Golmés"/>
        <s v="Ayuntamiento de Gósol"/>
        <s v="Ayuntamiento de Granadella, La"/>
        <s v="Ayuntamiento de Granja D'Escarp, La"/>
        <s v="Ayuntamiento de Granyanella"/>
        <s v="Ayuntamiento de Granyena de Les Garrigues"/>
        <s v="Ayuntamiento de Granyena de Segarra"/>
        <s v="Ayuntamiento de Guimerà"/>
        <s v="Ayuntamiento de Guingueta D'Àneu, La"/>
        <s v="Ayuntamiento de Guissona"/>
        <s v="Ayuntamiento de Guixers"/>
        <s v="Ayuntamiento de Isona I Conca Dellà"/>
        <s v="Ayuntamiento de Ivars D'Urgell"/>
        <s v="Ayuntamiento de Ivars de Noguera"/>
        <s v="Ayuntamiento de Ivorra"/>
        <s v="Ayuntamiento de Josa I Tuixén"/>
        <s v="Ayuntamiento de Juncosa"/>
        <s v="Ayuntamiento de Juneda"/>
        <s v="Ayuntamiento de Les"/>
        <s v="Ayuntamiento de Linyola"/>
        <s v="Ayuntamiento de Lladorre"/>
        <s v="Ayuntamiento de Lladurs"/>
        <s v="Ayuntamiento de Llardecans"/>
        <s v="Ayuntamiento de Llavorsí"/>
        <s v="Ayuntamiento de Lleida"/>
        <s v="Ayuntamiento de Lles de Cerdanya"/>
        <s v="Ayuntamiento de Llimiana"/>
        <s v="Ayuntamiento de Llobera"/>
        <s v="Ayuntamiento de Maials"/>
        <s v="Ayuntamiento de Maldà"/>
        <s v="Ayuntamiento de Massalcoreig"/>
        <s v="Ayuntamiento de Massoteres"/>
        <s v="Ayuntamiento de Menàrguens"/>
        <s v="Ayuntamiento de Miralcamp"/>
        <s v="Ayuntamiento de Mollerussa"/>
        <s v="Ayuntamiento de Molsosa, La"/>
        <s v="Ayuntamiento de Montellà I Martinet"/>
        <s v="Ayuntamiento de Montferrer I Castellbò"/>
        <s v="Ayuntamiento de Montgai"/>
        <s v="Ayuntamiento de Montoliu de Lleida"/>
        <s v="Ayuntamiento de Montoliu de Segarra"/>
        <s v="Ayuntamiento de Montornès de Segarra"/>
        <s v="Ayuntamiento de Nalec"/>
        <s v="Ayuntamiento de Naut Aran"/>
        <s v="Ayuntamiento de Navès"/>
        <s v="Ayuntamiento de Odèn"/>
        <s v="Ayuntamiento de Oliana"/>
        <s v="Ayuntamiento de Oliola"/>
        <s v="Ayuntamiento de Olius"/>
        <s v="Ayuntamiento de Oluges, Les"/>
        <s v="Ayuntamiento de Omellons, Els"/>
        <s v="Ayuntamiento de Omells de Na Gaia, Els"/>
        <s v="Ayuntamiento de Organyà"/>
        <s v="Ayuntamiento de Os de Balaguer"/>
        <s v="Ayuntamiento de Ossó de Sió"/>
        <s v="Ayuntamiento de Palau D'Anglesola, El"/>
        <s v="Ayuntamiento de Penelles"/>
        <s v="Ayuntamiento de Peramola"/>
        <s v="Ayuntamiento de Pinell de Solsonès"/>
        <s v="Ayuntamiento de Pinós"/>
        <s v="Ayuntamiento de Plans de Sió, Els"/>
        <s v="Ayuntamiento de Poal, El"/>
        <s v="Ayuntamiento de Pobla de Cérvoles, La"/>
        <s v="Ayuntamiento de Pobla de Segur, La"/>
        <s v="Ayuntamiento de Pont de Bar, El"/>
        <s v="Ayuntamiento de Pont de Suert, El"/>
        <s v="Ayuntamiento de Ponts"/>
        <s v="Ayuntamiento de Portella, La"/>
        <s v="Ayuntamiento de Prats I Sansor"/>
        <s v="Ayuntamiento de Preixana"/>
        <s v="Ayuntamiento de Preixens"/>
        <s v="Ayuntamiento de Prullans"/>
        <s v="Ayuntamiento de Puiggròs"/>
        <s v="Ayuntamiento de Puigverd D'Agramunt"/>
        <s v="Ayuntamiento de Puigverd de Lleida"/>
        <s v="Ayuntamiento de Rialp"/>
        <s v="Ayuntamiento de Ribera D'Ondara"/>
        <s v="Ayuntamiento de Ribera D'Urgellet"/>
        <s v="Ayuntamiento de Riner"/>
        <s v="Ayuntamiento de Riu de Cerdanya"/>
        <s v="Ayuntamiento de Rosselló"/>
        <s v="Ayuntamiento de Salàs de Pallars"/>
        <s v="Ayuntamiento de Sanaüja"/>
        <s v="Ayuntamiento de Sant Esteve de la Sarga"/>
        <s v="Ayuntamiento de Sant Guim de Freixenet"/>
        <s v="Ayuntamiento de Sant Guim de la Plana"/>
        <s v="Ayuntamiento de Sant Llorenç de Morunys"/>
        <s v="Ayuntamiento de Sant Martí de Riucorb"/>
        <s v="Ayuntamiento de Sant Ramon"/>
        <s v="Ayuntamiento de Sarroca de Bellera"/>
        <s v="Ayuntamiento de Sarroca de Lleida"/>
        <s v="Ayuntamiento de Senterada"/>
        <s v="Ayuntamiento de Sentiu de Sió, La"/>
        <s v="Ayuntamiento de Seròs"/>
        <s v="Ayuntamiento de Seu D'Urgell, La"/>
        <s v="Ayuntamiento de Sidamon"/>
        <s v="Ayuntamiento de Soleràs, El"/>
        <s v="Ayuntamiento de Solsona"/>
        <s v="Ayuntamiento de Soriguera"/>
        <s v="Ayuntamiento de Sort"/>
        <s v="Ayuntamiento de Soses"/>
        <s v="Ayuntamiento de Sudanell"/>
        <s v="Ayuntamiento de Sunyer"/>
        <s v="Ayuntamiento de Talarn"/>
        <s v="Ayuntamiento de Talavera"/>
        <s v="Ayuntamiento de Tàrrega"/>
        <s v="Ayuntamiento de Tarrés"/>
        <s v="Ayuntamiento de Tarroja de Segarra"/>
        <s v="Ayuntamiento de Térmens"/>
        <s v="Ayuntamiento de Tírvia"/>
        <s v="Ayuntamiento de Tiurana"/>
        <s v="Ayuntamiento de Torà"/>
        <s v="Ayuntamiento de Torms, Els"/>
        <s v="Ayuntamiento de Tornabous"/>
        <s v="Ayuntamiento de Torre de Cabdella, La"/>
        <s v="Ayuntamiento de Torre-Serona"/>
        <s v="Ayuntamiento de Torrebesses"/>
        <s v="Ayuntamiento de Torrefarrera"/>
        <s v="Ayuntamiento de Torrefeta I Florejacs"/>
        <s v="Ayuntamiento de Torregrossa"/>
        <s v="Ayuntamiento de Torrelameu"/>
        <s v="Ayuntamiento de Torres de Segre"/>
        <s v="Ayuntamiento de Tremp"/>
        <s v="Ayuntamiento de Vall de Boí, La"/>
        <s v="Ayuntamiento de Vall de Cardós"/>
        <s v="Ayuntamiento de Vallbona de Les Monges"/>
        <s v="Ayuntamiento de Vallfogona de Balaguer"/>
        <s v="Ayuntamiento de Valls D'Aguilar, Les"/>
        <s v="Ayuntamiento de Valls de Valira, Les"/>
        <s v="Ayuntamiento de Vansa I Fórnols, La"/>
        <s v="Ayuntamiento de Verdú"/>
        <s v="Ayuntamiento de Vielha e Mijaran"/>
        <s v="Ayuntamiento de Vila-Sana"/>
        <s v="Ayuntamiento de Vilagrassa"/>
        <s v="Ayuntamiento de Vilaller"/>
        <s v="Ayuntamiento de Vilamòs"/>
        <s v="Ayuntamiento de Vilanova de Bellpuig"/>
        <s v="Ayuntamiento de Vilanova de L'Aguda"/>
        <s v="Ayuntamiento de Vilanova de la Barca"/>
        <s v="Ayuntamiento de Vilanova de Meià"/>
        <s v="Ayuntamiento de Vilanova de Segrià"/>
        <s v="Ayuntamiento de Vilosell, El"/>
        <s v="Ayuntamiento de Vinaixa"/>
        <s v="Ayuntamiento de Abadín"/>
        <s v="Ayuntamiento de Alfoz"/>
        <s v="Ayuntamiento de Antas de Ulla"/>
        <s v="Ayuntamiento de Baleira"/>
        <s v="Ayuntamiento de Baralla"/>
        <s v="Ayuntamiento de Barreiros"/>
        <s v="Ayuntamiento de Becerreá"/>
        <s v="Ayuntamiento de Begonte"/>
        <s v="Ayuntamiento de Bóveda"/>
        <s v="Ayuntamiento de Burela"/>
        <s v="Ayuntamiento de Carballedo"/>
        <s v="Ayuntamiento de Castro de Rei"/>
        <s v="Ayuntamiento de Castroverde"/>
        <s v="Ayuntamiento de Cervantes"/>
        <s v="Ayuntamiento de Cervo"/>
        <s v="Ayuntamiento de Chantada"/>
        <s v="Ayuntamiento de Corgo, O"/>
        <s v="Ayuntamiento de Cospeito"/>
        <s v="Ayuntamiento de Folgoso do Courel"/>
        <s v="Ayuntamiento de Fonsagrada, A"/>
        <s v="Ayuntamiento de Foz"/>
        <s v="Ayuntamiento de Friol"/>
        <s v="Ayuntamiento de Guitiriz"/>
        <s v="Ayuntamiento de Guntín"/>
        <s v="Ayuntamiento de Incio, O"/>
        <s v="Ayuntamiento de Láncara"/>
        <s v="Ayuntamiento de Lourenzá"/>
        <s v="Ayuntamiento de Meira"/>
        <s v="Ayuntamiento de Mondoñedo"/>
        <s v="Ayuntamiento de Monforte de Lemos"/>
        <s v="Ayuntamiento de Monterroso"/>
        <s v="Ayuntamiento de Muras"/>
        <s v="Ayuntamiento de Navia de Suarna"/>
        <s v="Ayuntamiento de Negueira de Muñiz"/>
        <s v="Ayuntamiento de Nogais, As"/>
        <s v="Ayuntamiento de Ourol"/>
        <s v="Ayuntamiento de Outeiro de Rei"/>
        <s v="Ayuntamiento de Palas de Rei"/>
        <s v="Ayuntamiento de Pantón"/>
        <s v="Ayuntamiento de Paradela"/>
        <s v="Ayuntamiento de Páramo, O"/>
        <s v="Ayuntamiento de Pastoriza, A"/>
        <s v="Ayuntamiento de Pedrafita do Cebreiro"/>
        <s v="Ayuntamiento de Pobra Do Brollón, A"/>
        <s v="Ayuntamiento de Pol"/>
        <s v="Ayuntamiento de Pontenova, A"/>
        <s v="Ayuntamiento de Portomarín"/>
        <s v="Ayuntamiento de Quiroga"/>
        <s v="Ayuntamiento de Rábade"/>
        <s v="Ayuntamiento de Ribadeo"/>
        <s v="Ayuntamiento de Ribas de Sil"/>
        <s v="Ayuntamiento de Ribeira de Piquín"/>
        <s v="Ayuntamiento de Riotorto"/>
        <s v="Ayuntamiento de Samos"/>
        <s v="Ayuntamiento de Sarria"/>
        <s v="Ayuntamiento de Saviñao, O"/>
        <s v="Ayuntamiento de Sober"/>
        <s v="Ayuntamiento de Taboada"/>
        <s v="Ayuntamiento de Trabada"/>
        <s v="Ayuntamiento de Triacastela"/>
        <s v="Ayuntamiento de Valadouro, O"/>
        <s v="Ayuntamiento de Vicedo, O"/>
        <s v="Ayuntamiento de Vilalba"/>
        <s v="Ayuntamiento de Viveiro"/>
        <s v="Ayuntamiento de Xermade"/>
        <s v="Ayuntamiento de Xove"/>
        <s v="Concello de Lugo"/>
        <s v="Ayuntamiento de Acebeda, La"/>
        <s v="Ayuntamiento de Ajalvir"/>
        <s v="Ayuntamiento de Alameda del Valle"/>
        <s v="Ayuntamiento de Álamo, El"/>
        <s v="Ayuntamiento de Alcalá de Henares"/>
        <s v="Ayuntamiento de Alcobendas"/>
        <s v="Ayuntamiento de Alcorcón"/>
        <s v="Ayuntamiento de Aldea del Fresno"/>
        <s v="Ayuntamiento de Algete"/>
        <s v="Ayuntamiento de Alpedrete"/>
        <s v="Ayuntamiento de Ambite"/>
        <s v="Ayuntamiento de Anchuelo"/>
        <s v="Ayuntamiento de Aranjuez"/>
        <s v="Ayuntamiento de Arganda del Rey"/>
        <s v="Ayuntamiento de Atazar, El"/>
        <s v="Ayuntamiento de Batres"/>
        <s v="Ayuntamiento de Becerril de la Sierra"/>
        <s v="Ayuntamiento de Belmonte de Tajo"/>
        <s v="Ayuntamiento de Berrueco, El"/>
        <s v="Ayuntamiento de Berzosa del Lozoya"/>
        <s v="Ayuntamiento de Boadilla del Monte"/>
        <s v="Ayuntamiento de Boalo, El"/>
        <s v="Ayuntamiento de Braojos"/>
        <s v="Ayuntamiento de Brea de Tajo"/>
        <s v="Ayuntamiento de Brunete"/>
        <s v="Ayuntamiento de Buitrago del Lozoya"/>
        <s v="Ayuntamiento de Bustarviejo"/>
        <s v="Ayuntamiento de Cabanillas de la Sierra"/>
        <s v="Ayuntamiento de Cabrera, La"/>
        <s v="Ayuntamiento de Cadalso de los Vidrios"/>
        <s v="Ayuntamiento de Camarma de Esteruelas"/>
        <s v="Ayuntamiento de Campo Real"/>
        <s v="Ayuntamiento de Canencia"/>
        <s v="Ayuntamiento de Carabaña"/>
        <s v="Ayuntamiento de Casarrubuelos"/>
        <s v="Ayuntamiento de Cenicientos"/>
        <s v="Ayuntamiento de Cercedilla"/>
        <s v="Ayuntamiento de Cervera de Buitrago"/>
        <s v="Ayuntamiento de Chapinería"/>
        <s v="Ayuntamiento de Chinchón"/>
        <s v="Ayuntamiento de Ciempozuelos"/>
        <s v="Ayuntamiento de Cobeña"/>
        <s v="Ayuntamiento de Collado Mediano"/>
        <s v="Ayuntamiento de Collado Villalba"/>
        <s v="Ayuntamiento de Colmenar de Oreja"/>
        <s v="Ayuntamiento de Colmenar del Arroyo"/>
        <s v="Ayuntamiento de Colmenar Viejo"/>
        <s v="Ayuntamiento de Colmenarejo"/>
        <s v="Ayuntamiento de Corpa"/>
        <s v="Ayuntamiento de Coslada"/>
        <s v="Ayuntamiento de Cubas de la Sagra"/>
        <s v="Ayuntamiento de Daganzo de Arriba"/>
        <s v="Ayuntamiento de Escorial, El"/>
        <s v="Ayuntamiento de Estremera"/>
        <s v="Ayuntamiento de Fresnedillas de la Oliva"/>
        <s v="Ayuntamiento de Fresno de Torote"/>
        <s v="Ayuntamiento de Fuenlabrada"/>
        <s v="Ayuntamiento de Fuente el Saz de Jarama"/>
        <s v="Ayuntamiento de Fuentidueña de Tajo"/>
        <s v="Ayuntamiento de Galapagar"/>
        <s v="Ayuntamiento de Garganta de los Montes"/>
        <s v="Ayuntamiento de Gargantilla del Lozoya y Pinilla de Buitrago"/>
        <s v="Ayuntamiento de Gascones"/>
        <s v="Ayuntamiento de Getafe"/>
        <s v="Ayuntamiento de Griñón"/>
        <s v="Ayuntamiento de Guadalix de la Sierra"/>
        <s v="Ayuntamiento de Guadarrama"/>
        <s v="Ayuntamiento de Hiruela, La"/>
        <s v="Ayuntamiento de Horcajo de la Sierra-Aoslos"/>
        <s v="Ayuntamiento de Horcajuelo de la Sierra"/>
        <s v="Ayuntamiento de Hoyo de Manzanares"/>
        <s v="Ayuntamiento de Humanes de Madrid"/>
        <s v="Ayuntamiento de Leganés"/>
        <s v="Ayuntamiento de Loeches"/>
        <s v="Ayuntamiento de Lozoya"/>
        <s v="Ayuntamiento de Lozoyuela-Navas-Sieteiglesias"/>
        <s v="Ayuntamiento de Madarcos"/>
        <s v="Ayuntamiento de Madrid"/>
        <s v="Ayuntamiento de Majadahonda"/>
        <s v="Ayuntamiento de Manzanares el Real"/>
        <s v="Ayuntamiento de Meco"/>
        <s v="Ayuntamiento de Mejorada del Campo"/>
        <s v="Ayuntamiento de Miraflores de la Sierra"/>
        <s v="Ayuntamiento de Molar, El"/>
        <s v="Ayuntamiento de Molinos, Los"/>
        <s v="Ayuntamiento de Montejo de la Sierra"/>
        <s v="Ayuntamiento de Moraleja de Enmedio"/>
        <s v="Ayuntamiento de Moralzarzal"/>
        <s v="Ayuntamiento de Morata de Tajuña"/>
        <s v="Ayuntamiento de Móstoles"/>
        <s v="Ayuntamiento de Navacerrada"/>
        <s v="Ayuntamiento de Navalafuente"/>
        <s v="Ayuntamiento de Navalagamella"/>
        <s v="Ayuntamiento de Navalcarnero"/>
        <s v="Ayuntamiento de Navarredonda y San Mamés"/>
        <s v="Ayuntamiento de Navas del Rey"/>
        <s v="Ayuntamiento de Nuevo Baztán"/>
        <s v="Ayuntamiento de Olmeda de las Fuentes"/>
        <s v="Ayuntamiento de Orusco de Tajuña"/>
        <s v="Ayuntamiento de Paracuellos de Jarama"/>
        <s v="Ayuntamiento de Parla"/>
        <s v="Ayuntamiento de Patones"/>
        <s v="Ayuntamiento de Pedrezuela"/>
        <s v="Ayuntamiento de Pelayos de la Presa"/>
        <s v="Ayuntamiento de Perales de Tajuña"/>
        <s v="Ayuntamiento de Pezuela de las Torres"/>
        <s v="Ayuntamiento de Pinilla del Valle"/>
        <s v="Ayuntamiento de Pinto"/>
        <s v="Ayuntamiento de Piñuécar-Gandullas"/>
        <s v="Ayuntamiento de Pozuelo de Alarcón"/>
        <s v="Ayuntamiento de Pozuelo del Rey"/>
        <s v="Ayuntamiento de Prádena del Rincón"/>
        <s v="Ayuntamiento de Puebla de la Sierra"/>
        <s v="Ayuntamiento de Puentes Viejas"/>
        <s v="Ayuntamiento de Quijorna"/>
        <s v="Ayuntamiento de Rascafría"/>
        <s v="Ayuntamiento de Redueña"/>
        <s v="Ayuntamiento de Ribatejada"/>
        <s v="Ayuntamiento de Rivas-Vaciamadrid"/>
        <s v="Ayuntamiento de Robledillo de la Jara"/>
        <s v="Ayuntamiento de Robledo de Chavela"/>
        <s v="Ayuntamiento de Robregordo"/>
        <s v="Ayuntamiento de Rozas de Madrid, Las"/>
        <s v="Ayuntamiento de Rozas de Puerto Real"/>
        <s v="Ayuntamiento de San Agustín del Guadalix"/>
        <s v="Ayuntamiento de San Fernando de Henares"/>
        <s v="Ayuntamiento de San Lorenzo de El Escorial"/>
        <s v="Ayuntamiento de San Martín de la Vega"/>
        <s v="Ayuntamiento de San Martín de Valdeiglesias"/>
        <s v="Ayuntamiento de San Sebastián de los Reyes"/>
        <s v="Ayuntamiento de Santa María de la Alameda"/>
        <s v="Ayuntamiento de Santorcaz"/>
        <s v="Ayuntamiento de Santos de la Humosa, Los"/>
        <s v="Ayuntamiento de Serna del Monte, La"/>
        <s v="Ayuntamiento de Serranillos del Valle"/>
        <s v="Ayuntamiento de Sevilla la Nueva"/>
        <s v="Ayuntamiento de Somosierra"/>
        <s v="Ayuntamiento de Soto del Real"/>
        <s v="Ayuntamiento de Talamanca de Jarama"/>
        <s v="Ayuntamiento de Tielmes"/>
        <s v="Ayuntamiento de Titulcia"/>
        <s v="Ayuntamiento de Torrejón de Ardoz"/>
        <s v="Ayuntamiento de Torrejón de la Calzada"/>
        <s v="Ayuntamiento de Torrejón de Velasco"/>
        <s v="Ayuntamiento de Torrelaguna"/>
        <s v="Ayuntamiento de Torrelodones"/>
        <s v="Ayuntamiento de Torremocha de Jarama"/>
        <s v="Ayuntamiento de Torres de la Alameda"/>
        <s v="Ayuntamiento de Tres Cantos"/>
        <s v="Ayuntamiento de Valdaracete"/>
        <s v="Ayuntamiento de Valdeavero."/>
        <s v="Ayuntamiento de Valdelaguna"/>
        <s v="Ayuntamiento de Valdemanco"/>
        <s v="Ayuntamiento de Valdemaqueda"/>
        <s v="Ayuntamiento de Valdemorillo"/>
        <s v="Ayuntamiento de Valdemoro"/>
        <s v="Ayuntamiento de Valdeolmos-Alalpardo"/>
        <s v="Ayuntamiento de Valdepiélagos"/>
        <s v="Ayuntamiento de Valdetorres de Jarama"/>
        <s v="Ayuntamiento de Valdilecha"/>
        <s v="Ayuntamiento de Valverde de Alcalá"/>
        <s v="Ayuntamiento de Velilla de San Antonio"/>
        <s v="Ayuntamiento de Vellón, El"/>
        <s v="Ayuntamiento de Venturada"/>
        <s v="Ayuntamiento de Villa del Prado"/>
        <s v="Ayuntamiento de Villaconejos"/>
        <s v="Ayuntamiento de Villalbilla"/>
        <s v="Ayuntamiento de Villamanrique de Tajo"/>
        <s v="Ayuntamiento de Villamanta"/>
        <s v="Ayuntamiento de Villamantilla"/>
        <s v="Ayuntamiento de Villanueva de la Cañada"/>
        <s v="Ayuntamiento de Villanueva de Perales"/>
        <s v="Ayuntamiento de Villanueva del Pardillo"/>
        <s v="Ayuntamiento de Villar del Olmo"/>
        <s v="Ayuntamiento de Villarejo de Salvanés"/>
        <s v="Ayuntamiento de Villaviciosa de Odón"/>
        <s v="Ayuntamiento de Villavieja del Lozoya"/>
        <s v="Ayuntamiento de Zarzalejo"/>
        <s v="Ayuntamiento de Melilla"/>
        <s v="Ayuntamiento de Alameda"/>
        <s v="Ayuntamiento de Alcaucín"/>
        <s v="Ayuntamiento de Alfarnate"/>
        <s v="Ayuntamiento de Alfarnatejo"/>
        <s v="Ayuntamiento de Algarrobo"/>
        <s v="Ayuntamiento de Algatocín"/>
        <s v="Ayuntamiento de Alhaurín de la Torre"/>
        <s v="Ayuntamiento de Alhaurín el Grande"/>
        <s v="Ayuntamiento de Almáchar"/>
        <s v="Ayuntamiento de Almargen"/>
        <s v="Ayuntamiento de Almogía"/>
        <s v="Ayuntamiento de Álora"/>
        <s v="Ayuntamiento de Alozaina"/>
        <s v="Ayuntamiento de Alpandeire"/>
        <s v="Ayuntamiento de Antequera"/>
        <s v="Ayuntamiento de Árchez"/>
        <s v="Ayuntamiento de Archidona"/>
        <s v="Ayuntamiento de Ardales"/>
        <s v="Ayuntamiento de Arenas"/>
        <s v="Ayuntamiento de Arriate"/>
        <s v="Ayuntamiento de Atajate"/>
        <s v="Ayuntamiento de Benadalid"/>
        <s v="Ayuntamiento de Benahavís"/>
        <s v="Ayuntamiento de Benalauría"/>
        <s v="Ayuntamiento de Benalmádena"/>
        <s v="Ayuntamiento de Benamargosa"/>
        <s v="Ayuntamiento de Benamocarra"/>
        <s v="Ayuntamiento de Benaoján"/>
        <s v="Ayuntamiento de Benarrabá"/>
        <s v="Ayuntamiento de Borge, El"/>
        <s v="Ayuntamiento de Burgo, El"/>
        <s v="Ayuntamiento de Campillos"/>
        <s v="Ayuntamiento de Canillas de Aceituno"/>
        <s v="Ayuntamiento de Canillas de Albaida"/>
        <s v="Ayuntamiento de Cañete la Real"/>
        <s v="Ayuntamiento de Carratraca"/>
        <s v="Ayuntamiento de Cartajima"/>
        <s v="Ayuntamiento de Cártama"/>
        <s v="Ayuntamiento de Casabermeja"/>
        <s v="Ayuntamiento de Casarabonela"/>
        <s v="Ayuntamiento de Casares"/>
        <s v="Ayuntamiento de Coín"/>
        <s v="Ayuntamiento de Colmenar"/>
        <s v="Ayuntamiento de Comares"/>
        <s v="Ayuntamiento de Cómpeta"/>
        <s v="Ayuntamiento de Cortes de la Frontera"/>
        <s v="Ayuntamiento de Cuevas Bajas"/>
        <s v="Ayuntamiento de Cuevas de San Marcos"/>
        <s v="Ayuntamiento de Cuevas del Becerro"/>
        <s v="Ayuntamiento de Cútar"/>
        <s v="Ayuntamiento de Estepona"/>
        <s v="Ayuntamiento de Faraján"/>
        <s v="Ayuntamiento de Frigiliana"/>
        <s v="Ayuntamiento de Fuengirola"/>
        <s v="Ayuntamiento de Fuente de Piedra"/>
        <s v="Ayuntamiento de Gaucín"/>
        <s v="Ayuntamiento de Genalguacil"/>
        <s v="Ayuntamiento de Guaro"/>
        <s v="Ayuntamiento de Humilladero"/>
        <s v="Ayuntamiento de Igualeja"/>
        <s v="Ayuntamiento de Istán"/>
        <s v="Ayuntamiento de Iznate"/>
        <s v="Ayuntamiento de Jimera de Líbar"/>
        <s v="Ayuntamiento de Jubrique"/>
        <s v="Ayuntamiento de Júzcar"/>
        <s v="Ayuntamiento de Macharaviaya"/>
        <s v="Ayuntamiento de Málaga"/>
        <s v="Ayuntamiento de Manilva"/>
        <s v="Ayuntamiento de Marbella"/>
        <s v="Ayuntamiento de Mijas"/>
        <s v="Ayuntamiento de Moclinejo"/>
        <s v="Ayuntamiento de Mollina"/>
        <s v="Ayuntamiento de Monda"/>
        <s v="Ayuntamiento de Montecorto"/>
        <s v="Ayuntamiento de Montejaque"/>
        <s v="Ayuntamiento de Nerja"/>
        <s v="Ayuntamiento de Ojén"/>
        <s v="Ayuntamiento de Parauta"/>
        <s v="Ayuntamiento de Periana"/>
        <s v="Ayuntamiento de Pizarra"/>
        <s v="Ayuntamiento de Pujerra"/>
        <s v="Ayuntamiento de Rincón de la Victoria"/>
        <s v="Ayuntamiento de Riogordo"/>
        <s v="Ayuntamiento de Ronda"/>
        <s v="Ayuntamiento de Salares"/>
        <s v="Ayuntamiento de Sayalonga"/>
        <s v="Ayuntamiento de Sedella"/>
        <s v="Ayuntamiento de Serrato"/>
        <s v="Ayuntamiento de Sierra de Yeguas"/>
        <s v="Ayuntamiento de Teba"/>
        <s v="Ayuntamiento de Tolox"/>
        <s v="Ayuntamiento de Torremolinos"/>
        <s v="Ayuntamiento de Torrox"/>
        <s v="Ayuntamiento de Totalán"/>
        <s v="Ayuntamiento de Valle de Abdalajís"/>
        <s v="Ayuntamiento de Vélez-Málaga"/>
        <s v="Ayuntamiento de Villanueva de Algaidas"/>
        <s v="Ayuntamiento de Villanueva de la Concepción"/>
        <s v="Ayuntamiento de Villanueva de Tapia"/>
        <s v="Ayuntamiento de Villanueva del Rosario"/>
        <s v="Ayuntamiento de Villanueva del Trabuco"/>
        <s v="Ayuntamiento de Viñuela"/>
        <s v="Ayuntamiento de Yunquera"/>
        <s v="Ayuntamiento de Abanilla"/>
        <s v="Ayuntamiento de Abarán"/>
        <s v="Ayuntamiento de Águilas"/>
        <s v="Ayuntamiento de Albudeite"/>
        <s v="Ayuntamiento de Alcantarilla"/>
        <s v="Ayuntamiento de Alcázares, Los"/>
        <s v="Ayuntamiento de Aledo"/>
        <s v="Ayuntamiento de Alguazas"/>
        <s v="Ayuntamiento de Alhama de Murcia"/>
        <s v="Ayuntamiento de Archena"/>
        <s v="Ayuntamiento de Beniel"/>
        <s v="Ayuntamiento de Blanca"/>
        <s v="Ayuntamiento de Bullas"/>
        <s v="Ayuntamiento de Calasparra"/>
        <s v="Ayuntamiento de Campos del Río"/>
        <s v="Ayuntamiento de Caravaca de la Cruz"/>
        <s v="Ayuntamiento de Cartagena"/>
        <s v="Ayuntamiento de Cehegín"/>
        <s v="Ayuntamiento de Ceutí"/>
        <s v="Ayuntamiento de Fortuna"/>
        <s v="Ayuntamiento de Fuente Álamo de Murcia"/>
        <s v="Ayuntamiento de Jumilla"/>
        <s v="Ayuntamiento de Librilla"/>
        <s v="Ayuntamiento de Lorca"/>
        <s v="Ayuntamiento de Lorquí"/>
        <s v="Ayuntamiento de Mazarrón"/>
        <s v="Ayuntamiento de Molina de Segura"/>
        <s v="Ayuntamiento de Moratalla"/>
        <s v="Ayuntamiento de Mula"/>
        <s v="Ayuntamiento de Murcia"/>
        <s v="Ayuntamiento de Ojós"/>
        <s v="Ayuntamiento de Pliego"/>
        <s v="Ayuntamiento de Puerto Lumbreras"/>
        <s v="Ayuntamiento de Ricote"/>
        <s v="Ayuntamiento de San Javier"/>
        <s v="Ayuntamiento de San Pedro del Pinatar"/>
        <s v="Ayuntamiento de Santomera"/>
        <s v="Ayuntamiento de Torre-Pacheco"/>
        <s v="Ayuntamiento de Torres de Cotillas, Las"/>
        <s v="Ayuntamiento de Totana"/>
        <s v="Ayuntamiento de Ulea"/>
        <s v="Ayuntamiento de Unión, La"/>
        <s v="Ayuntamiento de Villanueva del Río Segura"/>
        <s v="Ayuntamiento de Yecla"/>
        <s v="Ayuntamiento de Abáigar"/>
        <s v="Ayuntamiento de Abárzuza/Abartzuza"/>
        <s v="Ayuntamiento de Abaurregaina/Abaurrea Alta"/>
        <s v="Ayuntamiento de Abaurrepea/Abaurrea Baja"/>
        <s v="Ayuntamiento de Aberin"/>
        <s v="Ayuntamiento de Ablitas"/>
        <s v="Ayuntamiento de Adiós"/>
        <s v="Ayuntamiento de Aguilar de Codés"/>
        <s v="Ayuntamiento de Aibar/Oibar"/>
        <s v="Ayuntamiento de Allín/Allin"/>
        <s v="Ayuntamiento de Allo"/>
        <s v="Ayuntamiento de Altsasu/Alsasua"/>
        <s v="Ayuntamiento de Améscoa Baja"/>
        <s v="Ayuntamiento de Ancín/Antzin"/>
        <s v="Ayuntamiento de Andosilla"/>
        <s v="Ayuntamiento de Ansoáin/Antsoain"/>
        <s v="Ayuntamiento de Anue"/>
        <s v="Ayuntamiento de Añorbe"/>
        <s v="Ayuntamiento de Aoiz/Agoitz"/>
        <s v="Ayuntamiento de Araitz"/>
        <s v="Ayuntamiento de Arakil"/>
        <s v="Ayuntamiento de Aranarache/Aranaratxe"/>
        <s v="Ayuntamiento de Aranguren"/>
        <s v="Ayuntamiento de Arano"/>
        <s v="Ayuntamiento de Arantza"/>
        <s v="Ayuntamiento de Aras"/>
        <s v="Ayuntamiento de Arbizu"/>
        <s v="Ayuntamiento de Arce/Artzi"/>
        <s v="Ayuntamiento de Arellano"/>
        <s v="Ayuntamiento de Areso"/>
        <s v="Ayuntamiento de Arguedas"/>
        <s v="Ayuntamiento de Aria"/>
        <s v="Ayuntamiento de Aribe"/>
        <s v="Ayuntamiento de Armañanzas"/>
        <s v="Ayuntamiento de Arróniz"/>
        <s v="Ayuntamiento de Arruazu"/>
        <s v="Ayuntamiento de Artajona"/>
        <s v="Ayuntamiento de Artazu"/>
        <s v="Ayuntamiento de Atez/Atetz"/>
        <s v="Ayuntamiento de Auritz/Burguete"/>
        <s v="Ayuntamiento de Ayegui/Aiegi"/>
        <s v="Ayuntamiento de Azagra"/>
        <s v="Ayuntamiento de Azuelo"/>
        <s v="Ayuntamiento de Bakaiku"/>
        <s v="Ayuntamiento de Barañáin/Barañain"/>
        <s v="Ayuntamiento de Barásoain"/>
        <s v="Ayuntamiento de Barbarin"/>
        <s v="Ayuntamiento de Bargota"/>
        <s v="Ayuntamiento de Barillas"/>
        <s v="Ayuntamiento de Basaburua"/>
        <s v="Ayuntamiento de Baztan"/>
        <s v="Ayuntamiento de Beintza-Labaien"/>
        <s v="Ayuntamiento de Beire"/>
        <s v="Ayuntamiento de Belascoáin"/>
        <s v="Ayuntamiento de Bera"/>
        <s v="Ayuntamiento de Berbinzana"/>
        <s v="Ayuntamiento de Beriáin"/>
        <s v="Ayuntamiento de Berrioplano/Berriobeiti"/>
        <s v="Ayuntamiento de Berriozar"/>
        <s v="Ayuntamiento de Bertizarana"/>
        <s v="Ayuntamiento de Betelu"/>
        <s v="Ayuntamiento de Bidaurreta"/>
        <s v="Ayuntamiento de Biurrun-Olcoz"/>
        <s v="Ayuntamiento de Buñuel"/>
        <s v="Ayuntamiento de Burgui/Burgi"/>
        <s v="Ayuntamiento de Burlada/Burlata"/>
        <s v="Ayuntamiento de Busto, El"/>
        <s v="Ayuntamiento de Cabanillas"/>
        <s v="Ayuntamiento de Cabredo"/>
        <s v="Ayuntamiento de Cadreita"/>
        <s v="Ayuntamiento de Caparroso"/>
        <s v="Ayuntamiento de Cárcar"/>
        <s v="Ayuntamiento de Carcastillo"/>
        <s v="Ayuntamiento de Cascante"/>
        <s v="Ayuntamiento de Cáseda"/>
        <s v="Ayuntamiento de Castillonuevo"/>
        <s v="Ayuntamiento de Cendea de Olza/Oltza Zendea"/>
        <s v="Ayuntamiento de Cintruénigo"/>
        <s v="Ayuntamiento de Cirauqui/Zirauki"/>
        <s v="Ayuntamiento de Ciriza/Ziritza"/>
        <s v="Ayuntamiento de Cizur"/>
        <s v="Ayuntamiento de Corella"/>
        <s v="Ayuntamiento de Cortes"/>
        <s v="Ayuntamiento de Desojo"/>
        <s v="Ayuntamiento de Dicastillo"/>
        <s v="Ayuntamiento de Donamaria"/>
        <s v="Ayuntamiento de Doneztebe/Santesteban"/>
        <s v="Ayuntamiento de Echarri/Etxarri"/>
        <s v="Ayuntamiento de Elgorriaga"/>
        <s v="Ayuntamiento de Enériz/Eneritz"/>
        <s v="Ayuntamiento de Eratsun"/>
        <s v="Ayuntamiento de Ergoiena"/>
        <s v="Ayuntamiento de Erro"/>
        <s v="Ayuntamiento de Eslava"/>
        <s v="Ayuntamiento de Esparza de Salazar/Espartza Zaraitzu"/>
        <s v="Ayuntamiento de Espronceda"/>
        <s v="Ayuntamiento de Estella-Lizarra"/>
        <s v="Ayuntamiento de Esteribar"/>
        <s v="Ayuntamiento de Etayo"/>
        <s v="Ayuntamiento de Etxalar"/>
        <s v="Ayuntamiento de Etxarri Aranatz"/>
        <s v="Ayuntamiento de Etxauri"/>
        <s v="Ayuntamiento de Eulate"/>
        <s v="Ayuntamiento de Ezcabarte"/>
        <s v="Ayuntamiento de Ezcároz/Ezkaroze"/>
        <s v="Ayuntamiento de Ezkurra"/>
        <s v="Ayuntamiento de Ezprogui"/>
        <s v="Ayuntamiento de Falces"/>
        <s v="Ayuntamiento de Fitero"/>
        <s v="Ayuntamiento de Fontellas"/>
        <s v="Ayuntamiento de Funes"/>
        <s v="Ayuntamiento de Fustiñana"/>
        <s v="Ayuntamiento de Galar"/>
        <s v="Ayuntamiento de Gallipienzo/Galipentzu"/>
        <s v="Ayuntamiento de Gallués/Galoze"/>
        <s v="Ayuntamiento de Garaioa"/>
        <s v="Ayuntamiento de Garde"/>
        <s v="Ayuntamiento de Garínoain"/>
        <s v="Ayuntamiento de Garralda"/>
        <s v="Ayuntamiento de Genevilla"/>
        <s v="Ayuntamiento de Goizueta"/>
        <s v="Ayuntamiento de Goñi"/>
        <s v="Ayuntamiento de Güesa/Gorza"/>
        <s v="Ayuntamiento de Guesálaz/Gesalatz"/>
        <s v="Ayuntamiento de Guirguillano"/>
        <s v="Ayuntamiento de Hiriberri/Villanueva de Aezkoa"/>
        <s v="Ayuntamiento de Huarte/Uharte"/>
        <s v="Ayuntamiento de Ibargoiti"/>
        <s v="Ayuntamiento de Igantzi"/>
        <s v="Ayuntamiento de Igúzquiza"/>
        <s v="Ayuntamiento de Imotz"/>
        <s v="Ayuntamiento de Irañeta"/>
        <s v="Ayuntamiento de Irurtzun"/>
        <s v="Ayuntamiento de Isaba/Izaba"/>
        <s v="Ayuntamiento de Ituren"/>
        <s v="Ayuntamiento de Iturmendi"/>
        <s v="Ayuntamiento de Izagaondoa"/>
        <s v="Ayuntamiento de Iza/Itza"/>
        <s v="Ayuntamiento de Izalzu/Itzaltzu"/>
        <s v="Ayuntamiento de Jaurrieta"/>
        <s v="Ayuntamiento de Javier"/>
        <s v="Ayuntamiento de Juslapeña/Txulapain"/>
        <s v="Ayuntamiento de Lakuntza"/>
        <s v="Ayuntamiento de Lana"/>
        <s v="Ayuntamiento de Lantz"/>
        <s v="Ayuntamiento de Lapoblación"/>
        <s v="Ayuntamiento de Larraga"/>
        <s v="Ayuntamiento de Larraona"/>
        <s v="Ayuntamiento de Larraun"/>
        <s v="Ayuntamiento de Lazagurría"/>
        <s v="Ayuntamiento de Leache/Leatxe"/>
        <s v="Ayuntamiento de Legarda"/>
        <s v="Ayuntamiento de Legaria"/>
        <s v="Ayuntamiento de Leitza"/>
        <s v="Ayuntamiento de Lekunberri"/>
        <s v="Ayuntamiento de Leoz/Leotz"/>
        <s v="Ayuntamiento de Lerga"/>
        <s v="Ayuntamiento de Lerín"/>
        <s v="Ayuntamiento de Lesaka"/>
        <s v="Ayuntamiento de Lezaun"/>
        <s v="Ayuntamiento de Liédena"/>
        <s v="Ayuntamiento de Lizoain-Arriasgoiti/ Lizoainibar-Arriasgoiti"/>
        <s v="Ayuntamiento de Lodosa"/>
        <s v="Ayuntamiento de Lónguida/Longida"/>
        <s v="Ayuntamiento de los Arcos"/>
        <s v="Ayuntamiento de Lumbier"/>
        <s v="Ayuntamiento de Luquin"/>
        <s v="Ayuntamiento de Luzaide/Valcarlos"/>
        <s v="Ayuntamiento de Mañeru"/>
        <s v="Ayuntamiento de Marañón"/>
        <s v="Ayuntamiento de Marcilla"/>
        <s v="Ayuntamiento de Mélida"/>
        <s v="Ayuntamiento de Mendavia"/>
        <s v="Ayuntamiento de Mendaza"/>
        <s v="Ayuntamiento de Mendigorria"/>
        <s v="Ayuntamiento de Metauten"/>
        <s v="Ayuntamiento de Milagro"/>
        <s v="Ayuntamiento de Mirafuentes"/>
        <s v="Ayuntamiento de Miranda de Arga"/>
        <s v="Ayuntamiento de Monreal/Elo"/>
        <s v="Ayuntamiento de Monteagudo"/>
        <s v="Ayuntamiento de Morentin"/>
        <s v="Ayuntamiento de Mues"/>
        <s v="Ayuntamiento de Murchante"/>
        <s v="Ayuntamiento de Murieta"/>
        <s v="Ayuntamiento de Murillo el Cuende"/>
        <s v="Ayuntamiento de Murillo el Fruto"/>
        <s v="Ayuntamiento de Muruzábal"/>
        <s v="Ayuntamiento de Navascués/Nabaskoze"/>
        <s v="Ayuntamiento de Nazar"/>
        <s v="Ayuntamiento de Obanos"/>
        <s v="Ayuntamiento de Ochagavía/Otsagabia"/>
        <s v="Ayuntamiento de Oco"/>
        <s v="Ayuntamiento de Odieta"/>
        <s v="Ayuntamiento de Oiz"/>
        <s v="Ayuntamiento de Olaibar"/>
        <s v="Ayuntamiento de Olazti/Olazagutía"/>
        <s v="Ayuntamiento de Olejua"/>
        <s v="Ayuntamiento de Olite/Erriberri"/>
        <s v="Ayuntamiento de Olóriz/Oloritz"/>
        <s v="Ayuntamiento de Orbaizeta"/>
        <s v="Ayuntamiento de Orbara"/>
        <s v="Ayuntamiento de Orísoain"/>
        <s v="Ayuntamiento de Orkoien"/>
        <s v="Ayuntamiento de Oronz/Orontze"/>
        <s v="Ayuntamiento de Oroz-Betelu/Orotz-Betelu"/>
        <s v="Ayuntamiento de Orreaga/Roncesvalles"/>
        <s v="Ayuntamiento de Oteiza"/>
        <s v="Ayuntamiento de Pamplona/Iruña"/>
        <s v="Ayuntamiento de Peralta/Azkoien"/>
        <s v="Ayuntamiento de Petilla de Aragón"/>
        <s v="Ayuntamiento de Piedramillera"/>
        <s v="Ayuntamiento de Pitillas"/>
        <s v="Ayuntamiento de Puente la Reina/Gares"/>
        <s v="Ayuntamiento de Pueyo/Puiu"/>
        <s v="Ayuntamiento de Ribaforada"/>
        <s v="Ayuntamiento de Romanzado"/>
        <s v="Ayuntamiento de Roncal/Erronkari"/>
        <s v="Ayuntamiento de Saldías"/>
        <s v="Ayuntamiento de Salinas de Oro/Jaitz"/>
        <s v="Ayuntamiento de San Adrián"/>
        <s v="Ayuntamiento de San Martín de Unx"/>
        <s v="Ayuntamiento de Sangüesa/Zangoza"/>
        <s v="Ayuntamiento de Sansol"/>
        <s v="Ayuntamiento de Santacara"/>
        <s v="Ayuntamiento de Sarriés/Sartze"/>
        <s v="Ayuntamiento de Sartaguda"/>
        <s v="Ayuntamiento de Sesma"/>
        <s v="Ayuntamiento de Sorlada"/>
        <s v="Ayuntamiento de Sunbilla"/>
        <s v="Ayuntamiento de Tafalla"/>
        <s v="Ayuntamiento de Tiebas-Muruarte de Reta"/>
        <s v="Ayuntamiento de Tirapu"/>
        <s v="Ayuntamiento de Torralba del Río"/>
        <s v="Ayuntamiento de Torres del Río"/>
        <s v="Ayuntamiento de Tudela"/>
        <s v="Ayuntamiento de Tulebras"/>
        <s v="Ayuntamiento de Ucar"/>
        <s v="Ayuntamiento de Uharte Arakil"/>
        <s v="Ayuntamiento de Ujué/Uxue"/>
        <s v="Ayuntamiento de Ultzama"/>
        <s v="Ayuntamiento de Unciti"/>
        <s v="Ayuntamiento de Unzué/Untzue"/>
        <s v="Ayuntamiento de Urdazubi/Urdax"/>
        <s v="Ayuntamiento de Urdiain"/>
        <s v="Ayuntamiento de Urraul Alto"/>
        <s v="Ayuntamiento de Urraul Bajo"/>
        <s v="Ayuntamiento de Urroz"/>
        <s v="Ayuntamiento de Urroz-Villa"/>
        <s v="Ayuntamiento de Urzainqui/Urzainki"/>
        <s v="Ayuntamiento de Uterga"/>
        <s v="Ayuntamiento de Uztárroz/Uztarroze"/>
        <s v="Ayuntamiento de Valle de Egüés/Eguesibar"/>
        <s v="Ayuntamiento de Valle de Elorz / Elortzibar"/>
        <s v="Ayuntamiento de Valle de Ollo/Ollaran"/>
        <s v="Ayuntamiento de Valle de Yerri/Deierri"/>
        <s v="Ayuntamiento de Valtierra"/>
        <s v="Ayuntamiento de Viana"/>
        <s v="Ayuntamiento de Vidángoz/Bidankoze"/>
        <s v="Ayuntamiento de Villafranca"/>
        <s v="Ayuntamiento de Villamayor de Monjardín"/>
        <s v="Ayuntamiento de Villatuerta"/>
        <s v="Ayuntamiento de Villava/Atarrabia"/>
        <s v="Ayuntamiento de Yesa"/>
        <s v="Ayuntamiento de Zabalza/Zabaltza"/>
        <s v="Ayuntamiento de Ziordia"/>
        <s v="Ayuntamiento de Zizur Mayor/Zizur Nagusia"/>
        <s v="Ayuntamiento de Zubieta"/>
        <s v="Ayuntamiento de Zugarramurdi"/>
        <s v="Ayuntamiento de Zúñiga"/>
        <s v="Ayuntamiento de Allariz"/>
        <s v="Ayuntamiento de Amoeiro"/>
        <s v="Ayuntamiento de Arnoia, A"/>
        <s v="Ayuntamiento de Avión"/>
        <s v="Ayuntamiento de Baltar"/>
        <s v="Ayuntamiento de Bande"/>
        <s v="Ayuntamiento de Baños de Molgas"/>
        <s v="Ayuntamiento de Barbadás"/>
        <s v="Ayuntamiento de Barco de Valdeorras, O"/>
        <s v="Ayuntamiento de Beade"/>
        <s v="Ayuntamiento de Beariz"/>
        <s v="Ayuntamiento de Blancos, Os"/>
        <s v="Ayuntamiento de Boborás"/>
        <s v="Ayuntamiento de Bola, A"/>
        <s v="Ayuntamiento de Bolo, O"/>
        <s v="Ayuntamiento de Calvos de Randín"/>
        <s v="Ayuntamiento de Carballeda de Avia"/>
        <s v="Ayuntamiento de Carballeda de Valdeorras"/>
        <s v="Ayuntamiento de Carballiño, O"/>
        <s v="Ayuntamiento de Cartelle"/>
        <s v="Ayuntamiento de Castrelo de Miño"/>
        <s v="Ayuntamiento de Castrelo do Val"/>
        <s v="Ayuntamiento de Castro Caldelas"/>
        <s v="Ayuntamiento de Celanova"/>
        <s v="Ayuntamiento de Cenlle"/>
        <s v="Ayuntamiento de Chandrexa de Queixa"/>
        <s v="Ayuntamiento de Coles"/>
        <s v="Ayuntamiento de Cortegada"/>
        <s v="Ayuntamiento de Cualedro"/>
        <s v="Ayuntamiento de Entrimo"/>
        <s v="Ayuntamiento de Esgos"/>
        <s v="Ayuntamiento de Gomesende"/>
        <s v="Ayuntamiento de Gudiña, A"/>
        <s v="Ayuntamiento de Irixo, O"/>
        <s v="Ayuntamiento de Larouco"/>
        <s v="Ayuntamiento de Laza"/>
        <s v="Ayuntamiento de Leiro"/>
        <s v="Ayuntamiento de Lobeira"/>
        <s v="Ayuntamiento de Lobios"/>
        <s v="Ayuntamiento de Maceda"/>
        <s v="Ayuntamiento de Manzaneda"/>
        <s v="Ayuntamiento de Maside"/>
        <s v="Ayuntamiento de Melón"/>
        <s v="Ayuntamiento de Merca, A"/>
        <s v="Ayuntamiento de Mezquita, A"/>
        <s v="Ayuntamiento de Montederramo"/>
        <s v="Ayuntamiento de Monterrei"/>
        <s v="Ayuntamiento de Muíños"/>
        <s v="Ayuntamiento de Nogueira de Ramuín"/>
        <s v="Ayuntamiento de Oímbra"/>
        <s v="Ayuntamiento de Ourense"/>
        <s v="Ayuntamiento de Paderne de Allariz"/>
        <s v="Ayuntamiento de Padrenda"/>
        <s v="Ayuntamiento de Parada de Sil"/>
        <s v="Ayuntamiento de Pereiro de Aguiar, O"/>
        <s v="Ayuntamiento de Peroxa, A"/>
        <s v="Ayuntamiento de Petín"/>
        <s v="Ayuntamiento de Piñor"/>
        <s v="Ayuntamiento de Pobra de Trives, A"/>
        <s v="Ayuntamiento de Pontedeva"/>
        <s v="Ayuntamiento de Porqueira"/>
        <s v="Ayuntamiento de Punxín"/>
        <s v="Ayuntamiento de Quintela de Leirado"/>
        <s v="Ayuntamiento de Rairiz de Veiga"/>
        <s v="Ayuntamiento de Ramirás"/>
        <s v="Ayuntamiento de Ribadavia"/>
        <s v="Ayuntamiento de Riós"/>
        <s v="Ayuntamiento de Rúa, A"/>
        <s v="Ayuntamiento de Rubiá"/>
        <s v="Ayuntamiento de San Amaro"/>
        <s v="Ayuntamiento de San Cibrao das Viñas"/>
        <s v="Ayuntamiento de San Cristovo de Cea"/>
        <s v="Ayuntamiento de San Xoán de Río"/>
        <s v="Ayuntamiento de Sandiás"/>
        <s v="Ayuntamiento de Sarreaus"/>
        <s v="Ayuntamiento de Taboadela"/>
        <s v="Ayuntamiento de Teixeira, A"/>
        <s v="Ayuntamiento de Toén"/>
        <s v="Ayuntamiento de Trasmiras"/>
        <s v="Ayuntamiento de Veiga, A"/>
        <s v="Ayuntamiento de Verea"/>
        <s v="Ayuntamiento de Verín"/>
        <s v="Ayuntamiento de Viana do Bolo"/>
        <s v="Ayuntamiento de Vilamarín"/>
        <s v="Ayuntamiento de Vilamartín de Valdeorras"/>
        <s v="Ayuntamiento de Vilar de Barrio"/>
        <s v="Ayuntamiento de Vilar de Santos"/>
        <s v="Ayuntamiento de Vilardevós"/>
        <s v="Ayuntamiento de Vilariño de Conso"/>
        <s v="Ayuntamiento de Xinzo de Limia"/>
        <s v="Ayuntamiento de Xunqueira de Ambía"/>
        <s v="Ayuntamiento de Xunqueira de Espadanedo"/>
        <s v="Ayuntamiento de Agaete"/>
        <s v="Ayuntamiento de Agüimes"/>
        <s v="Ayuntamiento de Aldea de San Nicolás, La"/>
        <s v="Ayuntamiento de Antigua"/>
        <s v="Ayuntamiento de Arrecife"/>
        <s v="Ayuntamiento de Artenara"/>
        <s v="Ayuntamiento de Arucas"/>
        <s v="Ayuntamiento de Betancuria"/>
        <s v="Ayuntamiento de Firgas"/>
        <s v="Ayuntamiento de Gáldar"/>
        <s v="Ayuntamiento de Haría"/>
        <s v="Ayuntamiento de Ingenio"/>
        <s v="Ayuntamiento de Las Palmas de Gran Canaria"/>
        <s v="Ayuntamiento de Mogán"/>
        <s v="Ayuntamiento de Oliva, La"/>
        <s v="Ayuntamiento de Pájara"/>
        <s v="Ayuntamiento de Puerto del Rosario"/>
        <s v="Ayuntamiento de San Bartolomé"/>
        <s v="Ayuntamiento de San Bartolomé de Tirajana"/>
        <s v="Ayuntamiento de Santa Brígida"/>
        <s v="Ayuntamiento de Santa Lucía de Tirajana"/>
        <s v="Ayuntamiento de Santa María de Guía de Gran Canaria"/>
        <s v="Ayuntamiento de Teguise"/>
        <s v="Ayuntamiento de Tejeda"/>
        <s v="Ayuntamiento de Telde"/>
        <s v="Ayuntamiento de Teror"/>
        <s v="Ayuntamiento de Tías"/>
        <s v="Ayuntamiento de Tinajo"/>
        <s v="Ayuntamiento de Tuineje"/>
        <s v="Ayuntamiento de Valleseco"/>
        <s v="Ayuntamiento de Valsequillo de Gran Canaria"/>
        <s v="Ayuntamiento de Vega de San Mateo"/>
        <s v="Ayuntamiento de Yaiza"/>
        <s v="Ayuntamiento de Abarca de Campos"/>
        <s v="Ayuntamiento de Abia de las Torres"/>
        <s v="Ayuntamiento de Aguilar de Campoo"/>
        <s v="Ayuntamiento de Alar del Rey"/>
        <s v="Ayuntamiento de Alba de Cerrato"/>
        <s v="Ayuntamiento de Amayuelas de Arriba"/>
        <s v="Ayuntamiento de Ampudia"/>
        <s v="Ayuntamiento de Amusco"/>
        <s v="Ayuntamiento de Antigüedad"/>
        <s v="Ayuntamiento de Arconada"/>
        <s v="Ayuntamiento de Astudillo"/>
        <s v="Ayuntamiento de Autilla del Pino"/>
        <s v="Ayuntamiento de Autillo de Campos"/>
        <s v="Ayuntamiento de Ayuela"/>
        <s v="Ayuntamiento de Baltanás"/>
        <s v="Ayuntamiento de Baquerín de Campos"/>
        <s v="Ayuntamiento de Bárcena de Campos"/>
        <s v="Ayuntamiento de Barruelo de Santullán"/>
        <s v="Ayuntamiento de Báscones de Ojeda"/>
        <s v="Ayuntamiento de Becerril de Campos"/>
        <s v="Ayuntamiento de Belmonte de Campos"/>
        <s v="Ayuntamiento de Berzosilla"/>
        <s v="Ayuntamiento de Boada de Campos"/>
        <s v="Ayuntamiento de Boadilla de Rioseco"/>
        <s v="Ayuntamiento de Boadilla del Camino"/>
        <s v="Ayuntamiento de Brañosera"/>
        <s v="Ayuntamiento de Buenavista de Valdavia"/>
        <s v="Ayuntamiento de Bustillo de la Vega"/>
        <s v="Ayuntamiento de Bustillo del Páramo de Carrión"/>
        <s v="Ayuntamiento de Calahorra de Boedo"/>
        <s v="Ayuntamiento de Calzada de los Molinos"/>
        <s v="Ayuntamiento de Capillas"/>
        <s v="Ayuntamiento de Cardeñosa de Volpejera"/>
        <s v="Ayuntamiento de Carrión de los Condes"/>
        <s v="Ayuntamiento de Castil de Vela"/>
        <s v="Ayuntamiento de Castrejón de la Peña"/>
        <s v="Ayuntamiento de Castrillo de Don Juan"/>
        <s v="Ayuntamiento de Castrillo de Onielo"/>
        <s v="Ayuntamiento de Castrillo de Villavega"/>
        <s v="Ayuntamiento de Castromocho"/>
        <s v="Ayuntamiento de Cervatos de la Cueza"/>
        <s v="Ayuntamiento de Cervera de Pisuerga"/>
        <s v="Ayuntamiento de Cevico de la Torre"/>
        <s v="Ayuntamiento de Cevico Navero"/>
        <s v="Ayuntamiento de Cisneros"/>
        <s v="Ayuntamiento de Cobos de Cerrato"/>
        <s v="Ayuntamiento de Collazos de Boedo"/>
        <s v="Ayuntamiento de Congosto de Valdavia"/>
        <s v="Ayuntamiento de Cordovilla la Real"/>
        <s v="Ayuntamiento de Cubillas de Cerrato"/>
        <s v="Ayuntamiento de Dehesa de Montejo"/>
        <s v="Ayuntamiento de Dehesa de Romanos"/>
        <s v="Ayuntamiento de Dueñas"/>
        <s v="Ayuntamiento de Espinosa de Cerrato"/>
        <s v="Ayuntamiento de Espinosa de Villagonzalo"/>
        <s v="Ayuntamiento de Frechilla"/>
        <s v="Ayuntamiento de Fresno del Río"/>
        <s v="Ayuntamiento de Frómista"/>
        <s v="Ayuntamiento de Fuentes de Nava"/>
        <s v="Ayuntamiento de Fuentes de Valdepero"/>
        <s v="Ayuntamiento de Grijota"/>
        <s v="Ayuntamiento de Guardo"/>
        <s v="Ayuntamiento de Guaza de Campos"/>
        <s v="Ayuntamiento de Hérmedes de Cerrato"/>
        <s v="Ayuntamiento de Herrera de Pisuerga"/>
        <s v="Ayuntamiento de Herrera de Valdecañas"/>
        <s v="Ayuntamiento de Hontoria de Cerrato"/>
        <s v="Ayuntamiento de Hornillos de Cerrato"/>
        <s v="Ayuntamiento de Husillos"/>
        <s v="Ayuntamiento de Itero de la Vega"/>
        <s v="Ayuntamiento de Lagartos"/>
        <s v="Ayuntamiento de Lantadilla"/>
        <s v="Ayuntamiento de Ledigos"/>
        <s v="Ayuntamiento de Loma de Ucieza"/>
        <s v="Ayuntamiento de Lomas"/>
        <s v="Ayuntamiento de Magaz de Pisuerga"/>
        <s v="Ayuntamiento de Manquillos"/>
        <s v="Ayuntamiento de Mantinos"/>
        <s v="Ayuntamiento de Marcilla de Campos"/>
        <s v="Ayuntamiento de Mazariegos"/>
        <s v="Ayuntamiento de Mazuecos de Valdeginate"/>
        <s v="Ayuntamiento de Melgar de Yuso"/>
        <s v="Ayuntamiento de Meneses de Campos"/>
        <s v="Ayuntamiento de Micieces de Ojeda"/>
        <s v="Ayuntamiento de Monzón de Campos"/>
        <s v="Ayuntamiento de Moratinos"/>
        <s v="Ayuntamiento de Mudá"/>
        <s v="Ayuntamiento de Nogal de las Huertas"/>
        <s v="Ayuntamiento de Olea de Boedo"/>
        <s v="Ayuntamiento de Olmos de Ojeda"/>
        <s v="Ayuntamiento de Osornillo"/>
        <s v="Ayuntamiento de Osorno la Mayor"/>
        <s v="Ayuntamiento de Palencia"/>
        <s v="Ayuntamiento de Palenzuela"/>
        <s v="Ayuntamiento de Páramo de Boedo"/>
        <s v="Ayuntamiento de Paredes de Nava"/>
        <s v="Ayuntamiento de Payo de Ojeda"/>
        <s v="Ayuntamiento de Pedraza de Campos"/>
        <s v="Ayuntamiento de Pedrosa de la Vega"/>
        <s v="Ayuntamiento de Perales"/>
        <s v="Ayuntamiento de Pernía, La"/>
        <s v="Ayuntamiento de Pino del Río"/>
        <s v="Ayuntamiento de Piña de Campos"/>
        <s v="Ayuntamiento de Población de Arroyo"/>
        <s v="Ayuntamiento de Población de Campos"/>
        <s v="Ayuntamiento de Población de Cerrato"/>
        <s v="Ayuntamiento de Polentinos"/>
        <s v="Ayuntamiento de Pomar de Valdivia"/>
        <s v="Ayuntamiento de Poza de la Vega"/>
        <s v="Ayuntamiento de Pozo de Urama"/>
        <s v="Ayuntamiento de Prádanos de Ojeda"/>
        <s v="Ayuntamiento de Puebla de Valdavia, La"/>
        <s v="Ayuntamiento de Quintana del Puente"/>
        <s v="Ayuntamiento de Quintanilla de Onsoña"/>
        <s v="Ayuntamiento de Reinoso de Cerrato"/>
        <s v="Ayuntamiento de Renedo de la Vega"/>
        <s v="Ayuntamiento de Requena de Campos"/>
        <s v="Ayuntamiento de Respenda de la Peña"/>
        <s v="Ayuntamiento de Revenga de Campos"/>
        <s v="Ayuntamiento de Revilla de Collazos"/>
        <s v="Ayuntamiento de Ribas de Campos"/>
        <s v="Ayuntamiento de Riberos de la Cueza"/>
        <s v="Ayuntamiento de Saldaña"/>
        <s v="Ayuntamiento de Salinas de Pisuerga"/>
        <s v="Ayuntamiento de San Cebrián de Campos"/>
        <s v="Ayuntamiento de San Cebrián de Mudá"/>
        <s v="Ayuntamiento de San Cristóbal de Boedo"/>
        <s v="Ayuntamiento de San Mamés de Campos"/>
        <s v="Ayuntamiento de San Román de la Cuba"/>
        <s v="Ayuntamiento de Santa Cecilia del Alcor"/>
        <s v="Ayuntamiento de Santa Cruz de Boedo"/>
        <s v="Ayuntamiento de Santervás de la Vega"/>
        <s v="Ayuntamiento de Santibáñez de Ecla"/>
        <s v="Ayuntamiento de Santibáñez de la Peña"/>
        <s v="Ayuntamiento de Santoyo"/>
        <s v="Ayuntamiento de Serna, La"/>
        <s v="Ayuntamiento de Soto de Cerrato"/>
        <s v="Ayuntamiento de Sotobañado y Priorato"/>
        <s v="Ayuntamiento de Tabanera de Cerrato"/>
        <s v="Ayuntamiento de Tabanera de Valdavia"/>
        <s v="Ayuntamiento de Támara de Campos"/>
        <s v="Ayuntamiento de Tariego de Cerrato"/>
        <s v="Ayuntamiento de Torquemada"/>
        <s v="Ayuntamiento de Torremormojón"/>
        <s v="Ayuntamiento de Triollo"/>
        <s v="Ayuntamiento de Valbuena de Pisuerga"/>
        <s v="Ayuntamiento de Valdeolmillos"/>
        <s v="Ayuntamiento de Valderrábano"/>
        <s v="Ayuntamiento de Valde-Ucieza"/>
        <s v="Ayuntamiento de Valle de Cerrato"/>
        <s v="Ayuntamiento de Valle del Retortillo"/>
        <s v="Ayuntamiento de Velilla del Río Carrión"/>
        <s v="Ayuntamiento de Venta de Baños"/>
        <s v="Ayuntamiento de Vertavillo"/>
        <s v="Ayuntamiento de Vid de Ojeda, La"/>
        <s v="Ayuntamiento de Villabasta de Valdavia"/>
        <s v="Ayuntamiento de Villacidaler"/>
        <s v="Ayuntamiento de Villaconancio"/>
        <s v="Ayuntamiento de Villada"/>
        <s v="Ayuntamiento de Villaeles de Valdavia"/>
        <s v="Ayuntamiento de Villahán"/>
        <s v="Ayuntamiento de Villaherreros"/>
        <s v="Ayuntamiento de Villalaco"/>
        <s v="Ayuntamiento de Villalba de Guardo"/>
        <s v="Ayuntamiento de Villalcázar de Sirga"/>
        <s v="Ayuntamiento de Villalcón"/>
        <s v="Ayuntamiento de Villalobón"/>
        <s v="Ayuntamiento de Villaluenga de la Vega"/>
        <s v="Ayuntamiento de Villamartín de Campos"/>
        <s v="Ayuntamiento de Villamediana"/>
        <s v="Ayuntamiento de Villameriel"/>
        <s v="Ayuntamiento de Villamoronta"/>
        <s v="Ayuntamiento de Villamuera de la Cueza"/>
        <s v="Ayuntamiento de Villamuriel de Cerrato"/>
        <s v="Ayuntamiento de Villanueva del Rebollar"/>
        <s v="Ayuntamiento de Villanuño de Valdavia"/>
        <s v="Ayuntamiento de Villaprovedo"/>
        <s v="Ayuntamiento de Villarmentero de Campos"/>
        <s v="Ayuntamiento de Villarrabé"/>
        <s v="Ayuntamiento de Villarramiel"/>
        <s v="Ayuntamiento de Villasarracino"/>
        <s v="Ayuntamiento de Villasila de Valdavia"/>
        <s v="Ayuntamiento de Villaturde"/>
        <s v="Ayuntamiento de Villaumbrales"/>
        <s v="Ayuntamiento de Villaviudas"/>
        <s v="Ayuntamiento de Villerías de Campos"/>
        <s v="Ayuntamiento de Villodre"/>
        <s v="Ayuntamiento de Villodrigo"/>
        <s v="Ayuntamiento de Villoldo"/>
        <s v="Ayuntamiento de Villota del Páramo"/>
        <s v="Ayuntamiento de Villovieco"/>
        <s v="Ayuntamiento de Agolada"/>
        <s v="Ayuntamiento de Arbo"/>
        <s v="Ayuntamiento de Baiona"/>
        <s v="Ayuntamiento de Barro"/>
        <s v="Ayuntamiento de Bueu"/>
        <s v="Ayuntamiento de Caldas de Reis"/>
        <s v="Ayuntamiento de Cambados"/>
        <s v="Ayuntamiento de Campo Lameiro"/>
        <s v="Ayuntamiento de Cangas"/>
        <s v="Ayuntamiento de Cañiza, A"/>
        <s v="Ayuntamiento de Catoira"/>
        <s v="Ayuntamiento de Cerdedo-Cotobade"/>
        <s v="Ayuntamiento de Covelo"/>
        <s v="Ayuntamiento de Crecente"/>
        <s v="Ayuntamiento de Cuntis"/>
        <s v="Ayuntamiento de Dozón"/>
        <s v="Ayuntamiento de Estrada, A"/>
        <s v="Ayuntamiento de Forcarei"/>
        <s v="Ayuntamiento de Fornelos de Montes"/>
        <s v="Ayuntamiento de Gondomar"/>
        <s v="Ayuntamiento de Grove, O"/>
        <s v="Ayuntamiento de Guarda, A"/>
        <s v="Ayuntamiento de Illa de Arousa, A"/>
        <s v="Ayuntamiento de Lalín"/>
        <s v="Ayuntamiento de Lama, A"/>
        <s v="Ayuntamiento de Marín"/>
        <s v="Ayuntamiento de Meaño"/>
        <s v="Ayuntamiento de Meis"/>
        <s v="Ayuntamiento de Moaña"/>
        <s v="Ayuntamiento de Mondariz"/>
        <s v="Ayuntamiento de Mondariz-Balneario"/>
        <s v="Ayuntamiento de Moraña"/>
        <s v="Ayuntamiento de Mos"/>
        <s v="Ayuntamiento de Neves, As"/>
        <s v="Ayuntamiento de Nigrán"/>
        <s v="Ayuntamiento de Oia"/>
        <s v="Ayuntamiento de Pazos de Borbén"/>
        <s v="Ayuntamiento de Poio"/>
        <s v="Ayuntamiento de Ponte Caldelas"/>
        <s v="Ayuntamiento de Ponteareas"/>
        <s v="Ayuntamiento de Pontecesures"/>
        <s v="Ayuntamiento de Pontevedra"/>
        <s v="Ayuntamiento de Porriño, O"/>
        <s v="Ayuntamiento de Portas"/>
        <s v="Ayuntamiento de Redondela"/>
        <s v="Ayuntamiento de Ribadumia"/>
        <s v="Ayuntamiento de Rodeiro"/>
        <s v="Ayuntamiento de Rosal, O"/>
        <s v="Ayuntamiento de Salceda de Caselas"/>
        <s v="Ayuntamiento de Salvaterra de Miño"/>
        <s v="Ayuntamiento de Sanxenxo"/>
        <s v="Ayuntamiento de Silleda"/>
        <s v="Ayuntamiento de Soutomaior"/>
        <s v="Ayuntamiento de Tomiño"/>
        <s v="Ayuntamiento de Tui"/>
        <s v="Ayuntamiento de Valga"/>
        <s v="Ayuntamiento de Vigo"/>
        <s v="Ayuntamiento de Vila de Cruces"/>
        <s v="Ayuntamiento de Vilaboa"/>
        <s v="Ayuntamiento de Vilagarcía de Arousa"/>
        <s v="Ayuntamiento de Vilanova de Arousa"/>
        <s v="Ayuntamiento de Abusejo"/>
        <s v="Ayuntamiento de Agallas"/>
        <s v="Ayuntamiento de Ahigal de los Aceiteros"/>
        <s v="Ayuntamiento de Ahigal de Villarino"/>
        <s v="Ayuntamiento de Alameda de Gardón, La"/>
        <s v="Ayuntamiento de Alamedilla, La"/>
        <s v="Ayuntamiento de Alaraz"/>
        <s v="Ayuntamiento de Alba de Tormes"/>
        <s v="Ayuntamiento de Alba de Yeltes"/>
        <s v="Ayuntamiento de Alberca, La"/>
        <s v="Ayuntamiento de Alberguería de Argañán, La"/>
        <s v="Ayuntamiento de Alconada"/>
        <s v="Ayuntamiento de Aldea del Obispo"/>
        <s v="Ayuntamiento de Aldeacipreste"/>
        <s v="Ayuntamiento de Aldeadávila de la Ribera"/>
        <s v="Ayuntamiento de Aldealengua"/>
        <s v="Ayuntamiento de Aldeanueva de Figueroa"/>
        <s v="Ayuntamiento de Aldeanueva de la Sierra"/>
        <s v="Ayuntamiento de Aldearrodrigo"/>
        <s v="Ayuntamiento de Aldearrubia"/>
        <s v="Ayuntamiento de Aldeaseca de Alba"/>
        <s v="Ayuntamiento de Aldeaseca de la Frontera"/>
        <s v="Ayuntamiento de Aldeatejada"/>
        <s v="Ayuntamiento de Aldeavieja de Tormes"/>
        <s v="Ayuntamiento de Aldehuela de la Bóveda"/>
        <s v="Ayuntamiento de Aldehuela de Yeltes"/>
        <s v="Ayuntamiento de Almenara de Tormes"/>
        <s v="Ayuntamiento de Almendra"/>
        <s v="Ayuntamiento de Anaya de Alba"/>
        <s v="Ayuntamiento de Añover de Tormes"/>
        <s v="Ayuntamiento de Arabayona de Mógica"/>
        <s v="Ayuntamiento de Arapiles"/>
        <s v="Ayuntamiento de Arcediano"/>
        <s v="Ayuntamiento de Arco, El"/>
        <s v="Ayuntamiento de Armenteros"/>
        <s v="Ayuntamiento de Atalaya, La"/>
        <s v="Ayuntamiento de Babilafuente"/>
        <s v="Ayuntamiento de Bañobárez"/>
        <s v="Ayuntamiento de Barbadillo"/>
        <s v="Ayuntamiento de Barbalos"/>
        <s v="Ayuntamiento de Barceo"/>
        <s v="Ayuntamiento de Barruecopardo"/>
        <s v="Ayuntamiento de Bastida, La"/>
        <s v="Ayuntamiento de Béjar"/>
        <s v="Ayuntamiento de Beleña"/>
        <s v="Ayuntamiento de Bermellar"/>
        <s v="Ayuntamiento de Berrocal de Huebra"/>
        <s v="Ayuntamiento de Berrocal de Salvatierra"/>
        <s v="Ayuntamiento de Boada"/>
        <s v="Ayuntamiento de Bodón, El"/>
        <s v="Ayuntamiento de Bogajo"/>
        <s v="Ayuntamiento de Bouza, La"/>
        <s v="Ayuntamiento de Bóveda del Río Almar"/>
        <s v="Ayuntamiento de Brincones"/>
        <s v="Ayuntamiento de Buenamadre"/>
        <s v="Ayuntamiento de Buenavista"/>
        <s v="Ayuntamiento de Cabaco, El"/>
        <s v="Ayuntamiento de Cabeza de Béjar, La"/>
        <s v="Ayuntamiento de Cabeza del Caballo"/>
        <s v="Ayuntamiento de Cabezabellosa de la Calzada"/>
        <s v="Ayuntamiento de Cabrerizos"/>
        <s v="Ayuntamiento de Cabrillas"/>
        <s v="Ayuntamiento de Calvarrasa de Abajo"/>
        <s v="Ayuntamiento de Calvarrasa de Arriba"/>
        <s v="Ayuntamiento de Calzada de Béjar, La"/>
        <s v="Ayuntamiento de Calzada de Don Diego"/>
        <s v="Ayuntamiento de Calzada de Valdunciel"/>
        <s v="Ayuntamiento de Campillo de Azaba"/>
        <s v="Ayuntamiento de Campo de Peñaranda, El"/>
        <s v="Ayuntamiento de Candelario"/>
        <s v="Ayuntamiento de Canillas de Abajo"/>
        <s v="Ayuntamiento de Cantagallo"/>
        <s v="Ayuntamiento de Cantalapiedra"/>
        <s v="Ayuntamiento de Cantalpino"/>
        <s v="Ayuntamiento de Cantaracillo"/>
        <s v="Ayuntamiento de Carbajosa de la Sagrada"/>
        <s v="Ayuntamiento de Carpio de Azaba"/>
        <s v="Ayuntamiento de Carrascal de Barregas"/>
        <s v="Ayuntamiento de Carrascal del Obispo"/>
        <s v="Ayuntamiento de Casafranca"/>
        <s v="Ayuntamiento de Casas del Conde, Las"/>
        <s v="Ayuntamiento de Casillas de Flores"/>
        <s v="Ayuntamiento de Castellanos de Moriscos"/>
        <s v="Ayuntamiento de Castellanos de Villiquera"/>
        <s v="Ayuntamiento de Castillejo de Martín Viejo"/>
        <s v="Ayuntamiento de Castraz"/>
        <s v="Ayuntamiento de Cepeda"/>
        <s v="Ayuntamiento de Cereceda de la Sierra"/>
        <s v="Ayuntamiento de Cerezal de Peñahorcada"/>
        <s v="Ayuntamiento de Cerralbo"/>
        <s v="Ayuntamiento de Cerro, El"/>
        <s v="Ayuntamiento de Cespedosa de Tormes"/>
        <s v="Ayuntamiento de Chagarcía Medianero"/>
        <s v="Ayuntamiento de Cilleros de la Bastida"/>
        <s v="Ayuntamiento de Cipérez"/>
        <s v="Ayuntamiento de Ciudad Rodrigo"/>
        <s v="Ayuntamiento de Coca de Alba"/>
        <s v="Ayuntamiento de Colmenar de Montemayor"/>
        <s v="Ayuntamiento de Cordovilla"/>
        <s v="Ayuntamiento de Cristóbal"/>
        <s v="Ayuntamiento de Cubo de Don Sancho, El"/>
        <s v="Ayuntamiento de Dios le Guarde"/>
        <s v="Ayuntamiento de Doñinos de Ledesma"/>
        <s v="Ayuntamiento de Doñinos de Salamanca"/>
        <s v="Ayuntamiento de Éjeme"/>
        <s v="Ayuntamiento de Encina de San Silvestre"/>
        <s v="Ayuntamiento de Encina, La"/>
        <s v="Ayuntamiento de Encinas de Abajo"/>
        <s v="Ayuntamiento de Encinas de Arriba"/>
        <s v="Ayuntamiento de Encinasola de los Comendadores"/>
        <s v="Ayuntamiento de Endrinal"/>
        <s v="Ayuntamiento de Escurial de la Sierra"/>
        <s v="Ayuntamiento de Espadaña"/>
        <s v="Ayuntamiento de Espeja"/>
        <s v="Ayuntamiento de Espino de la Orbada"/>
        <s v="Ayuntamiento de Florida de Liébana"/>
        <s v="Ayuntamiento de Forfoleda"/>
        <s v="Ayuntamiento de Frades de la Sierra"/>
        <s v="Ayuntamiento de Fregeneda, La"/>
        <s v="Ayuntamiento de Fresnedoso"/>
        <s v="Ayuntamiento de Fresno Alhándiga"/>
        <s v="Ayuntamiento de Fuente de San Esteban, La"/>
        <s v="Ayuntamiento de Fuenteguinaldo"/>
        <s v="Ayuntamiento de Fuenteliante"/>
        <s v="Ayuntamiento de Fuenterroble de Salvatierra"/>
        <s v="Ayuntamiento de Fuentes de Béjar"/>
        <s v="Ayuntamiento de Fuentes de Oñoro"/>
        <s v="Ayuntamiento de Gajates"/>
        <s v="Ayuntamiento de Galindo y Perahuy"/>
        <s v="Ayuntamiento de Galinduste"/>
        <s v="Ayuntamiento de Galisancho"/>
        <s v="Ayuntamiento de Gallegos de Argañán"/>
        <s v="Ayuntamiento de Gallegos de Solmirón"/>
        <s v="Ayuntamiento de Garcibuey"/>
        <s v="Ayuntamiento de Garcihernández"/>
        <s v="Ayuntamiento de Garcirrey"/>
        <s v="Ayuntamiento de Gejuelo del Barro"/>
        <s v="Ayuntamiento de Golpejas"/>
        <s v="Ayuntamiento de Gomecello"/>
        <s v="Ayuntamiento de Guadramiro"/>
        <s v="Ayuntamiento de Guijo de Ávila"/>
        <s v="Ayuntamiento de Guijuelo"/>
        <s v="Ayuntamiento de Herguijuela de Ciudad Rodrigo"/>
        <s v="Ayuntamiento de Herguijuela de la Sierra"/>
        <s v="Ayuntamiento de Herguijuela del Campo"/>
        <s v="Ayuntamiento de Hinojosa de Duero"/>
        <s v="Ayuntamiento de Horcajo de Montemayor"/>
        <s v="Ayuntamiento de Horcajo Medianero"/>
        <s v="Ayuntamiento de Hoya, La"/>
        <s v="Ayuntamiento de Huerta"/>
        <s v="Ayuntamiento de Iruelos"/>
        <s v="Ayuntamiento de Ituero de Azaba"/>
        <s v="Ayuntamiento de Juzbado"/>
        <s v="Ayuntamiento de Lagunilla"/>
        <s v="Ayuntamiento de Larrodrigo"/>
        <s v="Ayuntamiento de Ledesma"/>
        <s v="Ayuntamiento de Ledrada"/>
        <s v="Ayuntamiento de Linares de Riofrío"/>
        <s v="Ayuntamiento de Lumbrales"/>
        <s v="Ayuntamiento de Machacón"/>
        <s v="Ayuntamiento de Macotera"/>
        <s v="Ayuntamiento de Madroñal"/>
        <s v="Ayuntamiento de Maíllo, El"/>
        <s v="Ayuntamiento de Malpartida"/>
        <s v="Ayuntamiento de Mancera de Abajo"/>
        <s v="Ayuntamiento de Manzano, El"/>
        <s v="Ayuntamiento de Martiago"/>
        <s v="Ayuntamiento de Martín de Yeltes"/>
        <s v="Ayuntamiento de Martinamor"/>
        <s v="Ayuntamiento de Masueco"/>
        <s v="Ayuntamiento de Mata de Ledesma, La"/>
        <s v="Ayuntamiento de Matilla de los Caños del Río"/>
        <s v="Ayuntamiento de Maya, La"/>
        <s v="Ayuntamiento de Membribe de la Sierra"/>
        <s v="Ayuntamiento de Mieza"/>
        <s v="Ayuntamiento de Milano, El"/>
        <s v="Ayuntamiento de Miranda de Azán"/>
        <s v="Ayuntamiento de Miranda del Castañar"/>
        <s v="Ayuntamiento de Mogarraz"/>
        <s v="Ayuntamiento de Molinillo"/>
        <s v="Ayuntamiento de Monforte de la Sierra"/>
        <s v="Ayuntamiento de Monleón"/>
        <s v="Ayuntamiento de Monleras"/>
        <s v="Ayuntamiento de Monsagro"/>
        <s v="Ayuntamiento de Montejo"/>
        <s v="Ayuntamiento de Montemayor del Río"/>
        <s v="Ayuntamiento de Monterrubio de Armuña"/>
        <s v="Ayuntamiento de Monterrubio de la Sierra"/>
        <s v="Ayuntamiento de Morasverdes"/>
        <s v="Ayuntamiento de Morille"/>
        <s v="Ayuntamiento de Moríñigo"/>
        <s v="Ayuntamiento de Moriscos"/>
        <s v="Ayuntamiento de Moronta"/>
        <s v="Ayuntamiento de Mozárbez"/>
        <s v="Ayuntamiento de Narros de Matalayegua"/>
        <s v="Ayuntamiento de Nava de Béjar"/>
        <s v="Ayuntamiento de Nava de Francia"/>
        <s v="Ayuntamiento de Nava de Sotrobal"/>
        <s v="Ayuntamiento de Navacarros"/>
        <s v="Ayuntamiento de Navales"/>
        <s v="Ayuntamiento de Navalmoral de Béjar"/>
        <s v="Ayuntamiento de Navamorales"/>
        <s v="Ayuntamiento de Navarredonda de la Rinconada"/>
        <s v="Ayuntamiento de Navasfrías"/>
        <s v="Ayuntamiento de Negrilla de Palencia"/>
        <s v="Ayuntamiento de Olmedo de Camaces"/>
        <s v="Ayuntamiento de Orbada, La"/>
        <s v="Ayuntamiento de Pajares de la Laguna"/>
        <s v="Ayuntamiento de Palacios del Arzobispo"/>
        <s v="Ayuntamiento de Palaciosrubios"/>
        <s v="Ayuntamiento de Palencia de Negrilla"/>
        <s v="Ayuntamiento de Parada de Arriba"/>
        <s v="Ayuntamiento de Parada de Rubiales"/>
        <s v="Ayuntamiento de Paradinas de San Juan"/>
        <s v="Ayuntamiento de Pastores"/>
        <s v="Ayuntamiento de Payo, El"/>
        <s v="Ayuntamiento de Pedraza de Alba"/>
        <s v="Ayuntamiento de Pedrosillo de Alba"/>
        <s v="Ayuntamiento de Pedrosillo de los Aires"/>
        <s v="Ayuntamiento de Pedrosillo el Ralo"/>
        <s v="Ayuntamiento de Pedroso de la Armuña, El"/>
        <s v="Ayuntamiento de Pelabravo"/>
        <s v="Ayuntamiento de Pelarrodríguez"/>
        <s v="Ayuntamiento de Pelayos"/>
        <s v="Ayuntamiento de Peña, La"/>
        <s v="Ayuntamiento de Peñacaballera"/>
        <s v="Ayuntamiento de Peñaparda"/>
        <s v="Ayuntamiento de Peñaranda de Bracamonte"/>
        <s v="Ayuntamiento de Peñarandilla"/>
        <s v="Ayuntamiento de Peralejos de Abajo"/>
        <s v="Ayuntamiento de Peralejos de Arriba"/>
        <s v="Ayuntamiento de Pereña de la Ribera"/>
        <s v="Ayuntamiento de Peromingo"/>
        <s v="Ayuntamiento de Pinedas"/>
        <s v="Ayuntamiento de Pino de Tormes, El"/>
        <s v="Ayuntamiento de Pitiegua"/>
        <s v="Ayuntamiento de Pizarral"/>
        <s v="Ayuntamiento de Poveda de las Cintas"/>
        <s v="Ayuntamiento de Pozos de Hinojo"/>
        <s v="Ayuntamiento de Puebla de Azaba"/>
        <s v="Ayuntamiento de Puebla de San Medel"/>
        <s v="Ayuntamiento de Puebla de Yeltes"/>
        <s v="Ayuntamiento de Puente del Congosto"/>
        <s v="Ayuntamiento de Puertas"/>
        <s v="Ayuntamiento de Puerto de Béjar"/>
        <s v="Ayuntamiento de Puerto Seguro"/>
        <s v="Ayuntamiento de Rágama"/>
        <s v="Ayuntamiento de Redonda, La"/>
        <s v="Ayuntamiento de Retortillo"/>
        <s v="Ayuntamiento de Rinconada de la Sierra, La"/>
        <s v="Ayuntamiento de Robleda"/>
        <s v="Ayuntamiento de Robliza de Cojos"/>
        <s v="Ayuntamiento de Rollán"/>
        <s v="Ayuntamiento de Saelices el Chico"/>
        <s v="Ayuntamiento de Sagrada, La"/>
        <s v="Ayuntamiento de Sahugo, El"/>
        <s v="Ayuntamiento de Salamanca"/>
        <s v="Ayuntamiento de Saldeana"/>
        <s v="Ayuntamiento de Salmoral"/>
        <s v="Ayuntamiento de Salvatierra de Tormes"/>
        <s v="Ayuntamiento de San Cristóbal de la Cuesta"/>
        <s v="Ayuntamiento de San Esteban de la Sierra"/>
        <s v="Ayuntamiento de San Felices de los Gallegos"/>
        <s v="Ayuntamiento de San Martín del Castañar"/>
        <s v="Ayuntamiento de San Miguel de Valero"/>
        <s v="Ayuntamiento de San Miguel del Robledo"/>
        <s v="Ayuntamiento de San Morales"/>
        <s v="Ayuntamiento de San Muñoz"/>
        <s v="Ayuntamiento de San Pedro de Rozados"/>
        <s v="Ayuntamiento de San Pedro del Valle"/>
        <s v="Ayuntamiento de San Pelayo de Guareña"/>
        <s v="Ayuntamiento de Sanchón de la Ribera"/>
        <s v="Ayuntamiento de Sanchón de la Sagrada"/>
        <s v="Ayuntamiento de Sanchotello"/>
        <s v="Ayuntamiento de Sando"/>
        <s v="Ayuntamiento de Santa María de Sando"/>
        <s v="Ayuntamiento de Santa Marta de Tormes"/>
        <s v="Ayuntamiento de Santiago de la Puebla"/>
        <s v="Ayuntamiento de Santibáñez de Béjar"/>
        <s v="Ayuntamiento de Santibáñez de la Sierra"/>
        <s v="Ayuntamiento de Santiz"/>
        <s v="Ayuntamiento de Santos, Los"/>
        <s v="Ayuntamiento de Sardón de los Frailes"/>
        <s v="Ayuntamiento de Saucelle"/>
        <s v="Ayuntamiento de Sepulcro-Hilario"/>
        <s v="Ayuntamiento de Sequeros"/>
        <s v="Ayuntamiento de Serradilla del Arroyo"/>
        <s v="Ayuntamiento de Serradilla del Llano"/>
        <s v="Ayuntamiento de Sierpe, La"/>
        <s v="Ayuntamiento de Sieteiglesias de Tormes"/>
        <s v="Ayuntamiento de Sobradillo"/>
        <s v="Ayuntamiento de Sorihuela"/>
        <s v="Ayuntamiento de Sotoserrano"/>
        <s v="Ayuntamiento de Tabera de Abajo"/>
        <s v="Ayuntamiento de Tala, La"/>
        <s v="Ayuntamiento de Tamames"/>
        <s v="Ayuntamiento de Tarazona de Guareña"/>
        <s v="Ayuntamiento de Tardáguila"/>
        <s v="Ayuntamiento de Tejado, El"/>
        <s v="Ayuntamiento de Tejeda y Segoyuela"/>
        <s v="Ayuntamiento de Tenebrón"/>
        <s v="Ayuntamiento de Terradillos"/>
        <s v="Ayuntamiento de Topas"/>
        <s v="Ayuntamiento de Tordillos"/>
        <s v="Ayuntamiento de Tornadizo, El"/>
        <s v="Ayuntamiento de Torresmenudas"/>
        <s v="Ayuntamiento de Trabanca"/>
        <s v="Ayuntamiento de Tremedal de Tormes"/>
        <s v="Ayuntamiento de Valdecarros"/>
        <s v="Ayuntamiento de Valdefuentes de Sangusín"/>
        <s v="Ayuntamiento de Valdehijaderos"/>
        <s v="Ayuntamiento de Valdelacasa"/>
        <s v="Ayuntamiento de Valdelageve"/>
        <s v="Ayuntamiento de Valdelosa"/>
        <s v="Ayuntamiento de Valdemierque"/>
        <s v="Ayuntamiento de Valderrodrigo"/>
        <s v="Ayuntamiento de Valdunciel"/>
        <s v="Ayuntamiento de Valero"/>
        <s v="Ayuntamiento de Vallejera de Riofrío"/>
        <s v="Ayuntamiento de Valsalabroso"/>
        <s v="Ayuntamiento de Valverde de Valdelacasa"/>
        <s v="Ayuntamiento de Valverdón"/>
        <s v="Ayuntamiento de Vecinos"/>
        <s v="Ayuntamiento de Vega de Tirados"/>
        <s v="Ayuntamiento de Veguillas, Las"/>
        <s v="Ayuntamiento de Vellés, La"/>
        <s v="Ayuntamiento de Ventosa del Río Almar"/>
        <s v="Ayuntamiento de Vídola, La"/>
        <s v="Ayuntamiento de Villaflores"/>
        <s v="Ayuntamiento de Villagonzalo de Tormes"/>
        <s v="Ayuntamiento de Villalba de los Llanos"/>
        <s v="Ayuntamiento de Villamayor"/>
        <s v="Ayuntamiento de Villanueva del Conde"/>
        <s v="Ayuntamiento de Villar de Argañán"/>
        <s v="Ayuntamiento de Villar de Ciervo"/>
        <s v="Ayuntamiento de Villar de Gallimazo"/>
        <s v="Ayuntamiento de Villar de la Yegua"/>
        <s v="Ayuntamiento de Villar de Peralonso"/>
        <s v="Ayuntamiento de Villar de Samaniego"/>
        <s v="Ayuntamiento de Villares de la Reina"/>
        <s v="Ayuntamiento de Villares de Yeltes"/>
        <s v="Ayuntamiento de Villarino de los Aires"/>
        <s v="Ayuntamiento de Villarmayor"/>
        <s v="Ayuntamiento de Villarmuerto"/>
        <s v="Ayuntamiento de Villasbuenas"/>
        <s v="Ayuntamiento de Villasdardo"/>
        <s v="Ayuntamiento de Villaseco de los Gamitos"/>
        <s v="Ayuntamiento de Villaseco de los Reyes"/>
        <s v="Ayuntamiento de Villasrubias"/>
        <s v="Ayuntamiento de Villaverde de Guareña"/>
        <s v="Ayuntamiento de Villavieja de Yeltes"/>
        <s v="Ayuntamiento de Villoria"/>
        <s v="Ayuntamiento de Villoruela"/>
        <s v="Ayuntamiento de Vilvestre"/>
        <s v="Ayuntamiento de Vitigudino"/>
        <s v="Ayuntamiento de Yecla de Yeltes"/>
        <s v="Ayuntamiento de Zamarra"/>
        <s v="Ayuntamiento de Zamayón"/>
        <s v="Ayuntamiento de Zarapicos"/>
        <s v="Ayuntamiento de Zarza de Pumareda, La"/>
        <s v="Ayuntamiento de Zorita de la Frontera"/>
        <s v="Ayuntamiento de Abades"/>
        <s v="Ayuntamiento de Adrada de Pirón"/>
        <s v="Ayuntamiento de Adrados"/>
        <s v="Ayuntamiento de Aguilafuente"/>
        <s v="Ayuntamiento de Alconada de Maderuelo"/>
        <s v="Ayuntamiento de Aldea Real"/>
        <s v="Ayuntamiento de Aldealcorvo"/>
        <s v="Ayuntamiento de Aldealengua de Pedraza"/>
        <s v="Ayuntamiento de Aldealengua de Santa María"/>
        <s v="Ayuntamiento de Aldeanueva de la Serrezuela"/>
        <s v="Ayuntamiento de Aldeanueva del Codonal"/>
        <s v="Ayuntamiento de Aldeasoña"/>
        <s v="Ayuntamiento de Aldehorno"/>
        <s v="Ayuntamiento de Aldehuela del Codonal"/>
        <s v="Ayuntamiento de Aldeonte"/>
        <s v="Ayuntamiento de Anaya"/>
        <s v="Ayuntamiento de Añe"/>
        <s v="Ayuntamiento de Arahuetes"/>
        <s v="Ayuntamiento de Arcones"/>
        <s v="Ayuntamiento de Arevalillo de Cega"/>
        <s v="Ayuntamiento de Armuña"/>
        <s v="Ayuntamiento de Ayllón"/>
        <s v="Ayuntamiento de Barbolla"/>
        <s v="Ayuntamiento de Basardilla"/>
        <s v="Ayuntamiento de Bercial"/>
        <s v="Ayuntamiento de Bercimuel"/>
        <s v="Ayuntamiento de Bernardos"/>
        <s v="Ayuntamiento de Bernuy de Porreros"/>
        <s v="Ayuntamiento de Boceguillas"/>
        <s v="Ayuntamiento de Brieva"/>
        <s v="Ayuntamiento de Caballar"/>
        <s v="Ayuntamiento de Cabañas de Polendos"/>
        <s v="Ayuntamiento de Cabezuela"/>
        <s v="Ayuntamiento de Calabazas de Fuentidueña"/>
        <s v="Ayuntamiento de Campo de San Pedro"/>
        <s v="Ayuntamiento de Cantalejo"/>
        <s v="Ayuntamiento de Cantimpalos"/>
        <s v="Ayuntamiento de Carabias"/>
        <s v="Ayuntamiento de Carbonero el Mayor"/>
        <s v="Ayuntamiento de Carrascal del Río"/>
        <s v="Ayuntamiento de Casla"/>
        <s v="Ayuntamiento de Castillejo de Mesleón"/>
        <s v="Ayuntamiento de Castro de Fuentidueña"/>
        <s v="Ayuntamiento de Castrojimeno"/>
        <s v="Ayuntamiento de Castroserna de Abajo"/>
        <s v="Ayuntamiento de Castroserracín"/>
        <s v="Ayuntamiento de Cedillo de la Torre"/>
        <s v="Ayuntamiento de Cerezo de Abajo"/>
        <s v="Ayuntamiento de Cerezo de Arriba"/>
        <s v="Ayuntamiento de Chañe"/>
        <s v="Ayuntamiento de Cilleruelo de San Mamés"/>
        <s v="Ayuntamiento de Cobos de Fuentidueña"/>
        <s v="Ayuntamiento de Coca"/>
        <s v="Ayuntamiento de Codorniz"/>
        <s v="Ayuntamiento de Collado Hermoso"/>
        <s v="Ayuntamiento de Condado de Castilnovo"/>
        <s v="Ayuntamiento de Corral de Ayllón"/>
        <s v="Ayuntamiento de Cozuelos de Fuentidueña"/>
        <s v="Ayuntamiento de Cubillo"/>
        <s v="Ayuntamiento de Cuéllar"/>
        <s v="Ayuntamiento de Cuevas de Provanco"/>
        <s v="Ayuntamiento de Domingo García"/>
        <s v="Ayuntamiento de Donhierro"/>
        <s v="Ayuntamiento de Duruelo"/>
        <s v="Ayuntamiento de Encinas"/>
        <s v="Ayuntamiento de Encinillas"/>
        <s v="Ayuntamiento de Escalona del Prado"/>
        <s v="Ayuntamiento de Escarabajosa de Cabezas"/>
        <s v="Ayuntamiento de Escobar de Polendos"/>
        <s v="Ayuntamiento de Espirdo"/>
        <s v="Ayuntamiento de Fresneda de Cuéllar"/>
        <s v="Ayuntamiento de Fresno de Cantespino"/>
        <s v="Ayuntamiento de Fresno de la Fuente"/>
        <s v="Ayuntamiento de Frumales"/>
        <s v="Ayuntamiento de Fuente de Santa Cruz"/>
        <s v="Ayuntamiento de Fuente el Olmo de Fuentidueña"/>
        <s v="Ayuntamiento de Fuente el Olmo de Íscar"/>
        <s v="Ayuntamiento de Fuentepelayo"/>
        <s v="Ayuntamiento de Fuentepiñel"/>
        <s v="Ayuntamiento de Fuenterrebollo"/>
        <s v="Ayuntamiento de Fuentesaúco de Fuentidueña"/>
        <s v="Ayuntamiento de Fuentesoto"/>
        <s v="Ayuntamiento de Fuentidueña"/>
        <s v="Ayuntamiento de Gallegos"/>
        <s v="Ayuntamiento de Garcillán"/>
        <s v="Ayuntamiento de Gomezserracín"/>
        <s v="Ayuntamiento de Grajera"/>
        <s v="Ayuntamiento de Honrubia de la Cuesta"/>
        <s v="Ayuntamiento de Hontalbilla"/>
        <s v="Ayuntamiento de Hontanares de Eresma"/>
        <s v="Ayuntamiento de Huertos, Los"/>
        <s v="Ayuntamiento de Ituero y Lama"/>
        <s v="Ayuntamiento de Juarros de Riomoros"/>
        <s v="Ayuntamiento de Juarros de Voltoya"/>
        <s v="Ayuntamiento de la Losa"/>
        <s v="Ayuntamiento de la Matilla"/>
        <s v="Ayuntamiento de Labajos"/>
        <s v="Ayuntamiento de Laguna de Contreras"/>
        <s v="Ayuntamiento de Languilla"/>
        <s v="Ayuntamiento de Lastras de Cuéllar"/>
        <s v="Ayuntamiento de Lastras del Pozo"/>
        <s v="Ayuntamiento de Maderuelo"/>
        <s v="Ayuntamiento de Marazoleja"/>
        <s v="Ayuntamiento de Marazuela"/>
        <s v="Ayuntamiento de Martín Miguel"/>
        <s v="Ayuntamiento de Martín Muñoz de la Dehesa"/>
        <s v="Ayuntamiento de Martín Muñoz de las Posadas"/>
        <s v="Ayuntamiento de Marugán"/>
        <s v="Ayuntamiento de Mata de Cuéllar"/>
        <s v="Ayuntamiento de Matabuena"/>
        <s v="Ayuntamiento de Melque de Cercos"/>
        <s v="Ayuntamiento de Membibre de la Hoz"/>
        <s v="Ayuntamiento de Migueláñez"/>
        <s v="Ayuntamiento de Montejo de Arévalo"/>
        <s v="Ayuntamiento de Montejo de la Vega de la Serrezuela"/>
        <s v="Ayuntamiento de Monterrubio"/>
        <s v="Ayuntamiento de Moral de Hornuez"/>
        <s v="Ayuntamiento de Mozoncillo"/>
        <s v="Ayuntamiento de Muñopedro"/>
        <s v="Ayuntamiento de Muñoveros"/>
        <s v="Ayuntamiento de Nava de la Asunción"/>
        <s v="Ayuntamiento de Navafría"/>
        <s v="Ayuntamiento de Navalilla"/>
        <s v="Ayuntamiento de Navalmanzano"/>
        <s v="Ayuntamiento de Navares de Ayuso"/>
        <s v="Ayuntamiento de Navares de Enmedio"/>
        <s v="Ayuntamiento de Navares de las Cuevas"/>
        <s v="Ayuntamiento de Navas de Oro"/>
        <s v="Ayuntamiento de Navas de Riofrío"/>
        <s v="Ayuntamiento de Navas de San Antonio"/>
        <s v="Ayuntamiento de Nieva"/>
        <s v="Ayuntamiento de Olombrada"/>
        <s v="Ayuntamiento de Orejana"/>
        <s v="Ayuntamiento de Ortigosa de Pestaño"/>
        <s v="Ayuntamiento de Ortigosa del Monte"/>
        <s v="Ayuntamiento de Otero de Herreros"/>
        <s v="Ayuntamiento de Pajarejos"/>
        <s v="Ayuntamiento de Palazuelos de Eresma"/>
        <s v="Ayuntamiento de Pedraza"/>
        <s v="Ayuntamiento de Pelayos del Arroyo"/>
        <s v="Ayuntamiento de Perosillo"/>
        <s v="Ayuntamiento de Pinarejos"/>
        <s v="Ayuntamiento de Pinarnegrillo"/>
        <s v="Ayuntamiento de Prádena"/>
        <s v="Ayuntamiento de Puebla de Pedraza"/>
        <s v="Ayuntamiento de Rapariegos"/>
        <s v="Ayuntamiento de Rebollo"/>
        <s v="Ayuntamiento de Remondo"/>
        <s v="Ayuntamiento de Riaguas de San Bartolomé"/>
        <s v="Ayuntamiento de Riaza"/>
        <s v="Ayuntamiento de Ribota"/>
        <s v="Ayuntamiento de Riofrío de Riaza"/>
        <s v="Ayuntamiento de Roda de Eresma"/>
        <s v="Ayuntamiento de Sacramenia"/>
        <s v="Ayuntamiento de Samboal"/>
        <s v="Ayuntamiento de San Cristóbal de Cuéllar"/>
        <s v="Ayuntamiento de San Cristóbal de la Vega"/>
        <s v="Ayuntamiento de San Cristóbal de Segovia"/>
        <s v="Ayuntamiento de San Martín y Mudrián"/>
        <s v="Ayuntamiento de San Miguel de Bernuy"/>
        <s v="Ayuntamiento de San Pedro de Gaíllos"/>
        <s v="Ayuntamiento de Sanchonuño"/>
        <s v="Ayuntamiento de Sangarcía"/>
        <s v="Ayuntamiento de Santa María la Real de Nieva"/>
        <s v="Ayuntamiento de Santa Marta del Cerro"/>
        <s v="Ayuntamiento de Santiuste de Pedraza"/>
        <s v="Ayuntamiento de Santiuste de San Juan Bautista"/>
        <s v="Ayuntamiento de Santo Domingo de Pirón"/>
        <s v="Ayuntamiento de Santo Tomé del Puerto"/>
        <s v="Ayuntamiento de Sauquillo de Cabezas"/>
        <s v="Ayuntamiento de Sebúlcor"/>
        <s v="Ayuntamiento de Segovia"/>
        <s v="Ayuntamiento de Sepúlveda"/>
        <s v="Ayuntamiento de Sequera de Fresno"/>
        <s v="Ayuntamiento de Sotillo"/>
        <s v="Ayuntamiento de Sotosalbos"/>
        <s v="Ayuntamiento de Tabanera la Luenga"/>
        <s v="Ayuntamiento de Tolocirio"/>
        <s v="Ayuntamiento de Torre Val de San Pedro"/>
        <s v="Ayuntamiento de Torreadrada"/>
        <s v="Ayuntamiento de Torrecaballeros"/>
        <s v="Ayuntamiento de Torrecilla del Pinar"/>
        <s v="Ayuntamiento de Torreiglesias"/>
        <s v="Ayuntamiento de Trescasas"/>
        <s v="Ayuntamiento de Turégano"/>
        <s v="Ayuntamiento de Urueñas"/>
        <s v="Ayuntamiento de Valdeprados"/>
        <s v="Ayuntamiento de Valdevacas de Montejo"/>
        <s v="Ayuntamiento de Valdevacas y Guijar"/>
        <s v="Ayuntamiento de Valle de Tabladillo"/>
        <s v="Ayuntamiento de Vallelado"/>
        <s v="Ayuntamiento de Valleruela de Pedraza"/>
        <s v="Ayuntamiento de Valleruela de Sepúlveda"/>
        <s v="Ayuntamiento de Valseca"/>
        <s v="Ayuntamiento de Valtiendas"/>
        <s v="Ayuntamiento de Valverde del Majano"/>
        <s v="Ayuntamiento de Veganzones"/>
        <s v="Ayuntamiento de Vegas de Matute"/>
        <s v="Ayuntamiento de Ventosilla y Tejadilla"/>
        <s v="Ayuntamiento de Villacastín"/>
        <s v="Ayuntamiento de Villaverde de Íscar"/>
        <s v="Ayuntamiento de Villaverde de Montejo"/>
        <s v="Ayuntamiento de Villeguillo"/>
        <s v="Ayuntamiento de Yanguas de Eresma"/>
        <s v="Ayuntamiento de Zarzuela del Monte"/>
        <s v="Ayuntamiento de Zarzuela del Pinar"/>
        <s v="Ayuntamiento del Espinar"/>
        <s v="Ayuntamiento del Real Sitio de San Ildefonso"/>
        <s v="Ayuntamiento de Ábalos"/>
        <s v="Ayuntamiento de Agoncillo"/>
        <s v="Ayuntamiento de Aguilar del Río Alhama"/>
        <s v="Ayuntamiento de Ajamil de Cameros"/>
        <s v="Ayuntamiento de Albelda de Iregua"/>
        <s v="Ayuntamiento de Alberite"/>
        <s v="Ayuntamiento de Alcanadre"/>
        <s v="Ayuntamiento de Aldeanueva de Ebro"/>
        <s v="Ayuntamiento de Alesanco"/>
        <s v="Ayuntamiento de Alesón"/>
        <s v="Ayuntamiento de Alfaro"/>
        <s v="Ayuntamiento de Almarza de Cameros"/>
        <s v="Ayuntamiento de Anguciana"/>
        <s v="Ayuntamiento de Anguiano"/>
        <s v="Ayuntamiento de Arenzana de Abajo"/>
        <s v="Ayuntamiento de Arenzana de Arriba"/>
        <s v="Ayuntamiento de Arnedillo"/>
        <s v="Ayuntamiento de Arnedo"/>
        <s v="Ayuntamiento de Arrúbal"/>
        <s v="Ayuntamiento de Ausejo"/>
        <s v="Ayuntamiento de Autol"/>
        <s v="Ayuntamiento de Azofra"/>
        <s v="Ayuntamiento de Badarán"/>
        <s v="Ayuntamiento de Bañares"/>
        <s v="Ayuntamiento de Baños de Río Tobía"/>
        <s v="Ayuntamiento de Baños de Rioja"/>
        <s v="Ayuntamiento de Berceo"/>
        <s v="Ayuntamiento de Bergasa"/>
        <s v="Ayuntamiento de Bergasillas Bajera"/>
        <s v="Ayuntamiento de Bezares"/>
        <s v="Ayuntamiento de Bobadilla"/>
        <s v="Ayuntamiento de Brieva de Cameros"/>
        <s v="Ayuntamiento de Briñas"/>
        <s v="Ayuntamiento de Briones"/>
        <s v="Ayuntamiento de Cabezón de Cameros"/>
        <s v="Ayuntamiento de Calahorra"/>
        <s v="Ayuntamiento de Camprovín"/>
        <s v="Ayuntamiento de Canales de la Sierra"/>
        <s v="Ayuntamiento de Canillas de Río Tuerto"/>
        <s v="Ayuntamiento de Cañas"/>
        <s v="Ayuntamiento de Cárdenas"/>
        <s v="Ayuntamiento de Casalarreina"/>
        <s v="Ayuntamiento de Castañares de Rioja"/>
        <s v="Ayuntamiento de Castroviejo"/>
        <s v="Ayuntamiento de Cellorigo"/>
        <s v="Ayuntamiento de Cenicero"/>
        <s v="Ayuntamiento de Cervera del Río Alhama"/>
        <s v="Ayuntamiento de Cidamón"/>
        <s v="Ayuntamiento de Cihuri"/>
        <s v="Ayuntamiento de Cirueña"/>
        <s v="Ayuntamiento de Clavijo"/>
        <s v="Ayuntamiento de Cordovín"/>
        <s v="Ayuntamiento de Corera"/>
        <s v="Ayuntamiento de Cornago"/>
        <s v="Ayuntamiento de Corporales"/>
        <s v="Ayuntamiento de Cuzcurrita de Río Tirón"/>
        <s v="Ayuntamiento de Daroca de Rioja"/>
        <s v="Ayuntamiento de Enciso"/>
        <s v="Ayuntamiento de Entrena"/>
        <s v="Ayuntamiento de Estollo"/>
        <s v="Ayuntamiento de Ezcaray"/>
        <s v="Ayuntamiento de Foncea"/>
        <s v="Ayuntamiento de Fonzaleche"/>
        <s v="Ayuntamiento de Fuenmayor"/>
        <s v="Ayuntamiento de Galbárruli"/>
        <s v="Ayuntamiento de Galilea"/>
        <s v="Ayuntamiento de Gallinero de Cameros"/>
        <s v="Ayuntamiento de Gimileo"/>
        <s v="Ayuntamiento de Grañón"/>
        <s v="Ayuntamiento de Grávalos"/>
        <s v="Ayuntamiento de Haro"/>
        <s v="Ayuntamiento de Herce"/>
        <s v="Ayuntamiento de Herramélluri"/>
        <s v="Ayuntamiento de Hervías"/>
        <s v="Ayuntamiento de Hormilla"/>
        <s v="Ayuntamiento de Hormilleja"/>
        <s v="Ayuntamiento de Hornillos de Cameros"/>
        <s v="Ayuntamiento de Hornos de Moncalvillo"/>
        <s v="Ayuntamiento de Huércanos"/>
        <s v="Ayuntamiento de Igea"/>
        <s v="Ayuntamiento de Jalón de Cameros"/>
        <s v="Ayuntamiento de Laguna de Cameros"/>
        <s v="Ayuntamiento de Lagunilla del Jubera"/>
        <s v="Ayuntamiento de Lardero"/>
        <s v="Ayuntamiento de Ledesma de la Cogolla"/>
        <s v="Ayuntamiento de Leiva"/>
        <s v="Ayuntamiento de Leza de Río Leza"/>
        <s v="Ayuntamiento de Logroño"/>
        <s v="Ayuntamiento de Lumbreras de Cameros"/>
        <s v="Ayuntamiento de Manjarrés"/>
        <s v="Ayuntamiento de Mansilla de la Sierra"/>
        <s v="Ayuntamiento de Manzanares de Rioja"/>
        <s v="Ayuntamiento de Matute"/>
        <s v="Ayuntamiento de Medrano"/>
        <s v="Ayuntamiento de Munilla"/>
        <s v="Ayuntamiento de Murillo de Río Leza"/>
        <s v="Ayuntamiento de Muro de Aguas"/>
        <s v="Ayuntamiento de Muro en Cameros"/>
        <s v="Ayuntamiento de Nájera"/>
        <s v="Ayuntamiento de Nalda"/>
        <s v="Ayuntamiento de Navajún"/>
        <s v="Ayuntamiento de Navarrete"/>
        <s v="Ayuntamiento de Nestares"/>
        <s v="Ayuntamiento de Nieva de Cameros"/>
        <s v="Ayuntamiento de Ochánduri"/>
        <s v="Ayuntamiento de Ocón"/>
        <s v="Ayuntamiento de Ojacastro"/>
        <s v="Ayuntamiento de Ollauri"/>
        <s v="Ayuntamiento de Ortigosa de Cameros"/>
        <s v="Ayuntamiento de Pazuengos"/>
        <s v="Ayuntamiento de Pedroso"/>
        <s v="Ayuntamiento de Pinillos"/>
        <s v="Ayuntamiento de Pradejón"/>
        <s v="Ayuntamiento de Pradillo"/>
        <s v="Ayuntamiento de Préjano"/>
        <s v="Ayuntamiento de Quel"/>
        <s v="Ayuntamiento de Rabanera"/>
        <s v="Ayuntamiento de Rasillo de Cameros, El"/>
        <s v="Ayuntamiento de Redal, El"/>
        <s v="Ayuntamiento de Ribafrecha"/>
        <s v="Ayuntamiento de Rincón de Soto"/>
        <s v="Ayuntamiento de Robres del Castillo"/>
        <s v="Ayuntamiento de Rodezno"/>
        <s v="Ayuntamiento de Sajazarra"/>
        <s v="Ayuntamiento de San Asensio"/>
        <s v="Ayuntamiento de San Millán de la Cogolla"/>
        <s v="Ayuntamiento de San Millán de Yécora"/>
        <s v="Ayuntamiento de San Román de Cameros"/>
        <s v="Ayuntamiento de San Torcuato"/>
        <s v="Ayuntamiento de San Vicente de la Sonsierra"/>
        <s v="Ayuntamiento de Santa Coloma"/>
        <s v="Ayuntamiento de Santa Engracia del Jubera"/>
        <s v="Ayuntamiento de Santa Eulalia Bajera"/>
        <s v="Ayuntamiento de Santo Domingo de la Calzada"/>
        <s v="Ayuntamiento de Santurde de Rioja"/>
        <s v="Ayuntamiento de Santurdejo"/>
        <s v="Ayuntamiento de Sojuela"/>
        <s v="Ayuntamiento de Sorzano"/>
        <s v="Ayuntamiento de Sotés"/>
        <s v="Ayuntamiento de Soto en Cameros"/>
        <s v="Ayuntamiento de Terroba"/>
        <s v="Ayuntamiento de Tirgo"/>
        <s v="Ayuntamiento de Tobía"/>
        <s v="Ayuntamiento de Tormantos"/>
        <s v="Ayuntamiento de Torre en Cameros"/>
        <s v="Ayuntamiento de Torrecilla en Cameros"/>
        <s v="Ayuntamiento de Torrecilla sobre Alesanco"/>
        <s v="Ayuntamiento de Torremontalbo"/>
        <s v="Ayuntamiento de Treviana"/>
        <s v="Ayuntamiento de Tricio"/>
        <s v="Ayuntamiento de Tudelilla"/>
        <s v="Ayuntamiento de Uruñuela"/>
        <s v="Ayuntamiento de Valdemadera"/>
        <s v="Ayuntamiento de Valgañón"/>
        <s v="Ayuntamiento de Ventosa"/>
        <s v="Ayuntamiento de Ventrosa"/>
        <s v="Ayuntamiento de Viguera"/>
        <s v="Ayuntamiento de Villalba de Rioja"/>
        <s v="Ayuntamiento de Villalobar de Rioja"/>
        <s v="Ayuntamiento de Villamediana de Iregua"/>
        <s v="Ayuntamiento de Villanueva de Cameros"/>
        <s v="Ayuntamiento de Villar de Arnedo, El"/>
        <s v="Ayuntamiento de Villar de Torre"/>
        <s v="Ayuntamiento de Villarejo"/>
        <s v="Ayuntamiento de Villarroya"/>
        <s v="Ayuntamiento de Villarta-Quintana"/>
        <s v="Ayuntamiento de Villavelayo"/>
        <s v="Ayuntamiento de Villaverde de Rioja"/>
        <s v="Ayuntamiento de Villoslada de Cameros"/>
        <s v="Ayuntamiento de Viniegra de Arriba"/>
        <s v="Ayuntamiento de Zarratón"/>
        <s v="Ayuntamiento de Zarzosa"/>
        <s v="Ayuntamiento de Zorraquín"/>
        <s v="Ayuntamiento de Aguadulce"/>
        <s v="Ayuntamiento de Alanís"/>
        <s v="Ayuntamiento de Albaida del Aljarafe"/>
        <s v="Ayuntamiento de Alcalá de Guadaíra"/>
        <s v="Ayuntamiento de Alcalá del Río"/>
        <s v="Ayuntamiento de Alcolea del Río"/>
        <s v="Ayuntamiento de Algaba, La"/>
        <s v="Ayuntamiento de Algámitas"/>
        <s v="Ayuntamiento de Almadén de la Plata"/>
        <s v="Ayuntamiento de Almensilla"/>
        <s v="Ayuntamiento de Arahal"/>
        <s v="Ayuntamiento de Aznalcázar"/>
        <s v="Ayuntamiento de Aznalcóllar"/>
        <s v="Ayuntamiento de Badolatosa"/>
        <s v="Ayuntamiento de Benacazón"/>
        <s v="Ayuntamiento de Bollullos de la Mitación"/>
        <s v="Ayuntamiento de Bormujos"/>
        <s v="Ayuntamiento de Brenes"/>
        <s v="Ayuntamiento de Burguillos"/>
        <s v="Ayuntamiento de Cabezas de San Juan, Las"/>
        <s v="Ayuntamiento de Camas"/>
        <s v="Ayuntamiento de Campana, La"/>
        <s v="Ayuntamiento de Cantillana"/>
        <s v="Ayuntamiento de Cañada Rosal"/>
        <s v="Ayuntamiento de Carmona"/>
        <s v="Ayuntamiento de Carrión de los Céspedes"/>
        <s v="Ayuntamiento de Casariche"/>
        <s v="Ayuntamiento de Castilblanco de los Arroyos"/>
        <s v="Ayuntamiento de Castilleja de Guzmán"/>
        <s v="Ayuntamiento de Castilleja de la Cuesta"/>
        <s v="Ayuntamiento de Castilleja del Campo"/>
        <s v="Ayuntamiento de Castillo de las Guardas, El"/>
        <s v="Ayuntamiento de Cazalla de la Sierra"/>
        <s v="Ayuntamiento de Constantina"/>
        <s v="Ayuntamiento de Coria del Río"/>
        <s v="Ayuntamiento de Coripe"/>
        <s v="Ayuntamiento de Coronil, El"/>
        <s v="Ayuntamiento de Corrales, Los"/>
        <s v="Ayuntamiento de Cuervo de Sevilla, El"/>
        <s v="Ayuntamiento de Dos Hermanas"/>
        <s v="Ayuntamiento de Écija"/>
        <s v="Ayuntamiento de Espartinas"/>
        <s v="Ayuntamiento de Estepa"/>
        <s v="Ayuntamiento de Fuentes de Andalucía"/>
        <s v="Ayuntamiento de Garrobo, El"/>
        <s v="Ayuntamiento de Gelves"/>
        <s v="Ayuntamiento de Gerena"/>
        <s v="Ayuntamiento de Gilena"/>
        <s v="Ayuntamiento de Gines"/>
        <s v="Ayuntamiento de Guadalcanal"/>
        <s v="Ayuntamiento de Guillena"/>
        <s v="Ayuntamiento de Herrera"/>
        <s v="Ayuntamiento de Huévar del Aljarafe"/>
        <s v="Ayuntamiento de Isla Mayor"/>
        <s v="Ayuntamiento de Lantejuela"/>
        <s v="Ayuntamiento de Lebrija"/>
        <s v="Ayuntamiento de Lora de Estepa"/>
        <s v="Ayuntamiento de Lora del Río"/>
        <s v="Ayuntamiento de Luisiana, La"/>
        <s v="Ayuntamiento de Madroño, El"/>
        <s v="Ayuntamiento de Mairena del Alcor"/>
        <s v="Ayuntamiento de Mairena del Aljarafe"/>
        <s v="Ayuntamiento de Marchena"/>
        <s v="Ayuntamiento de Marinaleda"/>
        <s v="Ayuntamiento de Martín de la Jara"/>
        <s v="Ayuntamiento de Molares, Los"/>
        <s v="Ayuntamiento de Montellano"/>
        <s v="Ayuntamiento de Morón de la Frontera"/>
        <s v="Ayuntamiento de Navas de la Concepción, Las"/>
        <s v="Ayuntamiento de Olivares"/>
        <s v="Ayuntamiento de Osuna"/>
        <s v="Ayuntamiento de Palacios y Villafranca, Los"/>
        <s v="Ayuntamiento de Palmar de Troya, El"/>
        <s v="Ayuntamiento de Palomares del Río"/>
        <s v="Ayuntamiento de Paradas"/>
        <s v="Ayuntamiento de Pedrera"/>
        <s v="Ayuntamiento de Pedroso, El"/>
        <s v="Ayuntamiento de Peñaflor"/>
        <s v="Ayuntamiento de Pilas"/>
        <s v="Ayuntamiento de Pruna"/>
        <s v="Ayuntamiento de Puebla de Cazalla, La"/>
        <s v="Ayuntamiento de Puebla de los Infantes, La"/>
        <s v="Ayuntamiento de Puebla del Río, La"/>
        <s v="Ayuntamiento de Real de la Jara, El"/>
        <s v="Ayuntamiento de Rinconada, La"/>
        <s v="Ayuntamiento de Roda de Andalucía, La"/>
        <s v="Ayuntamiento de Ronquillo, El"/>
        <s v="Ayuntamiento de Rubio, El"/>
        <s v="Ayuntamiento de Salteras"/>
        <s v="Ayuntamiento de San Juan de Aznalfarache"/>
        <s v="Ayuntamiento de San Nicolás del Puerto"/>
        <s v="Ayuntamiento de Sanlúcar la Mayor"/>
        <s v="Ayuntamiento de Santiponce"/>
        <s v="Ayuntamiento de Saucejo, El"/>
        <s v="Ayuntamiento de Sevilla"/>
        <s v="Ayuntamiento de Tocina"/>
        <s v="Ayuntamiento de Tomares"/>
        <s v="Ayuntamiento de Umbrete"/>
        <s v="Ayuntamiento de Utrera"/>
        <s v="Ayuntamiento de Valencina de la Concepción"/>
        <s v="Ayuntamiento de Villamanrique de la Condesa"/>
        <s v="Ayuntamiento de Villanueva de San Juan"/>
        <s v="Ayuntamiento de Villanueva del Ariscal"/>
        <s v="Ayuntamiento de Villanueva del Río y Minas"/>
        <s v="Ayuntamiento de Villaverde del Río"/>
        <s v="Ayuntamiento de Viso del Alcor, El"/>
        <s v="Ayuntamiento de Adeje"/>
        <s v="Ayuntamiento de Agulo"/>
        <s v="Ayuntamiento de Alajeró"/>
        <s v="Ayuntamiento de Arafo"/>
        <s v="Ayuntamiento de Arico"/>
        <s v="Ayuntamiento de Arona"/>
        <s v="Ayuntamiento de Barlovento"/>
        <s v="Ayuntamiento de Breña Alta"/>
        <s v="Ayuntamiento de Breña Baja"/>
        <s v="Ayuntamiento de Buenavista del Norte"/>
        <s v="Ayuntamiento de Candelaria"/>
        <s v="Ayuntamiento de Fasnia"/>
        <s v="Ayuntamiento de Frontera"/>
        <s v="Ayuntamiento de Fuencaliente de la Palma"/>
        <s v="Ayuntamiento de Garachico"/>
        <s v="Ayuntamiento de Garafía"/>
        <s v="Ayuntamiento de Granadilla de Abona"/>
        <s v="Ayuntamiento de Guancha, La"/>
        <s v="Ayuntamiento de Guía de Isora"/>
        <s v="Ayuntamiento de Güímar"/>
        <s v="Ayuntamiento de Hermigua"/>
        <s v="Ayuntamiento de Icod de los Vinos"/>
        <s v="Ayuntamiento de la Victoria de Acentejo"/>
        <s v="Ayuntamiento de Llanos de Aridane, Los"/>
        <s v="Ayuntamiento de Matanza de Acentejo, La"/>
        <s v="Ayuntamiento de Orotava, La"/>
        <s v="Ayuntamiento de Paso, El"/>
        <s v="Ayuntamiento de Pinar de El Hierro, El"/>
        <s v="Ayuntamiento de Puerto de la Cruz"/>
        <s v="Ayuntamiento de Puntagorda"/>
        <s v="Ayuntamiento de Puntallana"/>
        <s v="Ayuntamiento de Realejos, Los"/>
        <s v="Ayuntamiento de Rosario, El"/>
        <s v="Ayuntamiento de San Andrés y Sauces"/>
        <s v="Ayuntamiento de San Cristóbal de La Laguna"/>
        <s v="Ayuntamiento de San Juan de la Rambla"/>
        <s v="Ayuntamiento de San Miguel de Abona"/>
        <s v="Ayuntamiento de San Sebastián de la Gomera"/>
        <s v="Ayuntamiento de Santa Cruz de la Palma"/>
        <s v="Ayuntamiento de Santa Cruz de Tenerife"/>
        <s v="Ayuntamiento de Santa Úrsula"/>
        <s v="Ayuntamiento de Santiago del Teide"/>
        <s v="Ayuntamiento de Sauzal, El"/>
        <s v="Ayuntamiento de Silos, Los"/>
        <s v="Ayuntamiento de Tacoronte"/>
        <s v="Ayuntamiento de Tanque, El"/>
        <s v="Ayuntamiento de Tazacorte"/>
        <s v="Ayuntamiento de Tegueste"/>
        <s v="Ayuntamiento de Tijarafe"/>
        <s v="Ayuntamiento de Valle Gran Rey"/>
        <s v="Ayuntamiento de Vallehermoso"/>
        <s v="Ayuntamiento de Valverde"/>
        <s v="Ayuntamiento de Vilaflor de Chasna"/>
        <s v="Ayuntamiento de Villa de Mazo"/>
        <s v="Ayuntamiento de Abejar"/>
        <s v="Ayuntamiento de Adradas"/>
        <s v="Ayuntamiento de Ágreda"/>
        <s v="Ayuntamiento de Alconaba"/>
        <s v="Ayuntamiento de Alcubilla de Avellaneda"/>
        <s v="Ayuntamiento de Alcubilla de las Peñas"/>
        <s v="Ayuntamiento de Aldealafuente"/>
        <s v="Ayuntamiento de Aldealices"/>
        <s v="Ayuntamiento de Aldealpozo"/>
        <s v="Ayuntamiento de Aldealseñor"/>
        <s v="Ayuntamiento de Aldehuela de Periáñez"/>
        <s v="Ayuntamiento de Aldehuelas, Las"/>
        <s v="Ayuntamiento de Alentisque"/>
        <s v="Ayuntamiento de Aliud"/>
        <s v="Ayuntamiento de Almajano"/>
        <s v="Ayuntamiento de Almaluez"/>
        <s v="Ayuntamiento de Almarza"/>
        <s v="Ayuntamiento de Almazán"/>
        <s v="Ayuntamiento de Almazul"/>
        <s v="Ayuntamiento de Almenar de Soria"/>
        <s v="Ayuntamiento de Alpanseque"/>
        <s v="Ayuntamiento de Arancón"/>
        <s v="Ayuntamiento de Arcos de Jalón"/>
        <s v="Ayuntamiento de Arenillas"/>
        <s v="Ayuntamiento de Arévalo de la Sierra"/>
        <s v="Ayuntamiento de Ausejo de la Sierra"/>
        <s v="Ayuntamiento de Baraona"/>
        <s v="Ayuntamiento de Barca"/>
        <s v="Ayuntamiento de Barcones"/>
        <s v="Ayuntamiento de Bayubas de Abajo"/>
        <s v="Ayuntamiento de Bayubas de Arriba"/>
        <s v="Ayuntamiento de Beratón"/>
        <s v="Ayuntamiento de Berlanga de Duero"/>
        <s v="Ayuntamiento de Blacos"/>
        <s v="Ayuntamiento de Bliecos"/>
        <s v="Ayuntamiento de Borobia"/>
        <s v="Ayuntamiento de Buberos"/>
        <s v="Ayuntamiento de Buitrago"/>
        <s v="Ayuntamiento de Burgo de Osma-Ciudad de Osma"/>
        <s v="Ayuntamiento de Cabrejas del Campo"/>
        <s v="Ayuntamiento de Cabrejas del Pinar"/>
        <s v="Ayuntamiento de Calatañazor"/>
        <s v="Ayuntamiento de Caltojar"/>
        <s v="Ayuntamiento de Candilichera"/>
        <s v="Ayuntamiento de Cañamaque"/>
        <s v="Ayuntamiento de Carabantes"/>
        <s v="Ayuntamiento de Caracena"/>
        <s v="Ayuntamiento de Carrascosa de Abajo"/>
        <s v="Ayuntamiento de Carrascosa de la Sierra"/>
        <s v="Ayuntamiento de Casarejos"/>
        <s v="Ayuntamiento de Castilfrío de la Sierra"/>
        <s v="Ayuntamiento de Castillejo de Robledo"/>
        <s v="Ayuntamiento de Castilruiz"/>
        <s v="Ayuntamiento de Centenera de Andaluz"/>
        <s v="Ayuntamiento de Cerbón"/>
        <s v="Ayuntamiento de Cidones"/>
        <s v="Ayuntamiento de Cigudosa"/>
        <s v="Ayuntamiento de Cihuela"/>
        <s v="Ayuntamiento de Ciria"/>
        <s v="Ayuntamiento de Cirujales del Río"/>
        <s v="Ayuntamiento de Coscurita"/>
        <s v="Ayuntamiento de Covaleda"/>
        <s v="Ayuntamiento de Cubilla"/>
        <s v="Ayuntamiento de Cubo de la Solana"/>
        <s v="Ayuntamiento de Cueva de Ágreda"/>
        <s v="Ayuntamiento de Dévanos"/>
        <s v="Ayuntamiento de Deza"/>
        <s v="Ayuntamiento de Duruelo de la Sierra"/>
        <s v="Ayuntamiento de Espeja de San Marcelino"/>
        <s v="Ayuntamiento de Espejón"/>
        <s v="Ayuntamiento de Estepa de San Juan"/>
        <s v="Ayuntamiento de Frechilla de Almazán"/>
        <s v="Ayuntamiento de Fresno de Caracena"/>
        <s v="Ayuntamiento de Fuentearmegil"/>
        <s v="Ayuntamiento de Fuentecambrón"/>
        <s v="Ayuntamiento de Fuentecantos"/>
        <s v="Ayuntamiento de Fuentelmonge"/>
        <s v="Ayuntamiento de Fuentelsaz de Soria"/>
        <s v="Ayuntamiento de Fuentepinilla"/>
        <s v="Ayuntamiento de Fuentes de Magaña"/>
        <s v="Ayuntamiento de Fuentestrún"/>
        <s v="Ayuntamiento de Garray"/>
        <s v="Ayuntamiento de Golmayo"/>
        <s v="Ayuntamiento de Gómara"/>
        <s v="Ayuntamiento de Gormaz"/>
        <s v="Ayuntamiento de Herrera de Soria"/>
        <s v="Ayuntamiento de Hinojosa del Campo"/>
        <s v="Ayuntamiento de Langa de Duero"/>
        <s v="Ayuntamiento de Liceras"/>
        <s v="Ayuntamiento de Losilla, La"/>
        <s v="Ayuntamiento de Magaña"/>
        <s v="Ayuntamiento de Maján"/>
        <s v="Ayuntamiento de Matalebreras"/>
        <s v="Ayuntamiento de Matamala de Almazán"/>
        <s v="Ayuntamiento de Medinaceli"/>
        <s v="Ayuntamiento de Miño de Medinaceli"/>
        <s v="Ayuntamiento de Miño de San Esteban"/>
        <s v="Ayuntamiento de Molinos de Duero"/>
        <s v="Ayuntamiento de Momblona"/>
        <s v="Ayuntamiento de Monteagudo de las Vicarías"/>
        <s v="Ayuntamiento de Montejo de Tiermes"/>
        <s v="Ayuntamiento de Montenegro de Cameros"/>
        <s v="Ayuntamiento de Morón de Almazán"/>
        <s v="Ayuntamiento de Muriel de la Fuente"/>
        <s v="Ayuntamiento de Muriel Viejo"/>
        <s v="Ayuntamiento de Nafría de Ucero"/>
        <s v="Ayuntamiento de Narros"/>
        <s v="Ayuntamiento de Navaleno"/>
        <s v="Ayuntamiento de Nepas"/>
        <s v="Ayuntamiento de Noviercas"/>
        <s v="Ayuntamiento de Ólvega"/>
        <s v="Ayuntamiento de Oncala"/>
        <s v="Ayuntamiento de Pinilla del Campo"/>
        <s v="Ayuntamiento de Portillo de Soria"/>
        <s v="Ayuntamiento de Póveda de Soria, La"/>
        <s v="Ayuntamiento de Pozalmuro"/>
        <s v="Ayuntamiento de Quintana Redonda"/>
        <s v="Ayuntamiento de Quintanas de Gormaz"/>
        <s v="Ayuntamiento de Quiñonería"/>
        <s v="Ayuntamiento de Rábanos, Los"/>
        <s v="Ayuntamiento de Recuerda"/>
        <s v="Ayuntamiento de Rello"/>
        <s v="Ayuntamiento de Renieblas"/>
        <s v="Ayuntamiento de Retortillo de Soria"/>
        <s v="Ayuntamiento de Reznos"/>
        <s v="Ayuntamiento de Riba de Escalote, La"/>
        <s v="Ayuntamiento de Rioseco de Soria"/>
        <s v="Ayuntamiento de Rollamienta"/>
        <s v="Ayuntamiento de Royo, El"/>
        <s v="Ayuntamiento de Salduero"/>
        <s v="Ayuntamiento de San Esteban de Gormaz"/>
        <s v="Ayuntamiento de San Felices"/>
        <s v="Ayuntamiento de San Leonardo de Yagüe"/>
        <s v="Ayuntamiento de San Pedro Manrique"/>
        <s v="Ayuntamiento de Santa Cruz de Yanguas"/>
        <s v="Ayuntamiento de Santa María de Huerta"/>
        <s v="Ayuntamiento de Santa María de las Hoyas"/>
        <s v="Ayuntamiento de Serón de Nágima"/>
        <s v="Ayuntamiento de Sotillo del Rincón"/>
        <s v="Ayuntamiento de Suellacabras"/>
        <s v="Ayuntamiento de Tajahuerce"/>
        <s v="Ayuntamiento de Tajueco"/>
        <s v="Ayuntamiento de Talveila"/>
        <s v="Ayuntamiento de Tardelcuende"/>
        <s v="Ayuntamiento de Taroda"/>
        <s v="Ayuntamiento de Tejado"/>
        <s v="Ayuntamiento de Torlengua"/>
        <s v="Ayuntamiento de Torreblacos"/>
        <s v="Ayuntamiento de Torrubia de Soria"/>
        <s v="Ayuntamiento de Trévago"/>
        <s v="Ayuntamiento de Ucero"/>
        <s v="Ayuntamiento de Vadillo"/>
        <s v="Ayuntamiento de Valdeavellano de Tera"/>
        <s v="Ayuntamiento de Valdegeña"/>
        <s v="Ayuntamiento de Valdelagua del Cerro"/>
        <s v="Ayuntamiento de Valdemaluque"/>
        <s v="Ayuntamiento de Valdenebro"/>
        <s v="Ayuntamiento de Valdeprado"/>
        <s v="Ayuntamiento de Valderrodilla"/>
        <s v="Ayuntamiento de Valtajeros"/>
        <s v="Ayuntamiento de Velamazán"/>
        <s v="Ayuntamiento de Velilla de la Sierra"/>
        <s v="Ayuntamiento de Velilla de los Ajos"/>
        <s v="Ayuntamiento de Viana de Duero"/>
        <s v="Ayuntamiento de Villaciervos"/>
        <s v="Ayuntamiento de Villanueva de Gormaz"/>
        <s v="Ayuntamiento de Villar del Ala"/>
        <s v="Ayuntamiento de Villar del Campo"/>
        <s v="Ayuntamiento de Villar del Río"/>
        <s v="Ayuntamiento de Villares de Soria, Los"/>
        <s v="Ayuntamiento de Villasayas"/>
        <s v="Ayuntamiento de Villaseca de Arciel"/>
        <s v="Ayuntamiento de Vinuesa"/>
        <s v="Ayuntamiento de Vizmanos"/>
        <s v="Ayuntamiento de Vozmediano"/>
        <s v="Ayuntamiento de Yanguas"/>
        <s v="Ayuntamiento de Yelo"/>
        <s v="Ayuntamiento de Aiguamúrcia"/>
        <s v="Ayuntamiento de Albinyana"/>
        <s v="Ayuntamiento de Albiol, L'"/>
        <s v="Ayuntamiento de Alcanar"/>
        <s v="Ayuntamiento de Alcover"/>
        <s v="Ayuntamiento de Aldea, L'"/>
        <s v="Ayuntamiento de Aldover"/>
        <s v="Ayuntamiento de Aleixar, L'"/>
        <s v="Ayuntamiento de Alfara de Carles"/>
        <s v="Ayuntamiento de Alforja"/>
        <s v="Ayuntamiento de Alió"/>
        <s v="Ayuntamiento de Almoster"/>
        <s v="Ayuntamiento de Altafulla"/>
        <s v="Ayuntamiento de Ametlla de Mar, L'"/>
        <s v="Ayuntamiento de Ampolla, L'"/>
        <s v="Ayuntamiento de Amposta"/>
        <s v="Ayuntamiento de Arboç, L'"/>
        <s v="Ayuntamiento de Arbolí"/>
        <s v="Ayuntamiento de Argentera, L'"/>
        <s v="Ayuntamiento de Arnes"/>
        <s v="Ayuntamiento de Ascó"/>
        <s v="Ayuntamiento de Banyeres del Penedès"/>
        <s v="Ayuntamiento de Barberà de la Conca"/>
        <s v="Ayuntamiento de Batea"/>
        <s v="Ayuntamiento de Bellmunt del Priorat"/>
        <s v="Ayuntamiento de Bellvei"/>
        <s v="Ayuntamiento de Benifallet"/>
        <s v="Ayuntamiento de Benissanet"/>
        <s v="Ayuntamiento de Bisbal del Penedès, La"/>
        <s v="Ayuntamiento de Blancafort"/>
        <s v="Ayuntamiento de Bonastre"/>
        <s v="Ayuntamiento de Borges del Camp, Les"/>
        <s v="Ayuntamiento de Bot"/>
        <s v="Ayuntamiento de Botarell"/>
        <s v="Ayuntamiento de Bràfim"/>
        <s v="Ayuntamiento de Cabacés"/>
        <s v="Ayuntamiento de Cabra del Camp"/>
        <s v="Ayuntamiento de Calafell"/>
        <s v="Ayuntamiento de Camarles"/>
        <s v="Ayuntamiento de Cambrils"/>
        <s v="Ayuntamiento de Canonja, La"/>
        <s v="Ayuntamiento de Capafonts"/>
        <s v="Ayuntamiento de Capçanes"/>
        <s v="Ayuntamiento de Caseres"/>
        <s v="Ayuntamiento de Castellvell del Camp"/>
        <s v="Ayuntamiento de Catllar, El"/>
        <s v="Ayuntamiento de Colldejou"/>
        <s v="Ayuntamiento de Conesa"/>
        <s v="Ayuntamiento de Constantí"/>
        <s v="Ayuntamiento de Corbera D'Ebre"/>
        <s v="Ayuntamiento de Cornudella de Montsant"/>
        <s v="Ayuntamiento de Creixell"/>
        <s v="Ayuntamiento de Cunit"/>
        <s v="Ayuntamiento de Deltebre"/>
        <s v="Ayuntamiento de Duesaigües"/>
        <s v="Ayuntamiento de Espluga de Francolí, L'"/>
        <s v="Ayuntamiento de Falset"/>
        <s v="Ayuntamiento de Fatarella, La"/>
        <s v="Ayuntamiento de Febró, La"/>
        <s v="Ayuntamiento de Figuera, La"/>
        <s v="Ayuntamiento de Figuerola del Camp"/>
        <s v="Ayuntamiento de Flix"/>
        <s v="Ayuntamiento de Forès"/>
        <s v="Ayuntamiento de Freginals"/>
        <s v="Ayuntamiento de Galera, La"/>
        <s v="Ayuntamiento de Gandesa"/>
        <s v="Ayuntamiento de Garcia"/>
        <s v="Ayuntamiento de Garidells, Els"/>
        <s v="Ayuntamiento de Ginestar"/>
        <s v="Ayuntamiento de Godall"/>
        <s v="Ayuntamiento de Gratallops"/>
        <s v="Ayuntamiento de Guiamets, Els"/>
        <s v="Ayuntamiento de Horta de Sant Joan"/>
        <s v="Ayuntamiento de la Bisbal de Montsant"/>
        <s v="Ayuntamiento de la Ràpita"/>
        <s v="Ayuntamiento de Lloar, El"/>
        <s v="Ayuntamiento de Llorac"/>
        <s v="Ayuntamiento de Llorenç del Penedès"/>
        <s v="Ayuntamiento de Marçà"/>
        <s v="Ayuntamiento de Margalef"/>
        <s v="Ayuntamiento de mas de Barberans"/>
        <s v="Ayuntamiento de Masdenverge"/>
        <s v="Ayuntamiento de Masllorenç"/>
        <s v="Ayuntamiento de Masó, La"/>
        <s v="Ayuntamiento de Maspujols"/>
        <s v="Ayuntamiento de Masroig, El"/>
        <s v="Ayuntamiento de Milà, El"/>
        <s v="Ayuntamiento de Miravet"/>
        <s v="Ayuntamiento de Montblanc"/>
        <s v="Ayuntamiento de Montbrió del Camp"/>
        <s v="Ayuntamiento de Montferri"/>
        <s v="Ayuntamiento de Montmell, El"/>
        <s v="Ayuntamiento de Mont-Ral"/>
        <s v="Ayuntamiento de Mont-Roig del Camp"/>
        <s v="Ayuntamiento de Móra D'ebre"/>
        <s v="Ayuntamiento de Móra la Nova"/>
        <s v="Ayuntamiento de Morell, El"/>
        <s v="Ayuntamiento de Morera de Montsant, La"/>
        <s v="Ayuntamiento de Nou de Gaià, La"/>
        <s v="Ayuntamiento de Nulles"/>
        <s v="Ayuntamiento de Pallaresos, Els"/>
        <s v="Ayuntamiento de Palma D'Ebre, La"/>
        <s v="Ayuntamiento de Passanant I Belltall"/>
        <s v="Ayuntamiento de Paüls"/>
        <s v="Ayuntamiento de Perafort"/>
        <s v="Ayuntamiento de Perelló, El"/>
        <s v="Ayuntamiento de Piles, Les"/>
        <s v="Ayuntamiento de Pinell de Brai, El"/>
        <s v="Ayuntamiento de Pira"/>
        <s v="Ayuntamiento de Pla de Santa Maria, El"/>
        <s v="Ayuntamiento de Pobla de Mafumet, La"/>
        <s v="Ayuntamiento de Pobla de Massaluca, La"/>
        <s v="Ayuntamiento de Pobla de Montornès, La"/>
        <s v="Ayuntamiento de Poboleda"/>
        <s v="Ayuntamiento de Pont D'Armentera, El"/>
        <s v="Ayuntamiento de Pontils"/>
        <s v="Ayuntamiento de Porrera"/>
        <s v="Ayuntamiento de Pradell de la Teixeta"/>
        <s v="Ayuntamiento de Prades"/>
        <s v="Ayuntamiento de Prat de Comte"/>
        <s v="Ayuntamiento de Pratdip"/>
        <s v="Ayuntamiento de Puigpelat"/>
        <s v="Ayuntamiento de Querol"/>
        <s v="Ayuntamiento de Rasquera"/>
        <s v="Ayuntamiento de Renau"/>
        <s v="Ayuntamiento de Reus"/>
        <s v="Ayuntamiento de Riba, La"/>
        <s v="Ayuntamiento de Riba-Roja D'Ebre"/>
        <s v="Ayuntamiento de Riera de Gaià, La"/>
        <s v="Ayuntamiento de Riudecanyes"/>
        <s v="Ayuntamiento de Riudecols"/>
        <s v="Ayuntamiento de Riudoms"/>
        <s v="Ayuntamiento de Rocafort de Queralt"/>
        <s v="Ayuntamiento de Roda de Berà"/>
        <s v="Ayuntamiento de Rodonyà"/>
        <s v="Ayuntamiento de Roquetes"/>
        <s v="Ayuntamiento de Rourell, El"/>
        <s v="Ayuntamiento de Salomó"/>
        <s v="Ayuntamiento de Salou"/>
        <s v="Ayuntamiento de Sant Jaume Dels Domenys"/>
        <s v="Ayuntamiento de Sant Jaume D'Enveja"/>
        <s v="Ayuntamiento de Santa Bàrbara"/>
        <s v="Ayuntamiento de Santa Coloma de Queralt"/>
        <s v="Ayuntamiento de Santa Oliva"/>
        <s v="Ayuntamiento de Sarral"/>
        <s v="Ayuntamiento de Savallà del Comtat"/>
        <s v="Ayuntamiento de Secuita, La"/>
        <s v="Ayuntamiento de Selva del Camp, La"/>
        <s v="Ayuntamiento de Senan"/>
        <s v="Ayuntamiento de Sénia, La"/>
        <s v="Ayuntamiento de Solivella"/>
        <s v="Ayuntamiento de Tarragona"/>
        <s v="Ayuntamiento de Tivenys"/>
        <s v="Ayuntamiento de Tivissa"/>
        <s v="Ayuntamiento de Torre de Fontaubella, La"/>
        <s v="Ayuntamiento de Torre de L'Espanyol, La"/>
        <s v="Ayuntamiento de Torredembarra"/>
        <s v="Ayuntamiento de Torroja del Priorat"/>
        <s v="Ayuntamiento de Tortosa"/>
        <s v="Ayuntamiento de Ulldecona"/>
        <s v="Ayuntamiento de Ulldemolins"/>
        <s v="Ayuntamiento de Vallclara"/>
        <s v="Ayuntamiento de Vallfogona de Riucorb"/>
        <s v="Ayuntamiento de Vallmoll"/>
        <s v="Ayuntamiento de Valls"/>
        <s v="Ayuntamiento de Vandellòs I L'Hospitalet de L'Infant"/>
        <s v="Ayuntamiento de Vendrell, El"/>
        <s v="Ayuntamiento de Vespella de Gaià"/>
        <s v="Ayuntamiento de Vilabella"/>
        <s v="Ayuntamiento de Vilalba Dels Arcs"/>
        <s v="Ayuntamiento de Vilallonga del Camp"/>
        <s v="Ayuntamiento de Vilanova de Prades"/>
        <s v="Ayuntamiento de Vilanova D'Escornalbou"/>
        <s v="Ayuntamiento de Vilaplana"/>
        <s v="Ayuntamiento de Vila-Rodona"/>
        <s v="Ayuntamiento de Vila-Seca"/>
        <s v="Ayuntamiento de Vilaverd"/>
        <s v="Ayuntamiento de Vilella Alta, La"/>
        <s v="Ayuntamiento de Vilella Baixa, La"/>
        <s v="Ayuntamiento de Vimbodí I Poblet"/>
        <s v="Ayuntamiento de Vinebre"/>
        <s v="Ayuntamiento de Vinyols I Els Arcs"/>
        <s v="Ayuntamiento de Xerta"/>
        <s v="Ayuntamiento de Ababuj"/>
        <s v="Ayuntamiento de Abejuela"/>
        <s v="Ayuntamiento de Aguatón"/>
        <s v="Ayuntamiento de Aguaviva"/>
        <s v="Ayuntamiento de Aguilar del Alfambra"/>
        <s v="Ayuntamiento de Alacón"/>
        <s v="Ayuntamiento de Alba"/>
        <s v="Ayuntamiento de Albalate del Arzobispo"/>
        <s v="Ayuntamiento de Albarracín"/>
        <s v="Ayuntamiento de Albentosa"/>
        <s v="Ayuntamiento de Alcaine"/>
        <s v="Ayuntamiento de Alcalá de la Selva"/>
        <s v="Ayuntamiento de Alcañiz"/>
        <s v="Ayuntamiento de Alcorisa"/>
        <s v="Ayuntamiento de Alfambra"/>
        <s v="Ayuntamiento de Aliaga"/>
        <s v="Ayuntamiento de Allepuz"/>
        <s v="Ayuntamiento de Alloza"/>
        <s v="Ayuntamiento de Allueva"/>
        <s v="Ayuntamiento de Almohaja"/>
        <s v="Ayuntamiento de Alobras"/>
        <s v="Ayuntamiento de Alpeñés"/>
        <s v="Ayuntamiento de Anadón"/>
        <s v="Ayuntamiento de Andorra"/>
        <s v="Ayuntamiento de Arcos de las Salinas"/>
        <s v="Ayuntamiento de Arens de Lledó"/>
        <s v="Ayuntamiento de Argente"/>
        <s v="Ayuntamiento de Ariño"/>
        <s v="Ayuntamiento de Azaila"/>
        <s v="Ayuntamiento de Bádenas"/>
        <s v="Ayuntamiento de Báguena"/>
        <s v="Ayuntamiento de Bañón"/>
        <s v="Ayuntamiento de Barrachina"/>
        <s v="Ayuntamiento de Bea"/>
        <s v="Ayuntamiento de Beceite"/>
        <s v="Ayuntamiento de Bello"/>
        <s v="Ayuntamiento de Belmonte de San José"/>
        <s v="Ayuntamiento de Berge"/>
        <s v="Ayuntamiento de Bezas"/>
        <s v="Ayuntamiento de Blancas"/>
        <s v="Ayuntamiento de Blesa"/>
        <s v="Ayuntamiento de Bordón"/>
        <s v="Ayuntamiento de Bronchales"/>
        <s v="Ayuntamiento de Bueña"/>
        <s v="Ayuntamiento de Burbáguena"/>
        <s v="Ayuntamiento de Cabra de Mora"/>
        <s v="Ayuntamiento de Calaceite"/>
        <s v="Ayuntamiento de Calamocha"/>
        <s v="Ayuntamiento de Calanda"/>
        <s v="Ayuntamiento de Calomarde"/>
        <s v="Ayuntamiento de Camañas"/>
        <s v="Ayuntamiento de Camarena de la Sierra"/>
        <s v="Ayuntamiento de Camarillas"/>
        <s v="Ayuntamiento de Caminreal"/>
        <s v="Ayuntamiento de Cantavieja"/>
        <s v="Ayuntamiento de Cañada de Benatanduz"/>
        <s v="Ayuntamiento de Cañada de Verich, La"/>
        <s v="Ayuntamiento de Cañada Vellida"/>
        <s v="Ayuntamiento de Cañizar del Olivar"/>
        <s v="Ayuntamiento de Cascante del Río"/>
        <s v="Ayuntamiento de Castejón de Tornos"/>
        <s v="Ayuntamiento de Castel de Cabra"/>
        <s v="Ayuntamiento de Castellar, El"/>
        <s v="Ayuntamiento de Castellote"/>
        <s v="Ayuntamiento de Castelnou"/>
        <s v="Ayuntamiento de Castelserás"/>
        <s v="Ayuntamiento de Cedrillas"/>
        <s v="Ayuntamiento de Celadas"/>
        <s v="Ayuntamiento de Cella"/>
        <s v="Ayuntamiento de Cerollera, La"/>
        <s v="Ayuntamiento de Codoñera, La"/>
        <s v="Ayuntamiento de Corbalán"/>
        <s v="Ayuntamiento de Cortes de Aragón"/>
        <s v="Ayuntamiento de Cosa"/>
        <s v="Ayuntamiento de Cretas"/>
        <s v="Ayuntamiento de Crivillén"/>
        <s v="Ayuntamiento de Cuba, La"/>
        <s v="Ayuntamiento de Cubla"/>
        <s v="Ayuntamiento de Cucalón"/>
        <s v="Ayuntamiento de Cuervo, El"/>
        <s v="Ayuntamiento de Cuevas de Almudén"/>
        <s v="Ayuntamiento de Cuevas Labradas"/>
        <s v="Ayuntamiento de Ejulve"/>
        <s v="Ayuntamiento de Escorihuela"/>
        <s v="Ayuntamiento de Escucha"/>
        <s v="Ayuntamiento de Estercuel"/>
        <s v="Ayuntamiento de Ferreruela de Huerva"/>
        <s v="Ayuntamiento de Fonfría"/>
        <s v="Ayuntamiento de Formiche Alto"/>
        <s v="Ayuntamiento de Fórnoles"/>
        <s v="Ayuntamiento de Fortanete"/>
        <s v="Ayuntamiento de Foz-Calanda"/>
        <s v="Ayuntamiento de Fresneda, La"/>
        <s v="Ayuntamiento de Frías de Albarracín"/>
        <s v="Ayuntamiento de Fuenferrada"/>
        <s v="Ayuntamiento de Fuentes Calientes"/>
        <s v="Ayuntamiento de Fuentes Claras"/>
        <s v="Ayuntamiento de Fuentes de Rubielos"/>
        <s v="Ayuntamiento de Fuentespalda"/>
        <s v="Ayuntamiento de Galve"/>
        <s v="Ayuntamiento de Gargallo"/>
        <s v="Ayuntamiento de Gea de Albarracín"/>
        <s v="Ayuntamiento de Ginebrosa, La"/>
        <s v="Ayuntamiento de Griegos"/>
        <s v="Ayuntamiento de Guadalaviar"/>
        <s v="Ayuntamiento de Gúdar"/>
        <s v="Ayuntamiento de Híjar"/>
        <s v="Ayuntamiento de Hinojosa de Jarque"/>
        <s v="Ayuntamiento de Hoz de la Vieja, La"/>
        <s v="Ayuntamiento de Huesa del Común"/>
        <s v="Ayuntamiento de Iglesuela del Cid, La"/>
        <s v="Ayuntamiento de Jabaloyas"/>
        <s v="Ayuntamiento de Jarque de la Val"/>
        <s v="Ayuntamiento de Jatiel"/>
        <s v="Ayuntamiento de Jorcas"/>
        <s v="Ayuntamiento de Josa"/>
        <s v="Ayuntamiento de Lagueruela"/>
        <s v="Ayuntamiento de Lanzuela"/>
        <s v="Ayuntamiento de Libros"/>
        <s v="Ayuntamiento de Lidón"/>
        <s v="Ayuntamiento de Linares de Mora"/>
        <s v="Ayuntamiento de Lledó"/>
        <s v="Ayuntamiento de Loscos"/>
        <s v="Ayuntamiento de Maicas"/>
        <s v="Ayuntamiento de Manzanera"/>
        <s v="Ayuntamiento de Martín del Río"/>
        <s v="Ayuntamiento de Mas de las Matas"/>
        <s v="Ayuntamiento de Mata de los Olmos, La"/>
        <s v="Ayuntamiento de Mazaleón"/>
        <s v="Ayuntamiento de Mezquita de Jarque"/>
        <s v="Ayuntamiento de Mirambel"/>
        <s v="Ayuntamiento de Miravete de la Sierra"/>
        <s v="Ayuntamiento de Molinos"/>
        <s v="Ayuntamiento de Monforte de Moyuela"/>
        <s v="Ayuntamiento de Monreal del Campo"/>
        <s v="Ayuntamiento de Monroyo"/>
        <s v="Ayuntamiento de Montalbán"/>
        <s v="Ayuntamiento de Monteagudo del Castillo"/>
        <s v="Ayuntamiento de Monterde de Albarracín"/>
        <s v="Ayuntamiento de Mora de Rubielos"/>
        <s v="Ayuntamiento de Moscardón"/>
        <s v="Ayuntamiento de Mosqueruela"/>
        <s v="Ayuntamiento de Muniesa"/>
        <s v="Ayuntamiento de Noguera de Albarracín"/>
        <s v="Ayuntamiento de Nogueras"/>
        <s v="Ayuntamiento de Nogueruelas"/>
        <s v="Ayuntamiento de Obón"/>
        <s v="Ayuntamiento de Odón"/>
        <s v="Ayuntamiento de Ojos Negros"/>
        <s v="Ayuntamiento de Olba"/>
        <s v="Ayuntamiento de Oliete"/>
        <s v="Ayuntamiento de Olmos, Los"/>
        <s v="Ayuntamiento de Orihuela del Tremedal"/>
        <s v="Ayuntamiento de Orrios"/>
        <s v="Ayuntamiento de Palomar de Arroyos"/>
        <s v="Ayuntamiento de Pancrudo"/>
        <s v="Ayuntamiento de Parras de Castellote, Las"/>
        <s v="Ayuntamiento de Peñarroya de Tastavins"/>
        <s v="Ayuntamiento de Peracense"/>
        <s v="Ayuntamiento de Peralejos"/>
        <s v="Ayuntamiento de Perales del Alfambra"/>
        <s v="Ayuntamiento de Pitarque"/>
        <s v="Ayuntamiento de Plou"/>
        <s v="Ayuntamiento de Pobo, El"/>
        <s v="Ayuntamiento de Portellada, La"/>
        <s v="Ayuntamiento de Pozondón"/>
        <s v="Ayuntamiento de Pozuel del Campo"/>
        <s v="Ayuntamiento de Puebla de Híjar, La"/>
        <s v="Ayuntamiento de Puebla de Valverde, La"/>
        <s v="Ayuntamiento de Puertomingalvo"/>
        <s v="Ayuntamiento de Ráfales"/>
        <s v="Ayuntamiento de Rillo"/>
        <s v="Ayuntamiento de Riodeva"/>
        <s v="Ayuntamiento de Ródenas"/>
        <s v="Ayuntamiento de Royuela"/>
        <s v="Ayuntamiento de Rubiales"/>
        <s v="Ayuntamiento de Rubielos de la Cérida"/>
        <s v="Ayuntamiento de Rubielos de Mora"/>
        <s v="Ayuntamiento de Salcedillo"/>
        <s v="Ayuntamiento de Saldón"/>
        <s v="Ayuntamiento de Samper de Calanda"/>
        <s v="Ayuntamiento de San Agustín"/>
        <s v="Ayuntamiento de San Martín del Río"/>
        <s v="Ayuntamiento de Santa Cruz de Nogueras"/>
        <s v="Ayuntamiento de Santa Eulalia"/>
        <s v="Ayuntamiento de Sarrión"/>
        <s v="Ayuntamiento de Segura de los Baños"/>
        <s v="Ayuntamiento de Seno"/>
        <s v="Ayuntamiento de Singra"/>
        <s v="Ayuntamiento de Terriente"/>
        <s v="Ayuntamiento de Teruel"/>
        <s v="Ayuntamiento de Toril y Masegoso"/>
        <s v="Ayuntamiento de Tormón"/>
        <s v="Ayuntamiento de Tornos"/>
        <s v="Ayuntamiento de Torralba de los Sisones"/>
        <s v="Ayuntamiento de Torre de Arcas"/>
        <s v="Ayuntamiento de Torre de las Arcas"/>
        <s v="Ayuntamiento de Torre del Compte"/>
        <s v="Ayuntamiento de Torre los Negros"/>
        <s v="Ayuntamiento de Torrecilla de Alcañiz"/>
        <s v="Ayuntamiento de Torrecilla del Rebollar"/>
        <s v="Ayuntamiento de Torrelacárcel"/>
        <s v="Ayuntamiento de Torremocha de Jiloca"/>
        <s v="Ayuntamiento de Torres de Albarracín"/>
        <s v="Ayuntamiento de Torrevelilla"/>
        <s v="Ayuntamiento de Torrijas"/>
        <s v="Ayuntamiento de Torrijo del Campo"/>
        <s v="Ayuntamiento de Tramacastiel"/>
        <s v="Ayuntamiento de Tramacastilla"/>
        <s v="Ayuntamiento de Tronchón"/>
        <s v="Ayuntamiento de Urrea de Gaén"/>
        <s v="Ayuntamiento de Utrillas"/>
        <s v="Ayuntamiento de Valacloche"/>
        <s v="Ayuntamiento de Valbona"/>
        <s v="Ayuntamiento de Valdealgorfa"/>
        <s v="Ayuntamiento de Valdecuenca"/>
        <s v="Ayuntamiento de Valdelinares"/>
        <s v="Ayuntamiento de Valdeltormo"/>
        <s v="Ayuntamiento de Valderrobres"/>
        <s v="Ayuntamiento de Valjunquera"/>
        <s v="Ayuntamiento de Vallecillo, El"/>
        <s v="Ayuntamiento de Veguillas de la Sierra"/>
        <s v="Ayuntamiento de Villafranca del Campo"/>
        <s v="Ayuntamiento de Villahermosa del Campo"/>
        <s v="Ayuntamiento de Villanueva del Rebollar de la Sierra"/>
        <s v="Ayuntamiento de Villar del Cobo"/>
        <s v="Ayuntamiento de Villar del Salz"/>
        <s v="Ayuntamiento de Villarluengo"/>
        <s v="Ayuntamiento de Villarquemado"/>
        <s v="Ayuntamiento de Villarroya de los Pinares"/>
        <s v="Ayuntamiento de Villastar"/>
        <s v="Ayuntamiento de Villel"/>
        <s v="Ayuntamiento de Vinaceite"/>
        <s v="Ayuntamiento de Visiedo"/>
        <s v="Ayuntamiento de Vivel del Río Martín"/>
        <s v="Ayuntamiento de Zoma, La"/>
        <s v="Ayuntamiento de Ajofrín"/>
        <s v="Ayuntamiento de Alameda de la Sagra"/>
        <s v="Ayuntamiento de Albarreal de Tajo"/>
        <s v="Ayuntamiento de Alcabón"/>
        <s v="Ayuntamiento de Alcañizo"/>
        <s v="Ayuntamiento de Alcaudete de la Jara"/>
        <s v="Ayuntamiento de Alcolea de Tajo"/>
        <s v="Ayuntamiento de Aldea en Cabo"/>
        <s v="Ayuntamiento de Aldeanueva de Barbarroya"/>
        <s v="Ayuntamiento de Aldeanueva de San Bartolomé"/>
        <s v="Ayuntamiento de Almendral de la Cañada"/>
        <s v="Ayuntamiento de Almonacid de Toledo"/>
        <s v="Ayuntamiento de Almorox"/>
        <s v="Ayuntamiento de Añover de Tajo"/>
        <s v="Ayuntamiento de Arcicóllar"/>
        <s v="Ayuntamiento de Argés"/>
        <s v="Ayuntamiento de Azután"/>
        <s v="Ayuntamiento de Barcience"/>
        <s v="Ayuntamiento de Bargas"/>
        <s v="Ayuntamiento de Belvís de la Jara"/>
        <s v="Ayuntamiento de Borox"/>
        <s v="Ayuntamiento de Buenaventura"/>
        <s v="Ayuntamiento de Burguillos de Toledo"/>
        <s v="Ayuntamiento de Burujón"/>
        <s v="Ayuntamiento de Cabañas de la Sagra"/>
        <s v="Ayuntamiento de Cabañas de Yepes"/>
        <s v="Ayuntamiento de Cabezamesada"/>
        <s v="Ayuntamiento de Calera y Chozas"/>
        <s v="Ayuntamiento de Caleruela"/>
        <s v="Ayuntamiento de Calzada de Oropesa"/>
        <s v="Ayuntamiento de Camarena"/>
        <s v="Ayuntamiento de Camarenilla"/>
        <s v="Ayuntamiento de Campillo de la Jara, El"/>
        <s v="Ayuntamiento de Camuñas"/>
        <s v="Ayuntamiento de Cardiel de los Montes"/>
        <s v="Ayuntamiento de Carmena"/>
        <s v="Ayuntamiento de Carpio de Tajo, El"/>
        <s v="Ayuntamiento de Carranque"/>
        <s v="Ayuntamiento de Carriches"/>
        <s v="Ayuntamiento de Casar de Escalona, El"/>
        <s v="Ayuntamiento de Casarrubios del Monte"/>
        <s v="Ayuntamiento de Casasbuenas"/>
        <s v="Ayuntamiento de Castillo de Bayuela"/>
        <s v="Ayuntamiento de Cazalegas"/>
        <s v="Ayuntamiento de Cebolla"/>
        <s v="Ayuntamiento de Cedillo del Condado"/>
        <s v="Ayuntamiento de Cerralbos, Los"/>
        <s v="Ayuntamiento de Cervera de los Montes"/>
        <s v="Ayuntamiento de Chozas de Canales"/>
        <s v="Ayuntamiento de Chueca"/>
        <s v="Ayuntamiento de Ciruelos"/>
        <s v="Ayuntamiento de Cobeja"/>
        <s v="Ayuntamiento de Cobisa"/>
        <s v="Ayuntamiento de Consuegra"/>
        <s v="Ayuntamiento de Corral de Almaguer"/>
        <s v="Ayuntamiento de Cuerva"/>
        <s v="Ayuntamiento de Domingo Pérez"/>
        <s v="Ayuntamiento de Dosbarrios"/>
        <s v="Ayuntamiento de Erustes"/>
        <s v="Ayuntamiento de Escalona"/>
        <s v="Ayuntamiento de Escalonilla"/>
        <s v="Ayuntamiento de Espinoso del Rey"/>
        <s v="Ayuntamiento de Esquivias"/>
        <s v="Ayuntamiento de Estrella, La"/>
        <s v="Ayuntamiento de Fuensalida"/>
        <s v="Ayuntamiento de Gálvez"/>
        <s v="Ayuntamiento de Garciotum"/>
        <s v="Ayuntamiento de Gerindote"/>
        <s v="Ayuntamiento de Guadamur"/>
        <s v="Ayuntamiento de Guardia, La"/>
        <s v="Ayuntamiento de Herencias, Las"/>
        <s v="Ayuntamiento de Herreruela de Oropesa"/>
        <s v="Ayuntamiento de Hinojosa de San Vicente"/>
        <s v="Ayuntamiento de Hontanar"/>
        <s v="Ayuntamiento de Hormigos"/>
        <s v="Ayuntamiento de Huecas"/>
        <s v="Ayuntamiento de Huerta de Valdecarábanos"/>
        <s v="Ayuntamiento de Malpica de Tajo"/>
        <s v="Ayuntamiento de Iglesuela del Tiétar, la"/>
        <s v="Ayuntamiento de Illán de Vacas"/>
        <s v="Ayuntamiento de Illescas"/>
        <s v="Ayuntamiento de Lagartera"/>
        <s v="Ayuntamiento de Layos"/>
        <s v="Ayuntamiento de Lillo"/>
        <s v="Ayuntamiento de Lominchar"/>
        <s v="Ayuntamiento de Lucillos"/>
        <s v="Ayuntamiento de Madridejos"/>
        <s v="Ayuntamiento de Magán"/>
        <s v="Ayuntamiento de Manzaneque"/>
        <s v="Ayuntamiento de Maqueda"/>
        <s v="Ayuntamiento de Marjaliza"/>
        <s v="Ayuntamiento de Marrupe"/>
        <s v="Ayuntamiento de Mascaraque"/>
        <s v="Ayuntamiento de Mata, La"/>
        <s v="Ayuntamiento de Mazarambroz"/>
        <s v="Ayuntamiento de Mejorada"/>
        <s v="Ayuntamiento de Menasalbas"/>
        <s v="Ayuntamiento de Méntrida"/>
        <s v="Ayuntamiento de Mesegar de Tajo"/>
        <s v="Ayuntamiento de Miguel Esteban"/>
        <s v="Ayuntamiento de Mocejón"/>
        <s v="Ayuntamiento de Mohedas de la Jara"/>
        <s v="Ayuntamiento de Montearagón"/>
        <s v="Ayuntamiento de Montesclaros"/>
        <s v="Ayuntamiento de Mora"/>
        <s v="Ayuntamiento de Nambroca"/>
        <s v="Ayuntamiento de Nava de Ricomalillo, La"/>
        <s v="Ayuntamiento de Navahermosa"/>
        <s v="Ayuntamiento de Navalcán"/>
        <s v="Ayuntamiento de Navalmoralejo"/>
        <s v="Ayuntamiento de Navalmorales, Los"/>
        <s v="Ayuntamiento de Navalucillos, Los"/>
        <s v="Ayuntamiento de Navamorcuende"/>
        <s v="Ayuntamiento de Noblejas"/>
        <s v="Ayuntamiento de Noez"/>
        <s v="Ayuntamiento de Nombela"/>
        <s v="Ayuntamiento de Novés"/>
        <s v="Ayuntamiento de Numancia de la Sagra"/>
        <s v="Ayuntamiento de Nuño Gómez"/>
        <s v="Ayuntamiento de Ocaña"/>
        <s v="Ayuntamiento de Olías del Rey"/>
        <s v="Ayuntamiento de Ontígola"/>
        <s v="Ayuntamiento de Orgaz"/>
        <s v="Ayuntamiento de Oropesa"/>
        <s v="Ayuntamiento de Otero"/>
        <s v="Ayuntamiento de Palomeque"/>
        <s v="Ayuntamiento de Pantoja"/>
        <s v="Ayuntamiento de Paredes de Escalona"/>
        <s v="Ayuntamiento de Parrillas"/>
        <s v="Ayuntamiento de Pelahustán"/>
        <s v="Ayuntamiento de Pepino"/>
        <s v="Ayuntamiento de Polán"/>
        <s v="Ayuntamiento de Portillo de Toledo"/>
        <s v="Ayuntamiento de Puebla de Almoradiel, La"/>
        <s v="Ayuntamiento de Puebla de Montalbán, La"/>
        <s v="Ayuntamiento de Pueblanueva, La"/>
        <s v="Ayuntamiento de Puente del Arzobispo, El"/>
        <s v="Ayuntamiento de Puerto de San Vicente"/>
        <s v="Ayuntamiento de Pulgar"/>
        <s v="Ayuntamiento de Quero"/>
        <s v="Ayuntamiento de Quintanar de la Orden"/>
        <s v="Ayuntamiento de Quismondo"/>
        <s v="Ayuntamiento de Real de San Vicente, El"/>
        <s v="Ayuntamiento de Recas"/>
        <s v="Ayuntamiento de Retamoso de la Jara"/>
        <s v="Ayuntamiento de Rielves"/>
        <s v="Ayuntamiento de Robledo del Mazo"/>
        <s v="Ayuntamiento de Romeral, El"/>
        <s v="Ayuntamiento de San Bartolomé de las Abiertas"/>
        <s v="Ayuntamiento de San Martín de Montalbán"/>
        <s v="Ayuntamiento de San Martín de Pusa"/>
        <s v="Ayuntamiento de San Pablo de los Montes"/>
        <s v="Ayuntamiento de San Román de los Montes"/>
        <s v="Ayuntamiento de Santa Ana de Pusa"/>
        <s v="Ayuntamiento de Santa Cruz de la Zarza"/>
        <s v="Ayuntamiento de Santa Cruz del Retamar"/>
        <s v="Ayuntamiento de Santa Olalla"/>
        <s v="Ayuntamiento de Santo Domingo-Caudilla"/>
        <s v="Ayuntamiento de Sartajada"/>
        <s v="Ayuntamiento de Segurilla"/>
        <s v="Ayuntamiento de Seseña"/>
        <s v="Ayuntamiento de Sevilleja de la Jara"/>
        <s v="Ayuntamiento de Sonseca"/>
        <s v="Ayuntamiento de Sotillo de las Palomas"/>
        <s v="Ayuntamiento de Talavera de la Reina"/>
        <s v="Ayuntamiento de Tembleque"/>
        <s v="Ayuntamiento de Toboso, El"/>
        <s v="Ayuntamiento de Toledo"/>
        <s v="Ayuntamiento de Torralba de Oropesa"/>
        <s v="Ayuntamiento de Torre de Esteban Hambrán, La"/>
        <s v="Ayuntamiento de Torrecilla de la Jara"/>
        <s v="Ayuntamiento de Torrico"/>
        <s v="Ayuntamiento de Torrijos"/>
        <s v="Ayuntamiento de Totanés"/>
        <s v="Ayuntamiento de Turleque"/>
        <s v="Ayuntamiento de Ugena"/>
        <s v="Ayuntamiento de Urda"/>
        <s v="Ayuntamiento de Valdeverdeja"/>
        <s v="Ayuntamiento de Valmojado"/>
        <s v="Ayuntamiento de Velada"/>
        <s v="Ayuntamiento de Ventas con Peña Aguilera, Las"/>
        <s v="Ayuntamiento de Ventas de Retamosa, Las"/>
        <s v="Ayuntamiento de Ventas de San Julián, Las"/>
        <s v="Ayuntamiento de Villa de Don Fadrique, La"/>
        <s v="Ayuntamiento de Villacañas"/>
        <s v="Ayuntamiento de Villafranca de los Caballeros"/>
        <s v="Ayuntamiento de Villaluenga de la Sagra"/>
        <s v="Ayuntamiento de Villamiel de Toledo"/>
        <s v="Ayuntamiento de Villaminaya"/>
        <s v="Ayuntamiento de Villamuelas"/>
        <s v="Ayuntamiento de Villanueva de Alcardete"/>
        <s v="Ayuntamiento de Villanueva de Bogas"/>
        <s v="Ayuntamiento de Villarejo de Montalbán"/>
        <s v="Ayuntamiento de Villarrubia de Santiago"/>
        <s v="Ayuntamiento de Villaseca de la Sagra"/>
        <s v="Ayuntamiento de Villasequilla"/>
        <s v="Ayuntamiento de Villatobas"/>
        <s v="Ayuntamiento de Viso de San Juan, El"/>
        <s v="Ayuntamiento de Yébenes, Los"/>
        <s v="Ayuntamiento de Yeles"/>
        <s v="Ayuntamiento de Yepes"/>
        <s v="Ayuntamiento de Yuncler"/>
        <s v="Ayuntamiento de Yunclillos"/>
        <s v="Ayuntamiento de Yuncos"/>
        <s v="Ajuntament de Castelló"/>
        <s v="Ayuntamiento de Ademuz"/>
        <s v="Ayuntamiento de Ador"/>
        <s v="Ayuntamiento de Agullent"/>
        <s v="Ayuntamiento de Aielo de Malferit"/>
        <s v="Ayuntamiento de Aielo de Rugat"/>
        <s v="Ayuntamiento de Alaquàs"/>
        <s v="Ayuntamiento de Albaida"/>
        <s v="Ayuntamiento de Albal"/>
        <s v="Ayuntamiento de Albalat de la Ribera"/>
        <s v="Ayuntamiento de Albalat dels Sorells"/>
        <s v="Ayuntamiento de Albalat dels Tarongers"/>
        <s v="Ayuntamiento de Alberic"/>
        <s v="Ayuntamiento de Alborache"/>
        <s v="Ayuntamiento de Alboraia/Alboraya"/>
        <s v="Ayuntamiento de Albuixech"/>
        <s v="Ayuntamiento de Alcàntera de Xúquer"/>
        <s v="Ayuntamiento de Alcàsser"/>
        <s v="Ayuntamiento de Alcublas"/>
        <s v="Ayuntamiento de Alcúdia de Crespins, L'"/>
        <s v="Ayuntamiento de Alcúdia, l'"/>
        <s v="Ayuntamiento de Aldaia"/>
        <s v="Ayuntamiento de Alfafar"/>
        <s v="Ayuntamiento de Alfara de la Baronia"/>
        <s v="Ayuntamiento de Alfara del Patriarca"/>
        <s v="Ayuntamiento de Alfarp"/>
        <s v="Ayuntamiento de Alfarrasí"/>
        <s v="Ayuntamiento de Alfauir"/>
        <s v="Ayuntamiento de Algar de Palancia"/>
        <s v="Ayuntamiento de Algemesí"/>
        <s v="Ayuntamiento de Algímia d'Alfara"/>
        <s v="Ayuntamiento de Alginet"/>
        <s v="Ayuntamiento de Almàssera"/>
        <s v="Ayuntamiento de Almiserà"/>
        <s v="Ayuntamiento de Almoines"/>
        <s v="Ayuntamiento de Almussafes"/>
        <s v="Ayuntamiento de Alpuente"/>
        <s v="Ayuntamiento de Alqueria de la Comtessa, L'"/>
        <s v="Ayuntamiento de Alzira"/>
        <s v="Ayuntamiento de Andilla"/>
        <s v="Ayuntamiento de Anna"/>
        <s v="Ayuntamiento de Antella"/>
        <s v="Ayuntamiento de Aras de los Olmos"/>
        <s v="Ayuntamiento de Atzeneta d'Albaida"/>
        <s v="Ayuntamiento de Ayora"/>
        <s v="Ayuntamiento de Barx"/>
        <s v="Ayuntamiento de Barxeta"/>
        <s v="Ayuntamiento de Bèlgida"/>
        <s v="Ayuntamiento de Bellreguard"/>
        <s v="Ayuntamiento de Bellús"/>
        <s v="Ayuntamiento de Benagéber"/>
        <s v="Ayuntamiento de Benaguasil"/>
        <s v="Ayuntamiento de Benavites"/>
        <s v="Ayuntamiento de Beneixida"/>
        <s v="Ayuntamiento de Benetússer"/>
        <s v="Ayuntamiento de Beniarjó"/>
        <s v="Ayuntamiento de Beniatjar"/>
        <s v="Ayuntamiento de Benicolet"/>
        <s v="Ayuntamiento de Benicull de Xúquer"/>
        <s v="Ayuntamiento de Benifaió"/>
        <s v="Ayuntamiento de Benifairó de la Valldigna"/>
        <s v="Ayuntamiento de Benifairó de les Valls"/>
        <s v="Ayuntamiento de Beniflá"/>
        <s v="Ayuntamiento de Benigànim"/>
        <s v="Ayuntamiento de Benimodo"/>
        <s v="Ayuntamiento de Benimuslem"/>
        <s v="Ayuntamiento de Beniparrell"/>
        <s v="Ayuntamiento de Benirredrà"/>
        <s v="Ayuntamiento de Benissanó"/>
        <s v="Ayuntamiento de Benissoda"/>
        <s v="Ayuntamiento de Benissuera"/>
        <s v="Ayuntamiento de Bétera"/>
        <s v="Ayuntamiento de Bicorp"/>
        <s v="Ayuntamiento de Bocairent"/>
        <s v="Ayuntamiento de Bolbaite"/>
        <s v="Ayuntamiento de Bonrepòs i Mirambell"/>
        <s v="Ayuntamiento de Bufali"/>
        <s v="Ayuntamiento de Bugarra"/>
        <s v="Ayuntamiento de Buñol"/>
        <s v="Ayuntamiento de Burjassot"/>
        <s v="Ayuntamiento de Calles"/>
        <s v="Ayuntamiento de Camporrobles"/>
        <s v="Ayuntamiento de Canals"/>
        <s v="Ayuntamiento de Canet d'En Berenguer"/>
        <s v="Ayuntamiento de Carcaixent"/>
        <s v="Ayuntamiento de Càrcer"/>
        <s v="Ayuntamiento de Carlet"/>
        <s v="Ayuntamiento de Carrícola"/>
        <s v="Ayuntamiento de Casas Altas"/>
        <s v="Ayuntamiento de Casas Bajas"/>
        <s v="Ayuntamiento de Casinos"/>
        <s v="Ayuntamiento de Castelló de Rugat"/>
        <s v="Ayuntamiento de Castellonet de la Conquesta"/>
        <s v="Ayuntamiento de Castielfabib"/>
        <s v="Ayuntamiento de Catadau"/>
        <s v="Ayuntamiento de Catarroja"/>
        <s v="Ayuntamiento de Caudete de las Fuentes"/>
        <s v="Ayuntamiento de Cerdà"/>
        <s v="Ayuntamiento de Chella"/>
        <s v="Ayuntamiento de Chelva"/>
        <s v="Ayuntamiento de Chera"/>
        <s v="Ayuntamiento de Cheste"/>
        <s v="Ayuntamiento de Chiva"/>
        <s v="Ayuntamiento de Chulilla"/>
        <s v="Ayuntamiento de Cofrentes"/>
        <s v="Ayuntamiento de Corbera"/>
        <s v="Ayuntamiento de Cortes de Pallás"/>
        <s v="Ayuntamiento de Cotes"/>
        <s v="Ayuntamiento de Cullera"/>
        <s v="Ayuntamiento de Daimús"/>
        <s v="Ayuntamiento de Domeño"/>
        <s v="Ayuntamiento de Dos Aguas"/>
        <s v="Ayuntamiento de Eliana, l'"/>
        <s v="Ayuntamiento de Emperador"/>
        <s v="Ayuntamiento de Enguera"/>
        <s v="Ayuntamiento de Énova, l'"/>
        <s v="Ayuntamiento de Estivella"/>
        <s v="Ayuntamiento de Estubeny"/>
        <s v="Ayuntamiento de Faura"/>
        <s v="Ayuntamiento de Favara"/>
        <s v="Ayuntamiento de Foios"/>
        <s v="Ayuntamiento de Font d'En Carròs, la"/>
        <s v="Ayuntamiento de Font de la Figuera, la"/>
        <s v="Ayuntamiento de Fontanars dels Alforins"/>
        <s v="Ayuntamiento de Fortaleny"/>
        <s v="Ayuntamiento de Fuenterrobles"/>
        <s v="Ayuntamiento de Gandia"/>
        <s v="Ayuntamiento de Gátova"/>
        <s v="Ayuntamiento de Gavarda"/>
        <s v="Ayuntamiento de Genovés,el"/>
        <s v="Ayuntamiento de Gestalgar"/>
        <s v="Ayuntamiento de Gilet"/>
        <s v="Ayuntamiento de Godella"/>
        <s v="Ayuntamiento de Godelleta"/>
        <s v="Ayuntamiento de Granja de la Costera, la"/>
        <s v="Ayuntamiento de Guadasséquies"/>
        <s v="Ayuntamiento de Guadassuar"/>
        <s v="Ayuntamiento de Guardamar de la Safor"/>
        <s v="Ayuntamiento de Higueruelas"/>
        <s v="Ayuntamiento de Jalance"/>
        <s v="Ayuntamiento de Jarafuel"/>
        <s v="Ayuntamiento de Llanera de Ranes"/>
        <s v="Ayuntamiento de Llaurí"/>
        <s v="Ayuntamiento de Llíria"/>
        <s v="Ayuntamiento de Llocnou d'En Fenollet"/>
        <s v="Ayuntamiento de Llocnou de la Corona"/>
        <s v="Ayuntamiento de Llocnou de Sant Jeroni"/>
        <s v="Ayuntamiento de Llombai"/>
        <s v="Ayuntamiento de Llosa de Ranes, la"/>
        <s v="Ayuntamiento de Llutxent"/>
        <s v="Ayuntamiento de Loriguilla"/>
        <s v="Ayuntamiento de Losa del Obispo"/>
        <s v="Ayuntamiento de Macastre"/>
        <s v="Ayuntamiento de Manises"/>
        <s v="Ayuntamiento de Manuel"/>
        <s v="Ayuntamiento de Marines"/>
        <s v="Ayuntamiento de Massalavés"/>
        <s v="Ayuntamiento de Massalfassar"/>
        <s v="Ayuntamiento de Massamagrell"/>
        <s v="Ayuntamiento de Massanassa"/>
        <s v="Ayuntamiento de Meliana"/>
        <s v="Ayuntamiento de Millares"/>
        <s v="Ayuntamiento de Miramar"/>
        <s v="Ayuntamiento de Mislata"/>
        <s v="Ayuntamiento de Mogente/Moixent"/>
        <s v="Ayuntamiento de Moncada"/>
        <s v="Ayuntamiento de Montaverner"/>
        <s v="Ayuntamiento de Montesa"/>
        <s v="Ayuntamiento de Montitxelvo/Montichelvo"/>
        <s v="Ayuntamiento de Montroi/Montroy"/>
        <s v="Ayuntamiento de Montserrat"/>
        <s v="Ayuntamiento de Museros"/>
        <s v="Ayuntamiento de Náquera"/>
        <s v="Ayuntamiento de Navarrés"/>
        <s v="Ayuntamiento de Novelé/Novetlè"/>
        <s v="Ayuntamiento de Oliva"/>
        <s v="Ayuntamiento de Olleria, l'"/>
        <s v="Ayuntamiento de Olocau"/>
        <s v="Ayuntamiento de Ontinyent"/>
        <s v="Ayuntamiento de Otos"/>
        <s v="Ayuntamiento de Paiporta"/>
        <s v="Ayuntamiento de Palma de Gandía"/>
        <s v="Ayuntamiento de Palmera"/>
        <s v="Ayuntamiento de Palomar, el"/>
        <s v="Ayuntamiento de Paterna"/>
        <s v="Ayuntamiento de Pedralba"/>
        <s v="Ayuntamiento de Petrés"/>
        <s v="Ayuntamiento de Picanya"/>
        <s v="Ayuntamiento de Picassent"/>
        <s v="Ayuntamiento de Piles"/>
        <s v="Ayuntamiento de Pinet"/>
        <s v="Ayuntamiento de Pobla de Farnals, la"/>
        <s v="Ayuntamiento de Pobla de Vallbona, la"/>
        <s v="Ayuntamiento de Pobla del Duc, la"/>
        <s v="Ayuntamiento de Pobla Llarga, la"/>
        <s v="Ayuntamiento de Polinyà de Xúquer"/>
        <s v="Ayuntamiento de Potries"/>
        <s v="Ayuntamiento de Puçol"/>
        <s v="Ayuntamiento de Puebla de San Miguel"/>
        <s v="Ayuntamiento de Puig de Santa Maria, el"/>
        <s v="Ayuntamiento de Quart de les Valls"/>
        <s v="Ayuntamiento de Quart de Poblet"/>
        <s v="Ayuntamiento de Quartell"/>
        <s v="Ayuntamiento de Quatretonda"/>
        <s v="Ayuntamiento de Quesa"/>
        <s v="Ayuntamiento de Rafelbunyol"/>
        <s v="Ayuntamiento de Rafelcofer"/>
        <s v="Ayuntamiento de Rafelguaraf"/>
        <s v="Ayuntamiento de Ráfol de Salem"/>
        <s v="Ayuntamiento de Real"/>
        <s v="Ayuntamiento de Real de Gandia, el"/>
        <s v="Ayuntamiento de Requena"/>
        <s v="Ayuntamiento de Riba-roja de Túria"/>
        <s v="Ayuntamiento de Riola"/>
        <s v="Ayuntamiento de Rocafort"/>
        <s v="Ayuntamiento de Rotglà i Corberà"/>
        <s v="Ayuntamiento de Ròtova"/>
        <s v="Ayuntamiento de Rugat"/>
        <s v="Ayuntamiento de Sagunto/Sagunt"/>
        <s v="Ayuntamiento de Salem"/>
        <s v="Ayuntamiento de San Antonio de Benagéber"/>
        <s v="Ayuntamiento de Sant Joanet"/>
        <s v="Ayuntamiento de Sedaví"/>
        <s v="Ayuntamiento de Segart"/>
        <s v="Ayuntamiento de Sellent"/>
        <s v="Ayuntamiento de Sempere"/>
        <s v="Ayuntamiento de Senyera"/>
        <s v="Ayuntamiento de Serra"/>
        <s v="Ayuntamiento de Siete Aguas"/>
        <s v="Ayuntamiento de Silla"/>
        <s v="Ayuntamiento de Simat de la Valldigna"/>
        <s v="Ayuntamiento de Sinarcas"/>
        <s v="Ayuntamiento de Sollana"/>
        <s v="Ayuntamiento de Sot de Chera"/>
        <s v="Ayuntamiento de Sueca"/>
        <s v="Ayuntamiento de Sumacàrcer"/>
        <s v="Ayuntamiento de Tavernes Blanques"/>
        <s v="Ayuntamiento de Tavernes de la Valldigna"/>
        <s v="Ayuntamiento de Teresa de Cofrentes"/>
        <s v="Ayuntamiento de Terrateig"/>
        <s v="Ayuntamiento de Titaguas"/>
        <s v="Ayuntamiento de Torrebaja"/>
        <s v="Ayuntamiento de Torrella"/>
        <s v="Ayuntamiento de Torres Torres"/>
        <s v="Ayuntamiento de Tous"/>
        <s v="Ayuntamiento de Tuéjar"/>
        <s v="Ayuntamiento de Turís"/>
        <s v="Ayuntamiento de Utiel"/>
        <s v="Ayuntamiento de Valencia"/>
        <s v="Ayuntamiento de Vallada"/>
        <s v="Ayuntamiento de Vallanca"/>
        <s v="Ayuntamiento de Vallés"/>
        <s v="Ayuntamiento de Venta del Moro"/>
        <s v="Ayuntamiento de Vilallonga/Villalonga"/>
        <s v="Ayuntamiento de Vilamarxant"/>
        <s v="Ayuntamiento de Villar del Arzobispo"/>
        <s v="Ayuntamiento de Villargordo del Cabriel"/>
        <s v="Ayuntamiento de Vinalesa"/>
        <s v="Ayuntamiento de Xàtiva"/>
        <s v="Ayuntamiento de Xeraco"/>
        <s v="Ayuntamiento de Xeresa"/>
        <s v="Ayuntamiento de Xirivella"/>
        <s v="Ayuntamiento de Yátova"/>
        <s v="Ayuntamiento de Yesa, La"/>
        <s v="Ayuntamiento de Zarra"/>
        <s v="Ayuntamiento de Adalia"/>
        <s v="Ayuntamiento de Aguasal"/>
        <s v="Ayuntamiento de Aguilar de Campos"/>
        <s v="Ayuntamiento de Alaejos"/>
        <s v="Ayuntamiento de Alcazarén"/>
        <s v="Ayuntamiento de Aldea de San Miguel"/>
        <s v="Ayuntamiento de Aldeamayor de San Martín"/>
        <s v="Ayuntamiento de Almenara de Adaja"/>
        <s v="Ayuntamiento de Amusquillo"/>
        <s v="Ayuntamiento de Arroyo de la Encomienda"/>
        <s v="Ayuntamiento de Ataquines"/>
        <s v="Ayuntamiento de Bahabón"/>
        <s v="Ayuntamiento de Barcial de la Loma"/>
        <s v="Ayuntamiento de Barruelo del Valle"/>
        <s v="Ayuntamiento de Becilla de Valderaduey"/>
        <s v="Ayuntamiento de Benafarces"/>
        <s v="Ayuntamiento de Bercero"/>
        <s v="Ayuntamiento de Berceruelo"/>
        <s v="Ayuntamiento de Berrueces"/>
        <s v="Ayuntamiento de Bobadilla del Campo"/>
        <s v="Ayuntamiento de Bocigas"/>
        <s v="Ayuntamiento de Bocos de Duero"/>
        <s v="Ayuntamiento de Boecillo"/>
        <s v="Ayuntamiento de Bolaños de Campos"/>
        <s v="Ayuntamiento de Brahojos de Medina"/>
        <s v="Ayuntamiento de Bustillo de Chaves"/>
        <s v="Ayuntamiento de Cabezón de Pisuerga"/>
        <s v="Ayuntamiento de Cabezón de Valderaduey"/>
        <s v="Ayuntamiento de Cabreros del Monte"/>
        <s v="Ayuntamiento de Campaspero"/>
        <s v="Ayuntamiento de Camporredondo"/>
        <s v="Ayuntamiento de Canalejas de Peñafiel"/>
        <s v="Ayuntamiento de Canillas de Esgueva"/>
        <s v="Ayuntamiento de Carpio"/>
        <s v="Ayuntamiento de Casasola de Arión"/>
        <s v="Ayuntamiento de Castrejón de Trabancos"/>
        <s v="Ayuntamiento de Castrillo de Duero"/>
        <s v="Ayuntamiento de Castrillo-Tejeriego"/>
        <s v="Ayuntamiento de Castrobol"/>
        <s v="Ayuntamiento de Castrodeza"/>
        <s v="Ayuntamiento de Castromembibre"/>
        <s v="Ayuntamiento de Castromonte"/>
        <s v="Ayuntamiento de Castronuevo de Esgueva"/>
        <s v="Ayuntamiento de Castronuño"/>
        <s v="Ayuntamiento de Castroponce"/>
        <s v="Ayuntamiento de Castroverde de Cerrato"/>
        <s v="Ayuntamiento de Ceinos de Campos"/>
        <s v="Ayuntamiento de Cervillego de la Cruz"/>
        <s v="Ayuntamiento de Cigales"/>
        <s v="Ayuntamiento de Ciguñuela"/>
        <s v="Ayuntamiento de Cistérniga"/>
        <s v="Ayuntamiento de Cogeces de Íscar"/>
        <s v="Ayuntamiento de Cogeces del Monte"/>
        <s v="Ayuntamiento de Corcos"/>
        <s v="Ayuntamiento de Corrales de Duero"/>
        <s v="Ayuntamiento de Cubillas de Santa Marta"/>
        <s v="Ayuntamiento de Cuenca de Campos"/>
        <s v="Ayuntamiento de Curiel de Duero"/>
        <s v="Ayuntamiento de Encinas de Esgueva"/>
        <s v="Ayuntamiento de Esguevillas de Esgueva"/>
        <s v="Ayuntamiento de Fombellida"/>
        <s v="Ayuntamiento de Fompedraza"/>
        <s v="Ayuntamiento de Fontihoyuelo"/>
        <s v="Ayuntamiento de Fresno el Viejo"/>
        <s v="Ayuntamiento de Fuensaldaña"/>
        <s v="Ayuntamiento de Fuente el Sol"/>
        <s v="Ayuntamiento de Fuente-Olmedo"/>
        <s v="Ayuntamiento de Gallegos de Hornija"/>
        <s v="Ayuntamiento de Gatón de Campos"/>
        <s v="Ayuntamiento de Geria"/>
        <s v="Ayuntamiento de Herrín de Campos"/>
        <s v="Ayuntamiento de Hornillos de Eresma"/>
        <s v="Ayuntamiento de Íscar"/>
        <s v="Ayuntamiento de Laguna de Duero"/>
        <s v="Ayuntamiento de Langayo"/>
        <s v="Ayuntamiento de Llano de Olmedo"/>
        <s v="Ayuntamiento de Lomoviejo"/>
        <s v="Ayuntamiento de Manzanillo"/>
        <s v="Ayuntamiento de Marzales"/>
        <s v="Ayuntamiento de Matapozuelos"/>
        <s v="Ayuntamiento de Matilla de los Caños"/>
        <s v="Ayuntamiento de Mayorga"/>
        <s v="Ayuntamiento de Medina de Rioseco"/>
        <s v="Ayuntamiento de Medina del Campo"/>
        <s v="Ayuntamiento de Megeces"/>
        <s v="Ayuntamiento de Melgar de Abajo"/>
        <s v="Ayuntamiento de Melgar de Arriba"/>
        <s v="Ayuntamiento de Mojados"/>
        <s v="Ayuntamiento de Monasterio de Vega"/>
        <s v="Ayuntamiento de Montealegre de Campos"/>
        <s v="Ayuntamiento de Montemayor de Pililla"/>
        <s v="Ayuntamiento de Moral de la Reina"/>
        <s v="Ayuntamiento de Moraleja de las Panaderas"/>
        <s v="Ayuntamiento de Morales de Campos"/>
        <s v="Ayuntamiento de Mota del Marqués"/>
        <s v="Ayuntamiento de Mucientes"/>
        <s v="Ayuntamiento de Mudarra, La"/>
        <s v="Ayuntamiento de Muriel"/>
        <s v="Ayuntamiento de Nava del Rey"/>
        <s v="Ayuntamiento de Nueva Villa de las Torres"/>
        <s v="Ayuntamiento de Olivares de Duero"/>
        <s v="Ayuntamiento de Olmedo"/>
        <s v="Ayuntamiento de Olmos de Esgueva"/>
        <s v="Ayuntamiento de Olmos de Peñafiel"/>
        <s v="Ayuntamiento de Palazuelo de Vedija"/>
        <s v="Ayuntamiento de Parrilla, La"/>
        <s v="Ayuntamiento de Pedraja de Portillo, La"/>
        <s v="Ayuntamiento de Pedrajas de San Esteban"/>
        <s v="Ayuntamiento de Pedrosa del Rey"/>
        <s v="Ayuntamiento de Peñafiel"/>
        <s v="Ayuntamiento de Peñaflor de Hornija"/>
        <s v="Ayuntamiento de Pesquera de Duero"/>
        <s v="Ayuntamiento de Piña de Esgueva"/>
        <s v="Ayuntamiento de Piñel de Abajo"/>
        <s v="Ayuntamiento de Piñel de Arriba"/>
        <s v="Ayuntamiento de Pollos"/>
        <s v="Ayuntamiento de Portillo"/>
        <s v="Ayuntamiento de Pozal de Gallinas"/>
        <s v="Ayuntamiento de Pozaldez"/>
        <s v="Ayuntamiento de Pozuelo de la Orden"/>
        <s v="Ayuntamiento de Puras"/>
        <s v="Ayuntamiento de Quintanilla de Arriba"/>
        <s v="Ayuntamiento de Quintanilla de Onésimo"/>
        <s v="Ayuntamiento de Quintanilla de Trigueros"/>
        <s v="Ayuntamiento de Quintanilla del Molar"/>
        <s v="Ayuntamiento de Rábano"/>
        <s v="Ayuntamiento de Ramiro"/>
        <s v="Ayuntamiento de Renedo de Esgueva"/>
        <s v="Ayuntamiento de Roales de Campos"/>
        <s v="Ayuntamiento de Robladillo"/>
        <s v="Ayuntamiento de Roturas"/>
        <s v="Ayuntamiento de Rubí de Bracamonte"/>
        <s v="Ayuntamiento de Rueda"/>
        <s v="Ayuntamiento de Saelices de Mayorga"/>
        <s v="Ayuntamiento de Salvador de Zapardiel"/>
        <s v="Ayuntamiento de San Cebrián de Mazote"/>
        <s v="Ayuntamiento de San Llorente"/>
        <s v="Ayuntamiento de San Martín de Valvení"/>
        <s v="Ayuntamiento de San Miguel del Arroyo"/>
        <s v="Ayuntamiento de San Miguel del Pino"/>
        <s v="Ayuntamiento de San Pablo de la Moraleja"/>
        <s v="Ayuntamiento de San Pedro de Latarce"/>
        <s v="Ayuntamiento de San Pelayo"/>
        <s v="Ayuntamiento de San Román de Hornija"/>
        <s v="Ayuntamiento de San Salvador"/>
        <s v="Ayuntamiento de San Vicente del Palacio"/>
        <s v="Ayuntamiento de Santa Eufemia del Arroyo"/>
        <s v="Ayuntamiento de Santervás de Campos"/>
        <s v="Ayuntamiento de Santibáñez de Valcorba"/>
        <s v="Ayuntamiento de Santovenia de Pisuerga"/>
        <s v="Ayuntamiento de Sardón de Duero"/>
        <s v="Ayuntamiento de Seca, La"/>
        <s v="Ayuntamiento de Serrada"/>
        <s v="Ayuntamiento de Siete Iglesias de Trabancos"/>
        <s v="Ayuntamiento de Simancas"/>
        <s v="Ayuntamiento de Tamariz de Campos"/>
        <s v="Ayuntamiento de Tiedra"/>
        <s v="Ayuntamiento de Tordehumos"/>
        <s v="Ayuntamiento de Tordesillas"/>
        <s v="Ayuntamiento de Torre de Esgueva"/>
        <s v="Ayuntamiento de Torre de Peñafiel"/>
        <s v="Ayuntamiento de Torrecilla de la Abadesa"/>
        <s v="Ayuntamiento de Torrecilla de la Orden"/>
        <s v="Ayuntamiento de Torrecilla de la Torre"/>
        <s v="Ayuntamiento de Torrelobatón"/>
        <s v="Ayuntamiento de Torrescárcela"/>
        <s v="Ayuntamiento de Traspinedo"/>
        <s v="Ayuntamiento de Trigueros del Valle"/>
        <s v="Ayuntamiento de Tudela de Duero"/>
        <s v="Ayuntamiento de Unión de Campos, La"/>
        <s v="Ayuntamiento de Urones de Castroponce"/>
        <s v="Ayuntamiento de Urueña"/>
        <s v="Ayuntamiento de Valbuena de Duero"/>
        <s v="Ayuntamiento de Valdearcos de la Vega"/>
        <s v="Ayuntamiento de Valdenebro de los Valles"/>
        <s v="Ayuntamiento de Valdestillas"/>
        <s v="Ayuntamiento de Valdunquillo"/>
        <s v="Ayuntamiento de Valladolid"/>
        <s v="Ayuntamiento de Valoria la Buena"/>
        <s v="Ayuntamiento de Valverde de Campos"/>
        <s v="Ayuntamiento de Vega de Ruiponce"/>
        <s v="Ayuntamiento de Vega de Valdetronco"/>
        <s v="Ayuntamiento de Velascálvaro"/>
        <s v="Ayuntamiento de Velilla"/>
        <s v="Ayuntamiento de Velliza"/>
        <s v="Ayuntamiento de Ventosa de la Cuesta"/>
        <s v="Ayuntamiento de Viana de Cega"/>
        <s v="Ayuntamiento de Villabáñez"/>
        <s v="Ayuntamiento de Villabaruz de Campos"/>
        <s v="Ayuntamiento de Villabrágima"/>
        <s v="Ayuntamiento de Villacarralón"/>
        <s v="Ayuntamiento de Villacid de Campos"/>
        <s v="Ayuntamiento de Villaco"/>
        <s v="Ayuntamiento de Villafrades de Campos"/>
        <s v="Ayuntamiento de Villafranca de Duero"/>
        <s v="Ayuntamiento de Villafrechós"/>
        <s v="Ayuntamiento de Villafuerte"/>
        <s v="Ayuntamiento de Villagarcía de Campos"/>
        <s v="Ayuntamiento de Villagómez la Nueva"/>
        <s v="Ayuntamiento de Villalán de Campos"/>
        <s v="Ayuntamiento de Villalar de los Comuneros"/>
        <s v="Ayuntamiento de Villalba de la Loma"/>
        <s v="Ayuntamiento de Villalba de los Alcores"/>
        <s v="Ayuntamiento de Villalbarba"/>
        <s v="Ayuntamiento de Villalón de Campos"/>
        <s v="Ayuntamiento de Villamuriel de Campos"/>
        <s v="Ayuntamiento de Villán de Tordesillas"/>
        <s v="Ayuntamiento de Villanubla"/>
        <s v="Ayuntamiento de Villanueva de Duero"/>
        <s v="Ayuntamiento de Villanueva de la Condesa"/>
        <s v="Ayuntamiento de Villanueva de los Caballeros"/>
        <s v="Ayuntamiento de Villanueva de San Mancio"/>
        <s v="Ayuntamiento de Villardefrades"/>
        <s v="Ayuntamiento de Villarmentero de Esgueva"/>
        <s v="Ayuntamiento de Villasexmir"/>
        <s v="Ayuntamiento de Villavaquerín"/>
        <s v="Ayuntamiento de Villavellid"/>
        <s v="Ayuntamiento de Villaverde de Medina"/>
        <s v="Ayuntamiento de Villavicencio de los Caballeros"/>
        <s v="Ayuntamiento de Viloria"/>
        <s v="Ayuntamiento de Wamba"/>
        <s v="Ayuntamiento de Zaratán"/>
        <s v="Ayuntamiento de Abezames"/>
        <s v="Ayuntamiento de Alcañices"/>
        <s v="Ayuntamiento de Alcubilla de Nogales"/>
        <s v="Ayuntamiento de Alfaraz de Sayago"/>
        <s v="Ayuntamiento de Algodre"/>
        <s v="Ayuntamiento de Almaraz de Duero"/>
        <s v="Ayuntamiento de Almeida de Sayago"/>
        <s v="Ayuntamiento de Andavías"/>
        <s v="Ayuntamiento de Arcenillas"/>
        <s v="Ayuntamiento de Arcos de la Polvorosa"/>
        <s v="Ayuntamiento de Argañín"/>
        <s v="Ayuntamiento de Argujillo"/>
        <s v="Ayuntamiento de Arquillinos"/>
        <s v="Ayuntamiento de Arrabalde"/>
        <s v="Ayuntamiento de Aspariegos"/>
        <s v="Ayuntamiento de Asturianos"/>
        <s v="Ayuntamiento de Ayoó de Vidriales"/>
        <s v="Ayuntamiento de Barcial del Barco"/>
        <s v="Ayuntamiento de Belver de los Montes"/>
        <s v="Ayuntamiento de Benavente"/>
        <s v="Ayuntamiento de Benegiles"/>
        <s v="Ayuntamiento de Bermillo de Sayago"/>
        <s v="Ayuntamiento de Bóveda de Toro, La"/>
        <s v="Ayuntamiento de Bretó"/>
        <s v="Ayuntamiento de Bretocino"/>
        <s v="Ayuntamiento de Brime de Sog"/>
        <s v="Ayuntamiento de Brime de Urz"/>
        <s v="Ayuntamiento de Burganes de Valverde"/>
        <s v="Ayuntamiento de Bustillo del Oro"/>
        <s v="Ayuntamiento de Cabañas de Sayago"/>
        <s v="Ayuntamiento de Calzadilla de Tera"/>
        <s v="Ayuntamiento de Camarzana de Tera"/>
        <s v="Ayuntamiento de Cañizal"/>
        <s v="Ayuntamiento de Cañizo"/>
        <s v="Ayuntamiento de Carbajales de Alba"/>
        <s v="Ayuntamiento de Carbellino"/>
        <s v="Ayuntamiento de Casaseca de Campeán"/>
        <s v="Ayuntamiento de Casaseca de las Chanas"/>
        <s v="Ayuntamiento de Castrillo de la Guareña"/>
        <s v="Ayuntamiento de Castrogonzalo"/>
        <s v="Ayuntamiento de Castronuevo"/>
        <s v="Ayuntamiento de Castroverde de Campos"/>
        <s v="Ayuntamiento de Cazurra"/>
        <s v="Ayuntamiento de Cerecinos de Campos"/>
        <s v="Ayuntamiento de Cerecinos del Carrizal"/>
        <s v="Ayuntamiento de Cernadilla"/>
        <s v="Ayuntamiento de Cobreros"/>
        <s v="Ayuntamiento de Coomonte"/>
        <s v="Ayuntamiento de Coreses"/>
        <s v="Ayuntamiento de Corrales del Vino"/>
        <s v="Ayuntamiento de Cotanes del Monte"/>
        <s v="Ayuntamiento de Cubillos"/>
        <s v="Ayuntamiento de Cubo de Benavente"/>
        <s v="Ayuntamiento de Cubo de Tierra del Vino, El"/>
        <s v="Ayuntamiento de Cuelgamures"/>
        <s v="Ayuntamiento de Entrala"/>
        <s v="Ayuntamiento de Espadañedo"/>
        <s v="Ayuntamiento de Faramontanos de Tábara"/>
        <s v="Ayuntamiento de Fariza"/>
        <s v="Ayuntamiento de Fermoselle"/>
        <s v="Ayuntamiento de Ferreras de Abajo"/>
        <s v="Ayuntamiento de Ferreras de Arriba"/>
        <s v="Ayuntamiento de Ferreruela"/>
        <s v="Ayuntamiento de Figueruela de Arriba"/>
        <s v="Ayuntamiento de Fresno de la Polvorosa"/>
        <s v="Ayuntamiento de Fresno de la Ribera"/>
        <s v="Ayuntamiento de Fresno de Sayago"/>
        <s v="Ayuntamiento de Friera de Valverde"/>
        <s v="Ayuntamiento de Fuente Encalada"/>
        <s v="Ayuntamiento de Fuentelapeña"/>
        <s v="Ayuntamiento de Fuentes de Ropel"/>
        <s v="Ayuntamiento de Fuentesaúco"/>
        <s v="Ayuntamiento de Fuentesecas"/>
        <s v="Ayuntamiento de Fuentespreadas"/>
        <s v="Ayuntamiento de Galende"/>
        <s v="Ayuntamiento de Gallegos del Pan"/>
        <s v="Ayuntamiento de Gallegos del Río"/>
        <s v="Ayuntamiento de Gamones"/>
        <s v="Ayuntamiento de Gema"/>
        <s v="Ayuntamiento de Granja de Moreruela"/>
        <s v="Ayuntamiento de Granucillo"/>
        <s v="Ayuntamiento de Guarrate"/>
        <s v="Ayuntamiento de Hermisende"/>
        <s v="Ayuntamiento de Hiniesta, La"/>
        <s v="Ayuntamiento de Jambrina"/>
        <s v="Ayuntamiento de Justel"/>
        <s v="Ayuntamiento de Losacino"/>
        <s v="Ayuntamiento de Losacio"/>
        <s v="Ayuntamiento de Lubián"/>
        <s v="Ayuntamiento de Luelmo"/>
        <s v="Ayuntamiento de Maderal, El"/>
        <s v="Ayuntamiento de Madridanos"/>
        <s v="Ayuntamiento de Mahide"/>
        <s v="Ayuntamiento de Maire de Castroponce"/>
        <s v="Ayuntamiento de Malva"/>
        <s v="Ayuntamiento de Manganeses de la Lampreana"/>
        <s v="Ayuntamiento de Manganeses de la Polvorosa"/>
        <s v="Ayuntamiento de Manzanal de Arriba"/>
        <s v="Ayuntamiento de Manzanal de los Infantes"/>
        <s v="Ayuntamiento de Manzanal del Barco"/>
        <s v="Ayuntamiento de Matilla de Arzón"/>
        <s v="Ayuntamiento de Matilla la Seca"/>
        <s v="Ayuntamiento de Mayalde"/>
        <s v="Ayuntamiento de Melgar de Tera"/>
        <s v="Ayuntamiento de Micereces de Tera"/>
        <s v="Ayuntamiento de Milles de la Polvorosa"/>
        <s v="Ayuntamiento de Molacillos"/>
        <s v="Ayuntamiento de Molezuelas de la Carballeda"/>
        <s v="Ayuntamiento de Mombuey"/>
        <s v="Ayuntamiento de Monfarracinos"/>
        <s v="Ayuntamiento de Montamarta"/>
        <s v="Ayuntamiento de Moral de Sayago"/>
        <s v="Ayuntamiento de Moraleja de Sayago"/>
        <s v="Ayuntamiento de Moraleja del Vino"/>
        <s v="Ayuntamiento de Morales de Rey"/>
        <s v="Ayuntamiento de Morales de Toro"/>
        <s v="Ayuntamiento de Morales de Valverde"/>
        <s v="Ayuntamiento de Morales del Vino"/>
        <s v="Ayuntamiento de Moralina"/>
        <s v="Ayuntamiento de Moreruela de los Infanzones"/>
        <s v="Ayuntamiento de Moreruela de Tábara"/>
        <s v="Ayuntamiento de Muelas de los Caballeros"/>
        <s v="Ayuntamiento de Muelas del Pan"/>
        <s v="Ayuntamiento de Muga de Sayago"/>
        <s v="Ayuntamiento de Navianos de Valverde"/>
        <s v="Ayuntamiento de Olmillos de Castro"/>
        <s v="Ayuntamiento de Otero de Bodas"/>
        <s v="Ayuntamiento de Pajares de la Lampreana"/>
        <s v="Ayuntamiento de Palacios de Sanabria"/>
        <s v="Ayuntamiento de Palacios del Pan"/>
        <s v="Ayuntamiento de Pedralba de la Pradería"/>
        <s v="Ayuntamiento de Pego, El"/>
        <s v="Ayuntamiento de Peleagonzalo"/>
        <s v="Ayuntamiento de Peleas de Abajo"/>
        <s v="Ayuntamiento de Peñausende"/>
        <s v="Ayuntamiento de Peque"/>
        <s v="Ayuntamiento de Perdigón, El"/>
        <s v="Ayuntamiento de Pereruela"/>
        <s v="Ayuntamiento de Perilla de Castro"/>
        <s v="Ayuntamiento de Pías"/>
        <s v="Ayuntamiento de Piedrahita de Castro"/>
        <s v="Ayuntamiento de Pinilla de Toro"/>
        <s v="Ayuntamiento de Pino del Oro"/>
        <s v="Ayuntamiento de Piñero, El"/>
        <s v="Ayuntamiento de Pobladura de Valderaduey"/>
        <s v="Ayuntamiento de Pobladura del Valle"/>
        <s v="Ayuntamiento de Porto"/>
        <s v="Ayuntamiento de Pozoantiguo"/>
        <s v="Ayuntamiento de Pozuelo de Tábara"/>
        <s v="Ayuntamiento de Prado"/>
        <s v="Ayuntamiento de Puebla de Sanabria"/>
        <s v="Ayuntamiento de Pueblica de Valverde"/>
        <s v="Ayuntamiento de Quintanilla de Urz"/>
        <s v="Ayuntamiento de Quintanilla del Monte"/>
        <s v="Ayuntamiento de Quintanilla del Olmo"/>
        <s v="Ayuntamiento de Quiruelas de Vidriales"/>
        <s v="Ayuntamiento de Rabanales"/>
        <s v="Ayuntamiento de Rábano de Aliste"/>
        <s v="Ayuntamiento de Requejo"/>
        <s v="Ayuntamiento de Revellinos"/>
        <s v="Ayuntamiento de Riofrío de Aliste"/>
        <s v="Ayuntamiento de Rionegro del Puente"/>
        <s v="Ayuntamiento de Roales"/>
        <s v="Ayuntamiento de Robleda-Cervantes"/>
        <s v="Ayuntamiento de Roelos de Sayago"/>
        <s v="Ayuntamiento de Rosinos de la Requejada"/>
        <s v="Ayuntamiento de Salce"/>
        <s v="Ayuntamiento de Samir de los Caños"/>
        <s v="Ayuntamiento de San Agustín del Pozo"/>
        <s v="Ayuntamiento de San Cebrián de Castro"/>
        <s v="Ayuntamiento de San Cristóbal de Entreviñas"/>
        <s v="Ayuntamiento de San Esteban del Molar"/>
        <s v="Ayuntamiento de San Justo"/>
        <s v="Ayuntamiento de San Martín de Valderaduey"/>
        <s v="Ayuntamiento de San Miguel de la Ribera"/>
        <s v="Ayuntamiento de San Miguel del Valle"/>
        <s v="Ayuntamiento de San Pedro de Ceque"/>
        <s v="Ayuntamiento de San Pedro de la Nave-Almendra"/>
        <s v="Ayuntamiento de San Vicente de la Cabeza"/>
        <s v="Ayuntamiento de San Vitero"/>
        <s v="Ayuntamiento de Santa Clara de Avedillo"/>
        <s v="Ayuntamiento de Santa Colomba de las Monjas"/>
        <s v="Ayuntamiento de Santa Cristina de la Polvorosa"/>
        <s v="Ayuntamiento de Santa Croya de Tera"/>
        <s v="Ayuntamiento de Santa Eufemia del Barco"/>
        <s v="Ayuntamiento de Santa María de la Vega"/>
        <s v="Ayuntamiento de Santa María de Valverde"/>
        <s v="Ayuntamiento de Santibáñez de Tera"/>
        <s v="Ayuntamiento de Santibáñez de Vidriales"/>
        <s v="Ayuntamiento de Santovenia"/>
        <s v="Ayuntamiento de Sanzoles"/>
        <s v="Ayuntamiento de Tábara"/>
        <s v="Ayuntamiento de Tapioles"/>
        <s v="Ayuntamiento de Toro"/>
        <s v="Ayuntamiento de Torre del Valle, La"/>
        <s v="Ayuntamiento de Torregamones"/>
        <s v="Ayuntamiento de Torres del Carrizal"/>
        <s v="Ayuntamiento de Trabazos"/>
        <s v="Ayuntamiento de Trefacio"/>
        <s v="Ayuntamiento de Uña de Quintana"/>
        <s v="Ayuntamiento de Vadillo de la Guareña"/>
        <s v="Ayuntamiento de Valcabado"/>
        <s v="Ayuntamiento de Valdefinjas"/>
        <s v="Ayuntamiento de Valdescorriel"/>
        <s v="Ayuntamiento de Vallesa de la Guareña"/>
        <s v="Ayuntamiento de Vega de Tera"/>
        <s v="Ayuntamiento de Vega de Villalobos"/>
        <s v="Ayuntamiento de Vegalatrave"/>
        <s v="Ayuntamiento de Venialbo"/>
        <s v="Ayuntamiento de Vezdemarbán"/>
        <s v="Ayuntamiento de Vidayanes"/>
        <s v="Ayuntamiento de Videmala"/>
        <s v="Ayuntamiento de Villabrázaro"/>
        <s v="Ayuntamiento de Villabuena del Puente"/>
        <s v="Ayuntamiento de Villadepera"/>
        <s v="Ayuntamiento de Villafáfila"/>
        <s v="Ayuntamiento de Villaferrueña"/>
        <s v="Ayuntamiento de Villageriz"/>
        <s v="Ayuntamiento de Villalazán"/>
        <s v="Ayuntamiento de Villalba de la Lampreana"/>
        <s v="Ayuntamiento de Villalcampo"/>
        <s v="Ayuntamiento de Villalobos"/>
        <s v="Ayuntamiento de Villalonso"/>
        <s v="Ayuntamiento de Villalpando"/>
        <s v="Ayuntamiento de Villalube"/>
        <s v="Ayuntamiento de Villamayor de Campos"/>
        <s v="Ayuntamiento de Villamor de los Escuderos"/>
        <s v="Ayuntamiento de Villanázar"/>
        <s v="Ayuntamiento de Villanueva de Azoague"/>
        <s v="Ayuntamiento de Villanueva de Campeán"/>
        <s v="Ayuntamiento de Villanueva de las Peras"/>
        <s v="Ayuntamiento de Villanueva del Campo"/>
        <s v="Ayuntamiento de Villar de Fallaves"/>
        <s v="Ayuntamiento de Villar del Buey"/>
        <s v="Ayuntamiento de Villaralbo"/>
        <s v="Ayuntamiento de Villardeciervos"/>
        <s v="Ayuntamiento de Villardiegua de la Ribera"/>
        <s v="Ayuntamiento de Villárdiga"/>
        <s v="Ayuntamiento de Villardondiego"/>
        <s v="Ayuntamiento de Villarrín de Campos"/>
        <s v="Ayuntamiento de Villaseco del Pan"/>
        <s v="Ayuntamiento de Villavendimio"/>
        <s v="Ayuntamiento de Villaveza de Valverde"/>
        <s v="Ayuntamiento de Villaveza del Agua"/>
        <s v="Ayuntamiento de Viñas"/>
        <s v="Ayuntamiento de Zamora"/>
        <s v="Ayuntamiento de Abanto"/>
        <s v="Ayuntamiento de Acered"/>
        <s v="Ayuntamiento de Agón"/>
        <s v="Ayuntamiento de Aguarón"/>
        <s v="Ayuntamiento de Aguilón"/>
        <s v="Ayuntamiento de Ainzón"/>
        <s v="Ayuntamiento de Aladrén"/>
        <s v="Ayuntamiento de Alagón"/>
        <s v="Ayuntamiento de Alarba"/>
        <s v="Ayuntamiento de Alberite de San Juan"/>
        <s v="Ayuntamiento de Albeta"/>
        <s v="Ayuntamiento de Alborge"/>
        <s v="Ayuntamiento de Alcalá de Ebro"/>
        <s v="Ayuntamiento de Alcalá de Moncayo"/>
        <s v="Ayuntamiento de Alconchel de Ariza"/>
        <s v="Ayuntamiento de Aldehuela de Liestos"/>
        <s v="Ayuntamiento de Alfajarín"/>
        <s v="Ayuntamiento de Alfamén"/>
        <s v="Ayuntamiento de Alforque"/>
        <s v="Ayuntamiento de Alhama de Aragón"/>
        <s v="Ayuntamiento de Almochuel"/>
        <s v="Ayuntamiento de Almolda, La"/>
        <s v="Ayuntamiento de Almonacid de la Cuba"/>
        <s v="Ayuntamiento de Almonacid de la Sierra"/>
        <s v="Ayuntamiento de Almunia de Doña Godina, La"/>
        <s v="Ayuntamiento de Alpartir"/>
        <s v="Ayuntamiento de Ambel"/>
        <s v="Ayuntamiento de Anento"/>
        <s v="Ayuntamiento de Aniñón"/>
        <s v="Ayuntamiento de Añón de Moncayo"/>
        <s v="Ayuntamiento de Aranda de Moncayo"/>
        <s v="Ayuntamiento de Arándiga"/>
        <s v="Ayuntamiento de Ardisa"/>
        <s v="Ayuntamiento de Ariza"/>
        <s v="Ayuntamiento de Artieda"/>
        <s v="Ayuntamiento de Asín"/>
        <s v="Ayuntamiento de Atea"/>
        <s v="Ayuntamiento de Ateca"/>
        <s v="Ayuntamiento de Azuara"/>
        <s v="Ayuntamiento de Badules"/>
        <s v="Ayuntamiento de Bagüés"/>
        <s v="Ayuntamiento de Balconchán"/>
        <s v="Ayuntamiento de Bárboles"/>
        <s v="Ayuntamiento de Bardallur"/>
        <s v="Ayuntamiento de Belchite"/>
        <s v="Ayuntamiento de Belmonte de Gracián"/>
        <s v="Ayuntamiento de Berdejo"/>
        <s v="Ayuntamiento de Berrueco"/>
        <s v="Ayuntamiento de Biel"/>
        <s v="Ayuntamiento de Bijuesca"/>
        <s v="Ayuntamiento de Biota"/>
        <s v="Ayuntamiento de Bisimbre"/>
        <s v="Ayuntamiento de Boquiñeni"/>
        <s v="Ayuntamiento de Bordalba"/>
        <s v="Ayuntamiento de Borja"/>
        <s v="Ayuntamiento de Botorrita"/>
        <s v="Ayuntamiento de Brea de Aragón"/>
        <s v="Ayuntamiento de Bubierca"/>
        <s v="Ayuntamiento de Bujaraloz"/>
        <s v="Ayuntamiento de Bulbuente"/>
        <s v="Ayuntamiento de Bureta"/>
        <s v="Ayuntamiento de Burgo de Ebro, El"/>
        <s v="Ayuntamiento de Buste, El"/>
        <s v="Ayuntamiento de Cabañas de Ebro"/>
        <s v="Ayuntamiento de Cabolafuente"/>
        <s v="Ayuntamiento de Cadrete"/>
        <s v="Ayuntamiento de Calatayud"/>
        <s v="Ayuntamiento de Calatorao"/>
        <s v="Ayuntamiento de Calcena"/>
        <s v="Ayuntamiento de Calmarza"/>
        <s v="Ayuntamiento de Campillo de Aragón"/>
        <s v="Ayuntamiento de Carenas"/>
        <s v="Ayuntamiento de Cariñena"/>
        <s v="Ayuntamiento de Caspe"/>
        <s v="Ayuntamiento de Castejón de Alarba"/>
        <s v="Ayuntamiento de Castejón de las Armas"/>
        <s v="Ayuntamiento de Castejón de Valdejasa"/>
        <s v="Ayuntamiento de Castiliscar"/>
        <s v="Ayuntamiento de Cervera de la Cañada"/>
        <s v="Ayuntamiento de Cerveruela"/>
        <s v="Ayuntamiento de Cetina"/>
        <s v="Ayuntamiento de Chiprana"/>
        <s v="Ayuntamiento de Chodes"/>
        <s v="Ayuntamiento de Cimballa"/>
        <s v="Ayuntamiento de Cinco Olivas"/>
        <s v="Ayuntamiento de Clarés de Ribota"/>
        <s v="Ayuntamiento de Codo"/>
        <s v="Ayuntamiento de Codos"/>
        <s v="Ayuntamiento de Contamina"/>
        <s v="Ayuntamiento de Cosuenda"/>
        <s v="Ayuntamiento de Cuarte de Huerva"/>
        <s v="Ayuntamiento de Cubel"/>
        <s v="Ayuntamiento de Cuerlas, Las"/>
        <s v="Ayuntamiento de Daroca"/>
        <s v="Ayuntamiento de Ejea de los Caballeros"/>
        <s v="Ayuntamiento de Embid de Ariza"/>
        <s v="Ayuntamiento de Encinacorba"/>
        <s v="Ayuntamiento de Épila"/>
        <s v="Ayuntamiento de Erla"/>
        <s v="Ayuntamiento de Escatrón"/>
        <s v="Ayuntamiento de Fabara"/>
        <s v="Ayuntamiento de Farlete"/>
        <s v="Ayuntamiento de Fayón"/>
        <s v="Ayuntamiento de Fayos, Los"/>
        <s v="Ayuntamiento de Figueruelas"/>
        <s v="Ayuntamiento de Fombuena"/>
        <s v="Ayuntamiento de Frago, El"/>
        <s v="Ayuntamiento de Frasno, El"/>
        <s v="Ayuntamiento de Fréscano"/>
        <s v="Ayuntamiento de Fuendejalón"/>
        <s v="Ayuntamiento de Fuendetodos"/>
        <s v="Ayuntamiento de Fuentes de Ebro"/>
        <s v="Ayuntamiento de Fuentes de Jiloca"/>
        <s v="Ayuntamiento de Gallocanta"/>
        <s v="Ayuntamiento de Gallur"/>
        <s v="Ayuntamiento de Gelsa"/>
        <s v="Ayuntamiento de Godojos"/>
        <s v="Ayuntamiento de Gotor"/>
        <s v="Ayuntamiento de Grisel"/>
        <s v="Ayuntamiento de Grisén"/>
        <s v="Ayuntamiento de Herrera de los Navarros"/>
        <s v="Ayuntamiento de Ibdes"/>
        <s v="Ayuntamiento de Illueca"/>
        <s v="Ayuntamiento de Isuerre"/>
        <s v="Ayuntamiento de Jaraba"/>
        <s v="Ayuntamiento de Jarque de Moncayo"/>
        <s v="Ayuntamiento de Jaulín"/>
        <s v="Ayuntamiento de Joyosa, La"/>
        <s v="Ayuntamiento de Lagata"/>
        <s v="Ayuntamiento de Langa del Castillo"/>
        <s v="Ayuntamiento de Layana"/>
        <s v="Ayuntamiento de Lécera"/>
        <s v="Ayuntamiento de Lechón"/>
        <s v="Ayuntamiento de Leciñena"/>
        <s v="Ayuntamiento de Letux"/>
        <s v="Ayuntamiento de Litago"/>
        <s v="Ayuntamiento de Lituénigo"/>
        <s v="Ayuntamiento de Lobera de Onsella"/>
        <s v="Ayuntamiento de Longares"/>
        <s v="Ayuntamiento de Longás"/>
        <s v="Ayuntamiento de Lucena de Jalón"/>
        <s v="Ayuntamiento de Luceni"/>
        <s v="Ayuntamiento de Luesia"/>
        <s v="Ayuntamiento de Luesma"/>
        <s v="Ayuntamiento de Lumpiaque"/>
        <s v="Ayuntamiento de Luna"/>
        <s v="Ayuntamiento de Maella"/>
        <s v="Ayuntamiento de Magallón"/>
        <s v="Ayuntamiento de Mainar"/>
        <s v="Ayuntamiento de Malanquilla"/>
        <s v="Ayuntamiento de Maleján"/>
        <s v="Ayuntamiento de Mallén"/>
        <s v="Ayuntamiento de Malón"/>
        <s v="Ayuntamiento de Maluenda"/>
        <s v="Ayuntamiento de Manchones"/>
        <s v="Ayuntamiento de Mara"/>
        <s v="Ayuntamiento de María de Huerva"/>
        <s v="Ayuntamiento de Marracos"/>
        <s v="Ayuntamiento de Mediana de Aragón"/>
        <s v="Ayuntamiento de Mequinenza"/>
        <s v="Ayuntamiento de Mesones de Isuela"/>
        <s v="Ayuntamiento de Mezalocha"/>
        <s v="Ayuntamiento de Mianos"/>
        <s v="Ayuntamiento de Miedes de Aragón"/>
        <s v="Ayuntamiento de Monegrillo"/>
        <s v="Ayuntamiento de Moneva"/>
        <s v="Ayuntamiento de Monreal de Ariza"/>
        <s v="Ayuntamiento de Monterde"/>
        <s v="Ayuntamiento de Montón"/>
        <s v="Ayuntamiento de Morata de Jalón"/>
        <s v="Ayuntamiento de Morata de Jiloca"/>
        <s v="Ayuntamiento de Morés"/>
        <s v="Ayuntamiento de Moros"/>
        <s v="Ayuntamiento de Moyuela"/>
        <s v="Ayuntamiento de Mozota"/>
        <s v="Ayuntamiento de Muel"/>
        <s v="Ayuntamiento de Muela, La"/>
        <s v="Ayuntamiento de Munébrega"/>
        <s v="Ayuntamiento de Murero"/>
        <s v="Ayuntamiento de Murillo de Gállego"/>
        <s v="Ayuntamiento de Navardún"/>
        <s v="Ayuntamiento de Nigüella"/>
        <s v="Ayuntamiento de Nombrevilla"/>
        <s v="Ayuntamiento de Nonaspe"/>
        <s v="Ayuntamiento de Novallas"/>
        <s v="Ayuntamiento de Novillas"/>
        <s v="Ayuntamiento de Nuévalos"/>
        <s v="Ayuntamiento de Nuez de Ebro"/>
        <s v="Ayuntamiento de Olvés"/>
        <s v="Ayuntamiento de Orcajo"/>
        <s v="Ayuntamiento de Orera"/>
        <s v="Ayuntamiento de Orés"/>
        <s v="Ayuntamiento de Oseja"/>
        <s v="Ayuntamiento de Osera de Ebro"/>
        <s v="Ayuntamiento de Paniza"/>
        <s v="Ayuntamiento de Paracuellos de Jiloca"/>
        <s v="Ayuntamiento de Paracuellos de la Ribera"/>
        <s v="Ayuntamiento de Pastriz"/>
        <s v="Ayuntamiento de Pedrola"/>
        <s v="Ayuntamiento de Pedrosas, Las"/>
        <s v="Ayuntamiento de Perdiguera"/>
        <s v="Ayuntamiento de Piedratajada"/>
        <s v="Ayuntamiento de Pina de Ebro"/>
        <s v="Ayuntamiento de Pinseque"/>
        <s v="Ayuntamiento de Pintanos, Los"/>
        <s v="Ayuntamiento de Plasencia de Jalón"/>
        <s v="Ayuntamiento de Pleitas"/>
        <s v="Ayuntamiento de Plenas"/>
        <s v="Ayuntamiento de Pomer"/>
        <s v="Ayuntamiento de Pozuel de Ariza"/>
        <s v="Ayuntamiento de Pozuelo de Aragón"/>
        <s v="Ayuntamiento de Pradilla de Ebro"/>
        <s v="Ayuntamiento de Puebla de Albortón"/>
        <s v="Ayuntamiento de Puebla de Alfindén, La"/>
        <s v="Ayuntamiento de Puendeluna"/>
        <s v="Ayuntamiento de Purujosa"/>
        <s v="Ayuntamiento de Quinto"/>
        <s v="Ayuntamiento de Remolinos"/>
        <s v="Ayuntamiento de Retascón"/>
        <s v="Ayuntamiento de Ricla"/>
        <s v="Ayuntamiento de Romanos"/>
        <s v="Ayuntamiento de Rueda de Jalón"/>
        <s v="Ayuntamiento de Ruesca"/>
        <s v="Ayuntamiento de Sabiñán"/>
        <s v="Ayuntamiento de Sádaba"/>
        <s v="Ayuntamiento de Salillas de Jalón"/>
        <s v="Ayuntamiento de Salvatierra de Esca"/>
        <s v="Ayuntamiento de Samper del Salz"/>
        <s v="Ayuntamiento de San Martín de la Virgen de Moncayo"/>
        <s v="Ayuntamiento de San Mateo de Gállego"/>
        <s v="Ayuntamiento de Santa Cruz de Grío"/>
        <s v="Ayuntamiento de Santa Cruz de Moncayo"/>
        <s v="Ayuntamiento de Santa Eulalia de Gállego"/>
        <s v="Ayuntamiento de Santed"/>
        <s v="Ayuntamiento de Sástago"/>
        <s v="Ayuntamiento de Sediles"/>
        <s v="Ayuntamiento de Sestrica"/>
        <s v="Ayuntamiento de Sierra de Luna"/>
        <s v="Ayuntamiento de Sigüés"/>
        <s v="Ayuntamiento de Sisamón"/>
        <s v="Ayuntamiento de Sobradiel"/>
        <s v="Ayuntamiento de Sos del Rey Católico"/>
        <s v="Ayuntamiento de Tabuenca"/>
        <s v="Ayuntamiento de Talamantes"/>
        <s v="Ayuntamiento de Tarazona"/>
        <s v="Ayuntamiento de Tauste"/>
        <s v="Ayuntamiento de Terrer"/>
        <s v="Ayuntamiento de Tierga"/>
        <s v="Ayuntamiento de Tobed"/>
        <s v="Ayuntamiento de Torralba de los Frailes"/>
        <s v="Ayuntamiento de Torralba de Ribota"/>
        <s v="Ayuntamiento de Torralbilla"/>
        <s v="Ayuntamiento de Torrehermosa"/>
        <s v="Ayuntamiento de Torrelapaja"/>
        <s v="Ayuntamiento de Torrellas"/>
        <s v="Ayuntamiento de Torres de Berrellén"/>
        <s v="Ayuntamiento de Torrijo de la Cañada"/>
        <s v="Ayuntamiento de Tosos"/>
        <s v="Ayuntamiento de Trasmoz"/>
        <s v="Ayuntamiento de Trasobares"/>
        <s v="Ayuntamiento de Uncastillo"/>
        <s v="Ayuntamiento de Undués de Lerda"/>
        <s v="Ayuntamiento de Urrea de Jalón"/>
        <s v="Ayuntamiento de Urriés"/>
        <s v="Ayuntamiento de Used"/>
        <s v="Ayuntamiento de Utebo"/>
        <s v="Ayuntamiento de Val de San Martín"/>
        <s v="Ayuntamiento de Valdehorna"/>
        <s v="Ayuntamiento de Valmadrid"/>
        <s v="Ayuntamiento de Valpalmas"/>
        <s v="Ayuntamiento de Valtorres"/>
        <s v="Ayuntamiento de Velilla de Ebro"/>
        <s v="Ayuntamiento de Velilla de Jiloca"/>
        <s v="Ayuntamiento de Vera de Moncayo"/>
        <s v="Ayuntamiento de Vierlas"/>
        <s v="Ayuntamiento de Villadoz"/>
        <s v="Ayuntamiento de Villafeliche"/>
        <s v="Ayuntamiento de Villafranca de Ebro"/>
        <s v="Ayuntamiento de Villalba de Perejil"/>
        <s v="Ayuntamiento de Villalengua"/>
        <s v="Ayuntamiento de Villamayor de Gállego"/>
        <s v="Ayuntamiento de Villanueva de Gállego"/>
        <s v="Ayuntamiento de Villanueva de Huerva"/>
        <s v="Ayuntamiento de Villanueva de Jiloca"/>
        <s v="Ayuntamiento de Villar de los Navarros"/>
        <s v="Ayuntamiento de Villarreal de Huerva"/>
        <s v="Ayuntamiento de Villarroya de la Sierra"/>
        <s v="Ayuntamiento de Villarroya del Campo"/>
        <s v="Ayuntamiento de Vilueña, La"/>
        <s v="Ayuntamiento de Vistabella"/>
        <s v="Ayuntamiento de Zaida, La"/>
        <s v="Ayuntamiento de Zaragoza"/>
        <s v="Ayuntamiento de Zuera"/>
        <m u="1"/>
      </sharedItems>
    </cacheField>
    <cacheField name="Nº de habitantes" numFmtId="0">
      <sharedItems containsString="0" containsBlank="1" containsNumber="1" containsInteger="1" minValue="2" maxValue="3416771"/>
    </cacheField>
    <cacheField name="Fecha de envío" numFmtId="0">
      <sharedItems containsBlank="1" containsMixedTypes="1" containsNumber="1" containsInteger="1" minValue="45404" maxValue="1141519"/>
    </cacheField>
    <cacheField name="Fecha Transparencia" numFmtId="0">
      <sharedItems containsBlank="1" containsMixedTypes="1" containsNumber="1" containsInteger="1" minValue="45090" maxValue="6702377"/>
    </cacheField>
    <cacheField name="Responsable" numFmtId="0">
      <sharedItems containsBlank="1"/>
    </cacheField>
    <cacheField name="Archivo del primer envío" numFmtId="0">
      <sharedItems containsBlank="1" containsMixedTypes="1" containsNumber="1" containsInteger="1" minValue="45059" maxValue="6693232"/>
    </cacheField>
    <cacheField name="Resultado Fase 1" numFmtId="0">
      <sharedItems containsBlank="1" longText="1"/>
    </cacheField>
    <cacheField name="Respuesta Transparencia" numFmtId="0">
      <sharedItems containsBlank="1" containsMixedTypes="1" containsNumber="1" containsInteger="1" minValue="19" maxValue="11082025" longText="1"/>
    </cacheField>
    <cacheField name="Censo de gatos" numFmtId="0">
      <sharedItems containsSemiMixedTypes="0" containsString="0" containsNumber="1" containsInteger="1" minValue="0" maxValue="40000"/>
    </cacheField>
    <cacheField name="Fecha ultimo censo" numFmtId="0">
      <sharedItems containsBlank="1" containsMixedTypes="1" containsNumber="1" containsInteger="1" minValue="0" maxValue="46290"/>
    </cacheField>
    <cacheField name="% esterilizados" numFmtId="0">
      <sharedItems containsBlank="1" containsMixedTypes="1" containsNumber="1" minValue="0" maxValue="230"/>
    </cacheField>
    <cacheField name="PGCF" numFmtId="0">
      <sharedItems containsBlank="1"/>
    </cacheField>
    <cacheField name="Fecha" numFmtId="0">
      <sharedItems containsBlank="1" containsMixedTypes="1" containsNumber="1" minValue="0" maxValue="6692911"/>
    </cacheField>
    <cacheField name="Estan chipando?" numFmtId="0">
      <sharedItems containsBlank="1" containsMixedTypes="1" containsNumber="1" containsInteger="1" minValue="0" maxValue="145"/>
    </cacheField>
    <cacheField name="% chipado" numFmtId="0">
      <sharedItems containsBlank="1" containsMixedTypes="1" containsNumber="1" minValue="0" maxValue="100"/>
    </cacheField>
    <cacheField name="Partidas CER" numFmtId="0">
      <sharedItems containsBlank="1" containsMixedTypes="1" containsNumber="1" minValue="0" maxValue="1500000"/>
    </cacheField>
    <cacheField name="Partidas recogida" numFmtId="0">
      <sharedItems containsBlank="1" containsMixedTypes="1" containsNumber="1" minValue="0" maxValue="595000"/>
    </cacheField>
    <cacheField name="N P Recogidos" numFmtId="0">
      <sharedItems containsBlank="1" containsMixedTypes="1" containsNumber="1" containsInteger="1" minValue="0" maxValue="85145"/>
    </cacheField>
    <cacheField name="N G Recogidos" numFmtId="0">
      <sharedItems containsBlank="1" containsMixedTypes="1" containsNumber="1" containsInteger="1" minValue="0" maxValue="85145"/>
    </cacheField>
    <cacheField name="N P F Recogidos" numFmtId="0">
      <sharedItems containsBlank="1" containsMixedTypes="1" containsNumber="1" containsInteger="1" minValue="0" maxValue="571"/>
    </cacheField>
    <cacheField name="N G F Recogidos" numFmtId="0">
      <sharedItems containsBlank="1" containsMixedTypes="1" containsNumber="1" containsInteger="1" minValue="0" maxValue="1153"/>
    </cacheField>
    <cacheField name="Convenio" numFmtId="0">
      <sharedItems containsBlank="1" longText="1"/>
    </cacheField>
    <cacheField name="R A 24/7" numFmtId="0">
      <sharedItems containsBlank="1"/>
    </cacheField>
    <cacheField name="Vet 24/7" numFmtId="0">
      <sharedItems containsBlank="1" longText="1"/>
    </cacheField>
    <cacheField name="Column27" numFmtId="0">
      <sharedItems containsNonDate="0" containsString="0" containsBlank="1"/>
    </cacheField>
    <cacheField name="Column28" numFmtId="0">
      <sharedItems containsNonDate="0" containsString="0" containsBlank="1"/>
    </cacheField>
    <cacheField name="1" numFmtId="0">
      <sharedItems containsNonDate="0" containsString="0" containsBlank="1"/>
    </cacheField>
    <cacheField name="Column30" numFmtId="0">
      <sharedItems containsNonDate="0" containsString="0" containsBlank="1"/>
    </cacheField>
    <cacheField name="Tabla_Comunidades_Autónomas.Comunidad autonoma" numFmtId="0">
      <sharedItems containsBlank="1" count="20">
        <s v="Pais Vasco"/>
        <s v="Castilla-La Mancha"/>
        <s v="Comunidad Valenciana"/>
        <s v="Andalucia"/>
        <s v="Asturias"/>
        <s v="Castilla y Leon"/>
        <s v="Extremadura"/>
        <s v="Cataluña"/>
        <s v="Cantabria"/>
        <s v="Ceuta"/>
        <s v="Galicia"/>
        <s v="Aragon"/>
        <s v="Islas Baleares"/>
        <s v="Madrid"/>
        <s v="Melilla"/>
        <s v="Murcia"/>
        <s v="Navarra"/>
        <s v="Canarias"/>
        <s v="La Rioja"/>
        <m u="1"/>
      </sharedItems>
    </cacheField>
    <cacheField name="% Esterilizados normalizado" numFmtId="0">
      <sharedItems containsString="0" containsBlank="1" containsNumber="1" minValue="0" maxValue="2.2999999999999998"/>
    </cacheField>
    <cacheField name="Gatos esterilizados" numFmtId="0">
      <sharedItems containsSemiMixedTypes="0" containsString="0" containsNumber="1" containsInteger="1" minValue="0" maxValue="13500"/>
    </cacheField>
    <cacheField name="Columnas con datos" numFmtId="0">
      <sharedItems containsSemiMixedTypes="0" containsString="0" containsNumber="1" containsInteger="1" minValue="0" maxValue="16"/>
    </cacheField>
    <cacheField name="Estado de datos" numFmtId="0">
      <sharedItems containsBlank="1" count="6">
        <s v="Sin respuesta / Solo identificación"/>
        <s v="Información Parcial"/>
        <s v="Información Completa"/>
        <s v="Contestó sin datos" u="1"/>
        <m u="1"/>
        <s v="Fila vacía" u="1"/>
      </sharedItems>
    </cacheField>
    <cacheField name="Gasto por habitante CER" numFmtId="0">
      <sharedItems containsString="0" containsBlank="1" containsNumber="1" minValue="0" maxValue="211.429747207525"/>
    </cacheField>
    <cacheField name="Gasto por habitante recogida" numFmtId="0">
      <sharedItems containsString="0" containsBlank="1" containsNumber="1" minValue="0" maxValue="833.13882857142869"/>
    </cacheField>
    <cacheField name="Censo esperado" numFmtId="0">
      <sharedItems containsString="0" containsBlank="1" containsNumber="1" minValue="0.2" maxValue="341677.1"/>
    </cacheField>
    <cacheField name="Validez censo" numFmtId="0">
      <sharedItems containsBlank="1" count="6">
        <s v="Sin dato de censo"/>
        <s v="Censo Probable"/>
        <s v="⚠️ Censo Muy Infraestimado"/>
        <s v="🚩 Alta densidad felina"/>
        <s v="🚩 Censo Sobrestimado" u="1"/>
        <m u="1"/>
      </sharedItems>
    </cacheField>
    <cacheField name="Porcentaje real esterilizados" numFmtId="0" formula="'Gatos esterilizados'/'Censo de gato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25">
  <r>
    <x v="0"/>
    <n v="1051"/>
    <x v="0"/>
    <n v="5155"/>
    <n v="45769"/>
    <s v="28/11/2025 2025RTE01626343"/>
    <s v="Blanca"/>
    <m/>
    <s v="FASE 2"/>
    <m/>
    <n v="0"/>
    <m/>
    <m/>
    <m/>
    <m/>
    <m/>
    <m/>
    <m/>
    <m/>
    <m/>
    <m/>
    <m/>
    <m/>
    <m/>
    <m/>
    <m/>
    <m/>
    <m/>
    <m/>
    <m/>
    <x v="0"/>
    <n v="0"/>
    <n v="0"/>
    <n v="0"/>
    <x v="0"/>
    <m/>
    <m/>
    <n v="515.5"/>
    <x v="0"/>
  </r>
  <r>
    <x v="0"/>
    <n v="1001"/>
    <x v="1"/>
    <n v="2971"/>
    <n v="45769"/>
    <s v="01/12/2025 2025RTE01638348"/>
    <s v="Blanca"/>
    <m/>
    <s v="FASE 2"/>
    <m/>
    <n v="0"/>
    <m/>
    <m/>
    <m/>
    <m/>
    <m/>
    <m/>
    <m/>
    <m/>
    <m/>
    <m/>
    <m/>
    <m/>
    <m/>
    <m/>
    <m/>
    <m/>
    <m/>
    <m/>
    <m/>
    <x v="0"/>
    <n v="0"/>
    <n v="0"/>
    <n v="0"/>
    <x v="0"/>
    <m/>
    <m/>
    <n v="297.10000000000002"/>
    <x v="0"/>
  </r>
  <r>
    <x v="0"/>
    <n v="1002"/>
    <x v="2"/>
    <n v="10330"/>
    <n v="45769"/>
    <s v="24/11/2025 2025RTE01591411"/>
    <s v="Blanca"/>
    <m/>
    <s v="FASE 2"/>
    <m/>
    <n v="0"/>
    <m/>
    <m/>
    <m/>
    <m/>
    <m/>
    <m/>
    <m/>
    <m/>
    <m/>
    <m/>
    <m/>
    <m/>
    <m/>
    <m/>
    <m/>
    <m/>
    <m/>
    <m/>
    <m/>
    <x v="0"/>
    <n v="0"/>
    <n v="0"/>
    <n v="0"/>
    <x v="0"/>
    <m/>
    <m/>
    <n v="1033"/>
    <x v="0"/>
  </r>
  <r>
    <x v="0"/>
    <n v="1049"/>
    <x v="3"/>
    <n v="142"/>
    <n v="45769"/>
    <s v="01/12/2025 2025RTE01638362"/>
    <s v="Blanca"/>
    <m/>
    <s v="FASE 2"/>
    <m/>
    <n v="0"/>
    <m/>
    <m/>
    <m/>
    <m/>
    <m/>
    <m/>
    <m/>
    <m/>
    <m/>
    <m/>
    <m/>
    <m/>
    <m/>
    <m/>
    <m/>
    <m/>
    <m/>
    <m/>
    <m/>
    <x v="0"/>
    <n v="0"/>
    <n v="0"/>
    <n v="0"/>
    <x v="0"/>
    <m/>
    <m/>
    <n v="14.2"/>
    <x v="0"/>
  </r>
  <r>
    <x v="0"/>
    <n v="1003"/>
    <x v="4"/>
    <n v="1381"/>
    <m/>
    <m/>
    <m/>
    <m/>
    <m/>
    <m/>
    <n v="0"/>
    <m/>
    <m/>
    <m/>
    <m/>
    <m/>
    <m/>
    <m/>
    <m/>
    <m/>
    <m/>
    <m/>
    <m/>
    <m/>
    <m/>
    <m/>
    <m/>
    <m/>
    <m/>
    <m/>
    <x v="0"/>
    <n v="0"/>
    <n v="0"/>
    <n v="0"/>
    <x v="0"/>
    <m/>
    <m/>
    <n v="138.1"/>
    <x v="0"/>
  </r>
  <r>
    <x v="0"/>
    <n v="1006"/>
    <x v="5"/>
    <n v="247"/>
    <n v="45769"/>
    <s v="01/12/2025 2025RTE01638374"/>
    <s v="Blanca"/>
    <m/>
    <s v="FASE 2"/>
    <m/>
    <n v="0"/>
    <m/>
    <m/>
    <m/>
    <m/>
    <m/>
    <m/>
    <m/>
    <m/>
    <m/>
    <m/>
    <m/>
    <m/>
    <m/>
    <m/>
    <m/>
    <m/>
    <m/>
    <m/>
    <m/>
    <x v="0"/>
    <n v="0"/>
    <n v="0"/>
    <n v="0"/>
    <x v="0"/>
    <m/>
    <m/>
    <n v="24.7"/>
    <x v="0"/>
  </r>
  <r>
    <x v="0"/>
    <n v="1037"/>
    <x v="6"/>
    <n v="822"/>
    <n v="45769"/>
    <s v="01/12/2025 2025RTE01638387"/>
    <s v="Blanca"/>
    <m/>
    <s v="FASE 2"/>
    <m/>
    <n v="0"/>
    <m/>
    <m/>
    <m/>
    <m/>
    <m/>
    <m/>
    <m/>
    <m/>
    <m/>
    <m/>
    <m/>
    <m/>
    <m/>
    <m/>
    <m/>
    <m/>
    <m/>
    <m/>
    <m/>
    <x v="0"/>
    <n v="0"/>
    <n v="0"/>
    <n v="0"/>
    <x v="0"/>
    <m/>
    <m/>
    <n v="82.2"/>
    <x v="0"/>
  </r>
  <r>
    <x v="0"/>
    <n v="1008"/>
    <x v="7"/>
    <n v="1047"/>
    <m/>
    <m/>
    <m/>
    <m/>
    <m/>
    <m/>
    <n v="0"/>
    <m/>
    <m/>
    <m/>
    <m/>
    <m/>
    <m/>
    <m/>
    <m/>
    <m/>
    <m/>
    <m/>
    <m/>
    <m/>
    <m/>
    <m/>
    <m/>
    <m/>
    <m/>
    <m/>
    <x v="0"/>
    <n v="0"/>
    <n v="0"/>
    <n v="0"/>
    <x v="0"/>
    <m/>
    <m/>
    <n v="104.7"/>
    <x v="0"/>
  </r>
  <r>
    <x v="0"/>
    <n v="1004"/>
    <x v="8"/>
    <n v="1856"/>
    <n v="45769"/>
    <s v="01/12/2025 2025RTE01638397"/>
    <s v="Blanca"/>
    <m/>
    <s v="FASE 2"/>
    <n v="46072"/>
    <n v="70"/>
    <m/>
    <n v="90"/>
    <s v="No"/>
    <m/>
    <s v="No"/>
    <m/>
    <n v="6000"/>
    <m/>
    <m/>
    <m/>
    <m/>
    <m/>
    <s v="Recogida con la Diputación Foral de Álava y colonias con Asocaciación Hirua"/>
    <s v="No"/>
    <s v="No lo aclara"/>
    <m/>
    <m/>
    <m/>
    <m/>
    <x v="0"/>
    <n v="0.9"/>
    <n v="63"/>
    <n v="8"/>
    <x v="1"/>
    <n v="3.2327586206896552"/>
    <m/>
    <n v="185.6"/>
    <x v="1"/>
  </r>
  <r>
    <x v="0"/>
    <n v="1009"/>
    <x v="9"/>
    <n v="1611"/>
    <n v="45769"/>
    <s v="01/12/2025 2025RTE01638412"/>
    <s v="Blanca"/>
    <m/>
    <s v="FASE 2"/>
    <m/>
    <n v="0"/>
    <m/>
    <m/>
    <m/>
    <m/>
    <m/>
    <m/>
    <m/>
    <m/>
    <m/>
    <m/>
    <m/>
    <m/>
    <m/>
    <m/>
    <m/>
    <m/>
    <m/>
    <m/>
    <m/>
    <x v="0"/>
    <n v="0"/>
    <n v="0"/>
    <n v="0"/>
    <x v="0"/>
    <m/>
    <m/>
    <n v="161.1"/>
    <x v="0"/>
  </r>
  <r>
    <x v="0"/>
    <n v="1010"/>
    <x v="10"/>
    <n v="2942"/>
    <n v="45769"/>
    <m/>
    <s v="Blanca"/>
    <m/>
    <m/>
    <m/>
    <n v="0"/>
    <m/>
    <m/>
    <m/>
    <m/>
    <m/>
    <m/>
    <m/>
    <m/>
    <m/>
    <m/>
    <m/>
    <m/>
    <m/>
    <m/>
    <m/>
    <m/>
    <m/>
    <m/>
    <m/>
    <x v="0"/>
    <n v="0"/>
    <n v="0"/>
    <n v="0"/>
    <x v="0"/>
    <m/>
    <m/>
    <n v="294.2"/>
    <x v="0"/>
  </r>
  <r>
    <x v="0"/>
    <n v="1011"/>
    <x v="11"/>
    <n v="291"/>
    <n v="45769"/>
    <m/>
    <s v="Blanca"/>
    <m/>
    <m/>
    <m/>
    <n v="0"/>
    <m/>
    <m/>
    <m/>
    <m/>
    <m/>
    <m/>
    <m/>
    <m/>
    <m/>
    <m/>
    <m/>
    <m/>
    <m/>
    <m/>
    <m/>
    <m/>
    <m/>
    <m/>
    <m/>
    <x v="0"/>
    <n v="0"/>
    <n v="0"/>
    <n v="0"/>
    <x v="0"/>
    <m/>
    <m/>
    <n v="29.1"/>
    <x v="0"/>
  </r>
  <r>
    <x v="0"/>
    <n v="1013"/>
    <x v="12"/>
    <n v="879"/>
    <n v="45770"/>
    <m/>
    <s v="Blanca"/>
    <m/>
    <m/>
    <m/>
    <n v="0"/>
    <m/>
    <m/>
    <m/>
    <m/>
    <m/>
    <m/>
    <m/>
    <m/>
    <m/>
    <m/>
    <m/>
    <m/>
    <m/>
    <m/>
    <m/>
    <m/>
    <m/>
    <m/>
    <m/>
    <x v="0"/>
    <n v="0"/>
    <n v="0"/>
    <n v="0"/>
    <x v="0"/>
    <m/>
    <m/>
    <n v="87.9"/>
    <x v="0"/>
  </r>
  <r>
    <x v="0"/>
    <n v="1014"/>
    <x v="13"/>
    <n v="459"/>
    <n v="45770"/>
    <m/>
    <s v="Blanca"/>
    <m/>
    <m/>
    <m/>
    <n v="0"/>
    <m/>
    <m/>
    <m/>
    <m/>
    <m/>
    <m/>
    <m/>
    <m/>
    <m/>
    <m/>
    <m/>
    <m/>
    <m/>
    <m/>
    <m/>
    <m/>
    <m/>
    <m/>
    <m/>
    <x v="0"/>
    <n v="0"/>
    <n v="0"/>
    <n v="0"/>
    <x v="0"/>
    <m/>
    <m/>
    <n v="45.9"/>
    <x v="0"/>
  </r>
  <r>
    <x v="0"/>
    <n v="1016"/>
    <x v="14"/>
    <n v="546"/>
    <n v="45770"/>
    <m/>
    <s v="Blanca"/>
    <m/>
    <m/>
    <m/>
    <n v="0"/>
    <m/>
    <m/>
    <m/>
    <m/>
    <m/>
    <m/>
    <m/>
    <m/>
    <m/>
    <m/>
    <m/>
    <m/>
    <m/>
    <m/>
    <m/>
    <m/>
    <m/>
    <m/>
    <m/>
    <x v="0"/>
    <n v="0"/>
    <n v="0"/>
    <n v="0"/>
    <x v="0"/>
    <m/>
    <m/>
    <n v="54.6"/>
    <x v="0"/>
  </r>
  <r>
    <x v="0"/>
    <n v="1017"/>
    <x v="15"/>
    <n v="1085"/>
    <n v="45770"/>
    <m/>
    <s v="Blanca"/>
    <n v="45785"/>
    <s v="FASE 2"/>
    <m/>
    <n v="45"/>
    <s v="04/25"/>
    <n v="100"/>
    <s v="Sí"/>
    <n v="45706"/>
    <s v="No"/>
    <n v="0"/>
    <n v="5000"/>
    <n v="0"/>
    <n v="0"/>
    <n v="0"/>
    <n v="0"/>
    <n v="0"/>
    <s v="Diputación recogidas perros y protectora Betilagun"/>
    <s v="Diputación Foral"/>
    <s v="No"/>
    <m/>
    <m/>
    <m/>
    <m/>
    <x v="0"/>
    <n v="1"/>
    <n v="45"/>
    <n v="16"/>
    <x v="2"/>
    <n v="4.6082949308755756"/>
    <n v="0"/>
    <n v="108.5"/>
    <x v="1"/>
  </r>
  <r>
    <x v="0"/>
    <n v="1021"/>
    <x v="16"/>
    <n v="642"/>
    <n v="45770"/>
    <m/>
    <s v="Blanca"/>
    <m/>
    <m/>
    <m/>
    <n v="0"/>
    <m/>
    <m/>
    <m/>
    <m/>
    <m/>
    <m/>
    <m/>
    <m/>
    <m/>
    <m/>
    <m/>
    <m/>
    <m/>
    <m/>
    <m/>
    <m/>
    <m/>
    <m/>
    <m/>
    <x v="0"/>
    <n v="0"/>
    <n v="0"/>
    <n v="0"/>
    <x v="0"/>
    <m/>
    <m/>
    <n v="64.2"/>
    <x v="0"/>
  </r>
  <r>
    <x v="0"/>
    <n v="1022"/>
    <x v="17"/>
    <n v="955"/>
    <n v="45770"/>
    <m/>
    <s v="Blanca"/>
    <m/>
    <m/>
    <m/>
    <n v="0"/>
    <m/>
    <m/>
    <m/>
    <m/>
    <m/>
    <m/>
    <m/>
    <m/>
    <m/>
    <m/>
    <m/>
    <m/>
    <m/>
    <m/>
    <m/>
    <m/>
    <m/>
    <m/>
    <m/>
    <x v="0"/>
    <n v="0"/>
    <n v="0"/>
    <n v="0"/>
    <x v="0"/>
    <m/>
    <m/>
    <n v="95.5"/>
    <x v="0"/>
  </r>
  <r>
    <x v="0"/>
    <n v="1023"/>
    <x v="18"/>
    <n v="319"/>
    <n v="45770"/>
    <s v="01/12/2025 2025RTE01638420"/>
    <s v="Blanca"/>
    <m/>
    <s v="FASE 2"/>
    <m/>
    <n v="0"/>
    <m/>
    <m/>
    <m/>
    <m/>
    <m/>
    <m/>
    <m/>
    <m/>
    <m/>
    <m/>
    <m/>
    <m/>
    <m/>
    <m/>
    <m/>
    <m/>
    <m/>
    <m/>
    <m/>
    <x v="0"/>
    <n v="0"/>
    <n v="0"/>
    <n v="0"/>
    <x v="0"/>
    <m/>
    <m/>
    <n v="31.9"/>
    <x v="0"/>
  </r>
  <r>
    <x v="0"/>
    <n v="1047"/>
    <x v="19"/>
    <n v="1439"/>
    <n v="45770"/>
    <s v="14/11/2025 2025RTE01555097"/>
    <s v="Blanca"/>
    <m/>
    <s v="FASE 2"/>
    <m/>
    <n v="0"/>
    <m/>
    <m/>
    <m/>
    <m/>
    <m/>
    <m/>
    <m/>
    <m/>
    <m/>
    <m/>
    <m/>
    <m/>
    <m/>
    <m/>
    <m/>
    <m/>
    <m/>
    <m/>
    <m/>
    <x v="0"/>
    <n v="0"/>
    <n v="0"/>
    <n v="0"/>
    <x v="0"/>
    <m/>
    <m/>
    <n v="143.9"/>
    <x v="0"/>
  </r>
  <r>
    <x v="0"/>
    <n v="1046"/>
    <x v="20"/>
    <n v="845"/>
    <n v="45770"/>
    <s v="01/12/2025 2025RTE01638452"/>
    <s v="Blanca"/>
    <m/>
    <s v="FASE 2"/>
    <m/>
    <n v="0"/>
    <m/>
    <m/>
    <m/>
    <m/>
    <m/>
    <m/>
    <m/>
    <m/>
    <m/>
    <m/>
    <m/>
    <m/>
    <m/>
    <m/>
    <m/>
    <m/>
    <m/>
    <m/>
    <m/>
    <x v="0"/>
    <n v="0"/>
    <n v="0"/>
    <n v="0"/>
    <x v="0"/>
    <m/>
    <m/>
    <n v="84.5"/>
    <x v="0"/>
  </r>
  <r>
    <x v="0"/>
    <n v="1056"/>
    <x v="21"/>
    <n v="214"/>
    <n v="45770"/>
    <s v="01/12/2025 2025RTE01638500"/>
    <s v="Blanca"/>
    <m/>
    <s v="FASE 2"/>
    <m/>
    <n v="0"/>
    <m/>
    <m/>
    <m/>
    <m/>
    <m/>
    <m/>
    <m/>
    <m/>
    <m/>
    <m/>
    <m/>
    <m/>
    <m/>
    <m/>
    <m/>
    <m/>
    <m/>
    <m/>
    <m/>
    <x v="0"/>
    <n v="0"/>
    <n v="0"/>
    <n v="0"/>
    <x v="0"/>
    <m/>
    <m/>
    <n v="21.4"/>
    <x v="0"/>
  </r>
  <r>
    <x v="0"/>
    <n v="1901"/>
    <x v="22"/>
    <n v="3625"/>
    <n v="45772"/>
    <s v="14/11/2025 2025RTE01555079"/>
    <s v="Blanca"/>
    <m/>
    <s v="FASE 2"/>
    <m/>
    <n v="0"/>
    <m/>
    <m/>
    <m/>
    <m/>
    <m/>
    <m/>
    <m/>
    <m/>
    <m/>
    <m/>
    <m/>
    <m/>
    <m/>
    <m/>
    <m/>
    <m/>
    <m/>
    <m/>
    <m/>
    <x v="0"/>
    <n v="0"/>
    <n v="0"/>
    <n v="0"/>
    <x v="0"/>
    <m/>
    <m/>
    <n v="362.5"/>
    <x v="0"/>
  </r>
  <r>
    <x v="0"/>
    <n v="1027"/>
    <x v="23"/>
    <n v="553"/>
    <n v="45772"/>
    <m/>
    <s v="Blanca"/>
    <m/>
    <m/>
    <m/>
    <n v="0"/>
    <m/>
    <m/>
    <m/>
    <m/>
    <m/>
    <m/>
    <m/>
    <m/>
    <m/>
    <m/>
    <m/>
    <m/>
    <m/>
    <m/>
    <m/>
    <m/>
    <m/>
    <m/>
    <m/>
    <x v="0"/>
    <n v="0"/>
    <n v="0"/>
    <n v="0"/>
    <x v="0"/>
    <m/>
    <m/>
    <n v="55.3"/>
    <x v="0"/>
  </r>
  <r>
    <x v="0"/>
    <n v="1019"/>
    <x v="24"/>
    <n v="178"/>
    <n v="45772"/>
    <s v="01/12/2025 2025RTE01638548"/>
    <s v="Blanca"/>
    <m/>
    <s v="FASE 2"/>
    <m/>
    <n v="0"/>
    <m/>
    <m/>
    <m/>
    <m/>
    <m/>
    <m/>
    <m/>
    <m/>
    <m/>
    <m/>
    <m/>
    <m/>
    <m/>
    <m/>
    <m/>
    <m/>
    <m/>
    <m/>
    <m/>
    <x v="0"/>
    <n v="0"/>
    <n v="0"/>
    <n v="0"/>
    <x v="0"/>
    <m/>
    <m/>
    <n v="17.8"/>
    <x v="0"/>
  </r>
  <r>
    <x v="0"/>
    <n v="1020"/>
    <x v="25"/>
    <n v="408"/>
    <n v="45772"/>
    <m/>
    <s v="Blanca"/>
    <m/>
    <m/>
    <m/>
    <n v="0"/>
    <m/>
    <m/>
    <m/>
    <m/>
    <m/>
    <m/>
    <m/>
    <m/>
    <m/>
    <m/>
    <m/>
    <m/>
    <m/>
    <m/>
    <m/>
    <m/>
    <m/>
    <m/>
    <m/>
    <x v="0"/>
    <n v="0"/>
    <n v="0"/>
    <n v="0"/>
    <x v="0"/>
    <m/>
    <m/>
    <n v="40.799999999999997"/>
    <x v="0"/>
  </r>
  <r>
    <x v="0"/>
    <n v="1028"/>
    <x v="26"/>
    <n v="1565"/>
    <n v="45772"/>
    <m/>
    <s v="Blanca"/>
    <m/>
    <m/>
    <m/>
    <n v="0"/>
    <m/>
    <m/>
    <m/>
    <m/>
    <m/>
    <m/>
    <m/>
    <m/>
    <m/>
    <m/>
    <m/>
    <m/>
    <m/>
    <m/>
    <m/>
    <m/>
    <m/>
    <m/>
    <m/>
    <x v="0"/>
    <n v="0"/>
    <n v="0"/>
    <n v="0"/>
    <x v="0"/>
    <m/>
    <m/>
    <n v="156.5"/>
    <x v="0"/>
  </r>
  <r>
    <x v="0"/>
    <n v="1030"/>
    <x v="27"/>
    <n v="170"/>
    <n v="45772"/>
    <m/>
    <s v="Blanca"/>
    <m/>
    <m/>
    <m/>
    <n v="0"/>
    <m/>
    <m/>
    <m/>
    <m/>
    <m/>
    <m/>
    <m/>
    <m/>
    <m/>
    <m/>
    <m/>
    <m/>
    <m/>
    <m/>
    <m/>
    <m/>
    <m/>
    <m/>
    <m/>
    <x v="0"/>
    <n v="0"/>
    <n v="0"/>
    <n v="0"/>
    <x v="0"/>
    <m/>
    <m/>
    <n v="17"/>
    <x v="0"/>
  </r>
  <r>
    <x v="0"/>
    <n v="1031"/>
    <x v="28"/>
    <n v="1478"/>
    <n v="45772"/>
    <m/>
    <s v="Blanca"/>
    <m/>
    <m/>
    <m/>
    <n v="0"/>
    <m/>
    <m/>
    <m/>
    <m/>
    <m/>
    <m/>
    <m/>
    <m/>
    <m/>
    <m/>
    <m/>
    <m/>
    <m/>
    <m/>
    <m/>
    <m/>
    <m/>
    <m/>
    <m/>
    <x v="0"/>
    <n v="0"/>
    <n v="0"/>
    <n v="0"/>
    <x v="0"/>
    <m/>
    <m/>
    <n v="147.80000000000001"/>
    <x v="0"/>
  </r>
  <r>
    <x v="0"/>
    <n v="1032"/>
    <x v="29"/>
    <n v="685"/>
    <n v="45772"/>
    <m/>
    <s v="Blanca"/>
    <m/>
    <m/>
    <m/>
    <n v="0"/>
    <m/>
    <m/>
    <m/>
    <m/>
    <m/>
    <m/>
    <m/>
    <m/>
    <m/>
    <m/>
    <m/>
    <m/>
    <m/>
    <m/>
    <m/>
    <m/>
    <m/>
    <m/>
    <m/>
    <x v="0"/>
    <n v="0"/>
    <n v="0"/>
    <n v="0"/>
    <x v="0"/>
    <m/>
    <m/>
    <n v="68.5"/>
    <x v="0"/>
  </r>
  <r>
    <x v="0"/>
    <n v="1902"/>
    <x v="30"/>
    <n v="926"/>
    <n v="45772"/>
    <m/>
    <s v="Blanca"/>
    <s v="29/04/25 Rechazan el registro porque no tienen los datos solicitados"/>
    <m/>
    <m/>
    <n v="0"/>
    <m/>
    <m/>
    <m/>
    <m/>
    <m/>
    <m/>
    <m/>
    <m/>
    <m/>
    <m/>
    <m/>
    <m/>
    <m/>
    <m/>
    <m/>
    <m/>
    <m/>
    <m/>
    <m/>
    <x v="0"/>
    <n v="0"/>
    <n v="0"/>
    <n v="0"/>
    <x v="0"/>
    <m/>
    <m/>
    <n v="92.6"/>
    <x v="0"/>
  </r>
  <r>
    <x v="0"/>
    <n v="1033"/>
    <x v="31"/>
    <n v="859"/>
    <n v="45772"/>
    <m/>
    <s v="Blanca"/>
    <m/>
    <m/>
    <m/>
    <n v="0"/>
    <m/>
    <m/>
    <m/>
    <m/>
    <m/>
    <m/>
    <m/>
    <m/>
    <m/>
    <m/>
    <m/>
    <m/>
    <m/>
    <m/>
    <m/>
    <m/>
    <m/>
    <m/>
    <m/>
    <x v="0"/>
    <n v="0"/>
    <n v="0"/>
    <n v="0"/>
    <x v="0"/>
    <m/>
    <m/>
    <n v="85.9"/>
    <x v="0"/>
  </r>
  <r>
    <x v="0"/>
    <n v="1036"/>
    <x v="32"/>
    <n v="17982"/>
    <n v="45779"/>
    <m/>
    <s v="Blanca"/>
    <m/>
    <m/>
    <m/>
    <n v="0"/>
    <m/>
    <m/>
    <m/>
    <m/>
    <m/>
    <m/>
    <m/>
    <m/>
    <m/>
    <m/>
    <m/>
    <m/>
    <m/>
    <m/>
    <m/>
    <m/>
    <m/>
    <m/>
    <m/>
    <x v="0"/>
    <n v="0"/>
    <n v="0"/>
    <n v="0"/>
    <x v="0"/>
    <m/>
    <m/>
    <n v="1798.2"/>
    <x v="0"/>
  </r>
  <r>
    <x v="0"/>
    <n v="1058"/>
    <x v="33"/>
    <n v="2086"/>
    <m/>
    <m/>
    <s v="Blanca"/>
    <m/>
    <m/>
    <m/>
    <n v="0"/>
    <m/>
    <m/>
    <m/>
    <m/>
    <m/>
    <m/>
    <m/>
    <m/>
    <m/>
    <m/>
    <m/>
    <m/>
    <m/>
    <m/>
    <m/>
    <m/>
    <m/>
    <m/>
    <m/>
    <x v="0"/>
    <n v="0"/>
    <n v="0"/>
    <n v="0"/>
    <x v="0"/>
    <m/>
    <m/>
    <n v="208.6"/>
    <x v="0"/>
  </r>
  <r>
    <x v="0"/>
    <n v="1034"/>
    <x v="34"/>
    <n v="210"/>
    <n v="45779"/>
    <m/>
    <s v="Blanca"/>
    <m/>
    <m/>
    <m/>
    <n v="0"/>
    <m/>
    <m/>
    <m/>
    <m/>
    <m/>
    <m/>
    <m/>
    <m/>
    <m/>
    <m/>
    <m/>
    <m/>
    <m/>
    <m/>
    <m/>
    <m/>
    <m/>
    <m/>
    <m/>
    <x v="0"/>
    <n v="0"/>
    <n v="0"/>
    <n v="0"/>
    <x v="0"/>
    <m/>
    <m/>
    <n v="21"/>
    <x v="0"/>
  </r>
  <r>
    <x v="0"/>
    <n v="1039"/>
    <x v="35"/>
    <n v="215"/>
    <n v="45779"/>
    <m/>
    <s v="Blanca"/>
    <m/>
    <m/>
    <m/>
    <n v="0"/>
    <m/>
    <m/>
    <m/>
    <m/>
    <m/>
    <m/>
    <m/>
    <m/>
    <m/>
    <m/>
    <m/>
    <m/>
    <m/>
    <m/>
    <m/>
    <m/>
    <m/>
    <m/>
    <m/>
    <x v="0"/>
    <n v="0"/>
    <n v="0"/>
    <n v="0"/>
    <x v="0"/>
    <m/>
    <m/>
    <n v="21.5"/>
    <x v="0"/>
  </r>
  <r>
    <x v="0"/>
    <n v="1041"/>
    <x v="36"/>
    <n v="191"/>
    <n v="45779"/>
    <m/>
    <s v="Blanca"/>
    <m/>
    <m/>
    <m/>
    <n v="0"/>
    <m/>
    <m/>
    <m/>
    <m/>
    <m/>
    <m/>
    <m/>
    <m/>
    <m/>
    <m/>
    <m/>
    <m/>
    <m/>
    <m/>
    <m/>
    <m/>
    <m/>
    <m/>
    <m/>
    <x v="0"/>
    <n v="0"/>
    <n v="0"/>
    <n v="0"/>
    <x v="0"/>
    <m/>
    <m/>
    <n v="19.100000000000001"/>
    <x v="0"/>
  </r>
  <r>
    <x v="0"/>
    <n v="1042"/>
    <x v="37"/>
    <n v="1194"/>
    <n v="45779"/>
    <m/>
    <s v="Blanca"/>
    <m/>
    <m/>
    <m/>
    <n v="0"/>
    <m/>
    <m/>
    <m/>
    <m/>
    <m/>
    <m/>
    <m/>
    <m/>
    <m/>
    <m/>
    <m/>
    <m/>
    <m/>
    <m/>
    <m/>
    <m/>
    <m/>
    <m/>
    <m/>
    <x v="0"/>
    <n v="0"/>
    <n v="0"/>
    <n v="0"/>
    <x v="0"/>
    <m/>
    <m/>
    <n v="119.4"/>
    <x v="0"/>
  </r>
  <r>
    <x v="0"/>
    <n v="1043"/>
    <x v="38"/>
    <n v="3413"/>
    <n v="45779"/>
    <m/>
    <s v="Blanca"/>
    <m/>
    <m/>
    <m/>
    <n v="0"/>
    <m/>
    <m/>
    <m/>
    <m/>
    <m/>
    <m/>
    <m/>
    <m/>
    <m/>
    <m/>
    <m/>
    <m/>
    <m/>
    <m/>
    <m/>
    <m/>
    <m/>
    <m/>
    <m/>
    <x v="0"/>
    <n v="0"/>
    <n v="0"/>
    <n v="0"/>
    <x v="0"/>
    <m/>
    <m/>
    <n v="341.3"/>
    <x v="0"/>
  </r>
  <r>
    <x v="0"/>
    <n v="1044"/>
    <x v="39"/>
    <n v="302"/>
    <n v="45779"/>
    <m/>
    <s v="Blanca"/>
    <m/>
    <m/>
    <m/>
    <n v="0"/>
    <m/>
    <m/>
    <m/>
    <m/>
    <m/>
    <m/>
    <m/>
    <m/>
    <m/>
    <m/>
    <m/>
    <m/>
    <m/>
    <m/>
    <m/>
    <m/>
    <m/>
    <m/>
    <m/>
    <x v="0"/>
    <n v="0"/>
    <n v="0"/>
    <n v="0"/>
    <x v="0"/>
    <m/>
    <m/>
    <n v="30.2"/>
    <x v="0"/>
  </r>
  <r>
    <x v="0"/>
    <n v="1052"/>
    <x v="40"/>
    <n v="290"/>
    <n v="45779"/>
    <m/>
    <s v="Blanca"/>
    <m/>
    <m/>
    <m/>
    <n v="0"/>
    <m/>
    <m/>
    <m/>
    <m/>
    <m/>
    <m/>
    <m/>
    <m/>
    <m/>
    <m/>
    <m/>
    <m/>
    <m/>
    <m/>
    <m/>
    <m/>
    <m/>
    <m/>
    <m/>
    <x v="0"/>
    <n v="0"/>
    <n v="0"/>
    <n v="0"/>
    <x v="0"/>
    <m/>
    <m/>
    <n v="29"/>
    <x v="0"/>
  </r>
  <r>
    <x v="0"/>
    <n v="1053"/>
    <x v="41"/>
    <n v="720"/>
    <n v="45779"/>
    <m/>
    <s v="Blanca"/>
    <m/>
    <m/>
    <m/>
    <n v="0"/>
    <m/>
    <m/>
    <m/>
    <m/>
    <m/>
    <m/>
    <m/>
    <m/>
    <m/>
    <m/>
    <m/>
    <m/>
    <m/>
    <m/>
    <m/>
    <m/>
    <m/>
    <m/>
    <m/>
    <x v="0"/>
    <n v="0"/>
    <n v="0"/>
    <n v="0"/>
    <x v="0"/>
    <m/>
    <m/>
    <n v="72"/>
    <x v="0"/>
  </r>
  <r>
    <x v="0"/>
    <n v="1054"/>
    <x v="42"/>
    <n v="1462"/>
    <n v="45779"/>
    <m/>
    <s v="Blanca"/>
    <s v="26/05/25 Falta la pregunta 8"/>
    <m/>
    <m/>
    <n v="0"/>
    <m/>
    <n v="0"/>
    <s v="No"/>
    <m/>
    <m/>
    <n v="0"/>
    <n v="0"/>
    <n v="0"/>
    <n v="0"/>
    <n v="0"/>
    <n v="0"/>
    <n v="0"/>
    <s v="NO CONTESTA"/>
    <s v="No"/>
    <s v="No"/>
    <m/>
    <m/>
    <m/>
    <m/>
    <x v="0"/>
    <n v="0"/>
    <n v="0"/>
    <n v="13"/>
    <x v="1"/>
    <n v="0"/>
    <n v="0"/>
    <n v="146.19999999999999"/>
    <x v="0"/>
  </r>
  <r>
    <x v="0"/>
    <n v="1055"/>
    <x v="43"/>
    <n v="1072"/>
    <n v="45779"/>
    <m/>
    <s v="Blanca"/>
    <m/>
    <m/>
    <m/>
    <n v="0"/>
    <m/>
    <m/>
    <m/>
    <m/>
    <m/>
    <m/>
    <m/>
    <m/>
    <m/>
    <m/>
    <m/>
    <m/>
    <m/>
    <m/>
    <m/>
    <m/>
    <m/>
    <m/>
    <m/>
    <x v="0"/>
    <n v="0"/>
    <n v="0"/>
    <n v="0"/>
    <x v="0"/>
    <m/>
    <m/>
    <n v="107.2"/>
    <x v="0"/>
  </r>
  <r>
    <x v="0"/>
    <n v="1057"/>
    <x v="44"/>
    <n v="290"/>
    <n v="45779"/>
    <m/>
    <s v="Blanca"/>
    <m/>
    <m/>
    <m/>
    <n v="0"/>
    <m/>
    <m/>
    <m/>
    <m/>
    <m/>
    <m/>
    <m/>
    <m/>
    <m/>
    <m/>
    <m/>
    <m/>
    <m/>
    <m/>
    <m/>
    <m/>
    <m/>
    <m/>
    <m/>
    <x v="0"/>
    <n v="0"/>
    <n v="0"/>
    <n v="0"/>
    <x v="0"/>
    <m/>
    <m/>
    <n v="29"/>
    <x v="0"/>
  </r>
  <r>
    <x v="0"/>
    <n v="1059"/>
    <x v="45"/>
    <n v="257968"/>
    <n v="45779"/>
    <m/>
    <s v="Blanca"/>
    <n v="45839"/>
    <m/>
    <m/>
    <n v="846"/>
    <n v="45743"/>
    <n v="21.87"/>
    <s v="Sí"/>
    <n v="45800"/>
    <s v="Sí"/>
    <n v="11.95"/>
    <n v="44000"/>
    <n v="186994"/>
    <n v="313"/>
    <n v="339"/>
    <n v="571"/>
    <n v="531"/>
    <s v="No comprenden la pregunta"/>
    <s v="Sí"/>
    <s v="Sí"/>
    <m/>
    <m/>
    <m/>
    <m/>
    <x v="0"/>
    <n v="0.21870000000000001"/>
    <n v="185"/>
    <n v="16"/>
    <x v="2"/>
    <n v="0.17056379085778081"/>
    <n v="0.7248728524468151"/>
    <n v="25796.799999999999"/>
    <x v="2"/>
  </r>
  <r>
    <x v="0"/>
    <n v="1060"/>
    <x v="46"/>
    <n v="265"/>
    <n v="45779"/>
    <m/>
    <s v="Blanca"/>
    <m/>
    <m/>
    <m/>
    <n v="0"/>
    <m/>
    <m/>
    <m/>
    <m/>
    <m/>
    <m/>
    <m/>
    <m/>
    <m/>
    <m/>
    <m/>
    <m/>
    <m/>
    <m/>
    <m/>
    <m/>
    <m/>
    <m/>
    <m/>
    <x v="0"/>
    <n v="0"/>
    <n v="0"/>
    <n v="0"/>
    <x v="0"/>
    <m/>
    <m/>
    <n v="26.5"/>
    <x v="0"/>
  </r>
  <r>
    <x v="0"/>
    <n v="1061"/>
    <x v="47"/>
    <n v="194"/>
    <n v="45779"/>
    <m/>
    <s v="Blanca"/>
    <m/>
    <m/>
    <m/>
    <n v="0"/>
    <m/>
    <m/>
    <m/>
    <m/>
    <m/>
    <m/>
    <m/>
    <m/>
    <m/>
    <m/>
    <m/>
    <m/>
    <m/>
    <m/>
    <m/>
    <m/>
    <m/>
    <m/>
    <m/>
    <x v="0"/>
    <n v="0"/>
    <n v="0"/>
    <n v="0"/>
    <x v="0"/>
    <m/>
    <m/>
    <n v="19.399999999999999"/>
    <x v="0"/>
  </r>
  <r>
    <x v="0"/>
    <n v="1062"/>
    <x v="48"/>
    <n v="442"/>
    <n v="45779"/>
    <m/>
    <s v="Blanca"/>
    <m/>
    <m/>
    <m/>
    <n v="0"/>
    <m/>
    <m/>
    <m/>
    <m/>
    <m/>
    <m/>
    <m/>
    <m/>
    <m/>
    <m/>
    <m/>
    <m/>
    <m/>
    <m/>
    <m/>
    <m/>
    <m/>
    <m/>
    <m/>
    <x v="0"/>
    <n v="0"/>
    <n v="0"/>
    <n v="0"/>
    <x v="0"/>
    <m/>
    <m/>
    <n v="44.2"/>
    <x v="0"/>
  </r>
  <r>
    <x v="0"/>
    <n v="1018"/>
    <x v="49"/>
    <n v="1844"/>
    <n v="45779"/>
    <m/>
    <s v="Blanca"/>
    <s v="16/05/25 No entiende la pregunta 8"/>
    <m/>
    <m/>
    <n v="0"/>
    <m/>
    <m/>
    <s v="Sí"/>
    <n v="45645"/>
    <s v="No"/>
    <n v="0"/>
    <n v="5000"/>
    <n v="5400"/>
    <n v="2"/>
    <n v="0"/>
    <n v="0"/>
    <n v="0"/>
    <s v="Asociación Protectora de Animales Betilagun CER NO ENTIENDEN PREGUNTA Y NO COMENTAN SERVICIO RECOGIDA"/>
    <s v="No"/>
    <s v="No"/>
    <m/>
    <m/>
    <m/>
    <m/>
    <x v="0"/>
    <n v="0"/>
    <n v="0"/>
    <n v="14"/>
    <x v="1"/>
    <n v="2.7114967462039044"/>
    <n v="2.9284164859002169"/>
    <n v="184.4"/>
    <x v="0"/>
  </r>
  <r>
    <x v="0"/>
    <n v="1063"/>
    <x v="50"/>
    <n v="2372"/>
    <n v="45953"/>
    <s v="01/12/2025 2025RTE01638685"/>
    <s v="Blanca"/>
    <m/>
    <s v="FASE 2"/>
    <m/>
    <n v="0"/>
    <m/>
    <m/>
    <m/>
    <m/>
    <m/>
    <m/>
    <m/>
    <m/>
    <m/>
    <m/>
    <m/>
    <m/>
    <m/>
    <m/>
    <m/>
    <m/>
    <m/>
    <m/>
    <m/>
    <x v="0"/>
    <n v="0"/>
    <n v="0"/>
    <n v="0"/>
    <x v="0"/>
    <m/>
    <m/>
    <n v="237.2"/>
    <x v="0"/>
  </r>
  <r>
    <x v="1"/>
    <n v="2001"/>
    <x v="51"/>
    <n v="759"/>
    <n v="45770"/>
    <m/>
    <s v="Maribel Rodrigo"/>
    <m/>
    <s v="FASE 2 21/08/25"/>
    <m/>
    <n v="0"/>
    <m/>
    <m/>
    <m/>
    <m/>
    <m/>
    <m/>
    <m/>
    <m/>
    <m/>
    <m/>
    <m/>
    <m/>
    <m/>
    <m/>
    <m/>
    <m/>
    <m/>
    <m/>
    <m/>
    <x v="1"/>
    <n v="0"/>
    <n v="0"/>
    <n v="0"/>
    <x v="0"/>
    <m/>
    <m/>
    <n v="75.900000000000006"/>
    <x v="0"/>
  </r>
  <r>
    <x v="1"/>
    <n v="2002"/>
    <x v="52"/>
    <n v="497"/>
    <n v="45770"/>
    <m/>
    <s v="Maribel Rodrigo"/>
    <m/>
    <s v="FASE 2 21/08/25"/>
    <s v="Transprencia me inidca que la he relcamado en le plazo de más de 1 mes tras "/>
    <n v="0"/>
    <m/>
    <m/>
    <m/>
    <m/>
    <m/>
    <m/>
    <m/>
    <m/>
    <m/>
    <m/>
    <m/>
    <m/>
    <m/>
    <m/>
    <m/>
    <m/>
    <m/>
    <m/>
    <m/>
    <x v="1"/>
    <n v="0"/>
    <n v="0"/>
    <n v="0"/>
    <x v="0"/>
    <m/>
    <m/>
    <n v="49.7"/>
    <x v="0"/>
  </r>
  <r>
    <x v="1"/>
    <n v="2003"/>
    <x v="53"/>
    <n v="174137"/>
    <n v="45770"/>
    <m/>
    <s v="Maribel Rodrigo"/>
    <n v="45887"/>
    <s v="FASE 2 responde por email"/>
    <s v="18/8/25 envío solicitud"/>
    <n v="4945"/>
    <n v="45855"/>
    <n v="0.37"/>
    <s v="si"/>
    <n v="44979"/>
    <s v="si"/>
    <n v="42"/>
    <n v="40000"/>
    <n v="595000"/>
    <n v="2919"/>
    <n v="2200"/>
    <m/>
    <m/>
    <s v="Asociación Protectora de Animales El Arca de Noé"/>
    <s v="No"/>
    <s v="No"/>
    <m/>
    <m/>
    <m/>
    <m/>
    <x v="1"/>
    <n v="0.37"/>
    <n v="1830"/>
    <n v="14"/>
    <x v="1"/>
    <n v="0.2297041984184866"/>
    <n v="3.4168499514749882"/>
    <n v="17413.7"/>
    <x v="1"/>
  </r>
  <r>
    <x v="1"/>
    <n v="2004"/>
    <x v="54"/>
    <n v="663"/>
    <n v="45770"/>
    <m/>
    <s v="Maribel Rodrigo"/>
    <m/>
    <s v="FASE 2 21/08/25"/>
    <m/>
    <n v="0"/>
    <m/>
    <m/>
    <m/>
    <m/>
    <m/>
    <m/>
    <m/>
    <m/>
    <m/>
    <m/>
    <m/>
    <m/>
    <m/>
    <m/>
    <m/>
    <m/>
    <m/>
    <m/>
    <m/>
    <x v="1"/>
    <n v="0"/>
    <n v="0"/>
    <n v="0"/>
    <x v="0"/>
    <m/>
    <m/>
    <n v="66.3"/>
    <x v="0"/>
  </r>
  <r>
    <x v="1"/>
    <n v="2005"/>
    <x v="55"/>
    <n v="676"/>
    <n v="45777"/>
    <m/>
    <s v="Maribel Rodrigo"/>
    <m/>
    <s v="FASE 2 21/08/25"/>
    <s v="Transprencia me inidca que la he relcamado en le plazo de más de 1 mes tras "/>
    <n v="0"/>
    <m/>
    <m/>
    <m/>
    <m/>
    <m/>
    <m/>
    <m/>
    <m/>
    <m/>
    <m/>
    <m/>
    <m/>
    <m/>
    <m/>
    <m/>
    <m/>
    <m/>
    <m/>
    <m/>
    <x v="1"/>
    <n v="0"/>
    <n v="0"/>
    <n v="0"/>
    <x v="0"/>
    <m/>
    <m/>
    <n v="67.599999999999994"/>
    <x v="0"/>
  </r>
  <r>
    <x v="1"/>
    <n v="2006"/>
    <x v="56"/>
    <n v="641"/>
    <n v="45777"/>
    <m/>
    <s v="Maribel Rodrigo"/>
    <m/>
    <s v="FASE 2 25/08/25"/>
    <s v="Transprencia me inidca que la he relcamado en le plazo de más de 1 mes tras "/>
    <n v="0"/>
    <m/>
    <m/>
    <m/>
    <m/>
    <m/>
    <m/>
    <m/>
    <m/>
    <m/>
    <m/>
    <m/>
    <m/>
    <m/>
    <m/>
    <m/>
    <m/>
    <m/>
    <m/>
    <m/>
    <x v="1"/>
    <n v="0"/>
    <n v="0"/>
    <n v="0"/>
    <x v="0"/>
    <m/>
    <m/>
    <n v="64.099999999999994"/>
    <x v="0"/>
  </r>
  <r>
    <x v="1"/>
    <n v="2007"/>
    <x v="57"/>
    <n v="1117"/>
    <n v="45777"/>
    <m/>
    <s v="Maribel Rodrigo"/>
    <m/>
    <s v="FASE 2 25/08/25"/>
    <s v="Transprencia me inidca que la he relcamado en le plazo de más de 1 mes tras "/>
    <n v="0"/>
    <m/>
    <m/>
    <m/>
    <m/>
    <m/>
    <m/>
    <m/>
    <m/>
    <m/>
    <m/>
    <m/>
    <m/>
    <m/>
    <m/>
    <m/>
    <m/>
    <m/>
    <m/>
    <m/>
    <x v="1"/>
    <n v="0"/>
    <n v="0"/>
    <n v="0"/>
    <x v="0"/>
    <m/>
    <m/>
    <n v="111.7"/>
    <x v="0"/>
  </r>
  <r>
    <x v="1"/>
    <n v="2008"/>
    <x v="58"/>
    <n v="1304"/>
    <n v="45777"/>
    <m/>
    <s v="Maribel Rodrigo"/>
    <n v="45807"/>
    <s v="NO HAY CER"/>
    <m/>
    <n v="0"/>
    <m/>
    <m/>
    <m/>
    <m/>
    <m/>
    <m/>
    <m/>
    <n v="621.41"/>
    <n v="0"/>
    <n v="0"/>
    <n v="0"/>
    <n v="0"/>
    <s v="DIPUTACIÓN (ALTHENIA S.L.U.)"/>
    <s v="No"/>
    <s v="No"/>
    <m/>
    <m/>
    <m/>
    <m/>
    <x v="1"/>
    <n v="0"/>
    <n v="0"/>
    <n v="9"/>
    <x v="1"/>
    <m/>
    <n v="0.47654141104294478"/>
    <n v="130.4"/>
    <x v="0"/>
  </r>
  <r>
    <x v="1"/>
    <n v="2009"/>
    <x v="59"/>
    <n v="24281"/>
    <n v="45777"/>
    <m/>
    <s v="Maribel Rodrigo"/>
    <m/>
    <s v="FASE 2 25/08/25"/>
    <m/>
    <n v="0"/>
    <m/>
    <m/>
    <m/>
    <m/>
    <m/>
    <m/>
    <m/>
    <m/>
    <m/>
    <m/>
    <m/>
    <m/>
    <m/>
    <m/>
    <m/>
    <m/>
    <m/>
    <m/>
    <m/>
    <x v="1"/>
    <n v="0"/>
    <n v="0"/>
    <n v="0"/>
    <x v="0"/>
    <m/>
    <m/>
    <n v="2428.1"/>
    <x v="0"/>
  </r>
  <r>
    <x v="1"/>
    <n v="2010"/>
    <x v="60"/>
    <n v="2260"/>
    <n v="45777"/>
    <m/>
    <s v="Maribel Rodrigo"/>
    <m/>
    <s v="FASE 2 25/08/25"/>
    <n v="45915"/>
    <n v="196"/>
    <n v="45863"/>
    <n v="0.56000000000000005"/>
    <s v="si"/>
    <n v="45863"/>
    <s v="si"/>
    <n v="100"/>
    <n v="3450"/>
    <m/>
    <m/>
    <m/>
    <m/>
    <m/>
    <s v="Protectora"/>
    <s v="No"/>
    <s v="si"/>
    <m/>
    <m/>
    <m/>
    <m/>
    <x v="1"/>
    <n v="0.56000000000000005"/>
    <n v="110"/>
    <n v="11"/>
    <x v="1"/>
    <n v="1.5265486725663717"/>
    <m/>
    <n v="226"/>
    <x v="1"/>
  </r>
  <r>
    <x v="1"/>
    <n v="2011"/>
    <x v="61"/>
    <n v="608"/>
    <n v="45777"/>
    <m/>
    <s v="Maribel Rodrigo"/>
    <m/>
    <s v="FASE 2 25/08/25"/>
    <s v="23/09/25 transparencia solicita registro y solicitud ayto"/>
    <n v="0"/>
    <m/>
    <m/>
    <m/>
    <m/>
    <m/>
    <m/>
    <m/>
    <m/>
    <m/>
    <m/>
    <m/>
    <m/>
    <m/>
    <m/>
    <m/>
    <m/>
    <m/>
    <m/>
    <m/>
    <x v="1"/>
    <n v="0"/>
    <n v="0"/>
    <n v="0"/>
    <x v="0"/>
    <m/>
    <m/>
    <n v="60.8"/>
    <x v="0"/>
  </r>
  <r>
    <x v="1"/>
    <n v="2012"/>
    <x v="62"/>
    <n v="2379"/>
    <n v="45777"/>
    <m/>
    <s v="Maribel Rodrigo"/>
    <m/>
    <s v="FASE 2 25/08/25"/>
    <m/>
    <n v="0"/>
    <m/>
    <n v="0"/>
    <s v="No"/>
    <m/>
    <n v="0"/>
    <n v="0"/>
    <m/>
    <m/>
    <n v="4"/>
    <n v="0"/>
    <n v="7"/>
    <n v="0"/>
    <s v="DIPUTACIÓN, EMPERRADOS"/>
    <s v="No"/>
    <s v="No"/>
    <m/>
    <m/>
    <m/>
    <m/>
    <x v="1"/>
    <n v="0"/>
    <n v="0"/>
    <n v="11"/>
    <x v="1"/>
    <m/>
    <m/>
    <n v="237.9"/>
    <x v="0"/>
  </r>
  <r>
    <x v="1"/>
    <n v="2014"/>
    <x v="63"/>
    <n v="413"/>
    <n v="45777"/>
    <m/>
    <s v="Maribel Rodrigo"/>
    <m/>
    <s v="FASE 2 25/08/25"/>
    <s v="SIN CER  NI CENSO DE GATOS"/>
    <n v="0"/>
    <m/>
    <m/>
    <m/>
    <m/>
    <m/>
    <m/>
    <m/>
    <m/>
    <m/>
    <m/>
    <m/>
    <m/>
    <m/>
    <m/>
    <m/>
    <m/>
    <m/>
    <m/>
    <m/>
    <x v="1"/>
    <n v="0"/>
    <n v="0"/>
    <n v="0"/>
    <x v="0"/>
    <m/>
    <m/>
    <n v="41.3"/>
    <x v="0"/>
  </r>
  <r>
    <x v="1"/>
    <n v="2013"/>
    <x v="64"/>
    <n v="124"/>
    <n v="45777"/>
    <m/>
    <s v="Maribel Rodrigo"/>
    <n v="45792"/>
    <s v="OK"/>
    <m/>
    <n v="120"/>
    <n v="2024"/>
    <n v="0.23"/>
    <s v="si"/>
    <n v="44995"/>
    <s v="No"/>
    <m/>
    <n v="4390.76"/>
    <m/>
    <n v="2"/>
    <n v="28"/>
    <n v="0"/>
    <n v="3"/>
    <s v="si, Diputación"/>
    <s v="si"/>
    <s v="No"/>
    <m/>
    <m/>
    <m/>
    <m/>
    <x v="1"/>
    <n v="0.23"/>
    <n v="28"/>
    <n v="14"/>
    <x v="1"/>
    <n v="35.409354838709682"/>
    <m/>
    <n v="12.4"/>
    <x v="3"/>
  </r>
  <r>
    <x v="1"/>
    <n v="2015"/>
    <x v="65"/>
    <n v="1864"/>
    <n v="45777"/>
    <m/>
    <s v="Maribel Rodrigo"/>
    <m/>
    <s v="FASE 2 25/08/25"/>
    <s v="Transprencia me inidca que la he relcamado en le plazo de más de 1 mes tras "/>
    <n v="0"/>
    <m/>
    <m/>
    <m/>
    <m/>
    <m/>
    <m/>
    <m/>
    <m/>
    <m/>
    <m/>
    <m/>
    <m/>
    <m/>
    <m/>
    <m/>
    <m/>
    <m/>
    <m/>
    <m/>
    <x v="1"/>
    <n v="0"/>
    <n v="0"/>
    <n v="0"/>
    <x v="0"/>
    <m/>
    <m/>
    <n v="186.4"/>
    <x v="0"/>
  </r>
  <r>
    <x v="1"/>
    <n v="2016"/>
    <x v="66"/>
    <n v="552"/>
    <n v="45777"/>
    <m/>
    <s v="Maribel Rodrigo"/>
    <m/>
    <s v="FASE 2 25/08/25"/>
    <s v="Transprencia me inidca que la he relcamado en le plazo de más de 1 mes tras "/>
    <n v="0"/>
    <m/>
    <m/>
    <m/>
    <m/>
    <m/>
    <m/>
    <m/>
    <m/>
    <m/>
    <m/>
    <m/>
    <m/>
    <m/>
    <m/>
    <m/>
    <m/>
    <m/>
    <m/>
    <m/>
    <x v="1"/>
    <n v="0"/>
    <n v="0"/>
    <n v="0"/>
    <x v="0"/>
    <m/>
    <m/>
    <n v="55.2"/>
    <x v="0"/>
  </r>
  <r>
    <x v="1"/>
    <n v="2017"/>
    <x v="67"/>
    <n v="748"/>
    <n v="45777"/>
    <m/>
    <s v="Maribel Rodrigo"/>
    <m/>
    <s v="FASE 2 25/08/25"/>
    <m/>
    <n v="0"/>
    <m/>
    <m/>
    <s v="si"/>
    <n v="45728"/>
    <s v=""/>
    <m/>
    <m/>
    <m/>
    <m/>
    <m/>
    <m/>
    <m/>
    <s v="Diputación. "/>
    <s v="No"/>
    <s v="No"/>
    <m/>
    <m/>
    <m/>
    <m/>
    <x v="1"/>
    <n v="0"/>
    <n v="0"/>
    <n v="6"/>
    <x v="1"/>
    <m/>
    <m/>
    <n v="74.8"/>
    <x v="0"/>
  </r>
  <r>
    <x v="1"/>
    <n v="2018"/>
    <x v="68"/>
    <n v="970"/>
    <n v="45777"/>
    <m/>
    <s v="Maribel Rodrigo"/>
    <m/>
    <m/>
    <n v="45903"/>
    <n v="0"/>
    <m/>
    <n v="0.43330000000000002"/>
    <s v="No"/>
    <m/>
    <s v="han empezado con 2 en septiembre 25"/>
    <m/>
    <m/>
    <m/>
    <m/>
    <m/>
    <m/>
    <m/>
    <s v="Diputación: Althenia, S.L.U."/>
    <s v="Diputación: Althenia, S.L.U."/>
    <s v="si"/>
    <m/>
    <m/>
    <m/>
    <m/>
    <x v="1"/>
    <n v="0.43330000000000002"/>
    <n v="0"/>
    <n v="6"/>
    <x v="1"/>
    <m/>
    <m/>
    <n v="97"/>
    <x v="0"/>
  </r>
  <r>
    <x v="1"/>
    <n v="2019"/>
    <x v="69"/>
    <n v="2624"/>
    <n v="45777"/>
    <m/>
    <s v="Maribel Rodrigo"/>
    <m/>
    <s v="FASE 2 25/08/25"/>
    <s v="Transprencia me inidca que la he relcamado en le plazo de más de 1 mes tras "/>
    <n v="0"/>
    <m/>
    <m/>
    <m/>
    <m/>
    <m/>
    <m/>
    <m/>
    <m/>
    <m/>
    <m/>
    <m/>
    <m/>
    <m/>
    <m/>
    <m/>
    <m/>
    <m/>
    <m/>
    <m/>
    <x v="1"/>
    <n v="0"/>
    <n v="0"/>
    <n v="0"/>
    <x v="0"/>
    <m/>
    <m/>
    <n v="262.39999999999998"/>
    <x v="0"/>
  </r>
  <r>
    <x v="1"/>
    <n v="2020"/>
    <x v="70"/>
    <n v="487"/>
    <n v="45777"/>
    <m/>
    <s v="Maribel Rodrigo"/>
    <m/>
    <s v="FASE 2 25/08/25"/>
    <s v="Transprencia me inidca que la he relcamado en le plazo de más de 1 mes tras "/>
    <n v="0"/>
    <m/>
    <m/>
    <m/>
    <m/>
    <m/>
    <m/>
    <m/>
    <m/>
    <m/>
    <m/>
    <m/>
    <m/>
    <m/>
    <m/>
    <m/>
    <m/>
    <m/>
    <m/>
    <m/>
    <x v="1"/>
    <n v="0"/>
    <n v="0"/>
    <n v="0"/>
    <x v="0"/>
    <m/>
    <m/>
    <n v="48.7"/>
    <x v="0"/>
  </r>
  <r>
    <x v="1"/>
    <n v="2021"/>
    <x v="71"/>
    <n v="1361"/>
    <n v="45777"/>
    <m/>
    <s v="Maribel Rodrigo"/>
    <m/>
    <s v="FASE 2 25/08/25"/>
    <s v="Transprencia me inidca que la he relcamado en le plazo de más de 1 mes tras "/>
    <n v="0"/>
    <m/>
    <m/>
    <m/>
    <m/>
    <m/>
    <m/>
    <m/>
    <m/>
    <m/>
    <m/>
    <m/>
    <m/>
    <m/>
    <m/>
    <m/>
    <m/>
    <m/>
    <m/>
    <m/>
    <x v="1"/>
    <n v="0"/>
    <n v="0"/>
    <n v="0"/>
    <x v="0"/>
    <m/>
    <m/>
    <n v="136.1"/>
    <x v="0"/>
  </r>
  <r>
    <x v="1"/>
    <n v="2022"/>
    <x v="72"/>
    <n v="311"/>
    <n v="45777"/>
    <m/>
    <s v="Maribel Rodrigo"/>
    <m/>
    <s v="FASE 2 25/08/25"/>
    <m/>
    <n v="0"/>
    <m/>
    <m/>
    <m/>
    <m/>
    <m/>
    <m/>
    <m/>
    <m/>
    <m/>
    <m/>
    <m/>
    <m/>
    <m/>
    <m/>
    <m/>
    <m/>
    <m/>
    <m/>
    <m/>
    <x v="1"/>
    <n v="0"/>
    <n v="0"/>
    <n v="0"/>
    <x v="0"/>
    <m/>
    <m/>
    <n v="31.1"/>
    <x v="0"/>
  </r>
  <r>
    <x v="1"/>
    <n v="2023"/>
    <x v="73"/>
    <n v="548"/>
    <n v="45777"/>
    <m/>
    <s v="Maribel Rodrigo"/>
    <m/>
    <s v="FASE 2 25/08/25"/>
    <n v="45915"/>
    <n v="100"/>
    <m/>
    <n v="0.35"/>
    <s v="si"/>
    <n v="45602"/>
    <s v="No"/>
    <n v="0"/>
    <n v="2100"/>
    <m/>
    <n v="2"/>
    <n v="0"/>
    <n v="0"/>
    <n v="0"/>
    <s v="diputación y emperrados"/>
    <s v="No"/>
    <s v="No"/>
    <m/>
    <m/>
    <m/>
    <m/>
    <x v="1"/>
    <n v="0.35"/>
    <n v="35"/>
    <n v="14"/>
    <x v="1"/>
    <n v="3.832116788321168"/>
    <m/>
    <n v="54.8"/>
    <x v="1"/>
  </r>
  <r>
    <x v="1"/>
    <n v="2024"/>
    <x v="74"/>
    <n v="4591"/>
    <n v="45777"/>
    <m/>
    <s v="Maribel Rodrigo"/>
    <m/>
    <s v="FASE 2 25/08/25"/>
    <s v="Transprencia me inidca que la he relcamado en le plazo de más de 1 mes tras "/>
    <n v="0"/>
    <m/>
    <m/>
    <m/>
    <m/>
    <m/>
    <m/>
    <m/>
    <m/>
    <m/>
    <m/>
    <m/>
    <m/>
    <m/>
    <m/>
    <m/>
    <m/>
    <m/>
    <m/>
    <m/>
    <x v="1"/>
    <n v="0"/>
    <n v="0"/>
    <n v="0"/>
    <x v="0"/>
    <m/>
    <m/>
    <n v="459.1"/>
    <x v="0"/>
  </r>
  <r>
    <x v="1"/>
    <n v="2025"/>
    <x v="75"/>
    <n v="10249"/>
    <n v="45777"/>
    <m/>
    <s v="Maribel Rodrigo"/>
    <m/>
    <s v="FASE 2 25/08/25"/>
    <s v="Transprencia me inidca que la he relcamado en le plazo de más de 1 mes tras "/>
    <n v="0"/>
    <m/>
    <m/>
    <m/>
    <m/>
    <m/>
    <m/>
    <m/>
    <m/>
    <m/>
    <m/>
    <m/>
    <m/>
    <m/>
    <m/>
    <m/>
    <m/>
    <m/>
    <m/>
    <m/>
    <x v="1"/>
    <n v="0"/>
    <n v="0"/>
    <n v="0"/>
    <x v="0"/>
    <m/>
    <m/>
    <n v="1024.9000000000001"/>
    <x v="0"/>
  </r>
  <r>
    <x v="1"/>
    <n v="2026"/>
    <x v="76"/>
    <n v="1160"/>
    <n v="45777"/>
    <m/>
    <s v="Maribel Rodrigo"/>
    <m/>
    <s v="FASE 2 25/08/25"/>
    <s v="conesta 23/09/25: No tiene CER, retirada con Manserman y ellos no tienen datos"/>
    <n v="0"/>
    <m/>
    <m/>
    <m/>
    <m/>
    <m/>
    <m/>
    <m/>
    <m/>
    <m/>
    <m/>
    <m/>
    <m/>
    <m/>
    <m/>
    <m/>
    <m/>
    <m/>
    <m/>
    <m/>
    <x v="1"/>
    <n v="0"/>
    <n v="0"/>
    <n v="0"/>
    <x v="0"/>
    <m/>
    <m/>
    <n v="116"/>
    <x v="0"/>
  </r>
  <r>
    <x v="1"/>
    <n v="2029"/>
    <x v="77"/>
    <n v="4626"/>
    <n v="45777"/>
    <m/>
    <s v="Maribel Rodrigo"/>
    <m/>
    <s v="FASE 2 25/08/25"/>
    <s v="Transprencia me inidca que la he relcamado en le plazo de más de 1 mes tras "/>
    <n v="0"/>
    <m/>
    <m/>
    <m/>
    <m/>
    <m/>
    <m/>
    <m/>
    <m/>
    <m/>
    <m/>
    <m/>
    <m/>
    <m/>
    <m/>
    <m/>
    <m/>
    <m/>
    <m/>
    <m/>
    <x v="1"/>
    <n v="0"/>
    <n v="0"/>
    <n v="0"/>
    <x v="0"/>
    <m/>
    <m/>
    <n v="462.6"/>
    <x v="0"/>
  </r>
  <r>
    <x v="1"/>
    <n v="2027"/>
    <x v="78"/>
    <n v="302"/>
    <n v="45777"/>
    <m/>
    <s v="Maribel Rodrigo"/>
    <m/>
    <s v="FASE 2 25/08/25"/>
    <s v="Transprencia me inidca que la he relcamado en le plazo de más de 1 mes tras "/>
    <n v="0"/>
    <m/>
    <m/>
    <m/>
    <m/>
    <m/>
    <m/>
    <m/>
    <m/>
    <m/>
    <m/>
    <m/>
    <m/>
    <m/>
    <m/>
    <m/>
    <m/>
    <m/>
    <m/>
    <m/>
    <x v="1"/>
    <n v="0"/>
    <n v="0"/>
    <n v="0"/>
    <x v="0"/>
    <m/>
    <m/>
    <n v="30.2"/>
    <x v="0"/>
  </r>
  <r>
    <x v="1"/>
    <n v="2028"/>
    <x v="79"/>
    <n v="126"/>
    <n v="45777"/>
    <m/>
    <s v="Maribel Rodrigo"/>
    <m/>
    <s v="FASE 2 25/08/25"/>
    <m/>
    <n v="0"/>
    <m/>
    <m/>
    <m/>
    <m/>
    <m/>
    <m/>
    <m/>
    <m/>
    <m/>
    <m/>
    <m/>
    <m/>
    <m/>
    <m/>
    <m/>
    <m/>
    <m/>
    <m/>
    <m/>
    <x v="1"/>
    <n v="0"/>
    <n v="0"/>
    <n v="0"/>
    <x v="0"/>
    <m/>
    <m/>
    <n v="12.6"/>
    <x v="0"/>
  </r>
  <r>
    <x v="1"/>
    <n v="2030"/>
    <x v="80"/>
    <n v="3596"/>
    <n v="45777"/>
    <m/>
    <s v="Maribel Rodrigo"/>
    <m/>
    <s v="FASE 2 25/08/25"/>
    <s v="NO CER NI CUMPLE CON NADA"/>
    <n v="0"/>
    <m/>
    <m/>
    <m/>
    <m/>
    <m/>
    <m/>
    <m/>
    <m/>
    <m/>
    <m/>
    <m/>
    <m/>
    <m/>
    <m/>
    <m/>
    <m/>
    <m/>
    <m/>
    <m/>
    <x v="1"/>
    <n v="0"/>
    <n v="0"/>
    <n v="0"/>
    <x v="0"/>
    <m/>
    <m/>
    <n v="359.6"/>
    <x v="0"/>
  </r>
  <r>
    <x v="1"/>
    <n v="2031"/>
    <x v="81"/>
    <n v="605"/>
    <n v="45777"/>
    <m/>
    <s v="Maribel Rodrigo"/>
    <n v="45784"/>
    <s v="OK"/>
    <m/>
    <n v="0"/>
    <m/>
    <m/>
    <s v="No"/>
    <m/>
    <s v="No"/>
    <m/>
    <m/>
    <m/>
    <n v="0"/>
    <n v="0"/>
    <n v="0"/>
    <n v="0"/>
    <s v="Diputación Albacete"/>
    <s v="No"/>
    <s v="No"/>
    <m/>
    <m/>
    <m/>
    <m/>
    <x v="1"/>
    <n v="0"/>
    <n v="0"/>
    <n v="10"/>
    <x v="1"/>
    <m/>
    <m/>
    <n v="60.5"/>
    <x v="0"/>
  </r>
  <r>
    <x v="1"/>
    <n v="2032"/>
    <x v="82"/>
    <n v="287"/>
    <n v="45777"/>
    <m/>
    <s v="Maribel Rodrigo"/>
    <m/>
    <s v="FASE 2 30/09/25"/>
    <m/>
    <n v="0"/>
    <m/>
    <m/>
    <m/>
    <m/>
    <m/>
    <m/>
    <m/>
    <m/>
    <m/>
    <m/>
    <m/>
    <m/>
    <m/>
    <m/>
    <m/>
    <m/>
    <m/>
    <m/>
    <m/>
    <x v="1"/>
    <n v="0"/>
    <n v="0"/>
    <n v="0"/>
    <x v="0"/>
    <m/>
    <m/>
    <n v="28.7"/>
    <x v="0"/>
  </r>
  <r>
    <x v="1"/>
    <n v="2033"/>
    <x v="83"/>
    <n v="2417"/>
    <n v="45777"/>
    <m/>
    <s v="Maribel Rodrigo"/>
    <m/>
    <s v="FASE 2 30/09/25"/>
    <m/>
    <n v="0"/>
    <m/>
    <m/>
    <m/>
    <m/>
    <m/>
    <m/>
    <m/>
    <m/>
    <m/>
    <m/>
    <m/>
    <m/>
    <m/>
    <m/>
    <m/>
    <m/>
    <m/>
    <m/>
    <m/>
    <x v="1"/>
    <n v="0"/>
    <n v="0"/>
    <n v="0"/>
    <x v="0"/>
    <m/>
    <m/>
    <n v="241.7"/>
    <x v="0"/>
  </r>
  <r>
    <x v="1"/>
    <n v="2034"/>
    <x v="84"/>
    <n v="1799"/>
    <n v="45777"/>
    <m/>
    <s v="Maribel Rodrigo"/>
    <m/>
    <s v="FASE 2 01/10/25"/>
    <m/>
    <n v="0"/>
    <m/>
    <m/>
    <m/>
    <m/>
    <m/>
    <m/>
    <m/>
    <m/>
    <m/>
    <m/>
    <m/>
    <m/>
    <m/>
    <m/>
    <m/>
    <m/>
    <m/>
    <m/>
    <m/>
    <x v="1"/>
    <n v="0"/>
    <n v="0"/>
    <n v="0"/>
    <x v="0"/>
    <m/>
    <m/>
    <n v="179.9"/>
    <x v="0"/>
  </r>
  <r>
    <x v="1"/>
    <n v="2035"/>
    <x v="85"/>
    <n v="2635"/>
    <n v="45777"/>
    <m/>
    <s v="Maribel Rodrigo"/>
    <m/>
    <s v="FASE 2 01/10/25"/>
    <m/>
    <n v="0"/>
    <m/>
    <n v="0.85"/>
    <s v="No"/>
    <m/>
    <s v=""/>
    <m/>
    <n v="5000"/>
    <n v="7000"/>
    <n v="10"/>
    <n v="100"/>
    <m/>
    <s v=""/>
    <s v="Diputación"/>
    <s v="si"/>
    <s v="No"/>
    <m/>
    <m/>
    <m/>
    <m/>
    <x v="1"/>
    <n v="0.85"/>
    <n v="0"/>
    <n v="11"/>
    <x v="1"/>
    <n v="1.8975332068311195"/>
    <n v="2.6565464895635675"/>
    <n v="263.5"/>
    <x v="0"/>
  </r>
  <r>
    <x v="1"/>
    <n v="2036"/>
    <x v="86"/>
    <n v="85"/>
    <n v="45777"/>
    <m/>
    <s v="Maribel Rodrigo"/>
    <n v="45887"/>
    <s v="NO HAY CER"/>
    <m/>
    <n v="0"/>
    <m/>
    <m/>
    <m/>
    <m/>
    <m/>
    <m/>
    <m/>
    <m/>
    <m/>
    <m/>
    <m/>
    <m/>
    <s v="EMPERRADOS"/>
    <s v="No"/>
    <s v="No"/>
    <m/>
    <m/>
    <m/>
    <m/>
    <x v="1"/>
    <n v="0"/>
    <n v="0"/>
    <n v="3"/>
    <x v="1"/>
    <m/>
    <m/>
    <n v="8.5"/>
    <x v="0"/>
  </r>
  <r>
    <x v="1"/>
    <n v="2037"/>
    <x v="87"/>
    <n v="30812"/>
    <n v="45777"/>
    <m/>
    <s v="Maribel Rodrigo"/>
    <n v="45792"/>
    <s v="OK"/>
    <s v="16 colonias, 80 gatos operados"/>
    <n v="80"/>
    <m/>
    <n v="0.5"/>
    <s v="si"/>
    <n v="45118"/>
    <s v="No"/>
    <m/>
    <n v="3000"/>
    <n v="0"/>
    <n v="0"/>
    <n v="80"/>
    <n v="0"/>
    <n v="0"/>
    <s v="No"/>
    <s v="lacero propio del ayuntameinto horario mañanas"/>
    <s v="si"/>
    <m/>
    <m/>
    <m/>
    <m/>
    <x v="1"/>
    <n v="0.5"/>
    <n v="40"/>
    <n v="14"/>
    <x v="1"/>
    <n v="9.736466311826561E-2"/>
    <n v="0"/>
    <n v="3081.2"/>
    <x v="2"/>
  </r>
  <r>
    <x v="1"/>
    <n v="2038"/>
    <x v="88"/>
    <n v="303"/>
    <n v="45777"/>
    <m/>
    <s v="Maribel Rodrigo"/>
    <m/>
    <s v="FASE 2 01/10/25"/>
    <m/>
    <n v="0"/>
    <m/>
    <m/>
    <m/>
    <m/>
    <m/>
    <m/>
    <m/>
    <m/>
    <m/>
    <m/>
    <m/>
    <m/>
    <m/>
    <m/>
    <m/>
    <m/>
    <m/>
    <m/>
    <m/>
    <x v="1"/>
    <n v="0"/>
    <n v="0"/>
    <n v="0"/>
    <x v="0"/>
    <m/>
    <m/>
    <n v="30.3"/>
    <x v="0"/>
  </r>
  <r>
    <x v="1"/>
    <n v="2039"/>
    <x v="89"/>
    <n v="1142"/>
    <n v="45777"/>
    <m/>
    <s v="Maribel Rodrigo"/>
    <m/>
    <s v="FASE 2 01/10/25"/>
    <m/>
    <n v="0"/>
    <m/>
    <m/>
    <m/>
    <m/>
    <m/>
    <m/>
    <m/>
    <m/>
    <m/>
    <m/>
    <m/>
    <m/>
    <m/>
    <m/>
    <m/>
    <m/>
    <m/>
    <m/>
    <m/>
    <x v="1"/>
    <n v="0"/>
    <n v="0"/>
    <n v="0"/>
    <x v="0"/>
    <m/>
    <m/>
    <n v="114.2"/>
    <x v="0"/>
  </r>
  <r>
    <x v="1"/>
    <n v="2040"/>
    <x v="90"/>
    <n v="593"/>
    <n v="45777"/>
    <m/>
    <s v="Maribel Rodrigo"/>
    <m/>
    <s v="FASE 2 01/10/25"/>
    <m/>
    <n v="0"/>
    <m/>
    <m/>
    <m/>
    <m/>
    <m/>
    <m/>
    <m/>
    <m/>
    <m/>
    <m/>
    <m/>
    <m/>
    <m/>
    <m/>
    <m/>
    <m/>
    <m/>
    <m/>
    <m/>
    <x v="1"/>
    <n v="0"/>
    <n v="0"/>
    <n v="0"/>
    <x v="0"/>
    <m/>
    <m/>
    <n v="59.3"/>
    <x v="0"/>
  </r>
  <r>
    <x v="1"/>
    <n v="2041"/>
    <x v="91"/>
    <n v="358"/>
    <n v="45777"/>
    <m/>
    <s v="Maribel Rodrigo"/>
    <m/>
    <s v="FASE 2 01/10/25"/>
    <m/>
    <n v="0"/>
    <m/>
    <m/>
    <m/>
    <m/>
    <m/>
    <m/>
    <m/>
    <m/>
    <m/>
    <m/>
    <m/>
    <m/>
    <m/>
    <m/>
    <m/>
    <m/>
    <m/>
    <m/>
    <m/>
    <x v="1"/>
    <n v="0"/>
    <n v="0"/>
    <n v="0"/>
    <x v="0"/>
    <m/>
    <m/>
    <n v="35.799999999999997"/>
    <x v="0"/>
  </r>
  <r>
    <x v="1"/>
    <n v="2042"/>
    <x v="92"/>
    <n v="922"/>
    <n v="45777"/>
    <m/>
    <s v="Maribel Rodrigo"/>
    <m/>
    <s v="FASE 2 01/10/25"/>
    <m/>
    <n v="0"/>
    <m/>
    <m/>
    <m/>
    <m/>
    <m/>
    <m/>
    <m/>
    <m/>
    <m/>
    <m/>
    <m/>
    <m/>
    <m/>
    <m/>
    <m/>
    <m/>
    <m/>
    <m/>
    <m/>
    <x v="1"/>
    <n v="0"/>
    <n v="0"/>
    <n v="0"/>
    <x v="0"/>
    <m/>
    <m/>
    <n v="92.2"/>
    <x v="0"/>
  </r>
  <r>
    <x v="1"/>
    <n v="2043"/>
    <x v="93"/>
    <n v="1305"/>
    <n v="45777"/>
    <m/>
    <s v="Maribel Rodrigo"/>
    <m/>
    <s v="FASE 2 01/10/25"/>
    <m/>
    <n v="0"/>
    <m/>
    <m/>
    <m/>
    <m/>
    <m/>
    <m/>
    <m/>
    <n v="2200"/>
    <n v="13"/>
    <m/>
    <n v="0"/>
    <m/>
    <s v="Diputación"/>
    <s v="No"/>
    <s v="No"/>
    <m/>
    <m/>
    <m/>
    <m/>
    <x v="1"/>
    <n v="0"/>
    <n v="0"/>
    <n v="6"/>
    <x v="1"/>
    <m/>
    <n v="1.685823754789272"/>
    <n v="130.5"/>
    <x v="0"/>
  </r>
  <r>
    <x v="1"/>
    <n v="2044"/>
    <x v="94"/>
    <n v="1063"/>
    <n v="45777"/>
    <m/>
    <s v="Maribel Rodrigo"/>
    <m/>
    <s v="FASE 2 06/10/25"/>
    <m/>
    <n v="0"/>
    <m/>
    <m/>
    <m/>
    <m/>
    <m/>
    <m/>
    <m/>
    <m/>
    <m/>
    <m/>
    <m/>
    <m/>
    <m/>
    <m/>
    <m/>
    <m/>
    <m/>
    <m/>
    <m/>
    <x v="1"/>
    <n v="0"/>
    <n v="0"/>
    <n v="0"/>
    <x v="0"/>
    <m/>
    <m/>
    <n v="106.3"/>
    <x v="0"/>
  </r>
  <r>
    <x v="1"/>
    <n v="2045"/>
    <x v="95"/>
    <n v="4658"/>
    <n v="45777"/>
    <m/>
    <s v="Maribel Rodrigo"/>
    <m/>
    <s v="FASE 2 06/10/25"/>
    <m/>
    <n v="0"/>
    <m/>
    <m/>
    <m/>
    <m/>
    <m/>
    <m/>
    <m/>
    <m/>
    <m/>
    <m/>
    <m/>
    <m/>
    <m/>
    <m/>
    <m/>
    <m/>
    <m/>
    <m/>
    <m/>
    <x v="1"/>
    <n v="0"/>
    <n v="0"/>
    <n v="0"/>
    <x v="0"/>
    <m/>
    <m/>
    <n v="465.8"/>
    <x v="0"/>
  </r>
  <r>
    <x v="1"/>
    <n v="2046"/>
    <x v="96"/>
    <n v="1465"/>
    <n v="45777"/>
    <m/>
    <s v="Maribel Rodrigo"/>
    <m/>
    <s v="FASE 2 06/10/25"/>
    <m/>
    <n v="0"/>
    <m/>
    <m/>
    <m/>
    <m/>
    <m/>
    <m/>
    <m/>
    <m/>
    <m/>
    <m/>
    <m/>
    <m/>
    <m/>
    <m/>
    <m/>
    <m/>
    <m/>
    <m/>
    <m/>
    <x v="1"/>
    <n v="0"/>
    <n v="0"/>
    <n v="0"/>
    <x v="0"/>
    <m/>
    <m/>
    <n v="146.5"/>
    <x v="0"/>
  </r>
  <r>
    <x v="1"/>
    <n v="2047"/>
    <x v="97"/>
    <n v="116"/>
    <n v="45777"/>
    <m/>
    <s v="Maribel Rodrigo"/>
    <m/>
    <s v="FASE 2 06/10/25"/>
    <m/>
    <n v="0"/>
    <m/>
    <m/>
    <m/>
    <m/>
    <m/>
    <m/>
    <m/>
    <m/>
    <m/>
    <m/>
    <m/>
    <m/>
    <m/>
    <m/>
    <m/>
    <m/>
    <m/>
    <m/>
    <m/>
    <x v="1"/>
    <n v="0"/>
    <n v="0"/>
    <n v="0"/>
    <x v="0"/>
    <m/>
    <m/>
    <n v="11.6"/>
    <x v="0"/>
  </r>
  <r>
    <x v="1"/>
    <n v="2048"/>
    <x v="98"/>
    <n v="1387"/>
    <n v="45777"/>
    <m/>
    <s v="Maribel Rodrigo"/>
    <m/>
    <s v="OK ACABAN DE EMPEZAR"/>
    <m/>
    <n v="0"/>
    <m/>
    <n v="0"/>
    <s v="si"/>
    <n v="2025"/>
    <s v="No"/>
    <m/>
    <n v="5000"/>
    <n v="3000"/>
    <n v="0"/>
    <n v="0"/>
    <n v="0"/>
    <n v="5"/>
    <s v="Diputación perros"/>
    <s v="si"/>
    <s v="si"/>
    <m/>
    <m/>
    <m/>
    <m/>
    <x v="1"/>
    <n v="0"/>
    <n v="0"/>
    <n v="13"/>
    <x v="1"/>
    <n v="3.6049026676279738"/>
    <n v="2.1629416005767843"/>
    <n v="138.69999999999999"/>
    <x v="0"/>
  </r>
  <r>
    <x v="1"/>
    <n v="2049"/>
    <x v="99"/>
    <n v="785"/>
    <n v="45777"/>
    <m/>
    <s v="Maribel Rodrigo"/>
    <n v="45792"/>
    <s v="FASE 2 06/10/25 inc"/>
    <m/>
    <n v="0"/>
    <m/>
    <m/>
    <s v="si"/>
    <n v="45099"/>
    <m/>
    <m/>
    <n v="2500"/>
    <n v="0"/>
    <n v="0"/>
    <n v="0"/>
    <n v="0"/>
    <n v="0"/>
    <s v="Diputación perros"/>
    <s v="Diputación perros"/>
    <s v="No"/>
    <m/>
    <m/>
    <m/>
    <m/>
    <x v="1"/>
    <n v="0"/>
    <n v="0"/>
    <n v="11"/>
    <x v="1"/>
    <n v="3.1847133757961785"/>
    <n v="0"/>
    <n v="78.5"/>
    <x v="0"/>
  </r>
  <r>
    <x v="1"/>
    <n v="2050"/>
    <x v="100"/>
    <n v="81"/>
    <n v="45777"/>
    <m/>
    <s v="Maribel Rodrigo"/>
    <m/>
    <s v="FASE 2 06/10/25"/>
    <m/>
    <n v="0"/>
    <m/>
    <m/>
    <m/>
    <m/>
    <m/>
    <m/>
    <m/>
    <m/>
    <m/>
    <m/>
    <m/>
    <m/>
    <s v="Diputación perros"/>
    <m/>
    <m/>
    <m/>
    <m/>
    <m/>
    <m/>
    <x v="1"/>
    <n v="0"/>
    <n v="0"/>
    <n v="1"/>
    <x v="1"/>
    <m/>
    <m/>
    <n v="8.1"/>
    <x v="0"/>
  </r>
  <r>
    <x v="1"/>
    <n v="2051"/>
    <x v="101"/>
    <n v="2038"/>
    <n v="45777"/>
    <m/>
    <s v="Maribel Rodrigo"/>
    <n v="45792"/>
    <s v="FASE 2 06/10/25 inc"/>
    <m/>
    <n v="50"/>
    <m/>
    <n v="0.4"/>
    <m/>
    <m/>
    <s v="si"/>
    <n v="18"/>
    <m/>
    <m/>
    <m/>
    <m/>
    <m/>
    <m/>
    <m/>
    <m/>
    <m/>
    <m/>
    <m/>
    <m/>
    <m/>
    <x v="1"/>
    <n v="0.4"/>
    <n v="20"/>
    <n v="4"/>
    <x v="1"/>
    <m/>
    <m/>
    <n v="203.8"/>
    <x v="1"/>
  </r>
  <r>
    <x v="1"/>
    <n v="2052"/>
    <x v="102"/>
    <n v="668"/>
    <n v="45777"/>
    <m/>
    <s v="Maribel Rodrigo"/>
    <m/>
    <s v="FASE 2 06/10/25"/>
    <m/>
    <n v="0"/>
    <m/>
    <m/>
    <m/>
    <m/>
    <m/>
    <m/>
    <m/>
    <m/>
    <m/>
    <m/>
    <m/>
    <m/>
    <m/>
    <m/>
    <m/>
    <m/>
    <m/>
    <m/>
    <m/>
    <x v="1"/>
    <n v="0"/>
    <n v="0"/>
    <n v="0"/>
    <x v="0"/>
    <m/>
    <m/>
    <n v="66.8"/>
    <x v="0"/>
  </r>
  <r>
    <x v="1"/>
    <n v="2053"/>
    <x v="103"/>
    <n v="3395"/>
    <n v="45783"/>
    <m/>
    <s v="Maribel Rodrigo"/>
    <m/>
    <s v="FASE 2 06/10/25"/>
    <s v="Transprencia me inidca que la he relcamado en le plazo de más de 1 mes tras "/>
    <n v="0"/>
    <m/>
    <m/>
    <m/>
    <m/>
    <m/>
    <m/>
    <m/>
    <m/>
    <m/>
    <m/>
    <m/>
    <m/>
    <m/>
    <m/>
    <m/>
    <m/>
    <m/>
    <m/>
    <m/>
    <x v="1"/>
    <n v="0"/>
    <n v="0"/>
    <n v="0"/>
    <x v="0"/>
    <m/>
    <m/>
    <n v="339.5"/>
    <x v="0"/>
  </r>
  <r>
    <x v="1"/>
    <n v="2054"/>
    <x v="104"/>
    <n v="533"/>
    <n v="45783"/>
    <m/>
    <s v="Maribel Rodrigo"/>
    <n v="45810"/>
    <s v="NO HAY CER"/>
    <m/>
    <n v="0"/>
    <m/>
    <m/>
    <m/>
    <m/>
    <m/>
    <m/>
    <m/>
    <m/>
    <m/>
    <m/>
    <m/>
    <m/>
    <s v="DIPUTACION"/>
    <s v="No"/>
    <s v="No"/>
    <m/>
    <m/>
    <m/>
    <m/>
    <x v="1"/>
    <n v="0"/>
    <n v="0"/>
    <n v="4"/>
    <x v="1"/>
    <m/>
    <m/>
    <n v="53.3"/>
    <x v="0"/>
  </r>
  <r>
    <x v="1"/>
    <n v="2055"/>
    <x v="105"/>
    <n v="1150"/>
    <n v="45783"/>
    <m/>
    <s v="Maribel Rodrigo"/>
    <m/>
    <s v="FASE 2 06/10/25"/>
    <m/>
    <n v="0"/>
    <m/>
    <m/>
    <m/>
    <m/>
    <m/>
    <m/>
    <m/>
    <m/>
    <m/>
    <m/>
    <m/>
    <m/>
    <m/>
    <m/>
    <m/>
    <m/>
    <m/>
    <m/>
    <m/>
    <x v="1"/>
    <n v="0"/>
    <n v="0"/>
    <n v="0"/>
    <x v="0"/>
    <m/>
    <m/>
    <n v="115"/>
    <x v="0"/>
  </r>
  <r>
    <x v="1"/>
    <n v="2056"/>
    <x v="106"/>
    <n v="1890"/>
    <n v="45783"/>
    <m/>
    <s v="Maribel Rodrigo"/>
    <m/>
    <s v="FASE 2 06/10/25"/>
    <m/>
    <n v="0"/>
    <m/>
    <m/>
    <m/>
    <m/>
    <m/>
    <m/>
    <m/>
    <m/>
    <m/>
    <m/>
    <m/>
    <m/>
    <m/>
    <m/>
    <m/>
    <m/>
    <m/>
    <m/>
    <m/>
    <x v="1"/>
    <n v="0"/>
    <n v="0"/>
    <n v="0"/>
    <x v="0"/>
    <m/>
    <m/>
    <n v="189"/>
    <x v="0"/>
  </r>
  <r>
    <x v="1"/>
    <n v="2057"/>
    <x v="107"/>
    <n v="2216"/>
    <n v="45783"/>
    <m/>
    <s v="Maribel Rodrigo"/>
    <n v="45784"/>
    <s v="OK"/>
    <m/>
    <n v="11"/>
    <n v="2023"/>
    <n v="0.1"/>
    <s v="si"/>
    <n v="44988"/>
    <s v="No"/>
    <n v="0"/>
    <n v="4000"/>
    <m/>
    <n v="3"/>
    <n v="0"/>
    <n v="0"/>
    <n v="0"/>
    <s v="Diputación Albacete"/>
    <s v="si"/>
    <s v="No"/>
    <m/>
    <m/>
    <m/>
    <m/>
    <x v="1"/>
    <n v="0.1"/>
    <n v="1"/>
    <n v="15"/>
    <x v="1"/>
    <n v="1.8050541516245486"/>
    <m/>
    <n v="221.6"/>
    <x v="2"/>
  </r>
  <r>
    <x v="1"/>
    <n v="2058"/>
    <x v="108"/>
    <n v="339"/>
    <n v="45783"/>
    <m/>
    <s v="Maribel Rodrigo"/>
    <m/>
    <s v="OK"/>
    <m/>
    <n v="0"/>
    <m/>
    <m/>
    <s v="No"/>
    <m/>
    <s v="No"/>
    <m/>
    <m/>
    <n v="785"/>
    <n v="0"/>
    <n v="0"/>
    <n v="0"/>
    <n v="0"/>
    <s v="No"/>
    <s v="No"/>
    <s v="No"/>
    <m/>
    <m/>
    <m/>
    <m/>
    <x v="1"/>
    <n v="0"/>
    <n v="0"/>
    <n v="10"/>
    <x v="1"/>
    <m/>
    <n v="2.3156342182890857"/>
    <n v="33.9"/>
    <x v="0"/>
  </r>
  <r>
    <x v="1"/>
    <n v="2060"/>
    <x v="109"/>
    <n v="1466"/>
    <n v="45783"/>
    <m/>
    <s v="Maribel Rodrigo"/>
    <m/>
    <s v="FASE 2 06/10/25"/>
    <m/>
    <n v="0"/>
    <m/>
    <m/>
    <m/>
    <m/>
    <m/>
    <m/>
    <m/>
    <m/>
    <m/>
    <m/>
    <m/>
    <m/>
    <m/>
    <m/>
    <m/>
    <m/>
    <m/>
    <m/>
    <m/>
    <x v="1"/>
    <n v="0"/>
    <n v="0"/>
    <n v="0"/>
    <x v="0"/>
    <m/>
    <m/>
    <n v="146.6"/>
    <x v="0"/>
  </r>
  <r>
    <x v="1"/>
    <n v="2059"/>
    <x v="110"/>
    <n v="328"/>
    <n v="45783"/>
    <m/>
    <s v="Maribel Rodrigo"/>
    <m/>
    <s v="OK"/>
    <m/>
    <n v="0"/>
    <m/>
    <m/>
    <m/>
    <m/>
    <m/>
    <m/>
    <m/>
    <m/>
    <m/>
    <m/>
    <m/>
    <m/>
    <m/>
    <m/>
    <m/>
    <m/>
    <m/>
    <m/>
    <m/>
    <x v="1"/>
    <n v="0"/>
    <n v="0"/>
    <n v="0"/>
    <x v="0"/>
    <m/>
    <m/>
    <n v="32.799999999999997"/>
    <x v="0"/>
  </r>
  <r>
    <x v="1"/>
    <n v="2061"/>
    <x v="111"/>
    <n v="665"/>
    <n v="45783"/>
    <m/>
    <s v="Maribel Rodrigo"/>
    <m/>
    <s v="FASE 2 06/10/25"/>
    <m/>
    <n v="0"/>
    <m/>
    <m/>
    <m/>
    <m/>
    <m/>
    <m/>
    <m/>
    <m/>
    <m/>
    <m/>
    <m/>
    <m/>
    <m/>
    <m/>
    <m/>
    <m/>
    <m/>
    <m/>
    <m/>
    <x v="1"/>
    <n v="0"/>
    <n v="0"/>
    <n v="0"/>
    <x v="0"/>
    <m/>
    <m/>
    <n v="66.5"/>
    <x v="0"/>
  </r>
  <r>
    <x v="1"/>
    <n v="2062"/>
    <x v="112"/>
    <n v="392"/>
    <n v="45783"/>
    <m/>
    <s v="Maribel Rodrigo"/>
    <n v="45887"/>
    <s v="FASE 2"/>
    <m/>
    <n v="0"/>
    <m/>
    <m/>
    <m/>
    <m/>
    <m/>
    <m/>
    <m/>
    <m/>
    <m/>
    <m/>
    <m/>
    <m/>
    <m/>
    <m/>
    <m/>
    <m/>
    <m/>
    <m/>
    <m/>
    <x v="1"/>
    <n v="0"/>
    <n v="0"/>
    <n v="0"/>
    <x v="0"/>
    <m/>
    <m/>
    <n v="39.200000000000003"/>
    <x v="0"/>
  </r>
  <r>
    <x v="1"/>
    <n v="2901"/>
    <x v="113"/>
    <n v="2692"/>
    <n v="45783"/>
    <m/>
    <s v="Maribel Rodrigo"/>
    <m/>
    <s v="FASE 2 06/10/25"/>
    <m/>
    <n v="0"/>
    <m/>
    <m/>
    <m/>
    <m/>
    <m/>
    <m/>
    <m/>
    <m/>
    <m/>
    <m/>
    <m/>
    <m/>
    <m/>
    <m/>
    <m/>
    <m/>
    <m/>
    <m/>
    <m/>
    <x v="1"/>
    <n v="0"/>
    <n v="0"/>
    <n v="0"/>
    <x v="0"/>
    <m/>
    <m/>
    <n v="269.2"/>
    <x v="0"/>
  </r>
  <r>
    <x v="1"/>
    <n v="2063"/>
    <x v="114"/>
    <n v="1553"/>
    <n v="45783"/>
    <m/>
    <s v="Maribel Rodrigo"/>
    <m/>
    <s v="FASE 2 06/10/25"/>
    <m/>
    <n v="0"/>
    <m/>
    <m/>
    <m/>
    <m/>
    <m/>
    <m/>
    <m/>
    <m/>
    <m/>
    <m/>
    <m/>
    <m/>
    <m/>
    <m/>
    <m/>
    <m/>
    <m/>
    <m/>
    <m/>
    <x v="1"/>
    <n v="0"/>
    <n v="0"/>
    <n v="0"/>
    <x v="0"/>
    <m/>
    <m/>
    <n v="155.30000000000001"/>
    <x v="0"/>
  </r>
  <r>
    <x v="1"/>
    <n v="2064"/>
    <x v="115"/>
    <n v="386"/>
    <n v="45783"/>
    <m/>
    <s v="Maribel Rodrigo"/>
    <m/>
    <s v="FASE 2 06/10/25"/>
    <m/>
    <n v="35"/>
    <n v="45833"/>
    <n v="0.14000000000000001"/>
    <s v="si"/>
    <n v="45769"/>
    <s v="si"/>
    <n v="2"/>
    <n v="2674.78"/>
    <m/>
    <n v="0"/>
    <n v="7"/>
    <n v="0"/>
    <n v="1"/>
    <s v="Diputación Albacete"/>
    <s v="No"/>
    <s v="No"/>
    <m/>
    <m/>
    <m/>
    <m/>
    <x v="1"/>
    <n v="0.14000000000000001"/>
    <n v="5"/>
    <n v="15"/>
    <x v="1"/>
    <n v="6.9294818652849743"/>
    <m/>
    <n v="38.6"/>
    <x v="1"/>
  </r>
  <r>
    <x v="1"/>
    <n v="2065"/>
    <x v="116"/>
    <n v="467"/>
    <n v="45783"/>
    <m/>
    <s v="Maribel Rodrigo"/>
    <m/>
    <s v="FASE 2 06/10/25"/>
    <m/>
    <n v="0"/>
    <m/>
    <m/>
    <m/>
    <m/>
    <m/>
    <m/>
    <m/>
    <m/>
    <m/>
    <m/>
    <m/>
    <m/>
    <m/>
    <m/>
    <m/>
    <m/>
    <m/>
    <m/>
    <m/>
    <x v="1"/>
    <n v="0"/>
    <n v="0"/>
    <n v="0"/>
    <x v="0"/>
    <m/>
    <m/>
    <n v="46.7"/>
    <x v="0"/>
  </r>
  <r>
    <x v="1"/>
    <n v="2066"/>
    <x v="117"/>
    <n v="221"/>
    <n v="45783"/>
    <m/>
    <s v="Maribel Rodrigo"/>
    <m/>
    <s v="FASE 2 06/10/25"/>
    <m/>
    <n v="0"/>
    <m/>
    <m/>
    <m/>
    <m/>
    <m/>
    <m/>
    <m/>
    <m/>
    <m/>
    <m/>
    <m/>
    <m/>
    <m/>
    <m/>
    <m/>
    <m/>
    <m/>
    <m/>
    <m/>
    <x v="1"/>
    <n v="0"/>
    <n v="0"/>
    <n v="0"/>
    <x v="0"/>
    <m/>
    <m/>
    <n v="22.1"/>
    <x v="0"/>
  </r>
  <r>
    <x v="1"/>
    <n v="2067"/>
    <x v="118"/>
    <n v="1353"/>
    <n v="45783"/>
    <m/>
    <s v="Maribel Rodrigo"/>
    <m/>
    <s v="FASE 2 06/10/25"/>
    <m/>
    <n v="280"/>
    <s v="sep 25"/>
    <n v="0.65"/>
    <s v="si"/>
    <n v="45509"/>
    <s v="No"/>
    <n v="0"/>
    <n v="10000"/>
    <n v="2500"/>
    <n v="1"/>
    <n v="0"/>
    <n v="0"/>
    <n v="2"/>
    <s v="Diputación Albacete"/>
    <s v="No"/>
    <s v="No"/>
    <m/>
    <m/>
    <m/>
    <m/>
    <x v="1"/>
    <n v="0.65"/>
    <n v="182"/>
    <n v="16"/>
    <x v="2"/>
    <n v="7.390983000739098"/>
    <n v="1.8477457501847745"/>
    <n v="135.30000000000001"/>
    <x v="3"/>
  </r>
  <r>
    <x v="1"/>
    <n v="2068"/>
    <x v="119"/>
    <n v="393"/>
    <n v="45783"/>
    <m/>
    <s v="Maribel Rodrigo"/>
    <m/>
    <s v="FASE 2 06/10/25"/>
    <m/>
    <n v="0"/>
    <m/>
    <m/>
    <m/>
    <m/>
    <m/>
    <m/>
    <m/>
    <m/>
    <m/>
    <m/>
    <m/>
    <m/>
    <m/>
    <m/>
    <m/>
    <m/>
    <m/>
    <m/>
    <m/>
    <x v="1"/>
    <n v="0"/>
    <n v="0"/>
    <n v="0"/>
    <x v="0"/>
    <m/>
    <m/>
    <n v="39.299999999999997"/>
    <x v="0"/>
  </r>
  <r>
    <x v="1"/>
    <n v="2069"/>
    <x v="120"/>
    <n v="15610"/>
    <n v="45783"/>
    <m/>
    <s v="Maribel Rodrigo"/>
    <n v="45806"/>
    <s v="FASE 2 06/10/25 inc"/>
    <m/>
    <n v="0"/>
    <m/>
    <m/>
    <s v="si"/>
    <n v="45090"/>
    <s v="si"/>
    <m/>
    <m/>
    <m/>
    <m/>
    <m/>
    <m/>
    <m/>
    <s v="funcionario contratado"/>
    <m/>
    <m/>
    <m/>
    <m/>
    <m/>
    <m/>
    <x v="1"/>
    <n v="0"/>
    <n v="0"/>
    <n v="4"/>
    <x v="1"/>
    <m/>
    <m/>
    <n v="1561"/>
    <x v="0"/>
  </r>
  <r>
    <x v="1"/>
    <n v="2070"/>
    <x v="121"/>
    <n v="442"/>
    <n v="45783"/>
    <m/>
    <s v="Maribel Rodrigo"/>
    <n v="45811"/>
    <s v="NO HAY CER"/>
    <m/>
    <n v="0"/>
    <m/>
    <m/>
    <s v="No"/>
    <m/>
    <s v="No"/>
    <m/>
    <m/>
    <m/>
    <n v="0"/>
    <n v="0"/>
    <n v="0"/>
    <n v="0"/>
    <s v="DIPUTACION"/>
    <s v="No"/>
    <s v="No"/>
    <m/>
    <m/>
    <m/>
    <m/>
    <x v="1"/>
    <n v="0"/>
    <n v="0"/>
    <n v="10"/>
    <x v="1"/>
    <m/>
    <m/>
    <n v="44.2"/>
    <x v="0"/>
  </r>
  <r>
    <x v="1"/>
    <n v="2071"/>
    <x v="122"/>
    <n v="1185"/>
    <n v="45783"/>
    <m/>
    <s v="Maribel Rodrigo"/>
    <n v="45792"/>
    <s v="FASE 2 06/10/25 inc"/>
    <s v="DENIEGA TRANSP."/>
    <n v="18"/>
    <n v="2024"/>
    <m/>
    <m/>
    <m/>
    <m/>
    <m/>
    <n v="4799.74"/>
    <m/>
    <m/>
    <m/>
    <m/>
    <m/>
    <s v="Diputación"/>
    <m/>
    <m/>
    <m/>
    <m/>
    <m/>
    <m/>
    <x v="1"/>
    <n v="0"/>
    <n v="0"/>
    <n v="4"/>
    <x v="1"/>
    <n v="4.0504135021097047"/>
    <m/>
    <n v="118.5"/>
    <x v="1"/>
  </r>
  <r>
    <x v="1"/>
    <n v="2072"/>
    <x v="123"/>
    <n v="1662"/>
    <n v="45783"/>
    <m/>
    <s v="Maribel Rodrigo"/>
    <m/>
    <s v="FASE 2 06/10/25"/>
    <m/>
    <n v="0"/>
    <m/>
    <m/>
    <m/>
    <m/>
    <m/>
    <m/>
    <m/>
    <m/>
    <m/>
    <m/>
    <m/>
    <m/>
    <m/>
    <m/>
    <m/>
    <m/>
    <m/>
    <m/>
    <m/>
    <x v="1"/>
    <n v="0"/>
    <n v="0"/>
    <n v="0"/>
    <x v="0"/>
    <m/>
    <m/>
    <n v="166.2"/>
    <x v="0"/>
  </r>
  <r>
    <x v="1"/>
    <n v="2073"/>
    <x v="124"/>
    <n v="6117"/>
    <n v="45783"/>
    <m/>
    <s v="Maribel Rodrigo"/>
    <m/>
    <s v="FASE 2 06/10/25"/>
    <m/>
    <n v="0"/>
    <m/>
    <m/>
    <m/>
    <m/>
    <m/>
    <m/>
    <m/>
    <m/>
    <m/>
    <m/>
    <m/>
    <m/>
    <m/>
    <m/>
    <m/>
    <m/>
    <m/>
    <m/>
    <m/>
    <x v="1"/>
    <n v="0"/>
    <n v="0"/>
    <n v="0"/>
    <x v="0"/>
    <m/>
    <m/>
    <n v="611.70000000000005"/>
    <x v="0"/>
  </r>
  <r>
    <x v="1"/>
    <n v="2074"/>
    <x v="125"/>
    <n v="7947"/>
    <n v="45783"/>
    <m/>
    <s v="Maribel Rodrigo"/>
    <m/>
    <s v="FASE 2 07/10/25"/>
    <m/>
    <n v="0"/>
    <m/>
    <m/>
    <m/>
    <m/>
    <m/>
    <m/>
    <m/>
    <m/>
    <m/>
    <m/>
    <m/>
    <m/>
    <m/>
    <m/>
    <m/>
    <m/>
    <m/>
    <m/>
    <m/>
    <x v="1"/>
    <n v="0"/>
    <n v="0"/>
    <n v="0"/>
    <x v="0"/>
    <m/>
    <m/>
    <n v="794.7"/>
    <x v="0"/>
  </r>
  <r>
    <x v="1"/>
    <n v="2075"/>
    <x v="126"/>
    <n v="1961"/>
    <n v="45783"/>
    <m/>
    <s v="Maribel Rodrigo"/>
    <m/>
    <s v="FASE 2 07/10/25"/>
    <m/>
    <n v="0"/>
    <m/>
    <m/>
    <m/>
    <m/>
    <m/>
    <m/>
    <m/>
    <m/>
    <m/>
    <m/>
    <m/>
    <m/>
    <s v="Diputación"/>
    <m/>
    <m/>
    <m/>
    <m/>
    <m/>
    <m/>
    <x v="1"/>
    <n v="0"/>
    <n v="0"/>
    <n v="1"/>
    <x v="1"/>
    <m/>
    <m/>
    <n v="196.1"/>
    <x v="0"/>
  </r>
  <r>
    <x v="1"/>
    <n v="2076"/>
    <x v="127"/>
    <n v="320"/>
    <n v="45783"/>
    <m/>
    <s v="Maribel Rodrigo"/>
    <m/>
    <s v="FASE 2 07/10/25"/>
    <m/>
    <n v="0"/>
    <m/>
    <m/>
    <m/>
    <m/>
    <m/>
    <m/>
    <m/>
    <m/>
    <m/>
    <m/>
    <m/>
    <m/>
    <m/>
    <m/>
    <m/>
    <m/>
    <m/>
    <m/>
    <m/>
    <x v="1"/>
    <n v="0"/>
    <n v="0"/>
    <n v="0"/>
    <x v="0"/>
    <m/>
    <m/>
    <n v="32"/>
    <x v="0"/>
  </r>
  <r>
    <x v="1"/>
    <n v="2077"/>
    <x v="128"/>
    <n v="55"/>
    <n v="45783"/>
    <m/>
    <s v="Maribel Rodrigo"/>
    <m/>
    <s v="FASE 2 07/10/25"/>
    <s v="24/10/24  pide registro ayuntamiento"/>
    <n v="0"/>
    <m/>
    <m/>
    <m/>
    <m/>
    <m/>
    <m/>
    <m/>
    <m/>
    <m/>
    <m/>
    <m/>
    <m/>
    <m/>
    <m/>
    <m/>
    <m/>
    <m/>
    <m/>
    <m/>
    <x v="1"/>
    <n v="0"/>
    <n v="0"/>
    <n v="0"/>
    <x v="0"/>
    <m/>
    <m/>
    <n v="5.5"/>
    <x v="0"/>
  </r>
  <r>
    <x v="1"/>
    <n v="2078"/>
    <x v="129"/>
    <n v="1128"/>
    <n v="45783"/>
    <m/>
    <s v="Maribel Rodrigo"/>
    <m/>
    <s v="FASE 2 07/10/25"/>
    <m/>
    <n v="0"/>
    <m/>
    <m/>
    <m/>
    <m/>
    <m/>
    <m/>
    <m/>
    <m/>
    <m/>
    <m/>
    <m/>
    <m/>
    <m/>
    <m/>
    <m/>
    <m/>
    <m/>
    <m/>
    <m/>
    <x v="1"/>
    <n v="0"/>
    <n v="0"/>
    <n v="0"/>
    <x v="0"/>
    <m/>
    <m/>
    <n v="112.8"/>
    <x v="0"/>
  </r>
  <r>
    <x v="1"/>
    <n v="2079"/>
    <x v="130"/>
    <n v="3973"/>
    <n v="45783"/>
    <m/>
    <s v="Maribel Rodrigo"/>
    <m/>
    <s v="FASE 2 07/10/25"/>
    <m/>
    <n v="0"/>
    <m/>
    <m/>
    <m/>
    <m/>
    <m/>
    <m/>
    <m/>
    <m/>
    <m/>
    <m/>
    <m/>
    <m/>
    <m/>
    <m/>
    <m/>
    <m/>
    <m/>
    <m/>
    <m/>
    <x v="1"/>
    <n v="0"/>
    <n v="0"/>
    <n v="0"/>
    <x v="0"/>
    <m/>
    <m/>
    <n v="397.3"/>
    <x v="0"/>
  </r>
  <r>
    <x v="1"/>
    <n v="2080"/>
    <x v="131"/>
    <n v="562"/>
    <n v="45783"/>
    <m/>
    <s v="Maribel Rodrigo"/>
    <m/>
    <s v="FASE 2 07/10/25"/>
    <m/>
    <n v="0"/>
    <m/>
    <m/>
    <m/>
    <m/>
    <m/>
    <m/>
    <m/>
    <m/>
    <m/>
    <m/>
    <m/>
    <m/>
    <m/>
    <m/>
    <m/>
    <m/>
    <m/>
    <m/>
    <m/>
    <x v="1"/>
    <n v="0"/>
    <n v="0"/>
    <n v="0"/>
    <x v="0"/>
    <m/>
    <m/>
    <n v="56.2"/>
    <x v="0"/>
  </r>
  <r>
    <x v="1"/>
    <n v="2081"/>
    <x v="132"/>
    <n v="25262"/>
    <n v="45783"/>
    <m/>
    <s v="Maribel Rodrigo"/>
    <n v="45791"/>
    <s v="OK"/>
    <m/>
    <n v="300"/>
    <n v="2024"/>
    <n v="0.4"/>
    <s v="si"/>
    <n v="44957"/>
    <s v="No"/>
    <n v="0"/>
    <n v="12000"/>
    <m/>
    <n v="15"/>
    <n v="15"/>
    <n v="7"/>
    <n v="8"/>
    <s v="Huellas de Vida (perros) y Pisadas Gatunas (gatos)"/>
    <s v="si"/>
    <s v="si"/>
    <m/>
    <m/>
    <m/>
    <m/>
    <x v="1"/>
    <n v="0.4"/>
    <n v="120"/>
    <n v="15"/>
    <x v="1"/>
    <n v="0.47502177183120892"/>
    <m/>
    <n v="2526.1999999999998"/>
    <x v="1"/>
  </r>
  <r>
    <x v="1"/>
    <n v="2082"/>
    <x v="133"/>
    <n v="113"/>
    <n v="45783"/>
    <m/>
    <s v="Maribel Rodrigo"/>
    <m/>
    <s v="FASE 2 07/10/25"/>
    <m/>
    <n v="0"/>
    <m/>
    <m/>
    <m/>
    <m/>
    <m/>
    <m/>
    <m/>
    <m/>
    <m/>
    <m/>
    <m/>
    <m/>
    <m/>
    <m/>
    <m/>
    <m/>
    <m/>
    <m/>
    <m/>
    <x v="1"/>
    <n v="0"/>
    <n v="0"/>
    <n v="0"/>
    <x v="0"/>
    <m/>
    <m/>
    <n v="11.3"/>
    <x v="0"/>
  </r>
  <r>
    <x v="1"/>
    <n v="2083"/>
    <x v="134"/>
    <n v="201"/>
    <n v="45783"/>
    <m/>
    <s v="Maribel Rodrigo"/>
    <m/>
    <s v="FASE 2 07/10/25"/>
    <m/>
    <n v="0"/>
    <m/>
    <m/>
    <m/>
    <m/>
    <m/>
    <m/>
    <m/>
    <m/>
    <m/>
    <m/>
    <m/>
    <m/>
    <m/>
    <m/>
    <m/>
    <m/>
    <m/>
    <m/>
    <m/>
    <x v="1"/>
    <n v="0"/>
    <n v="0"/>
    <n v="0"/>
    <x v="0"/>
    <m/>
    <m/>
    <n v="20.100000000000001"/>
    <x v="0"/>
  </r>
  <r>
    <x v="1"/>
    <n v="2084"/>
    <x v="135"/>
    <n v="310"/>
    <n v="45783"/>
    <m/>
    <s v="Maribel Rodrigo"/>
    <m/>
    <s v="FASE 2 07/10/25"/>
    <m/>
    <n v="0"/>
    <m/>
    <m/>
    <m/>
    <m/>
    <m/>
    <m/>
    <m/>
    <m/>
    <m/>
    <m/>
    <m/>
    <m/>
    <m/>
    <m/>
    <m/>
    <m/>
    <m/>
    <m/>
    <m/>
    <x v="1"/>
    <n v="0"/>
    <n v="0"/>
    <n v="0"/>
    <x v="0"/>
    <m/>
    <m/>
    <n v="31"/>
    <x v="0"/>
  </r>
  <r>
    <x v="1"/>
    <n v="2085"/>
    <x v="136"/>
    <n v="305"/>
    <n v="45783"/>
    <m/>
    <s v="Maribel Rodrigo"/>
    <m/>
    <s v="FASE 2 07/10/25"/>
    <m/>
    <n v="0"/>
    <m/>
    <m/>
    <m/>
    <m/>
    <m/>
    <m/>
    <m/>
    <m/>
    <m/>
    <m/>
    <m/>
    <m/>
    <m/>
    <m/>
    <m/>
    <m/>
    <m/>
    <m/>
    <m/>
    <x v="1"/>
    <n v="0"/>
    <n v="0"/>
    <n v="0"/>
    <x v="0"/>
    <m/>
    <m/>
    <n v="30.5"/>
    <x v="0"/>
  </r>
  <r>
    <x v="1"/>
    <n v="2086"/>
    <x v="137"/>
    <n v="2509"/>
    <n v="45783"/>
    <m/>
    <s v="Maribel Rodrigo"/>
    <m/>
    <s v="FASE 2 06/10/25"/>
    <m/>
    <n v="0"/>
    <m/>
    <m/>
    <m/>
    <m/>
    <m/>
    <m/>
    <m/>
    <m/>
    <m/>
    <m/>
    <m/>
    <m/>
    <m/>
    <m/>
    <m/>
    <m/>
    <m/>
    <m/>
    <m/>
    <x v="1"/>
    <n v="0"/>
    <n v="0"/>
    <n v="0"/>
    <x v="0"/>
    <m/>
    <m/>
    <n v="250.9"/>
    <x v="0"/>
  </r>
  <r>
    <x v="2"/>
    <n v="3002"/>
    <x v="138"/>
    <n v="5107"/>
    <n v="45768"/>
    <m/>
    <s v="Ignacio Gascon"/>
    <m/>
    <m/>
    <m/>
    <n v="0"/>
    <m/>
    <m/>
    <m/>
    <m/>
    <m/>
    <m/>
    <m/>
    <m/>
    <m/>
    <m/>
    <m/>
    <m/>
    <m/>
    <m/>
    <m/>
    <m/>
    <m/>
    <m/>
    <m/>
    <x v="2"/>
    <n v="0"/>
    <n v="0"/>
    <n v="0"/>
    <x v="0"/>
    <m/>
    <m/>
    <n v="510.7"/>
    <x v="0"/>
  </r>
  <r>
    <x v="2"/>
    <n v="3003"/>
    <x v="139"/>
    <n v="610"/>
    <n v="45768"/>
    <m/>
    <s v="Ignacio Gascon"/>
    <m/>
    <m/>
    <m/>
    <n v="0"/>
    <m/>
    <m/>
    <m/>
    <m/>
    <m/>
    <m/>
    <m/>
    <m/>
    <m/>
    <m/>
    <m/>
    <m/>
    <m/>
    <m/>
    <m/>
    <m/>
    <m/>
    <m/>
    <m/>
    <x v="2"/>
    <n v="0"/>
    <n v="0"/>
    <n v="0"/>
    <x v="0"/>
    <m/>
    <m/>
    <n v="61"/>
    <x v="0"/>
  </r>
  <r>
    <x v="2"/>
    <n v="3004"/>
    <x v="140"/>
    <n v="1189"/>
    <n v="45768"/>
    <m/>
    <s v="Ignacio Gascon"/>
    <m/>
    <m/>
    <m/>
    <n v="0"/>
    <m/>
    <m/>
    <m/>
    <m/>
    <m/>
    <m/>
    <m/>
    <m/>
    <m/>
    <m/>
    <m/>
    <m/>
    <m/>
    <m/>
    <m/>
    <m/>
    <m/>
    <m/>
    <m/>
    <x v="2"/>
    <n v="0"/>
    <n v="0"/>
    <n v="0"/>
    <x v="0"/>
    <m/>
    <m/>
    <n v="118.9"/>
    <x v="0"/>
  </r>
  <r>
    <x v="2"/>
    <n v="3005"/>
    <x v="141"/>
    <n v="13296"/>
    <n v="45768"/>
    <m/>
    <s v="Ignacio Gascon"/>
    <n v="45789"/>
    <s v="OK"/>
    <m/>
    <n v="226"/>
    <n v="45748"/>
    <n v="49.56"/>
    <s v="Sí"/>
    <n v="44656"/>
    <s v="No"/>
    <n v="0"/>
    <n v="9000"/>
    <n v="19000"/>
    <n v="198"/>
    <n v="26"/>
    <n v="16"/>
    <n v="50"/>
    <s v="Sí.Asociación protectora animales CES Albatera"/>
    <s v="Sí. Asociación Protectora de animales CES Albatera"/>
    <s v="No"/>
    <m/>
    <m/>
    <m/>
    <m/>
    <x v="2"/>
    <n v="0.49560000000000004"/>
    <n v="112"/>
    <n v="16"/>
    <x v="2"/>
    <n v="0.67689530685920574"/>
    <n v="1.4290012033694344"/>
    <n v="1329.6"/>
    <x v="1"/>
  </r>
  <r>
    <x v="2"/>
    <n v="3006"/>
    <x v="142"/>
    <n v="1406"/>
    <n v="45768"/>
    <m/>
    <s v="Ignacio Gascon"/>
    <m/>
    <m/>
    <m/>
    <n v="0"/>
    <m/>
    <m/>
    <m/>
    <m/>
    <m/>
    <m/>
    <m/>
    <m/>
    <m/>
    <m/>
    <m/>
    <m/>
    <m/>
    <m/>
    <m/>
    <m/>
    <m/>
    <m/>
    <m/>
    <x v="2"/>
    <n v="0"/>
    <n v="0"/>
    <n v="0"/>
    <x v="0"/>
    <m/>
    <m/>
    <n v="140.6"/>
    <x v="0"/>
  </r>
  <r>
    <x v="2"/>
    <n v="3008"/>
    <x v="143"/>
    <n v="186"/>
    <n v="45768"/>
    <m/>
    <s v="Ignacio Gascon"/>
    <m/>
    <m/>
    <m/>
    <n v="0"/>
    <m/>
    <m/>
    <m/>
    <m/>
    <m/>
    <m/>
    <m/>
    <m/>
    <m/>
    <m/>
    <m/>
    <m/>
    <m/>
    <m/>
    <m/>
    <m/>
    <m/>
    <m/>
    <m/>
    <x v="2"/>
    <n v="0"/>
    <n v="0"/>
    <n v="0"/>
    <x v="0"/>
    <m/>
    <m/>
    <n v="18.600000000000001"/>
    <x v="0"/>
  </r>
  <r>
    <x v="2"/>
    <n v="3007"/>
    <x v="144"/>
    <n v="259"/>
    <n v="45768"/>
    <m/>
    <s v="Ignacio Gascon"/>
    <m/>
    <m/>
    <m/>
    <n v="0"/>
    <m/>
    <m/>
    <m/>
    <m/>
    <m/>
    <m/>
    <m/>
    <m/>
    <m/>
    <m/>
    <m/>
    <m/>
    <m/>
    <m/>
    <m/>
    <m/>
    <m/>
    <m/>
    <m/>
    <x v="2"/>
    <n v="0"/>
    <n v="0"/>
    <n v="0"/>
    <x v="0"/>
    <m/>
    <m/>
    <n v="25.9"/>
    <x v="0"/>
  </r>
  <r>
    <x v="2"/>
    <n v="3009"/>
    <x v="145"/>
    <n v="60372"/>
    <n v="45768"/>
    <n v="45908"/>
    <s v="Ignacio Gascon"/>
    <m/>
    <s v="FASE 2"/>
    <m/>
    <n v="0"/>
    <m/>
    <m/>
    <m/>
    <m/>
    <m/>
    <m/>
    <m/>
    <m/>
    <m/>
    <m/>
    <m/>
    <m/>
    <m/>
    <m/>
    <m/>
    <m/>
    <m/>
    <m/>
    <m/>
    <x v="2"/>
    <n v="0"/>
    <n v="0"/>
    <n v="0"/>
    <x v="0"/>
    <m/>
    <m/>
    <n v="6037.2"/>
    <x v="0"/>
  </r>
  <r>
    <x v="2"/>
    <n v="3010"/>
    <x v="146"/>
    <n v="413"/>
    <n v="45768"/>
    <m/>
    <s v="Ignacio Gascon"/>
    <m/>
    <m/>
    <m/>
    <n v="0"/>
    <m/>
    <m/>
    <m/>
    <m/>
    <m/>
    <m/>
    <m/>
    <m/>
    <m/>
    <m/>
    <m/>
    <m/>
    <m/>
    <m/>
    <m/>
    <m/>
    <m/>
    <m/>
    <m/>
    <x v="2"/>
    <n v="0"/>
    <n v="0"/>
    <n v="0"/>
    <x v="0"/>
    <m/>
    <m/>
    <n v="41.3"/>
    <x v="0"/>
  </r>
  <r>
    <x v="2"/>
    <n v="3011"/>
    <x v="147"/>
    <n v="20160"/>
    <n v="45768"/>
    <n v="45919"/>
    <s v="Ignacio Gascon"/>
    <m/>
    <s v="FASE 2"/>
    <n v="45961"/>
    <n v="1217"/>
    <n v="2024"/>
    <m/>
    <s v="No"/>
    <s v="No"/>
    <s v="si"/>
    <n v="9"/>
    <n v="30000"/>
    <m/>
    <n v="49"/>
    <n v="17"/>
    <m/>
    <m/>
    <s v="Si"/>
    <s v="si"/>
    <s v="si"/>
    <m/>
    <m/>
    <m/>
    <m/>
    <x v="2"/>
    <n v="0"/>
    <n v="0"/>
    <n v="12"/>
    <x v="1"/>
    <n v="1.4880952380952381"/>
    <m/>
    <n v="2016"/>
    <x v="1"/>
  </r>
  <r>
    <x v="2"/>
    <n v="3012"/>
    <x v="148"/>
    <n v="3684"/>
    <n v="45768"/>
    <m/>
    <s v="Ignacio Gascon"/>
    <m/>
    <m/>
    <m/>
    <n v="0"/>
    <m/>
    <m/>
    <m/>
    <m/>
    <m/>
    <m/>
    <m/>
    <m/>
    <m/>
    <m/>
    <m/>
    <m/>
    <m/>
    <m/>
    <m/>
    <m/>
    <m/>
    <m/>
    <m/>
    <x v="2"/>
    <n v="0"/>
    <n v="0"/>
    <n v="0"/>
    <x v="0"/>
    <m/>
    <m/>
    <n v="368.4"/>
    <x v="0"/>
  </r>
  <r>
    <x v="2"/>
    <n v="3013"/>
    <x v="149"/>
    <n v="1342"/>
    <n v="45768"/>
    <m/>
    <s v="Ignacio Gascon"/>
    <m/>
    <m/>
    <m/>
    <n v="0"/>
    <m/>
    <m/>
    <m/>
    <m/>
    <m/>
    <m/>
    <m/>
    <m/>
    <m/>
    <m/>
    <m/>
    <m/>
    <m/>
    <m/>
    <m/>
    <m/>
    <m/>
    <m/>
    <m/>
    <x v="2"/>
    <n v="0"/>
    <n v="0"/>
    <n v="0"/>
    <x v="0"/>
    <m/>
    <m/>
    <n v="134.19999999999999"/>
    <x v="0"/>
  </r>
  <r>
    <x v="2"/>
    <n v="3014"/>
    <x v="150"/>
    <n v="358720"/>
    <n v="45768"/>
    <n v="45886"/>
    <s v="Ignacio Gascon"/>
    <m/>
    <s v="FASE 2"/>
    <m/>
    <n v="0"/>
    <m/>
    <m/>
    <m/>
    <m/>
    <m/>
    <m/>
    <m/>
    <m/>
    <m/>
    <m/>
    <m/>
    <m/>
    <m/>
    <m/>
    <m/>
    <m/>
    <m/>
    <m/>
    <m/>
    <x v="2"/>
    <n v="0"/>
    <n v="0"/>
    <n v="0"/>
    <x v="0"/>
    <m/>
    <m/>
    <n v="35872"/>
    <x v="0"/>
  </r>
  <r>
    <x v="2"/>
    <n v="3015"/>
    <x v="151"/>
    <n v="22464"/>
    <n v="45768"/>
    <n v="45919"/>
    <s v="Ignacio Gascon"/>
    <m/>
    <s v="FASE 2"/>
    <m/>
    <n v="0"/>
    <m/>
    <m/>
    <m/>
    <m/>
    <m/>
    <m/>
    <m/>
    <m/>
    <m/>
    <m/>
    <m/>
    <m/>
    <m/>
    <m/>
    <m/>
    <m/>
    <m/>
    <m/>
    <m/>
    <x v="2"/>
    <n v="0"/>
    <n v="0"/>
    <n v="0"/>
    <x v="0"/>
    <m/>
    <m/>
    <n v="2246.4"/>
    <x v="0"/>
  </r>
  <r>
    <x v="2"/>
    <n v="3016"/>
    <x v="152"/>
    <n v="118"/>
    <n v="45768"/>
    <m/>
    <s v="Ignacio Gascon"/>
    <m/>
    <m/>
    <m/>
    <n v="0"/>
    <m/>
    <m/>
    <m/>
    <m/>
    <m/>
    <m/>
    <m/>
    <m/>
    <m/>
    <m/>
    <m/>
    <m/>
    <m/>
    <m/>
    <m/>
    <m/>
    <m/>
    <m/>
    <m/>
    <x v="2"/>
    <n v="0"/>
    <n v="0"/>
    <n v="0"/>
    <x v="0"/>
    <m/>
    <m/>
    <n v="11.8"/>
    <x v="0"/>
  </r>
  <r>
    <x v="2"/>
    <n v="3017"/>
    <x v="153"/>
    <n v="519"/>
    <n v="45768"/>
    <m/>
    <s v="Ignacio Gascon"/>
    <m/>
    <m/>
    <m/>
    <n v="0"/>
    <m/>
    <m/>
    <m/>
    <m/>
    <m/>
    <m/>
    <m/>
    <m/>
    <m/>
    <m/>
    <m/>
    <m/>
    <m/>
    <m/>
    <m/>
    <m/>
    <m/>
    <m/>
    <m/>
    <x v="2"/>
    <n v="0"/>
    <n v="0"/>
    <n v="0"/>
    <x v="0"/>
    <m/>
    <m/>
    <n v="51.9"/>
    <x v="0"/>
  </r>
  <r>
    <x v="2"/>
    <n v="3018"/>
    <x v="154"/>
    <n v="23963"/>
    <n v="45768"/>
    <m/>
    <s v="Ignacio Gascon"/>
    <n v="45873"/>
    <s v="OK"/>
    <m/>
    <n v="1183"/>
    <n v="45778"/>
    <n v="71.52"/>
    <s v="si"/>
    <n v="45408"/>
    <s v="No"/>
    <n v="0"/>
    <n v="18000"/>
    <n v="24502"/>
    <n v="52"/>
    <n v="44"/>
    <n v="0"/>
    <n v="0"/>
    <s v="Si"/>
    <s v="si"/>
    <s v="si"/>
    <m/>
    <m/>
    <m/>
    <m/>
    <x v="2"/>
    <n v="0.71519999999999995"/>
    <n v="846"/>
    <n v="16"/>
    <x v="2"/>
    <n v="0.75115803530442771"/>
    <n v="1.0224930100571714"/>
    <n v="2396.3000000000002"/>
    <x v="1"/>
  </r>
  <r>
    <x v="2"/>
    <n v="3019"/>
    <x v="155"/>
    <n v="21969"/>
    <n v="45768"/>
    <n v="45799"/>
    <s v="Ignacio Gascon"/>
    <n v="45770"/>
    <s v="OK"/>
    <m/>
    <n v="1016"/>
    <n v="2024"/>
    <n v="0"/>
    <s v="No"/>
    <s v="-"/>
    <s v="No"/>
    <n v="0"/>
    <n v="0"/>
    <n v="0"/>
    <n v="0"/>
    <n v="0"/>
    <n v="0"/>
    <n v="0"/>
    <s v="?"/>
    <s v="?"/>
    <s v="?"/>
    <m/>
    <m/>
    <m/>
    <m/>
    <x v="2"/>
    <n v="0"/>
    <n v="0"/>
    <n v="16"/>
    <x v="2"/>
    <n v="0"/>
    <n v="0"/>
    <n v="2196.9"/>
    <x v="1"/>
  </r>
  <r>
    <x v="2"/>
    <n v="3001"/>
    <x v="156"/>
    <n v="594"/>
    <n v="45768"/>
    <m/>
    <s v="Ignacio Gascon"/>
    <m/>
    <m/>
    <m/>
    <n v="0"/>
    <m/>
    <m/>
    <m/>
    <m/>
    <m/>
    <m/>
    <m/>
    <m/>
    <m/>
    <m/>
    <m/>
    <m/>
    <m/>
    <m/>
    <m/>
    <m/>
    <m/>
    <m/>
    <m/>
    <x v="2"/>
    <n v="0"/>
    <n v="0"/>
    <n v="0"/>
    <x v="0"/>
    <m/>
    <m/>
    <n v="59.4"/>
    <x v="0"/>
  </r>
  <r>
    <x v="2"/>
    <n v="3020"/>
    <x v="157"/>
    <n v="131"/>
    <n v="45769"/>
    <m/>
    <s v="Ignacio Gascon"/>
    <m/>
    <m/>
    <m/>
    <n v="0"/>
    <m/>
    <m/>
    <m/>
    <m/>
    <m/>
    <m/>
    <m/>
    <m/>
    <m/>
    <m/>
    <m/>
    <m/>
    <m/>
    <m/>
    <m/>
    <m/>
    <m/>
    <m/>
    <m/>
    <x v="2"/>
    <n v="0"/>
    <n v="0"/>
    <n v="0"/>
    <x v="0"/>
    <m/>
    <m/>
    <n v="13.1"/>
    <x v="0"/>
  </r>
  <r>
    <x v="2"/>
    <n v="3021"/>
    <x v="158"/>
    <n v="7307"/>
    <n v="45769"/>
    <m/>
    <s v="Ignacio Gascon"/>
    <m/>
    <m/>
    <m/>
    <n v="0"/>
    <m/>
    <m/>
    <m/>
    <m/>
    <m/>
    <m/>
    <m/>
    <m/>
    <m/>
    <m/>
    <m/>
    <m/>
    <m/>
    <m/>
    <m/>
    <m/>
    <m/>
    <m/>
    <m/>
    <x v="2"/>
    <n v="0"/>
    <n v="0"/>
    <n v="0"/>
    <x v="0"/>
    <m/>
    <m/>
    <n v="730.7"/>
    <x v="0"/>
  </r>
  <r>
    <x v="2"/>
    <n v="3022"/>
    <x v="159"/>
    <n v="171"/>
    <n v="45769"/>
    <m/>
    <s v="Ignacio Gascon"/>
    <m/>
    <m/>
    <m/>
    <n v="0"/>
    <m/>
    <m/>
    <m/>
    <m/>
    <m/>
    <m/>
    <m/>
    <m/>
    <m/>
    <m/>
    <m/>
    <m/>
    <m/>
    <m/>
    <m/>
    <m/>
    <m/>
    <m/>
    <m/>
    <x v="2"/>
    <n v="0"/>
    <n v="0"/>
    <n v="0"/>
    <x v="0"/>
    <m/>
    <m/>
    <n v="17.100000000000001"/>
    <x v="0"/>
  </r>
  <r>
    <x v="2"/>
    <n v="3023"/>
    <x v="160"/>
    <n v="1679"/>
    <n v="45769"/>
    <n v="45812"/>
    <s v="Ignacio Gascon"/>
    <s v="05/05/25 Faltan datos"/>
    <s v="FASE 2"/>
    <m/>
    <n v="0"/>
    <s v="No"/>
    <n v="0"/>
    <m/>
    <m/>
    <s v="No"/>
    <n v="0"/>
    <n v="0"/>
    <n v="0"/>
    <n v="0"/>
    <n v="0"/>
    <n v="0"/>
    <n v="0"/>
    <s v="SOCIEDAD PROTECTORA DE ANIMALES Y PLANTAS de Villena"/>
    <m/>
    <m/>
    <m/>
    <m/>
    <m/>
    <m/>
    <x v="2"/>
    <n v="0"/>
    <n v="0"/>
    <n v="11"/>
    <x v="1"/>
    <n v="0"/>
    <n v="0"/>
    <n v="167.9"/>
    <x v="0"/>
  </r>
  <r>
    <x v="2"/>
    <n v="3024"/>
    <x v="161"/>
    <n v="5697"/>
    <n v="45769"/>
    <m/>
    <s v="Ignacio Gascon"/>
    <m/>
    <m/>
    <m/>
    <n v="0"/>
    <m/>
    <m/>
    <m/>
    <m/>
    <m/>
    <m/>
    <m/>
    <m/>
    <m/>
    <m/>
    <m/>
    <m/>
    <m/>
    <m/>
    <m/>
    <m/>
    <m/>
    <m/>
    <m/>
    <x v="2"/>
    <n v="0"/>
    <n v="0"/>
    <n v="0"/>
    <x v="0"/>
    <m/>
    <m/>
    <n v="569.70000000000005"/>
    <x v="0"/>
  </r>
  <r>
    <x v="2"/>
    <n v="3025"/>
    <x v="162"/>
    <n v="2053"/>
    <n v="45769"/>
    <m/>
    <s v="Ignacio Gascon"/>
    <m/>
    <m/>
    <m/>
    <n v="0"/>
    <m/>
    <m/>
    <m/>
    <m/>
    <m/>
    <m/>
    <m/>
    <m/>
    <m/>
    <m/>
    <m/>
    <m/>
    <m/>
    <m/>
    <m/>
    <m/>
    <m/>
    <m/>
    <m/>
    <x v="2"/>
    <n v="0"/>
    <n v="0"/>
    <n v="0"/>
    <x v="0"/>
    <m/>
    <m/>
    <n v="205.3"/>
    <x v="0"/>
  </r>
  <r>
    <x v="2"/>
    <n v="3026"/>
    <x v="163"/>
    <n v="2384"/>
    <n v="45769"/>
    <m/>
    <s v="Ignacio Gascon"/>
    <m/>
    <m/>
    <m/>
    <n v="0"/>
    <m/>
    <m/>
    <m/>
    <m/>
    <m/>
    <m/>
    <m/>
    <m/>
    <m/>
    <m/>
    <m/>
    <m/>
    <m/>
    <m/>
    <m/>
    <m/>
    <m/>
    <m/>
    <m/>
    <x v="2"/>
    <n v="0"/>
    <n v="0"/>
    <n v="0"/>
    <x v="0"/>
    <m/>
    <m/>
    <n v="238.4"/>
    <x v="0"/>
  </r>
  <r>
    <x v="2"/>
    <n v="3027"/>
    <x v="164"/>
    <n v="235"/>
    <n v="45769"/>
    <m/>
    <s v="Ignacio Gascon"/>
    <m/>
    <m/>
    <m/>
    <n v="0"/>
    <m/>
    <m/>
    <m/>
    <m/>
    <m/>
    <m/>
    <m/>
    <m/>
    <m/>
    <m/>
    <m/>
    <m/>
    <m/>
    <m/>
    <m/>
    <m/>
    <m/>
    <m/>
    <m/>
    <x v="2"/>
    <n v="0"/>
    <n v="0"/>
    <n v="0"/>
    <x v="0"/>
    <m/>
    <m/>
    <n v="23.5"/>
    <x v="0"/>
  </r>
  <r>
    <x v="2"/>
    <n v="3028"/>
    <x v="165"/>
    <n v="1096"/>
    <n v="45769"/>
    <n v="45802"/>
    <s v="Ignacio Gascon"/>
    <n v="45775"/>
    <s v="FASE 2"/>
    <n v="45849"/>
    <n v="0"/>
    <s v="No"/>
    <m/>
    <s v="No"/>
    <m/>
    <s v="No"/>
    <n v="0"/>
    <n v="0"/>
    <n v="0"/>
    <n v="4"/>
    <n v="0"/>
    <n v="0"/>
    <n v="0"/>
    <s v="Si"/>
    <s v="si"/>
    <s v="si"/>
    <m/>
    <m/>
    <m/>
    <m/>
    <x v="2"/>
    <n v="0"/>
    <n v="0"/>
    <n v="13"/>
    <x v="1"/>
    <n v="0"/>
    <n v="0"/>
    <n v="109.6"/>
    <x v="0"/>
  </r>
  <r>
    <x v="2"/>
    <n v="3030"/>
    <x v="166"/>
    <n v="1219"/>
    <n v="45769"/>
    <m/>
    <s v="Ignacio Gascon"/>
    <m/>
    <m/>
    <m/>
    <n v="0"/>
    <m/>
    <m/>
    <m/>
    <m/>
    <m/>
    <m/>
    <m/>
    <m/>
    <m/>
    <m/>
    <m/>
    <m/>
    <m/>
    <m/>
    <m/>
    <m/>
    <m/>
    <m/>
    <m/>
    <x v="2"/>
    <n v="0"/>
    <n v="0"/>
    <n v="0"/>
    <x v="0"/>
    <m/>
    <m/>
    <n v="121.9"/>
    <x v="0"/>
  </r>
  <r>
    <x v="2"/>
    <n v="3031"/>
    <x v="167"/>
    <n v="74663"/>
    <n v="45769"/>
    <n v="45908"/>
    <s v="Ignacio Gascon"/>
    <m/>
    <s v="FASE 2"/>
    <n v="45929"/>
    <n v="1073"/>
    <n v="45778"/>
    <m/>
    <s v="No"/>
    <m/>
    <s v="No"/>
    <m/>
    <n v="20000"/>
    <n v="30250"/>
    <n v="172"/>
    <n v="83"/>
    <n v="7"/>
    <n v="12"/>
    <s v="Si. Sociedad Protectora de animales y plantas."/>
    <s v="si"/>
    <s v="No"/>
    <m/>
    <m/>
    <m/>
    <m/>
    <x v="2"/>
    <n v="0"/>
    <n v="0"/>
    <n v="13"/>
    <x v="1"/>
    <n v="0.26787029720209476"/>
    <n v="0.40515382451816828"/>
    <n v="7466.3"/>
    <x v="1"/>
  </r>
  <r>
    <x v="2"/>
    <n v="3032"/>
    <x v="168"/>
    <n v="116"/>
    <n v="45769"/>
    <m/>
    <s v="Ignacio Gascon"/>
    <n v="45776"/>
    <s v="OK"/>
    <m/>
    <n v="0"/>
    <s v="No"/>
    <n v="0"/>
    <s v="No"/>
    <m/>
    <s v="No"/>
    <n v="0"/>
    <n v="0"/>
    <n v="0"/>
    <n v="0"/>
    <n v="0"/>
    <n v="0"/>
    <n v="0"/>
    <s v="No"/>
    <s v="No"/>
    <s v="No"/>
    <m/>
    <m/>
    <m/>
    <m/>
    <x v="2"/>
    <n v="0"/>
    <n v="0"/>
    <n v="14"/>
    <x v="1"/>
    <n v="0"/>
    <n v="0"/>
    <n v="11.6"/>
    <x v="0"/>
  </r>
  <r>
    <x v="2"/>
    <n v="3033"/>
    <x v="169"/>
    <n v="144"/>
    <n v="45769"/>
    <m/>
    <s v="Ignacio Gascon"/>
    <m/>
    <m/>
    <m/>
    <n v="0"/>
    <m/>
    <m/>
    <m/>
    <m/>
    <m/>
    <m/>
    <m/>
    <m/>
    <m/>
    <m/>
    <m/>
    <m/>
    <m/>
    <m/>
    <m/>
    <m/>
    <m/>
    <m/>
    <m/>
    <x v="2"/>
    <n v="0"/>
    <n v="0"/>
    <n v="0"/>
    <x v="0"/>
    <m/>
    <m/>
    <n v="14.4"/>
    <x v="0"/>
  </r>
  <r>
    <x v="2"/>
    <n v="3029"/>
    <x v="170"/>
    <n v="559"/>
    <n v="45769"/>
    <m/>
    <s v="Ignacio Gascon"/>
    <m/>
    <m/>
    <m/>
    <n v="0"/>
    <m/>
    <m/>
    <m/>
    <m/>
    <m/>
    <m/>
    <m/>
    <m/>
    <m/>
    <m/>
    <m/>
    <m/>
    <m/>
    <m/>
    <m/>
    <m/>
    <m/>
    <m/>
    <m/>
    <x v="2"/>
    <n v="0"/>
    <n v="0"/>
    <n v="0"/>
    <x v="0"/>
    <m/>
    <m/>
    <n v="55.9"/>
    <x v="0"/>
  </r>
  <r>
    <x v="2"/>
    <n v="3034"/>
    <x v="171"/>
    <n v="3471"/>
    <n v="45769"/>
    <m/>
    <s v="Ignacio Gascon"/>
    <m/>
    <m/>
    <m/>
    <n v="0"/>
    <m/>
    <m/>
    <m/>
    <m/>
    <m/>
    <m/>
    <m/>
    <m/>
    <m/>
    <m/>
    <m/>
    <m/>
    <m/>
    <m/>
    <m/>
    <m/>
    <m/>
    <m/>
    <m/>
    <x v="2"/>
    <n v="0"/>
    <n v="0"/>
    <n v="0"/>
    <x v="0"/>
    <m/>
    <m/>
    <n v="347.1"/>
    <x v="0"/>
  </r>
  <r>
    <x v="2"/>
    <n v="3035"/>
    <x v="172"/>
    <n v="747"/>
    <n v="45769"/>
    <m/>
    <s v="Ignacio Gascon"/>
    <m/>
    <m/>
    <m/>
    <n v="0"/>
    <m/>
    <m/>
    <m/>
    <m/>
    <m/>
    <m/>
    <m/>
    <m/>
    <m/>
    <m/>
    <m/>
    <m/>
    <m/>
    <m/>
    <m/>
    <m/>
    <m/>
    <m/>
    <m/>
    <x v="2"/>
    <n v="0"/>
    <n v="0"/>
    <n v="0"/>
    <x v="0"/>
    <m/>
    <m/>
    <n v="74.7"/>
    <x v="0"/>
  </r>
  <r>
    <x v="2"/>
    <n v="3036"/>
    <x v="173"/>
    <n v="109"/>
    <n v="45769"/>
    <m/>
    <s v="Ignacio Gascon"/>
    <m/>
    <m/>
    <m/>
    <n v="0"/>
    <m/>
    <m/>
    <m/>
    <m/>
    <m/>
    <m/>
    <m/>
    <m/>
    <m/>
    <m/>
    <m/>
    <m/>
    <m/>
    <m/>
    <m/>
    <m/>
    <m/>
    <m/>
    <m/>
    <x v="2"/>
    <n v="0"/>
    <n v="0"/>
    <n v="0"/>
    <x v="0"/>
    <m/>
    <m/>
    <n v="10.9"/>
    <x v="0"/>
  </r>
  <r>
    <x v="2"/>
    <n v="3037"/>
    <x v="174"/>
    <n v="548"/>
    <n v="45769"/>
    <m/>
    <s v="Ignacio Gascon"/>
    <m/>
    <m/>
    <m/>
    <n v="0"/>
    <m/>
    <m/>
    <m/>
    <m/>
    <m/>
    <m/>
    <m/>
    <m/>
    <m/>
    <m/>
    <m/>
    <m/>
    <m/>
    <m/>
    <m/>
    <m/>
    <m/>
    <m/>
    <m/>
    <x v="2"/>
    <n v="0"/>
    <n v="0"/>
    <n v="0"/>
    <x v="0"/>
    <m/>
    <m/>
    <n v="54.8"/>
    <x v="0"/>
  </r>
  <r>
    <x v="2"/>
    <n v="3038"/>
    <x v="175"/>
    <n v="447"/>
    <n v="45769"/>
    <m/>
    <s v="Ignacio Gascon"/>
    <m/>
    <m/>
    <m/>
    <n v="0"/>
    <m/>
    <m/>
    <m/>
    <m/>
    <m/>
    <m/>
    <m/>
    <m/>
    <m/>
    <m/>
    <m/>
    <m/>
    <m/>
    <m/>
    <m/>
    <m/>
    <m/>
    <m/>
    <m/>
    <x v="2"/>
    <n v="0"/>
    <n v="0"/>
    <n v="0"/>
    <x v="0"/>
    <m/>
    <m/>
    <n v="44.7"/>
    <x v="0"/>
  </r>
  <r>
    <x v="2"/>
    <n v="3039"/>
    <x v="176"/>
    <n v="96"/>
    <n v="45769"/>
    <m/>
    <s v="Ignacio Gascon"/>
    <m/>
    <m/>
    <m/>
    <n v="0"/>
    <m/>
    <m/>
    <m/>
    <m/>
    <m/>
    <m/>
    <m/>
    <m/>
    <m/>
    <m/>
    <m/>
    <m/>
    <m/>
    <m/>
    <m/>
    <m/>
    <m/>
    <m/>
    <m/>
    <x v="2"/>
    <n v="0"/>
    <n v="0"/>
    <n v="0"/>
    <x v="0"/>
    <m/>
    <m/>
    <n v="9.6"/>
    <x v="0"/>
  </r>
  <r>
    <x v="2"/>
    <n v="3040"/>
    <x v="177"/>
    <n v="453"/>
    <n v="45769"/>
    <m/>
    <s v="Ignacio Gascon"/>
    <m/>
    <m/>
    <m/>
    <n v="0"/>
    <m/>
    <m/>
    <m/>
    <m/>
    <m/>
    <m/>
    <m/>
    <m/>
    <m/>
    <m/>
    <m/>
    <m/>
    <m/>
    <m/>
    <m/>
    <m/>
    <m/>
    <m/>
    <m/>
    <x v="2"/>
    <n v="0"/>
    <n v="0"/>
    <n v="0"/>
    <x v="0"/>
    <m/>
    <m/>
    <n v="45.3"/>
    <x v="0"/>
  </r>
  <r>
    <x v="2"/>
    <n v="3041"/>
    <x v="178"/>
    <n v="12317"/>
    <n v="45769"/>
    <n v="45919"/>
    <s v="Ignacio Gascon"/>
    <m/>
    <s v="FASE 2"/>
    <n v="45953"/>
    <n v="525"/>
    <n v="45778"/>
    <n v="60"/>
    <s v="No"/>
    <m/>
    <s v="si"/>
    <n v="20"/>
    <n v="9619.5"/>
    <m/>
    <n v="180"/>
    <m/>
    <n v="6"/>
    <m/>
    <s v="Si. Veterinaria victoria"/>
    <s v="No"/>
    <s v="No"/>
    <m/>
    <m/>
    <m/>
    <m/>
    <x v="2"/>
    <n v="0.6"/>
    <n v="315"/>
    <n v="12"/>
    <x v="1"/>
    <n v="0.78099374847771375"/>
    <m/>
    <n v="1231.7"/>
    <x v="1"/>
  </r>
  <r>
    <x v="2"/>
    <n v="3042"/>
    <x v="179"/>
    <n v="4851"/>
    <n v="45769"/>
    <m/>
    <s v="Ignacio Gascon"/>
    <s v="25/04/2025 Por mail"/>
    <m/>
    <m/>
    <n v="0"/>
    <m/>
    <m/>
    <m/>
    <m/>
    <m/>
    <m/>
    <m/>
    <m/>
    <m/>
    <m/>
    <m/>
    <m/>
    <m/>
    <m/>
    <m/>
    <m/>
    <m/>
    <m/>
    <m/>
    <x v="2"/>
    <n v="0"/>
    <n v="0"/>
    <n v="0"/>
    <x v="0"/>
    <m/>
    <m/>
    <n v="485.1"/>
    <x v="0"/>
  </r>
  <r>
    <x v="2"/>
    <n v="3043"/>
    <x v="180"/>
    <n v="3634"/>
    <n v="45769"/>
    <m/>
    <s v="Ignacio Gascon"/>
    <m/>
    <m/>
    <m/>
    <n v="0"/>
    <m/>
    <m/>
    <m/>
    <m/>
    <m/>
    <m/>
    <m/>
    <m/>
    <m/>
    <m/>
    <m/>
    <m/>
    <m/>
    <m/>
    <m/>
    <m/>
    <m/>
    <m/>
    <m/>
    <x v="2"/>
    <n v="0"/>
    <n v="0"/>
    <n v="0"/>
    <x v="0"/>
    <m/>
    <m/>
    <n v="363.4"/>
    <x v="0"/>
  </r>
  <r>
    <x v="2"/>
    <n v="3044"/>
    <x v="181"/>
    <n v="7431"/>
    <n v="45769"/>
    <m/>
    <s v="Ignacio Gascon"/>
    <m/>
    <m/>
    <m/>
    <n v="0"/>
    <m/>
    <m/>
    <m/>
    <m/>
    <m/>
    <m/>
    <m/>
    <m/>
    <m/>
    <m/>
    <m/>
    <m/>
    <m/>
    <m/>
    <m/>
    <m/>
    <m/>
    <m/>
    <m/>
    <x v="2"/>
    <n v="0"/>
    <n v="0"/>
    <n v="0"/>
    <x v="0"/>
    <m/>
    <m/>
    <n v="743.1"/>
    <x v="0"/>
  </r>
  <r>
    <x v="2"/>
    <n v="3045"/>
    <x v="182"/>
    <n v="486"/>
    <n v="45769"/>
    <m/>
    <s v="Ignacio Gascon"/>
    <m/>
    <m/>
    <m/>
    <n v="0"/>
    <m/>
    <m/>
    <m/>
    <m/>
    <m/>
    <m/>
    <m/>
    <m/>
    <m/>
    <m/>
    <m/>
    <m/>
    <m/>
    <m/>
    <m/>
    <m/>
    <m/>
    <m/>
    <m/>
    <x v="2"/>
    <n v="0"/>
    <n v="0"/>
    <n v="0"/>
    <x v="0"/>
    <m/>
    <m/>
    <n v="48.6"/>
    <x v="0"/>
  </r>
  <r>
    <x v="2"/>
    <n v="3046"/>
    <x v="183"/>
    <n v="3629"/>
    <n v="45769"/>
    <m/>
    <s v="Ignacio Gascon"/>
    <m/>
    <m/>
    <m/>
    <n v="0"/>
    <m/>
    <m/>
    <m/>
    <m/>
    <m/>
    <m/>
    <m/>
    <m/>
    <m/>
    <m/>
    <m/>
    <m/>
    <m/>
    <m/>
    <m/>
    <m/>
    <m/>
    <m/>
    <m/>
    <x v="2"/>
    <n v="0"/>
    <n v="0"/>
    <n v="0"/>
    <x v="0"/>
    <m/>
    <m/>
    <n v="362.9"/>
    <x v="0"/>
  </r>
  <r>
    <x v="2"/>
    <n v="3048"/>
    <x v="184"/>
    <n v="7959"/>
    <n v="45770"/>
    <m/>
    <s v="Ignacio Gascon"/>
    <m/>
    <m/>
    <m/>
    <n v="0"/>
    <m/>
    <m/>
    <m/>
    <m/>
    <m/>
    <m/>
    <m/>
    <m/>
    <m/>
    <m/>
    <m/>
    <m/>
    <m/>
    <m/>
    <m/>
    <m/>
    <m/>
    <m/>
    <m/>
    <x v="2"/>
    <n v="0"/>
    <n v="0"/>
    <n v="0"/>
    <x v="0"/>
    <m/>
    <m/>
    <n v="795.9"/>
    <x v="0"/>
  </r>
  <r>
    <x v="2"/>
    <n v="3049"/>
    <x v="185"/>
    <n v="19658"/>
    <n v="45770"/>
    <n v="45919"/>
    <s v="Ignacio Gascon"/>
    <m/>
    <s v="FASE 2"/>
    <m/>
    <n v="0"/>
    <m/>
    <m/>
    <m/>
    <m/>
    <m/>
    <m/>
    <m/>
    <m/>
    <m/>
    <m/>
    <m/>
    <m/>
    <m/>
    <m/>
    <m/>
    <m/>
    <m/>
    <m/>
    <m/>
    <x v="2"/>
    <n v="0"/>
    <n v="0"/>
    <n v="0"/>
    <x v="0"/>
    <m/>
    <m/>
    <n v="1965.8"/>
    <x v="0"/>
  </r>
  <r>
    <x v="2"/>
    <n v="3047"/>
    <x v="186"/>
    <n v="26821"/>
    <n v="45770"/>
    <n v="45908"/>
    <s v="Ignacio Gascon"/>
    <m/>
    <s v="FASE 2"/>
    <n v="45974"/>
    <n v="308"/>
    <m/>
    <n v="62.33"/>
    <s v="si"/>
    <n v="45790"/>
    <s v="No"/>
    <m/>
    <n v="22696.639999999999"/>
    <n v="25628.14"/>
    <n v="89"/>
    <n v="129"/>
    <n v="0"/>
    <n v="0"/>
    <s v="No"/>
    <s v="No"/>
    <s v="No"/>
    <m/>
    <m/>
    <m/>
    <m/>
    <x v="2"/>
    <n v="0.62329999999999997"/>
    <n v="192"/>
    <n v="14"/>
    <x v="1"/>
    <n v="0.84622646433764581"/>
    <n v="0.95552514820476486"/>
    <n v="2682.1"/>
    <x v="1"/>
  </r>
  <r>
    <x v="2"/>
    <n v="3050"/>
    <x v="187"/>
    <n v="30600"/>
    <n v="45770"/>
    <n v="45908"/>
    <s v="Ignacio Gascon"/>
    <m/>
    <s v="FASE 2"/>
    <m/>
    <n v="0"/>
    <m/>
    <m/>
    <m/>
    <m/>
    <m/>
    <m/>
    <m/>
    <m/>
    <m/>
    <m/>
    <m/>
    <m/>
    <m/>
    <m/>
    <m/>
    <m/>
    <m/>
    <m/>
    <m/>
    <x v="2"/>
    <n v="0"/>
    <n v="0"/>
    <n v="0"/>
    <x v="0"/>
    <m/>
    <m/>
    <n v="3060"/>
    <x v="0"/>
  </r>
  <r>
    <x v="2"/>
    <n v="3051"/>
    <x v="188"/>
    <n v="445"/>
    <n v="45770"/>
    <m/>
    <s v="Ignacio Gascon"/>
    <m/>
    <m/>
    <m/>
    <n v="0"/>
    <m/>
    <m/>
    <m/>
    <m/>
    <m/>
    <m/>
    <m/>
    <m/>
    <m/>
    <m/>
    <m/>
    <m/>
    <m/>
    <m/>
    <m/>
    <m/>
    <m/>
    <m/>
    <m/>
    <x v="2"/>
    <n v="0"/>
    <n v="0"/>
    <n v="0"/>
    <x v="0"/>
    <m/>
    <m/>
    <n v="44.5"/>
    <x v="0"/>
  </r>
  <r>
    <x v="2"/>
    <n v="3052"/>
    <x v="189"/>
    <n v="1225"/>
    <n v="45770"/>
    <m/>
    <s v="Ignacio Gascon"/>
    <m/>
    <m/>
    <m/>
    <n v="0"/>
    <m/>
    <m/>
    <m/>
    <m/>
    <m/>
    <m/>
    <m/>
    <m/>
    <m/>
    <m/>
    <m/>
    <m/>
    <m/>
    <m/>
    <m/>
    <m/>
    <m/>
    <m/>
    <m/>
    <x v="2"/>
    <n v="0"/>
    <n v="0"/>
    <n v="0"/>
    <x v="0"/>
    <m/>
    <m/>
    <n v="122.5"/>
    <x v="0"/>
  </r>
  <r>
    <x v="2"/>
    <n v="3053"/>
    <x v="190"/>
    <n v="11622"/>
    <n v="45770"/>
    <n v="45919"/>
    <s v="Ignacio Gascon"/>
    <m/>
    <s v="FASE 2"/>
    <m/>
    <n v="0"/>
    <m/>
    <m/>
    <m/>
    <m/>
    <m/>
    <m/>
    <m/>
    <m/>
    <m/>
    <m/>
    <m/>
    <m/>
    <m/>
    <m/>
    <m/>
    <m/>
    <m/>
    <m/>
    <m/>
    <x v="2"/>
    <n v="0"/>
    <n v="0"/>
    <n v="0"/>
    <x v="0"/>
    <m/>
    <m/>
    <n v="1162.2"/>
    <x v="0"/>
  </r>
  <r>
    <x v="2"/>
    <n v="3054"/>
    <x v="191"/>
    <n v="444"/>
    <n v="45770"/>
    <m/>
    <s v="Ignacio Gascon"/>
    <m/>
    <m/>
    <m/>
    <n v="0"/>
    <m/>
    <m/>
    <m/>
    <m/>
    <m/>
    <m/>
    <m/>
    <m/>
    <m/>
    <m/>
    <m/>
    <m/>
    <m/>
    <m/>
    <m/>
    <m/>
    <m/>
    <m/>
    <m/>
    <x v="2"/>
    <n v="0"/>
    <n v="0"/>
    <n v="0"/>
    <x v="0"/>
    <m/>
    <m/>
    <n v="44.4"/>
    <x v="0"/>
  </r>
  <r>
    <x v="2"/>
    <n v="3075"/>
    <x v="192"/>
    <n v="282"/>
    <n v="45770"/>
    <m/>
    <s v="Ignacio Gascon"/>
    <m/>
    <m/>
    <m/>
    <n v="0"/>
    <m/>
    <m/>
    <m/>
    <m/>
    <m/>
    <m/>
    <m/>
    <m/>
    <m/>
    <m/>
    <m/>
    <m/>
    <m/>
    <m/>
    <m/>
    <m/>
    <m/>
    <m/>
    <m/>
    <x v="2"/>
    <n v="0"/>
    <n v="0"/>
    <n v="0"/>
    <x v="0"/>
    <m/>
    <m/>
    <n v="28.2"/>
    <x v="0"/>
  </r>
  <r>
    <x v="2"/>
    <n v="3055"/>
    <x v="193"/>
    <n v="9423"/>
    <n v="45770"/>
    <n v="45919"/>
    <s v="Ignacio Gascon"/>
    <m/>
    <s v="FASE 2"/>
    <m/>
    <n v="0"/>
    <m/>
    <m/>
    <m/>
    <m/>
    <m/>
    <m/>
    <m/>
    <m/>
    <m/>
    <m/>
    <m/>
    <m/>
    <m/>
    <m/>
    <m/>
    <m/>
    <m/>
    <m/>
    <m/>
    <x v="2"/>
    <n v="0"/>
    <n v="0"/>
    <n v="0"/>
    <x v="0"/>
    <m/>
    <m/>
    <n v="942.3"/>
    <x v="0"/>
  </r>
  <r>
    <x v="2"/>
    <n v="3056"/>
    <x v="194"/>
    <n v="11411"/>
    <n v="45769"/>
    <n v="45919"/>
    <s v="Ignacio Gascon"/>
    <m/>
    <s v="FASE 2"/>
    <n v="45986"/>
    <n v="325"/>
    <n v="45627"/>
    <n v="81.5"/>
    <s v="No"/>
    <m/>
    <s v="si"/>
    <n v="44.3"/>
    <n v="31000"/>
    <m/>
    <m/>
    <m/>
    <m/>
    <m/>
    <s v="No"/>
    <s v="No"/>
    <s v="No"/>
    <m/>
    <m/>
    <m/>
    <m/>
    <x v="2"/>
    <n v="0.81499999999999995"/>
    <n v="265"/>
    <n v="10"/>
    <x v="1"/>
    <n v="2.7166768907194814"/>
    <m/>
    <n v="1141.0999999999999"/>
    <x v="1"/>
  </r>
  <r>
    <x v="2"/>
    <n v="3057"/>
    <x v="195"/>
    <n v="296"/>
    <n v="45770"/>
    <m/>
    <s v="Ignacio Gascon"/>
    <m/>
    <m/>
    <m/>
    <n v="0"/>
    <m/>
    <m/>
    <m/>
    <m/>
    <m/>
    <m/>
    <m/>
    <m/>
    <m/>
    <m/>
    <m/>
    <m/>
    <m/>
    <m/>
    <m/>
    <m/>
    <m/>
    <m/>
    <m/>
    <x v="2"/>
    <n v="0"/>
    <n v="0"/>
    <n v="0"/>
    <x v="0"/>
    <m/>
    <m/>
    <n v="29.6"/>
    <x v="0"/>
  </r>
  <r>
    <x v="2"/>
    <n v="3058"/>
    <x v="196"/>
    <n v="7622"/>
    <n v="45770"/>
    <m/>
    <s v="Ignacio Gascon"/>
    <m/>
    <m/>
    <m/>
    <n v="0"/>
    <m/>
    <m/>
    <m/>
    <m/>
    <m/>
    <m/>
    <m/>
    <m/>
    <m/>
    <m/>
    <m/>
    <m/>
    <m/>
    <m/>
    <m/>
    <m/>
    <m/>
    <m/>
    <m/>
    <x v="2"/>
    <n v="0"/>
    <n v="0"/>
    <n v="0"/>
    <x v="0"/>
    <m/>
    <m/>
    <n v="762.2"/>
    <x v="0"/>
  </r>
  <r>
    <x v="2"/>
    <n v="3059"/>
    <x v="197"/>
    <n v="30585"/>
    <n v="45770"/>
    <n v="45802"/>
    <s v="Ignacio Gascon"/>
    <s v="30/04/25 Nos manda programa y memoria"/>
    <s v="FASE 2"/>
    <m/>
    <n v="0"/>
    <m/>
    <m/>
    <m/>
    <m/>
    <m/>
    <m/>
    <m/>
    <m/>
    <m/>
    <m/>
    <m/>
    <m/>
    <m/>
    <m/>
    <m/>
    <m/>
    <m/>
    <m/>
    <m/>
    <x v="2"/>
    <n v="0"/>
    <n v="0"/>
    <n v="0"/>
    <x v="0"/>
    <m/>
    <m/>
    <n v="3058.5"/>
    <x v="0"/>
  </r>
  <r>
    <x v="2"/>
    <n v="3061"/>
    <x v="198"/>
    <n v="1832"/>
    <n v="45770"/>
    <m/>
    <s v="Ignacio Gascon"/>
    <m/>
    <m/>
    <m/>
    <n v="0"/>
    <m/>
    <m/>
    <m/>
    <m/>
    <m/>
    <m/>
    <m/>
    <m/>
    <m/>
    <m/>
    <m/>
    <m/>
    <m/>
    <m/>
    <m/>
    <m/>
    <m/>
    <m/>
    <m/>
    <x v="2"/>
    <n v="0"/>
    <n v="0"/>
    <n v="0"/>
    <x v="0"/>
    <m/>
    <m/>
    <n v="183.2"/>
    <x v="0"/>
  </r>
  <r>
    <x v="2"/>
    <n v="3062"/>
    <x v="199"/>
    <n v="657"/>
    <n v="45770"/>
    <m/>
    <s v="Ignacio Gascon"/>
    <m/>
    <m/>
    <m/>
    <n v="0"/>
    <m/>
    <m/>
    <m/>
    <m/>
    <m/>
    <m/>
    <m/>
    <m/>
    <m/>
    <m/>
    <m/>
    <m/>
    <m/>
    <m/>
    <m/>
    <m/>
    <m/>
    <m/>
    <m/>
    <x v="2"/>
    <n v="0"/>
    <n v="0"/>
    <n v="0"/>
    <x v="0"/>
    <m/>
    <m/>
    <n v="65.7"/>
    <x v="0"/>
  </r>
  <r>
    <x v="2"/>
    <n v="3063"/>
    <x v="200"/>
    <n v="46942"/>
    <n v="45770"/>
    <n v="45908"/>
    <s v="Ignacio Gascon"/>
    <m/>
    <s v="FASE 2"/>
    <n v="45933"/>
    <n v="1677"/>
    <n v="45901"/>
    <n v="80"/>
    <s v="si"/>
    <n v="45791"/>
    <s v="si"/>
    <n v="10"/>
    <n v="50000"/>
    <n v="115000"/>
    <n v="450"/>
    <n v="98"/>
    <n v="12"/>
    <n v="33"/>
    <s v="Si. APAD"/>
    <s v="si"/>
    <s v="si"/>
    <m/>
    <m/>
    <m/>
    <m/>
    <x v="2"/>
    <n v="0.8"/>
    <n v="1342"/>
    <n v="16"/>
    <x v="2"/>
    <n v="1.0651442205274595"/>
    <n v="2.4498317072131566"/>
    <n v="4694.2"/>
    <x v="1"/>
  </r>
  <r>
    <x v="2"/>
    <n v="3064"/>
    <x v="201"/>
    <n v="8102"/>
    <n v="45770"/>
    <n v="45919"/>
    <s v="Ignacio Gascon"/>
    <m/>
    <s v="FASE 2"/>
    <m/>
    <n v="0"/>
    <m/>
    <m/>
    <m/>
    <m/>
    <m/>
    <m/>
    <m/>
    <m/>
    <m/>
    <m/>
    <m/>
    <m/>
    <m/>
    <m/>
    <m/>
    <m/>
    <m/>
    <m/>
    <m/>
    <x v="2"/>
    <n v="0"/>
    <n v="0"/>
    <n v="0"/>
    <x v="0"/>
    <m/>
    <m/>
    <n v="810.2"/>
    <x v="0"/>
  </r>
  <r>
    <x v="2"/>
    <n v="3065"/>
    <x v="202"/>
    <n v="243128"/>
    <n v="45770"/>
    <n v="45908"/>
    <s v="Ignacio Gascon"/>
    <m/>
    <s v="FASE 2"/>
    <n v="45958"/>
    <n v="5000"/>
    <m/>
    <n v="60"/>
    <s v="si"/>
    <n v="2021"/>
    <s v="No"/>
    <m/>
    <n v="52000"/>
    <n v="130000"/>
    <n v="517"/>
    <n v="99"/>
    <n v="29"/>
    <n v="121"/>
    <s v="Si. Proteccion animal"/>
    <s v="si"/>
    <s v="si"/>
    <m/>
    <m/>
    <m/>
    <m/>
    <x v="2"/>
    <n v="0.6"/>
    <n v="3000"/>
    <n v="14"/>
    <x v="1"/>
    <n v="0.21387910894672765"/>
    <n v="0.53469777236681915"/>
    <n v="24312.799999999999"/>
    <x v="1"/>
  </r>
  <r>
    <x v="2"/>
    <n v="3066"/>
    <x v="203"/>
    <n v="53818"/>
    <n v="45770"/>
    <n v="45908"/>
    <s v="Ignacio Gascon"/>
    <m/>
    <s v="FASE 2"/>
    <n v="45946"/>
    <n v="1178"/>
    <n v="45870"/>
    <n v="38.28"/>
    <s v="si"/>
    <n v="45453"/>
    <s v="si"/>
    <n v="37.6"/>
    <n v="40000"/>
    <m/>
    <n v="132"/>
    <n v="32"/>
    <n v="8"/>
    <n v="8"/>
    <s v="Si. Mancomunidad"/>
    <s v="si"/>
    <m/>
    <m/>
    <m/>
    <m/>
    <m/>
    <x v="2"/>
    <n v="0.38280000000000003"/>
    <n v="451"/>
    <n v="14"/>
    <x v="1"/>
    <n v="0.74324575420862904"/>
    <m/>
    <n v="5381.8"/>
    <x v="1"/>
  </r>
  <r>
    <x v="2"/>
    <n v="3067"/>
    <x v="204"/>
    <n v="100"/>
    <n v="45770"/>
    <m/>
    <s v="Ignacio Gascon"/>
    <m/>
    <m/>
    <m/>
    <n v="0"/>
    <m/>
    <m/>
    <m/>
    <m/>
    <m/>
    <m/>
    <m/>
    <m/>
    <m/>
    <m/>
    <m/>
    <m/>
    <m/>
    <m/>
    <m/>
    <m/>
    <m/>
    <m/>
    <m/>
    <x v="2"/>
    <n v="0"/>
    <n v="0"/>
    <n v="0"/>
    <x v="0"/>
    <m/>
    <m/>
    <n v="10"/>
    <x v="0"/>
  </r>
  <r>
    <x v="2"/>
    <n v="3068"/>
    <x v="205"/>
    <n v="44"/>
    <n v="45770"/>
    <m/>
    <s v="Ignacio Gascon"/>
    <m/>
    <m/>
    <m/>
    <n v="0"/>
    <m/>
    <m/>
    <m/>
    <m/>
    <m/>
    <m/>
    <m/>
    <m/>
    <m/>
    <m/>
    <m/>
    <m/>
    <m/>
    <m/>
    <m/>
    <m/>
    <m/>
    <m/>
    <m/>
    <x v="2"/>
    <n v="0"/>
    <n v="0"/>
    <n v="0"/>
    <x v="0"/>
    <m/>
    <m/>
    <n v="4.4000000000000004"/>
    <x v="0"/>
  </r>
  <r>
    <x v="2"/>
    <n v="3069"/>
    <x v="206"/>
    <n v="9352"/>
    <n v="45770"/>
    <n v="45919"/>
    <s v="Ignacio Gascon"/>
    <m/>
    <s v="FASE 2"/>
    <n v="45968"/>
    <n v="0"/>
    <s v="No"/>
    <m/>
    <s v="No"/>
    <m/>
    <s v="No"/>
    <m/>
    <n v="6000"/>
    <n v="8000"/>
    <n v="10"/>
    <n v="24"/>
    <n v="0"/>
    <n v="6"/>
    <s v="Si. Protectora"/>
    <s v="si"/>
    <s v="No"/>
    <m/>
    <m/>
    <m/>
    <m/>
    <x v="2"/>
    <n v="0"/>
    <n v="0"/>
    <n v="12"/>
    <x v="1"/>
    <n v="0.64157399486740807"/>
    <n v="0.85543199315654406"/>
    <n v="935.2"/>
    <x v="0"/>
  </r>
  <r>
    <x v="2"/>
    <n v="3077"/>
    <x v="207"/>
    <n v="2696"/>
    <n v="45770"/>
    <n v="45801"/>
    <s v="Ignacio Gascon"/>
    <n v="45771"/>
    <s v="FASE 2"/>
    <m/>
    <n v="30"/>
    <s v="12/24"/>
    <n v="0"/>
    <s v="No"/>
    <s v="No"/>
    <s v="No"/>
    <n v="0"/>
    <n v="0"/>
    <n v="0"/>
    <n v="0"/>
    <n v="0"/>
    <n v="0"/>
    <n v="0"/>
    <s v="Recogida de animales asociación Alma"/>
    <s v="?"/>
    <s v="?"/>
    <m/>
    <m/>
    <m/>
    <m/>
    <x v="2"/>
    <n v="0"/>
    <n v="0"/>
    <n v="16"/>
    <x v="2"/>
    <n v="0"/>
    <n v="0"/>
    <n v="269.60000000000002"/>
    <x v="1"/>
  </r>
  <r>
    <x v="2"/>
    <n v="3070"/>
    <x v="208"/>
    <n v="4749"/>
    <n v="45770"/>
    <m/>
    <s v="Ignacio Gascon"/>
    <m/>
    <m/>
    <m/>
    <n v="0"/>
    <m/>
    <m/>
    <m/>
    <m/>
    <m/>
    <m/>
    <m/>
    <m/>
    <m/>
    <m/>
    <m/>
    <m/>
    <m/>
    <m/>
    <m/>
    <m/>
    <m/>
    <m/>
    <m/>
    <x v="2"/>
    <n v="0"/>
    <n v="0"/>
    <n v="0"/>
    <x v="0"/>
    <m/>
    <m/>
    <n v="474.9"/>
    <x v="0"/>
  </r>
  <r>
    <x v="2"/>
    <n v="3072"/>
    <x v="209"/>
    <n v="553"/>
    <n v="45770"/>
    <m/>
    <s v="Ignacio Gascon"/>
    <m/>
    <m/>
    <m/>
    <n v="0"/>
    <m/>
    <m/>
    <m/>
    <m/>
    <m/>
    <m/>
    <m/>
    <m/>
    <m/>
    <m/>
    <m/>
    <m/>
    <m/>
    <m/>
    <m/>
    <m/>
    <m/>
    <m/>
    <m/>
    <x v="2"/>
    <n v="0"/>
    <n v="0"/>
    <n v="0"/>
    <x v="0"/>
    <m/>
    <m/>
    <n v="55.3"/>
    <x v="0"/>
  </r>
  <r>
    <x v="2"/>
    <n v="3071"/>
    <x v="210"/>
    <n v="6659"/>
    <n v="45770"/>
    <m/>
    <s v="Ignacio Gascon"/>
    <m/>
    <m/>
    <m/>
    <n v="0"/>
    <m/>
    <m/>
    <m/>
    <m/>
    <m/>
    <m/>
    <m/>
    <m/>
    <m/>
    <m/>
    <m/>
    <m/>
    <m/>
    <m/>
    <m/>
    <m/>
    <m/>
    <m/>
    <m/>
    <x v="2"/>
    <n v="0"/>
    <n v="0"/>
    <n v="0"/>
    <x v="0"/>
    <m/>
    <m/>
    <n v="665.9"/>
    <x v="0"/>
  </r>
  <r>
    <x v="2"/>
    <n v="3073"/>
    <x v="211"/>
    <n v="284"/>
    <n v="45770"/>
    <m/>
    <s v="Ignacio Gascon"/>
    <m/>
    <m/>
    <m/>
    <n v="0"/>
    <m/>
    <m/>
    <m/>
    <m/>
    <m/>
    <m/>
    <m/>
    <m/>
    <m/>
    <m/>
    <m/>
    <m/>
    <m/>
    <m/>
    <m/>
    <m/>
    <m/>
    <m/>
    <m/>
    <x v="2"/>
    <n v="0"/>
    <n v="0"/>
    <n v="0"/>
    <x v="0"/>
    <m/>
    <m/>
    <n v="28.4"/>
    <x v="0"/>
  </r>
  <r>
    <x v="2"/>
    <n v="3074"/>
    <x v="212"/>
    <n v="2739"/>
    <n v="45771"/>
    <m/>
    <s v="Ignacio Gascon"/>
    <m/>
    <m/>
    <m/>
    <n v="0"/>
    <m/>
    <m/>
    <m/>
    <m/>
    <m/>
    <m/>
    <m/>
    <m/>
    <m/>
    <m/>
    <m/>
    <m/>
    <m/>
    <m/>
    <m/>
    <m/>
    <m/>
    <m/>
    <m/>
    <x v="2"/>
    <n v="0"/>
    <n v="0"/>
    <n v="0"/>
    <x v="0"/>
    <m/>
    <m/>
    <n v="273.89999999999998"/>
    <x v="0"/>
  </r>
  <r>
    <x v="2"/>
    <n v="3076"/>
    <x v="213"/>
    <n v="18111"/>
    <n v="45771"/>
    <m/>
    <s v="Ignacio Gascon"/>
    <n v="45897"/>
    <s v="OK"/>
    <m/>
    <n v="364"/>
    <n v="45748"/>
    <n v="40"/>
    <s v="No"/>
    <m/>
    <s v="si"/>
    <n v="20"/>
    <n v="29981"/>
    <n v="20286.810000000001"/>
    <n v="25"/>
    <n v="111"/>
    <n v="3"/>
    <n v="2"/>
    <s v="Si"/>
    <s v="si"/>
    <s v="si"/>
    <m/>
    <m/>
    <m/>
    <m/>
    <x v="2"/>
    <n v="0.4"/>
    <n v="146"/>
    <n v="15"/>
    <x v="1"/>
    <n v="1.6554027938821712"/>
    <n v="1.1201374855060462"/>
    <n v="1811.1"/>
    <x v="1"/>
  </r>
  <r>
    <x v="2"/>
    <n v="3078"/>
    <x v="214"/>
    <n v="1310"/>
    <n v="45771"/>
    <m/>
    <s v="Ignacio Gascon"/>
    <m/>
    <m/>
    <m/>
    <n v="0"/>
    <m/>
    <m/>
    <m/>
    <m/>
    <m/>
    <m/>
    <m/>
    <m/>
    <m/>
    <m/>
    <m/>
    <m/>
    <m/>
    <m/>
    <m/>
    <m/>
    <m/>
    <m/>
    <m/>
    <x v="2"/>
    <n v="0"/>
    <n v="0"/>
    <n v="0"/>
    <x v="0"/>
    <m/>
    <m/>
    <n v="131"/>
    <x v="0"/>
  </r>
  <r>
    <x v="2"/>
    <n v="3079"/>
    <x v="215"/>
    <n v="24210"/>
    <n v="45771"/>
    <n v="45908"/>
    <s v="Ignacio Gascon"/>
    <m/>
    <s v="FASE 2"/>
    <n v="45959"/>
    <n v="147"/>
    <n v="45793"/>
    <n v="60"/>
    <s v="si"/>
    <n v="45782"/>
    <s v="No"/>
    <s v=""/>
    <n v="12000"/>
    <n v="84000"/>
    <n v="80"/>
    <n v="108"/>
    <n v="7"/>
    <n v="28"/>
    <s v="Si. Protectora"/>
    <s v="No"/>
    <s v="Si."/>
    <m/>
    <m/>
    <m/>
    <m/>
    <x v="2"/>
    <n v="0.6"/>
    <n v="88"/>
    <n v="16"/>
    <x v="2"/>
    <n v="0.49566294919454773"/>
    <n v="3.4696406443618342"/>
    <n v="2421"/>
    <x v="2"/>
  </r>
  <r>
    <x v="2"/>
    <n v="3080"/>
    <x v="216"/>
    <n v="2122"/>
    <n v="45771"/>
    <m/>
    <s v="Ignacio Gascon"/>
    <m/>
    <m/>
    <m/>
    <n v="0"/>
    <m/>
    <m/>
    <m/>
    <m/>
    <m/>
    <m/>
    <m/>
    <m/>
    <m/>
    <m/>
    <m/>
    <m/>
    <m/>
    <m/>
    <m/>
    <m/>
    <m/>
    <m/>
    <m/>
    <x v="2"/>
    <n v="0"/>
    <n v="0"/>
    <n v="0"/>
    <x v="0"/>
    <m/>
    <m/>
    <n v="212.2"/>
    <x v="0"/>
  </r>
  <r>
    <x v="2"/>
    <n v="3082"/>
    <x v="217"/>
    <n v="30131"/>
    <n v="45771"/>
    <n v="45908"/>
    <s v="Ignacio Gascon"/>
    <m/>
    <s v="FASE 2"/>
    <m/>
    <n v="0"/>
    <m/>
    <m/>
    <m/>
    <m/>
    <m/>
    <m/>
    <m/>
    <m/>
    <m/>
    <m/>
    <m/>
    <m/>
    <m/>
    <m/>
    <m/>
    <m/>
    <m/>
    <m/>
    <m/>
    <x v="2"/>
    <n v="0"/>
    <n v="0"/>
    <n v="0"/>
    <x v="0"/>
    <m/>
    <m/>
    <n v="3013.1"/>
    <x v="0"/>
  </r>
  <r>
    <x v="2"/>
    <n v="3083"/>
    <x v="218"/>
    <n v="7307"/>
    <n v="45771"/>
    <m/>
    <s v="Ignacio Gascon"/>
    <m/>
    <m/>
    <m/>
    <n v="0"/>
    <m/>
    <m/>
    <m/>
    <m/>
    <m/>
    <m/>
    <m/>
    <m/>
    <m/>
    <m/>
    <m/>
    <m/>
    <m/>
    <m/>
    <m/>
    <m/>
    <m/>
    <m/>
    <m/>
    <x v="2"/>
    <n v="0"/>
    <n v="0"/>
    <n v="0"/>
    <x v="0"/>
    <m/>
    <m/>
    <n v="730.7"/>
    <x v="0"/>
  </r>
  <r>
    <x v="2"/>
    <n v="3136"/>
    <x v="219"/>
    <n v="584"/>
    <n v="45771"/>
    <m/>
    <s v="Ignacio Gascon"/>
    <m/>
    <m/>
    <m/>
    <n v="0"/>
    <m/>
    <m/>
    <m/>
    <m/>
    <m/>
    <m/>
    <m/>
    <m/>
    <m/>
    <m/>
    <m/>
    <m/>
    <m/>
    <m/>
    <m/>
    <m/>
    <m/>
    <m/>
    <m/>
    <x v="2"/>
    <n v="0"/>
    <n v="0"/>
    <n v="0"/>
    <x v="0"/>
    <m/>
    <m/>
    <n v="58.4"/>
    <x v="0"/>
  </r>
  <r>
    <x v="2"/>
    <n v="3085"/>
    <x v="220"/>
    <n v="905"/>
    <n v="45771"/>
    <m/>
    <s v="Ignacio Gascon"/>
    <m/>
    <m/>
    <m/>
    <n v="0"/>
    <m/>
    <m/>
    <m/>
    <m/>
    <m/>
    <m/>
    <m/>
    <m/>
    <m/>
    <m/>
    <m/>
    <m/>
    <m/>
    <m/>
    <m/>
    <m/>
    <m/>
    <m/>
    <m/>
    <x v="2"/>
    <n v="0"/>
    <n v="0"/>
    <n v="0"/>
    <x v="0"/>
    <m/>
    <m/>
    <n v="90.5"/>
    <x v="0"/>
  </r>
  <r>
    <x v="2"/>
    <n v="3084"/>
    <x v="221"/>
    <n v="581"/>
    <n v="45771"/>
    <m/>
    <s v="Ignacio Gascon"/>
    <m/>
    <m/>
    <m/>
    <n v="0"/>
    <m/>
    <m/>
    <m/>
    <m/>
    <m/>
    <m/>
    <m/>
    <m/>
    <m/>
    <m/>
    <m/>
    <m/>
    <m/>
    <m/>
    <m/>
    <m/>
    <m/>
    <m/>
    <m/>
    <x v="2"/>
    <n v="0"/>
    <n v="0"/>
    <n v="0"/>
    <x v="0"/>
    <m/>
    <m/>
    <n v="58.1"/>
    <x v="0"/>
  </r>
  <r>
    <x v="2"/>
    <n v="3086"/>
    <x v="222"/>
    <n v="249"/>
    <n v="45771"/>
    <m/>
    <s v="Ignacio Gascon"/>
    <m/>
    <m/>
    <m/>
    <n v="0"/>
    <m/>
    <m/>
    <m/>
    <m/>
    <m/>
    <m/>
    <m/>
    <m/>
    <m/>
    <m/>
    <m/>
    <m/>
    <m/>
    <m/>
    <m/>
    <m/>
    <m/>
    <m/>
    <m/>
    <x v="2"/>
    <n v="0"/>
    <n v="0"/>
    <n v="0"/>
    <x v="0"/>
    <m/>
    <m/>
    <n v="24.9"/>
    <x v="0"/>
  </r>
  <r>
    <x v="2"/>
    <n v="3088"/>
    <x v="223"/>
    <n v="8967"/>
    <n v="45771"/>
    <n v="45919"/>
    <s v="Ignacio Gascon"/>
    <m/>
    <s v="FASE 2"/>
    <n v="45959"/>
    <n v="400"/>
    <n v="2024"/>
    <n v="60"/>
    <s v="si"/>
    <n v="45534"/>
    <s v="No"/>
    <m/>
    <n v="6000"/>
    <n v="40000"/>
    <n v="31"/>
    <m/>
    <n v="15"/>
    <m/>
    <s v="Si. APAM"/>
    <s v="si"/>
    <s v="No"/>
    <m/>
    <m/>
    <m/>
    <m/>
    <x v="2"/>
    <n v="0.6"/>
    <n v="240"/>
    <n v="13"/>
    <x v="1"/>
    <n v="0.6691201070592171"/>
    <n v="4.4608007137281138"/>
    <n v="896.7"/>
    <x v="1"/>
  </r>
  <r>
    <x v="2"/>
    <n v="3089"/>
    <x v="224"/>
    <n v="12764"/>
    <n v="45771"/>
    <n v="45919"/>
    <s v="Ignacio Gascon"/>
    <m/>
    <s v="FASE 2"/>
    <m/>
    <n v="0"/>
    <m/>
    <m/>
    <m/>
    <m/>
    <m/>
    <m/>
    <m/>
    <m/>
    <m/>
    <m/>
    <m/>
    <m/>
    <m/>
    <m/>
    <m/>
    <m/>
    <m/>
    <m/>
    <m/>
    <x v="2"/>
    <n v="0"/>
    <n v="0"/>
    <n v="0"/>
    <x v="0"/>
    <m/>
    <m/>
    <n v="1276.4000000000001"/>
    <x v="0"/>
  </r>
  <r>
    <x v="2"/>
    <n v="3903"/>
    <x v="225"/>
    <n v="5682"/>
    <n v="45771"/>
    <m/>
    <s v="Ignacio Gascon"/>
    <m/>
    <m/>
    <m/>
    <n v="0"/>
    <m/>
    <m/>
    <m/>
    <m/>
    <m/>
    <m/>
    <m/>
    <m/>
    <m/>
    <m/>
    <m/>
    <m/>
    <m/>
    <m/>
    <m/>
    <m/>
    <m/>
    <m/>
    <m/>
    <x v="2"/>
    <n v="0"/>
    <n v="0"/>
    <n v="0"/>
    <x v="0"/>
    <m/>
    <m/>
    <n v="568.20000000000005"/>
    <x v="0"/>
  </r>
  <r>
    <x v="2"/>
    <n v="3091"/>
    <x v="226"/>
    <n v="585"/>
    <n v="45771"/>
    <m/>
    <s v="Ignacio Gascon"/>
    <m/>
    <m/>
    <m/>
    <n v="0"/>
    <m/>
    <m/>
    <m/>
    <m/>
    <m/>
    <m/>
    <m/>
    <m/>
    <m/>
    <m/>
    <m/>
    <m/>
    <m/>
    <m/>
    <m/>
    <m/>
    <m/>
    <m/>
    <m/>
    <x v="2"/>
    <n v="0"/>
    <n v="0"/>
    <n v="0"/>
    <x v="0"/>
    <m/>
    <m/>
    <n v="58.5"/>
    <x v="0"/>
  </r>
  <r>
    <x v="2"/>
    <n v="3092"/>
    <x v="227"/>
    <n v="9345"/>
    <n v="45771"/>
    <m/>
    <s v="Ignacio Gascon"/>
    <n v="45807"/>
    <s v="OK"/>
    <m/>
    <n v="300"/>
    <n v="45748"/>
    <n v="0"/>
    <s v="si"/>
    <n v="45778"/>
    <s v="No"/>
    <n v="0"/>
    <n v="0"/>
    <n v="0"/>
    <n v="10"/>
    <n v="57"/>
    <n v="0"/>
    <n v="5"/>
    <s v="Si"/>
    <s v="si"/>
    <s v="si"/>
    <m/>
    <m/>
    <m/>
    <m/>
    <x v="2"/>
    <n v="0"/>
    <n v="0"/>
    <n v="16"/>
    <x v="2"/>
    <n v="0"/>
    <n v="0"/>
    <n v="934.5"/>
    <x v="1"/>
  </r>
  <r>
    <x v="2"/>
    <n v="3090"/>
    <x v="228"/>
    <n v="27761"/>
    <n v="45771"/>
    <m/>
    <s v="Ignacio Gascon"/>
    <n v="45897"/>
    <s v="OK"/>
    <m/>
    <n v="899"/>
    <n v="45474"/>
    <n v="51"/>
    <s v="si"/>
    <n v="45505"/>
    <s v="si"/>
    <n v="9.23"/>
    <n v="64999"/>
    <n v="36300"/>
    <n v="136"/>
    <n v="8"/>
    <n v="2"/>
    <n v="4"/>
    <s v="Si"/>
    <s v="si"/>
    <s v="No"/>
    <m/>
    <m/>
    <m/>
    <m/>
    <x v="2"/>
    <n v="0.51"/>
    <n v="458"/>
    <n v="16"/>
    <x v="2"/>
    <n v="2.3413781924282269"/>
    <n v="1.3075897842296746"/>
    <n v="2776.1"/>
    <x v="1"/>
  </r>
  <r>
    <x v="2"/>
    <n v="3093"/>
    <x v="229"/>
    <n v="26213"/>
    <n v="45771"/>
    <n v="45908"/>
    <s v="Ignacio Gascon"/>
    <m/>
    <s v="FASE 2"/>
    <n v="45944"/>
    <n v="1172"/>
    <m/>
    <n v="55.12"/>
    <s v="si"/>
    <n v="45799"/>
    <s v="No"/>
    <m/>
    <n v="5500"/>
    <n v="10164"/>
    <n v="84"/>
    <n v="9"/>
    <n v="12"/>
    <n v="4"/>
    <s v="Si. Protectora"/>
    <s v="si"/>
    <s v="No"/>
    <m/>
    <m/>
    <m/>
    <m/>
    <x v="2"/>
    <n v="0.55120000000000002"/>
    <n v="646"/>
    <n v="14"/>
    <x v="1"/>
    <n v="0.209819555182543"/>
    <n v="0.38774653797733949"/>
    <n v="2621.3000000000002"/>
    <x v="1"/>
  </r>
  <r>
    <x v="2"/>
    <n v="3094"/>
    <x v="230"/>
    <n v="18783"/>
    <n v="45771"/>
    <n v="45919"/>
    <s v="Ignacio Gascon"/>
    <m/>
    <s v="FASE 2"/>
    <m/>
    <n v="0"/>
    <m/>
    <m/>
    <m/>
    <m/>
    <m/>
    <m/>
    <m/>
    <m/>
    <m/>
    <m/>
    <m/>
    <m/>
    <m/>
    <m/>
    <m/>
    <m/>
    <m/>
    <m/>
    <m/>
    <x v="2"/>
    <n v="0"/>
    <n v="0"/>
    <n v="0"/>
    <x v="0"/>
    <m/>
    <m/>
    <n v="1878.3"/>
    <x v="0"/>
  </r>
  <r>
    <x v="2"/>
    <n v="3095"/>
    <x v="231"/>
    <n v="7522"/>
    <n v="45771"/>
    <m/>
    <s v="Ignacio Gascon"/>
    <m/>
    <m/>
    <m/>
    <n v="0"/>
    <m/>
    <m/>
    <m/>
    <m/>
    <m/>
    <m/>
    <m/>
    <m/>
    <m/>
    <m/>
    <m/>
    <m/>
    <m/>
    <m/>
    <m/>
    <m/>
    <m/>
    <m/>
    <m/>
    <x v="2"/>
    <n v="0"/>
    <n v="0"/>
    <n v="0"/>
    <x v="0"/>
    <m/>
    <m/>
    <n v="752.2"/>
    <x v="0"/>
  </r>
  <r>
    <x v="2"/>
    <n v="3096"/>
    <x v="232"/>
    <n v="7959"/>
    <n v="45772"/>
    <m/>
    <s v="Ignacio Gascon"/>
    <m/>
    <m/>
    <m/>
    <n v="0"/>
    <m/>
    <m/>
    <m/>
    <m/>
    <m/>
    <m/>
    <m/>
    <m/>
    <m/>
    <m/>
    <m/>
    <m/>
    <m/>
    <m/>
    <m/>
    <m/>
    <m/>
    <m/>
    <m/>
    <x v="2"/>
    <n v="0"/>
    <n v="0"/>
    <n v="0"/>
    <x v="0"/>
    <m/>
    <m/>
    <n v="795.9"/>
    <x v="0"/>
  </r>
  <r>
    <x v="2"/>
    <n v="3097"/>
    <x v="233"/>
    <n v="2387"/>
    <n v="45772"/>
    <n v="45814"/>
    <s v="Ignacio Gascon"/>
    <s v="07/05/2025 Le pasa el balón a la policía"/>
    <s v="FASE 2"/>
    <s v="Repite Respuesta"/>
    <n v="0"/>
    <m/>
    <n v="0"/>
    <m/>
    <m/>
    <m/>
    <n v="0"/>
    <n v="0"/>
    <n v="0"/>
    <n v="0"/>
    <n v="0"/>
    <n v="0"/>
    <n v="0"/>
    <s v="?"/>
    <s v="?"/>
    <s v="?"/>
    <m/>
    <m/>
    <m/>
    <m/>
    <x v="2"/>
    <n v="0"/>
    <n v="0"/>
    <n v="12"/>
    <x v="1"/>
    <n v="0"/>
    <n v="0"/>
    <n v="238.7"/>
    <x v="0"/>
  </r>
  <r>
    <x v="2"/>
    <n v="3099"/>
    <x v="234"/>
    <n v="83720"/>
    <n v="45772"/>
    <n v="45908"/>
    <s v="Ignacio Gascon"/>
    <m/>
    <s v="FASE 2"/>
    <m/>
    <n v="0"/>
    <m/>
    <m/>
    <m/>
    <m/>
    <m/>
    <m/>
    <m/>
    <m/>
    <m/>
    <m/>
    <m/>
    <m/>
    <m/>
    <m/>
    <m/>
    <m/>
    <m/>
    <m/>
    <m/>
    <x v="2"/>
    <n v="0"/>
    <n v="0"/>
    <n v="0"/>
    <x v="0"/>
    <m/>
    <m/>
    <n v="8372"/>
    <x v="0"/>
  </r>
  <r>
    <x v="2"/>
    <n v="3098"/>
    <x v="235"/>
    <n v="879"/>
    <n v="45772"/>
    <m/>
    <s v="Ignacio Gascon"/>
    <m/>
    <m/>
    <m/>
    <n v="0"/>
    <m/>
    <m/>
    <m/>
    <m/>
    <m/>
    <m/>
    <m/>
    <m/>
    <m/>
    <m/>
    <m/>
    <m/>
    <m/>
    <m/>
    <m/>
    <m/>
    <m/>
    <m/>
    <m/>
    <x v="2"/>
    <n v="0"/>
    <n v="0"/>
    <n v="0"/>
    <x v="0"/>
    <m/>
    <m/>
    <n v="87.9"/>
    <x v="0"/>
  </r>
  <r>
    <x v="2"/>
    <n v="3100"/>
    <x v="236"/>
    <n v="1021"/>
    <n v="45772"/>
    <m/>
    <s v="Ignacio Gascon"/>
    <m/>
    <m/>
    <m/>
    <n v="0"/>
    <m/>
    <m/>
    <m/>
    <m/>
    <m/>
    <m/>
    <m/>
    <m/>
    <m/>
    <m/>
    <m/>
    <m/>
    <m/>
    <m/>
    <m/>
    <m/>
    <m/>
    <m/>
    <m/>
    <x v="2"/>
    <n v="0"/>
    <n v="0"/>
    <n v="0"/>
    <x v="0"/>
    <m/>
    <m/>
    <n v="102.1"/>
    <x v="0"/>
  </r>
  <r>
    <x v="2"/>
    <n v="3101"/>
    <x v="237"/>
    <n v="8687"/>
    <n v="45772"/>
    <n v="45919"/>
    <s v="Ignacio Gascon"/>
    <m/>
    <s v="FASE 2"/>
    <n v="45967"/>
    <n v="410"/>
    <n v="45657"/>
    <n v="85"/>
    <s v="si"/>
    <n v="45504"/>
    <s v="si"/>
    <n v="20"/>
    <n v="20800"/>
    <n v="49700"/>
    <n v="22"/>
    <n v="88"/>
    <n v="0"/>
    <n v="3"/>
    <s v="Si. Els Poets"/>
    <s v="si"/>
    <s v="No"/>
    <m/>
    <m/>
    <m/>
    <m/>
    <x v="2"/>
    <n v="0.85"/>
    <n v="348"/>
    <n v="16"/>
    <x v="2"/>
    <n v="2.3943824104984461"/>
    <n v="5.7211925866236903"/>
    <n v="868.7"/>
    <x v="1"/>
  </r>
  <r>
    <x v="2"/>
    <n v="3102"/>
    <x v="238"/>
    <n v="10632"/>
    <n v="45772"/>
    <n v="45919"/>
    <s v="Ignacio Gascon"/>
    <m/>
    <s v="FASE 2"/>
    <n v="45957"/>
    <n v="255"/>
    <n v="45767"/>
    <m/>
    <s v="si"/>
    <n v="2003"/>
    <m/>
    <m/>
    <m/>
    <m/>
    <m/>
    <m/>
    <m/>
    <m/>
    <m/>
    <m/>
    <m/>
    <m/>
    <m/>
    <m/>
    <m/>
    <x v="2"/>
    <n v="0"/>
    <n v="0"/>
    <n v="4"/>
    <x v="1"/>
    <m/>
    <m/>
    <n v="1063.2"/>
    <x v="1"/>
  </r>
  <r>
    <x v="2"/>
    <n v="3103"/>
    <x v="239"/>
    <n v="293"/>
    <n v="45772"/>
    <m/>
    <s v="Ignacio Gascon"/>
    <m/>
    <m/>
    <m/>
    <n v="0"/>
    <m/>
    <m/>
    <m/>
    <m/>
    <m/>
    <m/>
    <m/>
    <m/>
    <m/>
    <m/>
    <m/>
    <m/>
    <m/>
    <m/>
    <m/>
    <m/>
    <m/>
    <m/>
    <m/>
    <x v="2"/>
    <n v="0"/>
    <n v="0"/>
    <n v="0"/>
    <x v="0"/>
    <m/>
    <m/>
    <n v="29.3"/>
    <x v="0"/>
  </r>
  <r>
    <x v="2"/>
    <n v="3104"/>
    <x v="240"/>
    <n v="34076"/>
    <n v="45772"/>
    <m/>
    <s v="Ignacio Gascon"/>
    <n v="45868"/>
    <s v="OK"/>
    <m/>
    <n v="450"/>
    <s v="No"/>
    <m/>
    <s v="No"/>
    <m/>
    <s v="No"/>
    <m/>
    <m/>
    <m/>
    <m/>
    <m/>
    <m/>
    <m/>
    <s v="Si"/>
    <s v="No"/>
    <s v="No"/>
    <m/>
    <m/>
    <m/>
    <m/>
    <x v="2"/>
    <n v="0"/>
    <n v="0"/>
    <n v="7"/>
    <x v="1"/>
    <m/>
    <m/>
    <n v="3407.6"/>
    <x v="1"/>
  </r>
  <r>
    <x v="2"/>
    <n v="3902"/>
    <x v="241"/>
    <n v="23844"/>
    <n v="45772"/>
    <n v="45919"/>
    <s v="Ignacio Gascon"/>
    <m/>
    <s v="FASE 2"/>
    <n v="45945"/>
    <n v="600"/>
    <n v="45413"/>
    <n v="70"/>
    <s v="si"/>
    <n v="2015"/>
    <s v="si"/>
    <n v="0"/>
    <n v="12705"/>
    <n v="50500"/>
    <n v="65"/>
    <n v="58"/>
    <n v="5"/>
    <n v="21"/>
    <s v="Si. No quiere decir"/>
    <s v="si"/>
    <s v="si"/>
    <m/>
    <m/>
    <m/>
    <m/>
    <x v="2"/>
    <n v="0.7"/>
    <n v="420"/>
    <n v="16"/>
    <x v="2"/>
    <n v="0.53283844992450935"/>
    <n v="2.1179332326790807"/>
    <n v="2384.4"/>
    <x v="1"/>
  </r>
  <r>
    <x v="2"/>
    <n v="3105"/>
    <x v="242"/>
    <n v="8407"/>
    <n v="45772"/>
    <n v="45919"/>
    <s v="Ignacio Gascon"/>
    <m/>
    <s v="FASE 2"/>
    <m/>
    <n v="0"/>
    <m/>
    <m/>
    <m/>
    <m/>
    <m/>
    <m/>
    <m/>
    <m/>
    <m/>
    <m/>
    <m/>
    <m/>
    <m/>
    <m/>
    <m/>
    <m/>
    <m/>
    <m/>
    <m/>
    <x v="2"/>
    <n v="0"/>
    <n v="0"/>
    <n v="0"/>
    <x v="0"/>
    <m/>
    <m/>
    <n v="840.7"/>
    <x v="0"/>
  </r>
  <r>
    <x v="2"/>
    <n v="3106"/>
    <x v="243"/>
    <n v="696"/>
    <n v="45772"/>
    <m/>
    <s v="Ignacio Gascon"/>
    <m/>
    <m/>
    <m/>
    <n v="0"/>
    <m/>
    <m/>
    <m/>
    <m/>
    <m/>
    <m/>
    <m/>
    <m/>
    <m/>
    <m/>
    <m/>
    <m/>
    <m/>
    <m/>
    <m/>
    <m/>
    <m/>
    <m/>
    <m/>
    <x v="2"/>
    <n v="0"/>
    <n v="0"/>
    <n v="0"/>
    <x v="0"/>
    <m/>
    <m/>
    <n v="69.599999999999994"/>
    <x v="0"/>
  </r>
  <r>
    <x v="2"/>
    <n v="3901"/>
    <x v="244"/>
    <n v="2684"/>
    <n v="45772"/>
    <m/>
    <s v="Ignacio Gascon"/>
    <m/>
    <m/>
    <m/>
    <n v="0"/>
    <m/>
    <m/>
    <m/>
    <m/>
    <m/>
    <m/>
    <m/>
    <m/>
    <m/>
    <m/>
    <m/>
    <m/>
    <m/>
    <m/>
    <m/>
    <m/>
    <m/>
    <m/>
    <m/>
    <x v="2"/>
    <n v="0"/>
    <n v="0"/>
    <n v="0"/>
    <x v="0"/>
    <m/>
    <m/>
    <n v="268.39999999999998"/>
    <x v="0"/>
  </r>
  <r>
    <x v="2"/>
    <n v="3107"/>
    <x v="245"/>
    <n v="5650"/>
    <n v="45772"/>
    <m/>
    <s v="Ignacio Gascon"/>
    <m/>
    <m/>
    <m/>
    <n v="0"/>
    <m/>
    <m/>
    <m/>
    <m/>
    <m/>
    <m/>
    <m/>
    <m/>
    <m/>
    <m/>
    <m/>
    <m/>
    <m/>
    <m/>
    <m/>
    <m/>
    <m/>
    <m/>
    <m/>
    <x v="2"/>
    <n v="0"/>
    <n v="0"/>
    <n v="0"/>
    <x v="0"/>
    <m/>
    <m/>
    <n v="565"/>
    <x v="0"/>
  </r>
  <r>
    <x v="2"/>
    <n v="3060"/>
    <x v="246"/>
    <n v="134"/>
    <n v="45772"/>
    <m/>
    <s v="Ignacio Gascon"/>
    <m/>
    <m/>
    <m/>
    <n v="0"/>
    <m/>
    <m/>
    <m/>
    <m/>
    <m/>
    <m/>
    <m/>
    <m/>
    <m/>
    <m/>
    <m/>
    <m/>
    <m/>
    <m/>
    <m/>
    <m/>
    <m/>
    <m/>
    <m/>
    <x v="2"/>
    <n v="0"/>
    <n v="0"/>
    <n v="0"/>
    <x v="0"/>
    <m/>
    <m/>
    <n v="13.4"/>
    <x v="0"/>
  </r>
  <r>
    <x v="2"/>
    <n v="3109"/>
    <x v="247"/>
    <n v="4900"/>
    <n v="45772"/>
    <m/>
    <s v="Ignacio Gascon"/>
    <m/>
    <m/>
    <m/>
    <n v="0"/>
    <m/>
    <m/>
    <m/>
    <m/>
    <m/>
    <m/>
    <m/>
    <m/>
    <m/>
    <m/>
    <m/>
    <m/>
    <m/>
    <m/>
    <m/>
    <m/>
    <m/>
    <m/>
    <m/>
    <x v="2"/>
    <n v="0"/>
    <n v="0"/>
    <n v="0"/>
    <x v="0"/>
    <m/>
    <m/>
    <n v="490"/>
    <x v="0"/>
  </r>
  <r>
    <x v="2"/>
    <n v="3110"/>
    <x v="248"/>
    <n v="703"/>
    <n v="45772"/>
    <m/>
    <s v="Ignacio Gascon"/>
    <m/>
    <m/>
    <m/>
    <n v="0"/>
    <m/>
    <m/>
    <m/>
    <m/>
    <m/>
    <m/>
    <m/>
    <m/>
    <m/>
    <m/>
    <m/>
    <m/>
    <m/>
    <m/>
    <m/>
    <m/>
    <m/>
    <m/>
    <m/>
    <x v="2"/>
    <n v="0"/>
    <n v="0"/>
    <n v="0"/>
    <x v="0"/>
    <m/>
    <m/>
    <n v="70.3"/>
    <x v="0"/>
  </r>
  <r>
    <x v="2"/>
    <n v="3111"/>
    <x v="249"/>
    <n v="8285"/>
    <n v="45772"/>
    <n v="45919"/>
    <s v="Ignacio Gascon"/>
    <m/>
    <s v="FASE 2"/>
    <m/>
    <n v="0"/>
    <m/>
    <m/>
    <m/>
    <m/>
    <m/>
    <m/>
    <m/>
    <m/>
    <m/>
    <m/>
    <m/>
    <m/>
    <m/>
    <m/>
    <m/>
    <m/>
    <m/>
    <m/>
    <m/>
    <x v="2"/>
    <n v="0"/>
    <n v="0"/>
    <n v="0"/>
    <x v="0"/>
    <m/>
    <m/>
    <n v="828.5"/>
    <x v="0"/>
  </r>
  <r>
    <x v="2"/>
    <n v="3112"/>
    <x v="250"/>
    <n v="1288"/>
    <n v="45772"/>
    <m/>
    <s v="Ignacio Gascon"/>
    <m/>
    <m/>
    <m/>
    <n v="0"/>
    <m/>
    <m/>
    <m/>
    <m/>
    <m/>
    <m/>
    <m/>
    <m/>
    <m/>
    <m/>
    <m/>
    <m/>
    <m/>
    <m/>
    <m/>
    <m/>
    <m/>
    <m/>
    <m/>
    <x v="2"/>
    <n v="0"/>
    <n v="0"/>
    <n v="0"/>
    <x v="0"/>
    <m/>
    <m/>
    <n v="128.80000000000001"/>
    <x v="0"/>
  </r>
  <r>
    <x v="2"/>
    <n v="3113"/>
    <x v="251"/>
    <n v="17162"/>
    <n v="45772"/>
    <n v="45919"/>
    <s v="Ignacio Gascon"/>
    <m/>
    <s v="FASE 2"/>
    <m/>
    <n v="0"/>
    <m/>
    <m/>
    <m/>
    <m/>
    <m/>
    <m/>
    <m/>
    <m/>
    <m/>
    <m/>
    <m/>
    <m/>
    <m/>
    <m/>
    <m/>
    <m/>
    <m/>
    <m/>
    <m/>
    <x v="2"/>
    <n v="0"/>
    <n v="0"/>
    <n v="0"/>
    <x v="0"/>
    <m/>
    <m/>
    <n v="1716.2"/>
    <x v="0"/>
  </r>
  <r>
    <x v="2"/>
    <n v="3114"/>
    <x v="252"/>
    <n v="2672"/>
    <n v="45772"/>
    <m/>
    <s v="Ignacio Gascon"/>
    <m/>
    <m/>
    <m/>
    <n v="0"/>
    <m/>
    <m/>
    <m/>
    <m/>
    <m/>
    <m/>
    <m/>
    <m/>
    <m/>
    <m/>
    <m/>
    <m/>
    <m/>
    <m/>
    <m/>
    <m/>
    <m/>
    <m/>
    <m/>
    <x v="2"/>
    <n v="0"/>
    <n v="0"/>
    <n v="0"/>
    <x v="0"/>
    <m/>
    <m/>
    <n v="267.2"/>
    <x v="0"/>
  </r>
  <r>
    <x v="2"/>
    <n v="3115"/>
    <x v="253"/>
    <n v="441"/>
    <n v="45772"/>
    <m/>
    <s v="Ignacio Gascon"/>
    <m/>
    <m/>
    <m/>
    <n v="0"/>
    <m/>
    <m/>
    <m/>
    <m/>
    <m/>
    <m/>
    <m/>
    <m/>
    <m/>
    <m/>
    <m/>
    <m/>
    <m/>
    <m/>
    <m/>
    <m/>
    <m/>
    <m/>
    <m/>
    <x v="2"/>
    <n v="0"/>
    <n v="0"/>
    <n v="0"/>
    <x v="0"/>
    <m/>
    <m/>
    <n v="44.1"/>
    <x v="0"/>
  </r>
  <r>
    <x v="2"/>
    <n v="3116"/>
    <x v="254"/>
    <n v="1775"/>
    <n v="45772"/>
    <m/>
    <s v="Ignacio Gascon"/>
    <m/>
    <m/>
    <m/>
    <n v="0"/>
    <m/>
    <m/>
    <m/>
    <m/>
    <m/>
    <m/>
    <m/>
    <m/>
    <m/>
    <m/>
    <m/>
    <m/>
    <m/>
    <m/>
    <m/>
    <m/>
    <m/>
    <m/>
    <m/>
    <x v="2"/>
    <n v="0"/>
    <n v="0"/>
    <n v="0"/>
    <x v="0"/>
    <m/>
    <m/>
    <n v="177.5"/>
    <x v="0"/>
  </r>
  <r>
    <x v="2"/>
    <n v="3118"/>
    <x v="255"/>
    <n v="9433"/>
    <n v="45772"/>
    <n v="45919"/>
    <s v="Ignacio Gascon"/>
    <m/>
    <s v="FASE 2"/>
    <m/>
    <n v="0"/>
    <m/>
    <m/>
    <m/>
    <m/>
    <m/>
    <m/>
    <m/>
    <m/>
    <m/>
    <m/>
    <m/>
    <m/>
    <m/>
    <m/>
    <m/>
    <m/>
    <m/>
    <m/>
    <m/>
    <x v="2"/>
    <n v="0"/>
    <n v="0"/>
    <n v="0"/>
    <x v="0"/>
    <m/>
    <m/>
    <n v="943.3"/>
    <x v="0"/>
  </r>
  <r>
    <x v="2"/>
    <n v="3904"/>
    <x v="256"/>
    <n v="2312"/>
    <n v="45772"/>
    <m/>
    <s v="Ignacio Gascon"/>
    <m/>
    <m/>
    <m/>
    <n v="0"/>
    <m/>
    <m/>
    <m/>
    <m/>
    <m/>
    <m/>
    <m/>
    <m/>
    <m/>
    <m/>
    <m/>
    <m/>
    <m/>
    <m/>
    <m/>
    <m/>
    <m/>
    <m/>
    <m/>
    <x v="2"/>
    <n v="0"/>
    <n v="0"/>
    <n v="0"/>
    <x v="0"/>
    <m/>
    <m/>
    <n v="231.2"/>
    <x v="0"/>
  </r>
  <r>
    <x v="2"/>
    <n v="3120"/>
    <x v="257"/>
    <n v="6976"/>
    <n v="45772"/>
    <m/>
    <s v="Ignacio Gascon"/>
    <m/>
    <m/>
    <m/>
    <n v="0"/>
    <m/>
    <m/>
    <m/>
    <m/>
    <m/>
    <m/>
    <m/>
    <m/>
    <m/>
    <m/>
    <m/>
    <m/>
    <m/>
    <m/>
    <m/>
    <m/>
    <m/>
    <m/>
    <m/>
    <x v="2"/>
    <n v="0"/>
    <n v="0"/>
    <n v="0"/>
    <x v="0"/>
    <m/>
    <m/>
    <n v="697.6"/>
    <x v="0"/>
  </r>
  <r>
    <x v="2"/>
    <n v="3122"/>
    <x v="258"/>
    <n v="60269"/>
    <n v="45772"/>
    <m/>
    <s v="Ignacio Gascon"/>
    <n v="45834"/>
    <s v="OK"/>
    <m/>
    <n v="680"/>
    <n v="45713"/>
    <n v="62.79"/>
    <s v="si"/>
    <n v="45491"/>
    <s v="si"/>
    <n v="12.79"/>
    <n v="16486.25"/>
    <n v="19874.25"/>
    <n v="402"/>
    <n v="32"/>
    <n v="7"/>
    <n v="1"/>
    <s v="Si"/>
    <s v="si"/>
    <s v="si"/>
    <m/>
    <m/>
    <m/>
    <m/>
    <x v="2"/>
    <n v="0.62790000000000001"/>
    <n v="427"/>
    <n v="16"/>
    <x v="2"/>
    <n v="0.27354444241649933"/>
    <n v="0.32975908012411026"/>
    <n v="6026.9"/>
    <x v="1"/>
  </r>
  <r>
    <x v="2"/>
    <n v="3117"/>
    <x v="259"/>
    <n v="722"/>
    <n v="45772"/>
    <m/>
    <s v="Ignacio Gascon"/>
    <m/>
    <m/>
    <m/>
    <n v="0"/>
    <m/>
    <m/>
    <m/>
    <m/>
    <m/>
    <m/>
    <m/>
    <m/>
    <m/>
    <m/>
    <m/>
    <m/>
    <m/>
    <m/>
    <m/>
    <m/>
    <m/>
    <m/>
    <m/>
    <x v="2"/>
    <n v="0"/>
    <n v="0"/>
    <n v="0"/>
    <x v="0"/>
    <m/>
    <m/>
    <n v="72.2"/>
    <x v="0"/>
  </r>
  <r>
    <x v="2"/>
    <n v="3119"/>
    <x v="260"/>
    <n v="25918"/>
    <n v="45772"/>
    <n v="45908"/>
    <s v="Ignacio Gascon"/>
    <m/>
    <s v="FASE 2"/>
    <m/>
    <n v="0"/>
    <m/>
    <m/>
    <m/>
    <m/>
    <m/>
    <m/>
    <m/>
    <m/>
    <m/>
    <m/>
    <m/>
    <m/>
    <m/>
    <m/>
    <m/>
    <m/>
    <m/>
    <m/>
    <m/>
    <x v="2"/>
    <n v="0"/>
    <n v="0"/>
    <n v="0"/>
    <x v="0"/>
    <m/>
    <m/>
    <n v="2591.8000000000002"/>
    <x v="0"/>
  </r>
  <r>
    <x v="2"/>
    <n v="3121"/>
    <x v="261"/>
    <n v="38556"/>
    <n v="45772"/>
    <n v="45908"/>
    <s v="Ignacio Gascon"/>
    <m/>
    <s v="FASE 2"/>
    <m/>
    <n v="0"/>
    <m/>
    <m/>
    <m/>
    <m/>
    <m/>
    <m/>
    <m/>
    <m/>
    <m/>
    <m/>
    <m/>
    <m/>
    <m/>
    <m/>
    <m/>
    <m/>
    <m/>
    <m/>
    <m/>
    <x v="2"/>
    <n v="0"/>
    <n v="0"/>
    <n v="0"/>
    <x v="0"/>
    <m/>
    <m/>
    <n v="3855.6"/>
    <x v="0"/>
  </r>
  <r>
    <x v="2"/>
    <n v="3123"/>
    <x v="262"/>
    <n v="10172"/>
    <n v="45772"/>
    <m/>
    <s v="Ignacio Gascon"/>
    <n v="45790"/>
    <s v="OK"/>
    <m/>
    <n v="164"/>
    <n v="45627"/>
    <n v="68.3"/>
    <s v="No"/>
    <s v="-"/>
    <s v="Sí."/>
    <n v="68.3"/>
    <n v="8000"/>
    <n v="7021"/>
    <n v="64"/>
    <n v="11"/>
    <n v="0"/>
    <n v="8"/>
    <s v="No"/>
    <s v="No"/>
    <s v="No"/>
    <m/>
    <m/>
    <m/>
    <m/>
    <x v="2"/>
    <n v="0.68299999999999994"/>
    <n v="112"/>
    <n v="16"/>
    <x v="2"/>
    <n v="0.78647267007471489"/>
    <n v="0.69022807707432166"/>
    <n v="1017.2"/>
    <x v="1"/>
  </r>
  <r>
    <x v="2"/>
    <n v="3124"/>
    <x v="263"/>
    <n v="604"/>
    <n v="45772"/>
    <m/>
    <s v="Ignacio Gascon"/>
    <m/>
    <m/>
    <m/>
    <n v="0"/>
    <m/>
    <m/>
    <m/>
    <m/>
    <m/>
    <m/>
    <m/>
    <m/>
    <m/>
    <m/>
    <m/>
    <m/>
    <m/>
    <m/>
    <m/>
    <m/>
    <m/>
    <m/>
    <m/>
    <x v="2"/>
    <n v="0"/>
    <n v="0"/>
    <n v="0"/>
    <x v="0"/>
    <m/>
    <m/>
    <n v="60.4"/>
    <x v="0"/>
  </r>
  <r>
    <x v="2"/>
    <n v="3125"/>
    <x v="264"/>
    <n v="696"/>
    <n v="45772"/>
    <m/>
    <s v="Ignacio Gascon"/>
    <m/>
    <m/>
    <m/>
    <n v="0"/>
    <m/>
    <m/>
    <m/>
    <m/>
    <m/>
    <m/>
    <m/>
    <m/>
    <m/>
    <m/>
    <m/>
    <m/>
    <m/>
    <m/>
    <m/>
    <m/>
    <m/>
    <m/>
    <m/>
    <x v="2"/>
    <n v="0"/>
    <n v="0"/>
    <n v="0"/>
    <x v="0"/>
    <m/>
    <m/>
    <n v="69.599999999999994"/>
    <x v="0"/>
  </r>
  <r>
    <x v="2"/>
    <n v="3127"/>
    <x v="265"/>
    <n v="634"/>
    <n v="45772"/>
    <m/>
    <s v="Ignacio Gascon"/>
    <m/>
    <m/>
    <m/>
    <n v="0"/>
    <m/>
    <m/>
    <m/>
    <m/>
    <m/>
    <m/>
    <m/>
    <m/>
    <m/>
    <m/>
    <m/>
    <m/>
    <m/>
    <m/>
    <m/>
    <m/>
    <m/>
    <m/>
    <m/>
    <x v="2"/>
    <n v="0"/>
    <n v="0"/>
    <n v="0"/>
    <x v="0"/>
    <m/>
    <m/>
    <n v="63.4"/>
    <x v="0"/>
  </r>
  <r>
    <x v="2"/>
    <n v="3128"/>
    <x v="266"/>
    <n v="12834"/>
    <n v="45772"/>
    <n v="45919"/>
    <s v="Ignacio Gascon"/>
    <m/>
    <s v="FASE 2"/>
    <n v="45952"/>
    <n v="0"/>
    <s v="No"/>
    <m/>
    <s v="No"/>
    <m/>
    <s v="si"/>
    <m/>
    <m/>
    <n v="30000"/>
    <n v="77"/>
    <n v="61"/>
    <n v="3"/>
    <m/>
    <s v="Si."/>
    <s v="No"/>
    <s v="No"/>
    <m/>
    <m/>
    <m/>
    <m/>
    <x v="2"/>
    <n v="0"/>
    <n v="0"/>
    <n v="10"/>
    <x v="1"/>
    <m/>
    <n v="2.3375409069658719"/>
    <n v="1283.4000000000001"/>
    <x v="0"/>
  </r>
  <r>
    <x v="2"/>
    <n v="3129"/>
    <x v="267"/>
    <n v="1803"/>
    <n v="45772"/>
    <m/>
    <s v="Ignacio Gascon"/>
    <m/>
    <m/>
    <m/>
    <n v="0"/>
    <m/>
    <m/>
    <m/>
    <m/>
    <m/>
    <m/>
    <m/>
    <m/>
    <m/>
    <m/>
    <m/>
    <m/>
    <m/>
    <m/>
    <m/>
    <m/>
    <m/>
    <m/>
    <m/>
    <x v="2"/>
    <n v="0"/>
    <n v="0"/>
    <n v="0"/>
    <x v="0"/>
    <m/>
    <m/>
    <n v="180.3"/>
    <x v="0"/>
  </r>
  <r>
    <x v="2"/>
    <n v="3130"/>
    <x v="268"/>
    <n v="38"/>
    <n v="45772"/>
    <m/>
    <s v="Ignacio Gascon"/>
    <m/>
    <m/>
    <m/>
    <n v="0"/>
    <m/>
    <m/>
    <m/>
    <m/>
    <m/>
    <m/>
    <m/>
    <m/>
    <m/>
    <m/>
    <m/>
    <m/>
    <m/>
    <m/>
    <m/>
    <m/>
    <m/>
    <m/>
    <m/>
    <x v="2"/>
    <n v="0"/>
    <n v="0"/>
    <n v="0"/>
    <x v="0"/>
    <m/>
    <m/>
    <n v="3.8"/>
    <x v="0"/>
  </r>
  <r>
    <x v="2"/>
    <n v="3131"/>
    <x v="269"/>
    <n v="328"/>
    <n v="45772"/>
    <m/>
    <s v="Ignacio Gascon"/>
    <m/>
    <m/>
    <m/>
    <n v="0"/>
    <m/>
    <m/>
    <m/>
    <m/>
    <m/>
    <m/>
    <m/>
    <m/>
    <m/>
    <m/>
    <m/>
    <m/>
    <m/>
    <m/>
    <m/>
    <m/>
    <m/>
    <m/>
    <m/>
    <x v="2"/>
    <n v="0"/>
    <n v="0"/>
    <n v="0"/>
    <x v="0"/>
    <m/>
    <m/>
    <n v="32.799999999999997"/>
    <x v="0"/>
  </r>
  <r>
    <x v="2"/>
    <n v="3132"/>
    <x v="270"/>
    <n v="744"/>
    <n v="45772"/>
    <m/>
    <s v="Ignacio Gascon"/>
    <m/>
    <m/>
    <m/>
    <n v="0"/>
    <m/>
    <m/>
    <m/>
    <m/>
    <m/>
    <m/>
    <m/>
    <m/>
    <m/>
    <m/>
    <m/>
    <m/>
    <m/>
    <m/>
    <m/>
    <m/>
    <m/>
    <m/>
    <m/>
    <x v="2"/>
    <n v="0"/>
    <n v="0"/>
    <n v="0"/>
    <x v="0"/>
    <m/>
    <m/>
    <n v="74.400000000000006"/>
    <x v="0"/>
  </r>
  <r>
    <x v="2"/>
    <n v="3133"/>
    <x v="271"/>
    <n v="94803"/>
    <n v="45772"/>
    <m/>
    <s v="Ignacio Gascon"/>
    <n v="45793"/>
    <s v="OK"/>
    <m/>
    <n v="2002"/>
    <n v="45627"/>
    <n v="75.739999999999995"/>
    <s v="No"/>
    <m/>
    <s v="Sí"/>
    <n v="5.44"/>
    <n v="84000"/>
    <n v="84000"/>
    <n v="364"/>
    <n v="493"/>
    <n v="0"/>
    <n v="49"/>
    <s v="Sí. Clínica San Anton S.L."/>
    <s v="Sí. Clínica San Anton S.L."/>
    <s v="Sí. Clínica San Anton S.L."/>
    <m/>
    <m/>
    <m/>
    <m/>
    <x v="2"/>
    <n v="0.75739999999999996"/>
    <n v="1516"/>
    <n v="15"/>
    <x v="1"/>
    <n v="0.88604790987626969"/>
    <n v="0.88604790987626969"/>
    <n v="9480.2999999999993"/>
    <x v="1"/>
  </r>
  <r>
    <x v="2"/>
    <n v="3134"/>
    <x v="272"/>
    <n v="175"/>
    <n v="45772"/>
    <m/>
    <s v="Ignacio Gascon"/>
    <m/>
    <m/>
    <m/>
    <n v="0"/>
    <m/>
    <m/>
    <m/>
    <m/>
    <m/>
    <m/>
    <m/>
    <m/>
    <m/>
    <m/>
    <m/>
    <m/>
    <m/>
    <m/>
    <m/>
    <m/>
    <m/>
    <m/>
    <m/>
    <x v="2"/>
    <n v="0"/>
    <n v="0"/>
    <n v="0"/>
    <x v="0"/>
    <m/>
    <m/>
    <n v="17.5"/>
    <x v="0"/>
  </r>
  <r>
    <x v="2"/>
    <n v="3135"/>
    <x v="273"/>
    <n v="230"/>
    <n v="45772"/>
    <m/>
    <s v="Ignacio Gascon"/>
    <m/>
    <m/>
    <m/>
    <n v="0"/>
    <m/>
    <m/>
    <m/>
    <m/>
    <m/>
    <m/>
    <m/>
    <m/>
    <m/>
    <m/>
    <m/>
    <m/>
    <m/>
    <m/>
    <m/>
    <m/>
    <m/>
    <m/>
    <m/>
    <x v="2"/>
    <n v="0"/>
    <n v="0"/>
    <n v="0"/>
    <x v="0"/>
    <m/>
    <m/>
    <n v="23"/>
    <x v="0"/>
  </r>
  <r>
    <x v="2"/>
    <n v="3137"/>
    <x v="274"/>
    <n v="903"/>
    <n v="45772"/>
    <m/>
    <s v="Ignacio Gascon"/>
    <m/>
    <m/>
    <m/>
    <n v="0"/>
    <m/>
    <m/>
    <m/>
    <m/>
    <m/>
    <m/>
    <m/>
    <m/>
    <m/>
    <m/>
    <m/>
    <m/>
    <m/>
    <m/>
    <m/>
    <m/>
    <m/>
    <m/>
    <m/>
    <x v="2"/>
    <n v="0"/>
    <n v="0"/>
    <n v="0"/>
    <x v="0"/>
    <m/>
    <m/>
    <n v="90.3"/>
    <x v="0"/>
  </r>
  <r>
    <x v="2"/>
    <n v="3138"/>
    <x v="275"/>
    <n v="5272"/>
    <n v="45772"/>
    <m/>
    <s v="Ignacio Gascon"/>
    <m/>
    <m/>
    <m/>
    <n v="0"/>
    <m/>
    <m/>
    <m/>
    <m/>
    <m/>
    <m/>
    <m/>
    <m/>
    <m/>
    <m/>
    <m/>
    <m/>
    <m/>
    <m/>
    <m/>
    <m/>
    <m/>
    <m/>
    <m/>
    <x v="2"/>
    <n v="0"/>
    <n v="0"/>
    <n v="0"/>
    <x v="0"/>
    <m/>
    <m/>
    <n v="527.20000000000005"/>
    <x v="0"/>
  </r>
  <r>
    <x v="2"/>
    <n v="3139"/>
    <x v="276"/>
    <n v="36891"/>
    <n v="45772"/>
    <n v="45908"/>
    <s v="Ignacio Gascon"/>
    <m/>
    <s v="FASE 2"/>
    <m/>
    <n v="0"/>
    <m/>
    <m/>
    <m/>
    <m/>
    <m/>
    <m/>
    <m/>
    <m/>
    <m/>
    <m/>
    <m/>
    <m/>
    <m/>
    <m/>
    <m/>
    <m/>
    <m/>
    <m/>
    <m/>
    <x v="2"/>
    <n v="0"/>
    <n v="0"/>
    <n v="0"/>
    <x v="0"/>
    <m/>
    <m/>
    <n v="3689.1"/>
    <x v="0"/>
  </r>
  <r>
    <x v="2"/>
    <n v="3140"/>
    <x v="277"/>
    <n v="34385"/>
    <n v="45772"/>
    <n v="45908"/>
    <s v="Ignacio Gascon"/>
    <m/>
    <s v="FASE 2"/>
    <n v="45943"/>
    <n v="1400"/>
    <n v="45901"/>
    <n v="86"/>
    <s v="si"/>
    <n v="44158"/>
    <s v="No"/>
    <m/>
    <n v="49936"/>
    <n v="90000"/>
    <n v="144"/>
    <n v="136"/>
    <n v="24"/>
    <n v="95"/>
    <s v="Si. Protectora"/>
    <s v="No"/>
    <s v="No"/>
    <m/>
    <m/>
    <m/>
    <m/>
    <x v="2"/>
    <n v="0.86"/>
    <n v="1204"/>
    <n v="15"/>
    <x v="1"/>
    <n v="1.4522611603897049"/>
    <n v="2.6174203867965682"/>
    <n v="3438.5"/>
    <x v="1"/>
  </r>
  <r>
    <x v="2"/>
    <n v="3081"/>
    <x v="278"/>
    <n v="3042"/>
    <n v="45772"/>
    <m/>
    <s v="Ignacio Gascon"/>
    <m/>
    <m/>
    <m/>
    <n v="0"/>
    <m/>
    <m/>
    <m/>
    <m/>
    <m/>
    <m/>
    <m/>
    <m/>
    <m/>
    <m/>
    <m/>
    <m/>
    <m/>
    <m/>
    <m/>
    <m/>
    <m/>
    <m/>
    <m/>
    <x v="2"/>
    <n v="0"/>
    <n v="0"/>
    <n v="0"/>
    <x v="0"/>
    <m/>
    <m/>
    <n v="304.2"/>
    <x v="0"/>
  </r>
  <r>
    <x v="3"/>
    <n v="4001"/>
    <x v="279"/>
    <n v="1272"/>
    <n v="45773"/>
    <m/>
    <s v="Rosa"/>
    <m/>
    <m/>
    <m/>
    <n v="0"/>
    <m/>
    <m/>
    <m/>
    <m/>
    <m/>
    <m/>
    <m/>
    <m/>
    <m/>
    <m/>
    <m/>
    <m/>
    <m/>
    <m/>
    <m/>
    <m/>
    <m/>
    <m/>
    <m/>
    <x v="3"/>
    <n v="0"/>
    <n v="0"/>
    <n v="0"/>
    <x v="0"/>
    <m/>
    <m/>
    <n v="127.2"/>
    <x v="0"/>
  </r>
  <r>
    <x v="3"/>
    <n v="4002"/>
    <x v="280"/>
    <n v="1235"/>
    <n v="45773"/>
    <m/>
    <s v="Rosa"/>
    <s v="29/05/2025 Contesta por mail Asociación Abrufelina"/>
    <m/>
    <m/>
    <n v="0"/>
    <m/>
    <m/>
    <m/>
    <m/>
    <m/>
    <m/>
    <m/>
    <m/>
    <m/>
    <m/>
    <m/>
    <m/>
    <m/>
    <m/>
    <m/>
    <m/>
    <m/>
    <m/>
    <m/>
    <x v="3"/>
    <n v="0"/>
    <n v="0"/>
    <n v="0"/>
    <x v="0"/>
    <m/>
    <m/>
    <n v="123.5"/>
    <x v="0"/>
  </r>
  <r>
    <x v="3"/>
    <n v="4003"/>
    <x v="281"/>
    <n v="25515"/>
    <n v="45773"/>
    <m/>
    <s v="Rosa"/>
    <m/>
    <m/>
    <m/>
    <n v="0"/>
    <m/>
    <m/>
    <m/>
    <m/>
    <m/>
    <m/>
    <m/>
    <m/>
    <m/>
    <m/>
    <m/>
    <m/>
    <m/>
    <m/>
    <m/>
    <m/>
    <m/>
    <m/>
    <m/>
    <x v="3"/>
    <n v="0"/>
    <n v="0"/>
    <n v="0"/>
    <x v="0"/>
    <m/>
    <m/>
    <n v="2551.5"/>
    <x v="0"/>
  </r>
  <r>
    <x v="3"/>
    <n v="4004"/>
    <x v="282"/>
    <n v="682"/>
    <n v="45773"/>
    <m/>
    <s v="Rosa"/>
    <m/>
    <m/>
    <m/>
    <n v="0"/>
    <m/>
    <m/>
    <m/>
    <m/>
    <m/>
    <m/>
    <m/>
    <m/>
    <m/>
    <m/>
    <m/>
    <m/>
    <m/>
    <m/>
    <m/>
    <m/>
    <m/>
    <m/>
    <m/>
    <x v="3"/>
    <n v="0"/>
    <n v="0"/>
    <n v="0"/>
    <x v="0"/>
    <m/>
    <m/>
    <n v="68.2"/>
    <x v="0"/>
  </r>
  <r>
    <x v="3"/>
    <n v="4005"/>
    <x v="283"/>
    <n v="585"/>
    <n v="45773"/>
    <m/>
    <s v="Rosa"/>
    <m/>
    <m/>
    <m/>
    <n v="0"/>
    <m/>
    <m/>
    <m/>
    <m/>
    <m/>
    <m/>
    <m/>
    <m/>
    <m/>
    <m/>
    <m/>
    <m/>
    <m/>
    <m/>
    <m/>
    <m/>
    <m/>
    <m/>
    <m/>
    <x v="3"/>
    <n v="0"/>
    <n v="0"/>
    <n v="0"/>
    <x v="0"/>
    <m/>
    <m/>
    <n v="58.5"/>
    <x v="0"/>
  </r>
  <r>
    <x v="3"/>
    <n v="4006"/>
    <x v="284"/>
    <n v="12408"/>
    <n v="45773"/>
    <m/>
    <s v="Rosa"/>
    <m/>
    <m/>
    <m/>
    <n v="0"/>
    <m/>
    <m/>
    <m/>
    <m/>
    <m/>
    <m/>
    <m/>
    <m/>
    <m/>
    <m/>
    <m/>
    <m/>
    <m/>
    <m/>
    <m/>
    <m/>
    <m/>
    <m/>
    <m/>
    <x v="3"/>
    <n v="0"/>
    <n v="0"/>
    <n v="0"/>
    <x v="0"/>
    <m/>
    <m/>
    <n v="1240.8"/>
    <x v="0"/>
  </r>
  <r>
    <x v="3"/>
    <n v="4007"/>
    <x v="285"/>
    <n v="829"/>
    <n v="45773"/>
    <m/>
    <s v="Rosa"/>
    <m/>
    <m/>
    <m/>
    <n v="0"/>
    <m/>
    <m/>
    <m/>
    <m/>
    <m/>
    <m/>
    <m/>
    <m/>
    <m/>
    <m/>
    <m/>
    <m/>
    <m/>
    <m/>
    <m/>
    <m/>
    <m/>
    <m/>
    <m/>
    <x v="3"/>
    <n v="0"/>
    <n v="0"/>
    <n v="0"/>
    <x v="0"/>
    <m/>
    <m/>
    <n v="82.9"/>
    <x v="0"/>
  </r>
  <r>
    <x v="3"/>
    <n v="4008"/>
    <x v="286"/>
    <n v="557"/>
    <n v="45773"/>
    <m/>
    <s v="Rosa"/>
    <m/>
    <m/>
    <m/>
    <n v="0"/>
    <m/>
    <m/>
    <m/>
    <m/>
    <m/>
    <m/>
    <m/>
    <m/>
    <m/>
    <m/>
    <m/>
    <m/>
    <m/>
    <m/>
    <m/>
    <m/>
    <m/>
    <m/>
    <m/>
    <x v="3"/>
    <n v="0"/>
    <n v="0"/>
    <n v="0"/>
    <x v="0"/>
    <m/>
    <m/>
    <n v="55.7"/>
    <x v="0"/>
  </r>
  <r>
    <x v="3"/>
    <n v="4009"/>
    <x v="287"/>
    <n v="128"/>
    <n v="45773"/>
    <m/>
    <s v="Rosa"/>
    <m/>
    <m/>
    <m/>
    <n v="0"/>
    <m/>
    <m/>
    <m/>
    <m/>
    <m/>
    <m/>
    <m/>
    <m/>
    <m/>
    <m/>
    <m/>
    <m/>
    <m/>
    <m/>
    <m/>
    <m/>
    <m/>
    <m/>
    <m/>
    <x v="3"/>
    <n v="0"/>
    <n v="0"/>
    <n v="0"/>
    <x v="0"/>
    <m/>
    <m/>
    <n v="12.8"/>
    <x v="0"/>
  </r>
  <r>
    <x v="3"/>
    <n v="4010"/>
    <x v="288"/>
    <n v="725"/>
    <n v="45773"/>
    <m/>
    <s v="Rosa"/>
    <m/>
    <m/>
    <m/>
    <n v="0"/>
    <m/>
    <m/>
    <m/>
    <m/>
    <m/>
    <m/>
    <m/>
    <m/>
    <m/>
    <m/>
    <m/>
    <m/>
    <m/>
    <m/>
    <m/>
    <m/>
    <m/>
    <m/>
    <m/>
    <x v="3"/>
    <n v="0"/>
    <n v="0"/>
    <n v="0"/>
    <x v="0"/>
    <m/>
    <m/>
    <n v="72.5"/>
    <x v="0"/>
  </r>
  <r>
    <x v="3"/>
    <n v="4011"/>
    <x v="289"/>
    <n v="3878"/>
    <n v="45773"/>
    <m/>
    <s v="Rosa"/>
    <m/>
    <m/>
    <m/>
    <n v="0"/>
    <m/>
    <m/>
    <m/>
    <m/>
    <m/>
    <m/>
    <m/>
    <m/>
    <m/>
    <m/>
    <m/>
    <m/>
    <m/>
    <m/>
    <m/>
    <m/>
    <m/>
    <m/>
    <m/>
    <x v="3"/>
    <n v="0"/>
    <n v="0"/>
    <n v="0"/>
    <x v="0"/>
    <m/>
    <m/>
    <n v="387.8"/>
    <x v="0"/>
  </r>
  <r>
    <x v="3"/>
    <n v="4012"/>
    <x v="290"/>
    <n v="215"/>
    <n v="45773"/>
    <m/>
    <s v="Rosa"/>
    <m/>
    <m/>
    <m/>
    <n v="0"/>
    <m/>
    <m/>
    <m/>
    <m/>
    <m/>
    <m/>
    <m/>
    <m/>
    <m/>
    <m/>
    <m/>
    <m/>
    <m/>
    <m/>
    <m/>
    <m/>
    <m/>
    <m/>
    <m/>
    <x v="3"/>
    <n v="0"/>
    <n v="0"/>
    <n v="0"/>
    <x v="0"/>
    <m/>
    <m/>
    <n v="21.5"/>
    <x v="0"/>
  </r>
  <r>
    <x v="3"/>
    <n v="4013"/>
    <x v="291"/>
    <n v="202675"/>
    <n v="45773"/>
    <m/>
    <s v="Rosa"/>
    <m/>
    <m/>
    <m/>
    <n v="0"/>
    <m/>
    <m/>
    <m/>
    <m/>
    <m/>
    <m/>
    <m/>
    <m/>
    <m/>
    <m/>
    <m/>
    <m/>
    <m/>
    <m/>
    <m/>
    <m/>
    <m/>
    <m/>
    <m/>
    <x v="3"/>
    <n v="0"/>
    <n v="0"/>
    <n v="0"/>
    <x v="0"/>
    <m/>
    <m/>
    <n v="20267.5"/>
    <x v="0"/>
  </r>
  <r>
    <x v="3"/>
    <n v="4014"/>
    <x v="292"/>
    <n v="210"/>
    <n v="45773"/>
    <m/>
    <s v="Rosa"/>
    <m/>
    <m/>
    <m/>
    <n v="0"/>
    <m/>
    <m/>
    <m/>
    <m/>
    <m/>
    <m/>
    <m/>
    <m/>
    <m/>
    <m/>
    <m/>
    <m/>
    <m/>
    <m/>
    <m/>
    <m/>
    <m/>
    <m/>
    <m/>
    <x v="3"/>
    <n v="0"/>
    <n v="0"/>
    <n v="0"/>
    <x v="0"/>
    <m/>
    <m/>
    <n v="21"/>
    <x v="0"/>
  </r>
  <r>
    <x v="3"/>
    <n v="4015"/>
    <x v="293"/>
    <n v="138"/>
    <n v="45773"/>
    <m/>
    <s v="Rosa"/>
    <m/>
    <m/>
    <m/>
    <n v="0"/>
    <m/>
    <m/>
    <m/>
    <m/>
    <m/>
    <m/>
    <m/>
    <m/>
    <m/>
    <m/>
    <m/>
    <m/>
    <m/>
    <m/>
    <m/>
    <m/>
    <m/>
    <m/>
    <m/>
    <x v="3"/>
    <n v="0"/>
    <n v="0"/>
    <n v="0"/>
    <x v="0"/>
    <m/>
    <m/>
    <n v="13.8"/>
    <x v="0"/>
  </r>
  <r>
    <x v="3"/>
    <n v="4016"/>
    <x v="294"/>
    <n v="3450"/>
    <n v="45773"/>
    <m/>
    <s v="Rosa"/>
    <m/>
    <m/>
    <m/>
    <n v="0"/>
    <m/>
    <m/>
    <m/>
    <m/>
    <m/>
    <m/>
    <m/>
    <m/>
    <m/>
    <m/>
    <m/>
    <m/>
    <m/>
    <m/>
    <m/>
    <m/>
    <m/>
    <m/>
    <m/>
    <x v="3"/>
    <n v="0"/>
    <n v="0"/>
    <n v="0"/>
    <x v="0"/>
    <m/>
    <m/>
    <n v="345"/>
    <x v="0"/>
  </r>
  <r>
    <x v="3"/>
    <n v="4017"/>
    <x v="295"/>
    <n v="4319"/>
    <n v="45773"/>
    <m/>
    <s v="Rosa"/>
    <m/>
    <m/>
    <m/>
    <n v="0"/>
    <m/>
    <m/>
    <m/>
    <m/>
    <m/>
    <m/>
    <m/>
    <m/>
    <m/>
    <m/>
    <m/>
    <m/>
    <m/>
    <m/>
    <m/>
    <m/>
    <m/>
    <m/>
    <m/>
    <x v="3"/>
    <n v="0"/>
    <n v="0"/>
    <n v="0"/>
    <x v="0"/>
    <m/>
    <m/>
    <n v="431.9"/>
    <x v="0"/>
  </r>
  <r>
    <x v="3"/>
    <n v="4018"/>
    <x v="296"/>
    <n v="331"/>
    <n v="45773"/>
    <m/>
    <s v="Rosa"/>
    <m/>
    <m/>
    <m/>
    <n v="0"/>
    <m/>
    <m/>
    <m/>
    <m/>
    <m/>
    <m/>
    <m/>
    <m/>
    <m/>
    <m/>
    <m/>
    <m/>
    <m/>
    <m/>
    <m/>
    <m/>
    <m/>
    <m/>
    <m/>
    <x v="3"/>
    <n v="0"/>
    <n v="0"/>
    <n v="0"/>
    <x v="0"/>
    <m/>
    <m/>
    <n v="33.1"/>
    <x v="0"/>
  </r>
  <r>
    <x v="3"/>
    <n v="4019"/>
    <x v="297"/>
    <n v="239"/>
    <n v="45773"/>
    <m/>
    <s v="Rosa"/>
    <m/>
    <m/>
    <m/>
    <n v="0"/>
    <m/>
    <m/>
    <m/>
    <m/>
    <m/>
    <m/>
    <m/>
    <m/>
    <m/>
    <m/>
    <m/>
    <m/>
    <m/>
    <m/>
    <m/>
    <m/>
    <m/>
    <m/>
    <m/>
    <x v="3"/>
    <n v="0"/>
    <n v="0"/>
    <n v="0"/>
    <x v="0"/>
    <m/>
    <m/>
    <n v="23.9"/>
    <x v="0"/>
  </r>
  <r>
    <x v="3"/>
    <n v="4904"/>
    <x v="298"/>
    <n v="3016"/>
    <n v="45773"/>
    <m/>
    <s v="Rosa"/>
    <m/>
    <m/>
    <m/>
    <n v="0"/>
    <m/>
    <m/>
    <m/>
    <m/>
    <m/>
    <m/>
    <m/>
    <m/>
    <m/>
    <m/>
    <m/>
    <m/>
    <m/>
    <m/>
    <m/>
    <m/>
    <m/>
    <m/>
    <m/>
    <x v="3"/>
    <n v="0"/>
    <n v="0"/>
    <n v="0"/>
    <x v="0"/>
    <m/>
    <m/>
    <n v="301.60000000000002"/>
    <x v="0"/>
  </r>
  <r>
    <x v="3"/>
    <n v="4020"/>
    <x v="299"/>
    <n v="296"/>
    <n v="45773"/>
    <m/>
    <s v="Rosa"/>
    <m/>
    <m/>
    <m/>
    <n v="0"/>
    <m/>
    <m/>
    <m/>
    <m/>
    <m/>
    <m/>
    <m/>
    <m/>
    <m/>
    <m/>
    <m/>
    <m/>
    <m/>
    <m/>
    <m/>
    <m/>
    <m/>
    <m/>
    <m/>
    <x v="3"/>
    <n v="0"/>
    <n v="0"/>
    <n v="0"/>
    <x v="0"/>
    <m/>
    <m/>
    <n v="29.6"/>
    <x v="0"/>
  </r>
  <r>
    <x v="3"/>
    <n v="4021"/>
    <x v="300"/>
    <n v="224"/>
    <n v="45773"/>
    <m/>
    <s v="Rosa"/>
    <m/>
    <m/>
    <m/>
    <n v="0"/>
    <m/>
    <m/>
    <m/>
    <m/>
    <m/>
    <m/>
    <m/>
    <m/>
    <m/>
    <m/>
    <m/>
    <m/>
    <m/>
    <m/>
    <m/>
    <m/>
    <m/>
    <m/>
    <m/>
    <x v="3"/>
    <n v="0"/>
    <n v="0"/>
    <n v="0"/>
    <x v="0"/>
    <m/>
    <m/>
    <n v="22.4"/>
    <x v="0"/>
  </r>
  <r>
    <x v="3"/>
    <n v="4022"/>
    <x v="301"/>
    <n v="976"/>
    <n v="45773"/>
    <m/>
    <s v="Rosa"/>
    <m/>
    <m/>
    <m/>
    <n v="0"/>
    <m/>
    <m/>
    <m/>
    <m/>
    <m/>
    <m/>
    <m/>
    <m/>
    <m/>
    <m/>
    <m/>
    <m/>
    <m/>
    <m/>
    <m/>
    <m/>
    <m/>
    <m/>
    <m/>
    <x v="3"/>
    <n v="0"/>
    <n v="0"/>
    <n v="0"/>
    <x v="0"/>
    <m/>
    <m/>
    <n v="97.6"/>
    <x v="0"/>
  </r>
  <r>
    <x v="3"/>
    <n v="4023"/>
    <x v="302"/>
    <n v="148"/>
    <n v="45773"/>
    <m/>
    <s v="Rosa"/>
    <m/>
    <m/>
    <m/>
    <n v="0"/>
    <m/>
    <m/>
    <m/>
    <m/>
    <m/>
    <m/>
    <m/>
    <m/>
    <m/>
    <m/>
    <m/>
    <m/>
    <m/>
    <m/>
    <m/>
    <m/>
    <m/>
    <m/>
    <m/>
    <x v="3"/>
    <n v="0"/>
    <n v="0"/>
    <n v="0"/>
    <x v="0"/>
    <m/>
    <m/>
    <n v="14.8"/>
    <x v="0"/>
  </r>
  <r>
    <x v="3"/>
    <n v="4024"/>
    <x v="303"/>
    <n v="4808"/>
    <n v="45773"/>
    <m/>
    <s v="Rosa"/>
    <m/>
    <m/>
    <m/>
    <n v="0"/>
    <m/>
    <m/>
    <m/>
    <m/>
    <m/>
    <m/>
    <m/>
    <m/>
    <m/>
    <m/>
    <m/>
    <m/>
    <m/>
    <m/>
    <m/>
    <m/>
    <m/>
    <m/>
    <m/>
    <x v="3"/>
    <n v="0"/>
    <n v="0"/>
    <n v="0"/>
    <x v="0"/>
    <m/>
    <m/>
    <n v="480.8"/>
    <x v="0"/>
  </r>
  <r>
    <x v="3"/>
    <n v="4026"/>
    <x v="304"/>
    <n v="60"/>
    <n v="45773"/>
    <m/>
    <s v="Rosa"/>
    <m/>
    <m/>
    <m/>
    <n v="0"/>
    <m/>
    <m/>
    <m/>
    <m/>
    <m/>
    <m/>
    <m/>
    <m/>
    <m/>
    <m/>
    <m/>
    <m/>
    <m/>
    <m/>
    <m/>
    <m/>
    <m/>
    <m/>
    <m/>
    <x v="3"/>
    <n v="0"/>
    <n v="0"/>
    <n v="0"/>
    <x v="0"/>
    <m/>
    <m/>
    <n v="6"/>
    <x v="0"/>
  </r>
  <r>
    <x v="3"/>
    <n v="4027"/>
    <x v="305"/>
    <n v="252"/>
    <n v="45773"/>
    <m/>
    <s v="Rosa"/>
    <m/>
    <m/>
    <m/>
    <n v="0"/>
    <m/>
    <m/>
    <m/>
    <m/>
    <m/>
    <m/>
    <m/>
    <m/>
    <m/>
    <m/>
    <m/>
    <m/>
    <m/>
    <m/>
    <m/>
    <m/>
    <m/>
    <m/>
    <m/>
    <x v="3"/>
    <n v="0"/>
    <n v="0"/>
    <n v="0"/>
    <x v="0"/>
    <m/>
    <m/>
    <n v="25.2"/>
    <x v="0"/>
  </r>
  <r>
    <x v="3"/>
    <n v="4028"/>
    <x v="306"/>
    <n v="227"/>
    <n v="45773"/>
    <m/>
    <s v="Rosa"/>
    <m/>
    <m/>
    <m/>
    <n v="0"/>
    <m/>
    <m/>
    <m/>
    <m/>
    <m/>
    <m/>
    <m/>
    <m/>
    <m/>
    <m/>
    <m/>
    <m/>
    <m/>
    <m/>
    <m/>
    <m/>
    <m/>
    <m/>
    <m/>
    <x v="3"/>
    <n v="0"/>
    <n v="0"/>
    <n v="0"/>
    <x v="0"/>
    <m/>
    <m/>
    <n v="22.7"/>
    <x v="0"/>
  </r>
  <r>
    <x v="3"/>
    <n v="4029"/>
    <x v="307"/>
    <n v="12939"/>
    <n v="45773"/>
    <m/>
    <s v="Rosa"/>
    <s v="10/05/25 Rechazado &quot;El Ayuntamiento no se encuentra en disponibilidad de atender la solicutd&quot;"/>
    <m/>
    <m/>
    <n v="0"/>
    <m/>
    <m/>
    <m/>
    <m/>
    <m/>
    <m/>
    <m/>
    <m/>
    <m/>
    <m/>
    <m/>
    <m/>
    <m/>
    <m/>
    <m/>
    <m/>
    <m/>
    <m/>
    <m/>
    <x v="3"/>
    <n v="0"/>
    <n v="0"/>
    <n v="0"/>
    <x v="0"/>
    <m/>
    <m/>
    <n v="1293.9000000000001"/>
    <x v="0"/>
  </r>
  <r>
    <x v="3"/>
    <n v="4030"/>
    <x v="308"/>
    <n v="1134"/>
    <n v="45773"/>
    <m/>
    <s v="Rosa"/>
    <s v="28/04/25 Responde por email todo que no"/>
    <m/>
    <m/>
    <n v="0"/>
    <m/>
    <m/>
    <m/>
    <m/>
    <m/>
    <m/>
    <m/>
    <m/>
    <m/>
    <m/>
    <m/>
    <m/>
    <m/>
    <m/>
    <m/>
    <m/>
    <m/>
    <m/>
    <m/>
    <x v="3"/>
    <n v="0"/>
    <n v="0"/>
    <n v="0"/>
    <x v="0"/>
    <m/>
    <m/>
    <n v="113.4"/>
    <x v="0"/>
  </r>
  <r>
    <x v="3"/>
    <n v="4031"/>
    <x v="309"/>
    <n v="3569"/>
    <n v="45773"/>
    <m/>
    <s v="Rosa"/>
    <m/>
    <m/>
    <m/>
    <n v="0"/>
    <m/>
    <m/>
    <m/>
    <m/>
    <m/>
    <m/>
    <m/>
    <m/>
    <m/>
    <m/>
    <m/>
    <m/>
    <m/>
    <m/>
    <m/>
    <m/>
    <m/>
    <m/>
    <m/>
    <x v="3"/>
    <n v="0"/>
    <n v="0"/>
    <n v="0"/>
    <x v="0"/>
    <m/>
    <m/>
    <n v="356.9"/>
    <x v="0"/>
  </r>
  <r>
    <x v="3"/>
    <n v="4032"/>
    <x v="310"/>
    <n v="8441"/>
    <n v="45773"/>
    <m/>
    <s v="Rosa"/>
    <m/>
    <m/>
    <m/>
    <n v="0"/>
    <m/>
    <m/>
    <m/>
    <m/>
    <m/>
    <m/>
    <m/>
    <m/>
    <m/>
    <m/>
    <m/>
    <m/>
    <m/>
    <m/>
    <m/>
    <m/>
    <m/>
    <m/>
    <m/>
    <x v="3"/>
    <n v="0"/>
    <n v="0"/>
    <n v="0"/>
    <x v="0"/>
    <m/>
    <m/>
    <n v="844.1"/>
    <x v="0"/>
  </r>
  <r>
    <x v="3"/>
    <n v="4033"/>
    <x v="311"/>
    <n v="101"/>
    <n v="45773"/>
    <m/>
    <s v="Rosa"/>
    <m/>
    <m/>
    <m/>
    <n v="0"/>
    <m/>
    <m/>
    <m/>
    <m/>
    <m/>
    <m/>
    <m/>
    <m/>
    <m/>
    <m/>
    <m/>
    <m/>
    <m/>
    <m/>
    <m/>
    <m/>
    <m/>
    <m/>
    <m/>
    <x v="3"/>
    <n v="0"/>
    <n v="0"/>
    <n v="0"/>
    <x v="0"/>
    <m/>
    <m/>
    <n v="10.1"/>
    <x v="0"/>
  </r>
  <r>
    <x v="3"/>
    <n v="4036"/>
    <x v="312"/>
    <n v="303"/>
    <n v="45773"/>
    <m/>
    <s v="Rosa"/>
    <m/>
    <m/>
    <m/>
    <n v="0"/>
    <m/>
    <m/>
    <m/>
    <m/>
    <m/>
    <m/>
    <m/>
    <m/>
    <m/>
    <m/>
    <m/>
    <m/>
    <m/>
    <m/>
    <m/>
    <m/>
    <m/>
    <m/>
    <m/>
    <x v="3"/>
    <n v="0"/>
    <n v="0"/>
    <n v="0"/>
    <x v="0"/>
    <m/>
    <m/>
    <n v="30.3"/>
    <x v="0"/>
  </r>
  <r>
    <x v="3"/>
    <n v="4037"/>
    <x v="313"/>
    <n v="1567"/>
    <n v="45773"/>
    <m/>
    <s v="Rosa"/>
    <m/>
    <m/>
    <m/>
    <n v="0"/>
    <m/>
    <m/>
    <m/>
    <m/>
    <m/>
    <m/>
    <m/>
    <m/>
    <m/>
    <m/>
    <m/>
    <m/>
    <m/>
    <m/>
    <m/>
    <m/>
    <m/>
    <m/>
    <m/>
    <x v="3"/>
    <n v="0"/>
    <n v="0"/>
    <n v="0"/>
    <x v="0"/>
    <m/>
    <m/>
    <n v="156.69999999999999"/>
    <x v="0"/>
  </r>
  <r>
    <x v="3"/>
    <n v="4034"/>
    <x v="314"/>
    <n v="190"/>
    <n v="45779"/>
    <m/>
    <s v="Rosa"/>
    <m/>
    <m/>
    <m/>
    <n v="0"/>
    <m/>
    <m/>
    <m/>
    <m/>
    <m/>
    <m/>
    <m/>
    <m/>
    <m/>
    <m/>
    <m/>
    <m/>
    <m/>
    <m/>
    <m/>
    <m/>
    <m/>
    <m/>
    <m/>
    <x v="3"/>
    <n v="0"/>
    <n v="0"/>
    <n v="0"/>
    <x v="0"/>
    <m/>
    <m/>
    <n v="19"/>
    <x v="0"/>
  </r>
  <r>
    <x v="3"/>
    <n v="4035"/>
    <x v="315"/>
    <n v="15246"/>
    <n v="45779"/>
    <m/>
    <s v="Rosa"/>
    <s v="14/05/2025 Mail: Acabamos de ver su escrito, cuando quiera agendamos una reunión."/>
    <m/>
    <m/>
    <n v="0"/>
    <m/>
    <m/>
    <m/>
    <m/>
    <m/>
    <m/>
    <m/>
    <m/>
    <m/>
    <m/>
    <m/>
    <m/>
    <m/>
    <m/>
    <m/>
    <m/>
    <m/>
    <m/>
    <m/>
    <x v="3"/>
    <n v="0"/>
    <n v="0"/>
    <n v="0"/>
    <x v="0"/>
    <m/>
    <m/>
    <n v="1524.6"/>
    <x v="0"/>
  </r>
  <r>
    <x v="3"/>
    <n v="4038"/>
    <x v="316"/>
    <n v="4169"/>
    <n v="45779"/>
    <m/>
    <s v="Rosa"/>
    <m/>
    <m/>
    <m/>
    <n v="0"/>
    <m/>
    <m/>
    <m/>
    <m/>
    <m/>
    <m/>
    <m/>
    <m/>
    <m/>
    <m/>
    <m/>
    <m/>
    <m/>
    <m/>
    <m/>
    <m/>
    <m/>
    <m/>
    <m/>
    <x v="3"/>
    <n v="0"/>
    <n v="0"/>
    <n v="0"/>
    <x v="0"/>
    <m/>
    <m/>
    <n v="416.9"/>
    <x v="0"/>
  </r>
  <r>
    <x v="3"/>
    <n v="4902"/>
    <x v="317"/>
    <n v="90135"/>
    <n v="45779"/>
    <m/>
    <s v="Rosa"/>
    <m/>
    <m/>
    <m/>
    <n v="1101"/>
    <s v="6 meses"/>
    <n v="0.35"/>
    <m/>
    <n v="45210"/>
    <s v="No"/>
    <m/>
    <n v="15000"/>
    <n v="147000"/>
    <n v="545"/>
    <n v="140"/>
    <n v="50"/>
    <m/>
    <s v="Montañas del Sol Animal Service S.L."/>
    <s v="Sí"/>
    <m/>
    <m/>
    <m/>
    <m/>
    <m/>
    <x v="3"/>
    <n v="0.35"/>
    <n v="385"/>
    <n v="12"/>
    <x v="1"/>
    <n v="0.16641704110500916"/>
    <n v="1.6308870028290896"/>
    <n v="9013.5"/>
    <x v="1"/>
  </r>
  <r>
    <x v="3"/>
    <n v="4041"/>
    <x v="318"/>
    <n v="598"/>
    <n v="45779"/>
    <m/>
    <s v="Rosa"/>
    <m/>
    <m/>
    <m/>
    <n v="0"/>
    <m/>
    <m/>
    <m/>
    <m/>
    <m/>
    <m/>
    <m/>
    <m/>
    <m/>
    <m/>
    <m/>
    <m/>
    <m/>
    <m/>
    <m/>
    <m/>
    <m/>
    <m/>
    <m/>
    <x v="3"/>
    <n v="0"/>
    <n v="0"/>
    <n v="0"/>
    <x v="0"/>
    <m/>
    <m/>
    <n v="59.8"/>
    <x v="0"/>
  </r>
  <r>
    <x v="3"/>
    <n v="4043"/>
    <x v="319"/>
    <n v="770"/>
    <n v="45779"/>
    <m/>
    <s v="Rosa"/>
    <m/>
    <m/>
    <m/>
    <n v="0"/>
    <m/>
    <m/>
    <m/>
    <m/>
    <m/>
    <m/>
    <m/>
    <m/>
    <m/>
    <m/>
    <m/>
    <m/>
    <m/>
    <m/>
    <m/>
    <m/>
    <m/>
    <m/>
    <m/>
    <x v="3"/>
    <n v="0"/>
    <n v="0"/>
    <n v="0"/>
    <x v="0"/>
    <m/>
    <m/>
    <n v="77"/>
    <x v="0"/>
  </r>
  <r>
    <x v="3"/>
    <n v="4044"/>
    <x v="320"/>
    <n v="2286"/>
    <n v="45779"/>
    <m/>
    <s v="Rosa"/>
    <m/>
    <m/>
    <m/>
    <n v="0"/>
    <m/>
    <m/>
    <m/>
    <m/>
    <m/>
    <m/>
    <m/>
    <m/>
    <m/>
    <m/>
    <m/>
    <m/>
    <m/>
    <m/>
    <m/>
    <m/>
    <m/>
    <m/>
    <m/>
    <x v="3"/>
    <n v="0"/>
    <n v="0"/>
    <n v="0"/>
    <x v="0"/>
    <m/>
    <m/>
    <n v="228.6"/>
    <x v="0"/>
  </r>
  <r>
    <x v="3"/>
    <n v="4045"/>
    <x v="321"/>
    <n v="1984"/>
    <n v="45779"/>
    <m/>
    <s v="Rosa"/>
    <m/>
    <m/>
    <m/>
    <n v="0"/>
    <s v="No tienen"/>
    <n v="0"/>
    <s v="Sí"/>
    <n v="45792"/>
    <s v="No"/>
    <n v="0"/>
    <n v="0"/>
    <n v="0"/>
    <m/>
    <m/>
    <m/>
    <m/>
    <s v="Diputación de Almería"/>
    <s v="Diputación de Almería"/>
    <s v="No"/>
    <m/>
    <m/>
    <m/>
    <m/>
    <x v="3"/>
    <n v="0"/>
    <n v="0"/>
    <n v="12"/>
    <x v="1"/>
    <n v="0"/>
    <n v="0"/>
    <n v="198.4"/>
    <x v="0"/>
  </r>
  <r>
    <x v="3"/>
    <n v="4046"/>
    <x v="322"/>
    <n v="1133"/>
    <n v="45779"/>
    <m/>
    <s v="Rosa"/>
    <m/>
    <m/>
    <m/>
    <n v="0"/>
    <m/>
    <m/>
    <m/>
    <m/>
    <m/>
    <m/>
    <m/>
    <m/>
    <m/>
    <m/>
    <m/>
    <m/>
    <m/>
    <m/>
    <m/>
    <m/>
    <m/>
    <m/>
    <m/>
    <x v="3"/>
    <n v="0"/>
    <n v="0"/>
    <n v="0"/>
    <x v="0"/>
    <m/>
    <m/>
    <n v="113.3"/>
    <x v="0"/>
  </r>
  <r>
    <x v="3"/>
    <n v="4047"/>
    <x v="323"/>
    <n v="3067"/>
    <n v="45779"/>
    <m/>
    <s v="Rosa"/>
    <m/>
    <m/>
    <m/>
    <n v="0"/>
    <m/>
    <m/>
    <m/>
    <m/>
    <m/>
    <m/>
    <m/>
    <m/>
    <m/>
    <m/>
    <m/>
    <m/>
    <m/>
    <m/>
    <m/>
    <m/>
    <m/>
    <m/>
    <m/>
    <x v="3"/>
    <n v="0"/>
    <n v="0"/>
    <n v="0"/>
    <x v="0"/>
    <m/>
    <m/>
    <n v="306.7"/>
    <x v="0"/>
  </r>
  <r>
    <x v="3"/>
    <n v="4048"/>
    <x v="324"/>
    <n v="3071"/>
    <n v="45779"/>
    <m/>
    <s v="Rosa"/>
    <m/>
    <m/>
    <m/>
    <n v="0"/>
    <m/>
    <m/>
    <m/>
    <m/>
    <m/>
    <m/>
    <m/>
    <m/>
    <m/>
    <m/>
    <m/>
    <m/>
    <m/>
    <m/>
    <m/>
    <m/>
    <m/>
    <m/>
    <m/>
    <x v="3"/>
    <n v="0"/>
    <n v="0"/>
    <n v="0"/>
    <x v="0"/>
    <m/>
    <m/>
    <n v="307.10000000000002"/>
    <x v="0"/>
  </r>
  <r>
    <x v="3"/>
    <n v="4049"/>
    <x v="325"/>
    <n v="10603"/>
    <n v="45779"/>
    <m/>
    <s v="Rosa"/>
    <m/>
    <m/>
    <m/>
    <n v="0"/>
    <m/>
    <m/>
    <m/>
    <m/>
    <m/>
    <m/>
    <m/>
    <m/>
    <m/>
    <m/>
    <m/>
    <m/>
    <m/>
    <m/>
    <m/>
    <m/>
    <m/>
    <m/>
    <m/>
    <x v="3"/>
    <n v="0"/>
    <n v="0"/>
    <n v="0"/>
    <x v="0"/>
    <m/>
    <m/>
    <n v="1060.3"/>
    <x v="0"/>
  </r>
  <r>
    <x v="3"/>
    <n v="4050"/>
    <x v="326"/>
    <n v="1191"/>
    <n v="45779"/>
    <m/>
    <s v="Rosa"/>
    <m/>
    <m/>
    <m/>
    <n v="0"/>
    <m/>
    <m/>
    <m/>
    <m/>
    <m/>
    <m/>
    <m/>
    <m/>
    <m/>
    <m/>
    <m/>
    <m/>
    <m/>
    <m/>
    <m/>
    <m/>
    <m/>
    <m/>
    <m/>
    <x v="3"/>
    <n v="0"/>
    <n v="0"/>
    <n v="0"/>
    <x v="0"/>
    <m/>
    <m/>
    <n v="119.1"/>
    <x v="0"/>
  </r>
  <r>
    <x v="3"/>
    <n v="4051"/>
    <x v="327"/>
    <n v="537"/>
    <n v="45779"/>
    <m/>
    <s v="Rosa"/>
    <m/>
    <m/>
    <m/>
    <n v="0"/>
    <m/>
    <m/>
    <m/>
    <m/>
    <m/>
    <m/>
    <m/>
    <m/>
    <m/>
    <m/>
    <m/>
    <m/>
    <m/>
    <m/>
    <m/>
    <m/>
    <m/>
    <m/>
    <m/>
    <x v="3"/>
    <n v="0"/>
    <n v="0"/>
    <n v="0"/>
    <x v="0"/>
    <m/>
    <m/>
    <n v="53.7"/>
    <x v="0"/>
  </r>
  <r>
    <x v="3"/>
    <n v="4052"/>
    <x v="328"/>
    <n v="18584"/>
    <n v="45779"/>
    <m/>
    <s v="Rosa"/>
    <m/>
    <m/>
    <m/>
    <n v="0"/>
    <m/>
    <m/>
    <m/>
    <m/>
    <m/>
    <m/>
    <m/>
    <m/>
    <m/>
    <m/>
    <m/>
    <m/>
    <m/>
    <m/>
    <m/>
    <m/>
    <m/>
    <m/>
    <m/>
    <x v="3"/>
    <n v="0"/>
    <n v="0"/>
    <n v="0"/>
    <x v="0"/>
    <m/>
    <m/>
    <n v="1858.4"/>
    <x v="0"/>
  </r>
  <r>
    <x v="3"/>
    <n v="4053"/>
    <x v="329"/>
    <n v="20609"/>
    <n v="45779"/>
    <m/>
    <s v="Rosa"/>
    <s v="17/06/2025 Carta certificada.No pueden facilitar información, se encarga la Asoc. Nueva Vida."/>
    <m/>
    <m/>
    <n v="0"/>
    <m/>
    <m/>
    <m/>
    <m/>
    <m/>
    <m/>
    <m/>
    <m/>
    <m/>
    <m/>
    <m/>
    <m/>
    <m/>
    <m/>
    <m/>
    <m/>
    <m/>
    <m/>
    <m/>
    <x v="3"/>
    <n v="0"/>
    <n v="0"/>
    <n v="0"/>
    <x v="0"/>
    <m/>
    <m/>
    <n v="2060.9"/>
    <x v="0"/>
  </r>
  <r>
    <x v="3"/>
    <n v="4054"/>
    <x v="330"/>
    <n v="460"/>
    <n v="45779"/>
    <m/>
    <s v="Rosa"/>
    <m/>
    <m/>
    <m/>
    <n v="0"/>
    <m/>
    <m/>
    <m/>
    <m/>
    <m/>
    <m/>
    <m/>
    <m/>
    <m/>
    <m/>
    <m/>
    <m/>
    <m/>
    <m/>
    <m/>
    <m/>
    <m/>
    <m/>
    <m/>
    <x v="3"/>
    <n v="0"/>
    <n v="0"/>
    <n v="0"/>
    <x v="0"/>
    <m/>
    <m/>
    <n v="46"/>
    <x v="0"/>
  </r>
  <r>
    <x v="3"/>
    <n v="4055"/>
    <x v="331"/>
    <n v="498"/>
    <n v="45779"/>
    <m/>
    <s v="Rosa"/>
    <m/>
    <m/>
    <m/>
    <n v="0"/>
    <m/>
    <m/>
    <m/>
    <m/>
    <m/>
    <m/>
    <m/>
    <m/>
    <m/>
    <m/>
    <m/>
    <m/>
    <m/>
    <m/>
    <m/>
    <m/>
    <m/>
    <m/>
    <m/>
    <x v="3"/>
    <n v="0"/>
    <n v="0"/>
    <n v="0"/>
    <x v="0"/>
    <m/>
    <m/>
    <n v="49.8"/>
    <x v="0"/>
  </r>
  <r>
    <x v="3"/>
    <n v="4056"/>
    <x v="332"/>
    <n v="209"/>
    <n v="45779"/>
    <m/>
    <s v="Rosa"/>
    <m/>
    <m/>
    <m/>
    <n v="0"/>
    <m/>
    <m/>
    <m/>
    <m/>
    <m/>
    <m/>
    <m/>
    <m/>
    <m/>
    <m/>
    <m/>
    <m/>
    <m/>
    <m/>
    <m/>
    <m/>
    <m/>
    <m/>
    <m/>
    <x v="3"/>
    <n v="0"/>
    <n v="0"/>
    <n v="0"/>
    <x v="0"/>
    <m/>
    <m/>
    <n v="20.9"/>
    <x v="0"/>
  </r>
  <r>
    <x v="3"/>
    <n v="4057"/>
    <x v="333"/>
    <n v="1658"/>
    <n v="45779"/>
    <m/>
    <s v="Rosa"/>
    <m/>
    <m/>
    <m/>
    <n v="0"/>
    <m/>
    <m/>
    <m/>
    <m/>
    <m/>
    <m/>
    <m/>
    <m/>
    <m/>
    <m/>
    <m/>
    <m/>
    <m/>
    <m/>
    <m/>
    <m/>
    <m/>
    <m/>
    <m/>
    <x v="3"/>
    <n v="0"/>
    <n v="0"/>
    <n v="0"/>
    <x v="0"/>
    <m/>
    <m/>
    <n v="165.8"/>
    <x v="0"/>
  </r>
  <r>
    <x v="3"/>
    <n v="4058"/>
    <x v="334"/>
    <n v="393"/>
    <n v="45779"/>
    <m/>
    <s v="Rosa"/>
    <m/>
    <m/>
    <m/>
    <n v="0"/>
    <m/>
    <m/>
    <m/>
    <m/>
    <m/>
    <m/>
    <m/>
    <m/>
    <m/>
    <m/>
    <m/>
    <m/>
    <m/>
    <m/>
    <m/>
    <m/>
    <m/>
    <m/>
    <m/>
    <x v="3"/>
    <n v="0"/>
    <n v="0"/>
    <n v="0"/>
    <x v="0"/>
    <m/>
    <m/>
    <n v="39.299999999999997"/>
    <x v="0"/>
  </r>
  <r>
    <x v="3"/>
    <n v="4059"/>
    <x v="335"/>
    <n v="1428"/>
    <n v="45779"/>
    <m/>
    <s v="Rosa"/>
    <m/>
    <m/>
    <m/>
    <n v="0"/>
    <m/>
    <m/>
    <m/>
    <m/>
    <m/>
    <m/>
    <m/>
    <m/>
    <m/>
    <m/>
    <m/>
    <m/>
    <m/>
    <m/>
    <m/>
    <m/>
    <m/>
    <m/>
    <m/>
    <x v="3"/>
    <n v="0"/>
    <n v="0"/>
    <n v="0"/>
    <x v="0"/>
    <m/>
    <m/>
    <n v="142.80000000000001"/>
    <x v="0"/>
  </r>
  <r>
    <x v="3"/>
    <n v="4060"/>
    <x v="336"/>
    <n v="714"/>
    <n v="45779"/>
    <m/>
    <s v="Rosa"/>
    <m/>
    <m/>
    <m/>
    <n v="0"/>
    <m/>
    <m/>
    <m/>
    <m/>
    <m/>
    <m/>
    <m/>
    <m/>
    <m/>
    <m/>
    <m/>
    <m/>
    <m/>
    <m/>
    <m/>
    <m/>
    <m/>
    <m/>
    <m/>
    <x v="3"/>
    <n v="0"/>
    <n v="0"/>
    <n v="0"/>
    <x v="0"/>
    <m/>
    <m/>
    <n v="71.400000000000006"/>
    <x v="0"/>
  </r>
  <r>
    <x v="3"/>
    <n v="4061"/>
    <x v="337"/>
    <n v="825"/>
    <n v="45779"/>
    <m/>
    <s v="Rosa"/>
    <m/>
    <m/>
    <m/>
    <n v="0"/>
    <m/>
    <m/>
    <m/>
    <m/>
    <m/>
    <m/>
    <m/>
    <m/>
    <m/>
    <m/>
    <m/>
    <m/>
    <m/>
    <m/>
    <m/>
    <m/>
    <m/>
    <m/>
    <m/>
    <x v="3"/>
    <n v="0"/>
    <n v="0"/>
    <n v="0"/>
    <x v="0"/>
    <m/>
    <m/>
    <n v="82.5"/>
    <x v="0"/>
  </r>
  <r>
    <x v="3"/>
    <n v="4062"/>
    <x v="338"/>
    <n v="5428"/>
    <n v="45779"/>
    <m/>
    <s v="Rosa"/>
    <m/>
    <m/>
    <m/>
    <n v="0"/>
    <m/>
    <m/>
    <m/>
    <m/>
    <m/>
    <m/>
    <m/>
    <m/>
    <m/>
    <m/>
    <m/>
    <m/>
    <m/>
    <m/>
    <m/>
    <m/>
    <m/>
    <m/>
    <m/>
    <x v="3"/>
    <n v="0"/>
    <n v="0"/>
    <n v="0"/>
    <x v="0"/>
    <m/>
    <m/>
    <n v="542.79999999999995"/>
    <x v="0"/>
  </r>
  <r>
    <x v="3"/>
    <n v="4063"/>
    <x v="339"/>
    <n v="1195"/>
    <n v="45779"/>
    <m/>
    <s v="Rosa"/>
    <m/>
    <m/>
    <m/>
    <n v="0"/>
    <m/>
    <m/>
    <m/>
    <m/>
    <m/>
    <m/>
    <m/>
    <m/>
    <m/>
    <m/>
    <m/>
    <m/>
    <m/>
    <m/>
    <m/>
    <m/>
    <m/>
    <m/>
    <m/>
    <x v="3"/>
    <n v="0"/>
    <n v="0"/>
    <n v="0"/>
    <x v="0"/>
    <m/>
    <m/>
    <n v="119.5"/>
    <x v="0"/>
  </r>
  <r>
    <x v="3"/>
    <n v="4064"/>
    <x v="340"/>
    <n v="7517"/>
    <n v="45779"/>
    <m/>
    <s v="Rosa"/>
    <m/>
    <m/>
    <m/>
    <n v="0"/>
    <m/>
    <m/>
    <m/>
    <m/>
    <m/>
    <m/>
    <m/>
    <m/>
    <m/>
    <m/>
    <m/>
    <m/>
    <m/>
    <m/>
    <m/>
    <m/>
    <m/>
    <m/>
    <m/>
    <x v="3"/>
    <n v="0"/>
    <n v="0"/>
    <n v="0"/>
    <x v="0"/>
    <m/>
    <m/>
    <n v="751.7"/>
    <x v="0"/>
  </r>
  <r>
    <x v="3"/>
    <n v="4903"/>
    <x v="341"/>
    <n v="8677"/>
    <n v="45779"/>
    <m/>
    <s v="Rosa"/>
    <m/>
    <m/>
    <m/>
    <n v="0"/>
    <m/>
    <m/>
    <m/>
    <m/>
    <m/>
    <m/>
    <m/>
    <m/>
    <m/>
    <m/>
    <m/>
    <m/>
    <m/>
    <m/>
    <m/>
    <m/>
    <m/>
    <m/>
    <m/>
    <x v="3"/>
    <n v="0"/>
    <n v="0"/>
    <n v="0"/>
    <x v="0"/>
    <m/>
    <m/>
    <n v="867.7"/>
    <x v="0"/>
  </r>
  <r>
    <x v="3"/>
    <n v="4065"/>
    <x v="342"/>
    <n v="501"/>
    <n v="45779"/>
    <m/>
    <s v="Rosa"/>
    <s v="26/05/2025 Carta correo ordinario: Están trabajando en el plan de gestión de colonias. No facilitan datos."/>
    <m/>
    <m/>
    <n v="0"/>
    <m/>
    <m/>
    <m/>
    <m/>
    <m/>
    <m/>
    <m/>
    <m/>
    <m/>
    <m/>
    <m/>
    <m/>
    <m/>
    <m/>
    <m/>
    <m/>
    <m/>
    <m/>
    <m/>
    <x v="3"/>
    <n v="0"/>
    <n v="0"/>
    <n v="0"/>
    <x v="0"/>
    <m/>
    <m/>
    <n v="50.1"/>
    <x v="0"/>
  </r>
  <r>
    <x v="3"/>
    <n v="4066"/>
    <x v="343"/>
    <n v="33076"/>
    <n v="45779"/>
    <m/>
    <s v="Rosa"/>
    <m/>
    <m/>
    <m/>
    <n v="0"/>
    <m/>
    <m/>
    <m/>
    <m/>
    <m/>
    <m/>
    <m/>
    <m/>
    <m/>
    <m/>
    <m/>
    <m/>
    <m/>
    <m/>
    <m/>
    <m/>
    <m/>
    <m/>
    <m/>
    <x v="3"/>
    <n v="0"/>
    <n v="0"/>
    <n v="0"/>
    <x v="0"/>
    <m/>
    <m/>
    <n v="3307.6"/>
    <x v="0"/>
  </r>
  <r>
    <x v="3"/>
    <n v="4067"/>
    <x v="344"/>
    <n v="547"/>
    <n v="45779"/>
    <m/>
    <s v="Rosa"/>
    <m/>
    <m/>
    <m/>
    <n v="0"/>
    <m/>
    <m/>
    <m/>
    <m/>
    <m/>
    <m/>
    <m/>
    <m/>
    <m/>
    <m/>
    <m/>
    <m/>
    <m/>
    <m/>
    <m/>
    <m/>
    <m/>
    <m/>
    <m/>
    <x v="3"/>
    <n v="0"/>
    <n v="0"/>
    <n v="0"/>
    <x v="0"/>
    <m/>
    <m/>
    <n v="54.7"/>
    <x v="0"/>
  </r>
  <r>
    <x v="3"/>
    <n v="4068"/>
    <x v="345"/>
    <n v="181"/>
    <n v="45779"/>
    <m/>
    <s v="Rosa"/>
    <m/>
    <m/>
    <m/>
    <n v="0"/>
    <m/>
    <m/>
    <m/>
    <m/>
    <m/>
    <m/>
    <m/>
    <m/>
    <m/>
    <m/>
    <m/>
    <m/>
    <m/>
    <m/>
    <m/>
    <m/>
    <m/>
    <m/>
    <m/>
    <x v="3"/>
    <n v="0"/>
    <n v="0"/>
    <n v="0"/>
    <x v="0"/>
    <m/>
    <m/>
    <n v="18.100000000000001"/>
    <x v="0"/>
  </r>
  <r>
    <x v="3"/>
    <n v="4069"/>
    <x v="346"/>
    <n v="6429"/>
    <n v="45779"/>
    <m/>
    <s v="Rosa"/>
    <m/>
    <m/>
    <m/>
    <n v="0"/>
    <m/>
    <m/>
    <m/>
    <m/>
    <m/>
    <m/>
    <m/>
    <m/>
    <m/>
    <m/>
    <m/>
    <m/>
    <m/>
    <m/>
    <m/>
    <m/>
    <m/>
    <m/>
    <m/>
    <x v="3"/>
    <n v="0"/>
    <n v="0"/>
    <n v="0"/>
    <x v="0"/>
    <m/>
    <m/>
    <n v="642.9"/>
    <x v="0"/>
  </r>
  <r>
    <x v="3"/>
    <n v="4070"/>
    <x v="347"/>
    <n v="2199"/>
    <n v="45779"/>
    <m/>
    <s v="Rosa"/>
    <m/>
    <m/>
    <m/>
    <n v="0"/>
    <m/>
    <m/>
    <m/>
    <m/>
    <m/>
    <m/>
    <m/>
    <m/>
    <m/>
    <m/>
    <m/>
    <m/>
    <m/>
    <m/>
    <m/>
    <m/>
    <m/>
    <m/>
    <m/>
    <x v="3"/>
    <n v="0"/>
    <n v="0"/>
    <n v="0"/>
    <x v="0"/>
    <m/>
    <m/>
    <n v="219.9"/>
    <x v="0"/>
  </r>
  <r>
    <x v="3"/>
    <n v="4071"/>
    <x v="348"/>
    <n v="440"/>
    <n v="45779"/>
    <m/>
    <s v="Rosa"/>
    <m/>
    <m/>
    <m/>
    <n v="0"/>
    <m/>
    <m/>
    <m/>
    <m/>
    <m/>
    <m/>
    <m/>
    <m/>
    <m/>
    <m/>
    <m/>
    <m/>
    <m/>
    <m/>
    <m/>
    <m/>
    <m/>
    <m/>
    <m/>
    <x v="3"/>
    <n v="0"/>
    <n v="0"/>
    <n v="0"/>
    <x v="0"/>
    <m/>
    <m/>
    <n v="44"/>
    <x v="0"/>
  </r>
  <r>
    <x v="3"/>
    <n v="4072"/>
    <x v="349"/>
    <n v="875"/>
    <n v="45779"/>
    <m/>
    <s v="Rosa"/>
    <m/>
    <m/>
    <m/>
    <n v="0"/>
    <m/>
    <m/>
    <m/>
    <m/>
    <m/>
    <m/>
    <m/>
    <m/>
    <m/>
    <m/>
    <m/>
    <m/>
    <m/>
    <m/>
    <m/>
    <m/>
    <m/>
    <m/>
    <m/>
    <x v="3"/>
    <n v="0"/>
    <n v="0"/>
    <n v="0"/>
    <x v="0"/>
    <m/>
    <m/>
    <n v="87.5"/>
    <x v="0"/>
  </r>
  <r>
    <x v="3"/>
    <n v="4073"/>
    <x v="350"/>
    <n v="396"/>
    <n v="45779"/>
    <m/>
    <s v="Rosa"/>
    <m/>
    <m/>
    <m/>
    <n v="0"/>
    <m/>
    <m/>
    <m/>
    <m/>
    <m/>
    <m/>
    <m/>
    <m/>
    <m/>
    <m/>
    <m/>
    <m/>
    <m/>
    <m/>
    <m/>
    <m/>
    <m/>
    <m/>
    <m/>
    <x v="3"/>
    <n v="0"/>
    <n v="0"/>
    <n v="0"/>
    <x v="0"/>
    <m/>
    <m/>
    <n v="39.6"/>
    <x v="0"/>
  </r>
  <r>
    <x v="3"/>
    <n v="4074"/>
    <x v="351"/>
    <n v="4463"/>
    <n v="45779"/>
    <m/>
    <s v="Rosa"/>
    <m/>
    <m/>
    <m/>
    <n v="0"/>
    <m/>
    <m/>
    <m/>
    <m/>
    <m/>
    <m/>
    <m/>
    <m/>
    <m/>
    <m/>
    <m/>
    <m/>
    <m/>
    <m/>
    <m/>
    <m/>
    <m/>
    <m/>
    <m/>
    <x v="3"/>
    <n v="0"/>
    <n v="0"/>
    <n v="0"/>
    <x v="0"/>
    <m/>
    <m/>
    <n v="446.3"/>
    <x v="0"/>
  </r>
  <r>
    <x v="3"/>
    <n v="4075"/>
    <x v="352"/>
    <n v="11906"/>
    <n v="45779"/>
    <m/>
    <s v="Rosa"/>
    <m/>
    <m/>
    <m/>
    <n v="0"/>
    <m/>
    <m/>
    <m/>
    <m/>
    <m/>
    <m/>
    <m/>
    <m/>
    <m/>
    <m/>
    <m/>
    <m/>
    <m/>
    <m/>
    <m/>
    <m/>
    <m/>
    <m/>
    <m/>
    <x v="3"/>
    <n v="0"/>
    <n v="0"/>
    <n v="0"/>
    <x v="0"/>
    <m/>
    <m/>
    <n v="1190.5999999999999"/>
    <x v="0"/>
  </r>
  <r>
    <x v="3"/>
    <n v="4076"/>
    <x v="353"/>
    <n v="1533"/>
    <n v="45779"/>
    <m/>
    <s v="Rosa"/>
    <m/>
    <m/>
    <m/>
    <n v="0"/>
    <m/>
    <m/>
    <m/>
    <m/>
    <m/>
    <m/>
    <m/>
    <m/>
    <m/>
    <m/>
    <m/>
    <m/>
    <m/>
    <m/>
    <m/>
    <m/>
    <m/>
    <m/>
    <m/>
    <x v="3"/>
    <n v="0"/>
    <n v="0"/>
    <n v="0"/>
    <x v="0"/>
    <m/>
    <m/>
    <n v="153.30000000000001"/>
    <x v="0"/>
  </r>
  <r>
    <x v="3"/>
    <n v="4077"/>
    <x v="354"/>
    <n v="298"/>
    <n v="45779"/>
    <m/>
    <s v="Rosa"/>
    <m/>
    <m/>
    <m/>
    <n v="0"/>
    <s v=" "/>
    <m/>
    <m/>
    <m/>
    <m/>
    <m/>
    <m/>
    <m/>
    <m/>
    <m/>
    <m/>
    <m/>
    <m/>
    <m/>
    <m/>
    <m/>
    <m/>
    <m/>
    <m/>
    <x v="3"/>
    <n v="0"/>
    <n v="0"/>
    <n v="1"/>
    <x v="1"/>
    <m/>
    <m/>
    <n v="29.8"/>
    <x v="0"/>
  </r>
  <r>
    <x v="3"/>
    <n v="4078"/>
    <x v="355"/>
    <n v="1589"/>
    <n v="45779"/>
    <m/>
    <s v="Rosa"/>
    <s v="27/05/2025 por registro"/>
    <s v="OK"/>
    <m/>
    <n v="142"/>
    <n v="45778"/>
    <n v="0.08"/>
    <s v="Sí"/>
    <n v="45803"/>
    <s v="Sí"/>
    <n v="0.08"/>
    <n v="5600"/>
    <m/>
    <n v="4"/>
    <n v="0"/>
    <n v="0"/>
    <n v="1"/>
    <s v="Colegio oficial de Veterinarios de Almería"/>
    <s v="Sí"/>
    <s v="No"/>
    <m/>
    <m/>
    <m/>
    <m/>
    <x v="3"/>
    <n v="0.08"/>
    <n v="11"/>
    <n v="15"/>
    <x v="1"/>
    <n v="3.5242290748898677"/>
    <m/>
    <n v="158.9"/>
    <x v="1"/>
  </r>
  <r>
    <x v="3"/>
    <n v="4079"/>
    <x v="356"/>
    <n v="109204"/>
    <n v="45779"/>
    <m/>
    <s v="Rosa"/>
    <m/>
    <m/>
    <m/>
    <n v="0"/>
    <m/>
    <m/>
    <m/>
    <m/>
    <m/>
    <m/>
    <m/>
    <m/>
    <m/>
    <m/>
    <m/>
    <m/>
    <m/>
    <m/>
    <m/>
    <m/>
    <m/>
    <m/>
    <m/>
    <x v="3"/>
    <n v="0"/>
    <n v="0"/>
    <n v="0"/>
    <x v="0"/>
    <m/>
    <m/>
    <n v="10920.4"/>
    <x v="0"/>
  </r>
  <r>
    <x v="3"/>
    <n v="4080"/>
    <x v="357"/>
    <n v="245"/>
    <n v="45779"/>
    <m/>
    <s v="Rosa"/>
    <m/>
    <m/>
    <m/>
    <n v="0"/>
    <m/>
    <m/>
    <m/>
    <m/>
    <m/>
    <m/>
    <m/>
    <m/>
    <m/>
    <m/>
    <m/>
    <m/>
    <m/>
    <m/>
    <m/>
    <m/>
    <m/>
    <m/>
    <m/>
    <x v="3"/>
    <n v="0"/>
    <n v="0"/>
    <n v="0"/>
    <x v="0"/>
    <m/>
    <m/>
    <n v="24.5"/>
    <x v="0"/>
  </r>
  <r>
    <x v="3"/>
    <n v="4081"/>
    <x v="358"/>
    <n v="494"/>
    <n v="45779"/>
    <m/>
    <s v="Rosa"/>
    <s v="13/05/2025 Mail: están elaborando el plan, no pueden facilitar datos todavía"/>
    <m/>
    <m/>
    <n v="0"/>
    <m/>
    <m/>
    <m/>
    <m/>
    <m/>
    <m/>
    <m/>
    <m/>
    <m/>
    <m/>
    <m/>
    <m/>
    <m/>
    <m/>
    <m/>
    <m/>
    <m/>
    <m/>
    <m/>
    <x v="3"/>
    <n v="0"/>
    <n v="0"/>
    <n v="0"/>
    <x v="0"/>
    <m/>
    <m/>
    <n v="49.4"/>
    <x v="0"/>
  </r>
  <r>
    <x v="3"/>
    <n v="4082"/>
    <x v="359"/>
    <n v="278"/>
    <n v="45779"/>
    <m/>
    <s v="Rosa"/>
    <m/>
    <m/>
    <m/>
    <n v="0"/>
    <m/>
    <m/>
    <m/>
    <m/>
    <m/>
    <m/>
    <m/>
    <m/>
    <m/>
    <m/>
    <m/>
    <m/>
    <m/>
    <m/>
    <m/>
    <m/>
    <m/>
    <m/>
    <m/>
    <x v="3"/>
    <n v="0"/>
    <n v="0"/>
    <n v="0"/>
    <x v="0"/>
    <m/>
    <m/>
    <n v="27.8"/>
    <x v="0"/>
  </r>
  <r>
    <x v="3"/>
    <n v="4083"/>
    <x v="360"/>
    <n v="2133"/>
    <n v="45779"/>
    <m/>
    <s v="Rosa"/>
    <m/>
    <m/>
    <m/>
    <n v="0"/>
    <m/>
    <m/>
    <m/>
    <m/>
    <m/>
    <m/>
    <m/>
    <m/>
    <m/>
    <m/>
    <m/>
    <m/>
    <m/>
    <m/>
    <m/>
    <m/>
    <m/>
    <m/>
    <m/>
    <x v="3"/>
    <n v="0"/>
    <n v="0"/>
    <n v="0"/>
    <x v="0"/>
    <m/>
    <m/>
    <n v="213.3"/>
    <x v="0"/>
  </r>
  <r>
    <x v="3"/>
    <n v="4084"/>
    <x v="361"/>
    <n v="376"/>
    <n v="45779"/>
    <m/>
    <s v="Rosa"/>
    <m/>
    <m/>
    <m/>
    <n v="0"/>
    <m/>
    <m/>
    <m/>
    <m/>
    <m/>
    <m/>
    <m/>
    <m/>
    <m/>
    <m/>
    <m/>
    <m/>
    <m/>
    <m/>
    <m/>
    <m/>
    <m/>
    <m/>
    <m/>
    <x v="3"/>
    <n v="0"/>
    <n v="0"/>
    <n v="0"/>
    <x v="0"/>
    <m/>
    <m/>
    <n v="37.6"/>
    <x v="0"/>
  </r>
  <r>
    <x v="3"/>
    <n v="4085"/>
    <x v="362"/>
    <n v="524"/>
    <n v="45779"/>
    <m/>
    <s v="Rosa"/>
    <m/>
    <m/>
    <m/>
    <n v="0"/>
    <m/>
    <m/>
    <m/>
    <m/>
    <m/>
    <m/>
    <m/>
    <m/>
    <m/>
    <m/>
    <m/>
    <m/>
    <m/>
    <m/>
    <m/>
    <m/>
    <m/>
    <m/>
    <m/>
    <x v="3"/>
    <n v="0"/>
    <n v="0"/>
    <n v="0"/>
    <x v="0"/>
    <m/>
    <m/>
    <n v="52.4"/>
    <x v="0"/>
  </r>
  <r>
    <x v="3"/>
    <n v="4086"/>
    <x v="363"/>
    <n v="2525"/>
    <n v="45779"/>
    <m/>
    <s v="Rosa"/>
    <s v="08/06/2025  No facilita datos"/>
    <m/>
    <m/>
    <n v="0"/>
    <m/>
    <m/>
    <m/>
    <m/>
    <m/>
    <m/>
    <m/>
    <m/>
    <m/>
    <m/>
    <m/>
    <m/>
    <m/>
    <m/>
    <m/>
    <m/>
    <m/>
    <m/>
    <m/>
    <x v="3"/>
    <n v="0"/>
    <n v="0"/>
    <n v="0"/>
    <x v="0"/>
    <m/>
    <m/>
    <n v="252.5"/>
    <x v="0"/>
  </r>
  <r>
    <x v="3"/>
    <n v="4087"/>
    <x v="364"/>
    <n v="231"/>
    <n v="45779"/>
    <m/>
    <s v="Rosa"/>
    <m/>
    <m/>
    <m/>
    <n v="0"/>
    <m/>
    <m/>
    <m/>
    <m/>
    <m/>
    <m/>
    <m/>
    <m/>
    <m/>
    <m/>
    <m/>
    <m/>
    <m/>
    <m/>
    <m/>
    <m/>
    <m/>
    <m/>
    <m/>
    <x v="3"/>
    <n v="0"/>
    <n v="0"/>
    <n v="0"/>
    <x v="0"/>
    <m/>
    <m/>
    <n v="23.1"/>
    <x v="0"/>
  </r>
  <r>
    <x v="3"/>
    <n v="4088"/>
    <x v="365"/>
    <n v="4097"/>
    <n v="45779"/>
    <m/>
    <s v="Rosa"/>
    <s v="05/05/25 Responde por email"/>
    <m/>
    <m/>
    <n v="0"/>
    <m/>
    <n v="0"/>
    <s v="No"/>
    <m/>
    <s v="No"/>
    <n v="0"/>
    <n v="28723"/>
    <n v="28723"/>
    <s v=""/>
    <s v=""/>
    <s v=""/>
    <s v=""/>
    <s v="Monaña de Sol"/>
    <s v="Sí"/>
    <s v="Sí"/>
    <m/>
    <m/>
    <m/>
    <m/>
    <x v="3"/>
    <n v="0"/>
    <n v="0"/>
    <n v="14"/>
    <x v="1"/>
    <n v="7.0107395655357578"/>
    <n v="7.0107395655357578"/>
    <n v="409.7"/>
    <x v="0"/>
  </r>
  <r>
    <x v="3"/>
    <n v="4089"/>
    <x v="366"/>
    <n v="962"/>
    <n v="45779"/>
    <m/>
    <s v="Rosa"/>
    <m/>
    <m/>
    <m/>
    <n v="0"/>
    <m/>
    <m/>
    <m/>
    <m/>
    <m/>
    <m/>
    <m/>
    <m/>
    <m/>
    <m/>
    <m/>
    <m/>
    <m/>
    <m/>
    <m/>
    <m/>
    <m/>
    <m/>
    <m/>
    <x v="3"/>
    <n v="0"/>
    <n v="0"/>
    <n v="0"/>
    <x v="0"/>
    <m/>
    <m/>
    <n v="96.2"/>
    <x v="0"/>
  </r>
  <r>
    <x v="3"/>
    <n v="4090"/>
    <x v="367"/>
    <n v="375"/>
    <n v="45779"/>
    <m/>
    <s v="Rosa"/>
    <m/>
    <m/>
    <m/>
    <n v="0"/>
    <m/>
    <m/>
    <m/>
    <m/>
    <m/>
    <m/>
    <m/>
    <m/>
    <m/>
    <m/>
    <m/>
    <m/>
    <m/>
    <m/>
    <m/>
    <m/>
    <m/>
    <m/>
    <m/>
    <x v="3"/>
    <n v="0"/>
    <n v="0"/>
    <n v="0"/>
    <x v="0"/>
    <m/>
    <m/>
    <n v="37.5"/>
    <x v="0"/>
  </r>
  <r>
    <x v="3"/>
    <n v="4091"/>
    <x v="368"/>
    <n v="384"/>
    <n v="45779"/>
    <m/>
    <s v="Rosa"/>
    <m/>
    <m/>
    <m/>
    <n v="0"/>
    <m/>
    <m/>
    <m/>
    <m/>
    <m/>
    <m/>
    <m/>
    <m/>
    <m/>
    <m/>
    <m/>
    <m/>
    <m/>
    <m/>
    <m/>
    <m/>
    <m/>
    <m/>
    <m/>
    <x v="3"/>
    <n v="0"/>
    <n v="0"/>
    <n v="0"/>
    <x v="0"/>
    <m/>
    <m/>
    <n v="38.4"/>
    <x v="0"/>
  </r>
  <r>
    <x v="3"/>
    <n v="4092"/>
    <x v="369"/>
    <n v="3549"/>
    <n v="45779"/>
    <m/>
    <s v="Rosa"/>
    <m/>
    <m/>
    <m/>
    <n v="0"/>
    <m/>
    <m/>
    <m/>
    <m/>
    <m/>
    <m/>
    <m/>
    <m/>
    <m/>
    <m/>
    <m/>
    <m/>
    <m/>
    <m/>
    <m/>
    <m/>
    <m/>
    <m/>
    <m/>
    <x v="3"/>
    <n v="0"/>
    <n v="0"/>
    <n v="0"/>
    <x v="0"/>
    <m/>
    <m/>
    <n v="354.9"/>
    <x v="0"/>
  </r>
  <r>
    <x v="3"/>
    <n v="4901"/>
    <x v="370"/>
    <n v="574"/>
    <n v="45779"/>
    <m/>
    <s v="Rosa"/>
    <m/>
    <m/>
    <m/>
    <n v="0"/>
    <m/>
    <m/>
    <m/>
    <m/>
    <m/>
    <m/>
    <m/>
    <m/>
    <m/>
    <m/>
    <m/>
    <m/>
    <m/>
    <m/>
    <m/>
    <m/>
    <m/>
    <m/>
    <m/>
    <x v="3"/>
    <n v="0"/>
    <n v="0"/>
    <n v="0"/>
    <x v="0"/>
    <m/>
    <m/>
    <n v="57.4"/>
    <x v="0"/>
  </r>
  <r>
    <x v="3"/>
    <n v="4093"/>
    <x v="371"/>
    <n v="4209"/>
    <n v="45779"/>
    <m/>
    <s v="Rosa"/>
    <m/>
    <m/>
    <m/>
    <n v="0"/>
    <m/>
    <m/>
    <m/>
    <m/>
    <m/>
    <m/>
    <m/>
    <m/>
    <m/>
    <m/>
    <m/>
    <m/>
    <m/>
    <m/>
    <m/>
    <m/>
    <m/>
    <m/>
    <m/>
    <x v="3"/>
    <n v="0"/>
    <n v="0"/>
    <n v="0"/>
    <x v="0"/>
    <m/>
    <m/>
    <n v="420.9"/>
    <x v="0"/>
  </r>
  <r>
    <x v="3"/>
    <n v="4094"/>
    <x v="372"/>
    <n v="268"/>
    <n v="45779"/>
    <m/>
    <s v="Rosa"/>
    <m/>
    <m/>
    <m/>
    <n v="0"/>
    <m/>
    <m/>
    <m/>
    <m/>
    <m/>
    <m/>
    <m/>
    <m/>
    <m/>
    <m/>
    <m/>
    <m/>
    <m/>
    <m/>
    <m/>
    <m/>
    <m/>
    <m/>
    <m/>
    <x v="3"/>
    <n v="0"/>
    <n v="0"/>
    <n v="0"/>
    <x v="0"/>
    <m/>
    <m/>
    <n v="26.8"/>
    <x v="0"/>
  </r>
  <r>
    <x v="3"/>
    <n v="4095"/>
    <x v="373"/>
    <n v="816"/>
    <n v="45779"/>
    <m/>
    <s v="Rosa"/>
    <m/>
    <m/>
    <m/>
    <n v="0"/>
    <m/>
    <m/>
    <m/>
    <m/>
    <m/>
    <m/>
    <m/>
    <m/>
    <m/>
    <m/>
    <m/>
    <m/>
    <m/>
    <m/>
    <m/>
    <m/>
    <m/>
    <m/>
    <m/>
    <x v="3"/>
    <n v="0"/>
    <n v="0"/>
    <n v="0"/>
    <x v="0"/>
    <m/>
    <m/>
    <n v="81.599999999999994"/>
    <x v="0"/>
  </r>
  <r>
    <x v="3"/>
    <n v="4096"/>
    <x v="374"/>
    <n v="350"/>
    <n v="45779"/>
    <m/>
    <s v="Rosa"/>
    <m/>
    <m/>
    <m/>
    <n v="0"/>
    <m/>
    <m/>
    <m/>
    <m/>
    <m/>
    <m/>
    <m/>
    <m/>
    <m/>
    <m/>
    <m/>
    <m/>
    <m/>
    <m/>
    <m/>
    <m/>
    <m/>
    <m/>
    <m/>
    <x v="3"/>
    <n v="0"/>
    <n v="0"/>
    <n v="0"/>
    <x v="0"/>
    <m/>
    <m/>
    <n v="35"/>
    <x v="0"/>
  </r>
  <r>
    <x v="3"/>
    <n v="4097"/>
    <x v="375"/>
    <n v="246"/>
    <n v="45779"/>
    <m/>
    <s v="Rosa"/>
    <m/>
    <m/>
    <m/>
    <n v="0"/>
    <m/>
    <m/>
    <m/>
    <m/>
    <m/>
    <m/>
    <m/>
    <m/>
    <m/>
    <m/>
    <m/>
    <m/>
    <m/>
    <m/>
    <m/>
    <m/>
    <m/>
    <m/>
    <m/>
    <x v="3"/>
    <n v="0"/>
    <n v="0"/>
    <n v="0"/>
    <x v="0"/>
    <m/>
    <m/>
    <n v="24.6"/>
    <x v="0"/>
  </r>
  <r>
    <x v="3"/>
    <n v="4098"/>
    <x v="376"/>
    <n v="1933"/>
    <n v="45779"/>
    <m/>
    <s v="Rosa"/>
    <m/>
    <m/>
    <m/>
    <n v="0"/>
    <m/>
    <m/>
    <m/>
    <m/>
    <m/>
    <m/>
    <m/>
    <m/>
    <m/>
    <m/>
    <m/>
    <m/>
    <m/>
    <m/>
    <m/>
    <m/>
    <m/>
    <m/>
    <m/>
    <x v="3"/>
    <n v="0"/>
    <n v="0"/>
    <n v="0"/>
    <x v="0"/>
    <m/>
    <m/>
    <n v="193.3"/>
    <x v="0"/>
  </r>
  <r>
    <x v="3"/>
    <n v="4099"/>
    <x v="377"/>
    <n v="6613"/>
    <n v="45779"/>
    <m/>
    <s v="Rosa"/>
    <m/>
    <m/>
    <m/>
    <n v="0"/>
    <m/>
    <m/>
    <m/>
    <m/>
    <m/>
    <m/>
    <m/>
    <m/>
    <m/>
    <m/>
    <m/>
    <m/>
    <m/>
    <m/>
    <m/>
    <m/>
    <m/>
    <m/>
    <m/>
    <x v="3"/>
    <n v="0"/>
    <n v="0"/>
    <n v="0"/>
    <x v="0"/>
    <m/>
    <m/>
    <n v="661.3"/>
    <x v="0"/>
  </r>
  <r>
    <x v="3"/>
    <n v="4100"/>
    <x v="378"/>
    <n v="19488"/>
    <n v="45779"/>
    <m/>
    <s v="Rosa"/>
    <m/>
    <m/>
    <m/>
    <n v="0"/>
    <m/>
    <m/>
    <m/>
    <m/>
    <m/>
    <m/>
    <m/>
    <m/>
    <m/>
    <m/>
    <m/>
    <m/>
    <m/>
    <m/>
    <m/>
    <m/>
    <m/>
    <m/>
    <m/>
    <x v="3"/>
    <n v="0"/>
    <n v="0"/>
    <n v="0"/>
    <x v="0"/>
    <m/>
    <m/>
    <n v="1948.8"/>
    <x v="0"/>
  </r>
  <r>
    <x v="3"/>
    <n v="4101"/>
    <x v="379"/>
    <n v="6271"/>
    <n v="45779"/>
    <m/>
    <s v="Rosa"/>
    <m/>
    <m/>
    <m/>
    <n v="0"/>
    <m/>
    <m/>
    <m/>
    <m/>
    <m/>
    <m/>
    <m/>
    <m/>
    <m/>
    <m/>
    <m/>
    <m/>
    <m/>
    <m/>
    <m/>
    <m/>
    <m/>
    <m/>
    <m/>
    <x v="3"/>
    <n v="0"/>
    <n v="0"/>
    <n v="0"/>
    <x v="0"/>
    <m/>
    <m/>
    <n v="627.1"/>
    <x v="0"/>
  </r>
  <r>
    <x v="3"/>
    <n v="4102"/>
    <x v="380"/>
    <n v="28835"/>
    <n v="45779"/>
    <m/>
    <s v="Rosa"/>
    <m/>
    <m/>
    <m/>
    <n v="695"/>
    <n v="45805"/>
    <n v="0.52"/>
    <s v="Sí"/>
    <n v="45434"/>
    <s v="No"/>
    <n v="0"/>
    <n v="18000"/>
    <n v="36000"/>
    <n v="208"/>
    <n v="81"/>
    <s v=""/>
    <m/>
    <s v="Montaña del Sol Animal Service S.L"/>
    <m/>
    <s v="Sí"/>
    <m/>
    <m/>
    <m/>
    <m/>
    <x v="3"/>
    <n v="0.52"/>
    <n v="361"/>
    <n v="14"/>
    <x v="1"/>
    <n v="0.62424137333102137"/>
    <n v="1.2484827466620427"/>
    <n v="2883.5"/>
    <x v="1"/>
  </r>
  <r>
    <x v="3"/>
    <n v="4103"/>
    <x v="381"/>
    <n v="2990"/>
    <n v="45779"/>
    <m/>
    <s v="Rosa"/>
    <m/>
    <m/>
    <m/>
    <n v="0"/>
    <m/>
    <m/>
    <m/>
    <m/>
    <m/>
    <m/>
    <m/>
    <m/>
    <m/>
    <m/>
    <m/>
    <m/>
    <m/>
    <m/>
    <m/>
    <m/>
    <m/>
    <m/>
    <m/>
    <x v="3"/>
    <n v="0"/>
    <n v="0"/>
    <n v="0"/>
    <x v="0"/>
    <m/>
    <m/>
    <n v="299"/>
    <x v="0"/>
  </r>
  <r>
    <x v="4"/>
    <n v="33001"/>
    <x v="382"/>
    <n v="1530"/>
    <n v="45774"/>
    <s v="05/10/2025 - 2025-E-RE-4176"/>
    <s v="Paz Rotllán García"/>
    <m/>
    <s v="No contesta"/>
    <n v="45958"/>
    <n v="0"/>
    <m/>
    <n v="0"/>
    <s v="No. En su defecto, el Ayuntamiento se atiene a la Directriz técnica de la Dirección General de Derechos de los Animales (D.G.D.A) sobre gestión de poblaciones felinas, en su última edición de agosto 2024."/>
    <m/>
    <s v="No"/>
    <n v="0"/>
    <n v="0"/>
    <n v="0"/>
    <m/>
    <m/>
    <m/>
    <m/>
    <s v="No"/>
    <s v="No"/>
    <s v="No"/>
    <m/>
    <m/>
    <m/>
    <m/>
    <x v="4"/>
    <n v="0"/>
    <n v="0"/>
    <n v="9"/>
    <x v="1"/>
    <n v="0"/>
    <n v="0"/>
    <n v="153"/>
    <x v="0"/>
  </r>
  <r>
    <x v="4"/>
    <n v="33002"/>
    <x v="383"/>
    <n v="10012"/>
    <n v="45774"/>
    <s v="05/10/2025 - 2025-E-RE-4177"/>
    <s v="Paz Rotllán García"/>
    <m/>
    <s v="No contesta"/>
    <m/>
    <n v="0"/>
    <m/>
    <m/>
    <m/>
    <m/>
    <m/>
    <m/>
    <m/>
    <m/>
    <m/>
    <m/>
    <m/>
    <m/>
    <m/>
    <m/>
    <m/>
    <m/>
    <m/>
    <m/>
    <m/>
    <x v="4"/>
    <n v="0"/>
    <n v="0"/>
    <n v="0"/>
    <x v="0"/>
    <m/>
    <m/>
    <n v="1001.2"/>
    <x v="0"/>
  </r>
  <r>
    <x v="4"/>
    <n v="33003"/>
    <x v="384"/>
    <n v="603"/>
    <n v="45774"/>
    <s v="05/10/2025 - 2025-E-RE-4178"/>
    <s v="Paz Rotllán García"/>
    <m/>
    <s v="No contesta"/>
    <m/>
    <n v="0"/>
    <m/>
    <m/>
    <m/>
    <m/>
    <m/>
    <m/>
    <m/>
    <m/>
    <m/>
    <m/>
    <m/>
    <m/>
    <m/>
    <m/>
    <m/>
    <m/>
    <m/>
    <m/>
    <m/>
    <x v="4"/>
    <n v="0"/>
    <n v="0"/>
    <n v="0"/>
    <x v="0"/>
    <m/>
    <m/>
    <n v="60.3"/>
    <x v="0"/>
  </r>
  <r>
    <x v="4"/>
    <n v="33004"/>
    <x v="385"/>
    <n v="75351"/>
    <n v="45774"/>
    <s v="05/10/2025 - 2025-E-RE-4179"/>
    <s v="Paz Rotllán García"/>
    <m/>
    <s v="No contesta"/>
    <m/>
    <n v="0"/>
    <m/>
    <m/>
    <m/>
    <m/>
    <m/>
    <m/>
    <m/>
    <m/>
    <m/>
    <m/>
    <m/>
    <m/>
    <m/>
    <m/>
    <m/>
    <m/>
    <m/>
    <m/>
    <m/>
    <x v="4"/>
    <n v="0"/>
    <n v="0"/>
    <n v="0"/>
    <x v="0"/>
    <m/>
    <m/>
    <n v="7535.1"/>
    <x v="0"/>
  </r>
  <r>
    <x v="4"/>
    <n v="33005"/>
    <x v="386"/>
    <n v="1394"/>
    <n v="45774"/>
    <s v="05/10/2025 - 2025-E-RE-4180"/>
    <s v="Paz Rotllán García"/>
    <m/>
    <s v="No contesta"/>
    <n v="45958"/>
    <n v="0"/>
    <m/>
    <n v="0"/>
    <s v="No"/>
    <m/>
    <s v="No"/>
    <n v="0"/>
    <s v=""/>
    <s v=""/>
    <n v="14"/>
    <n v="1"/>
    <m/>
    <m/>
    <s v="Sí, con la Clínica Veterinaria La Granja"/>
    <s v="Sí, personal municipal o de la Clínica Veterinaria La Granja"/>
    <s v="Sí, Clínica Veterinaria La Granja"/>
    <m/>
    <m/>
    <m/>
    <m/>
    <x v="4"/>
    <n v="0"/>
    <n v="0"/>
    <n v="11"/>
    <x v="1"/>
    <m/>
    <m/>
    <n v="139.4"/>
    <x v="0"/>
  </r>
  <r>
    <x v="4"/>
    <n v="33006"/>
    <x v="387"/>
    <n v="1649"/>
    <n v="45774"/>
    <s v="05/10/2025 - 2025-E-RE-4181"/>
    <s v="Paz Rotllán García"/>
    <m/>
    <s v="No contesta"/>
    <m/>
    <n v="0"/>
    <m/>
    <m/>
    <m/>
    <m/>
    <m/>
    <m/>
    <m/>
    <m/>
    <m/>
    <m/>
    <m/>
    <m/>
    <m/>
    <m/>
    <m/>
    <m/>
    <m/>
    <m/>
    <m/>
    <x v="4"/>
    <n v="0"/>
    <n v="0"/>
    <n v="0"/>
    <x v="0"/>
    <m/>
    <m/>
    <n v="164.9"/>
    <x v="0"/>
  </r>
  <r>
    <x v="4"/>
    <n v="33007"/>
    <x v="388"/>
    <n v="1380"/>
    <n v="45774"/>
    <s v="05/10/2025 - 2025-E-RE-4182"/>
    <s v="Paz Rotllán García"/>
    <m/>
    <s v="No contesta"/>
    <m/>
    <n v="0"/>
    <m/>
    <m/>
    <m/>
    <m/>
    <m/>
    <m/>
    <m/>
    <m/>
    <m/>
    <m/>
    <m/>
    <m/>
    <m/>
    <m/>
    <m/>
    <m/>
    <m/>
    <m/>
    <m/>
    <x v="4"/>
    <n v="0"/>
    <n v="0"/>
    <n v="0"/>
    <x v="0"/>
    <m/>
    <m/>
    <n v="138"/>
    <x v="0"/>
  </r>
  <r>
    <x v="4"/>
    <n v="33008"/>
    <x v="389"/>
    <n v="1908"/>
    <n v="45774"/>
    <s v="05/10/2025 - 2025-E-RE-4183"/>
    <s v="Paz Rotllán García"/>
    <m/>
    <s v="No contesta"/>
    <n v="45947"/>
    <n v="0"/>
    <s v="No"/>
    <n v="0"/>
    <s v="No, aunque dicen que en diciembre lo aprueban"/>
    <m/>
    <s v="No"/>
    <n v="0"/>
    <m/>
    <m/>
    <n v="0"/>
    <n v="0"/>
    <n v="0"/>
    <n v="0"/>
    <s v="No. Contrato directo con Centro Canino La Ería y el Centro Caa Pachón en caso de surgir la necesidad."/>
    <s v="No"/>
    <s v="No"/>
    <m/>
    <m/>
    <m/>
    <m/>
    <x v="4"/>
    <n v="0"/>
    <n v="0"/>
    <n v="12"/>
    <x v="1"/>
    <m/>
    <m/>
    <n v="190.8"/>
    <x v="0"/>
  </r>
  <r>
    <x v="4"/>
    <n v="33009"/>
    <x v="390"/>
    <n v="1097"/>
    <n v="45774"/>
    <s v="05/10/2025 - 2025-E-RE-4184"/>
    <s v="Paz Rotllán García"/>
    <m/>
    <s v="No contesta"/>
    <m/>
    <n v="0"/>
    <m/>
    <m/>
    <m/>
    <m/>
    <m/>
    <m/>
    <m/>
    <m/>
    <m/>
    <m/>
    <m/>
    <m/>
    <m/>
    <m/>
    <m/>
    <m/>
    <m/>
    <m/>
    <m/>
    <x v="4"/>
    <n v="0"/>
    <n v="0"/>
    <n v="0"/>
    <x v="0"/>
    <m/>
    <m/>
    <n v="109.7"/>
    <x v="0"/>
  </r>
  <r>
    <x v="4"/>
    <n v="33010"/>
    <x v="391"/>
    <n v="1899"/>
    <n v="45774"/>
    <s v="05/10/2025 - 2025-E-RE-4185"/>
    <s v="Paz Rotllán García"/>
    <m/>
    <s v="No contesta"/>
    <n v="45967"/>
    <n v="50"/>
    <n v="2025"/>
    <m/>
    <s v="Sí"/>
    <n v="45805"/>
    <s v="Sí"/>
    <m/>
    <m/>
    <m/>
    <m/>
    <m/>
    <m/>
    <m/>
    <s v="No"/>
    <s v="No"/>
    <s v="No"/>
    <m/>
    <m/>
    <m/>
    <m/>
    <x v="4"/>
    <n v="0"/>
    <n v="0"/>
    <n v="8"/>
    <x v="1"/>
    <m/>
    <m/>
    <n v="189.9"/>
    <x v="1"/>
  </r>
  <r>
    <x v="4"/>
    <n v="33012"/>
    <x v="392"/>
    <n v="6316"/>
    <n v="45774"/>
    <s v="05/10/2025 - 2025-E-RE-4186"/>
    <s v="Paz Rotllán García"/>
    <m/>
    <s v="No contesta"/>
    <n v="45980"/>
    <n v="0"/>
    <s v="NA"/>
    <m/>
    <s v="No, Protocolo de actuación desde 24/02/2022"/>
    <s v="NA"/>
    <s v="No"/>
    <n v="0"/>
    <n v="8288.5"/>
    <n v="7039.65"/>
    <n v="6"/>
    <n v="14"/>
    <m/>
    <m/>
    <s v="No"/>
    <s v="No existe un contrato específico de recogida de animales 24/7._x000a_No obstante, la recogida se realiza con personal municipal._x000a_"/>
    <s v="En casos de urgencia, los animales heridos son trasladados a un veterinario que dispone de servicio de urgencias 24 horas. No especifica cual."/>
    <m/>
    <m/>
    <m/>
    <m/>
    <x v="4"/>
    <n v="0"/>
    <n v="0"/>
    <n v="12"/>
    <x v="1"/>
    <n v="1.3123020899303357"/>
    <n v="1.1145740975300822"/>
    <n v="631.6"/>
    <x v="0"/>
  </r>
  <r>
    <x v="4"/>
    <n v="33011"/>
    <x v="393"/>
    <n v="11421"/>
    <n v="45774"/>
    <s v="05/10/2025 - 2025-E-RE-4187"/>
    <s v="Paz Rotllán García"/>
    <m/>
    <s v="No contesta"/>
    <m/>
    <n v="0"/>
    <m/>
    <m/>
    <m/>
    <m/>
    <m/>
    <m/>
    <m/>
    <m/>
    <m/>
    <m/>
    <m/>
    <m/>
    <m/>
    <m/>
    <m/>
    <m/>
    <m/>
    <m/>
    <m/>
    <x v="4"/>
    <n v="0"/>
    <n v="0"/>
    <n v="0"/>
    <x v="0"/>
    <m/>
    <m/>
    <n v="1142.0999999999999"/>
    <x v="0"/>
  </r>
  <r>
    <x v="4"/>
    <n v="33013"/>
    <x v="394"/>
    <n v="492"/>
    <n v="45774"/>
    <s v="05/10/2025 - 2025-E-RE-4188"/>
    <s v="Paz Rotllán García"/>
    <m/>
    <s v="No contesta"/>
    <m/>
    <n v="0"/>
    <m/>
    <m/>
    <m/>
    <m/>
    <m/>
    <m/>
    <m/>
    <m/>
    <m/>
    <m/>
    <m/>
    <m/>
    <m/>
    <m/>
    <m/>
    <m/>
    <m/>
    <m/>
    <m/>
    <x v="4"/>
    <n v="0"/>
    <n v="0"/>
    <n v="0"/>
    <x v="0"/>
    <m/>
    <m/>
    <n v="49.2"/>
    <x v="0"/>
  </r>
  <r>
    <x v="4"/>
    <n v="33014"/>
    <x v="395"/>
    <n v="10256"/>
    <n v="45774"/>
    <m/>
    <s v="Paz Rotllán García"/>
    <n v="45796"/>
    <s v="OK"/>
    <m/>
    <n v="369"/>
    <n v="45778"/>
    <n v="0.48"/>
    <s v="Sí"/>
    <n v="45406"/>
    <s v="No"/>
    <n v="0"/>
    <n v="7500"/>
    <n v="29019.200000000001"/>
    <n v="25"/>
    <n v="0"/>
    <n v="0"/>
    <m/>
    <s v="Sí, Centro Canino La Ería"/>
    <s v="Sí* (solo perros)"/>
    <s v="Sí* (solo perros)"/>
    <m/>
    <m/>
    <m/>
    <m/>
    <x v="4"/>
    <n v="0.48"/>
    <n v="177"/>
    <n v="15"/>
    <x v="1"/>
    <n v="0.73127925117004677"/>
    <n v="2.8294851794071763"/>
    <n v="1025.5999999999999"/>
    <x v="1"/>
  </r>
  <r>
    <x v="4"/>
    <n v="33015"/>
    <x v="396"/>
    <n v="1427"/>
    <n v="45774"/>
    <s v="05/10/2025 - 2025-E-RE-4189"/>
    <s v="Paz Rotllán García"/>
    <m/>
    <s v="NO"/>
    <n v="45944"/>
    <n v="35"/>
    <n v="45902"/>
    <n v="0"/>
    <s v="No"/>
    <m/>
    <s v="No"/>
    <n v="0"/>
    <n v="0"/>
    <n v="0"/>
    <n v="0"/>
    <n v="0"/>
    <n v="0"/>
    <n v="0"/>
    <s v="No"/>
    <s v="No"/>
    <s v="No"/>
    <m/>
    <m/>
    <m/>
    <m/>
    <x v="4"/>
    <n v="0"/>
    <n v="0"/>
    <n v="15"/>
    <x v="1"/>
    <n v="0"/>
    <n v="0"/>
    <n v="142.69999999999999"/>
    <x v="1"/>
  </r>
  <r>
    <x v="4"/>
    <n v="33016"/>
    <x v="397"/>
    <n v="22124"/>
    <n v="45774"/>
    <s v="05/10/2025 - 2025-E-RE-4190"/>
    <s v="Paz Rotllán García"/>
    <m/>
    <s v="Existía un convenio de colaboración entre el Ayuntamiento de Castrillón y la _x000a_Asociación Asturmiaus, cuyo objeto era el control sanitario y etológico, así como el _x000a_seguimiento de colonias felinas en Castrillón. En el marco de este convenio se _x000a_llevaban a cabo las actuaciones del método CER en el Concejo, entre ellas, la captura _x000a_y traslado de gatos desde su origen a la clínica correspondiente; recepción, registro _x000a_y evaluación del estado sanitario de los animales; esterilización, marcaje, _x000a_desparasitación e identificación de los mismos y devolución al lugar de origen. Dicho _x000a_convenio se extinguió en mayo de 2024. _x000a_Seguidamente, el Ayuntamiento de Castrillón, en conocimiento de las _x000a_competencias que le atribuye la ley 7/2023 de 28 de marzo, de Protección de los _x000a_Derechos y Bienestar de los Animales, licitó en 2024 un contrato de gestión de _x000a_animales abandonados en la vía pública, en el que se incluyen las actuaciones del _x000a_método CER, a fin de dar cumplimiento a las competencias que la ley atribuye al _x000a_municipio. Dicha licitación quedó desierta, por lo que a fecha de hoy se está _x000a_gestionando una nueva licitación. "/>
    <m/>
    <n v="0"/>
    <s v="NA"/>
    <n v="0"/>
    <s v="No"/>
    <m/>
    <s v="No"/>
    <n v="0"/>
    <m/>
    <m/>
    <m/>
    <m/>
    <m/>
    <m/>
    <s v="No"/>
    <s v="No"/>
    <s v="No"/>
    <m/>
    <m/>
    <m/>
    <m/>
    <x v="4"/>
    <n v="0"/>
    <n v="0"/>
    <n v="8"/>
    <x v="1"/>
    <m/>
    <m/>
    <n v="2212.4"/>
    <x v="0"/>
  </r>
  <r>
    <x v="4"/>
    <n v="33017"/>
    <x v="398"/>
    <n v="3252"/>
    <n v="45774"/>
    <m/>
    <s v="Paz Rotllán García"/>
    <s v="r1 (06/05/2025), r2 (12705/2025)"/>
    <m/>
    <m/>
    <n v="0"/>
    <m/>
    <n v="0"/>
    <s v="No"/>
    <m/>
    <s v="No"/>
    <n v="0"/>
    <n v="0"/>
    <n v="1750"/>
    <n v="5"/>
    <n v="0"/>
    <n v="0"/>
    <n v="0"/>
    <s v="protectora Castrocanin de Castropol"/>
    <s v="No"/>
    <s v="No"/>
    <m/>
    <m/>
    <m/>
    <m/>
    <x v="4"/>
    <n v="0"/>
    <n v="0"/>
    <n v="13"/>
    <x v="1"/>
    <n v="0"/>
    <n v="0.53813038130381308"/>
    <n v="325.2"/>
    <x v="0"/>
  </r>
  <r>
    <x v="4"/>
    <n v="33018"/>
    <x v="399"/>
    <n v="3323"/>
    <n v="45774"/>
    <s v="05/10/2025 - 2025-E-RE-4191"/>
    <s v="Paz Rotllán García"/>
    <m/>
    <m/>
    <n v="45945"/>
    <n v="90"/>
    <n v="45536"/>
    <n v="0.65"/>
    <s v="Sí"/>
    <n v="45426"/>
    <s v="No"/>
    <n v="0"/>
    <m/>
    <m/>
    <n v="7"/>
    <n v="22"/>
    <m/>
    <s v=""/>
    <s v="Sí, El Rincón de_x000a_tu Mascota, El Senderín de Ness, Protectora de Animales Occidente Astur, Policlínico Veterinario de Navia,_x000a_Ana Belén Guerra Quiñones, Carya Fonseca S.L.U"/>
    <s v="No"/>
    <s v="No"/>
    <m/>
    <m/>
    <m/>
    <m/>
    <x v="4"/>
    <n v="0.65"/>
    <n v="58"/>
    <n v="13"/>
    <x v="1"/>
    <m/>
    <m/>
    <n v="332.3"/>
    <x v="1"/>
  </r>
  <r>
    <x v="4"/>
    <n v="33019"/>
    <x v="400"/>
    <n v="3148"/>
    <n v="45774"/>
    <s v="05/10/2025 - 2025-E-RE-4192"/>
    <s v="Paz Rotllán García"/>
    <m/>
    <m/>
    <m/>
    <n v="0"/>
    <m/>
    <m/>
    <m/>
    <m/>
    <m/>
    <m/>
    <m/>
    <m/>
    <m/>
    <m/>
    <m/>
    <m/>
    <m/>
    <m/>
    <m/>
    <m/>
    <m/>
    <m/>
    <m/>
    <x v="4"/>
    <n v="0"/>
    <n v="0"/>
    <n v="0"/>
    <x v="0"/>
    <m/>
    <m/>
    <n v="314.8"/>
    <x v="0"/>
  </r>
  <r>
    <x v="4"/>
    <n v="33020"/>
    <x v="401"/>
    <n v="15637"/>
    <n v="45774"/>
    <s v="29/08/2025 - 00107850"/>
    <s v="Paz Rotllán García"/>
    <n v="45787"/>
    <m/>
    <m/>
    <n v="0"/>
    <m/>
    <m/>
    <s v="No"/>
    <m/>
    <s v="No"/>
    <n v="0"/>
    <m/>
    <m/>
    <n v="14"/>
    <n v="8"/>
    <n v="2"/>
    <n v="1"/>
    <s v="empresa Mi Fiel Escudero"/>
    <s v="Confirma recogida 24h pero no confirma si 7 días a la semana"/>
    <s v="No contesta"/>
    <m/>
    <m/>
    <m/>
    <m/>
    <x v="4"/>
    <n v="0"/>
    <n v="0"/>
    <n v="10"/>
    <x v="1"/>
    <m/>
    <m/>
    <n v="1563.7"/>
    <x v="0"/>
  </r>
  <r>
    <x v="4"/>
    <n v="33021"/>
    <x v="402"/>
    <n v="4896"/>
    <n v="45774"/>
    <s v="05/10/2025 - 2025-E-RE-4193"/>
    <s v="Paz Rotllán García"/>
    <m/>
    <m/>
    <m/>
    <n v="0"/>
    <m/>
    <m/>
    <m/>
    <m/>
    <m/>
    <m/>
    <m/>
    <m/>
    <m/>
    <m/>
    <m/>
    <m/>
    <m/>
    <m/>
    <m/>
    <m/>
    <m/>
    <m/>
    <m/>
    <x v="4"/>
    <n v="0"/>
    <n v="0"/>
    <n v="0"/>
    <x v="0"/>
    <m/>
    <m/>
    <n v="489.6"/>
    <x v="0"/>
  </r>
  <r>
    <x v="4"/>
    <n v="33022"/>
    <x v="403"/>
    <n v="780"/>
    <n v="45774"/>
    <s v="05/10/2025 - 2025-E-RE-4194"/>
    <s v="Paz Rotllán García"/>
    <m/>
    <m/>
    <m/>
    <n v="0"/>
    <m/>
    <m/>
    <m/>
    <m/>
    <m/>
    <m/>
    <m/>
    <m/>
    <m/>
    <m/>
    <m/>
    <m/>
    <m/>
    <m/>
    <m/>
    <m/>
    <m/>
    <m/>
    <m/>
    <x v="4"/>
    <n v="0"/>
    <n v="0"/>
    <n v="0"/>
    <x v="0"/>
    <m/>
    <m/>
    <n v="78"/>
    <x v="0"/>
  </r>
  <r>
    <x v="4"/>
    <n v="33023"/>
    <x v="404"/>
    <n v="3744"/>
    <n v="45774"/>
    <s v="05/10/2025 - 2025-E-RE-4195"/>
    <s v="Paz Rotllán García"/>
    <m/>
    <m/>
    <n v="45951"/>
    <n v="176"/>
    <n v="45657"/>
    <n v="0.4"/>
    <s v="Sí"/>
    <n v="44980"/>
    <s v="No"/>
    <n v="0"/>
    <n v="4000"/>
    <n v="4000"/>
    <n v="0"/>
    <n v="174"/>
    <n v="1"/>
    <n v="3"/>
    <s v="No. Realiza actuaciones en colaboración con la Asociación Protectora Occidente Astur para la recogida de perros, Asociación El Senderín de Ness para la recogida de gatos y Carya Fonseca SLU y Veterinarios La caridad para asistencia veterinaria"/>
    <s v="No, lo desempeña ña Policia Local y Operarios Municipales."/>
    <s v="Sí"/>
    <m/>
    <m/>
    <m/>
    <m/>
    <x v="4"/>
    <n v="0.4"/>
    <n v="70"/>
    <n v="16"/>
    <x v="2"/>
    <n v="1.0683760683760684"/>
    <n v="1.0683760683760684"/>
    <n v="374.4"/>
    <x v="1"/>
  </r>
  <r>
    <x v="4"/>
    <n v="33024"/>
    <x v="405"/>
    <n v="268561"/>
    <n v="45774"/>
    <s v="01/09/2025 - 00107883"/>
    <s v="Paz Rotllán García"/>
    <m/>
    <m/>
    <m/>
    <n v="0"/>
    <m/>
    <m/>
    <m/>
    <m/>
    <m/>
    <m/>
    <m/>
    <m/>
    <m/>
    <m/>
    <m/>
    <m/>
    <m/>
    <m/>
    <m/>
    <m/>
    <m/>
    <m/>
    <m/>
    <x v="4"/>
    <n v="0"/>
    <n v="0"/>
    <n v="0"/>
    <x v="0"/>
    <m/>
    <m/>
    <n v="26856.1"/>
    <x v="0"/>
  </r>
  <r>
    <x v="4"/>
    <n v="33025"/>
    <x v="406"/>
    <n v="10405"/>
    <n v="45774"/>
    <s v="05/10/2025 - 2025-E-RE-4196"/>
    <s v="Paz Rotllán García"/>
    <m/>
    <m/>
    <m/>
    <n v="0"/>
    <m/>
    <m/>
    <m/>
    <m/>
    <m/>
    <m/>
    <m/>
    <m/>
    <m/>
    <m/>
    <m/>
    <m/>
    <m/>
    <m/>
    <m/>
    <m/>
    <m/>
    <m/>
    <m/>
    <x v="4"/>
    <n v="0"/>
    <n v="0"/>
    <n v="0"/>
    <x v="0"/>
    <m/>
    <m/>
    <n v="1040.5"/>
    <x v="0"/>
  </r>
  <r>
    <x v="4"/>
    <n v="33026"/>
    <x v="407"/>
    <n v="9688"/>
    <n v="45774"/>
    <m/>
    <s v="Paz Rotllán García"/>
    <n v="45792"/>
    <m/>
    <m/>
    <n v="0"/>
    <n v="2024"/>
    <m/>
    <s v="Sí"/>
    <n v="2025"/>
    <s v="No"/>
    <n v="0"/>
    <m/>
    <m/>
    <n v="28"/>
    <n v="48"/>
    <m/>
    <n v="12"/>
    <s v="Sí, protectora GraoAnimals"/>
    <s v="Sí, protectora GraoAnimals"/>
    <s v="No"/>
    <m/>
    <m/>
    <m/>
    <m/>
    <x v="4"/>
    <n v="0"/>
    <n v="0"/>
    <n v="11"/>
    <x v="1"/>
    <m/>
    <m/>
    <n v="968.8"/>
    <x v="0"/>
  </r>
  <r>
    <x v="4"/>
    <n v="33027"/>
    <x v="408"/>
    <n v="779"/>
    <n v="45774"/>
    <m/>
    <s v="Paz Rotllán García"/>
    <s v="12/0572025 registro de salida incompleto"/>
    <m/>
    <m/>
    <n v="0"/>
    <m/>
    <s v=""/>
    <s v="No"/>
    <m/>
    <s v="No"/>
    <n v="0"/>
    <m/>
    <m/>
    <m/>
    <m/>
    <m/>
    <m/>
    <s v="No contesta"/>
    <s v="No contesta"/>
    <m/>
    <m/>
    <m/>
    <m/>
    <m/>
    <x v="4"/>
    <m/>
    <n v="0"/>
    <n v="7"/>
    <x v="1"/>
    <m/>
    <m/>
    <n v="77.900000000000006"/>
    <x v="0"/>
  </r>
  <r>
    <x v="4"/>
    <n v="33028"/>
    <x v="409"/>
    <n v="1098"/>
    <n v="45774"/>
    <s v="02/11/2025 - 2025-E-RE-4909"/>
    <s v="Paz Rotllán García"/>
    <m/>
    <s v="No contesta"/>
    <s v="Que esta Ayuntamiento, por sus características estructurales no dispone actualmente de los recursos personales, materiales ni técnicos suficientes para atender de manera exhaustiva el conjunto de cuestiones planteadas en su solicitud. El nivel de detalle requerido en las 10 preguntas formuladas implicaría un esfuerzo desproporcionado en relación con los medios disponibles, lo que comprometería el normal funcionamiento de los servicios municipales ordinarios, por lo que actualmente se estudian posibles fórmulas para hacer frente a las cuestiones planteadas, desde el punto de vista técnico y presupuestario._x000a_Todo ello sin perjuicio del compromiso de esta Administración con el cumplimiento e implementación de la Ley 7/2023, de 28 de marzo, de protección de los derechos y el bienestar de los animales dentro de las capacidades disponibles, en relación al bienestar físico de los animales, ya sea de una colonia, ya sean animales abandonados._x000a_Sin otro particular, agradeciendo su interés, reciba un cordial saludo."/>
    <n v="0"/>
    <s v="NS/NC"/>
    <m/>
    <s v="NS/NC"/>
    <s v="NS/NC"/>
    <s v="NS/NC"/>
    <m/>
    <m/>
    <m/>
    <m/>
    <m/>
    <m/>
    <m/>
    <s v="NS/NC"/>
    <s v="NS/NC"/>
    <s v="NS/NC"/>
    <m/>
    <m/>
    <m/>
    <m/>
    <x v="4"/>
    <n v="0"/>
    <n v="0"/>
    <n v="7"/>
    <x v="1"/>
    <m/>
    <m/>
    <n v="109.8"/>
    <x v="0"/>
  </r>
  <r>
    <x v="4"/>
    <n v="33029"/>
    <x v="410"/>
    <n v="289"/>
    <n v="45774"/>
    <s v="05/11/2025 - 2025-E-RE-4992"/>
    <s v="Paz Rotllán García"/>
    <m/>
    <m/>
    <m/>
    <n v="0"/>
    <m/>
    <m/>
    <m/>
    <m/>
    <m/>
    <m/>
    <m/>
    <m/>
    <m/>
    <m/>
    <m/>
    <m/>
    <m/>
    <m/>
    <m/>
    <m/>
    <m/>
    <m/>
    <m/>
    <x v="4"/>
    <n v="0"/>
    <n v="0"/>
    <n v="0"/>
    <x v="0"/>
    <m/>
    <m/>
    <n v="28.9"/>
    <x v="0"/>
  </r>
  <r>
    <x v="4"/>
    <n v="33030"/>
    <x v="411"/>
    <n v="1034"/>
    <n v="45774"/>
    <s v="05/11/2025 - 2025-E-RE-4993"/>
    <s v="Paz Rotllán García"/>
    <m/>
    <m/>
    <m/>
    <n v="0"/>
    <m/>
    <m/>
    <m/>
    <m/>
    <m/>
    <m/>
    <m/>
    <m/>
    <m/>
    <m/>
    <m/>
    <m/>
    <m/>
    <m/>
    <m/>
    <m/>
    <m/>
    <m/>
    <m/>
    <x v="4"/>
    <n v="0"/>
    <n v="0"/>
    <n v="0"/>
    <x v="0"/>
    <m/>
    <m/>
    <n v="103.4"/>
    <x v="0"/>
  </r>
  <r>
    <x v="4"/>
    <n v="33031"/>
    <x v="412"/>
    <n v="38282"/>
    <n v="45774"/>
    <s v="05/11/2025 - 2025-E-RE-4994"/>
    <s v="Paz Rotllán García"/>
    <m/>
    <m/>
    <m/>
    <n v="0"/>
    <m/>
    <m/>
    <m/>
    <m/>
    <m/>
    <m/>
    <m/>
    <m/>
    <m/>
    <m/>
    <m/>
    <m/>
    <m/>
    <m/>
    <m/>
    <m/>
    <m/>
    <m/>
    <m/>
    <x v="4"/>
    <n v="0"/>
    <n v="0"/>
    <n v="0"/>
    <x v="0"/>
    <m/>
    <m/>
    <n v="3828.2"/>
    <x v="0"/>
  </r>
  <r>
    <x v="4"/>
    <n v="33032"/>
    <x v="413"/>
    <n v="12284"/>
    <n v="45774"/>
    <s v="05/11/2025 - 2025-E-RE-4995"/>
    <s v="Paz Rotllán García"/>
    <m/>
    <m/>
    <m/>
    <n v="0"/>
    <m/>
    <m/>
    <m/>
    <m/>
    <m/>
    <m/>
    <m/>
    <m/>
    <m/>
    <m/>
    <m/>
    <m/>
    <m/>
    <m/>
    <m/>
    <m/>
    <m/>
    <m/>
    <m/>
    <x v="4"/>
    <n v="0"/>
    <n v="0"/>
    <n v="0"/>
    <x v="0"/>
    <m/>
    <m/>
    <n v="1228.4000000000001"/>
    <x v="0"/>
  </r>
  <r>
    <x v="4"/>
    <n v="33033"/>
    <x v="414"/>
    <n v="10259"/>
    <n v="45776"/>
    <s v="05/11/2025 - 2025-E-RE-4996"/>
    <s v="Paz Rotllán García"/>
    <m/>
    <m/>
    <m/>
    <n v="0"/>
    <m/>
    <m/>
    <m/>
    <m/>
    <m/>
    <m/>
    <m/>
    <m/>
    <m/>
    <m/>
    <m/>
    <m/>
    <m/>
    <m/>
    <m/>
    <m/>
    <m/>
    <m/>
    <m/>
    <x v="4"/>
    <n v="0"/>
    <n v="0"/>
    <n v="0"/>
    <x v="0"/>
    <m/>
    <m/>
    <n v="1025.9000000000001"/>
    <x v="0"/>
  </r>
  <r>
    <x v="4"/>
    <n v="33035"/>
    <x v="415"/>
    <n v="13938"/>
    <n v="45776"/>
    <s v="05/11/2025 - 2025-E-RE-4997"/>
    <s v="Paz Rotllán García"/>
    <m/>
    <m/>
    <m/>
    <n v="0"/>
    <m/>
    <m/>
    <m/>
    <m/>
    <m/>
    <m/>
    <m/>
    <m/>
    <m/>
    <m/>
    <m/>
    <m/>
    <m/>
    <m/>
    <m/>
    <m/>
    <m/>
    <m/>
    <m/>
    <x v="4"/>
    <n v="0"/>
    <n v="0"/>
    <n v="0"/>
    <x v="0"/>
    <m/>
    <m/>
    <n v="1393.8"/>
    <x v="0"/>
  </r>
  <r>
    <x v="4"/>
    <n v="33036"/>
    <x v="416"/>
    <n v="13549"/>
    <n v="45776"/>
    <s v="05/11/2025 - 2025-E-RE-4998"/>
    <s v="Paz Rotllán García"/>
    <m/>
    <m/>
    <m/>
    <n v="0"/>
    <m/>
    <m/>
    <m/>
    <m/>
    <m/>
    <m/>
    <m/>
    <m/>
    <m/>
    <m/>
    <m/>
    <m/>
    <m/>
    <m/>
    <m/>
    <m/>
    <m/>
    <m/>
    <m/>
    <x v="4"/>
    <n v="0"/>
    <n v="0"/>
    <n v="0"/>
    <x v="0"/>
    <m/>
    <m/>
    <n v="1354.9"/>
    <x v="0"/>
  </r>
  <r>
    <x v="4"/>
    <n v="33037"/>
    <x v="417"/>
    <n v="36132"/>
    <n v="45776"/>
    <s v="05/11/2025 - 2025-E-RE-4999"/>
    <s v="Paz Rotllán García"/>
    <m/>
    <s v="No contesta"/>
    <n v="45987"/>
    <n v="1029"/>
    <n v="45965"/>
    <n v="0.39"/>
    <s v="Sí"/>
    <n v="45503"/>
    <s v="Sí"/>
    <m/>
    <n v="6500"/>
    <m/>
    <n v="74"/>
    <n v="37"/>
    <n v="3"/>
    <n v="2"/>
    <s v="Sí, Contrato de Servicio de Gestión del Centro Municipal de Acogida de Animales _x000a_“Tono Ambrosio” (en adelante CAAM)."/>
    <s v="Si, dentro del contrato de la gestion del CAAM."/>
    <s v="El Servicio veterinario está incluido dentro del contrato de la gestion del CAAM e incluye cualquier tipo de atención que requieran los animales (intervenciones quirúrgicas, hospitalización, tratamientos, vacunas, pruebas diagnósticas, implantación de microchip…), debiendo estar disponible para casos de urgencia las 24 horas del día."/>
    <m/>
    <m/>
    <m/>
    <m/>
    <x v="4"/>
    <n v="0.39"/>
    <n v="401"/>
    <n v="14"/>
    <x v="1"/>
    <n v="0.1798959371194509"/>
    <m/>
    <n v="3613.2"/>
    <x v="1"/>
  </r>
  <r>
    <x v="4"/>
    <n v="33038"/>
    <x v="418"/>
    <n v="2537"/>
    <n v="45776"/>
    <s v="05/11/2025 - 2025-E-RE-5000"/>
    <s v="Paz Rotllán García"/>
    <m/>
    <s v="No contesta"/>
    <n v="45979"/>
    <n v="0"/>
    <s v="NA"/>
    <m/>
    <s v="No"/>
    <s v="NA"/>
    <s v="No"/>
    <n v="0"/>
    <m/>
    <n v="5400"/>
    <m/>
    <m/>
    <m/>
    <n v="2"/>
    <s v="No, aunque refiere pagar que 'mensualmente se abonan aproximadamente unos 450,00€ a un Centro Canino por “Residencia canina” de perros recogidos'"/>
    <s v="No"/>
    <s v="No, aunque refiere derivar a la Clínica Veterinria Santa Eulalia de Morcin"/>
    <m/>
    <m/>
    <m/>
    <m/>
    <x v="4"/>
    <n v="0"/>
    <n v="0"/>
    <n v="10"/>
    <x v="1"/>
    <m/>
    <n v="2.128498226251478"/>
    <n v="253.7"/>
    <x v="0"/>
  </r>
  <r>
    <x v="4"/>
    <n v="33039"/>
    <x v="419"/>
    <n v="1942"/>
    <n v="45776"/>
    <s v="05/11/2025 - 2025-E-RE-5001"/>
    <s v="Paz Rotllán García"/>
    <m/>
    <m/>
    <m/>
    <n v="0"/>
    <m/>
    <m/>
    <m/>
    <m/>
    <m/>
    <m/>
    <m/>
    <m/>
    <m/>
    <m/>
    <m/>
    <m/>
    <m/>
    <m/>
    <m/>
    <m/>
    <m/>
    <m/>
    <m/>
    <x v="4"/>
    <n v="0"/>
    <n v="0"/>
    <n v="0"/>
    <x v="0"/>
    <m/>
    <m/>
    <n v="194.2"/>
    <x v="0"/>
  </r>
  <r>
    <x v="4"/>
    <n v="33040"/>
    <x v="420"/>
    <n v="5203"/>
    <n v="45776"/>
    <s v="05/11/2025 - 2025-E-RE-5004"/>
    <s v="Paz Rotllán García"/>
    <s v="09/05/2025, carta certificada firmada por el Alcalde en Funciones, Policia Local. "/>
    <m/>
    <m/>
    <n v="0"/>
    <s v="No contesta"/>
    <m/>
    <s v="No contesta"/>
    <s v="No contesta"/>
    <s v="No contesta"/>
    <m/>
    <m/>
    <m/>
    <m/>
    <m/>
    <m/>
    <m/>
    <s v="Perrea La Ería (Llanes, Asturias)"/>
    <s v="No contesta"/>
    <s v="No contesta"/>
    <m/>
    <m/>
    <m/>
    <m/>
    <x v="4"/>
    <n v="0"/>
    <n v="0"/>
    <n v="7"/>
    <x v="1"/>
    <m/>
    <m/>
    <n v="520.29999999999995"/>
    <x v="0"/>
  </r>
  <r>
    <x v="4"/>
    <n v="33041"/>
    <x v="421"/>
    <n v="8112"/>
    <n v="45776"/>
    <s v="05/11/2025 - 2025-E-RE-5005"/>
    <s v="Paz Rotllán García"/>
    <m/>
    <m/>
    <m/>
    <n v="0"/>
    <m/>
    <m/>
    <m/>
    <m/>
    <m/>
    <m/>
    <m/>
    <m/>
    <m/>
    <m/>
    <m/>
    <m/>
    <m/>
    <m/>
    <m/>
    <m/>
    <m/>
    <m/>
    <m/>
    <x v="4"/>
    <n v="0"/>
    <n v="0"/>
    <n v="0"/>
    <x v="0"/>
    <m/>
    <m/>
    <n v="811.2"/>
    <x v="0"/>
  </r>
  <r>
    <x v="4"/>
    <n v="33042"/>
    <x v="422"/>
    <n v="5102"/>
    <n v="45776"/>
    <s v="05/11/2025 - 2025-E-RE-5006"/>
    <s v="Paz Rotllán García"/>
    <m/>
    <m/>
    <m/>
    <n v="0"/>
    <m/>
    <m/>
    <m/>
    <m/>
    <m/>
    <m/>
    <m/>
    <m/>
    <m/>
    <m/>
    <m/>
    <m/>
    <m/>
    <m/>
    <m/>
    <m/>
    <m/>
    <m/>
    <m/>
    <x v="4"/>
    <n v="0"/>
    <n v="0"/>
    <n v="0"/>
    <x v="0"/>
    <m/>
    <m/>
    <n v="510.2"/>
    <x v="0"/>
  </r>
  <r>
    <x v="4"/>
    <n v="33043"/>
    <x v="423"/>
    <n v="732"/>
    <n v="45776"/>
    <s v="05/11/2025 - 2025-E-RE-5007"/>
    <s v="Paz Rotllán García"/>
    <m/>
    <m/>
    <m/>
    <n v="0"/>
    <m/>
    <m/>
    <m/>
    <m/>
    <m/>
    <m/>
    <m/>
    <m/>
    <m/>
    <m/>
    <m/>
    <m/>
    <m/>
    <m/>
    <m/>
    <m/>
    <m/>
    <m/>
    <m/>
    <x v="4"/>
    <n v="0"/>
    <n v="0"/>
    <n v="0"/>
    <x v="0"/>
    <m/>
    <m/>
    <n v="73.2"/>
    <x v="0"/>
  </r>
  <r>
    <x v="4"/>
    <n v="33044"/>
    <x v="424"/>
    <n v="220543"/>
    <n v="45776"/>
    <s v="05/11/2025 - 2025-E-RE-5009"/>
    <s v="Paz Rotllán García"/>
    <m/>
    <m/>
    <m/>
    <n v="0"/>
    <m/>
    <m/>
    <m/>
    <m/>
    <m/>
    <m/>
    <m/>
    <m/>
    <m/>
    <m/>
    <m/>
    <m/>
    <m/>
    <m/>
    <m/>
    <m/>
    <m/>
    <m/>
    <m/>
    <x v="4"/>
    <n v="0"/>
    <n v="0"/>
    <n v="0"/>
    <x v="0"/>
    <m/>
    <m/>
    <n v="22054.3"/>
    <x v="0"/>
  </r>
  <r>
    <x v="4"/>
    <n v="33045"/>
    <x v="425"/>
    <n v="5152"/>
    <n v="45776"/>
    <s v="05/11/2025 - 2025-E-RE-5008"/>
    <s v="Paz Rotllán García"/>
    <m/>
    <s v="No contesta"/>
    <n v="45986"/>
    <n v="500"/>
    <n v="45505"/>
    <n v="0.17"/>
    <s v="Refieren un PROTOCOLO DE ACTUACIÓN, AUTORIZACIÓN Y GESTIÓN ÉTICA DE COLONIAS FELINAS, POR EL MÉTODO CES/CER, CONCEJO DE PARRES"/>
    <n v="45506"/>
    <m/>
    <m/>
    <n v="25000"/>
    <n v="13000"/>
    <m/>
    <m/>
    <m/>
    <m/>
    <s v="convenio de colaboración renovado anualmente con la Asociación de Protección Animal Arriguau, sujeta a subvención nominativa. También el contrato menor referente a recogida de animales abandonados con número de expediente COT/2024/23."/>
    <s v="El Ayuntamiento de Parres carece de un servicio municipal de recogida de animales que actue las veinticuatro horas del día los siete días de la semana."/>
    <s v="El Ayuntamiento de Parres carece de un servicio municipal de emergencias veterinarias que actue veinticuatro horas al día siete días a la semana."/>
    <m/>
    <m/>
    <m/>
    <m/>
    <x v="4"/>
    <n v="0.17"/>
    <n v="85"/>
    <n v="10"/>
    <x v="1"/>
    <n v="4.8524844720496896"/>
    <n v="2.5232919254658386"/>
    <n v="515.20000000000005"/>
    <x v="1"/>
  </r>
  <r>
    <x v="4"/>
    <n v="33046"/>
    <x v="426"/>
    <n v="518"/>
    <n v="45776"/>
    <s v="05/11/2025 - 2025-E-RE-5010"/>
    <s v="Paz Rotllán García"/>
    <m/>
    <m/>
    <m/>
    <n v="0"/>
    <m/>
    <m/>
    <m/>
    <m/>
    <m/>
    <m/>
    <m/>
    <m/>
    <m/>
    <m/>
    <m/>
    <m/>
    <m/>
    <m/>
    <m/>
    <m/>
    <m/>
    <m/>
    <m/>
    <x v="4"/>
    <n v="0"/>
    <n v="0"/>
    <n v="0"/>
    <x v="0"/>
    <m/>
    <m/>
    <n v="51.8"/>
    <x v="0"/>
  </r>
  <r>
    <x v="4"/>
    <n v="33047"/>
    <x v="427"/>
    <n v="1188"/>
    <n v="45776"/>
    <s v="05/11/2025 - 2025-E-RE-5011"/>
    <s v="Paz Rotllán García"/>
    <m/>
    <m/>
    <m/>
    <n v="0"/>
    <m/>
    <m/>
    <m/>
    <m/>
    <m/>
    <m/>
    <m/>
    <m/>
    <m/>
    <m/>
    <m/>
    <m/>
    <m/>
    <m/>
    <m/>
    <m/>
    <m/>
    <m/>
    <m/>
    <x v="4"/>
    <n v="0"/>
    <n v="0"/>
    <n v="0"/>
    <x v="0"/>
    <m/>
    <m/>
    <n v="118.8"/>
    <x v="0"/>
  </r>
  <r>
    <x v="4"/>
    <n v="33048"/>
    <x v="428"/>
    <n v="135"/>
    <n v="45776"/>
    <s v="05/11/2025 - 2025-E-RE-5012"/>
    <s v="Paz Rotllán García"/>
    <m/>
    <m/>
    <m/>
    <n v="0"/>
    <m/>
    <m/>
    <m/>
    <m/>
    <m/>
    <m/>
    <m/>
    <m/>
    <m/>
    <m/>
    <m/>
    <m/>
    <m/>
    <m/>
    <m/>
    <m/>
    <m/>
    <m/>
    <m/>
    <x v="4"/>
    <n v="0"/>
    <n v="0"/>
    <n v="0"/>
    <x v="0"/>
    <m/>
    <m/>
    <n v="13.5"/>
    <x v="0"/>
  </r>
  <r>
    <x v="4"/>
    <n v="33049"/>
    <x v="429"/>
    <n v="6753"/>
    <n v="45776"/>
    <s v="05/11/2025 - 2025-E-RE-5013"/>
    <s v="Paz Rotllán García"/>
    <m/>
    <m/>
    <m/>
    <n v="0"/>
    <m/>
    <m/>
    <m/>
    <m/>
    <m/>
    <m/>
    <m/>
    <m/>
    <m/>
    <m/>
    <m/>
    <m/>
    <m/>
    <m/>
    <m/>
    <m/>
    <m/>
    <m/>
    <m/>
    <x v="4"/>
    <n v="0"/>
    <n v="0"/>
    <n v="0"/>
    <x v="0"/>
    <m/>
    <m/>
    <n v="675.3"/>
    <x v="0"/>
  </r>
  <r>
    <x v="4"/>
    <n v="33050"/>
    <x v="430"/>
    <n v="576"/>
    <n v="45776"/>
    <s v="05/11/2025 - 2025-E-RE-5014"/>
    <s v="Paz Rotllán García"/>
    <m/>
    <s v="No contesta"/>
    <n v="45975"/>
    <n v="0"/>
    <s v="NA"/>
    <n v="0"/>
    <s v="No"/>
    <s v="NA"/>
    <s v="No"/>
    <n v="0"/>
    <m/>
    <m/>
    <m/>
    <m/>
    <m/>
    <m/>
    <s v="No"/>
    <s v="No"/>
    <s v="No"/>
    <m/>
    <m/>
    <m/>
    <m/>
    <x v="4"/>
    <n v="0"/>
    <n v="0"/>
    <n v="9"/>
    <x v="1"/>
    <m/>
    <m/>
    <n v="57.6"/>
    <x v="0"/>
  </r>
  <r>
    <x v="4"/>
    <n v="33051"/>
    <x v="431"/>
    <n v="7790"/>
    <n v="45776"/>
    <s v="05/11/2025 - 2025-E-RE-5015"/>
    <s v="Paz Rotllán García"/>
    <m/>
    <m/>
    <m/>
    <n v="0"/>
    <m/>
    <m/>
    <m/>
    <m/>
    <m/>
    <m/>
    <m/>
    <m/>
    <m/>
    <m/>
    <m/>
    <m/>
    <m/>
    <m/>
    <m/>
    <m/>
    <m/>
    <m/>
    <m/>
    <x v="4"/>
    <n v="0"/>
    <n v="0"/>
    <n v="0"/>
    <x v="0"/>
    <m/>
    <m/>
    <n v="779"/>
    <x v="0"/>
  </r>
  <r>
    <x v="4"/>
    <n v="33052"/>
    <x v="432"/>
    <n v="675"/>
    <n v="45776"/>
    <s v="05/11/2025 - 2025-E-RE-5016"/>
    <s v="Paz Rotllán García"/>
    <m/>
    <m/>
    <m/>
    <n v="0"/>
    <m/>
    <m/>
    <m/>
    <m/>
    <m/>
    <m/>
    <m/>
    <m/>
    <m/>
    <m/>
    <m/>
    <m/>
    <m/>
    <m/>
    <m/>
    <m/>
    <m/>
    <m/>
    <m/>
    <x v="4"/>
    <n v="0"/>
    <n v="0"/>
    <n v="0"/>
    <x v="0"/>
    <m/>
    <m/>
    <n v="67.5"/>
    <x v="0"/>
  </r>
  <r>
    <x v="4"/>
    <n v="33053"/>
    <x v="433"/>
    <n v="1160"/>
    <n v="45776"/>
    <s v="05/11/2025 - 2025-E-RE-5017"/>
    <s v="Paz Rotllán García"/>
    <m/>
    <m/>
    <m/>
    <n v="0"/>
    <m/>
    <m/>
    <m/>
    <m/>
    <m/>
    <m/>
    <m/>
    <m/>
    <m/>
    <m/>
    <m/>
    <m/>
    <m/>
    <m/>
    <m/>
    <m/>
    <m/>
    <m/>
    <m/>
    <x v="4"/>
    <n v="0"/>
    <n v="0"/>
    <n v="0"/>
    <x v="0"/>
    <m/>
    <m/>
    <n v="116"/>
    <x v="0"/>
  </r>
  <r>
    <x v="4"/>
    <n v="33054"/>
    <x v="434"/>
    <n v="1875"/>
    <n v="45776"/>
    <s v="05/11/2025 - 2025-E-RE-5018"/>
    <s v="Paz Rotllán García"/>
    <m/>
    <m/>
    <m/>
    <n v="0"/>
    <m/>
    <m/>
    <m/>
    <m/>
    <m/>
    <m/>
    <m/>
    <m/>
    <m/>
    <m/>
    <m/>
    <m/>
    <m/>
    <m/>
    <m/>
    <m/>
    <m/>
    <m/>
    <m/>
    <x v="4"/>
    <n v="0"/>
    <n v="0"/>
    <n v="0"/>
    <x v="0"/>
    <m/>
    <m/>
    <n v="187.5"/>
    <x v="0"/>
  </r>
  <r>
    <x v="4"/>
    <n v="33055"/>
    <x v="435"/>
    <n v="1693"/>
    <n v="45776"/>
    <s v="05/11/2025 - 2025-E-RE-5019"/>
    <s v="Paz Rotllán García"/>
    <m/>
    <m/>
    <m/>
    <n v="0"/>
    <m/>
    <m/>
    <m/>
    <m/>
    <m/>
    <m/>
    <m/>
    <m/>
    <m/>
    <m/>
    <m/>
    <m/>
    <m/>
    <m/>
    <m/>
    <m/>
    <m/>
    <m/>
    <m/>
    <x v="4"/>
    <n v="0"/>
    <n v="0"/>
    <n v="0"/>
    <x v="0"/>
    <m/>
    <m/>
    <n v="169.3"/>
    <x v="0"/>
  </r>
  <r>
    <x v="4"/>
    <n v="33056"/>
    <x v="436"/>
    <n v="5552"/>
    <n v="45776"/>
    <s v="05/11/2025 - 2025-E-RE-5020"/>
    <s v="Paz Rotllán García"/>
    <m/>
    <m/>
    <m/>
    <n v="0"/>
    <m/>
    <m/>
    <m/>
    <m/>
    <m/>
    <m/>
    <m/>
    <m/>
    <m/>
    <m/>
    <m/>
    <m/>
    <m/>
    <m/>
    <m/>
    <m/>
    <m/>
    <m/>
    <m/>
    <x v="4"/>
    <n v="0"/>
    <n v="0"/>
    <n v="0"/>
    <x v="0"/>
    <m/>
    <m/>
    <n v="555.20000000000005"/>
    <x v="0"/>
  </r>
  <r>
    <x v="4"/>
    <n v="33057"/>
    <x v="437"/>
    <n v="1852"/>
    <n v="45776"/>
    <s v="05/11/2025 - 2025-E-RE-5021"/>
    <s v="Paz Rotllán García"/>
    <m/>
    <m/>
    <m/>
    <n v="0"/>
    <m/>
    <m/>
    <m/>
    <m/>
    <m/>
    <m/>
    <m/>
    <m/>
    <m/>
    <m/>
    <m/>
    <m/>
    <m/>
    <m/>
    <m/>
    <m/>
    <m/>
    <m/>
    <m/>
    <x v="4"/>
    <n v="0"/>
    <n v="0"/>
    <n v="0"/>
    <x v="0"/>
    <m/>
    <m/>
    <n v="185.2"/>
    <x v="0"/>
  </r>
  <r>
    <x v="4"/>
    <n v="33058"/>
    <x v="438"/>
    <n v="1712"/>
    <n v="45776"/>
    <s v="05/11/2025 - 2025-E-RE-5022"/>
    <s v="Paz Rotllán García"/>
    <m/>
    <s v="responden que van a solicitar la recopilación de l información....."/>
    <m/>
    <n v="0"/>
    <m/>
    <m/>
    <m/>
    <m/>
    <m/>
    <m/>
    <m/>
    <m/>
    <m/>
    <m/>
    <m/>
    <m/>
    <m/>
    <m/>
    <m/>
    <m/>
    <m/>
    <m/>
    <m/>
    <x v="4"/>
    <n v="0"/>
    <n v="0"/>
    <n v="0"/>
    <x v="0"/>
    <m/>
    <m/>
    <n v="171.2"/>
    <x v="0"/>
  </r>
  <r>
    <x v="4"/>
    <n v="33059"/>
    <x v="439"/>
    <n v="4799"/>
    <n v="45776"/>
    <s v="29/11/2025 - 2025-E-RE-5536"/>
    <s v="Paz Rotllán García"/>
    <m/>
    <m/>
    <m/>
    <n v="0"/>
    <m/>
    <m/>
    <m/>
    <m/>
    <m/>
    <m/>
    <m/>
    <m/>
    <m/>
    <m/>
    <m/>
    <m/>
    <m/>
    <m/>
    <m/>
    <m/>
    <m/>
    <m/>
    <m/>
    <x v="4"/>
    <n v="0"/>
    <n v="0"/>
    <n v="0"/>
    <x v="0"/>
    <m/>
    <m/>
    <n v="479.9"/>
    <x v="0"/>
  </r>
  <r>
    <x v="4"/>
    <n v="33061"/>
    <x v="440"/>
    <n v="336"/>
    <n v="45776"/>
    <s v="29/11/2025 - 2025-E-RE-5537"/>
    <s v="Paz Rotllán García"/>
    <m/>
    <m/>
    <m/>
    <n v="0"/>
    <m/>
    <m/>
    <m/>
    <m/>
    <m/>
    <m/>
    <m/>
    <m/>
    <m/>
    <m/>
    <m/>
    <m/>
    <m/>
    <m/>
    <m/>
    <m/>
    <m/>
    <m/>
    <m/>
    <x v="4"/>
    <n v="0"/>
    <n v="0"/>
    <n v="0"/>
    <x v="0"/>
    <m/>
    <m/>
    <n v="33.6"/>
    <x v="0"/>
  </r>
  <r>
    <x v="4"/>
    <n v="33060"/>
    <x v="441"/>
    <n v="15405"/>
    <n v="45776"/>
    <s v="29/11/2025 - 2025-E-RE-5538"/>
    <s v="Paz Rotllán García"/>
    <m/>
    <m/>
    <m/>
    <n v="0"/>
    <m/>
    <m/>
    <m/>
    <m/>
    <m/>
    <m/>
    <m/>
    <m/>
    <m/>
    <m/>
    <m/>
    <m/>
    <m/>
    <m/>
    <m/>
    <m/>
    <m/>
    <m/>
    <m/>
    <x v="4"/>
    <n v="0"/>
    <n v="0"/>
    <n v="0"/>
    <x v="0"/>
    <m/>
    <m/>
    <n v="1540.5"/>
    <x v="0"/>
  </r>
  <r>
    <x v="4"/>
    <n v="33063"/>
    <x v="442"/>
    <n v="400"/>
    <n v="45776"/>
    <s v="29/11/20250 - 2025-E-RE-5539"/>
    <s v="Paz Rotllán García"/>
    <m/>
    <m/>
    <m/>
    <n v="0"/>
    <m/>
    <m/>
    <m/>
    <m/>
    <m/>
    <m/>
    <m/>
    <m/>
    <m/>
    <m/>
    <m/>
    <m/>
    <m/>
    <m/>
    <m/>
    <m/>
    <m/>
    <m/>
    <m/>
    <x v="4"/>
    <n v="0"/>
    <n v="0"/>
    <n v="0"/>
    <x v="0"/>
    <m/>
    <m/>
    <n v="40"/>
    <x v="0"/>
  </r>
  <r>
    <x v="4"/>
    <n v="33062"/>
    <x v="443"/>
    <n v="425"/>
    <n v="45776"/>
    <s v="29/11/2025 - 2025-E-RE-5540 "/>
    <s v="Paz Rotllán García"/>
    <m/>
    <m/>
    <m/>
    <n v="0"/>
    <m/>
    <m/>
    <m/>
    <m/>
    <m/>
    <m/>
    <m/>
    <m/>
    <m/>
    <m/>
    <m/>
    <m/>
    <m/>
    <m/>
    <m/>
    <m/>
    <m/>
    <m/>
    <m/>
    <x v="4"/>
    <n v="0"/>
    <n v="0"/>
    <n v="0"/>
    <x v="0"/>
    <m/>
    <m/>
    <n v="42.5"/>
    <x v="0"/>
  </r>
  <r>
    <x v="4"/>
    <n v="33064"/>
    <x v="444"/>
    <n v="289"/>
    <n v="45776"/>
    <s v="29/11/2025 - 2025-E-RE-5541"/>
    <s v="Paz Rotllán García"/>
    <m/>
    <m/>
    <m/>
    <n v="0"/>
    <m/>
    <m/>
    <m/>
    <m/>
    <m/>
    <m/>
    <m/>
    <m/>
    <m/>
    <m/>
    <m/>
    <m/>
    <m/>
    <m/>
    <m/>
    <m/>
    <m/>
    <m/>
    <m/>
    <x v="4"/>
    <n v="0"/>
    <n v="0"/>
    <n v="0"/>
    <x v="0"/>
    <m/>
    <m/>
    <n v="28.9"/>
    <x v="0"/>
  </r>
  <r>
    <x v="4"/>
    <n v="33065"/>
    <x v="445"/>
    <n v="1265"/>
    <n v="45776"/>
    <s v="29/11/2025 - 2025-E-RE-5542"/>
    <s v="Paz Rotllán García"/>
    <m/>
    <m/>
    <m/>
    <n v="0"/>
    <m/>
    <m/>
    <m/>
    <m/>
    <m/>
    <m/>
    <m/>
    <m/>
    <m/>
    <m/>
    <m/>
    <m/>
    <m/>
    <m/>
    <m/>
    <m/>
    <m/>
    <m/>
    <m/>
    <x v="4"/>
    <n v="0"/>
    <n v="0"/>
    <n v="0"/>
    <x v="0"/>
    <m/>
    <m/>
    <n v="126.5"/>
    <x v="0"/>
  </r>
  <r>
    <x v="4"/>
    <n v="33066"/>
    <x v="446"/>
    <n v="52593"/>
    <n v="45776"/>
    <m/>
    <s v="Paz Rotllán García"/>
    <m/>
    <s v="Contesta"/>
    <m/>
    <n v="1200"/>
    <s v="No indica fecha"/>
    <n v="0.4"/>
    <s v="No"/>
    <s v="NA"/>
    <s v="No"/>
    <m/>
    <n v="10000"/>
    <n v="374659.34"/>
    <n v="89"/>
    <n v="25"/>
    <n v="0"/>
    <n v="0"/>
    <s v="Sí, Centro Canino La Ería S.L"/>
    <s v="Sí, Centro Canino La Ería S.L"/>
    <s v="Sí, Centro Canino La Ería S.L"/>
    <m/>
    <m/>
    <m/>
    <m/>
    <x v="4"/>
    <n v="0.4"/>
    <n v="480"/>
    <n v="15"/>
    <x v="1"/>
    <n v="0.19013937215979312"/>
    <n v="7.1237491681402476"/>
    <n v="5259.3"/>
    <x v="1"/>
  </r>
  <r>
    <x v="4"/>
    <n v="33067"/>
    <x v="447"/>
    <n v="845"/>
    <n v="45776"/>
    <s v="29/11/2025 - 2025-E-RE-5543"/>
    <s v="Paz Rotllán García"/>
    <m/>
    <m/>
    <m/>
    <n v="0"/>
    <m/>
    <m/>
    <m/>
    <m/>
    <m/>
    <m/>
    <m/>
    <m/>
    <m/>
    <m/>
    <m/>
    <m/>
    <m/>
    <m/>
    <m/>
    <m/>
    <m/>
    <m/>
    <m/>
    <x v="4"/>
    <n v="0"/>
    <n v="0"/>
    <n v="0"/>
    <x v="0"/>
    <m/>
    <m/>
    <n v="84.5"/>
    <x v="0"/>
  </r>
  <r>
    <x v="4"/>
    <n v="33068"/>
    <x v="448"/>
    <n v="1065"/>
    <n v="45776"/>
    <s v="29/11/2025 - 2025-E-RE-5544"/>
    <s v="Paz Rotllán García"/>
    <m/>
    <m/>
    <m/>
    <n v="0"/>
    <m/>
    <m/>
    <m/>
    <m/>
    <m/>
    <m/>
    <m/>
    <m/>
    <m/>
    <m/>
    <m/>
    <m/>
    <m/>
    <m/>
    <m/>
    <m/>
    <m/>
    <m/>
    <m/>
    <x v="4"/>
    <n v="0"/>
    <n v="0"/>
    <n v="0"/>
    <x v="0"/>
    <m/>
    <m/>
    <n v="106.5"/>
    <x v="0"/>
  </r>
  <r>
    <x v="4"/>
    <n v="33069"/>
    <x v="449"/>
    <n v="3807"/>
    <n v="45776"/>
    <s v="29/11/2025 - 2025-E-RE-5545"/>
    <s v="Paz Rotllán García"/>
    <m/>
    <m/>
    <m/>
    <n v="0"/>
    <m/>
    <m/>
    <m/>
    <m/>
    <m/>
    <m/>
    <m/>
    <m/>
    <m/>
    <m/>
    <m/>
    <m/>
    <m/>
    <m/>
    <m/>
    <m/>
    <m/>
    <m/>
    <m/>
    <x v="4"/>
    <n v="0"/>
    <n v="0"/>
    <n v="0"/>
    <x v="0"/>
    <m/>
    <m/>
    <n v="380.7"/>
    <x v="0"/>
  </r>
  <r>
    <x v="4"/>
    <n v="33070"/>
    <x v="450"/>
    <n v="3579"/>
    <n v="45776"/>
    <s v="29//11/2025 - 2025-E-RE-5546"/>
    <s v="Paz Rotllán García"/>
    <m/>
    <m/>
    <m/>
    <n v="0"/>
    <m/>
    <m/>
    <m/>
    <m/>
    <m/>
    <m/>
    <m/>
    <m/>
    <m/>
    <m/>
    <m/>
    <m/>
    <m/>
    <m/>
    <m/>
    <m/>
    <m/>
    <m/>
    <m/>
    <x v="4"/>
    <n v="0"/>
    <n v="0"/>
    <n v="0"/>
    <x v="0"/>
    <m/>
    <m/>
    <n v="357.9"/>
    <x v="0"/>
  </r>
  <r>
    <x v="4"/>
    <n v="33071"/>
    <x v="451"/>
    <n v="558"/>
    <n v="45776"/>
    <s v="29/11/2025 - 2025-E-RE-5547"/>
    <s v="Paz Rotllán García"/>
    <m/>
    <m/>
    <m/>
    <n v="0"/>
    <m/>
    <m/>
    <m/>
    <m/>
    <m/>
    <m/>
    <m/>
    <m/>
    <m/>
    <m/>
    <m/>
    <m/>
    <m/>
    <m/>
    <m/>
    <m/>
    <m/>
    <m/>
    <m/>
    <x v="4"/>
    <n v="0"/>
    <n v="0"/>
    <n v="0"/>
    <x v="0"/>
    <m/>
    <m/>
    <n v="55.8"/>
    <x v="0"/>
  </r>
  <r>
    <x v="4"/>
    <n v="33072"/>
    <x v="452"/>
    <n v="1539"/>
    <n v="45776"/>
    <s v="29/11/2025 - 2025-E-RE-5548"/>
    <s v="Paz Rotllán García"/>
    <m/>
    <m/>
    <m/>
    <n v="0"/>
    <m/>
    <m/>
    <m/>
    <m/>
    <m/>
    <m/>
    <m/>
    <m/>
    <m/>
    <m/>
    <m/>
    <m/>
    <m/>
    <m/>
    <m/>
    <m/>
    <m/>
    <m/>
    <m/>
    <x v="4"/>
    <n v="0"/>
    <n v="0"/>
    <n v="0"/>
    <x v="0"/>
    <m/>
    <m/>
    <n v="153.9"/>
    <x v="0"/>
  </r>
  <r>
    <x v="4"/>
    <n v="33073"/>
    <x v="453"/>
    <n v="8769"/>
    <n v="45776"/>
    <s v="29/11/2025 - 2025-E-RE-5549"/>
    <s v="Paz Rotllán García"/>
    <m/>
    <m/>
    <m/>
    <n v="0"/>
    <m/>
    <m/>
    <m/>
    <m/>
    <m/>
    <m/>
    <m/>
    <m/>
    <m/>
    <m/>
    <m/>
    <m/>
    <m/>
    <m/>
    <m/>
    <m/>
    <m/>
    <m/>
    <m/>
    <x v="4"/>
    <n v="0"/>
    <n v="0"/>
    <n v="0"/>
    <x v="0"/>
    <m/>
    <m/>
    <n v="876.9"/>
    <x v="0"/>
  </r>
  <r>
    <x v="4"/>
    <n v="33034"/>
    <x v="454"/>
    <n v="10895"/>
    <n v="45776"/>
    <s v="29/11/2025 - 2025-E-RE-5550"/>
    <s v="Paz Rotllán García"/>
    <m/>
    <m/>
    <m/>
    <n v="0"/>
    <m/>
    <m/>
    <m/>
    <m/>
    <m/>
    <m/>
    <m/>
    <m/>
    <m/>
    <m/>
    <m/>
    <m/>
    <m/>
    <m/>
    <m/>
    <m/>
    <m/>
    <m/>
    <m/>
    <x v="4"/>
    <n v="0"/>
    <n v="0"/>
    <n v="0"/>
    <x v="0"/>
    <m/>
    <m/>
    <n v="1089.5"/>
    <x v="0"/>
  </r>
  <r>
    <x v="4"/>
    <n v="33074"/>
    <x v="455"/>
    <n v="3930"/>
    <n v="45776"/>
    <s v="29/11/2025 - 2025-E-RE-5551"/>
    <s v="Paz Rotllán García"/>
    <m/>
    <m/>
    <m/>
    <n v="0"/>
    <m/>
    <m/>
    <m/>
    <m/>
    <m/>
    <m/>
    <m/>
    <m/>
    <m/>
    <m/>
    <m/>
    <m/>
    <m/>
    <m/>
    <m/>
    <m/>
    <m/>
    <m/>
    <m/>
    <x v="4"/>
    <n v="0"/>
    <n v="0"/>
    <n v="0"/>
    <x v="0"/>
    <m/>
    <m/>
    <n v="393"/>
    <x v="0"/>
  </r>
  <r>
    <x v="4"/>
    <n v="33075"/>
    <x v="456"/>
    <n v="248"/>
    <n v="45776"/>
    <s v="05/11/2025 - 2025-E-RE-5026"/>
    <s v="Paz Rotllán García"/>
    <m/>
    <s v="Rechazada"/>
    <m/>
    <n v="0"/>
    <m/>
    <m/>
    <m/>
    <m/>
    <m/>
    <m/>
    <m/>
    <m/>
    <m/>
    <m/>
    <m/>
    <m/>
    <m/>
    <m/>
    <m/>
    <m/>
    <m/>
    <m/>
    <m/>
    <x v="4"/>
    <n v="0"/>
    <n v="0"/>
    <n v="0"/>
    <x v="0"/>
    <m/>
    <m/>
    <n v="24.8"/>
    <x v="0"/>
  </r>
  <r>
    <x v="4"/>
    <n v="33076"/>
    <x v="457"/>
    <n v="15342"/>
    <n v="45776"/>
    <s v="05/11/2025 - 2025-E-RE-5025"/>
    <s v="Paz Rotllán García"/>
    <m/>
    <m/>
    <m/>
    <n v="0"/>
    <m/>
    <m/>
    <m/>
    <m/>
    <m/>
    <m/>
    <m/>
    <m/>
    <m/>
    <m/>
    <m/>
    <m/>
    <m/>
    <m/>
    <m/>
    <m/>
    <m/>
    <m/>
    <m/>
    <x v="4"/>
    <n v="0"/>
    <n v="0"/>
    <n v="0"/>
    <x v="0"/>
    <m/>
    <m/>
    <n v="1534.2"/>
    <x v="0"/>
  </r>
  <r>
    <x v="4"/>
    <n v="33077"/>
    <x v="458"/>
    <n v="1064"/>
    <n v="45776"/>
    <s v="05/11/2025 - 2025-E-RE-5024"/>
    <s v="Paz Rotllán García"/>
    <m/>
    <m/>
    <m/>
    <n v="0"/>
    <m/>
    <m/>
    <m/>
    <m/>
    <m/>
    <m/>
    <m/>
    <m/>
    <m/>
    <m/>
    <m/>
    <m/>
    <m/>
    <m/>
    <m/>
    <m/>
    <m/>
    <m/>
    <m/>
    <x v="4"/>
    <n v="0"/>
    <n v="0"/>
    <n v="0"/>
    <x v="0"/>
    <m/>
    <m/>
    <n v="106.4"/>
    <x v="0"/>
  </r>
  <r>
    <x v="4"/>
    <n v="33078"/>
    <x v="459"/>
    <n v="136"/>
    <n v="45776"/>
    <s v="05/11/2025 - 2025-E-RE-5023"/>
    <s v="Paz Rotllán García"/>
    <m/>
    <m/>
    <m/>
    <n v="0"/>
    <m/>
    <m/>
    <m/>
    <m/>
    <m/>
    <m/>
    <m/>
    <m/>
    <m/>
    <m/>
    <m/>
    <m/>
    <m/>
    <m/>
    <m/>
    <m/>
    <m/>
    <m/>
    <m/>
    <x v="4"/>
    <n v="0"/>
    <n v="0"/>
    <n v="0"/>
    <x v="0"/>
    <m/>
    <m/>
    <n v="13.6"/>
    <x v="0"/>
  </r>
  <r>
    <x v="5"/>
    <n v="5001"/>
    <x v="460"/>
    <n v="208"/>
    <n v="45779"/>
    <m/>
    <s v="Rosa"/>
    <m/>
    <m/>
    <m/>
    <n v="0"/>
    <m/>
    <m/>
    <m/>
    <m/>
    <m/>
    <m/>
    <m/>
    <m/>
    <m/>
    <m/>
    <m/>
    <m/>
    <m/>
    <m/>
    <m/>
    <m/>
    <m/>
    <m/>
    <m/>
    <x v="5"/>
    <n v="0"/>
    <n v="0"/>
    <n v="0"/>
    <x v="0"/>
    <m/>
    <m/>
    <n v="20.8"/>
    <x v="0"/>
  </r>
  <r>
    <x v="5"/>
    <n v="5002"/>
    <x v="461"/>
    <n v="2796"/>
    <n v="45779"/>
    <m/>
    <s v="Rosa"/>
    <m/>
    <m/>
    <m/>
    <n v="0"/>
    <m/>
    <m/>
    <m/>
    <m/>
    <m/>
    <m/>
    <m/>
    <m/>
    <m/>
    <m/>
    <m/>
    <m/>
    <m/>
    <m/>
    <m/>
    <m/>
    <m/>
    <m/>
    <m/>
    <x v="5"/>
    <n v="0"/>
    <n v="0"/>
    <n v="0"/>
    <x v="0"/>
    <m/>
    <m/>
    <n v="279.60000000000002"/>
    <x v="0"/>
  </r>
  <r>
    <x v="5"/>
    <n v="5005"/>
    <x v="462"/>
    <n v="175"/>
    <n v="45779"/>
    <m/>
    <s v="Rosa"/>
    <m/>
    <m/>
    <m/>
    <n v="0"/>
    <m/>
    <m/>
    <m/>
    <m/>
    <m/>
    <m/>
    <m/>
    <m/>
    <m/>
    <m/>
    <m/>
    <m/>
    <m/>
    <m/>
    <m/>
    <m/>
    <m/>
    <m/>
    <m/>
    <x v="5"/>
    <n v="0"/>
    <n v="0"/>
    <n v="0"/>
    <x v="0"/>
    <m/>
    <m/>
    <n v="17.5"/>
    <x v="0"/>
  </r>
  <r>
    <x v="5"/>
    <n v="5007"/>
    <x v="463"/>
    <n v="102"/>
    <n v="45779"/>
    <m/>
    <s v="Rosa"/>
    <m/>
    <m/>
    <m/>
    <n v="0"/>
    <m/>
    <m/>
    <m/>
    <m/>
    <m/>
    <m/>
    <m/>
    <m/>
    <m/>
    <m/>
    <m/>
    <m/>
    <m/>
    <m/>
    <m/>
    <m/>
    <m/>
    <m/>
    <m/>
    <x v="5"/>
    <n v="0"/>
    <n v="0"/>
    <n v="0"/>
    <x v="0"/>
    <m/>
    <m/>
    <n v="10.199999999999999"/>
    <x v="0"/>
  </r>
  <r>
    <x v="5"/>
    <n v="5008"/>
    <x v="464"/>
    <n v="203"/>
    <n v="45779"/>
    <m/>
    <s v="Rosa"/>
    <m/>
    <m/>
    <m/>
    <n v="0"/>
    <m/>
    <m/>
    <m/>
    <m/>
    <m/>
    <m/>
    <m/>
    <m/>
    <m/>
    <m/>
    <m/>
    <m/>
    <m/>
    <m/>
    <m/>
    <m/>
    <m/>
    <m/>
    <m/>
    <x v="5"/>
    <n v="0"/>
    <n v="0"/>
    <n v="0"/>
    <x v="0"/>
    <m/>
    <m/>
    <n v="20.3"/>
    <x v="0"/>
  </r>
  <r>
    <x v="5"/>
    <n v="5010"/>
    <x v="465"/>
    <n v="143"/>
    <n v="45779"/>
    <m/>
    <s v="Rosa"/>
    <m/>
    <m/>
    <m/>
    <n v="0"/>
    <m/>
    <m/>
    <m/>
    <m/>
    <m/>
    <m/>
    <m/>
    <m/>
    <m/>
    <m/>
    <m/>
    <m/>
    <m/>
    <m/>
    <m/>
    <m/>
    <m/>
    <m/>
    <m/>
    <x v="5"/>
    <n v="0"/>
    <n v="0"/>
    <n v="0"/>
    <x v="0"/>
    <m/>
    <m/>
    <n v="14.3"/>
    <x v="0"/>
  </r>
  <r>
    <x v="5"/>
    <n v="5012"/>
    <x v="466"/>
    <n v="133"/>
    <n v="45779"/>
    <m/>
    <s v="Rosa"/>
    <m/>
    <m/>
    <m/>
    <n v="0"/>
    <m/>
    <m/>
    <m/>
    <m/>
    <m/>
    <m/>
    <m/>
    <m/>
    <m/>
    <m/>
    <m/>
    <m/>
    <m/>
    <m/>
    <m/>
    <m/>
    <m/>
    <m/>
    <m/>
    <x v="5"/>
    <n v="0"/>
    <n v="0"/>
    <n v="0"/>
    <x v="0"/>
    <m/>
    <m/>
    <n v="13.3"/>
    <x v="0"/>
  </r>
  <r>
    <x v="5"/>
    <n v="5013"/>
    <x v="467"/>
    <n v="978"/>
    <n v="45779"/>
    <m/>
    <s v="Rosa"/>
    <m/>
    <m/>
    <m/>
    <n v="0"/>
    <m/>
    <m/>
    <m/>
    <m/>
    <m/>
    <m/>
    <m/>
    <m/>
    <m/>
    <m/>
    <m/>
    <m/>
    <m/>
    <m/>
    <m/>
    <m/>
    <m/>
    <m/>
    <m/>
    <x v="5"/>
    <n v="0"/>
    <n v="0"/>
    <n v="0"/>
    <x v="0"/>
    <m/>
    <m/>
    <n v="97.8"/>
    <x v="0"/>
  </r>
  <r>
    <x v="5"/>
    <n v="5014"/>
    <x v="468"/>
    <n v="6438"/>
    <n v="45779"/>
    <m/>
    <s v="Rosa"/>
    <m/>
    <m/>
    <m/>
    <n v="0"/>
    <m/>
    <m/>
    <m/>
    <m/>
    <m/>
    <m/>
    <m/>
    <m/>
    <m/>
    <m/>
    <m/>
    <m/>
    <m/>
    <m/>
    <m/>
    <m/>
    <m/>
    <m/>
    <m/>
    <x v="5"/>
    <n v="0"/>
    <n v="0"/>
    <n v="0"/>
    <x v="0"/>
    <m/>
    <m/>
    <n v="643.79999999999995"/>
    <x v="0"/>
  </r>
  <r>
    <x v="5"/>
    <n v="5015"/>
    <x v="469"/>
    <n v="58"/>
    <n v="45779"/>
    <m/>
    <s v="Rosa"/>
    <s v="10/05/25 Respuesta por email manuscrita"/>
    <m/>
    <m/>
    <n v="0"/>
    <m/>
    <n v="0"/>
    <s v="No"/>
    <m/>
    <s v="No"/>
    <n v="0"/>
    <n v="0"/>
    <n v="0"/>
    <n v="0"/>
    <n v="0"/>
    <n v="0"/>
    <n v="0"/>
    <s v="No"/>
    <s v="Diputacion"/>
    <s v="No"/>
    <m/>
    <m/>
    <m/>
    <m/>
    <x v="5"/>
    <n v="0"/>
    <n v="0"/>
    <n v="14"/>
    <x v="1"/>
    <n v="0"/>
    <n v="0"/>
    <n v="5.8"/>
    <x v="0"/>
  </r>
  <r>
    <x v="5"/>
    <n v="5016"/>
    <x v="470"/>
    <n v="7830"/>
    <n v="45779"/>
    <m/>
    <s v="Rosa"/>
    <s v="23/07/2025 No tiene censo, no gestiona colonias, no tiene partida de presupuesto, en 2024 recogieron 31 perros abandonados, la recogida abandonados la hace la Diputación"/>
    <m/>
    <m/>
    <n v="0"/>
    <m/>
    <m/>
    <m/>
    <m/>
    <m/>
    <m/>
    <m/>
    <m/>
    <m/>
    <m/>
    <m/>
    <m/>
    <m/>
    <m/>
    <m/>
    <m/>
    <m/>
    <m/>
    <m/>
    <x v="5"/>
    <n v="0"/>
    <n v="0"/>
    <n v="0"/>
    <x v="0"/>
    <m/>
    <m/>
    <n v="783"/>
    <x v="0"/>
  </r>
  <r>
    <x v="5"/>
    <n v="5017"/>
    <x v="471"/>
    <n v="73"/>
    <n v="45779"/>
    <m/>
    <s v="Rosa"/>
    <m/>
    <m/>
    <m/>
    <n v="0"/>
    <m/>
    <m/>
    <m/>
    <m/>
    <m/>
    <m/>
    <m/>
    <m/>
    <m/>
    <m/>
    <m/>
    <m/>
    <m/>
    <m/>
    <m/>
    <m/>
    <m/>
    <m/>
    <m/>
    <x v="5"/>
    <n v="0"/>
    <n v="0"/>
    <n v="0"/>
    <x v="0"/>
    <m/>
    <m/>
    <n v="7.3"/>
    <x v="0"/>
  </r>
  <r>
    <x v="5"/>
    <n v="5018"/>
    <x v="472"/>
    <n v="23"/>
    <n v="45779"/>
    <m/>
    <s v="Rosa"/>
    <m/>
    <m/>
    <m/>
    <n v="0"/>
    <m/>
    <m/>
    <m/>
    <m/>
    <m/>
    <m/>
    <m/>
    <m/>
    <m/>
    <m/>
    <m/>
    <m/>
    <m/>
    <m/>
    <m/>
    <m/>
    <m/>
    <m/>
    <m/>
    <x v="5"/>
    <n v="0"/>
    <n v="0"/>
    <n v="0"/>
    <x v="0"/>
    <m/>
    <m/>
    <n v="2.2999999999999998"/>
    <x v="0"/>
  </r>
  <r>
    <x v="5"/>
    <n v="5019"/>
    <x v="473"/>
    <n v="58111"/>
    <n v="45779"/>
    <m/>
    <s v="Rosa"/>
    <n v="45825"/>
    <m/>
    <m/>
    <n v="131"/>
    <n v="45778"/>
    <n v="0.8"/>
    <s v="5"/>
    <n v="2024"/>
    <s v="Sí"/>
    <m/>
    <m/>
    <m/>
    <n v="149"/>
    <n v="237"/>
    <n v="5"/>
    <n v="18"/>
    <s v="Sí. Huellas."/>
    <m/>
    <m/>
    <m/>
    <m/>
    <m/>
    <m/>
    <x v="5"/>
    <n v="0.8"/>
    <n v="105"/>
    <n v="11"/>
    <x v="1"/>
    <m/>
    <m/>
    <n v="5811.1"/>
    <x v="2"/>
  </r>
  <r>
    <x v="5"/>
    <n v="5021"/>
    <x v="474"/>
    <n v="2297"/>
    <n v="45779"/>
    <m/>
    <s v="Rosa"/>
    <m/>
    <m/>
    <m/>
    <n v="0"/>
    <m/>
    <m/>
    <m/>
    <m/>
    <m/>
    <m/>
    <m/>
    <m/>
    <m/>
    <m/>
    <m/>
    <m/>
    <m/>
    <m/>
    <m/>
    <m/>
    <m/>
    <m/>
    <m/>
    <x v="5"/>
    <n v="0"/>
    <n v="0"/>
    <n v="0"/>
    <x v="0"/>
    <m/>
    <m/>
    <n v="229.7"/>
    <x v="0"/>
  </r>
  <r>
    <x v="5"/>
    <n v="5022"/>
    <x v="475"/>
    <n v="2027"/>
    <n v="45779"/>
    <m/>
    <s v="Rosa"/>
    <m/>
    <m/>
    <m/>
    <n v="0"/>
    <m/>
    <m/>
    <m/>
    <m/>
    <m/>
    <m/>
    <m/>
    <m/>
    <m/>
    <m/>
    <m/>
    <m/>
    <m/>
    <m/>
    <m/>
    <m/>
    <m/>
    <m/>
    <m/>
    <x v="5"/>
    <n v="0"/>
    <n v="0"/>
    <n v="0"/>
    <x v="0"/>
    <m/>
    <m/>
    <n v="202.7"/>
    <x v="0"/>
  </r>
  <r>
    <x v="5"/>
    <n v="5023"/>
    <x v="476"/>
    <n v="175"/>
    <n v="45779"/>
    <m/>
    <s v="Rosa"/>
    <m/>
    <m/>
    <m/>
    <n v="0"/>
    <m/>
    <m/>
    <m/>
    <m/>
    <m/>
    <m/>
    <m/>
    <m/>
    <m/>
    <m/>
    <m/>
    <m/>
    <m/>
    <m/>
    <m/>
    <m/>
    <m/>
    <m/>
    <m/>
    <x v="5"/>
    <n v="0"/>
    <n v="0"/>
    <n v="0"/>
    <x v="0"/>
    <m/>
    <m/>
    <n v="17.5"/>
    <x v="0"/>
  </r>
  <r>
    <x v="5"/>
    <n v="5024"/>
    <x v="477"/>
    <n v="151"/>
    <n v="45779"/>
    <m/>
    <s v="Rosa"/>
    <m/>
    <m/>
    <m/>
    <n v="0"/>
    <m/>
    <m/>
    <m/>
    <m/>
    <m/>
    <m/>
    <m/>
    <m/>
    <m/>
    <m/>
    <m/>
    <m/>
    <m/>
    <m/>
    <m/>
    <m/>
    <m/>
    <m/>
    <m/>
    <x v="5"/>
    <n v="0"/>
    <n v="0"/>
    <n v="0"/>
    <x v="0"/>
    <m/>
    <m/>
    <n v="15.1"/>
    <x v="0"/>
  </r>
  <r>
    <x v="5"/>
    <n v="5025"/>
    <x v="478"/>
    <n v="69"/>
    <n v="45779"/>
    <m/>
    <s v="Rosa"/>
    <m/>
    <m/>
    <m/>
    <n v="0"/>
    <m/>
    <m/>
    <m/>
    <m/>
    <m/>
    <m/>
    <m/>
    <m/>
    <m/>
    <m/>
    <m/>
    <m/>
    <m/>
    <m/>
    <m/>
    <m/>
    <m/>
    <m/>
    <m/>
    <x v="5"/>
    <n v="0"/>
    <n v="0"/>
    <n v="0"/>
    <x v="0"/>
    <m/>
    <m/>
    <n v="6.9"/>
    <x v="0"/>
  </r>
  <r>
    <x v="5"/>
    <n v="5026"/>
    <x v="479"/>
    <n v="173"/>
    <n v="45787"/>
    <m/>
    <s v="Rosa"/>
    <s v="08/06/2025 en el municipio no nos consta la existencia de colonias de los mismos."/>
    <m/>
    <m/>
    <n v="0"/>
    <m/>
    <m/>
    <m/>
    <m/>
    <m/>
    <m/>
    <m/>
    <m/>
    <m/>
    <m/>
    <m/>
    <m/>
    <m/>
    <m/>
    <m/>
    <m/>
    <m/>
    <m/>
    <m/>
    <x v="5"/>
    <n v="0"/>
    <n v="0"/>
    <n v="0"/>
    <x v="0"/>
    <m/>
    <m/>
    <n v="17.3"/>
    <x v="0"/>
  </r>
  <r>
    <x v="5"/>
    <n v="5027"/>
    <x v="480"/>
    <n v="323"/>
    <n v="45787"/>
    <m/>
    <s v="Rosa"/>
    <m/>
    <m/>
    <m/>
    <n v="0"/>
    <m/>
    <m/>
    <m/>
    <m/>
    <m/>
    <m/>
    <m/>
    <m/>
    <m/>
    <m/>
    <m/>
    <m/>
    <m/>
    <m/>
    <m/>
    <m/>
    <m/>
    <m/>
    <m/>
    <x v="5"/>
    <n v="0"/>
    <n v="0"/>
    <n v="0"/>
    <x v="0"/>
    <m/>
    <m/>
    <n v="32.299999999999997"/>
    <x v="0"/>
  </r>
  <r>
    <x v="5"/>
    <n v="5029"/>
    <x v="481"/>
    <n v="84"/>
    <n v="45787"/>
    <m/>
    <s v="Rosa"/>
    <s v="29/05/2025  A este Ayuntamiento no le consta la existencia de gatos comunitarios."/>
    <m/>
    <m/>
    <n v="0"/>
    <m/>
    <m/>
    <m/>
    <m/>
    <m/>
    <m/>
    <m/>
    <m/>
    <m/>
    <m/>
    <m/>
    <m/>
    <m/>
    <m/>
    <m/>
    <m/>
    <m/>
    <m/>
    <m/>
    <x v="5"/>
    <n v="0"/>
    <n v="0"/>
    <n v="0"/>
    <x v="0"/>
    <m/>
    <m/>
    <n v="8.4"/>
    <x v="0"/>
  </r>
  <r>
    <x v="5"/>
    <n v="5030"/>
    <x v="482"/>
    <n v="56"/>
    <n v="45787"/>
    <m/>
    <s v="Rosa"/>
    <s v="12/05/2025 Mail: No tienen censo, todo que no."/>
    <m/>
    <m/>
    <n v="0"/>
    <m/>
    <m/>
    <m/>
    <m/>
    <m/>
    <m/>
    <m/>
    <m/>
    <m/>
    <m/>
    <m/>
    <m/>
    <m/>
    <m/>
    <m/>
    <m/>
    <m/>
    <m/>
    <m/>
    <x v="5"/>
    <n v="0"/>
    <n v="0"/>
    <n v="0"/>
    <x v="0"/>
    <m/>
    <m/>
    <n v="5.6"/>
    <x v="0"/>
  </r>
  <r>
    <x v="5"/>
    <n v="5033"/>
    <x v="483"/>
    <n v="170"/>
    <n v="45787"/>
    <m/>
    <s v="Rosa"/>
    <m/>
    <m/>
    <m/>
    <n v="0"/>
    <m/>
    <m/>
    <m/>
    <m/>
    <m/>
    <m/>
    <m/>
    <m/>
    <m/>
    <m/>
    <m/>
    <m/>
    <m/>
    <m/>
    <m/>
    <m/>
    <m/>
    <m/>
    <m/>
    <x v="5"/>
    <n v="0"/>
    <n v="0"/>
    <n v="0"/>
    <x v="0"/>
    <m/>
    <m/>
    <n v="17"/>
    <x v="0"/>
  </r>
  <r>
    <x v="5"/>
    <n v="5034"/>
    <x v="484"/>
    <n v="14"/>
    <n v="45787"/>
    <m/>
    <s v="Rosa"/>
    <m/>
    <m/>
    <m/>
    <n v="0"/>
    <m/>
    <m/>
    <m/>
    <m/>
    <m/>
    <m/>
    <m/>
    <m/>
    <m/>
    <m/>
    <m/>
    <m/>
    <m/>
    <m/>
    <m/>
    <m/>
    <m/>
    <m/>
    <m/>
    <x v="5"/>
    <n v="0"/>
    <n v="0"/>
    <n v="0"/>
    <x v="0"/>
    <m/>
    <m/>
    <n v="1.4"/>
    <x v="0"/>
  </r>
  <r>
    <x v="5"/>
    <n v="5035"/>
    <x v="485"/>
    <n v="100"/>
    <n v="45787"/>
    <m/>
    <s v="Rosa"/>
    <m/>
    <m/>
    <m/>
    <n v="0"/>
    <m/>
    <m/>
    <m/>
    <m/>
    <m/>
    <m/>
    <m/>
    <m/>
    <m/>
    <m/>
    <m/>
    <m/>
    <m/>
    <m/>
    <m/>
    <m/>
    <m/>
    <m/>
    <m/>
    <x v="5"/>
    <n v="0"/>
    <n v="0"/>
    <n v="0"/>
    <x v="0"/>
    <m/>
    <m/>
    <n v="10"/>
    <x v="0"/>
  </r>
  <r>
    <x v="5"/>
    <n v="5036"/>
    <x v="486"/>
    <n v="110"/>
    <n v="45787"/>
    <m/>
    <s v="Rosa"/>
    <m/>
    <m/>
    <m/>
    <n v="0"/>
    <m/>
    <m/>
    <m/>
    <m/>
    <m/>
    <m/>
    <m/>
    <m/>
    <m/>
    <m/>
    <m/>
    <m/>
    <m/>
    <m/>
    <m/>
    <m/>
    <m/>
    <m/>
    <m/>
    <x v="5"/>
    <n v="0"/>
    <n v="0"/>
    <n v="0"/>
    <x v="0"/>
    <m/>
    <m/>
    <n v="11"/>
    <x v="0"/>
  </r>
  <r>
    <x v="5"/>
    <n v="5037"/>
    <x v="487"/>
    <n v="214"/>
    <n v="45787"/>
    <m/>
    <s v="Rosa"/>
    <m/>
    <m/>
    <m/>
    <n v="0"/>
    <m/>
    <m/>
    <m/>
    <m/>
    <m/>
    <m/>
    <m/>
    <m/>
    <m/>
    <m/>
    <m/>
    <m/>
    <m/>
    <m/>
    <m/>
    <m/>
    <m/>
    <m/>
    <m/>
    <x v="5"/>
    <n v="0"/>
    <n v="0"/>
    <n v="0"/>
    <x v="0"/>
    <m/>
    <m/>
    <n v="21.4"/>
    <x v="0"/>
  </r>
  <r>
    <x v="5"/>
    <n v="5038"/>
    <x v="488"/>
    <n v="163"/>
    <n v="45787"/>
    <m/>
    <s v="Rosa"/>
    <m/>
    <m/>
    <m/>
    <n v="0"/>
    <m/>
    <m/>
    <m/>
    <m/>
    <m/>
    <m/>
    <m/>
    <m/>
    <m/>
    <m/>
    <m/>
    <m/>
    <m/>
    <m/>
    <m/>
    <m/>
    <m/>
    <m/>
    <m/>
    <x v="5"/>
    <n v="0"/>
    <n v="0"/>
    <n v="0"/>
    <x v="0"/>
    <m/>
    <m/>
    <n v="16.3"/>
    <x v="0"/>
  </r>
  <r>
    <x v="5"/>
    <n v="5039"/>
    <x v="489"/>
    <n v="35"/>
    <s v="no aparece"/>
    <m/>
    <s v="Rosa"/>
    <m/>
    <m/>
    <m/>
    <n v="0"/>
    <m/>
    <m/>
    <m/>
    <m/>
    <m/>
    <m/>
    <m/>
    <m/>
    <m/>
    <m/>
    <m/>
    <m/>
    <m/>
    <m/>
    <m/>
    <m/>
    <m/>
    <m/>
    <m/>
    <x v="5"/>
    <n v="0"/>
    <n v="0"/>
    <n v="0"/>
    <x v="0"/>
    <m/>
    <m/>
    <n v="3.5"/>
    <x v="0"/>
  </r>
  <r>
    <x v="5"/>
    <n v="5040"/>
    <x v="490"/>
    <n v="55"/>
    <n v="45787"/>
    <m/>
    <s v="Rosa"/>
    <m/>
    <m/>
    <m/>
    <n v="0"/>
    <m/>
    <m/>
    <m/>
    <m/>
    <m/>
    <m/>
    <m/>
    <m/>
    <m/>
    <m/>
    <m/>
    <m/>
    <m/>
    <m/>
    <m/>
    <m/>
    <m/>
    <m/>
    <m/>
    <x v="5"/>
    <n v="0"/>
    <n v="0"/>
    <n v="0"/>
    <x v="0"/>
    <m/>
    <m/>
    <n v="5.5"/>
    <x v="0"/>
  </r>
  <r>
    <x v="5"/>
    <n v="5041"/>
    <x v="491"/>
    <n v="1249"/>
    <n v="45787"/>
    <m/>
    <s v="Rosa"/>
    <m/>
    <m/>
    <m/>
    <n v="0"/>
    <m/>
    <m/>
    <m/>
    <m/>
    <m/>
    <m/>
    <m/>
    <m/>
    <m/>
    <m/>
    <m/>
    <m/>
    <m/>
    <m/>
    <m/>
    <m/>
    <m/>
    <m/>
    <m/>
    <x v="5"/>
    <n v="0"/>
    <n v="0"/>
    <n v="0"/>
    <x v="0"/>
    <m/>
    <m/>
    <n v="124.9"/>
    <x v="0"/>
  </r>
  <r>
    <x v="5"/>
    <n v="5042"/>
    <x v="492"/>
    <n v="153"/>
    <n v="45787"/>
    <m/>
    <s v="Rosa"/>
    <m/>
    <m/>
    <m/>
    <n v="0"/>
    <m/>
    <m/>
    <m/>
    <m/>
    <m/>
    <m/>
    <m/>
    <m/>
    <m/>
    <m/>
    <m/>
    <m/>
    <m/>
    <m/>
    <m/>
    <m/>
    <m/>
    <m/>
    <m/>
    <x v="5"/>
    <n v="0"/>
    <n v="0"/>
    <n v="0"/>
    <x v="0"/>
    <m/>
    <m/>
    <n v="15.3"/>
    <x v="0"/>
  </r>
  <r>
    <x v="5"/>
    <n v="5043"/>
    <x v="493"/>
    <n v="82"/>
    <n v="45787"/>
    <m/>
    <s v="Rosa"/>
    <s v="23/05/2025 A este Ayuntamiento no le consta la existencia de gatos comunitarios."/>
    <m/>
    <m/>
    <n v="0"/>
    <m/>
    <m/>
    <m/>
    <m/>
    <m/>
    <m/>
    <m/>
    <m/>
    <m/>
    <m/>
    <m/>
    <m/>
    <m/>
    <m/>
    <m/>
    <m/>
    <m/>
    <m/>
    <m/>
    <x v="5"/>
    <n v="0"/>
    <n v="0"/>
    <n v="0"/>
    <x v="0"/>
    <m/>
    <m/>
    <n v="8.1999999999999993"/>
    <x v="0"/>
  </r>
  <r>
    <x v="5"/>
    <n v="5044"/>
    <x v="494"/>
    <n v="224"/>
    <n v="45787"/>
    <m/>
    <s v="Rosa"/>
    <m/>
    <m/>
    <m/>
    <n v="0"/>
    <m/>
    <m/>
    <m/>
    <m/>
    <m/>
    <m/>
    <m/>
    <m/>
    <m/>
    <m/>
    <m/>
    <m/>
    <m/>
    <m/>
    <m/>
    <m/>
    <m/>
    <m/>
    <m/>
    <x v="5"/>
    <n v="0"/>
    <n v="0"/>
    <n v="0"/>
    <x v="0"/>
    <m/>
    <m/>
    <n v="22.4"/>
    <x v="0"/>
  </r>
  <r>
    <x v="5"/>
    <n v="5045"/>
    <x v="495"/>
    <n v="88"/>
    <n v="45787"/>
    <m/>
    <s v="Rosa"/>
    <m/>
    <m/>
    <m/>
    <n v="0"/>
    <m/>
    <m/>
    <m/>
    <m/>
    <m/>
    <m/>
    <m/>
    <m/>
    <m/>
    <m/>
    <m/>
    <m/>
    <m/>
    <m/>
    <m/>
    <m/>
    <m/>
    <m/>
    <m/>
    <x v="5"/>
    <n v="0"/>
    <n v="0"/>
    <n v="0"/>
    <x v="0"/>
    <m/>
    <m/>
    <n v="8.8000000000000007"/>
    <x v="0"/>
  </r>
  <r>
    <x v="5"/>
    <n v="5046"/>
    <x v="496"/>
    <n v="35"/>
    <n v="45787"/>
    <m/>
    <s v="Rosa"/>
    <s v="23/05/2025 A este Ayuntamiento no le consta la existencia de gatos comunitarios"/>
    <m/>
    <m/>
    <n v="0"/>
    <m/>
    <m/>
    <m/>
    <m/>
    <m/>
    <m/>
    <m/>
    <m/>
    <m/>
    <m/>
    <m/>
    <m/>
    <m/>
    <m/>
    <m/>
    <m/>
    <m/>
    <m/>
    <m/>
    <x v="5"/>
    <n v="0"/>
    <n v="0"/>
    <n v="0"/>
    <x v="0"/>
    <m/>
    <m/>
    <n v="3.5"/>
    <x v="0"/>
  </r>
  <r>
    <x v="5"/>
    <n v="5047"/>
    <x v="497"/>
    <n v="5031"/>
    <n v="45787"/>
    <m/>
    <s v="Rosa"/>
    <s v="19/05/2025 Rechazada. Piden explicación clara y detallada del motivo por el cual solicita dicha_x000a_información, así como la finalidad para la que va a ser utilizada."/>
    <m/>
    <m/>
    <n v="0"/>
    <m/>
    <m/>
    <m/>
    <m/>
    <m/>
    <m/>
    <m/>
    <m/>
    <m/>
    <m/>
    <m/>
    <m/>
    <m/>
    <m/>
    <m/>
    <m/>
    <m/>
    <m/>
    <m/>
    <x v="5"/>
    <n v="0"/>
    <n v="0"/>
    <n v="0"/>
    <x v="0"/>
    <m/>
    <m/>
    <n v="503.1"/>
    <x v="0"/>
  </r>
  <r>
    <x v="5"/>
    <n v="5048"/>
    <x v="498"/>
    <n v="99"/>
    <n v="45787"/>
    <m/>
    <s v="Rosa"/>
    <m/>
    <m/>
    <m/>
    <n v="0"/>
    <m/>
    <m/>
    <m/>
    <m/>
    <m/>
    <m/>
    <m/>
    <m/>
    <m/>
    <m/>
    <m/>
    <m/>
    <m/>
    <m/>
    <m/>
    <m/>
    <m/>
    <m/>
    <m/>
    <x v="5"/>
    <n v="0"/>
    <n v="0"/>
    <n v="0"/>
    <x v="0"/>
    <m/>
    <m/>
    <n v="9.9"/>
    <x v="0"/>
  </r>
  <r>
    <x v="5"/>
    <n v="5049"/>
    <x v="499"/>
    <n v="419"/>
    <n v="45787"/>
    <m/>
    <s v="Rosa"/>
    <m/>
    <m/>
    <m/>
    <n v="0"/>
    <m/>
    <m/>
    <m/>
    <m/>
    <m/>
    <m/>
    <m/>
    <m/>
    <m/>
    <m/>
    <m/>
    <m/>
    <m/>
    <m/>
    <m/>
    <m/>
    <m/>
    <m/>
    <m/>
    <x v="5"/>
    <n v="0"/>
    <n v="0"/>
    <n v="0"/>
    <x v="0"/>
    <m/>
    <m/>
    <n v="41.9"/>
    <x v="0"/>
  </r>
  <r>
    <x v="5"/>
    <n v="5051"/>
    <x v="500"/>
    <n v="160"/>
    <n v="45787"/>
    <m/>
    <s v="Rosa"/>
    <m/>
    <m/>
    <m/>
    <n v="0"/>
    <m/>
    <m/>
    <m/>
    <m/>
    <m/>
    <m/>
    <m/>
    <m/>
    <m/>
    <m/>
    <m/>
    <m/>
    <m/>
    <m/>
    <m/>
    <m/>
    <m/>
    <m/>
    <m/>
    <x v="5"/>
    <n v="0"/>
    <n v="0"/>
    <n v="0"/>
    <x v="0"/>
    <m/>
    <m/>
    <n v="16"/>
    <x v="0"/>
  </r>
  <r>
    <x v="5"/>
    <n v="5052"/>
    <x v="501"/>
    <n v="83"/>
    <n v="45787"/>
    <m/>
    <s v="Rosa"/>
    <m/>
    <m/>
    <m/>
    <n v="0"/>
    <m/>
    <m/>
    <m/>
    <m/>
    <m/>
    <m/>
    <m/>
    <m/>
    <m/>
    <m/>
    <m/>
    <m/>
    <m/>
    <m/>
    <m/>
    <m/>
    <m/>
    <m/>
    <m/>
    <x v="5"/>
    <n v="0"/>
    <n v="0"/>
    <n v="0"/>
    <x v="0"/>
    <m/>
    <m/>
    <n v="8.3000000000000007"/>
    <x v="0"/>
  </r>
  <r>
    <x v="5"/>
    <n v="5053"/>
    <x v="502"/>
    <n v="63"/>
    <n v="45787"/>
    <m/>
    <s v="Rosa"/>
    <m/>
    <m/>
    <m/>
    <n v="0"/>
    <m/>
    <m/>
    <m/>
    <m/>
    <m/>
    <m/>
    <m/>
    <m/>
    <m/>
    <m/>
    <m/>
    <m/>
    <m/>
    <m/>
    <m/>
    <m/>
    <m/>
    <m/>
    <m/>
    <x v="5"/>
    <n v="0"/>
    <n v="0"/>
    <n v="0"/>
    <x v="0"/>
    <m/>
    <m/>
    <n v="6.3"/>
    <x v="0"/>
  </r>
  <r>
    <x v="5"/>
    <n v="5054"/>
    <x v="503"/>
    <n v="1394"/>
    <n v="45787"/>
    <m/>
    <s v="Rosa"/>
    <s v="26/05/2025 Envía por mail decreto de Alcaldía informando plan control colonias aprobado en junio 2024 pero no facilita datos"/>
    <m/>
    <m/>
    <n v="0"/>
    <m/>
    <m/>
    <m/>
    <m/>
    <m/>
    <m/>
    <m/>
    <m/>
    <m/>
    <m/>
    <m/>
    <m/>
    <m/>
    <m/>
    <m/>
    <m/>
    <m/>
    <m/>
    <m/>
    <x v="5"/>
    <n v="0"/>
    <n v="0"/>
    <n v="0"/>
    <x v="0"/>
    <m/>
    <m/>
    <n v="139.4"/>
    <x v="0"/>
  </r>
  <r>
    <x v="5"/>
    <n v="5055"/>
    <x v="504"/>
    <n v="669"/>
    <n v="45787"/>
    <m/>
    <s v="Rosa"/>
    <s v="08/06/2025 Solo indica aprobado PGECF"/>
    <m/>
    <m/>
    <n v="0"/>
    <m/>
    <m/>
    <m/>
    <m/>
    <m/>
    <m/>
    <m/>
    <m/>
    <m/>
    <m/>
    <m/>
    <m/>
    <m/>
    <m/>
    <m/>
    <m/>
    <m/>
    <m/>
    <m/>
    <x v="5"/>
    <n v="0"/>
    <n v="0"/>
    <n v="0"/>
    <x v="0"/>
    <m/>
    <m/>
    <n v="66.900000000000006"/>
    <x v="0"/>
  </r>
  <r>
    <x v="5"/>
    <n v="5056"/>
    <x v="505"/>
    <n v="113"/>
    <n v="45787"/>
    <m/>
    <s v="Rosa"/>
    <m/>
    <m/>
    <m/>
    <n v="0"/>
    <m/>
    <m/>
    <m/>
    <m/>
    <m/>
    <m/>
    <m/>
    <m/>
    <m/>
    <m/>
    <m/>
    <m/>
    <m/>
    <m/>
    <m/>
    <m/>
    <m/>
    <m/>
    <m/>
    <x v="5"/>
    <n v="0"/>
    <n v="0"/>
    <n v="0"/>
    <x v="0"/>
    <m/>
    <m/>
    <n v="11.3"/>
    <x v="0"/>
  </r>
  <r>
    <x v="5"/>
    <n v="5057"/>
    <x v="506"/>
    <n v="3239"/>
    <n v="45787"/>
    <m/>
    <s v="Rosa"/>
    <m/>
    <m/>
    <m/>
    <n v="0"/>
    <m/>
    <m/>
    <m/>
    <m/>
    <m/>
    <m/>
    <m/>
    <m/>
    <m/>
    <m/>
    <m/>
    <m/>
    <m/>
    <m/>
    <m/>
    <m/>
    <m/>
    <m/>
    <m/>
    <x v="5"/>
    <n v="0"/>
    <n v="0"/>
    <n v="0"/>
    <x v="0"/>
    <m/>
    <m/>
    <n v="323.89999999999998"/>
    <x v="0"/>
  </r>
  <r>
    <x v="5"/>
    <n v="5058"/>
    <x v="507"/>
    <n v="66"/>
    <n v="45787"/>
    <m/>
    <s v="Rosa"/>
    <m/>
    <m/>
    <m/>
    <n v="0"/>
    <m/>
    <m/>
    <m/>
    <m/>
    <m/>
    <m/>
    <m/>
    <m/>
    <m/>
    <m/>
    <m/>
    <m/>
    <m/>
    <m/>
    <m/>
    <m/>
    <m/>
    <m/>
    <m/>
    <x v="5"/>
    <n v="0"/>
    <n v="0"/>
    <n v="0"/>
    <x v="0"/>
    <m/>
    <m/>
    <n v="6.6"/>
    <x v="0"/>
  </r>
  <r>
    <x v="5"/>
    <n v="5067"/>
    <x v="508"/>
    <n v="62"/>
    <n v="45787"/>
    <m/>
    <s v="Rosa"/>
    <m/>
    <m/>
    <m/>
    <n v="0"/>
    <m/>
    <m/>
    <m/>
    <m/>
    <m/>
    <m/>
    <m/>
    <m/>
    <m/>
    <m/>
    <m/>
    <m/>
    <m/>
    <m/>
    <m/>
    <m/>
    <m/>
    <m/>
    <m/>
    <x v="5"/>
    <n v="0"/>
    <n v="0"/>
    <n v="0"/>
    <x v="0"/>
    <m/>
    <m/>
    <n v="6.2"/>
    <x v="0"/>
  </r>
  <r>
    <x v="5"/>
    <n v="5059"/>
    <x v="509"/>
    <n v="79"/>
    <n v="45787"/>
    <m/>
    <s v="Rosa"/>
    <m/>
    <m/>
    <m/>
    <n v="0"/>
    <m/>
    <m/>
    <m/>
    <m/>
    <m/>
    <m/>
    <m/>
    <m/>
    <m/>
    <m/>
    <m/>
    <m/>
    <m/>
    <m/>
    <m/>
    <m/>
    <m/>
    <m/>
    <m/>
    <x v="5"/>
    <n v="0"/>
    <n v="0"/>
    <n v="0"/>
    <x v="0"/>
    <m/>
    <m/>
    <n v="7.9"/>
    <x v="0"/>
  </r>
  <r>
    <x v="5"/>
    <n v="5060"/>
    <x v="510"/>
    <n v="102"/>
    <n v="45787"/>
    <m/>
    <s v="Rosa"/>
    <m/>
    <m/>
    <m/>
    <n v="0"/>
    <m/>
    <m/>
    <m/>
    <m/>
    <m/>
    <m/>
    <m/>
    <m/>
    <m/>
    <m/>
    <m/>
    <m/>
    <m/>
    <m/>
    <m/>
    <m/>
    <m/>
    <m/>
    <m/>
    <x v="5"/>
    <n v="0"/>
    <n v="0"/>
    <n v="0"/>
    <x v="0"/>
    <m/>
    <m/>
    <n v="10.199999999999999"/>
    <x v="0"/>
  </r>
  <r>
    <x v="5"/>
    <n v="5061"/>
    <x v="511"/>
    <n v="375"/>
    <n v="45787"/>
    <m/>
    <s v="Rosa"/>
    <m/>
    <m/>
    <m/>
    <n v="0"/>
    <m/>
    <m/>
    <m/>
    <m/>
    <m/>
    <m/>
    <m/>
    <m/>
    <m/>
    <m/>
    <m/>
    <m/>
    <m/>
    <m/>
    <m/>
    <m/>
    <m/>
    <m/>
    <m/>
    <x v="5"/>
    <n v="0"/>
    <n v="0"/>
    <n v="0"/>
    <x v="0"/>
    <m/>
    <m/>
    <n v="37.5"/>
    <x v="0"/>
  </r>
  <r>
    <x v="5"/>
    <n v="5062"/>
    <x v="512"/>
    <n v="145"/>
    <n v="45787"/>
    <m/>
    <s v="Rosa"/>
    <m/>
    <m/>
    <m/>
    <n v="0"/>
    <m/>
    <m/>
    <m/>
    <m/>
    <m/>
    <m/>
    <m/>
    <m/>
    <m/>
    <m/>
    <m/>
    <m/>
    <m/>
    <m/>
    <m/>
    <m/>
    <m/>
    <m/>
    <m/>
    <x v="5"/>
    <n v="0"/>
    <n v="0"/>
    <n v="0"/>
    <x v="0"/>
    <m/>
    <m/>
    <n v="14.5"/>
    <x v="0"/>
  </r>
  <r>
    <x v="5"/>
    <n v="5063"/>
    <x v="513"/>
    <n v="20"/>
    <s v="no aparece"/>
    <m/>
    <s v="Rosa"/>
    <m/>
    <m/>
    <m/>
    <n v="0"/>
    <m/>
    <m/>
    <m/>
    <m/>
    <m/>
    <m/>
    <m/>
    <m/>
    <m/>
    <m/>
    <m/>
    <m/>
    <m/>
    <m/>
    <m/>
    <m/>
    <m/>
    <m/>
    <m/>
    <x v="5"/>
    <n v="0"/>
    <n v="0"/>
    <n v="0"/>
    <x v="0"/>
    <m/>
    <m/>
    <n v="2"/>
    <x v="0"/>
  </r>
  <r>
    <x v="5"/>
    <n v="5064"/>
    <x v="514"/>
    <n v="99"/>
    <n v="45787"/>
    <m/>
    <s v="Rosa"/>
    <m/>
    <m/>
    <m/>
    <n v="0"/>
    <m/>
    <m/>
    <m/>
    <m/>
    <m/>
    <m/>
    <m/>
    <m/>
    <m/>
    <m/>
    <m/>
    <m/>
    <m/>
    <m/>
    <m/>
    <m/>
    <m/>
    <m/>
    <m/>
    <x v="5"/>
    <n v="0"/>
    <n v="0"/>
    <n v="0"/>
    <x v="0"/>
    <m/>
    <m/>
    <n v="9.9"/>
    <x v="0"/>
  </r>
  <r>
    <x v="5"/>
    <n v="5065"/>
    <x v="515"/>
    <n v="482"/>
    <n v="45787"/>
    <m/>
    <s v="Rosa"/>
    <m/>
    <m/>
    <m/>
    <n v="0"/>
    <m/>
    <m/>
    <m/>
    <m/>
    <m/>
    <m/>
    <m/>
    <m/>
    <m/>
    <m/>
    <m/>
    <m/>
    <m/>
    <m/>
    <m/>
    <m/>
    <m/>
    <m/>
    <m/>
    <x v="5"/>
    <n v="0"/>
    <n v="0"/>
    <n v="0"/>
    <x v="0"/>
    <m/>
    <m/>
    <n v="48.2"/>
    <x v="0"/>
  </r>
  <r>
    <x v="5"/>
    <n v="5066"/>
    <x v="516"/>
    <n v="517"/>
    <n v="45787"/>
    <m/>
    <s v="Rosa"/>
    <m/>
    <m/>
    <m/>
    <n v="0"/>
    <m/>
    <m/>
    <m/>
    <m/>
    <m/>
    <m/>
    <m/>
    <m/>
    <m/>
    <m/>
    <m/>
    <m/>
    <m/>
    <m/>
    <m/>
    <m/>
    <m/>
    <m/>
    <m/>
    <x v="5"/>
    <n v="0"/>
    <n v="0"/>
    <n v="0"/>
    <x v="0"/>
    <m/>
    <m/>
    <n v="51.7"/>
    <x v="0"/>
  </r>
  <r>
    <x v="5"/>
    <n v="5903"/>
    <x v="517"/>
    <n v="106"/>
    <n v="45787"/>
    <m/>
    <s v="Rosa"/>
    <m/>
    <m/>
    <m/>
    <n v="0"/>
    <m/>
    <m/>
    <m/>
    <m/>
    <m/>
    <m/>
    <m/>
    <m/>
    <m/>
    <m/>
    <m/>
    <m/>
    <m/>
    <m/>
    <m/>
    <m/>
    <m/>
    <m/>
    <m/>
    <x v="5"/>
    <n v="0"/>
    <n v="0"/>
    <n v="0"/>
    <x v="0"/>
    <m/>
    <m/>
    <n v="10.6"/>
    <x v="0"/>
  </r>
  <r>
    <x v="5"/>
    <n v="5069"/>
    <x v="518"/>
    <n v="72"/>
    <n v="45787"/>
    <m/>
    <s v="Rosa"/>
    <m/>
    <m/>
    <m/>
    <n v="0"/>
    <m/>
    <m/>
    <m/>
    <m/>
    <m/>
    <m/>
    <m/>
    <m/>
    <m/>
    <m/>
    <m/>
    <m/>
    <m/>
    <m/>
    <m/>
    <m/>
    <m/>
    <m/>
    <m/>
    <x v="5"/>
    <n v="0"/>
    <n v="0"/>
    <n v="0"/>
    <x v="0"/>
    <m/>
    <m/>
    <n v="7.2"/>
    <x v="0"/>
  </r>
  <r>
    <x v="5"/>
    <n v="5070"/>
    <x v="519"/>
    <n v="36"/>
    <n v="45787"/>
    <m/>
    <s v="Rosa"/>
    <m/>
    <m/>
    <m/>
    <n v="0"/>
    <m/>
    <m/>
    <m/>
    <m/>
    <m/>
    <m/>
    <m/>
    <m/>
    <m/>
    <m/>
    <m/>
    <m/>
    <m/>
    <m/>
    <m/>
    <m/>
    <m/>
    <m/>
    <m/>
    <x v="5"/>
    <n v="0"/>
    <n v="0"/>
    <n v="0"/>
    <x v="0"/>
    <m/>
    <m/>
    <n v="3.6"/>
    <x v="0"/>
  </r>
  <r>
    <x v="5"/>
    <n v="5072"/>
    <x v="520"/>
    <n v="97"/>
    <n v="45787"/>
    <m/>
    <s v="Rosa"/>
    <m/>
    <m/>
    <m/>
    <n v="0"/>
    <m/>
    <m/>
    <m/>
    <m/>
    <m/>
    <m/>
    <m/>
    <m/>
    <m/>
    <m/>
    <m/>
    <m/>
    <m/>
    <m/>
    <m/>
    <m/>
    <m/>
    <m/>
    <m/>
    <x v="5"/>
    <n v="0"/>
    <n v="0"/>
    <n v="0"/>
    <x v="0"/>
    <m/>
    <m/>
    <n v="9.6999999999999993"/>
    <x v="0"/>
  </r>
  <r>
    <x v="5"/>
    <n v="5073"/>
    <x v="521"/>
    <n v="270"/>
    <n v="45787"/>
    <m/>
    <s v="Rosa"/>
    <m/>
    <m/>
    <m/>
    <n v="0"/>
    <m/>
    <m/>
    <m/>
    <m/>
    <m/>
    <m/>
    <m/>
    <m/>
    <m/>
    <m/>
    <m/>
    <m/>
    <m/>
    <m/>
    <m/>
    <m/>
    <m/>
    <m/>
    <m/>
    <x v="5"/>
    <n v="0"/>
    <n v="0"/>
    <n v="0"/>
    <x v="0"/>
    <m/>
    <m/>
    <n v="27"/>
    <x v="0"/>
  </r>
  <r>
    <x v="5"/>
    <n v="5074"/>
    <x v="522"/>
    <n v="725"/>
    <n v="45787"/>
    <m/>
    <s v="Rosa"/>
    <m/>
    <m/>
    <m/>
    <n v="0"/>
    <m/>
    <m/>
    <m/>
    <m/>
    <m/>
    <m/>
    <m/>
    <m/>
    <m/>
    <m/>
    <m/>
    <m/>
    <m/>
    <m/>
    <m/>
    <m/>
    <m/>
    <m/>
    <m/>
    <x v="5"/>
    <n v="0"/>
    <n v="0"/>
    <n v="0"/>
    <x v="0"/>
    <m/>
    <m/>
    <n v="72.5"/>
    <x v="0"/>
  </r>
  <r>
    <x v="5"/>
    <n v="5075"/>
    <x v="523"/>
    <n v="97"/>
    <n v="45787"/>
    <m/>
    <s v="Rosa"/>
    <m/>
    <m/>
    <m/>
    <n v="0"/>
    <m/>
    <m/>
    <m/>
    <m/>
    <m/>
    <m/>
    <m/>
    <m/>
    <m/>
    <m/>
    <m/>
    <m/>
    <m/>
    <m/>
    <m/>
    <m/>
    <m/>
    <m/>
    <m/>
    <x v="5"/>
    <n v="0"/>
    <n v="0"/>
    <n v="0"/>
    <x v="0"/>
    <m/>
    <m/>
    <n v="9.6999999999999993"/>
    <x v="0"/>
  </r>
  <r>
    <x v="5"/>
    <n v="5076"/>
    <x v="524"/>
    <n v="591"/>
    <n v="45787"/>
    <m/>
    <s v="Rosa"/>
    <m/>
    <m/>
    <m/>
    <n v="0"/>
    <m/>
    <m/>
    <m/>
    <m/>
    <m/>
    <m/>
    <m/>
    <m/>
    <m/>
    <m/>
    <m/>
    <m/>
    <m/>
    <m/>
    <m/>
    <m/>
    <m/>
    <m/>
    <m/>
    <x v="5"/>
    <n v="0"/>
    <n v="0"/>
    <n v="0"/>
    <x v="0"/>
    <m/>
    <m/>
    <n v="59.1"/>
    <x v="0"/>
  </r>
  <r>
    <x v="5"/>
    <n v="5077"/>
    <x v="525"/>
    <n v="151"/>
    <n v="45787"/>
    <m/>
    <s v="Rosa"/>
    <s v="23/05/2025 A este Ayuntamiento no le consta la existencia de gatos comunitarios."/>
    <m/>
    <m/>
    <n v="0"/>
    <m/>
    <m/>
    <m/>
    <m/>
    <m/>
    <m/>
    <m/>
    <m/>
    <m/>
    <m/>
    <m/>
    <m/>
    <m/>
    <m/>
    <m/>
    <m/>
    <m/>
    <m/>
    <m/>
    <x v="5"/>
    <n v="0"/>
    <n v="0"/>
    <n v="0"/>
    <x v="0"/>
    <m/>
    <m/>
    <n v="15.1"/>
    <x v="0"/>
  </r>
  <r>
    <x v="5"/>
    <n v="5078"/>
    <x v="526"/>
    <n v="88"/>
    <n v="45787"/>
    <m/>
    <s v="Rosa"/>
    <m/>
    <m/>
    <m/>
    <n v="0"/>
    <m/>
    <m/>
    <m/>
    <m/>
    <m/>
    <m/>
    <m/>
    <m/>
    <m/>
    <m/>
    <m/>
    <m/>
    <m/>
    <m/>
    <m/>
    <m/>
    <m/>
    <m/>
    <m/>
    <x v="5"/>
    <n v="0"/>
    <n v="0"/>
    <n v="0"/>
    <x v="0"/>
    <m/>
    <m/>
    <n v="8.8000000000000007"/>
    <x v="0"/>
  </r>
  <r>
    <x v="5"/>
    <n v="5079"/>
    <x v="527"/>
    <n v="60"/>
    <n v="45787"/>
    <m/>
    <s v="Rosa"/>
    <m/>
    <m/>
    <m/>
    <n v="0"/>
    <m/>
    <m/>
    <m/>
    <m/>
    <m/>
    <m/>
    <m/>
    <m/>
    <m/>
    <m/>
    <m/>
    <m/>
    <m/>
    <m/>
    <m/>
    <m/>
    <m/>
    <m/>
    <m/>
    <x v="5"/>
    <n v="0"/>
    <n v="0"/>
    <n v="0"/>
    <x v="0"/>
    <m/>
    <m/>
    <n v="6"/>
    <x v="0"/>
  </r>
  <r>
    <x v="5"/>
    <n v="5080"/>
    <x v="528"/>
    <n v="45"/>
    <n v="45787"/>
    <m/>
    <s v="Rosa"/>
    <m/>
    <m/>
    <m/>
    <n v="0"/>
    <m/>
    <m/>
    <m/>
    <m/>
    <m/>
    <m/>
    <m/>
    <m/>
    <m/>
    <m/>
    <m/>
    <m/>
    <m/>
    <m/>
    <m/>
    <m/>
    <m/>
    <m/>
    <m/>
    <x v="5"/>
    <n v="0"/>
    <n v="0"/>
    <n v="0"/>
    <x v="0"/>
    <m/>
    <m/>
    <n v="4.5"/>
    <x v="0"/>
  </r>
  <r>
    <x v="5"/>
    <n v="5081"/>
    <x v="529"/>
    <n v="39"/>
    <n v="45787"/>
    <m/>
    <s v="Rosa"/>
    <m/>
    <m/>
    <m/>
    <n v="0"/>
    <m/>
    <m/>
    <m/>
    <m/>
    <m/>
    <m/>
    <m/>
    <m/>
    <m/>
    <m/>
    <m/>
    <m/>
    <m/>
    <m/>
    <m/>
    <m/>
    <m/>
    <m/>
    <m/>
    <x v="5"/>
    <n v="0"/>
    <n v="0"/>
    <n v="0"/>
    <x v="0"/>
    <m/>
    <m/>
    <n v="3.9"/>
    <x v="0"/>
  </r>
  <r>
    <x v="5"/>
    <n v="5082"/>
    <x v="530"/>
    <n v="529"/>
    <n v="45787"/>
    <m/>
    <s v="Rosa"/>
    <m/>
    <m/>
    <m/>
    <n v="0"/>
    <m/>
    <m/>
    <m/>
    <m/>
    <m/>
    <m/>
    <m/>
    <m/>
    <m/>
    <m/>
    <m/>
    <m/>
    <m/>
    <m/>
    <m/>
    <m/>
    <m/>
    <m/>
    <m/>
    <x v="5"/>
    <n v="0"/>
    <n v="0"/>
    <n v="0"/>
    <x v="0"/>
    <m/>
    <m/>
    <n v="52.9"/>
    <x v="0"/>
  </r>
  <r>
    <x v="5"/>
    <n v="5083"/>
    <x v="531"/>
    <n v="142"/>
    <n v="45787"/>
    <m/>
    <s v="Rosa"/>
    <m/>
    <m/>
    <m/>
    <n v="0"/>
    <m/>
    <m/>
    <m/>
    <m/>
    <m/>
    <m/>
    <m/>
    <m/>
    <m/>
    <m/>
    <m/>
    <m/>
    <m/>
    <m/>
    <m/>
    <m/>
    <m/>
    <m/>
    <m/>
    <x v="5"/>
    <n v="0"/>
    <n v="0"/>
    <n v="0"/>
    <x v="0"/>
    <m/>
    <m/>
    <n v="14.2"/>
    <x v="0"/>
  </r>
  <r>
    <x v="5"/>
    <n v="5085"/>
    <x v="532"/>
    <n v="48"/>
    <n v="45787"/>
    <m/>
    <s v="Rosa"/>
    <m/>
    <m/>
    <m/>
    <n v="0"/>
    <m/>
    <m/>
    <m/>
    <m/>
    <m/>
    <m/>
    <m/>
    <m/>
    <m/>
    <m/>
    <m/>
    <m/>
    <m/>
    <m/>
    <m/>
    <m/>
    <m/>
    <m/>
    <m/>
    <x v="5"/>
    <n v="0"/>
    <n v="0"/>
    <n v="0"/>
    <x v="0"/>
    <m/>
    <m/>
    <n v="4.8"/>
    <x v="0"/>
  </r>
  <r>
    <x v="5"/>
    <n v="5084"/>
    <x v="533"/>
    <n v="47"/>
    <s v="no aparece"/>
    <m/>
    <s v="Rosa"/>
    <m/>
    <m/>
    <m/>
    <n v="0"/>
    <m/>
    <m/>
    <m/>
    <m/>
    <m/>
    <m/>
    <m/>
    <m/>
    <m/>
    <m/>
    <m/>
    <m/>
    <m/>
    <m/>
    <m/>
    <m/>
    <m/>
    <m/>
    <m/>
    <x v="5"/>
    <n v="0"/>
    <n v="0"/>
    <n v="0"/>
    <x v="0"/>
    <m/>
    <m/>
    <n v="4.7"/>
    <x v="0"/>
  </r>
  <r>
    <x v="5"/>
    <n v="5086"/>
    <x v="534"/>
    <n v="66"/>
    <n v="45787"/>
    <m/>
    <s v="Rosa"/>
    <m/>
    <m/>
    <m/>
    <n v="0"/>
    <m/>
    <m/>
    <m/>
    <m/>
    <m/>
    <m/>
    <m/>
    <m/>
    <m/>
    <m/>
    <m/>
    <m/>
    <m/>
    <m/>
    <m/>
    <m/>
    <m/>
    <m/>
    <m/>
    <x v="5"/>
    <n v="0"/>
    <n v="0"/>
    <n v="0"/>
    <x v="0"/>
    <m/>
    <m/>
    <n v="6.6"/>
    <x v="0"/>
  </r>
  <r>
    <x v="5"/>
    <n v="5087"/>
    <x v="535"/>
    <n v="167"/>
    <n v="45787"/>
    <m/>
    <s v="Rosa"/>
    <m/>
    <m/>
    <m/>
    <n v="0"/>
    <m/>
    <m/>
    <m/>
    <m/>
    <m/>
    <m/>
    <m/>
    <m/>
    <m/>
    <m/>
    <m/>
    <m/>
    <m/>
    <m/>
    <m/>
    <m/>
    <m/>
    <m/>
    <m/>
    <x v="5"/>
    <n v="0"/>
    <n v="0"/>
    <n v="0"/>
    <x v="0"/>
    <m/>
    <m/>
    <n v="16.7"/>
    <x v="0"/>
  </r>
  <r>
    <x v="5"/>
    <n v="5088"/>
    <x v="536"/>
    <n v="32"/>
    <n v="45873"/>
    <n v="45908"/>
    <s v="Miriam"/>
    <n v="46079"/>
    <s v="FASE 2"/>
    <m/>
    <n v="0"/>
    <s v="No hay censo municipal de gatos."/>
    <n v="0"/>
    <s v="No"/>
    <m/>
    <s v="No"/>
    <m/>
    <n v="0"/>
    <n v="0"/>
    <n v="0"/>
    <n v="0"/>
    <n v="0"/>
    <n v="0"/>
    <s v="NO"/>
    <s v="No"/>
    <s v="No"/>
    <m/>
    <m/>
    <m/>
    <m/>
    <x v="5"/>
    <n v="0"/>
    <n v="0"/>
    <n v="13"/>
    <x v="1"/>
    <n v="0"/>
    <n v="0"/>
    <n v="3.2"/>
    <x v="0"/>
  </r>
  <r>
    <x v="5"/>
    <n v="5089"/>
    <x v="537"/>
    <n v="474"/>
    <n v="45873"/>
    <n v="45923"/>
    <s v="Miriam"/>
    <m/>
    <s v="FASE 2"/>
    <m/>
    <n v="0"/>
    <m/>
    <m/>
    <m/>
    <m/>
    <m/>
    <m/>
    <m/>
    <m/>
    <m/>
    <m/>
    <m/>
    <m/>
    <m/>
    <m/>
    <m/>
    <m/>
    <m/>
    <m/>
    <m/>
    <x v="5"/>
    <n v="0"/>
    <n v="0"/>
    <n v="0"/>
    <x v="0"/>
    <m/>
    <m/>
    <n v="47.4"/>
    <x v="0"/>
  </r>
  <r>
    <x v="5"/>
    <n v="5090"/>
    <x v="538"/>
    <n v="64"/>
    <n v="45873"/>
    <n v="45923"/>
    <s v="Miriam"/>
    <m/>
    <s v="FASE 2"/>
    <m/>
    <n v="0"/>
    <m/>
    <m/>
    <m/>
    <m/>
    <m/>
    <m/>
    <m/>
    <m/>
    <m/>
    <m/>
    <m/>
    <m/>
    <m/>
    <m/>
    <m/>
    <m/>
    <m/>
    <m/>
    <m/>
    <x v="5"/>
    <n v="0"/>
    <n v="0"/>
    <n v="0"/>
    <x v="0"/>
    <m/>
    <m/>
    <n v="6.4"/>
    <x v="0"/>
  </r>
  <r>
    <x v="5"/>
    <n v="5092"/>
    <x v="539"/>
    <n v="142"/>
    <n v="45873"/>
    <n v="45923"/>
    <s v="Miriam"/>
    <m/>
    <s v="FASE 2"/>
    <m/>
    <n v="0"/>
    <m/>
    <m/>
    <m/>
    <m/>
    <m/>
    <m/>
    <m/>
    <m/>
    <m/>
    <m/>
    <m/>
    <m/>
    <m/>
    <m/>
    <m/>
    <m/>
    <m/>
    <m/>
    <m/>
    <x v="5"/>
    <n v="0"/>
    <n v="0"/>
    <n v="0"/>
    <x v="0"/>
    <m/>
    <m/>
    <n v="14.2"/>
    <x v="0"/>
  </r>
  <r>
    <x v="5"/>
    <n v="5093"/>
    <x v="540"/>
    <n v="495"/>
    <n v="45873"/>
    <n v="45923"/>
    <s v="Miriam"/>
    <m/>
    <s v="FASE 2"/>
    <m/>
    <n v="0"/>
    <m/>
    <m/>
    <m/>
    <m/>
    <m/>
    <m/>
    <m/>
    <m/>
    <m/>
    <m/>
    <m/>
    <m/>
    <m/>
    <m/>
    <m/>
    <m/>
    <m/>
    <m/>
    <m/>
    <x v="5"/>
    <n v="0"/>
    <n v="0"/>
    <n v="0"/>
    <x v="0"/>
    <m/>
    <m/>
    <n v="49.5"/>
    <x v="0"/>
  </r>
  <r>
    <x v="5"/>
    <n v="5094"/>
    <x v="541"/>
    <n v="140"/>
    <n v="45873"/>
    <n v="45908"/>
    <s v="Miriam"/>
    <n v="46079"/>
    <s v="FASE 2"/>
    <m/>
    <n v="0"/>
    <s v="No hay censo municipal de gatos."/>
    <n v="0"/>
    <s v="No"/>
    <m/>
    <s v="No"/>
    <m/>
    <n v="0"/>
    <n v="0"/>
    <n v="0"/>
    <n v="0"/>
    <n v="0"/>
    <n v="0"/>
    <s v="NO"/>
    <s v="No"/>
    <s v="No"/>
    <m/>
    <m/>
    <m/>
    <m/>
    <x v="5"/>
    <n v="0"/>
    <n v="0"/>
    <n v="13"/>
    <x v="1"/>
    <n v="0"/>
    <n v="0"/>
    <n v="14"/>
    <x v="0"/>
  </r>
  <r>
    <x v="5"/>
    <n v="5095"/>
    <x v="542"/>
    <n v="270"/>
    <n v="45873"/>
    <n v="45923"/>
    <s v="Miriam"/>
    <m/>
    <s v="FASE 2"/>
    <m/>
    <n v="0"/>
    <m/>
    <m/>
    <m/>
    <m/>
    <m/>
    <m/>
    <m/>
    <m/>
    <m/>
    <m/>
    <m/>
    <m/>
    <m/>
    <m/>
    <m/>
    <m/>
    <m/>
    <m/>
    <m/>
    <x v="5"/>
    <n v="0"/>
    <n v="0"/>
    <n v="0"/>
    <x v="0"/>
    <m/>
    <m/>
    <n v="27"/>
    <x v="0"/>
  </r>
  <r>
    <x v="5"/>
    <n v="5096"/>
    <x v="543"/>
    <n v="75"/>
    <n v="45873"/>
    <n v="45923"/>
    <s v="Miriam"/>
    <m/>
    <s v="FASE 2"/>
    <m/>
    <n v="0"/>
    <m/>
    <m/>
    <m/>
    <m/>
    <m/>
    <m/>
    <m/>
    <m/>
    <m/>
    <m/>
    <m/>
    <m/>
    <m/>
    <m/>
    <m/>
    <m/>
    <m/>
    <m/>
    <m/>
    <x v="5"/>
    <n v="0"/>
    <n v="0"/>
    <n v="0"/>
    <x v="0"/>
    <m/>
    <m/>
    <n v="7.5"/>
    <x v="0"/>
  </r>
  <r>
    <x v="5"/>
    <n v="5097"/>
    <x v="544"/>
    <n v="457"/>
    <n v="45873"/>
    <n v="45908"/>
    <s v="Miriam"/>
    <m/>
    <s v="FASE 2"/>
    <m/>
    <n v="0"/>
    <m/>
    <m/>
    <m/>
    <m/>
    <m/>
    <m/>
    <m/>
    <m/>
    <m/>
    <m/>
    <m/>
    <m/>
    <m/>
    <m/>
    <m/>
    <m/>
    <m/>
    <m/>
    <m/>
    <x v="5"/>
    <n v="0"/>
    <n v="0"/>
    <n v="0"/>
    <x v="0"/>
    <m/>
    <m/>
    <n v="45.7"/>
    <x v="0"/>
  </r>
  <r>
    <x v="5"/>
    <n v="5099"/>
    <x v="545"/>
    <n v="441"/>
    <n v="45873"/>
    <n v="45908"/>
    <s v="Miriam"/>
    <m/>
    <s v="FASE 2"/>
    <m/>
    <n v="0"/>
    <m/>
    <m/>
    <m/>
    <m/>
    <m/>
    <m/>
    <m/>
    <m/>
    <m/>
    <m/>
    <m/>
    <m/>
    <m/>
    <m/>
    <m/>
    <m/>
    <m/>
    <m/>
    <m/>
    <x v="5"/>
    <n v="0"/>
    <n v="0"/>
    <n v="0"/>
    <x v="0"/>
    <m/>
    <m/>
    <n v="44.1"/>
    <x v="0"/>
  </r>
  <r>
    <x v="5"/>
    <n v="5100"/>
    <x v="546"/>
    <n v="280"/>
    <n v="45873"/>
    <n v="45923"/>
    <s v="Miriam"/>
    <m/>
    <s v="FASE 2"/>
    <m/>
    <n v="0"/>
    <m/>
    <m/>
    <m/>
    <m/>
    <m/>
    <m/>
    <m/>
    <m/>
    <m/>
    <m/>
    <m/>
    <m/>
    <m/>
    <m/>
    <m/>
    <m/>
    <m/>
    <m/>
    <m/>
    <x v="5"/>
    <n v="0"/>
    <n v="0"/>
    <n v="0"/>
    <x v="0"/>
    <m/>
    <m/>
    <n v="28"/>
    <x v="0"/>
  </r>
  <r>
    <x v="5"/>
    <n v="5102"/>
    <x v="547"/>
    <n v="2183"/>
    <n v="45873"/>
    <n v="45923"/>
    <s v="Miriam"/>
    <m/>
    <s v="FASE 2"/>
    <m/>
    <n v="0"/>
    <m/>
    <m/>
    <m/>
    <m/>
    <m/>
    <m/>
    <m/>
    <m/>
    <m/>
    <m/>
    <m/>
    <m/>
    <m/>
    <m/>
    <m/>
    <m/>
    <m/>
    <m/>
    <m/>
    <x v="5"/>
    <n v="0"/>
    <n v="0"/>
    <n v="0"/>
    <x v="0"/>
    <m/>
    <m/>
    <n v="218.3"/>
    <x v="0"/>
  </r>
  <r>
    <x v="5"/>
    <n v="5101"/>
    <x v="548"/>
    <n v="311"/>
    <n v="45873"/>
    <n v="45923"/>
    <s v="Miriam"/>
    <m/>
    <s v="FASE 2"/>
    <m/>
    <n v="0"/>
    <m/>
    <m/>
    <m/>
    <m/>
    <m/>
    <m/>
    <m/>
    <m/>
    <m/>
    <m/>
    <m/>
    <m/>
    <m/>
    <m/>
    <m/>
    <m/>
    <m/>
    <m/>
    <m/>
    <x v="5"/>
    <n v="0"/>
    <n v="0"/>
    <n v="0"/>
    <x v="0"/>
    <m/>
    <m/>
    <n v="31.1"/>
    <x v="0"/>
  </r>
  <r>
    <x v="5"/>
    <n v="5103"/>
    <x v="549"/>
    <n v="59"/>
    <s v="NO APARECE EN REDSARA"/>
    <m/>
    <m/>
    <m/>
    <m/>
    <m/>
    <n v="0"/>
    <m/>
    <m/>
    <m/>
    <m/>
    <m/>
    <m/>
    <m/>
    <m/>
    <m/>
    <m/>
    <m/>
    <m/>
    <m/>
    <m/>
    <m/>
    <m/>
    <m/>
    <m/>
    <m/>
    <x v="5"/>
    <n v="0"/>
    <n v="0"/>
    <n v="0"/>
    <x v="0"/>
    <m/>
    <m/>
    <n v="5.9"/>
    <x v="0"/>
  </r>
  <r>
    <x v="5"/>
    <n v="5106"/>
    <x v="550"/>
    <n v="27"/>
    <n v="45873"/>
    <n v="45923"/>
    <s v="Miriam"/>
    <m/>
    <s v="FASE 2"/>
    <m/>
    <n v="0"/>
    <m/>
    <m/>
    <m/>
    <m/>
    <m/>
    <m/>
    <m/>
    <m/>
    <m/>
    <m/>
    <m/>
    <m/>
    <m/>
    <m/>
    <m/>
    <m/>
    <m/>
    <m/>
    <m/>
    <x v="5"/>
    <n v="0"/>
    <n v="0"/>
    <n v="0"/>
    <x v="0"/>
    <m/>
    <m/>
    <n v="2.7"/>
    <x v="0"/>
  </r>
  <r>
    <x v="5"/>
    <n v="5104"/>
    <x v="551"/>
    <n v="30"/>
    <n v="45873"/>
    <n v="45923"/>
    <s v="Miriam"/>
    <m/>
    <s v="FASE 2"/>
    <m/>
    <n v="0"/>
    <m/>
    <m/>
    <m/>
    <m/>
    <m/>
    <m/>
    <m/>
    <m/>
    <m/>
    <m/>
    <m/>
    <m/>
    <m/>
    <m/>
    <m/>
    <m/>
    <m/>
    <m/>
    <m/>
    <x v="5"/>
    <n v="0"/>
    <n v="0"/>
    <n v="0"/>
    <x v="0"/>
    <m/>
    <m/>
    <n v="3"/>
    <x v="0"/>
  </r>
  <r>
    <x v="5"/>
    <n v="5105"/>
    <x v="552"/>
    <n v="344"/>
    <n v="45873"/>
    <n v="45923"/>
    <s v="Miriam"/>
    <m/>
    <s v="FASE 2"/>
    <m/>
    <n v="0"/>
    <m/>
    <m/>
    <m/>
    <m/>
    <m/>
    <m/>
    <m/>
    <m/>
    <m/>
    <m/>
    <m/>
    <m/>
    <m/>
    <m/>
    <m/>
    <m/>
    <m/>
    <m/>
    <m/>
    <x v="5"/>
    <n v="0"/>
    <n v="0"/>
    <n v="0"/>
    <x v="0"/>
    <m/>
    <m/>
    <n v="34.4"/>
    <x v="0"/>
  </r>
  <r>
    <x v="5"/>
    <n v="5107"/>
    <x v="553"/>
    <n v="42"/>
    <n v="45873"/>
    <n v="45908"/>
    <s v="Miriam"/>
    <m/>
    <s v="FASE 2"/>
    <m/>
    <n v="0"/>
    <m/>
    <m/>
    <m/>
    <m/>
    <m/>
    <m/>
    <m/>
    <m/>
    <m/>
    <m/>
    <m/>
    <m/>
    <m/>
    <m/>
    <m/>
    <m/>
    <m/>
    <m/>
    <m/>
    <x v="5"/>
    <n v="0"/>
    <n v="0"/>
    <n v="0"/>
    <x v="0"/>
    <m/>
    <m/>
    <n v="4.2"/>
    <x v="0"/>
  </r>
  <r>
    <x v="5"/>
    <n v="5108"/>
    <x v="554"/>
    <n v="40"/>
    <n v="45873"/>
    <n v="45908"/>
    <s v="Miriam"/>
    <n v="46050"/>
    <s v="FASE 2"/>
    <s v="PENDIENTE"/>
    <n v="0"/>
    <m/>
    <m/>
    <s v="No"/>
    <m/>
    <s v="No"/>
    <m/>
    <m/>
    <m/>
    <m/>
    <m/>
    <m/>
    <m/>
    <s v="NO"/>
    <s v="No"/>
    <s v="No"/>
    <m/>
    <m/>
    <m/>
    <m/>
    <x v="5"/>
    <n v="0"/>
    <n v="0"/>
    <n v="5"/>
    <x v="1"/>
    <m/>
    <m/>
    <n v="4"/>
    <x v="0"/>
  </r>
  <r>
    <x v="5"/>
    <n v="5109"/>
    <x v="555"/>
    <n v="450"/>
    <n v="45873"/>
    <n v="45923"/>
    <s v="Miriam"/>
    <m/>
    <s v="FASE 2"/>
    <m/>
    <n v="0"/>
    <m/>
    <m/>
    <m/>
    <m/>
    <m/>
    <m/>
    <m/>
    <m/>
    <m/>
    <m/>
    <m/>
    <m/>
    <m/>
    <m/>
    <m/>
    <m/>
    <m/>
    <m/>
    <m/>
    <x v="5"/>
    <n v="0"/>
    <n v="0"/>
    <n v="0"/>
    <x v="0"/>
    <m/>
    <m/>
    <n v="45"/>
    <x v="0"/>
  </r>
  <r>
    <x v="5"/>
    <n v="5110"/>
    <x v="556"/>
    <n v="788"/>
    <n v="45875"/>
    <n v="45923"/>
    <s v="Miriam"/>
    <m/>
    <s v="FASE 2"/>
    <m/>
    <n v="0"/>
    <m/>
    <m/>
    <m/>
    <m/>
    <m/>
    <m/>
    <m/>
    <m/>
    <m/>
    <m/>
    <m/>
    <m/>
    <m/>
    <m/>
    <m/>
    <m/>
    <m/>
    <m/>
    <m/>
    <x v="5"/>
    <n v="0"/>
    <n v="0"/>
    <n v="0"/>
    <x v="0"/>
    <m/>
    <m/>
    <n v="78.8"/>
    <x v="0"/>
  </r>
  <r>
    <x v="5"/>
    <n v="5113"/>
    <x v="557"/>
    <n v="63"/>
    <n v="45875"/>
    <n v="45923"/>
    <s v="Miriam"/>
    <m/>
    <s v="FASE 2"/>
    <m/>
    <n v="0"/>
    <m/>
    <m/>
    <m/>
    <m/>
    <m/>
    <m/>
    <m/>
    <m/>
    <m/>
    <m/>
    <m/>
    <m/>
    <m/>
    <m/>
    <m/>
    <m/>
    <m/>
    <m/>
    <m/>
    <x v="5"/>
    <n v="0"/>
    <n v="0"/>
    <n v="0"/>
    <x v="0"/>
    <m/>
    <m/>
    <n v="6.3"/>
    <x v="0"/>
  </r>
  <r>
    <x v="5"/>
    <n v="5112"/>
    <x v="558"/>
    <n v="103"/>
    <n v="45875"/>
    <n v="45908"/>
    <s v="Miriam"/>
    <n v="46050"/>
    <s v="FASE 2"/>
    <s v="PENDIENTE"/>
    <n v="0"/>
    <m/>
    <m/>
    <s v="No"/>
    <m/>
    <s v="No"/>
    <m/>
    <m/>
    <m/>
    <m/>
    <m/>
    <m/>
    <m/>
    <s v="NO"/>
    <s v="No"/>
    <s v="No"/>
    <m/>
    <m/>
    <m/>
    <m/>
    <x v="5"/>
    <n v="0"/>
    <n v="0"/>
    <n v="5"/>
    <x v="1"/>
    <m/>
    <m/>
    <n v="10.3"/>
    <x v="0"/>
  </r>
  <r>
    <x v="5"/>
    <n v="5114"/>
    <x v="559"/>
    <n v="1299"/>
    <n v="45875"/>
    <n v="45948"/>
    <s v="Miriam"/>
    <m/>
    <s v="FASE 2"/>
    <s v="PENDIENTE"/>
    <n v="0"/>
    <m/>
    <m/>
    <s v="No"/>
    <m/>
    <s v="No"/>
    <m/>
    <m/>
    <m/>
    <m/>
    <m/>
    <m/>
    <m/>
    <s v="NO"/>
    <s v="No"/>
    <s v="No"/>
    <m/>
    <m/>
    <m/>
    <m/>
    <x v="5"/>
    <n v="0"/>
    <n v="0"/>
    <n v="5"/>
    <x v="1"/>
    <m/>
    <m/>
    <n v="129.9"/>
    <x v="0"/>
  </r>
  <r>
    <x v="5"/>
    <n v="5115"/>
    <x v="560"/>
    <n v="700"/>
    <n v="45875"/>
    <n v="45923"/>
    <s v="Miriam"/>
    <m/>
    <s v="FASE 2"/>
    <m/>
    <n v="0"/>
    <m/>
    <m/>
    <m/>
    <m/>
    <m/>
    <m/>
    <m/>
    <m/>
    <m/>
    <m/>
    <m/>
    <m/>
    <m/>
    <m/>
    <m/>
    <m/>
    <m/>
    <m/>
    <m/>
    <x v="5"/>
    <n v="0"/>
    <n v="0"/>
    <n v="0"/>
    <x v="0"/>
    <m/>
    <m/>
    <n v="70"/>
    <x v="0"/>
  </r>
  <r>
    <x v="5"/>
    <n v="5116"/>
    <x v="561"/>
    <n v="91"/>
    <s v="NO APARECE EN REDSARA"/>
    <m/>
    <s v="Miriam"/>
    <m/>
    <m/>
    <m/>
    <n v="0"/>
    <m/>
    <m/>
    <m/>
    <m/>
    <m/>
    <m/>
    <m/>
    <m/>
    <m/>
    <m/>
    <m/>
    <m/>
    <m/>
    <m/>
    <m/>
    <m/>
    <m/>
    <m/>
    <m/>
    <x v="5"/>
    <n v="0"/>
    <n v="0"/>
    <n v="0"/>
    <x v="0"/>
    <m/>
    <m/>
    <n v="9.1"/>
    <x v="0"/>
  </r>
  <r>
    <x v="5"/>
    <n v="5117"/>
    <x v="562"/>
    <n v="196"/>
    <n v="45875"/>
    <n v="45908"/>
    <s v="Miriam"/>
    <m/>
    <s v="FASE 2"/>
    <m/>
    <n v="0"/>
    <m/>
    <m/>
    <s v="Es un &quot;esfuerzo desproporcionado&quot; contestar &quot;sí o no&quot;"/>
    <m/>
    <m/>
    <m/>
    <m/>
    <m/>
    <m/>
    <m/>
    <m/>
    <m/>
    <s v="Es un &quot;esfuerzo desproporcionado&quot; contestar &quot;sí o no&quot;"/>
    <m/>
    <m/>
    <m/>
    <m/>
    <m/>
    <m/>
    <x v="5"/>
    <n v="0"/>
    <n v="0"/>
    <n v="2"/>
    <x v="1"/>
    <m/>
    <m/>
    <n v="19.600000000000001"/>
    <x v="0"/>
  </r>
  <r>
    <x v="5"/>
    <n v="5118"/>
    <x v="563"/>
    <n v="70"/>
    <n v="45875"/>
    <n v="45923"/>
    <s v="Miriam"/>
    <m/>
    <s v="FASE 2"/>
    <m/>
    <n v="0"/>
    <m/>
    <m/>
    <m/>
    <m/>
    <m/>
    <m/>
    <m/>
    <m/>
    <m/>
    <m/>
    <m/>
    <m/>
    <m/>
    <m/>
    <m/>
    <m/>
    <m/>
    <m/>
    <m/>
    <x v="5"/>
    <n v="0"/>
    <n v="0"/>
    <n v="0"/>
    <x v="0"/>
    <m/>
    <m/>
    <n v="7"/>
    <x v="0"/>
  </r>
  <r>
    <x v="5"/>
    <n v="5119"/>
    <x v="564"/>
    <n v="26"/>
    <n v="45875"/>
    <n v="45908"/>
    <s v="Miriam"/>
    <m/>
    <s v="FASE 2"/>
    <m/>
    <n v="0"/>
    <m/>
    <m/>
    <m/>
    <m/>
    <m/>
    <m/>
    <m/>
    <m/>
    <m/>
    <m/>
    <m/>
    <m/>
    <m/>
    <m/>
    <m/>
    <m/>
    <m/>
    <m/>
    <m/>
    <x v="5"/>
    <n v="0"/>
    <n v="0"/>
    <n v="0"/>
    <x v="0"/>
    <m/>
    <m/>
    <n v="2.6"/>
    <x v="0"/>
  </r>
  <r>
    <x v="5"/>
    <n v="5120"/>
    <x v="565"/>
    <n v="31"/>
    <n v="45875"/>
    <n v="45923"/>
    <s v="Miriam"/>
    <m/>
    <s v="FASE 2"/>
    <m/>
    <n v="0"/>
    <m/>
    <m/>
    <m/>
    <m/>
    <m/>
    <m/>
    <m/>
    <m/>
    <m/>
    <m/>
    <m/>
    <m/>
    <m/>
    <m/>
    <m/>
    <m/>
    <m/>
    <m/>
    <m/>
    <x v="5"/>
    <n v="0"/>
    <n v="0"/>
    <n v="0"/>
    <x v="0"/>
    <m/>
    <m/>
    <n v="3.1"/>
    <x v="0"/>
  </r>
  <r>
    <x v="5"/>
    <n v="5121"/>
    <x v="566"/>
    <n v="361"/>
    <n v="45875"/>
    <n v="45923"/>
    <s v="Miriam"/>
    <n v="46049"/>
    <s v="FASE 2"/>
    <s v="PENDIENTE"/>
    <n v="0"/>
    <s v="NO HAY "/>
    <m/>
    <s v="No"/>
    <m/>
    <s v="No"/>
    <m/>
    <m/>
    <m/>
    <m/>
    <m/>
    <m/>
    <m/>
    <s v="NO"/>
    <s v="No"/>
    <s v="No"/>
    <m/>
    <m/>
    <m/>
    <m/>
    <x v="5"/>
    <n v="0"/>
    <n v="0"/>
    <n v="6"/>
    <x v="1"/>
    <m/>
    <m/>
    <n v="36.1"/>
    <x v="0"/>
  </r>
  <r>
    <x v="5"/>
    <n v="5122"/>
    <x v="567"/>
    <n v="108"/>
    <n v="45875"/>
    <n v="45923"/>
    <s v="Miriam"/>
    <m/>
    <s v="FASE 2"/>
    <m/>
    <n v="0"/>
    <m/>
    <m/>
    <m/>
    <m/>
    <m/>
    <m/>
    <m/>
    <m/>
    <m/>
    <m/>
    <m/>
    <m/>
    <m/>
    <m/>
    <m/>
    <m/>
    <m/>
    <m/>
    <m/>
    <x v="5"/>
    <n v="0"/>
    <n v="0"/>
    <n v="0"/>
    <x v="0"/>
    <m/>
    <m/>
    <n v="10.8"/>
    <x v="0"/>
  </r>
  <r>
    <x v="5"/>
    <n v="5123"/>
    <x v="568"/>
    <n v="117"/>
    <n v="45875"/>
    <n v="45923"/>
    <s v="Miriam"/>
    <m/>
    <s v="FASE 2"/>
    <m/>
    <n v="0"/>
    <m/>
    <m/>
    <m/>
    <m/>
    <m/>
    <m/>
    <m/>
    <m/>
    <m/>
    <m/>
    <m/>
    <m/>
    <m/>
    <m/>
    <m/>
    <m/>
    <m/>
    <m/>
    <m/>
    <x v="5"/>
    <n v="0"/>
    <n v="0"/>
    <n v="0"/>
    <x v="0"/>
    <m/>
    <m/>
    <n v="11.7"/>
    <x v="0"/>
  </r>
  <r>
    <x v="5"/>
    <n v="5124"/>
    <x v="569"/>
    <n v="77"/>
    <n v="45875"/>
    <n v="45898"/>
    <s v="Miriam"/>
    <n v="45894"/>
    <s v="FASE 2"/>
    <m/>
    <n v="0"/>
    <s v="La información solicitada podrá ser objeto de consulta en las oficinas municipales"/>
    <m/>
    <s v="La información solicitada podrá ser objeto de consulta en las oficinas municipales"/>
    <s v="La información solicitada podrá ser objeto de consulta en las oficinas municipales"/>
    <s v="La información solicitada podrá ser objeto de consulta en las oficinas municipales"/>
    <m/>
    <m/>
    <m/>
    <m/>
    <m/>
    <m/>
    <m/>
    <s v="La información solicitada podrá ser objeto de consulta en las oficinas municipales"/>
    <s v="La información solicitada podrá ser objeto de consulta en las oficinas municipales"/>
    <s v="La información solicitada podrá ser objeto de consulta en las oficinas municipales"/>
    <m/>
    <m/>
    <m/>
    <m/>
    <x v="5"/>
    <n v="0"/>
    <n v="0"/>
    <n v="7"/>
    <x v="1"/>
    <m/>
    <m/>
    <n v="7.7"/>
    <x v="0"/>
  </r>
  <r>
    <x v="5"/>
    <n v="5125"/>
    <x v="570"/>
    <n v="54"/>
    <n v="45875"/>
    <n v="45923"/>
    <s v="Miriam"/>
    <m/>
    <s v="FASE 2"/>
    <m/>
    <n v="0"/>
    <m/>
    <m/>
    <m/>
    <m/>
    <m/>
    <m/>
    <m/>
    <m/>
    <m/>
    <m/>
    <m/>
    <m/>
    <m/>
    <m/>
    <m/>
    <m/>
    <m/>
    <m/>
    <m/>
    <x v="5"/>
    <n v="0"/>
    <n v="0"/>
    <n v="0"/>
    <x v="0"/>
    <m/>
    <m/>
    <n v="5.4"/>
    <x v="0"/>
  </r>
  <r>
    <x v="5"/>
    <n v="5126"/>
    <x v="571"/>
    <n v="66"/>
    <n v="45875"/>
    <n v="45908"/>
    <s v="Miriam"/>
    <m/>
    <s v="FASE 2"/>
    <m/>
    <n v="0"/>
    <m/>
    <m/>
    <m/>
    <m/>
    <m/>
    <m/>
    <m/>
    <m/>
    <m/>
    <m/>
    <m/>
    <m/>
    <m/>
    <m/>
    <m/>
    <m/>
    <m/>
    <m/>
    <m/>
    <x v="5"/>
    <n v="0"/>
    <n v="0"/>
    <n v="0"/>
    <x v="0"/>
    <m/>
    <m/>
    <n v="6.6"/>
    <x v="0"/>
  </r>
  <r>
    <x v="5"/>
    <n v="5127"/>
    <x v="572"/>
    <n v="731"/>
    <n v="45875"/>
    <n v="45923"/>
    <s v="Miriam"/>
    <m/>
    <s v="FASE 2"/>
    <m/>
    <n v="0"/>
    <m/>
    <m/>
    <m/>
    <m/>
    <m/>
    <m/>
    <m/>
    <m/>
    <m/>
    <m/>
    <m/>
    <m/>
    <m/>
    <m/>
    <m/>
    <m/>
    <m/>
    <m/>
    <m/>
    <x v="5"/>
    <n v="0"/>
    <n v="0"/>
    <n v="0"/>
    <x v="0"/>
    <m/>
    <m/>
    <n v="73.099999999999994"/>
    <x v="0"/>
  </r>
  <r>
    <x v="5"/>
    <n v="5128"/>
    <x v="573"/>
    <n v="410"/>
    <n v="45875"/>
    <m/>
    <s v="Miriam"/>
    <n v="45895"/>
    <s v="OK"/>
    <m/>
    <n v="0"/>
    <m/>
    <m/>
    <s v="No"/>
    <m/>
    <s v="No"/>
    <m/>
    <m/>
    <m/>
    <m/>
    <m/>
    <m/>
    <m/>
    <s v="NO"/>
    <s v="No"/>
    <s v="No"/>
    <m/>
    <m/>
    <m/>
    <m/>
    <x v="5"/>
    <n v="0"/>
    <n v="0"/>
    <n v="5"/>
    <x v="1"/>
    <m/>
    <m/>
    <n v="41"/>
    <x v="0"/>
  </r>
  <r>
    <x v="5"/>
    <n v="5129"/>
    <x v="574"/>
    <n v="98"/>
    <n v="45875"/>
    <n v="45923"/>
    <s v="Miriam"/>
    <m/>
    <s v="FASE 2"/>
    <m/>
    <n v="0"/>
    <m/>
    <m/>
    <s v="Es un &quot;esfuerzo desproporcionado&quot; contestar &quot;sí o no&quot;"/>
    <m/>
    <m/>
    <m/>
    <m/>
    <m/>
    <m/>
    <m/>
    <m/>
    <m/>
    <s v="Es un &quot;esfuerzo desproporcionado&quot; contestar &quot;sí o no&quot;"/>
    <m/>
    <m/>
    <m/>
    <m/>
    <m/>
    <m/>
    <x v="5"/>
    <n v="0"/>
    <n v="0"/>
    <n v="2"/>
    <x v="1"/>
    <m/>
    <m/>
    <n v="9.8000000000000007"/>
    <x v="0"/>
  </r>
  <r>
    <x v="5"/>
    <n v="5130"/>
    <x v="575"/>
    <n v="112"/>
    <n v="45875"/>
    <n v="45908"/>
    <s v="Miriam"/>
    <m/>
    <s v="FASE 2"/>
    <m/>
    <n v="0"/>
    <m/>
    <m/>
    <m/>
    <m/>
    <m/>
    <m/>
    <m/>
    <m/>
    <m/>
    <m/>
    <m/>
    <m/>
    <m/>
    <m/>
    <m/>
    <m/>
    <m/>
    <m/>
    <m/>
    <x v="5"/>
    <n v="0"/>
    <n v="0"/>
    <n v="0"/>
    <x v="0"/>
    <m/>
    <m/>
    <n v="11.2"/>
    <x v="0"/>
  </r>
  <r>
    <x v="5"/>
    <n v="5131"/>
    <x v="576"/>
    <n v="95"/>
    <n v="45886"/>
    <n v="45948"/>
    <s v="Miriam"/>
    <m/>
    <s v="FASE 2"/>
    <m/>
    <n v="0"/>
    <m/>
    <m/>
    <m/>
    <m/>
    <m/>
    <m/>
    <m/>
    <m/>
    <m/>
    <m/>
    <m/>
    <m/>
    <m/>
    <m/>
    <m/>
    <m/>
    <m/>
    <m/>
    <m/>
    <x v="5"/>
    <n v="0"/>
    <n v="0"/>
    <n v="0"/>
    <x v="0"/>
    <m/>
    <m/>
    <n v="9.5"/>
    <x v="0"/>
  </r>
  <r>
    <x v="5"/>
    <n v="5132"/>
    <x v="577"/>
    <n v="916"/>
    <n v="45886"/>
    <n v="45923"/>
    <s v="Miriam"/>
    <n v="46085"/>
    <s v="FASE 2"/>
    <m/>
    <n v="0"/>
    <m/>
    <n v="34.6"/>
    <m/>
    <m/>
    <s v="No"/>
    <m/>
    <n v="3000"/>
    <m/>
    <m/>
    <m/>
    <m/>
    <m/>
    <s v="NO"/>
    <s v="No"/>
    <s v="No"/>
    <m/>
    <m/>
    <m/>
    <m/>
    <x v="5"/>
    <n v="0.34600000000000003"/>
    <n v="0"/>
    <n v="6"/>
    <x v="1"/>
    <n v="3.2751091703056767"/>
    <m/>
    <n v="91.6"/>
    <x v="0"/>
  </r>
  <r>
    <x v="5"/>
    <n v="5133"/>
    <x v="578"/>
    <n v="59"/>
    <n v="45908"/>
    <n v="45948"/>
    <s v="Miriam"/>
    <m/>
    <s v="FASE 2"/>
    <m/>
    <n v="0"/>
    <m/>
    <m/>
    <m/>
    <m/>
    <m/>
    <m/>
    <m/>
    <m/>
    <m/>
    <m/>
    <m/>
    <m/>
    <m/>
    <m/>
    <m/>
    <m/>
    <m/>
    <m/>
    <m/>
    <x v="5"/>
    <n v="0"/>
    <n v="0"/>
    <n v="0"/>
    <x v="0"/>
    <m/>
    <m/>
    <n v="5.9"/>
    <x v="0"/>
  </r>
  <r>
    <x v="5"/>
    <n v="5134"/>
    <x v="579"/>
    <n v="53"/>
    <n v="45886"/>
    <n v="45923"/>
    <s v="Miriam"/>
    <m/>
    <s v="FASE 2"/>
    <m/>
    <n v="0"/>
    <m/>
    <m/>
    <m/>
    <m/>
    <m/>
    <m/>
    <m/>
    <m/>
    <m/>
    <m/>
    <m/>
    <m/>
    <m/>
    <m/>
    <m/>
    <m/>
    <m/>
    <m/>
    <m/>
    <x v="5"/>
    <n v="0"/>
    <n v="0"/>
    <n v="0"/>
    <x v="0"/>
    <m/>
    <m/>
    <n v="5.3"/>
    <x v="0"/>
  </r>
  <r>
    <x v="5"/>
    <n v="5135"/>
    <x v="580"/>
    <n v="502"/>
    <n v="45886"/>
    <n v="45900"/>
    <s v="Miriam"/>
    <n v="45897"/>
    <s v="FASE 2"/>
    <s v="PENDIENTE RECIBIR CT"/>
    <n v="0"/>
    <m/>
    <n v="0"/>
    <s v="No"/>
    <m/>
    <s v="No"/>
    <n v="0"/>
    <m/>
    <m/>
    <n v="0"/>
    <n v="0"/>
    <n v="0"/>
    <n v="0"/>
    <s v="NO"/>
    <s v="No"/>
    <s v="No"/>
    <m/>
    <m/>
    <m/>
    <m/>
    <x v="5"/>
    <n v="0"/>
    <n v="0"/>
    <n v="11"/>
    <x v="1"/>
    <m/>
    <m/>
    <n v="50.2"/>
    <x v="0"/>
  </r>
  <r>
    <x v="5"/>
    <n v="5136"/>
    <x v="581"/>
    <n v="80"/>
    <n v="45886"/>
    <n v="45948"/>
    <s v="Miriam"/>
    <m/>
    <s v="FASE 2"/>
    <m/>
    <n v="0"/>
    <m/>
    <m/>
    <m/>
    <m/>
    <m/>
    <m/>
    <m/>
    <m/>
    <m/>
    <m/>
    <m/>
    <m/>
    <m/>
    <m/>
    <m/>
    <m/>
    <m/>
    <m/>
    <m/>
    <x v="5"/>
    <n v="0"/>
    <n v="0"/>
    <n v="0"/>
    <x v="0"/>
    <m/>
    <m/>
    <n v="8"/>
    <x v="0"/>
  </r>
  <r>
    <x v="5"/>
    <n v="5138"/>
    <x v="582"/>
    <n v="300"/>
    <n v="45886"/>
    <n v="45923"/>
    <s v="Miriam"/>
    <n v="46051"/>
    <s v="FASE 2"/>
    <s v="PENDIENTE RECIBIR CT"/>
    <n v="0"/>
    <m/>
    <n v="0"/>
    <s v="No"/>
    <m/>
    <s v="No"/>
    <n v="0"/>
    <m/>
    <m/>
    <n v="0"/>
    <n v="0"/>
    <n v="0"/>
    <n v="0"/>
    <s v="NO"/>
    <s v="No"/>
    <s v="No"/>
    <m/>
    <m/>
    <m/>
    <m/>
    <x v="5"/>
    <n v="0"/>
    <n v="0"/>
    <n v="11"/>
    <x v="1"/>
    <m/>
    <m/>
    <n v="30"/>
    <x v="0"/>
  </r>
  <r>
    <x v="5"/>
    <n v="5139"/>
    <x v="583"/>
    <n v="74"/>
    <s v="NO APARECE EN REDSARA"/>
    <m/>
    <m/>
    <m/>
    <m/>
    <m/>
    <n v="0"/>
    <m/>
    <m/>
    <m/>
    <m/>
    <m/>
    <m/>
    <m/>
    <m/>
    <m/>
    <m/>
    <m/>
    <m/>
    <m/>
    <m/>
    <m/>
    <m/>
    <m/>
    <m/>
    <m/>
    <x v="5"/>
    <n v="0"/>
    <n v="0"/>
    <n v="0"/>
    <x v="0"/>
    <m/>
    <m/>
    <n v="7.4"/>
    <x v="0"/>
  </r>
  <r>
    <x v="5"/>
    <n v="5140"/>
    <x v="584"/>
    <n v="111"/>
    <n v="45886"/>
    <n v="45923"/>
    <s v="Miriam"/>
    <m/>
    <s v="FASE 2"/>
    <m/>
    <n v="0"/>
    <m/>
    <m/>
    <m/>
    <m/>
    <m/>
    <m/>
    <m/>
    <m/>
    <m/>
    <m/>
    <m/>
    <m/>
    <m/>
    <m/>
    <m/>
    <m/>
    <m/>
    <m/>
    <m/>
    <x v="5"/>
    <n v="0"/>
    <n v="0"/>
    <n v="0"/>
    <x v="0"/>
    <m/>
    <m/>
    <n v="11.1"/>
    <x v="0"/>
  </r>
  <r>
    <x v="5"/>
    <n v="5141"/>
    <x v="585"/>
    <n v="104"/>
    <n v="45886"/>
    <n v="45923"/>
    <s v="Miriam"/>
    <m/>
    <s v="FASE 2"/>
    <m/>
    <n v="0"/>
    <m/>
    <m/>
    <s v="No"/>
    <m/>
    <m/>
    <m/>
    <m/>
    <m/>
    <m/>
    <m/>
    <m/>
    <m/>
    <s v="NO"/>
    <s v="No"/>
    <s v="No"/>
    <m/>
    <m/>
    <m/>
    <m/>
    <x v="5"/>
    <n v="0"/>
    <n v="0"/>
    <n v="4"/>
    <x v="1"/>
    <m/>
    <m/>
    <n v="10.4"/>
    <x v="0"/>
  </r>
  <r>
    <x v="5"/>
    <n v="5142"/>
    <x v="586"/>
    <n v="88"/>
    <n v="45886"/>
    <n v="45948"/>
    <s v="Miriam"/>
    <n v="45918"/>
    <s v="FASE 2"/>
    <m/>
    <n v="0"/>
    <s v="Contestar a las 10 preguntas formuladas implicaría un esfuerzo desproporcionado"/>
    <m/>
    <s v="Contestar a las 10 preguntas formuladas implicaría un esfuerzo desproporcionado"/>
    <s v="Contestar a las 10 preguntas formuladas implicaría un esfuerzo desproporcionado"/>
    <s v="Contestar a las 10 preguntas formuladas implicaría un esfuerzo desproporcionado"/>
    <m/>
    <m/>
    <m/>
    <m/>
    <m/>
    <m/>
    <m/>
    <s v="Contestar a las 10 preguntas formuladas implicaría un esfuerzo desproporcionado"/>
    <s v="Contestar a las 10 preguntas formuladas implicaría un esfuerzo desproporcionado"/>
    <s v="Contestar a las 10 preguntas formuladas implicaría un esfuerzo desproporcionado"/>
    <m/>
    <m/>
    <m/>
    <m/>
    <x v="5"/>
    <n v="0"/>
    <n v="0"/>
    <n v="7"/>
    <x v="1"/>
    <m/>
    <m/>
    <n v="8.8000000000000007"/>
    <x v="0"/>
  </r>
  <r>
    <x v="5"/>
    <n v="5143"/>
    <x v="587"/>
    <n v="49"/>
    <n v="45886"/>
    <n v="45948"/>
    <s v="Miriam"/>
    <m/>
    <s v="FASE 2"/>
    <m/>
    <n v="0"/>
    <m/>
    <m/>
    <m/>
    <m/>
    <m/>
    <m/>
    <m/>
    <m/>
    <m/>
    <m/>
    <m/>
    <m/>
    <m/>
    <m/>
    <m/>
    <m/>
    <m/>
    <m/>
    <m/>
    <x v="5"/>
    <n v="0"/>
    <n v="0"/>
    <n v="0"/>
    <x v="0"/>
    <m/>
    <m/>
    <n v="4.9000000000000004"/>
    <x v="0"/>
  </r>
  <r>
    <x v="5"/>
    <n v="5144"/>
    <x v="588"/>
    <n v="59"/>
    <n v="45886"/>
    <n v="45923"/>
    <s v="Miriam"/>
    <m/>
    <s v="FASE 2"/>
    <m/>
    <n v="0"/>
    <m/>
    <m/>
    <s v="Es un &quot;esfuerzo desproporcionado&quot; contestar &quot;sí o no&quot;"/>
    <m/>
    <m/>
    <m/>
    <m/>
    <m/>
    <m/>
    <m/>
    <m/>
    <m/>
    <s v="Es un &quot;esfuerzo desproporcionado&quot; contestar &quot;sí o no&quot;"/>
    <m/>
    <m/>
    <m/>
    <m/>
    <m/>
    <m/>
    <x v="5"/>
    <n v="0"/>
    <n v="0"/>
    <n v="2"/>
    <x v="1"/>
    <m/>
    <m/>
    <n v="5.9"/>
    <x v="0"/>
  </r>
  <r>
    <x v="5"/>
    <n v="5145"/>
    <x v="589"/>
    <n v="34"/>
    <n v="45886"/>
    <n v="45948"/>
    <s v="Miriam"/>
    <m/>
    <s v="FASE 2"/>
    <m/>
    <n v="0"/>
    <m/>
    <m/>
    <s v="Es un &quot;esfuerzo desproporcionado&quot; contestar &quot;sí o no&quot;"/>
    <m/>
    <m/>
    <m/>
    <m/>
    <m/>
    <m/>
    <m/>
    <m/>
    <m/>
    <s v="Es un &quot;esfuerzo desproporcionado&quot; contestar &quot;sí o no&quot;"/>
    <m/>
    <m/>
    <m/>
    <m/>
    <m/>
    <m/>
    <x v="5"/>
    <n v="0"/>
    <n v="0"/>
    <n v="2"/>
    <x v="1"/>
    <m/>
    <m/>
    <n v="3.4"/>
    <x v="0"/>
  </r>
  <r>
    <x v="5"/>
    <n v="5149"/>
    <x v="590"/>
    <n v="106"/>
    <n v="45886"/>
    <n v="45923"/>
    <s v="Miriam"/>
    <m/>
    <s v="FASE 2"/>
    <m/>
    <n v="0"/>
    <m/>
    <m/>
    <m/>
    <m/>
    <m/>
    <m/>
    <m/>
    <m/>
    <m/>
    <m/>
    <m/>
    <m/>
    <m/>
    <m/>
    <m/>
    <m/>
    <m/>
    <m/>
    <m/>
    <x v="5"/>
    <n v="0"/>
    <n v="0"/>
    <n v="0"/>
    <x v="0"/>
    <m/>
    <m/>
    <n v="10.6"/>
    <x v="0"/>
  </r>
  <r>
    <x v="5"/>
    <n v="5147"/>
    <x v="591"/>
    <n v="152"/>
    <n v="45886"/>
    <n v="45948"/>
    <s v="Miriam"/>
    <n v="45917"/>
    <s v="FASE 2"/>
    <m/>
    <n v="0"/>
    <s v="Contestar a las 10 preguntas formuladas implicaría un esfuerzo desproporcionado"/>
    <m/>
    <s v="Contestar a las 10 preguntas formuladas implicaría un esfuerzo desproporcionado"/>
    <s v="Contestar a las 10 preguntas formuladas implicaría un esfuerzo desproporcionado"/>
    <s v="Contestar a las 10 preguntas formuladas implicaría un esfuerzo desproporcionado"/>
    <m/>
    <m/>
    <m/>
    <m/>
    <m/>
    <m/>
    <m/>
    <s v="Contestar a las 10 preguntas formuladas implicaría un esfuerzo desproporcionado"/>
    <s v="Contestar a las 10 preguntas formuladas implicaría un esfuerzo desproporcionado"/>
    <s v="Contestar a las 10 preguntas formuladas implicaría un esfuerzo desproporcionado"/>
    <m/>
    <m/>
    <m/>
    <m/>
    <x v="5"/>
    <n v="0"/>
    <n v="0"/>
    <n v="7"/>
    <x v="1"/>
    <m/>
    <m/>
    <n v="15.2"/>
    <x v="0"/>
  </r>
  <r>
    <x v="5"/>
    <n v="5148"/>
    <x v="592"/>
    <n v="28"/>
    <n v="45886"/>
    <n v="45923"/>
    <s v="Miriam"/>
    <m/>
    <s v="FASE 2"/>
    <m/>
    <n v="0"/>
    <m/>
    <m/>
    <m/>
    <m/>
    <m/>
    <m/>
    <m/>
    <m/>
    <m/>
    <m/>
    <m/>
    <m/>
    <m/>
    <m/>
    <m/>
    <m/>
    <m/>
    <m/>
    <m/>
    <x v="5"/>
    <n v="0"/>
    <n v="0"/>
    <n v="0"/>
    <x v="0"/>
    <m/>
    <m/>
    <n v="2.8"/>
    <x v="0"/>
  </r>
  <r>
    <x v="5"/>
    <n v="5152"/>
    <x v="593"/>
    <n v="663"/>
    <n v="45886"/>
    <n v="45923"/>
    <s v="Miriam"/>
    <m/>
    <s v="FASE 2"/>
    <m/>
    <n v="0"/>
    <m/>
    <m/>
    <s v="Es un &quot;esfuerzo desproporcionado&quot; contestar &quot;sí o no&quot;"/>
    <m/>
    <m/>
    <m/>
    <m/>
    <m/>
    <m/>
    <m/>
    <m/>
    <m/>
    <s v="Es un &quot;esfuerzo desproporcionado&quot; contestar &quot;sí o no&quot;"/>
    <m/>
    <m/>
    <m/>
    <m/>
    <m/>
    <m/>
    <x v="5"/>
    <n v="0"/>
    <n v="0"/>
    <n v="2"/>
    <x v="1"/>
    <m/>
    <m/>
    <n v="66.3"/>
    <x v="0"/>
  </r>
  <r>
    <x v="5"/>
    <n v="5153"/>
    <x v="594"/>
    <n v="83"/>
    <n v="45886"/>
    <n v="45923"/>
    <s v="Miriam"/>
    <m/>
    <s v="FASE 2"/>
    <m/>
    <n v="0"/>
    <m/>
    <m/>
    <m/>
    <m/>
    <m/>
    <m/>
    <m/>
    <m/>
    <m/>
    <m/>
    <m/>
    <m/>
    <m/>
    <m/>
    <m/>
    <m/>
    <m/>
    <m/>
    <m/>
    <x v="5"/>
    <n v="0"/>
    <n v="0"/>
    <n v="0"/>
    <x v="0"/>
    <m/>
    <m/>
    <n v="8.3000000000000007"/>
    <x v="0"/>
  </r>
  <r>
    <x v="5"/>
    <n v="5151"/>
    <x v="595"/>
    <n v="100"/>
    <n v="45886"/>
    <n v="45923"/>
    <s v="Miriam"/>
    <m/>
    <s v="FASE 2"/>
    <m/>
    <n v="0"/>
    <m/>
    <m/>
    <m/>
    <m/>
    <m/>
    <m/>
    <m/>
    <m/>
    <m/>
    <m/>
    <m/>
    <m/>
    <m/>
    <m/>
    <m/>
    <m/>
    <m/>
    <m/>
    <m/>
    <x v="5"/>
    <n v="0"/>
    <n v="0"/>
    <n v="0"/>
    <x v="0"/>
    <m/>
    <m/>
    <n v="10"/>
    <x v="0"/>
  </r>
  <r>
    <x v="5"/>
    <n v="5154"/>
    <x v="596"/>
    <n v="29"/>
    <n v="45886"/>
    <n v="45923"/>
    <s v="Miriam"/>
    <m/>
    <s v="FASE 2"/>
    <m/>
    <n v="0"/>
    <m/>
    <m/>
    <m/>
    <m/>
    <m/>
    <m/>
    <m/>
    <m/>
    <m/>
    <m/>
    <m/>
    <m/>
    <m/>
    <m/>
    <m/>
    <m/>
    <m/>
    <m/>
    <m/>
    <x v="5"/>
    <n v="0"/>
    <n v="0"/>
    <n v="0"/>
    <x v="0"/>
    <m/>
    <m/>
    <n v="2.9"/>
    <x v="0"/>
  </r>
  <r>
    <x v="5"/>
    <n v="5155"/>
    <x v="597"/>
    <n v="53"/>
    <n v="45886"/>
    <n v="45923"/>
    <s v="Miriam"/>
    <m/>
    <s v="FASE 2"/>
    <m/>
    <n v="0"/>
    <m/>
    <m/>
    <m/>
    <m/>
    <m/>
    <m/>
    <m/>
    <m/>
    <m/>
    <m/>
    <m/>
    <m/>
    <m/>
    <m/>
    <m/>
    <m/>
    <m/>
    <m/>
    <m/>
    <x v="5"/>
    <n v="0"/>
    <n v="0"/>
    <n v="0"/>
    <x v="0"/>
    <m/>
    <m/>
    <n v="5.3"/>
    <x v="0"/>
  </r>
  <r>
    <x v="5"/>
    <n v="5156"/>
    <x v="598"/>
    <n v="353"/>
    <n v="45886"/>
    <n v="45948"/>
    <s v="Miriam"/>
    <n v="45909"/>
    <s v="FASE 2"/>
    <m/>
    <n v="0"/>
    <m/>
    <m/>
    <s v="Sí"/>
    <n v="45482"/>
    <m/>
    <m/>
    <m/>
    <m/>
    <m/>
    <m/>
    <m/>
    <m/>
    <m/>
    <m/>
    <m/>
    <m/>
    <m/>
    <m/>
    <m/>
    <x v="5"/>
    <n v="0"/>
    <n v="0"/>
    <n v="2"/>
    <x v="1"/>
    <m/>
    <m/>
    <n v="35.299999999999997"/>
    <x v="0"/>
  </r>
  <r>
    <x v="5"/>
    <n v="5157"/>
    <x v="599"/>
    <n v="204"/>
    <n v="45886"/>
    <n v="45923"/>
    <s v="Miriam"/>
    <n v="46052"/>
    <s v="FASE 2"/>
    <s v="PENDIENTE"/>
    <n v="0"/>
    <m/>
    <m/>
    <s v="No"/>
    <m/>
    <s v="No"/>
    <m/>
    <m/>
    <m/>
    <m/>
    <m/>
    <m/>
    <m/>
    <s v="NO"/>
    <s v="No"/>
    <s v="No"/>
    <m/>
    <m/>
    <m/>
    <m/>
    <x v="5"/>
    <n v="0"/>
    <n v="0"/>
    <n v="5"/>
    <x v="1"/>
    <m/>
    <m/>
    <n v="20.399999999999999"/>
    <x v="0"/>
  </r>
  <r>
    <x v="5"/>
    <n v="5158"/>
    <x v="600"/>
    <n v="412"/>
    <n v="45886"/>
    <n v="45938"/>
    <s v="VICTOR"/>
    <m/>
    <s v="FASE 2"/>
    <m/>
    <n v="0"/>
    <m/>
    <m/>
    <m/>
    <m/>
    <m/>
    <m/>
    <m/>
    <m/>
    <m/>
    <m/>
    <m/>
    <m/>
    <m/>
    <m/>
    <m/>
    <m/>
    <m/>
    <m/>
    <m/>
    <x v="5"/>
    <n v="0"/>
    <n v="0"/>
    <n v="0"/>
    <x v="0"/>
    <m/>
    <m/>
    <n v="41.2"/>
    <x v="0"/>
  </r>
  <r>
    <x v="5"/>
    <n v="5159"/>
    <x v="601"/>
    <n v="185"/>
    <n v="45886"/>
    <n v="45938"/>
    <s v="VICTOR"/>
    <n v="46062"/>
    <s v="FASE 2"/>
    <m/>
    <n v="0"/>
    <m/>
    <m/>
    <m/>
    <m/>
    <m/>
    <m/>
    <m/>
    <m/>
    <m/>
    <m/>
    <m/>
    <m/>
    <m/>
    <m/>
    <m/>
    <m/>
    <m/>
    <m/>
    <m/>
    <x v="5"/>
    <n v="0"/>
    <n v="0"/>
    <n v="0"/>
    <x v="0"/>
    <m/>
    <m/>
    <n v="18.5"/>
    <x v="0"/>
  </r>
  <r>
    <x v="5"/>
    <n v="5160"/>
    <x v="602"/>
    <n v="324"/>
    <n v="45886"/>
    <n v="45938"/>
    <s v="VICTOR"/>
    <n v="46064"/>
    <s v="FASE 2"/>
    <m/>
    <n v="0"/>
    <m/>
    <m/>
    <m/>
    <m/>
    <m/>
    <m/>
    <m/>
    <m/>
    <m/>
    <m/>
    <m/>
    <m/>
    <m/>
    <m/>
    <m/>
    <m/>
    <m/>
    <m/>
    <m/>
    <x v="5"/>
    <n v="0"/>
    <n v="0"/>
    <n v="0"/>
    <x v="0"/>
    <m/>
    <m/>
    <n v="32.4"/>
    <x v="0"/>
  </r>
  <r>
    <x v="5"/>
    <n v="5161"/>
    <x v="603"/>
    <n v="826"/>
    <n v="45886"/>
    <n v="45938"/>
    <s v="VICTOR"/>
    <m/>
    <s v="FASE 2"/>
    <m/>
    <n v="0"/>
    <m/>
    <m/>
    <m/>
    <m/>
    <m/>
    <m/>
    <m/>
    <m/>
    <m/>
    <m/>
    <m/>
    <m/>
    <m/>
    <m/>
    <m/>
    <m/>
    <m/>
    <m/>
    <m/>
    <x v="5"/>
    <n v="0"/>
    <n v="0"/>
    <n v="0"/>
    <x v="0"/>
    <m/>
    <m/>
    <n v="82.6"/>
    <x v="0"/>
  </r>
  <r>
    <x v="5"/>
    <n v="5162"/>
    <x v="604"/>
    <n v="77"/>
    <n v="45886"/>
    <n v="45900"/>
    <s v="VICTOR"/>
    <n v="45706"/>
    <s v="FASE 2"/>
    <n v="46007"/>
    <n v="0"/>
    <s v="No existe censo municipal"/>
    <m/>
    <s v="No existe"/>
    <m/>
    <s v="No"/>
    <m/>
    <m/>
    <m/>
    <m/>
    <m/>
    <m/>
    <s v=""/>
    <s v="NO"/>
    <s v="No"/>
    <s v="No"/>
    <m/>
    <m/>
    <m/>
    <m/>
    <x v="5"/>
    <n v="0"/>
    <n v="0"/>
    <n v="7"/>
    <x v="1"/>
    <m/>
    <m/>
    <n v="7.7"/>
    <x v="0"/>
  </r>
  <r>
    <x v="5"/>
    <n v="5163"/>
    <x v="605"/>
    <n v="2172"/>
    <n v="45886"/>
    <n v="45938"/>
    <s v="VICTOR"/>
    <m/>
    <s v="FASE 2"/>
    <m/>
    <n v="0"/>
    <m/>
    <m/>
    <m/>
    <m/>
    <m/>
    <m/>
    <m/>
    <m/>
    <m/>
    <m/>
    <m/>
    <m/>
    <m/>
    <m/>
    <m/>
    <m/>
    <m/>
    <m/>
    <m/>
    <x v="5"/>
    <n v="0"/>
    <n v="0"/>
    <n v="0"/>
    <x v="0"/>
    <m/>
    <m/>
    <n v="217.2"/>
    <x v="0"/>
  </r>
  <r>
    <x v="5"/>
    <n v="5164"/>
    <x v="606"/>
    <n v="43"/>
    <n v="45886"/>
    <n v="45938"/>
    <s v="VICTOR"/>
    <n v="46066"/>
    <s v="FASE 2"/>
    <m/>
    <n v="0"/>
    <m/>
    <m/>
    <m/>
    <m/>
    <m/>
    <m/>
    <m/>
    <m/>
    <m/>
    <m/>
    <m/>
    <m/>
    <m/>
    <m/>
    <m/>
    <m/>
    <m/>
    <m/>
    <m/>
    <x v="5"/>
    <n v="0"/>
    <n v="0"/>
    <n v="0"/>
    <x v="0"/>
    <m/>
    <m/>
    <n v="4.3"/>
    <x v="0"/>
  </r>
  <r>
    <x v="5"/>
    <n v="5165"/>
    <x v="607"/>
    <n v="446"/>
    <n v="45886"/>
    <n v="45938"/>
    <s v="VICTOR"/>
    <n v="45919"/>
    <s v="FASE 2"/>
    <m/>
    <n v="0"/>
    <m/>
    <m/>
    <s v="Sí"/>
    <n v="45868"/>
    <m/>
    <m/>
    <m/>
    <m/>
    <m/>
    <m/>
    <m/>
    <m/>
    <m/>
    <m/>
    <m/>
    <m/>
    <m/>
    <m/>
    <m/>
    <x v="5"/>
    <n v="0"/>
    <n v="0"/>
    <n v="2"/>
    <x v="1"/>
    <m/>
    <m/>
    <n v="44.6"/>
    <x v="0"/>
  </r>
  <r>
    <x v="5"/>
    <n v="5166"/>
    <x v="608"/>
    <n v="158"/>
    <n v="45886"/>
    <n v="45938"/>
    <s v="VICTOR"/>
    <m/>
    <s v="FASE 2"/>
    <m/>
    <n v="0"/>
    <m/>
    <m/>
    <m/>
    <m/>
    <m/>
    <m/>
    <m/>
    <m/>
    <m/>
    <m/>
    <m/>
    <m/>
    <m/>
    <m/>
    <m/>
    <m/>
    <m/>
    <m/>
    <m/>
    <x v="5"/>
    <n v="0"/>
    <n v="0"/>
    <n v="0"/>
    <x v="0"/>
    <m/>
    <m/>
    <n v="15.8"/>
    <x v="0"/>
  </r>
  <r>
    <x v="5"/>
    <n v="5167"/>
    <x v="609"/>
    <n v="299"/>
    <n v="45886"/>
    <n v="45938"/>
    <s v="VICTOR"/>
    <m/>
    <s v="FASE 2"/>
    <m/>
    <n v="0"/>
    <m/>
    <m/>
    <m/>
    <m/>
    <m/>
    <m/>
    <m/>
    <m/>
    <m/>
    <m/>
    <m/>
    <m/>
    <m/>
    <m/>
    <m/>
    <m/>
    <m/>
    <m/>
    <m/>
    <x v="5"/>
    <n v="0"/>
    <n v="0"/>
    <n v="0"/>
    <x v="0"/>
    <m/>
    <m/>
    <n v="29.9"/>
    <x v="0"/>
  </r>
  <r>
    <x v="5"/>
    <n v="5168"/>
    <x v="610"/>
    <n v="5590"/>
    <n v="45886"/>
    <n v="45938"/>
    <s v="VICTOR"/>
    <m/>
    <s v="FASE 2"/>
    <m/>
    <n v="0"/>
    <m/>
    <m/>
    <m/>
    <m/>
    <m/>
    <m/>
    <m/>
    <m/>
    <m/>
    <m/>
    <m/>
    <m/>
    <m/>
    <m/>
    <m/>
    <m/>
    <m/>
    <m/>
    <m/>
    <x v="5"/>
    <n v="0"/>
    <n v="0"/>
    <n v="0"/>
    <x v="0"/>
    <m/>
    <m/>
    <n v="559"/>
    <x v="0"/>
  </r>
  <r>
    <x v="5"/>
    <n v="5169"/>
    <x v="611"/>
    <n v="237"/>
    <n v="45886"/>
    <n v="45938"/>
    <s v="VICTOR"/>
    <n v="46064"/>
    <s v="FASE 2"/>
    <m/>
    <n v="0"/>
    <m/>
    <m/>
    <m/>
    <m/>
    <m/>
    <m/>
    <m/>
    <m/>
    <m/>
    <m/>
    <m/>
    <m/>
    <m/>
    <m/>
    <m/>
    <m/>
    <m/>
    <m/>
    <m/>
    <x v="5"/>
    <n v="0"/>
    <n v="0"/>
    <n v="0"/>
    <x v="0"/>
    <m/>
    <m/>
    <n v="23.7"/>
    <x v="0"/>
  </r>
  <r>
    <x v="5"/>
    <n v="5170"/>
    <x v="612"/>
    <n v="50"/>
    <n v="45886"/>
    <n v="45938"/>
    <s v="VICTOR"/>
    <m/>
    <s v="FASE 2"/>
    <m/>
    <n v="0"/>
    <m/>
    <m/>
    <m/>
    <m/>
    <m/>
    <m/>
    <m/>
    <m/>
    <m/>
    <m/>
    <m/>
    <m/>
    <m/>
    <m/>
    <m/>
    <m/>
    <m/>
    <m/>
    <m/>
    <x v="5"/>
    <n v="0"/>
    <n v="0"/>
    <n v="0"/>
    <x v="0"/>
    <m/>
    <m/>
    <n v="5"/>
    <x v="0"/>
  </r>
  <r>
    <x v="5"/>
    <n v="5171"/>
    <x v="613"/>
    <n v="62"/>
    <n v="45886"/>
    <n v="45900"/>
    <s v="VICTOR"/>
    <n v="45894"/>
    <s v="FASE 2"/>
    <m/>
    <n v="0"/>
    <s v="La información solicitada podrá ser objeto de consulta en las oficinas municipales"/>
    <m/>
    <s v="La información solicitada podrá ser objeto de consulta en las oficinas municipales"/>
    <s v="La información solicitada podrá ser objeto de consulta en las oficinas municipales"/>
    <s v="La información solicitada podrá ser objeto de consulta en las oficinas municipales"/>
    <m/>
    <m/>
    <m/>
    <m/>
    <m/>
    <m/>
    <s v=""/>
    <s v="La información solicitada podrá ser objeto de consulta en las oficinas municipales"/>
    <s v="La información solicitada podrá ser objeto de consulta en las oficinas municipales"/>
    <s v="La información solicitada podrá ser objeto de consulta en las oficinas municipales"/>
    <m/>
    <m/>
    <m/>
    <m/>
    <x v="5"/>
    <n v="0"/>
    <n v="0"/>
    <n v="8"/>
    <x v="1"/>
    <m/>
    <m/>
    <n v="6.2"/>
    <x v="0"/>
  </r>
  <r>
    <x v="5"/>
    <n v="5172"/>
    <x v="614"/>
    <n v="183"/>
    <n v="45886"/>
    <n v="45888"/>
    <s v="VICTOR"/>
    <m/>
    <s v="FASE 2"/>
    <m/>
    <n v="0"/>
    <m/>
    <m/>
    <m/>
    <m/>
    <m/>
    <m/>
    <m/>
    <m/>
    <m/>
    <m/>
    <m/>
    <m/>
    <m/>
    <m/>
    <m/>
    <m/>
    <m/>
    <m/>
    <m/>
    <x v="5"/>
    <n v="0"/>
    <n v="0"/>
    <n v="0"/>
    <x v="0"/>
    <m/>
    <m/>
    <n v="18.3"/>
    <x v="0"/>
  </r>
  <r>
    <x v="5"/>
    <n v="5173"/>
    <x v="615"/>
    <n v="96"/>
    <n v="45886"/>
    <n v="45900"/>
    <s v="VICTOR"/>
    <m/>
    <s v="FASE 2"/>
    <m/>
    <n v="0"/>
    <m/>
    <m/>
    <m/>
    <m/>
    <m/>
    <m/>
    <m/>
    <m/>
    <m/>
    <m/>
    <m/>
    <m/>
    <m/>
    <m/>
    <m/>
    <m/>
    <m/>
    <m/>
    <m/>
    <x v="5"/>
    <n v="0"/>
    <n v="0"/>
    <n v="0"/>
    <x v="0"/>
    <m/>
    <m/>
    <n v="9.6"/>
    <x v="0"/>
  </r>
  <r>
    <x v="5"/>
    <n v="5174"/>
    <x v="616"/>
    <n v="69"/>
    <n v="45886"/>
    <n v="45938"/>
    <s v="VICTOR"/>
    <n v="46079"/>
    <s v="FASE 2"/>
    <m/>
    <n v="0"/>
    <m/>
    <m/>
    <m/>
    <m/>
    <m/>
    <m/>
    <m/>
    <m/>
    <m/>
    <m/>
    <m/>
    <m/>
    <m/>
    <m/>
    <m/>
    <m/>
    <m/>
    <m/>
    <m/>
    <x v="5"/>
    <n v="0"/>
    <n v="0"/>
    <n v="0"/>
    <x v="0"/>
    <m/>
    <m/>
    <n v="6.9"/>
    <x v="0"/>
  </r>
  <r>
    <x v="5"/>
    <n v="5175"/>
    <x v="617"/>
    <n v="129"/>
    <n v="45886"/>
    <n v="45938"/>
    <s v="VICTOR"/>
    <m/>
    <s v="FASE 2"/>
    <m/>
    <n v="0"/>
    <m/>
    <m/>
    <m/>
    <m/>
    <m/>
    <m/>
    <m/>
    <m/>
    <m/>
    <m/>
    <m/>
    <m/>
    <m/>
    <m/>
    <m/>
    <m/>
    <m/>
    <m/>
    <m/>
    <x v="5"/>
    <n v="0"/>
    <n v="0"/>
    <n v="0"/>
    <x v="0"/>
    <m/>
    <m/>
    <n v="12.9"/>
    <x v="0"/>
  </r>
  <r>
    <x v="5"/>
    <n v="5176"/>
    <x v="618"/>
    <n v="275"/>
    <n v="45886"/>
    <n v="45938"/>
    <s v="VICTOR"/>
    <m/>
    <s v="FASE 2"/>
    <m/>
    <n v="0"/>
    <m/>
    <m/>
    <m/>
    <m/>
    <m/>
    <m/>
    <m/>
    <m/>
    <m/>
    <m/>
    <m/>
    <m/>
    <m/>
    <m/>
    <m/>
    <m/>
    <m/>
    <m/>
    <m/>
    <x v="5"/>
    <n v="0"/>
    <n v="0"/>
    <n v="0"/>
    <x v="0"/>
    <m/>
    <m/>
    <n v="27.5"/>
    <x v="0"/>
  </r>
  <r>
    <x v="5"/>
    <n v="5177"/>
    <x v="619"/>
    <n v="127"/>
    <n v="45886"/>
    <n v="45900"/>
    <s v="VICTOR"/>
    <m/>
    <s v="FASE 2"/>
    <m/>
    <n v="0"/>
    <m/>
    <m/>
    <m/>
    <m/>
    <m/>
    <m/>
    <m/>
    <m/>
    <m/>
    <m/>
    <m/>
    <m/>
    <m/>
    <m/>
    <m/>
    <m/>
    <m/>
    <m/>
    <m/>
    <x v="5"/>
    <n v="0"/>
    <n v="0"/>
    <n v="0"/>
    <x v="0"/>
    <m/>
    <m/>
    <n v="12.7"/>
    <x v="0"/>
  </r>
  <r>
    <x v="5"/>
    <n v="5178"/>
    <x v="620"/>
    <n v="397"/>
    <n v="45938"/>
    <n v="45888"/>
    <s v="VICTOR"/>
    <n v="45924"/>
    <s v="FASE 2"/>
    <m/>
    <n v="0"/>
    <s v="no se ha realizado ninguna actuación al respecto"/>
    <m/>
    <s v="no se ha realizado ninguna actuación al respecto"/>
    <s v="no se ha realizado ninguna actuación al respecto"/>
    <s v="no se ha realizado ninguna actuación al respecto"/>
    <m/>
    <m/>
    <m/>
    <m/>
    <m/>
    <m/>
    <s v=""/>
    <s v="no se ha realizado ninguna actuación al respecto"/>
    <s v="no se ha realizado ninguna actuación al respecto"/>
    <s v="no se ha realizado ninguna actuación al respecto"/>
    <m/>
    <m/>
    <m/>
    <m/>
    <x v="5"/>
    <n v="0"/>
    <n v="0"/>
    <n v="8"/>
    <x v="1"/>
    <m/>
    <m/>
    <n v="39.700000000000003"/>
    <x v="0"/>
  </r>
  <r>
    <x v="5"/>
    <n v="5179"/>
    <x v="621"/>
    <n v="219"/>
    <n v="45886"/>
    <m/>
    <s v="VICTOR"/>
    <n v="45898"/>
    <s v="OK"/>
    <m/>
    <n v="0"/>
    <m/>
    <n v="0"/>
    <s v="NO HAY"/>
    <m/>
    <s v="No"/>
    <n v="0"/>
    <s v=""/>
    <n v="0"/>
    <n v="0"/>
    <n v="0"/>
    <n v="0"/>
    <n v="0"/>
    <s v="NO"/>
    <s v="Diputacion"/>
    <s v="No"/>
    <m/>
    <m/>
    <m/>
    <m/>
    <x v="5"/>
    <n v="0"/>
    <n v="0"/>
    <n v="13"/>
    <x v="1"/>
    <m/>
    <n v="0"/>
    <n v="21.9"/>
    <x v="0"/>
  </r>
  <r>
    <x v="5"/>
    <n v="5180"/>
    <x v="622"/>
    <n v="62"/>
    <n v="45886"/>
    <n v="45888"/>
    <s v="VICTOR"/>
    <n v="46066"/>
    <s v="FASE 2"/>
    <m/>
    <n v="0"/>
    <m/>
    <n v="0"/>
    <s v="No"/>
    <m/>
    <s v="No"/>
    <n v="0"/>
    <n v="0"/>
    <n v="0"/>
    <n v="0"/>
    <n v="0"/>
    <n v="0"/>
    <n v="0"/>
    <s v="NO"/>
    <s v="No"/>
    <s v="No"/>
    <m/>
    <m/>
    <m/>
    <m/>
    <x v="5"/>
    <n v="0"/>
    <n v="0"/>
    <n v="14"/>
    <x v="1"/>
    <n v="0"/>
    <n v="0"/>
    <n v="6.2"/>
    <x v="0"/>
  </r>
  <r>
    <x v="5"/>
    <n v="5181"/>
    <x v="623"/>
    <n v="39"/>
    <n v="45886"/>
    <n v="45938"/>
    <s v="VICTOR"/>
    <n v="46051"/>
    <s v="FASE 2"/>
    <m/>
    <n v="0"/>
    <s v="ni existe ningún censo al respecto"/>
    <n v="0"/>
    <s v="No"/>
    <m/>
    <s v="No"/>
    <m/>
    <n v="0"/>
    <n v="0"/>
    <n v="0"/>
    <n v="0"/>
    <n v="0"/>
    <n v="0"/>
    <s v="NO"/>
    <s v="No"/>
    <s v="No"/>
    <m/>
    <m/>
    <m/>
    <m/>
    <x v="5"/>
    <n v="0"/>
    <n v="0"/>
    <n v="14"/>
    <x v="1"/>
    <n v="0"/>
    <n v="0"/>
    <n v="3.9"/>
    <x v="0"/>
  </r>
  <r>
    <x v="5"/>
    <n v="5182"/>
    <x v="624"/>
    <n v="758"/>
    <n v="45886"/>
    <n v="45938"/>
    <s v="VICTOR"/>
    <n v="46058"/>
    <s v="FASE 2"/>
    <m/>
    <n v="0"/>
    <m/>
    <m/>
    <s v="Sí"/>
    <n v="45118"/>
    <m/>
    <m/>
    <m/>
    <m/>
    <m/>
    <m/>
    <m/>
    <m/>
    <m/>
    <m/>
    <m/>
    <m/>
    <m/>
    <m/>
    <m/>
    <x v="5"/>
    <n v="0"/>
    <n v="0"/>
    <n v="2"/>
    <x v="1"/>
    <m/>
    <m/>
    <n v="75.8"/>
    <x v="0"/>
  </r>
  <r>
    <x v="5"/>
    <n v="5183"/>
    <x v="625"/>
    <n v="134"/>
    <n v="45886"/>
    <n v="45938"/>
    <s v="VICTOR"/>
    <m/>
    <s v="FASE 2"/>
    <m/>
    <n v="0"/>
    <m/>
    <m/>
    <m/>
    <m/>
    <m/>
    <m/>
    <m/>
    <m/>
    <m/>
    <m/>
    <m/>
    <m/>
    <m/>
    <m/>
    <m/>
    <m/>
    <m/>
    <m/>
    <m/>
    <x v="5"/>
    <n v="0"/>
    <n v="0"/>
    <n v="0"/>
    <x v="0"/>
    <m/>
    <m/>
    <n v="13.4"/>
    <x v="0"/>
  </r>
  <r>
    <x v="5"/>
    <n v="5184"/>
    <x v="626"/>
    <n v="294"/>
    <n v="45886"/>
    <n v="45938"/>
    <s v="VICTOR"/>
    <n v="46087"/>
    <s v="FASE 2"/>
    <m/>
    <n v="0"/>
    <m/>
    <m/>
    <s v="NS/NC"/>
    <m/>
    <m/>
    <m/>
    <n v="0"/>
    <n v="0"/>
    <n v="0"/>
    <n v="0"/>
    <n v="0"/>
    <n v="0"/>
    <s v="NS/NC"/>
    <s v="NS/NC"/>
    <s v="NS/NC"/>
    <m/>
    <m/>
    <m/>
    <m/>
    <x v="5"/>
    <n v="0"/>
    <n v="0"/>
    <n v="11"/>
    <x v="1"/>
    <n v="0"/>
    <n v="0"/>
    <n v="29.4"/>
    <x v="0"/>
  </r>
  <r>
    <x v="5"/>
    <n v="5185"/>
    <x v="627"/>
    <n v="105"/>
    <n v="45886"/>
    <n v="45938"/>
    <s v="VICTOR"/>
    <m/>
    <s v="FASE 2"/>
    <m/>
    <n v="0"/>
    <m/>
    <m/>
    <m/>
    <m/>
    <m/>
    <m/>
    <m/>
    <m/>
    <m/>
    <m/>
    <m/>
    <m/>
    <m/>
    <m/>
    <m/>
    <m/>
    <m/>
    <m/>
    <m/>
    <x v="5"/>
    <n v="0"/>
    <n v="0"/>
    <n v="0"/>
    <x v="0"/>
    <m/>
    <m/>
    <n v="10.5"/>
    <x v="0"/>
  </r>
  <r>
    <x v="5"/>
    <n v="5186"/>
    <x v="628"/>
    <n v="1637"/>
    <n v="45886"/>
    <n v="45888"/>
    <s v="VICTOR"/>
    <n v="46051"/>
    <s v="FASE 2"/>
    <m/>
    <n v="0"/>
    <s v="No HAY"/>
    <n v="0"/>
    <s v="No"/>
    <m/>
    <s v="No"/>
    <n v="0"/>
    <n v="0"/>
    <n v="0"/>
    <n v="0"/>
    <n v="0"/>
    <n v="0"/>
    <n v="0"/>
    <s v="NO"/>
    <s v="No"/>
    <s v="No"/>
    <m/>
    <m/>
    <m/>
    <m/>
    <x v="5"/>
    <n v="0"/>
    <n v="0"/>
    <n v="15"/>
    <x v="1"/>
    <n v="0"/>
    <n v="0"/>
    <n v="163.69999999999999"/>
    <x v="0"/>
  </r>
  <r>
    <x v="5"/>
    <n v="5187"/>
    <x v="629"/>
    <n v="2150"/>
    <n v="45886"/>
    <n v="45900"/>
    <s v="VICTOR"/>
    <n v="45894"/>
    <s v="FASE 2"/>
    <m/>
    <n v="0"/>
    <m/>
    <m/>
    <s v="No"/>
    <m/>
    <s v="No"/>
    <n v="0"/>
    <n v="500"/>
    <m/>
    <n v="0"/>
    <n v="0"/>
    <n v="0"/>
    <n v="0"/>
    <s v="no"/>
    <s v="No"/>
    <s v="No"/>
    <m/>
    <m/>
    <m/>
    <m/>
    <x v="5"/>
    <n v="0"/>
    <n v="0"/>
    <n v="11"/>
    <x v="1"/>
    <n v="0.23255813953488372"/>
    <m/>
    <n v="215"/>
    <x v="0"/>
  </r>
  <r>
    <x v="5"/>
    <n v="5188"/>
    <x v="630"/>
    <n v="33"/>
    <n v="45886"/>
    <n v="45938"/>
    <s v="VICTOR"/>
    <m/>
    <s v="FASE 2"/>
    <m/>
    <n v="0"/>
    <m/>
    <m/>
    <m/>
    <m/>
    <m/>
    <m/>
    <m/>
    <m/>
    <m/>
    <m/>
    <m/>
    <m/>
    <m/>
    <m/>
    <m/>
    <m/>
    <m/>
    <m/>
    <m/>
    <x v="5"/>
    <n v="0"/>
    <n v="0"/>
    <n v="0"/>
    <x v="0"/>
    <m/>
    <m/>
    <n v="3.3"/>
    <x v="0"/>
  </r>
  <r>
    <x v="5"/>
    <n v="5189"/>
    <x v="631"/>
    <n v="487"/>
    <n v="45886"/>
    <n v="45938"/>
    <s v="VICTOR"/>
    <m/>
    <s v="FASE 2"/>
    <m/>
    <n v="0"/>
    <m/>
    <m/>
    <m/>
    <m/>
    <m/>
    <m/>
    <m/>
    <m/>
    <m/>
    <m/>
    <m/>
    <m/>
    <m/>
    <m/>
    <m/>
    <m/>
    <m/>
    <m/>
    <m/>
    <x v="5"/>
    <n v="0"/>
    <n v="0"/>
    <n v="0"/>
    <x v="0"/>
    <m/>
    <m/>
    <n v="48.7"/>
    <x v="0"/>
  </r>
  <r>
    <x v="5"/>
    <n v="5190"/>
    <x v="632"/>
    <n v="60"/>
    <n v="45886"/>
    <n v="45938"/>
    <s v="VICTOR"/>
    <n v="46070"/>
    <s v="FASE 2"/>
    <m/>
    <n v="0"/>
    <m/>
    <m/>
    <m/>
    <m/>
    <m/>
    <m/>
    <m/>
    <m/>
    <m/>
    <m/>
    <m/>
    <m/>
    <m/>
    <m/>
    <m/>
    <m/>
    <m/>
    <m/>
    <m/>
    <x v="5"/>
    <n v="0"/>
    <n v="0"/>
    <n v="0"/>
    <x v="0"/>
    <m/>
    <m/>
    <n v="6"/>
    <x v="0"/>
  </r>
  <r>
    <x v="5"/>
    <n v="5191"/>
    <x v="633"/>
    <n v="117"/>
    <n v="45886"/>
    <n v="45900"/>
    <s v="VICTOR"/>
    <n v="45897"/>
    <s v="FASE 2"/>
    <m/>
    <n v="0"/>
    <m/>
    <m/>
    <m/>
    <m/>
    <m/>
    <m/>
    <m/>
    <m/>
    <m/>
    <m/>
    <m/>
    <m/>
    <m/>
    <m/>
    <m/>
    <m/>
    <m/>
    <m/>
    <m/>
    <x v="5"/>
    <n v="0"/>
    <n v="0"/>
    <n v="0"/>
    <x v="0"/>
    <m/>
    <m/>
    <n v="11.7"/>
    <x v="0"/>
  </r>
  <r>
    <x v="5"/>
    <n v="5192"/>
    <x v="634"/>
    <n v="98"/>
    <n v="45886"/>
    <n v="45938"/>
    <s v="VICTOR"/>
    <n v="46090"/>
    <s v="FASE 2"/>
    <m/>
    <n v="0"/>
    <s v="NS/NC"/>
    <m/>
    <s v="NS/NC"/>
    <s v="NS/NC"/>
    <s v="NS/NC"/>
    <m/>
    <m/>
    <m/>
    <m/>
    <m/>
    <m/>
    <m/>
    <s v="NS/NC"/>
    <s v="NS/NC"/>
    <s v="NS/NC"/>
    <m/>
    <m/>
    <m/>
    <m/>
    <x v="5"/>
    <n v="0"/>
    <n v="0"/>
    <n v="7"/>
    <x v="1"/>
    <m/>
    <m/>
    <n v="9.8000000000000007"/>
    <x v="0"/>
  </r>
  <r>
    <x v="5"/>
    <n v="5193"/>
    <x v="635"/>
    <n v="160"/>
    <n v="45886"/>
    <n v="45938"/>
    <s v="VICTOR"/>
    <n v="46071"/>
    <s v="FASE 2"/>
    <m/>
    <n v="0"/>
    <m/>
    <n v="0"/>
    <s v="No"/>
    <m/>
    <s v="NO se"/>
    <n v="0"/>
    <n v="0"/>
    <n v="0"/>
    <m/>
    <m/>
    <m/>
    <m/>
    <s v="NO"/>
    <s v="No"/>
    <s v="No"/>
    <m/>
    <m/>
    <m/>
    <m/>
    <x v="5"/>
    <n v="0"/>
    <n v="0"/>
    <n v="9"/>
    <x v="1"/>
    <n v="0"/>
    <n v="0"/>
    <n v="16"/>
    <x v="0"/>
  </r>
  <r>
    <x v="5"/>
    <n v="5194"/>
    <x v="636"/>
    <n v="125"/>
    <n v="45886"/>
    <m/>
    <s v="VICTOR"/>
    <n v="45900"/>
    <s v="OK"/>
    <m/>
    <n v="0"/>
    <m/>
    <n v="0"/>
    <s v="NO HAY"/>
    <m/>
    <s v="No"/>
    <n v="0"/>
    <s v=""/>
    <n v="0"/>
    <n v="0"/>
    <n v="0"/>
    <n v="0"/>
    <n v="0"/>
    <s v="NO"/>
    <s v="Diputacion"/>
    <s v="No"/>
    <m/>
    <m/>
    <m/>
    <m/>
    <x v="5"/>
    <n v="0"/>
    <n v="0"/>
    <n v="13"/>
    <x v="1"/>
    <m/>
    <n v="0"/>
    <n v="12.5"/>
    <x v="0"/>
  </r>
  <r>
    <x v="5"/>
    <n v="5195"/>
    <x v="637"/>
    <n v="191"/>
    <n v="45881"/>
    <n v="45919"/>
    <s v="VICTOR"/>
    <m/>
    <s v="FASE 2"/>
    <m/>
    <n v="0"/>
    <m/>
    <m/>
    <m/>
    <m/>
    <m/>
    <m/>
    <m/>
    <m/>
    <m/>
    <m/>
    <m/>
    <m/>
    <m/>
    <m/>
    <m/>
    <m/>
    <m/>
    <m/>
    <m/>
    <x v="5"/>
    <n v="0"/>
    <n v="0"/>
    <n v="0"/>
    <x v="0"/>
    <m/>
    <m/>
    <n v="19.100000000000001"/>
    <x v="0"/>
  </r>
  <r>
    <x v="5"/>
    <n v="5196"/>
    <x v="638"/>
    <n v="56"/>
    <n v="45881"/>
    <n v="45938"/>
    <s v="VICTOR"/>
    <n v="45922"/>
    <s v="FASE 2"/>
    <m/>
    <n v="0"/>
    <s v="Contestar a las 10 preguntas formuladas implicaría un esfuerzo desproporcionado"/>
    <m/>
    <s v="Contestar a las 10 preguntas formuladas implicaría un esfuerzo desproporcionado"/>
    <s v="Contestar a las 10 preguntas formuladas implicaría un esfuerzo desproporcionado"/>
    <s v="Contestar a las 10 preguntas formuladas implicaría un esfuerzo desproporcionado"/>
    <m/>
    <m/>
    <m/>
    <m/>
    <m/>
    <m/>
    <m/>
    <s v="Contestar a las 10 preguntas formuladas implicaría un esfuerzo desproporcionado"/>
    <s v="Contestar a las 10 preguntas formuladas implicaría un esfuerzo desproporcionado"/>
    <s v="Contestar a las 10 preguntas formuladas implicaría un esfuerzo desproporcionado"/>
    <m/>
    <m/>
    <m/>
    <m/>
    <x v="5"/>
    <n v="0"/>
    <n v="0"/>
    <n v="7"/>
    <x v="1"/>
    <m/>
    <m/>
    <n v="5.6"/>
    <x v="0"/>
  </r>
  <r>
    <x v="5"/>
    <n v="5197"/>
    <x v="639"/>
    <n v="102"/>
    <n v="45881"/>
    <n v="45919"/>
    <s v="VICTOR"/>
    <m/>
    <s v="FASE 2"/>
    <m/>
    <n v="0"/>
    <m/>
    <m/>
    <m/>
    <m/>
    <m/>
    <m/>
    <m/>
    <m/>
    <m/>
    <m/>
    <m/>
    <m/>
    <m/>
    <m/>
    <m/>
    <m/>
    <m/>
    <m/>
    <m/>
    <x v="5"/>
    <n v="0"/>
    <n v="0"/>
    <n v="0"/>
    <x v="0"/>
    <m/>
    <m/>
    <n v="10.199999999999999"/>
    <x v="0"/>
  </r>
  <r>
    <x v="5"/>
    <n v="5198"/>
    <x v="640"/>
    <n v="71"/>
    <n v="45881"/>
    <n v="45919"/>
    <s v="VICTOR"/>
    <m/>
    <s v="FASE 2"/>
    <m/>
    <n v="0"/>
    <m/>
    <m/>
    <m/>
    <m/>
    <m/>
    <m/>
    <m/>
    <m/>
    <m/>
    <m/>
    <m/>
    <m/>
    <m/>
    <m/>
    <m/>
    <m/>
    <m/>
    <m/>
    <m/>
    <x v="5"/>
    <n v="0"/>
    <n v="0"/>
    <n v="0"/>
    <x v="0"/>
    <m/>
    <m/>
    <n v="7.1"/>
    <x v="0"/>
  </r>
  <r>
    <x v="5"/>
    <n v="5199"/>
    <x v="641"/>
    <n v="49"/>
    <n v="45881"/>
    <n v="45904"/>
    <s v="VICTOR"/>
    <n v="45901"/>
    <s v="FASE 2"/>
    <m/>
    <n v="0"/>
    <s v="La información solicitada podrá ser objeto de consulta en las oficinas municipales"/>
    <m/>
    <s v="La información solicitada podrá ser objeto de consulta en las oficinas municipales"/>
    <s v="La información solicitada podrá ser objeto de consulta en las oficinas municipales"/>
    <s v="La información solicitada podrá ser objeto de consulta en las oficinas municipales"/>
    <m/>
    <m/>
    <m/>
    <m/>
    <m/>
    <m/>
    <m/>
    <s v="La información solicitada podrá ser objeto de consulta en las oficinas municipales"/>
    <s v="La información solicitada podrá ser objeto de consulta en las oficinas municipales"/>
    <s v="La información solicitada podrá ser objeto de consulta en las oficinas municipales"/>
    <m/>
    <m/>
    <m/>
    <m/>
    <x v="5"/>
    <n v="0"/>
    <n v="0"/>
    <n v="7"/>
    <x v="1"/>
    <m/>
    <m/>
    <n v="4.9000000000000004"/>
    <x v="0"/>
  </r>
  <r>
    <x v="5"/>
    <n v="5200"/>
    <x v="642"/>
    <n v="35"/>
    <s v="NO APARECE EN REDSARA"/>
    <m/>
    <s v="VICTOR"/>
    <m/>
    <m/>
    <m/>
    <n v="0"/>
    <m/>
    <m/>
    <m/>
    <m/>
    <m/>
    <m/>
    <m/>
    <m/>
    <m/>
    <m/>
    <m/>
    <m/>
    <m/>
    <m/>
    <m/>
    <m/>
    <m/>
    <m/>
    <m/>
    <x v="5"/>
    <n v="0"/>
    <n v="0"/>
    <n v="0"/>
    <x v="0"/>
    <m/>
    <m/>
    <n v="3.5"/>
    <x v="0"/>
  </r>
  <r>
    <x v="5"/>
    <n v="5201"/>
    <x v="643"/>
    <n v="489"/>
    <n v="45881"/>
    <n v="45919"/>
    <s v="VICTOR"/>
    <m/>
    <s v="FASE 2"/>
    <m/>
    <n v="0"/>
    <m/>
    <m/>
    <m/>
    <m/>
    <m/>
    <m/>
    <m/>
    <m/>
    <m/>
    <m/>
    <m/>
    <m/>
    <m/>
    <m/>
    <m/>
    <m/>
    <m/>
    <m/>
    <m/>
    <x v="5"/>
    <n v="0"/>
    <n v="0"/>
    <n v="0"/>
    <x v="0"/>
    <m/>
    <m/>
    <n v="48.9"/>
    <x v="0"/>
  </r>
  <r>
    <x v="5"/>
    <n v="5206"/>
    <x v="644"/>
    <n v="20"/>
    <n v="45881"/>
    <m/>
    <s v="VICTOR"/>
    <n v="45896"/>
    <s v="OK"/>
    <m/>
    <n v="0"/>
    <m/>
    <n v="0"/>
    <s v="NO HAY"/>
    <m/>
    <s v="No"/>
    <n v="0"/>
    <m/>
    <n v="0"/>
    <n v="0"/>
    <n v="0"/>
    <n v="0"/>
    <n v="0"/>
    <s v="NO"/>
    <s v="No"/>
    <s v="No"/>
    <m/>
    <m/>
    <m/>
    <m/>
    <x v="5"/>
    <n v="0"/>
    <n v="0"/>
    <n v="12"/>
    <x v="1"/>
    <m/>
    <n v="0"/>
    <n v="2"/>
    <x v="0"/>
  </r>
  <r>
    <x v="5"/>
    <n v="5208"/>
    <x v="645"/>
    <n v="40"/>
    <n v="45881"/>
    <n v="45919"/>
    <s v="VICTOR"/>
    <m/>
    <s v="FASE 2"/>
    <m/>
    <n v="0"/>
    <m/>
    <m/>
    <m/>
    <m/>
    <m/>
    <m/>
    <m/>
    <m/>
    <m/>
    <m/>
    <m/>
    <m/>
    <m/>
    <m/>
    <m/>
    <m/>
    <m/>
    <m/>
    <m/>
    <x v="5"/>
    <n v="0"/>
    <n v="0"/>
    <n v="0"/>
    <x v="0"/>
    <m/>
    <m/>
    <n v="4"/>
    <x v="0"/>
  </r>
  <r>
    <x v="5"/>
    <n v="5207"/>
    <x v="646"/>
    <n v="734"/>
    <n v="45881"/>
    <n v="45919"/>
    <s v="VICTOR"/>
    <m/>
    <s v="FASE 2"/>
    <m/>
    <n v="0"/>
    <m/>
    <m/>
    <m/>
    <m/>
    <m/>
    <m/>
    <m/>
    <m/>
    <m/>
    <m/>
    <m/>
    <m/>
    <m/>
    <m/>
    <m/>
    <m/>
    <m/>
    <m/>
    <m/>
    <x v="5"/>
    <n v="0"/>
    <n v="0"/>
    <n v="0"/>
    <x v="0"/>
    <m/>
    <m/>
    <n v="73.400000000000006"/>
    <x v="0"/>
  </r>
  <r>
    <x v="5"/>
    <n v="5209"/>
    <x v="647"/>
    <n v="66"/>
    <n v="45881"/>
    <n v="45919"/>
    <s v="VICTOR"/>
    <n v="46049"/>
    <s v="NO ESTÁN OBLIGADOS"/>
    <m/>
    <n v="0"/>
    <m/>
    <m/>
    <m/>
    <m/>
    <m/>
    <m/>
    <m/>
    <m/>
    <m/>
    <m/>
    <m/>
    <m/>
    <m/>
    <m/>
    <m/>
    <m/>
    <m/>
    <m/>
    <m/>
    <x v="5"/>
    <n v="0"/>
    <n v="0"/>
    <n v="0"/>
    <x v="0"/>
    <m/>
    <m/>
    <n v="6.6"/>
    <x v="0"/>
  </r>
  <r>
    <x v="5"/>
    <n v="5901"/>
    <x v="648"/>
    <n v="228"/>
    <n v="45881"/>
    <n v="45919"/>
    <s v="VICTOR"/>
    <m/>
    <s v="FASE 2"/>
    <m/>
    <n v="0"/>
    <m/>
    <m/>
    <m/>
    <m/>
    <m/>
    <m/>
    <m/>
    <m/>
    <m/>
    <m/>
    <m/>
    <m/>
    <m/>
    <m/>
    <m/>
    <m/>
    <m/>
    <m/>
    <m/>
    <x v="5"/>
    <n v="0"/>
    <n v="0"/>
    <n v="0"/>
    <x v="0"/>
    <m/>
    <m/>
    <n v="22.8"/>
    <x v="0"/>
  </r>
  <r>
    <x v="5"/>
    <n v="5210"/>
    <x v="649"/>
    <n v="70"/>
    <n v="45881"/>
    <m/>
    <s v="VICTOR"/>
    <n v="45897"/>
    <s v="OK"/>
    <m/>
    <n v="0"/>
    <m/>
    <n v="0"/>
    <s v="NO HAY"/>
    <m/>
    <s v="No"/>
    <n v="0"/>
    <m/>
    <n v="0"/>
    <n v="0"/>
    <n v="0"/>
    <n v="0"/>
    <n v="0"/>
    <s v="NO"/>
    <s v="Diputacion"/>
    <s v="No"/>
    <m/>
    <m/>
    <m/>
    <m/>
    <x v="5"/>
    <n v="0"/>
    <n v="0"/>
    <n v="12"/>
    <x v="1"/>
    <m/>
    <n v="0"/>
    <n v="7"/>
    <x v="0"/>
  </r>
  <r>
    <x v="5"/>
    <n v="5211"/>
    <x v="650"/>
    <n v="426"/>
    <n v="45881"/>
    <n v="45919"/>
    <s v="VICTOR"/>
    <m/>
    <s v="FASE 2"/>
    <m/>
    <n v="0"/>
    <m/>
    <m/>
    <m/>
    <m/>
    <m/>
    <m/>
    <m/>
    <m/>
    <m/>
    <m/>
    <m/>
    <m/>
    <m/>
    <m/>
    <m/>
    <m/>
    <m/>
    <m/>
    <m/>
    <x v="5"/>
    <n v="0"/>
    <n v="0"/>
    <n v="0"/>
    <x v="0"/>
    <m/>
    <m/>
    <n v="42.6"/>
    <x v="0"/>
  </r>
  <r>
    <x v="5"/>
    <n v="5212"/>
    <x v="651"/>
    <n v="234"/>
    <n v="45881"/>
    <n v="45919"/>
    <s v="VICTOR"/>
    <m/>
    <s v="FASE 2"/>
    <m/>
    <n v="0"/>
    <m/>
    <m/>
    <m/>
    <m/>
    <m/>
    <m/>
    <m/>
    <m/>
    <m/>
    <m/>
    <m/>
    <m/>
    <m/>
    <m/>
    <m/>
    <m/>
    <m/>
    <m/>
    <m/>
    <x v="5"/>
    <n v="0"/>
    <n v="0"/>
    <n v="0"/>
    <x v="0"/>
    <m/>
    <m/>
    <n v="23.4"/>
    <x v="0"/>
  </r>
  <r>
    <x v="5"/>
    <n v="5213"/>
    <x v="652"/>
    <n v="81"/>
    <n v="45881"/>
    <n v="45919"/>
    <s v="VICTOR"/>
    <m/>
    <s v="FASE 2"/>
    <s v=" "/>
    <n v="0"/>
    <m/>
    <m/>
    <m/>
    <m/>
    <m/>
    <m/>
    <m/>
    <m/>
    <m/>
    <m/>
    <m/>
    <m/>
    <m/>
    <m/>
    <m/>
    <m/>
    <m/>
    <m/>
    <m/>
    <x v="5"/>
    <n v="0"/>
    <n v="0"/>
    <n v="0"/>
    <x v="0"/>
    <m/>
    <m/>
    <n v="8.1"/>
    <x v="0"/>
  </r>
  <r>
    <x v="5"/>
    <n v="5214"/>
    <x v="653"/>
    <n v="30"/>
    <n v="45881"/>
    <n v="45919"/>
    <s v="VICTOR"/>
    <m/>
    <s v="FASE 2"/>
    <m/>
    <n v="0"/>
    <m/>
    <m/>
    <m/>
    <m/>
    <m/>
    <m/>
    <m/>
    <m/>
    <m/>
    <m/>
    <m/>
    <m/>
    <m/>
    <m/>
    <m/>
    <m/>
    <m/>
    <m/>
    <m/>
    <x v="5"/>
    <n v="0"/>
    <n v="0"/>
    <n v="0"/>
    <x v="0"/>
    <m/>
    <m/>
    <n v="3"/>
    <x v="0"/>
  </r>
  <r>
    <x v="5"/>
    <n v="5215"/>
    <x v="654"/>
    <n v="153"/>
    <n v="45881"/>
    <n v="45919"/>
    <s v="VICTOR"/>
    <m/>
    <s v="FASE 2"/>
    <m/>
    <n v="0"/>
    <m/>
    <m/>
    <m/>
    <m/>
    <m/>
    <m/>
    <m/>
    <m/>
    <m/>
    <m/>
    <m/>
    <m/>
    <m/>
    <m/>
    <m/>
    <m/>
    <m/>
    <m/>
    <m/>
    <x v="5"/>
    <n v="0"/>
    <n v="0"/>
    <n v="0"/>
    <x v="0"/>
    <m/>
    <m/>
    <n v="15.3"/>
    <x v="0"/>
  </r>
  <r>
    <x v="5"/>
    <n v="5216"/>
    <x v="655"/>
    <n v="219"/>
    <n v="45881"/>
    <n v="45888"/>
    <s v="VICTOR"/>
    <m/>
    <s v="FASE 2"/>
    <m/>
    <n v="0"/>
    <m/>
    <m/>
    <m/>
    <m/>
    <m/>
    <m/>
    <m/>
    <m/>
    <m/>
    <m/>
    <m/>
    <m/>
    <m/>
    <m/>
    <m/>
    <m/>
    <m/>
    <m/>
    <m/>
    <x v="5"/>
    <n v="0"/>
    <n v="0"/>
    <n v="0"/>
    <x v="0"/>
    <m/>
    <m/>
    <n v="21.9"/>
    <x v="0"/>
  </r>
  <r>
    <x v="5"/>
    <n v="5217"/>
    <x v="656"/>
    <n v="70"/>
    <n v="45881"/>
    <n v="45919"/>
    <s v="VICTOR"/>
    <m/>
    <s v="FASE 2"/>
    <m/>
    <n v="0"/>
    <m/>
    <m/>
    <m/>
    <m/>
    <m/>
    <m/>
    <m/>
    <m/>
    <m/>
    <m/>
    <m/>
    <m/>
    <m/>
    <m/>
    <m/>
    <m/>
    <m/>
    <m/>
    <m/>
    <x v="5"/>
    <n v="0"/>
    <n v="0"/>
    <n v="0"/>
    <x v="0"/>
    <m/>
    <m/>
    <n v="7"/>
    <x v="0"/>
  </r>
  <r>
    <x v="5"/>
    <n v="5218"/>
    <x v="657"/>
    <n v="106"/>
    <n v="45881"/>
    <n v="45919"/>
    <s v="VICTOR"/>
    <n v="46049"/>
    <s v="FASE 2"/>
    <m/>
    <n v="0"/>
    <s v="ni existe ningún censo al respecto"/>
    <n v="0"/>
    <s v="No"/>
    <m/>
    <s v="No"/>
    <m/>
    <n v="0"/>
    <n v="0"/>
    <n v="0"/>
    <n v="0"/>
    <n v="0"/>
    <n v="0"/>
    <s v="No"/>
    <s v="No"/>
    <s v="No"/>
    <m/>
    <m/>
    <m/>
    <m/>
    <x v="5"/>
    <n v="0"/>
    <n v="0"/>
    <n v="13"/>
    <x v="1"/>
    <n v="0"/>
    <n v="0"/>
    <n v="10.6"/>
    <x v="0"/>
  </r>
  <r>
    <x v="5"/>
    <n v="5219"/>
    <x v="658"/>
    <n v="45"/>
    <n v="45880"/>
    <n v="45919"/>
    <s v="VICTOR"/>
    <m/>
    <s v="FASE 2"/>
    <m/>
    <n v="0"/>
    <m/>
    <m/>
    <m/>
    <m/>
    <m/>
    <m/>
    <m/>
    <m/>
    <m/>
    <m/>
    <m/>
    <m/>
    <m/>
    <m/>
    <m/>
    <m/>
    <m/>
    <m/>
    <m/>
    <x v="5"/>
    <n v="0"/>
    <n v="0"/>
    <n v="0"/>
    <x v="0"/>
    <m/>
    <m/>
    <n v="4.5"/>
    <x v="0"/>
  </r>
  <r>
    <x v="5"/>
    <n v="5220"/>
    <x v="659"/>
    <n v="501"/>
    <n v="45880"/>
    <n v="45919"/>
    <s v="VICTOR"/>
    <n v="46076"/>
    <s v="FASE 2"/>
    <m/>
    <n v="0"/>
    <m/>
    <m/>
    <s v="Sí"/>
    <s v="118/2/2026"/>
    <m/>
    <m/>
    <m/>
    <m/>
    <m/>
    <m/>
    <m/>
    <m/>
    <m/>
    <m/>
    <m/>
    <m/>
    <m/>
    <m/>
    <m/>
    <x v="5"/>
    <n v="0"/>
    <n v="0"/>
    <n v="2"/>
    <x v="1"/>
    <m/>
    <m/>
    <n v="50.1"/>
    <x v="0"/>
  </r>
  <r>
    <x v="5"/>
    <n v="5231"/>
    <x v="660"/>
    <n v="165"/>
    <n v="45880"/>
    <n v="45919"/>
    <s v="VICTOR"/>
    <m/>
    <s v="FASE 2"/>
    <m/>
    <n v="0"/>
    <m/>
    <m/>
    <m/>
    <m/>
    <m/>
    <m/>
    <m/>
    <m/>
    <m/>
    <m/>
    <m/>
    <m/>
    <m/>
    <m/>
    <m/>
    <m/>
    <m/>
    <m/>
    <m/>
    <x v="5"/>
    <n v="0"/>
    <n v="0"/>
    <n v="0"/>
    <x v="0"/>
    <m/>
    <m/>
    <n v="16.5"/>
    <x v="0"/>
  </r>
  <r>
    <x v="5"/>
    <n v="5204"/>
    <x v="661"/>
    <n v="708"/>
    <n v="45880"/>
    <n v="45919"/>
    <s v="VICTOR"/>
    <m/>
    <s v="FASE 2"/>
    <m/>
    <n v="0"/>
    <m/>
    <m/>
    <m/>
    <m/>
    <m/>
    <m/>
    <m/>
    <m/>
    <m/>
    <m/>
    <m/>
    <m/>
    <m/>
    <m/>
    <m/>
    <m/>
    <m/>
    <m/>
    <m/>
    <x v="5"/>
    <n v="0"/>
    <n v="0"/>
    <n v="0"/>
    <x v="0"/>
    <m/>
    <m/>
    <n v="70.8"/>
    <x v="0"/>
  </r>
  <r>
    <x v="5"/>
    <n v="5205"/>
    <x v="662"/>
    <n v="79"/>
    <n v="45880"/>
    <n v="45919"/>
    <s v="VICTOR"/>
    <n v="46058"/>
    <s v="FASE 2"/>
    <m/>
    <n v="0"/>
    <m/>
    <m/>
    <m/>
    <m/>
    <m/>
    <m/>
    <m/>
    <m/>
    <m/>
    <m/>
    <m/>
    <m/>
    <m/>
    <m/>
    <m/>
    <m/>
    <m/>
    <m/>
    <m/>
    <x v="5"/>
    <n v="0"/>
    <n v="0"/>
    <n v="0"/>
    <x v="0"/>
    <m/>
    <m/>
    <n v="7.9"/>
    <x v="0"/>
  </r>
  <r>
    <x v="5"/>
    <n v="5222"/>
    <x v="663"/>
    <n v="170"/>
    <n v="45880"/>
    <n v="45919"/>
    <s v="VICTOR"/>
    <m/>
    <s v="FASE 2"/>
    <m/>
    <n v="0"/>
    <m/>
    <m/>
    <m/>
    <m/>
    <m/>
    <m/>
    <m/>
    <m/>
    <m/>
    <m/>
    <m/>
    <m/>
    <m/>
    <m/>
    <m/>
    <m/>
    <m/>
    <m/>
    <m/>
    <x v="5"/>
    <n v="0"/>
    <n v="0"/>
    <n v="0"/>
    <x v="0"/>
    <m/>
    <m/>
    <n v="17"/>
    <x v="0"/>
  </r>
  <r>
    <x v="5"/>
    <n v="5221"/>
    <x v="664"/>
    <n v="304"/>
    <n v="45880"/>
    <n v="45919"/>
    <s v="VICTOR"/>
    <m/>
    <s v="FASE 2"/>
    <m/>
    <n v="0"/>
    <m/>
    <m/>
    <m/>
    <m/>
    <m/>
    <m/>
    <m/>
    <m/>
    <m/>
    <m/>
    <m/>
    <m/>
    <m/>
    <m/>
    <m/>
    <m/>
    <m/>
    <m/>
    <m/>
    <x v="5"/>
    <n v="0"/>
    <n v="0"/>
    <n v="0"/>
    <x v="0"/>
    <m/>
    <m/>
    <n v="30.4"/>
    <x v="0"/>
  </r>
  <r>
    <x v="5"/>
    <n v="5226"/>
    <x v="665"/>
    <n v="72"/>
    <n v="45880"/>
    <n v="45919"/>
    <s v="VICTOR"/>
    <m/>
    <s v="FASE 2"/>
    <m/>
    <n v="0"/>
    <m/>
    <m/>
    <m/>
    <m/>
    <m/>
    <m/>
    <m/>
    <m/>
    <m/>
    <m/>
    <m/>
    <m/>
    <m/>
    <m/>
    <m/>
    <m/>
    <m/>
    <m/>
    <m/>
    <x v="5"/>
    <n v="0"/>
    <n v="0"/>
    <n v="0"/>
    <x v="0"/>
    <m/>
    <m/>
    <n v="7.2"/>
    <x v="0"/>
  </r>
  <r>
    <x v="5"/>
    <n v="5224"/>
    <x v="666"/>
    <n v="102"/>
    <n v="45880"/>
    <n v="45919"/>
    <s v="VICTOR"/>
    <m/>
    <s v="FASE 2"/>
    <m/>
    <n v="0"/>
    <m/>
    <m/>
    <m/>
    <m/>
    <m/>
    <m/>
    <m/>
    <m/>
    <m/>
    <m/>
    <m/>
    <m/>
    <m/>
    <m/>
    <m/>
    <m/>
    <m/>
    <m/>
    <m/>
    <x v="5"/>
    <n v="0"/>
    <n v="0"/>
    <n v="0"/>
    <x v="0"/>
    <m/>
    <m/>
    <n v="10.199999999999999"/>
    <x v="0"/>
  </r>
  <r>
    <x v="5"/>
    <n v="5225"/>
    <x v="667"/>
    <n v="382"/>
    <n v="45880"/>
    <m/>
    <s v="VICTOR"/>
    <n v="45883"/>
    <s v="AMBIGUA"/>
    <m/>
    <n v="0"/>
    <s v="No"/>
    <m/>
    <s v="No"/>
    <s v="NO"/>
    <s v="No"/>
    <n v="0"/>
    <m/>
    <n v="0"/>
    <n v="0"/>
    <n v="0"/>
    <n v="0"/>
    <n v="0"/>
    <s v="NO"/>
    <s v="DIPUTACIÓN PROVINCIAL"/>
    <s v="No"/>
    <m/>
    <m/>
    <m/>
    <m/>
    <x v="5"/>
    <n v="0"/>
    <n v="0"/>
    <n v="14"/>
    <x v="1"/>
    <m/>
    <n v="0"/>
    <n v="38.200000000000003"/>
    <x v="0"/>
  </r>
  <r>
    <x v="5"/>
    <n v="5902"/>
    <x v="668"/>
    <n v="322"/>
    <n v="45880"/>
    <n v="45919"/>
    <s v="VICTOR"/>
    <m/>
    <s v="FASE 2"/>
    <m/>
    <n v="0"/>
    <m/>
    <m/>
    <m/>
    <m/>
    <m/>
    <m/>
    <m/>
    <m/>
    <m/>
    <m/>
    <m/>
    <m/>
    <m/>
    <m/>
    <m/>
    <m/>
    <m/>
    <m/>
    <m/>
    <x v="5"/>
    <n v="0"/>
    <n v="0"/>
    <n v="0"/>
    <x v="0"/>
    <m/>
    <m/>
    <n v="32.200000000000003"/>
    <x v="0"/>
  </r>
  <r>
    <x v="5"/>
    <n v="5227"/>
    <x v="669"/>
    <n v="553"/>
    <n v="45880"/>
    <n v="45900"/>
    <s v="VICTOR"/>
    <n v="45889"/>
    <s v="FASE 2"/>
    <m/>
    <n v="0"/>
    <m/>
    <n v="0"/>
    <s v="NO HAY"/>
    <m/>
    <s v="No"/>
    <n v="0"/>
    <m/>
    <n v="0"/>
    <n v="0"/>
    <n v="0"/>
    <n v="0"/>
    <n v="0"/>
    <s v="NO HAY"/>
    <s v="No"/>
    <s v="No"/>
    <m/>
    <m/>
    <m/>
    <m/>
    <x v="5"/>
    <n v="0"/>
    <n v="0"/>
    <n v="13"/>
    <x v="1"/>
    <m/>
    <n v="0"/>
    <n v="55.3"/>
    <x v="0"/>
  </r>
  <r>
    <x v="5"/>
    <n v="5228"/>
    <x v="670"/>
    <n v="162"/>
    <s v="NO APARECE EN REDSARA"/>
    <m/>
    <s v="VICTOR"/>
    <m/>
    <m/>
    <m/>
    <n v="0"/>
    <m/>
    <m/>
    <m/>
    <m/>
    <m/>
    <m/>
    <m/>
    <m/>
    <m/>
    <m/>
    <m/>
    <m/>
    <m/>
    <m/>
    <m/>
    <m/>
    <m/>
    <m/>
    <m/>
    <x v="5"/>
    <n v="0"/>
    <n v="0"/>
    <n v="0"/>
    <x v="0"/>
    <m/>
    <m/>
    <n v="16.2"/>
    <x v="0"/>
  </r>
  <r>
    <x v="5"/>
    <n v="5904"/>
    <x v="671"/>
    <n v="107"/>
    <n v="45875"/>
    <n v="45908"/>
    <s v="VICTOR"/>
    <m/>
    <s v="FASE 2"/>
    <m/>
    <n v="0"/>
    <m/>
    <m/>
    <m/>
    <m/>
    <m/>
    <m/>
    <m/>
    <m/>
    <m/>
    <m/>
    <m/>
    <m/>
    <m/>
    <m/>
    <m/>
    <m/>
    <m/>
    <m/>
    <m/>
    <x v="5"/>
    <n v="0"/>
    <n v="0"/>
    <n v="0"/>
    <x v="0"/>
    <m/>
    <m/>
    <n v="10.7"/>
    <x v="0"/>
  </r>
  <r>
    <x v="5"/>
    <n v="5229"/>
    <x v="672"/>
    <n v="69"/>
    <n v="45875"/>
    <n v="45919"/>
    <s v="VICTOR"/>
    <n v="46071"/>
    <s v="FASE 2"/>
    <m/>
    <n v="0"/>
    <m/>
    <m/>
    <m/>
    <m/>
    <m/>
    <m/>
    <m/>
    <m/>
    <m/>
    <m/>
    <m/>
    <m/>
    <m/>
    <m/>
    <m/>
    <m/>
    <m/>
    <m/>
    <m/>
    <x v="5"/>
    <n v="0"/>
    <n v="0"/>
    <n v="0"/>
    <x v="0"/>
    <m/>
    <m/>
    <n v="6.9"/>
    <x v="0"/>
  </r>
  <r>
    <x v="5"/>
    <n v="5230"/>
    <x v="673"/>
    <n v="71"/>
    <s v="NO APARECE EN REDSARA"/>
    <m/>
    <s v="VICTOR"/>
    <m/>
    <m/>
    <m/>
    <n v="0"/>
    <m/>
    <m/>
    <m/>
    <m/>
    <m/>
    <m/>
    <m/>
    <m/>
    <m/>
    <m/>
    <m/>
    <m/>
    <m/>
    <m/>
    <m/>
    <m/>
    <m/>
    <m/>
    <m/>
    <x v="5"/>
    <n v="0"/>
    <n v="0"/>
    <n v="0"/>
    <x v="0"/>
    <m/>
    <m/>
    <n v="7.1"/>
    <x v="0"/>
  </r>
  <r>
    <x v="5"/>
    <n v="5232"/>
    <x v="674"/>
    <n v="135"/>
    <n v="45875"/>
    <n v="45919"/>
    <s v="VICTOR"/>
    <n v="46069"/>
    <s v="FASE 2"/>
    <m/>
    <n v="0"/>
    <m/>
    <m/>
    <m/>
    <m/>
    <m/>
    <m/>
    <m/>
    <m/>
    <m/>
    <m/>
    <m/>
    <m/>
    <m/>
    <m/>
    <m/>
    <m/>
    <m/>
    <m/>
    <m/>
    <x v="5"/>
    <n v="0"/>
    <n v="0"/>
    <n v="0"/>
    <x v="0"/>
    <m/>
    <m/>
    <n v="13.5"/>
    <x v="0"/>
  </r>
  <r>
    <x v="5"/>
    <n v="5233"/>
    <x v="675"/>
    <n v="252"/>
    <n v="45875"/>
    <n v="45919"/>
    <s v="VICTOR"/>
    <m/>
    <s v="FASE 2"/>
    <m/>
    <n v="0"/>
    <m/>
    <m/>
    <m/>
    <m/>
    <m/>
    <m/>
    <m/>
    <m/>
    <m/>
    <m/>
    <m/>
    <m/>
    <m/>
    <m/>
    <m/>
    <m/>
    <m/>
    <m/>
    <m/>
    <x v="5"/>
    <n v="0"/>
    <n v="0"/>
    <n v="0"/>
    <x v="0"/>
    <m/>
    <m/>
    <n v="25.2"/>
    <x v="0"/>
  </r>
  <r>
    <x v="5"/>
    <n v="5234"/>
    <x v="676"/>
    <n v="41"/>
    <s v="NO APARECE EN REDSARA"/>
    <m/>
    <s v="VICTOR"/>
    <m/>
    <m/>
    <m/>
    <n v="0"/>
    <m/>
    <m/>
    <m/>
    <m/>
    <m/>
    <m/>
    <m/>
    <m/>
    <m/>
    <m/>
    <m/>
    <m/>
    <m/>
    <m/>
    <m/>
    <m/>
    <m/>
    <m/>
    <m/>
    <x v="5"/>
    <n v="0"/>
    <n v="0"/>
    <n v="0"/>
    <x v="0"/>
    <m/>
    <m/>
    <n v="4.0999999999999996"/>
    <x v="0"/>
  </r>
  <r>
    <x v="5"/>
    <n v="5235"/>
    <x v="677"/>
    <n v="135"/>
    <n v="45875"/>
    <n v="45919"/>
    <s v="VICTOR"/>
    <n v="45887"/>
    <s v="FASE 2"/>
    <m/>
    <n v="0"/>
    <m/>
    <n v="0"/>
    <s v="NO HAY"/>
    <m/>
    <s v="No"/>
    <n v="0"/>
    <m/>
    <n v="0"/>
    <n v="0"/>
    <n v="0"/>
    <n v="0"/>
    <n v="0"/>
    <s v="NO HAY"/>
    <s v="No"/>
    <s v="No"/>
    <m/>
    <m/>
    <m/>
    <m/>
    <x v="5"/>
    <n v="0"/>
    <n v="0"/>
    <n v="13"/>
    <x v="1"/>
    <m/>
    <n v="0"/>
    <n v="13.5"/>
    <x v="0"/>
  </r>
  <r>
    <x v="5"/>
    <n v="5236"/>
    <x v="678"/>
    <n v="100"/>
    <n v="45875"/>
    <n v="45919"/>
    <s v="VICTOR"/>
    <n v="46065"/>
    <s v="FASE 2"/>
    <m/>
    <n v="0"/>
    <m/>
    <m/>
    <m/>
    <m/>
    <m/>
    <m/>
    <m/>
    <m/>
    <m/>
    <m/>
    <m/>
    <m/>
    <m/>
    <m/>
    <m/>
    <m/>
    <m/>
    <m/>
    <m/>
    <x v="5"/>
    <n v="0"/>
    <n v="0"/>
    <n v="0"/>
    <x v="0"/>
    <m/>
    <m/>
    <n v="10"/>
    <x v="0"/>
  </r>
  <r>
    <x v="5"/>
    <n v="5237"/>
    <x v="679"/>
    <n v="138"/>
    <n v="45875"/>
    <n v="45908"/>
    <s v="VICTOR"/>
    <m/>
    <s v="FASE 2"/>
    <m/>
    <n v="0"/>
    <m/>
    <m/>
    <m/>
    <m/>
    <m/>
    <m/>
    <m/>
    <m/>
    <m/>
    <m/>
    <m/>
    <m/>
    <m/>
    <m/>
    <m/>
    <m/>
    <m/>
    <m/>
    <m/>
    <x v="5"/>
    <n v="0"/>
    <n v="0"/>
    <n v="0"/>
    <x v="0"/>
    <m/>
    <m/>
    <n v="13.8"/>
    <x v="0"/>
  </r>
  <r>
    <x v="5"/>
    <n v="5238"/>
    <x v="680"/>
    <n v="758"/>
    <n v="45875"/>
    <n v="45919"/>
    <s v="VICTOR"/>
    <m/>
    <s v="FASE 2"/>
    <m/>
    <n v="0"/>
    <m/>
    <m/>
    <m/>
    <m/>
    <m/>
    <m/>
    <m/>
    <m/>
    <m/>
    <m/>
    <m/>
    <m/>
    <m/>
    <m/>
    <m/>
    <m/>
    <m/>
    <m/>
    <m/>
    <x v="5"/>
    <n v="0"/>
    <n v="0"/>
    <n v="0"/>
    <x v="0"/>
    <m/>
    <m/>
    <n v="75.8"/>
    <x v="0"/>
  </r>
  <r>
    <x v="5"/>
    <n v="5239"/>
    <x v="681"/>
    <n v="245"/>
    <n v="45875"/>
    <n v="45908"/>
    <s v="VICTOR"/>
    <m/>
    <s v="FASE 2"/>
    <m/>
    <n v="0"/>
    <m/>
    <m/>
    <m/>
    <m/>
    <m/>
    <m/>
    <m/>
    <m/>
    <m/>
    <m/>
    <m/>
    <m/>
    <m/>
    <m/>
    <m/>
    <m/>
    <m/>
    <m/>
    <m/>
    <x v="5"/>
    <n v="0"/>
    <n v="0"/>
    <n v="0"/>
    <x v="0"/>
    <m/>
    <m/>
    <n v="24.5"/>
    <x v="0"/>
  </r>
  <r>
    <x v="5"/>
    <n v="5240"/>
    <x v="682"/>
    <n v="5003"/>
    <n v="45875"/>
    <n v="45919"/>
    <s v="VICTOR"/>
    <n v="46063"/>
    <s v="FASE 2"/>
    <m/>
    <n v="90"/>
    <m/>
    <m/>
    <s v="Sí"/>
    <n v="45425"/>
    <m/>
    <m/>
    <n v="136.72999999999999"/>
    <m/>
    <m/>
    <m/>
    <m/>
    <m/>
    <s v="SÍ, IBERAVEX"/>
    <s v="si"/>
    <s v="si"/>
    <m/>
    <m/>
    <m/>
    <m/>
    <x v="5"/>
    <n v="0"/>
    <n v="0"/>
    <n v="7"/>
    <x v="1"/>
    <n v="2.7329602238656804E-2"/>
    <m/>
    <n v="500.3"/>
    <x v="1"/>
  </r>
  <r>
    <x v="5"/>
    <n v="5241"/>
    <x v="683"/>
    <n v="4526"/>
    <n v="45875"/>
    <n v="45919"/>
    <s v="VICTOR"/>
    <m/>
    <s v="FASE 2"/>
    <m/>
    <n v="0"/>
    <m/>
    <m/>
    <m/>
    <m/>
    <m/>
    <m/>
    <m/>
    <m/>
    <m/>
    <m/>
    <m/>
    <m/>
    <m/>
    <m/>
    <m/>
    <m/>
    <m/>
    <m/>
    <m/>
    <x v="5"/>
    <n v="0"/>
    <n v="0"/>
    <n v="0"/>
    <x v="0"/>
    <m/>
    <m/>
    <n v="452.6"/>
    <x v="0"/>
  </r>
  <r>
    <x v="5"/>
    <n v="5242"/>
    <x v="684"/>
    <n v="756"/>
    <n v="45875"/>
    <n v="45919"/>
    <s v="VICTOR"/>
    <m/>
    <s v="FASE 2"/>
    <m/>
    <n v="0"/>
    <m/>
    <m/>
    <m/>
    <m/>
    <m/>
    <m/>
    <m/>
    <m/>
    <m/>
    <m/>
    <m/>
    <m/>
    <m/>
    <m/>
    <m/>
    <m/>
    <m/>
    <m/>
    <m/>
    <x v="5"/>
    <n v="0"/>
    <n v="0"/>
    <n v="0"/>
    <x v="0"/>
    <m/>
    <m/>
    <n v="75.599999999999994"/>
    <x v="0"/>
  </r>
  <r>
    <x v="5"/>
    <n v="5243"/>
    <x v="685"/>
    <n v="86"/>
    <n v="45875"/>
    <n v="45919"/>
    <s v="VICTOR"/>
    <n v="46061"/>
    <s v="FASE 2"/>
    <m/>
    <n v="0"/>
    <m/>
    <m/>
    <m/>
    <m/>
    <m/>
    <m/>
    <m/>
    <m/>
    <m/>
    <m/>
    <m/>
    <m/>
    <m/>
    <m/>
    <m/>
    <m/>
    <m/>
    <m/>
    <m/>
    <x v="5"/>
    <n v="0"/>
    <n v="0"/>
    <n v="0"/>
    <x v="0"/>
    <m/>
    <m/>
    <n v="8.6"/>
    <x v="0"/>
  </r>
  <r>
    <x v="5"/>
    <n v="5244"/>
    <x v="686"/>
    <n v="35"/>
    <n v="45875"/>
    <n v="45919"/>
    <s v="VICTOR"/>
    <n v="46062"/>
    <s v="FASE 2"/>
    <m/>
    <n v="0"/>
    <m/>
    <m/>
    <m/>
    <m/>
    <m/>
    <m/>
    <m/>
    <m/>
    <m/>
    <m/>
    <m/>
    <m/>
    <m/>
    <m/>
    <m/>
    <m/>
    <m/>
    <m/>
    <m/>
    <x v="5"/>
    <n v="0"/>
    <n v="0"/>
    <n v="0"/>
    <x v="0"/>
    <m/>
    <m/>
    <n v="3.5"/>
    <x v="0"/>
  </r>
  <r>
    <x v="5"/>
    <n v="5245"/>
    <x v="687"/>
    <n v="465"/>
    <n v="45875"/>
    <n v="45908"/>
    <s v="VICTOR"/>
    <m/>
    <s v="FASE 2"/>
    <m/>
    <n v="0"/>
    <m/>
    <m/>
    <m/>
    <m/>
    <m/>
    <m/>
    <m/>
    <m/>
    <m/>
    <m/>
    <m/>
    <m/>
    <m/>
    <m/>
    <m/>
    <m/>
    <m/>
    <m/>
    <m/>
    <x v="5"/>
    <n v="0"/>
    <n v="0"/>
    <n v="0"/>
    <x v="0"/>
    <m/>
    <m/>
    <n v="46.5"/>
    <x v="0"/>
  </r>
  <r>
    <x v="5"/>
    <n v="5247"/>
    <x v="688"/>
    <n v="212"/>
    <n v="45875"/>
    <n v="45908"/>
    <s v="VICTOR"/>
    <m/>
    <s v="FASE 2"/>
    <m/>
    <n v="0"/>
    <m/>
    <m/>
    <m/>
    <m/>
    <m/>
    <m/>
    <m/>
    <m/>
    <m/>
    <m/>
    <m/>
    <m/>
    <m/>
    <m/>
    <m/>
    <m/>
    <m/>
    <m/>
    <m/>
    <x v="5"/>
    <n v="0"/>
    <n v="0"/>
    <n v="0"/>
    <x v="0"/>
    <m/>
    <m/>
    <n v="21.2"/>
    <x v="0"/>
  </r>
  <r>
    <x v="5"/>
    <n v="5246"/>
    <x v="689"/>
    <n v="38"/>
    <n v="45875"/>
    <n v="45908"/>
    <s v="VICTOR"/>
    <n v="46068"/>
    <s v="FASE 2"/>
    <m/>
    <n v="0"/>
    <m/>
    <m/>
    <s v="No"/>
    <m/>
    <s v="No"/>
    <n v="0"/>
    <n v="0"/>
    <n v="0"/>
    <m/>
    <m/>
    <m/>
    <m/>
    <s v="NO"/>
    <s v="No"/>
    <s v="No"/>
    <m/>
    <m/>
    <m/>
    <m/>
    <x v="5"/>
    <n v="0"/>
    <n v="0"/>
    <n v="8"/>
    <x v="1"/>
    <n v="0"/>
    <n v="0"/>
    <n v="3.8"/>
    <x v="0"/>
  </r>
  <r>
    <x v="5"/>
    <n v="5249"/>
    <x v="690"/>
    <n v="100"/>
    <n v="45875"/>
    <n v="45919"/>
    <s v="VICTOR"/>
    <m/>
    <s v="FASE 2"/>
    <m/>
    <n v="0"/>
    <m/>
    <m/>
    <m/>
    <m/>
    <m/>
    <m/>
    <m/>
    <m/>
    <m/>
    <m/>
    <m/>
    <m/>
    <m/>
    <m/>
    <m/>
    <m/>
    <m/>
    <m/>
    <m/>
    <x v="5"/>
    <n v="0"/>
    <n v="0"/>
    <n v="0"/>
    <x v="0"/>
    <m/>
    <m/>
    <n v="10"/>
    <x v="0"/>
  </r>
  <r>
    <x v="5"/>
    <n v="5251"/>
    <x v="691"/>
    <n v="51"/>
    <n v="45873"/>
    <n v="45908"/>
    <s v="VICTOR"/>
    <n v="46074"/>
    <s v="FASE 2"/>
    <m/>
    <n v="0"/>
    <s v="No hay censo de colonias felinas"/>
    <n v="0"/>
    <s v="No"/>
    <m/>
    <s v="No"/>
    <m/>
    <m/>
    <m/>
    <n v="0"/>
    <n v="0"/>
    <n v="0"/>
    <n v="0"/>
    <s v="NO"/>
    <s v="No"/>
    <s v="No"/>
    <m/>
    <m/>
    <m/>
    <m/>
    <x v="5"/>
    <n v="0"/>
    <n v="0"/>
    <n v="11"/>
    <x v="1"/>
    <m/>
    <m/>
    <n v="5.0999999999999996"/>
    <x v="0"/>
  </r>
  <r>
    <x v="5"/>
    <n v="5252"/>
    <x v="692"/>
    <n v="56"/>
    <n v="45873"/>
    <n v="45908"/>
    <s v="VICTOR"/>
    <n v="46079"/>
    <s v="FASE 2"/>
    <m/>
    <n v="0"/>
    <m/>
    <m/>
    <m/>
    <m/>
    <m/>
    <m/>
    <m/>
    <m/>
    <m/>
    <m/>
    <m/>
    <m/>
    <m/>
    <m/>
    <m/>
    <m/>
    <m/>
    <m/>
    <m/>
    <x v="5"/>
    <n v="0"/>
    <n v="0"/>
    <n v="0"/>
    <x v="0"/>
    <m/>
    <m/>
    <n v="5.6"/>
    <x v="0"/>
  </r>
  <r>
    <x v="5"/>
    <n v="5253"/>
    <x v="693"/>
    <n v="86"/>
    <n v="45873"/>
    <n v="45919"/>
    <s v="VICTOR"/>
    <m/>
    <s v="FASE 2"/>
    <m/>
    <n v="0"/>
    <m/>
    <m/>
    <m/>
    <m/>
    <m/>
    <m/>
    <m/>
    <m/>
    <m/>
    <m/>
    <m/>
    <m/>
    <m/>
    <m/>
    <m/>
    <m/>
    <m/>
    <m/>
    <m/>
    <x v="5"/>
    <n v="0"/>
    <n v="0"/>
    <n v="0"/>
    <x v="0"/>
    <m/>
    <m/>
    <n v="8.6"/>
    <x v="0"/>
  </r>
  <r>
    <x v="5"/>
    <n v="5254"/>
    <x v="694"/>
    <n v="217"/>
    <n v="45873"/>
    <n v="45919"/>
    <s v="VICTOR"/>
    <m/>
    <s v="FASE 2"/>
    <m/>
    <n v="0"/>
    <m/>
    <m/>
    <m/>
    <m/>
    <m/>
    <m/>
    <m/>
    <m/>
    <m/>
    <m/>
    <m/>
    <m/>
    <m/>
    <m/>
    <m/>
    <m/>
    <m/>
    <m/>
    <m/>
    <x v="5"/>
    <n v="0"/>
    <n v="0"/>
    <n v="0"/>
    <x v="0"/>
    <m/>
    <m/>
    <n v="21.7"/>
    <x v="0"/>
  </r>
  <r>
    <x v="5"/>
    <n v="5256"/>
    <x v="695"/>
    <n v="99"/>
    <n v="45873"/>
    <n v="45919"/>
    <s v="VICTOR"/>
    <m/>
    <s v="FASE 2"/>
    <m/>
    <n v="0"/>
    <m/>
    <m/>
    <m/>
    <m/>
    <m/>
    <m/>
    <m/>
    <m/>
    <m/>
    <m/>
    <m/>
    <m/>
    <m/>
    <m/>
    <m/>
    <m/>
    <m/>
    <m/>
    <m/>
    <x v="5"/>
    <n v="0"/>
    <n v="0"/>
    <n v="0"/>
    <x v="0"/>
    <m/>
    <m/>
    <n v="9.9"/>
    <x v="0"/>
  </r>
  <r>
    <x v="5"/>
    <n v="5257"/>
    <x v="696"/>
    <n v="134"/>
    <n v="45873"/>
    <n v="45919"/>
    <s v="VICTOR"/>
    <n v="46048"/>
    <s v="INADMITIDA"/>
    <m/>
    <n v="0"/>
    <m/>
    <m/>
    <m/>
    <m/>
    <m/>
    <m/>
    <m/>
    <m/>
    <m/>
    <m/>
    <m/>
    <m/>
    <m/>
    <m/>
    <m/>
    <m/>
    <m/>
    <m/>
    <m/>
    <x v="5"/>
    <n v="0"/>
    <n v="0"/>
    <n v="0"/>
    <x v="0"/>
    <m/>
    <m/>
    <n v="13.4"/>
    <x v="0"/>
  </r>
  <r>
    <x v="5"/>
    <n v="59053"/>
    <x v="697"/>
    <n v="227"/>
    <n v="45873"/>
    <n v="45908"/>
    <s v="VICTOR"/>
    <n v="46062"/>
    <s v="FASE 2"/>
    <m/>
    <n v="0"/>
    <m/>
    <m/>
    <s v="No"/>
    <m/>
    <m/>
    <m/>
    <m/>
    <m/>
    <m/>
    <m/>
    <m/>
    <m/>
    <m/>
    <m/>
    <m/>
    <m/>
    <m/>
    <m/>
    <m/>
    <x v="5"/>
    <n v="0"/>
    <n v="0"/>
    <n v="1"/>
    <x v="1"/>
    <m/>
    <m/>
    <n v="22.7"/>
    <x v="0"/>
  </r>
  <r>
    <x v="5"/>
    <n v="5258"/>
    <x v="698"/>
    <n v="115"/>
    <n v="45873"/>
    <n v="45919"/>
    <s v="VICTOR"/>
    <m/>
    <s v="FASE 2"/>
    <m/>
    <n v="0"/>
    <m/>
    <m/>
    <m/>
    <m/>
    <m/>
    <m/>
    <m/>
    <m/>
    <m/>
    <m/>
    <m/>
    <m/>
    <m/>
    <m/>
    <m/>
    <m/>
    <m/>
    <m/>
    <m/>
    <x v="5"/>
    <n v="0"/>
    <n v="0"/>
    <n v="0"/>
    <x v="0"/>
    <m/>
    <m/>
    <n v="11.5"/>
    <x v="0"/>
  </r>
  <r>
    <x v="5"/>
    <n v="5259"/>
    <x v="699"/>
    <n v="92"/>
    <n v="45873"/>
    <m/>
    <s v="VICTOR"/>
    <n v="45891"/>
    <s v="OK"/>
    <m/>
    <n v="0"/>
    <m/>
    <n v="0"/>
    <s v="NO HAY"/>
    <m/>
    <s v="No"/>
    <n v="0"/>
    <m/>
    <n v="0"/>
    <n v="0"/>
    <n v="0"/>
    <n v="0"/>
    <n v="0"/>
    <s v="NO HAY"/>
    <s v="No"/>
    <s v="No"/>
    <m/>
    <m/>
    <m/>
    <m/>
    <x v="5"/>
    <n v="0"/>
    <n v="0"/>
    <n v="12"/>
    <x v="1"/>
    <m/>
    <n v="0"/>
    <n v="9.1999999999999993"/>
    <x v="0"/>
  </r>
  <r>
    <x v="5"/>
    <n v="5260"/>
    <x v="700"/>
    <n v="101"/>
    <n v="45873"/>
    <n v="45908"/>
    <s v="VICTOR"/>
    <n v="46062"/>
    <s v="FASE 2"/>
    <m/>
    <n v="0"/>
    <s v="No hay censo de colonias felinas"/>
    <n v="0"/>
    <s v="No"/>
    <m/>
    <s v="No"/>
    <n v="0"/>
    <n v="0"/>
    <n v="0"/>
    <n v="0"/>
    <n v="0"/>
    <n v="0"/>
    <n v="0"/>
    <s v="NO"/>
    <s v="No"/>
    <s v="No"/>
    <m/>
    <m/>
    <m/>
    <m/>
    <x v="5"/>
    <n v="0"/>
    <n v="0"/>
    <n v="14"/>
    <x v="1"/>
    <n v="0"/>
    <n v="0"/>
    <n v="10.1"/>
    <x v="0"/>
  </r>
  <r>
    <x v="5"/>
    <n v="5261"/>
    <x v="701"/>
    <n v="36"/>
    <n v="45873"/>
    <n v="45919"/>
    <s v="VICTOR"/>
    <n v="46051"/>
    <s v="FASE 2"/>
    <m/>
    <n v="0"/>
    <s v="NO HAY CONSTANCIA DE GATOS CALLEJEROS"/>
    <n v="0"/>
    <s v="No"/>
    <m/>
    <s v="No"/>
    <n v="0"/>
    <n v="0"/>
    <n v="0"/>
    <n v="0"/>
    <n v="0"/>
    <n v="0"/>
    <n v="0"/>
    <s v="DIPUTACION"/>
    <s v="No"/>
    <s v="No"/>
    <m/>
    <m/>
    <m/>
    <m/>
    <x v="5"/>
    <n v="0"/>
    <n v="0"/>
    <n v="15"/>
    <x v="1"/>
    <n v="0"/>
    <n v="0"/>
    <n v="3.6"/>
    <x v="0"/>
  </r>
  <r>
    <x v="5"/>
    <n v="5262"/>
    <x v="702"/>
    <n v="314"/>
    <n v="45873"/>
    <n v="45919"/>
    <s v="VICTOR"/>
    <m/>
    <s v="FASE 2"/>
    <m/>
    <n v="0"/>
    <m/>
    <m/>
    <m/>
    <m/>
    <m/>
    <m/>
    <m/>
    <m/>
    <m/>
    <m/>
    <m/>
    <m/>
    <m/>
    <m/>
    <m/>
    <m/>
    <m/>
    <m/>
    <m/>
    <x v="5"/>
    <n v="0"/>
    <n v="0"/>
    <n v="0"/>
    <x v="0"/>
    <m/>
    <m/>
    <n v="31.4"/>
    <x v="0"/>
  </r>
  <r>
    <x v="5"/>
    <n v="5263"/>
    <x v="703"/>
    <n v="161"/>
    <n v="45873"/>
    <n v="45908"/>
    <s v="VICTOR"/>
    <n v="46072"/>
    <s v="FASE 2"/>
    <m/>
    <n v="0"/>
    <s v="No hay censo de colonias felinas"/>
    <n v="0"/>
    <s v="No"/>
    <m/>
    <s v="No"/>
    <n v="0"/>
    <m/>
    <m/>
    <n v="0"/>
    <n v="0"/>
    <n v="0"/>
    <n v="0"/>
    <s v="NO"/>
    <s v="No"/>
    <s v="No"/>
    <m/>
    <m/>
    <m/>
    <m/>
    <x v="5"/>
    <n v="0"/>
    <n v="0"/>
    <n v="12"/>
    <x v="1"/>
    <m/>
    <m/>
    <n v="16.100000000000001"/>
    <x v="0"/>
  </r>
  <r>
    <x v="5"/>
    <n v="5264"/>
    <x v="704"/>
    <n v="48"/>
    <s v="NO APARECE EN REDSARA"/>
    <m/>
    <s v="VICTOR"/>
    <m/>
    <m/>
    <m/>
    <n v="0"/>
    <m/>
    <m/>
    <m/>
    <m/>
    <m/>
    <m/>
    <m/>
    <m/>
    <m/>
    <m/>
    <m/>
    <m/>
    <m/>
    <m/>
    <m/>
    <m/>
    <m/>
    <m/>
    <m/>
    <x v="5"/>
    <n v="0"/>
    <n v="0"/>
    <n v="0"/>
    <x v="0"/>
    <m/>
    <m/>
    <n v="4.8"/>
    <x v="0"/>
  </r>
  <r>
    <x v="5"/>
    <n v="5265"/>
    <x v="705"/>
    <n v="71"/>
    <n v="45873"/>
    <n v="45908"/>
    <s v="VICTOR"/>
    <n v="46066"/>
    <s v="FASE 2"/>
    <m/>
    <n v="0"/>
    <m/>
    <n v="0"/>
    <s v="No"/>
    <m/>
    <s v="No"/>
    <n v="0"/>
    <n v="0"/>
    <n v="0"/>
    <n v="0"/>
    <n v="0"/>
    <n v="0"/>
    <n v="0"/>
    <s v="NO"/>
    <s v="No"/>
    <s v="No"/>
    <m/>
    <m/>
    <m/>
    <m/>
    <x v="5"/>
    <n v="0"/>
    <n v="0"/>
    <n v="13"/>
    <x v="1"/>
    <n v="0"/>
    <n v="0"/>
    <n v="7.1"/>
    <x v="0"/>
  </r>
  <r>
    <x v="5"/>
    <n v="5266"/>
    <x v="706"/>
    <n v="84"/>
    <n v="45873"/>
    <n v="45919"/>
    <s v="VICTOR"/>
    <m/>
    <s v="FASE 2"/>
    <m/>
    <n v="0"/>
    <m/>
    <m/>
    <m/>
    <m/>
    <m/>
    <m/>
    <m/>
    <m/>
    <m/>
    <m/>
    <m/>
    <m/>
    <m/>
    <m/>
    <m/>
    <m/>
    <m/>
    <m/>
    <m/>
    <x v="5"/>
    <n v="0"/>
    <n v="0"/>
    <n v="0"/>
    <x v="0"/>
    <m/>
    <m/>
    <n v="8.4"/>
    <x v="0"/>
  </r>
  <r>
    <x v="5"/>
    <n v="5267"/>
    <x v="707"/>
    <n v="92"/>
    <n v="45873"/>
    <n v="45919"/>
    <s v="VICTOR"/>
    <m/>
    <s v="FASE 2"/>
    <m/>
    <n v="0"/>
    <m/>
    <m/>
    <m/>
    <m/>
    <m/>
    <m/>
    <m/>
    <m/>
    <m/>
    <m/>
    <m/>
    <m/>
    <m/>
    <m/>
    <m/>
    <m/>
    <m/>
    <m/>
    <m/>
    <x v="5"/>
    <n v="0"/>
    <n v="0"/>
    <n v="0"/>
    <x v="0"/>
    <m/>
    <m/>
    <n v="9.1999999999999993"/>
    <x v="0"/>
  </r>
  <r>
    <x v="6"/>
    <n v="6001"/>
    <x v="708"/>
    <n v="802"/>
    <n v="45786"/>
    <s v="reclamado F2"/>
    <s v="Paz Rotllan García"/>
    <m/>
    <s v="No contesta"/>
    <n v="45860"/>
    <n v="0"/>
    <s v="NA"/>
    <n v="0"/>
    <s v="No"/>
    <s v="NA"/>
    <s v="No"/>
    <n v="0"/>
    <m/>
    <m/>
    <n v="0"/>
    <n v="0"/>
    <n v="0"/>
    <n v="0"/>
    <s v="No contesta"/>
    <s v="No contesta"/>
    <s v="No contesta"/>
    <m/>
    <m/>
    <m/>
    <m/>
    <x v="6"/>
    <n v="0"/>
    <n v="0"/>
    <n v="13"/>
    <x v="1"/>
    <m/>
    <m/>
    <n v="80.2"/>
    <x v="0"/>
  </r>
  <r>
    <x v="6"/>
    <n v="6002"/>
    <x v="709"/>
    <n v="5404"/>
    <n v="45786"/>
    <m/>
    <s v="Paz Rotllan García"/>
    <m/>
    <m/>
    <m/>
    <n v="0"/>
    <m/>
    <m/>
    <m/>
    <m/>
    <m/>
    <m/>
    <m/>
    <m/>
    <m/>
    <m/>
    <m/>
    <m/>
    <m/>
    <m/>
    <m/>
    <m/>
    <m/>
    <m/>
    <m/>
    <x v="6"/>
    <n v="0"/>
    <n v="0"/>
    <n v="0"/>
    <x v="0"/>
    <m/>
    <m/>
    <n v="540.4"/>
    <x v="0"/>
  </r>
  <r>
    <x v="6"/>
    <n v="6003"/>
    <x v="710"/>
    <n v="784"/>
    <n v="45786"/>
    <m/>
    <s v="Paz Rotllan García"/>
    <m/>
    <m/>
    <m/>
    <n v="0"/>
    <m/>
    <m/>
    <m/>
    <m/>
    <m/>
    <m/>
    <m/>
    <m/>
    <m/>
    <m/>
    <m/>
    <m/>
    <m/>
    <m/>
    <m/>
    <m/>
    <m/>
    <m/>
    <m/>
    <x v="6"/>
    <n v="0"/>
    <n v="0"/>
    <n v="0"/>
    <x v="0"/>
    <m/>
    <m/>
    <n v="78.400000000000006"/>
    <x v="0"/>
  </r>
  <r>
    <x v="6"/>
    <n v="6004"/>
    <x v="711"/>
    <n v="1808"/>
    <n v="45786"/>
    <m/>
    <s v="Paz Rotllan García"/>
    <m/>
    <m/>
    <m/>
    <n v="0"/>
    <m/>
    <m/>
    <m/>
    <m/>
    <m/>
    <m/>
    <m/>
    <m/>
    <m/>
    <m/>
    <m/>
    <m/>
    <m/>
    <m/>
    <m/>
    <m/>
    <m/>
    <m/>
    <m/>
    <x v="6"/>
    <n v="0"/>
    <n v="0"/>
    <n v="0"/>
    <x v="0"/>
    <m/>
    <m/>
    <n v="180.8"/>
    <x v="0"/>
  </r>
  <r>
    <x v="6"/>
    <n v="6005"/>
    <x v="712"/>
    <n v="1992"/>
    <n v="45786"/>
    <m/>
    <s v="Paz Rotllan García"/>
    <m/>
    <m/>
    <m/>
    <n v="0"/>
    <m/>
    <m/>
    <m/>
    <m/>
    <m/>
    <m/>
    <m/>
    <m/>
    <m/>
    <m/>
    <m/>
    <m/>
    <m/>
    <m/>
    <m/>
    <m/>
    <m/>
    <m/>
    <m/>
    <x v="6"/>
    <n v="0"/>
    <n v="0"/>
    <n v="0"/>
    <x v="0"/>
    <m/>
    <m/>
    <n v="199.2"/>
    <x v="0"/>
  </r>
  <r>
    <x v="6"/>
    <n v="6006"/>
    <x v="713"/>
    <n v="4998"/>
    <n v="45786"/>
    <m/>
    <s v="Paz Rotllan García"/>
    <m/>
    <m/>
    <m/>
    <n v="0"/>
    <m/>
    <m/>
    <m/>
    <m/>
    <m/>
    <m/>
    <m/>
    <m/>
    <m/>
    <m/>
    <m/>
    <m/>
    <m/>
    <m/>
    <m/>
    <m/>
    <m/>
    <m/>
    <m/>
    <x v="6"/>
    <n v="0"/>
    <n v="0"/>
    <n v="0"/>
    <x v="0"/>
    <m/>
    <m/>
    <n v="499.8"/>
    <x v="0"/>
  </r>
  <r>
    <x v="6"/>
    <n v="6007"/>
    <x v="714"/>
    <n v="1626"/>
    <n v="45786"/>
    <m/>
    <s v="Paz Rotllan García"/>
    <m/>
    <m/>
    <m/>
    <n v="0"/>
    <m/>
    <m/>
    <m/>
    <m/>
    <m/>
    <m/>
    <m/>
    <m/>
    <m/>
    <m/>
    <m/>
    <m/>
    <m/>
    <m/>
    <m/>
    <m/>
    <m/>
    <m/>
    <m/>
    <x v="6"/>
    <n v="0"/>
    <n v="0"/>
    <n v="0"/>
    <x v="0"/>
    <m/>
    <m/>
    <n v="162.6"/>
    <x v="0"/>
  </r>
  <r>
    <x v="6"/>
    <n v="6008"/>
    <x v="715"/>
    <n v="756"/>
    <n v="45786"/>
    <m/>
    <s v="Paz Rotllan García"/>
    <m/>
    <m/>
    <m/>
    <n v="0"/>
    <m/>
    <m/>
    <m/>
    <m/>
    <m/>
    <m/>
    <m/>
    <m/>
    <m/>
    <m/>
    <m/>
    <m/>
    <m/>
    <m/>
    <m/>
    <m/>
    <m/>
    <m/>
    <m/>
    <x v="6"/>
    <n v="0"/>
    <n v="0"/>
    <n v="0"/>
    <x v="0"/>
    <m/>
    <m/>
    <n v="75.599999999999994"/>
    <x v="0"/>
  </r>
  <r>
    <x v="6"/>
    <n v="6009"/>
    <x v="716"/>
    <n v="255"/>
    <n v="45786"/>
    <m/>
    <s v="Paz Rotllan García"/>
    <m/>
    <m/>
    <m/>
    <n v="0"/>
    <m/>
    <m/>
    <m/>
    <m/>
    <m/>
    <m/>
    <m/>
    <m/>
    <m/>
    <m/>
    <m/>
    <m/>
    <m/>
    <m/>
    <m/>
    <m/>
    <m/>
    <m/>
    <m/>
    <x v="6"/>
    <n v="0"/>
    <n v="0"/>
    <n v="0"/>
    <x v="0"/>
    <m/>
    <m/>
    <n v="25.5"/>
    <x v="0"/>
  </r>
  <r>
    <x v="6"/>
    <n v="6010"/>
    <x v="717"/>
    <n v="1197"/>
    <n v="45786"/>
    <m/>
    <s v="Paz Rotllan García"/>
    <m/>
    <m/>
    <m/>
    <n v="0"/>
    <m/>
    <m/>
    <m/>
    <m/>
    <m/>
    <m/>
    <m/>
    <m/>
    <m/>
    <m/>
    <m/>
    <m/>
    <m/>
    <m/>
    <m/>
    <m/>
    <m/>
    <m/>
    <m/>
    <x v="6"/>
    <n v="0"/>
    <n v="0"/>
    <n v="0"/>
    <x v="0"/>
    <m/>
    <m/>
    <n v="119.7"/>
    <x v="0"/>
  </r>
  <r>
    <x v="6"/>
    <n v="6011"/>
    <x v="718"/>
    <n v="34284"/>
    <n v="45786"/>
    <m/>
    <s v="Paz Rotllan García"/>
    <m/>
    <m/>
    <m/>
    <n v="0"/>
    <m/>
    <m/>
    <m/>
    <m/>
    <m/>
    <m/>
    <m/>
    <m/>
    <m/>
    <m/>
    <m/>
    <m/>
    <m/>
    <m/>
    <m/>
    <m/>
    <m/>
    <m/>
    <m/>
    <x v="6"/>
    <n v="0"/>
    <n v="0"/>
    <n v="0"/>
    <x v="0"/>
    <m/>
    <m/>
    <n v="3428.4"/>
    <x v="0"/>
  </r>
  <r>
    <x v="6"/>
    <n v="6012"/>
    <x v="719"/>
    <n v="4061"/>
    <n v="45786"/>
    <m/>
    <s v="Paz Rotllan García"/>
    <m/>
    <m/>
    <m/>
    <n v="0"/>
    <m/>
    <m/>
    <m/>
    <m/>
    <m/>
    <m/>
    <m/>
    <m/>
    <m/>
    <m/>
    <m/>
    <m/>
    <m/>
    <m/>
    <m/>
    <m/>
    <m/>
    <m/>
    <m/>
    <x v="6"/>
    <n v="0"/>
    <n v="0"/>
    <n v="0"/>
    <x v="0"/>
    <m/>
    <m/>
    <n v="406.1"/>
    <x v="0"/>
  </r>
  <r>
    <x v="6"/>
    <n v="6013"/>
    <x v="720"/>
    <n v="258"/>
    <n v="45786"/>
    <m/>
    <s v="Paz Rotllan García"/>
    <m/>
    <m/>
    <m/>
    <n v="0"/>
    <m/>
    <m/>
    <m/>
    <m/>
    <m/>
    <m/>
    <m/>
    <m/>
    <m/>
    <m/>
    <m/>
    <m/>
    <m/>
    <m/>
    <m/>
    <m/>
    <m/>
    <m/>
    <m/>
    <x v="6"/>
    <n v="0"/>
    <n v="0"/>
    <n v="0"/>
    <x v="0"/>
    <m/>
    <m/>
    <n v="25.8"/>
    <x v="0"/>
  </r>
  <r>
    <x v="6"/>
    <n v="6014"/>
    <x v="721"/>
    <n v="7595"/>
    <n v="45786"/>
    <m/>
    <s v="Paz Rotllan García"/>
    <m/>
    <m/>
    <m/>
    <n v="0"/>
    <m/>
    <m/>
    <m/>
    <m/>
    <m/>
    <m/>
    <m/>
    <m/>
    <m/>
    <m/>
    <m/>
    <m/>
    <m/>
    <m/>
    <m/>
    <m/>
    <m/>
    <m/>
    <m/>
    <x v="6"/>
    <n v="0"/>
    <n v="0"/>
    <n v="0"/>
    <x v="0"/>
    <m/>
    <m/>
    <n v="759.5"/>
    <x v="0"/>
  </r>
  <r>
    <x v="6"/>
    <n v="6015"/>
    <x v="722"/>
    <n v="150570"/>
    <n v="45786"/>
    <m/>
    <s v="Paz Rotllan García"/>
    <m/>
    <m/>
    <m/>
    <n v="0"/>
    <m/>
    <m/>
    <m/>
    <m/>
    <m/>
    <m/>
    <m/>
    <m/>
    <m/>
    <m/>
    <m/>
    <m/>
    <m/>
    <m/>
    <m/>
    <m/>
    <m/>
    <m/>
    <m/>
    <x v="6"/>
    <n v="0"/>
    <n v="0"/>
    <n v="0"/>
    <x v="0"/>
    <m/>
    <m/>
    <n v="15057"/>
    <x v="0"/>
  </r>
  <r>
    <x v="6"/>
    <n v="6016"/>
    <x v="723"/>
    <n v="3473"/>
    <n v="45786"/>
    <m/>
    <s v="Paz Rotllan García"/>
    <m/>
    <m/>
    <m/>
    <n v="0"/>
    <m/>
    <m/>
    <m/>
    <m/>
    <m/>
    <m/>
    <m/>
    <m/>
    <m/>
    <m/>
    <m/>
    <m/>
    <m/>
    <m/>
    <m/>
    <m/>
    <m/>
    <m/>
    <m/>
    <x v="6"/>
    <n v="0"/>
    <n v="0"/>
    <n v="0"/>
    <x v="0"/>
    <m/>
    <m/>
    <n v="347.3"/>
    <x v="0"/>
  </r>
  <r>
    <x v="6"/>
    <n v="6017"/>
    <x v="724"/>
    <n v="238"/>
    <n v="45786"/>
    <m/>
    <s v="Paz Rotllan García"/>
    <m/>
    <m/>
    <m/>
    <n v="0"/>
    <m/>
    <m/>
    <m/>
    <m/>
    <m/>
    <m/>
    <m/>
    <m/>
    <m/>
    <m/>
    <m/>
    <m/>
    <m/>
    <m/>
    <m/>
    <m/>
    <m/>
    <m/>
    <m/>
    <x v="6"/>
    <n v="0"/>
    <n v="0"/>
    <n v="0"/>
    <x v="0"/>
    <m/>
    <m/>
    <n v="23.8"/>
    <x v="0"/>
  </r>
  <r>
    <x v="6"/>
    <n v="6018"/>
    <x v="725"/>
    <n v="789"/>
    <n v="45786"/>
    <m/>
    <s v="Paz Rotllan García"/>
    <m/>
    <m/>
    <m/>
    <n v="0"/>
    <m/>
    <m/>
    <m/>
    <m/>
    <m/>
    <m/>
    <m/>
    <m/>
    <m/>
    <m/>
    <m/>
    <m/>
    <m/>
    <m/>
    <m/>
    <m/>
    <m/>
    <m/>
    <m/>
    <x v="6"/>
    <n v="0"/>
    <n v="0"/>
    <n v="0"/>
    <x v="0"/>
    <m/>
    <m/>
    <n v="78.900000000000006"/>
    <x v="0"/>
  </r>
  <r>
    <x v="6"/>
    <n v="6019"/>
    <x v="726"/>
    <n v="2214"/>
    <n v="45786"/>
    <m/>
    <s v="Paz Rotllan García"/>
    <m/>
    <m/>
    <m/>
    <n v="0"/>
    <m/>
    <m/>
    <m/>
    <m/>
    <m/>
    <m/>
    <m/>
    <m/>
    <m/>
    <m/>
    <m/>
    <m/>
    <m/>
    <m/>
    <m/>
    <m/>
    <m/>
    <m/>
    <m/>
    <x v="6"/>
    <n v="0"/>
    <n v="0"/>
    <n v="0"/>
    <x v="0"/>
    <m/>
    <m/>
    <n v="221.4"/>
    <x v="0"/>
  </r>
  <r>
    <x v="6"/>
    <n v="6020"/>
    <x v="727"/>
    <n v="2021"/>
    <n v="45786"/>
    <m/>
    <s v="Paz Rotllan García"/>
    <m/>
    <m/>
    <m/>
    <n v="0"/>
    <m/>
    <m/>
    <m/>
    <m/>
    <m/>
    <m/>
    <m/>
    <m/>
    <m/>
    <m/>
    <m/>
    <m/>
    <m/>
    <m/>
    <m/>
    <m/>
    <m/>
    <m/>
    <m/>
    <x v="6"/>
    <n v="0"/>
    <n v="0"/>
    <n v="0"/>
    <x v="0"/>
    <m/>
    <m/>
    <n v="202.1"/>
    <x v="0"/>
  </r>
  <r>
    <x v="6"/>
    <n v="6021"/>
    <x v="728"/>
    <n v="993"/>
    <n v="45786"/>
    <m/>
    <s v="Paz Rotllan García"/>
    <m/>
    <m/>
    <m/>
    <n v="0"/>
    <m/>
    <m/>
    <m/>
    <m/>
    <m/>
    <m/>
    <m/>
    <m/>
    <m/>
    <m/>
    <m/>
    <m/>
    <m/>
    <m/>
    <m/>
    <m/>
    <m/>
    <m/>
    <m/>
    <x v="6"/>
    <n v="0"/>
    <n v="0"/>
    <n v="0"/>
    <x v="0"/>
    <m/>
    <m/>
    <n v="99.3"/>
    <x v="0"/>
  </r>
  <r>
    <x v="6"/>
    <n v="6022"/>
    <x v="729"/>
    <n v="2970"/>
    <n v="45786"/>
    <s v="se me pasó el mes de reclamación, se vuelve a enviar el 20/06/2025"/>
    <s v="Paz Rotllan García"/>
    <m/>
    <m/>
    <m/>
    <n v="0"/>
    <m/>
    <m/>
    <m/>
    <m/>
    <m/>
    <m/>
    <m/>
    <m/>
    <m/>
    <m/>
    <m/>
    <m/>
    <m/>
    <m/>
    <m/>
    <m/>
    <m/>
    <m/>
    <m/>
    <x v="6"/>
    <n v="0"/>
    <n v="0"/>
    <n v="0"/>
    <x v="0"/>
    <m/>
    <m/>
    <n v="297"/>
    <x v="0"/>
  </r>
  <r>
    <x v="6"/>
    <n v="6023"/>
    <x v="730"/>
    <n v="4526"/>
    <n v="45791"/>
    <m/>
    <s v="Paz Rotllan García"/>
    <m/>
    <m/>
    <m/>
    <n v="0"/>
    <m/>
    <m/>
    <m/>
    <m/>
    <m/>
    <m/>
    <m/>
    <m/>
    <m/>
    <m/>
    <m/>
    <m/>
    <m/>
    <m/>
    <m/>
    <m/>
    <m/>
    <m/>
    <m/>
    <x v="6"/>
    <n v="0"/>
    <n v="0"/>
    <n v="0"/>
    <x v="0"/>
    <m/>
    <m/>
    <n v="452.6"/>
    <x v="0"/>
  </r>
  <r>
    <x v="6"/>
    <n v="6024"/>
    <x v="731"/>
    <n v="1255"/>
    <n v="45791"/>
    <m/>
    <s v="Paz Rotllan García"/>
    <m/>
    <m/>
    <m/>
    <n v="0"/>
    <m/>
    <m/>
    <m/>
    <m/>
    <m/>
    <m/>
    <m/>
    <m/>
    <m/>
    <m/>
    <m/>
    <m/>
    <m/>
    <m/>
    <m/>
    <m/>
    <m/>
    <m/>
    <m/>
    <x v="6"/>
    <n v="0"/>
    <n v="0"/>
    <n v="0"/>
    <x v="0"/>
    <m/>
    <m/>
    <n v="125.5"/>
    <x v="0"/>
  </r>
  <r>
    <x v="6"/>
    <n v="6025"/>
    <x v="732"/>
    <n v="6120"/>
    <n v="45791"/>
    <m/>
    <s v="Paz Rotllan García"/>
    <m/>
    <m/>
    <m/>
    <n v="0"/>
    <m/>
    <m/>
    <m/>
    <m/>
    <m/>
    <m/>
    <m/>
    <m/>
    <m/>
    <m/>
    <m/>
    <m/>
    <m/>
    <m/>
    <m/>
    <m/>
    <m/>
    <m/>
    <m/>
    <x v="6"/>
    <n v="0"/>
    <n v="0"/>
    <n v="0"/>
    <x v="0"/>
    <m/>
    <m/>
    <n v="612"/>
    <x v="0"/>
  </r>
  <r>
    <x v="6"/>
    <n v="6026"/>
    <x v="733"/>
    <n v="918"/>
    <n v="45791"/>
    <m/>
    <s v="Paz Rotllan García"/>
    <m/>
    <m/>
    <m/>
    <n v="0"/>
    <m/>
    <m/>
    <m/>
    <m/>
    <m/>
    <m/>
    <m/>
    <m/>
    <m/>
    <m/>
    <m/>
    <m/>
    <m/>
    <m/>
    <m/>
    <m/>
    <m/>
    <m/>
    <m/>
    <x v="6"/>
    <n v="0"/>
    <n v="0"/>
    <n v="0"/>
    <x v="0"/>
    <m/>
    <m/>
    <n v="91.8"/>
    <x v="0"/>
  </r>
  <r>
    <x v="6"/>
    <n v="6027"/>
    <x v="734"/>
    <n v="685"/>
    <n v="45791"/>
    <m/>
    <s v="Paz Rotllan García"/>
    <m/>
    <m/>
    <m/>
    <n v="0"/>
    <m/>
    <m/>
    <m/>
    <m/>
    <m/>
    <m/>
    <m/>
    <m/>
    <m/>
    <m/>
    <m/>
    <m/>
    <m/>
    <m/>
    <m/>
    <m/>
    <m/>
    <m/>
    <m/>
    <x v="6"/>
    <n v="0"/>
    <n v="0"/>
    <n v="0"/>
    <x v="0"/>
    <m/>
    <m/>
    <n v="68.5"/>
    <x v="0"/>
  </r>
  <r>
    <x v="6"/>
    <n v="6028"/>
    <x v="735"/>
    <n v="4705"/>
    <n v="45791"/>
    <m/>
    <s v="Paz Rotllan García"/>
    <m/>
    <m/>
    <m/>
    <n v="0"/>
    <m/>
    <m/>
    <m/>
    <m/>
    <m/>
    <m/>
    <m/>
    <m/>
    <m/>
    <m/>
    <m/>
    <m/>
    <m/>
    <m/>
    <m/>
    <m/>
    <m/>
    <m/>
    <m/>
    <x v="6"/>
    <n v="0"/>
    <n v="0"/>
    <n v="0"/>
    <x v="0"/>
    <m/>
    <m/>
    <n v="470.5"/>
    <x v="0"/>
  </r>
  <r>
    <x v="6"/>
    <n v="6029"/>
    <x v="736"/>
    <n v="1314"/>
    <n v="45791"/>
    <m/>
    <s v="Paz Rotllan García"/>
    <m/>
    <m/>
    <m/>
    <n v="0"/>
    <m/>
    <m/>
    <m/>
    <m/>
    <m/>
    <m/>
    <m/>
    <m/>
    <m/>
    <m/>
    <m/>
    <m/>
    <m/>
    <m/>
    <m/>
    <m/>
    <m/>
    <m/>
    <m/>
    <x v="6"/>
    <n v="0"/>
    <n v="0"/>
    <n v="0"/>
    <x v="0"/>
    <m/>
    <m/>
    <n v="131.4"/>
    <x v="0"/>
  </r>
  <r>
    <x v="6"/>
    <n v="6030"/>
    <x v="737"/>
    <n v="145"/>
    <n v="45791"/>
    <m/>
    <s v="Paz Rotllan García"/>
    <m/>
    <m/>
    <m/>
    <n v="0"/>
    <m/>
    <m/>
    <m/>
    <m/>
    <m/>
    <m/>
    <m/>
    <m/>
    <m/>
    <m/>
    <m/>
    <m/>
    <m/>
    <m/>
    <m/>
    <m/>
    <m/>
    <m/>
    <m/>
    <x v="6"/>
    <n v="0"/>
    <n v="0"/>
    <n v="0"/>
    <x v="0"/>
    <m/>
    <m/>
    <n v="14.5"/>
    <x v="0"/>
  </r>
  <r>
    <x v="6"/>
    <n v="6031"/>
    <x v="738"/>
    <n v="520"/>
    <n v="45791"/>
    <m/>
    <s v="Paz Rotllan García"/>
    <m/>
    <m/>
    <m/>
    <n v="0"/>
    <m/>
    <m/>
    <m/>
    <m/>
    <m/>
    <m/>
    <m/>
    <m/>
    <m/>
    <m/>
    <m/>
    <m/>
    <m/>
    <m/>
    <m/>
    <m/>
    <m/>
    <m/>
    <m/>
    <x v="6"/>
    <n v="0"/>
    <n v="0"/>
    <n v="0"/>
    <x v="0"/>
    <m/>
    <m/>
    <n v="52"/>
    <x v="0"/>
  </r>
  <r>
    <x v="6"/>
    <n v="6032"/>
    <x v="739"/>
    <n v="77"/>
    <n v="45791"/>
    <s v="niega la existencia de colonias felinas y no contesta a nada"/>
    <s v="Paz Rotllan García"/>
    <n v="45803"/>
    <m/>
    <m/>
    <n v="0"/>
    <m/>
    <m/>
    <m/>
    <m/>
    <m/>
    <m/>
    <m/>
    <m/>
    <m/>
    <m/>
    <m/>
    <m/>
    <m/>
    <m/>
    <m/>
    <m/>
    <m/>
    <m/>
    <m/>
    <x v="6"/>
    <n v="0"/>
    <n v="0"/>
    <n v="0"/>
    <x v="0"/>
    <m/>
    <m/>
    <n v="7.7"/>
    <x v="0"/>
  </r>
  <r>
    <x v="6"/>
    <n v="6033"/>
    <x v="740"/>
    <n v="1370"/>
    <n v="45791"/>
    <m/>
    <s v="Paz Rotllan García"/>
    <m/>
    <m/>
    <m/>
    <n v="0"/>
    <m/>
    <m/>
    <m/>
    <m/>
    <m/>
    <m/>
    <m/>
    <m/>
    <m/>
    <m/>
    <m/>
    <m/>
    <m/>
    <m/>
    <m/>
    <m/>
    <m/>
    <m/>
    <m/>
    <x v="6"/>
    <n v="0"/>
    <n v="0"/>
    <n v="0"/>
    <x v="0"/>
    <m/>
    <m/>
    <n v="137"/>
    <x v="0"/>
  </r>
  <r>
    <x v="6"/>
    <n v="6034"/>
    <x v="741"/>
    <n v="207"/>
    <n v="45791"/>
    <m/>
    <s v="Paz Rotllan García"/>
    <m/>
    <m/>
    <m/>
    <n v="0"/>
    <m/>
    <m/>
    <m/>
    <m/>
    <m/>
    <m/>
    <m/>
    <m/>
    <m/>
    <m/>
    <m/>
    <m/>
    <m/>
    <m/>
    <m/>
    <m/>
    <m/>
    <m/>
    <m/>
    <x v="6"/>
    <n v="0"/>
    <n v="0"/>
    <n v="0"/>
    <x v="0"/>
    <m/>
    <m/>
    <n v="20.7"/>
    <x v="0"/>
  </r>
  <r>
    <x v="6"/>
    <n v="6035"/>
    <x v="742"/>
    <n v="844"/>
    <n v="45791"/>
    <m/>
    <s v="Paz Rotllan García"/>
    <m/>
    <m/>
    <m/>
    <n v="0"/>
    <m/>
    <m/>
    <m/>
    <m/>
    <m/>
    <m/>
    <m/>
    <m/>
    <m/>
    <m/>
    <m/>
    <m/>
    <m/>
    <m/>
    <m/>
    <m/>
    <m/>
    <m/>
    <m/>
    <x v="6"/>
    <n v="0"/>
    <n v="0"/>
    <n v="0"/>
    <x v="0"/>
    <m/>
    <m/>
    <n v="84.4"/>
    <x v="0"/>
  </r>
  <r>
    <x v="6"/>
    <n v="6036"/>
    <x v="743"/>
    <n v="5497"/>
    <n v="45791"/>
    <m/>
    <s v="Paz Rotllan García"/>
    <n v="45793"/>
    <s v="Contesta amparándose en una argumentación legal para no responder a las preguntas"/>
    <m/>
    <n v="0"/>
    <m/>
    <m/>
    <m/>
    <m/>
    <m/>
    <m/>
    <m/>
    <m/>
    <m/>
    <m/>
    <m/>
    <m/>
    <m/>
    <m/>
    <m/>
    <m/>
    <m/>
    <m/>
    <m/>
    <x v="6"/>
    <n v="0"/>
    <n v="0"/>
    <n v="0"/>
    <x v="0"/>
    <m/>
    <m/>
    <n v="549.70000000000005"/>
    <x v="0"/>
  </r>
  <r>
    <x v="6"/>
    <n v="6042"/>
    <x v="744"/>
    <n v="1177"/>
    <n v="45791"/>
    <m/>
    <s v="Paz Rotllan García"/>
    <m/>
    <m/>
    <m/>
    <n v="0"/>
    <m/>
    <m/>
    <m/>
    <m/>
    <m/>
    <m/>
    <m/>
    <m/>
    <m/>
    <m/>
    <m/>
    <m/>
    <m/>
    <m/>
    <m/>
    <m/>
    <m/>
    <m/>
    <m/>
    <x v="6"/>
    <n v="0"/>
    <n v="0"/>
    <n v="0"/>
    <x v="0"/>
    <m/>
    <m/>
    <n v="117.7"/>
    <x v="0"/>
  </r>
  <r>
    <x v="6"/>
    <n v="6037"/>
    <x v="745"/>
    <n v="2025"/>
    <n v="45791"/>
    <m/>
    <s v="Paz Rotllan García"/>
    <m/>
    <m/>
    <m/>
    <n v="0"/>
    <m/>
    <m/>
    <m/>
    <m/>
    <m/>
    <m/>
    <m/>
    <m/>
    <m/>
    <m/>
    <m/>
    <m/>
    <m/>
    <m/>
    <m/>
    <m/>
    <m/>
    <m/>
    <m/>
    <x v="6"/>
    <n v="0"/>
    <n v="0"/>
    <n v="0"/>
    <x v="0"/>
    <m/>
    <m/>
    <n v="202.5"/>
    <x v="0"/>
  </r>
  <r>
    <x v="6"/>
    <n v="6038"/>
    <x v="746"/>
    <n v="827"/>
    <n v="45791"/>
    <m/>
    <s v="Paz Rotllan García"/>
    <m/>
    <m/>
    <m/>
    <n v="0"/>
    <m/>
    <m/>
    <m/>
    <m/>
    <m/>
    <m/>
    <m/>
    <m/>
    <m/>
    <m/>
    <m/>
    <m/>
    <m/>
    <m/>
    <m/>
    <m/>
    <m/>
    <m/>
    <m/>
    <x v="6"/>
    <n v="0"/>
    <n v="0"/>
    <n v="0"/>
    <x v="0"/>
    <m/>
    <m/>
    <n v="82.7"/>
    <x v="0"/>
  </r>
  <r>
    <x v="6"/>
    <n v="6039"/>
    <x v="747"/>
    <n v="2148"/>
    <n v="45791"/>
    <m/>
    <s v="Paz Rotllan García"/>
    <m/>
    <m/>
    <m/>
    <n v="0"/>
    <m/>
    <m/>
    <m/>
    <m/>
    <m/>
    <m/>
    <m/>
    <m/>
    <m/>
    <m/>
    <m/>
    <m/>
    <m/>
    <m/>
    <m/>
    <m/>
    <m/>
    <m/>
    <m/>
    <x v="6"/>
    <n v="0"/>
    <n v="0"/>
    <n v="0"/>
    <x v="0"/>
    <m/>
    <m/>
    <n v="214.8"/>
    <x v="0"/>
  </r>
  <r>
    <x v="6"/>
    <n v="6040"/>
    <x v="748"/>
    <n v="1165"/>
    <n v="45791"/>
    <m/>
    <s v="Paz Rotllan García"/>
    <m/>
    <m/>
    <m/>
    <n v="0"/>
    <m/>
    <m/>
    <m/>
    <m/>
    <m/>
    <m/>
    <m/>
    <m/>
    <m/>
    <m/>
    <m/>
    <m/>
    <m/>
    <m/>
    <m/>
    <m/>
    <m/>
    <m/>
    <m/>
    <x v="6"/>
    <n v="0"/>
    <n v="0"/>
    <n v="0"/>
    <x v="0"/>
    <m/>
    <m/>
    <n v="116.5"/>
    <x v="0"/>
  </r>
  <r>
    <x v="6"/>
    <n v="6041"/>
    <x v="749"/>
    <n v="547"/>
    <n v="45791"/>
    <m/>
    <s v="Paz Rotllan García"/>
    <m/>
    <m/>
    <m/>
    <n v="0"/>
    <m/>
    <m/>
    <m/>
    <m/>
    <m/>
    <m/>
    <m/>
    <m/>
    <m/>
    <m/>
    <m/>
    <m/>
    <m/>
    <m/>
    <m/>
    <m/>
    <m/>
    <m/>
    <m/>
    <x v="6"/>
    <n v="0"/>
    <n v="0"/>
    <n v="0"/>
    <x v="0"/>
    <m/>
    <m/>
    <n v="54.7"/>
    <x v="0"/>
  </r>
  <r>
    <x v="6"/>
    <n v="6043"/>
    <x v="750"/>
    <n v="815"/>
    <n v="45791"/>
    <m/>
    <s v="Paz Rotllan García"/>
    <m/>
    <m/>
    <m/>
    <n v="0"/>
    <m/>
    <m/>
    <m/>
    <m/>
    <m/>
    <m/>
    <m/>
    <m/>
    <m/>
    <m/>
    <m/>
    <m/>
    <m/>
    <m/>
    <m/>
    <m/>
    <m/>
    <m/>
    <m/>
    <x v="6"/>
    <n v="0"/>
    <n v="0"/>
    <n v="0"/>
    <x v="0"/>
    <m/>
    <m/>
    <n v="81.5"/>
    <x v="0"/>
  </r>
  <r>
    <x v="6"/>
    <n v="6044"/>
    <x v="751"/>
    <n v="37728"/>
    <n v="45791"/>
    <m/>
    <s v="Paz Rotllan García"/>
    <m/>
    <m/>
    <m/>
    <n v="0"/>
    <m/>
    <m/>
    <m/>
    <m/>
    <m/>
    <m/>
    <m/>
    <m/>
    <m/>
    <m/>
    <m/>
    <m/>
    <m/>
    <m/>
    <m/>
    <m/>
    <m/>
    <m/>
    <m/>
    <x v="6"/>
    <n v="0"/>
    <n v="0"/>
    <n v="0"/>
    <x v="0"/>
    <m/>
    <m/>
    <n v="3772.8"/>
    <x v="0"/>
  </r>
  <r>
    <x v="6"/>
    <n v="6045"/>
    <x v="752"/>
    <n v="540"/>
    <n v="45792"/>
    <m/>
    <s v="Paz Rotllan García"/>
    <m/>
    <m/>
    <m/>
    <n v="0"/>
    <m/>
    <m/>
    <m/>
    <m/>
    <m/>
    <m/>
    <m/>
    <m/>
    <m/>
    <m/>
    <m/>
    <m/>
    <m/>
    <m/>
    <m/>
    <m/>
    <m/>
    <m/>
    <m/>
    <x v="6"/>
    <n v="0"/>
    <n v="0"/>
    <n v="0"/>
    <x v="0"/>
    <m/>
    <m/>
    <n v="54"/>
    <x v="0"/>
  </r>
  <r>
    <x v="6"/>
    <n v="6046"/>
    <x v="753"/>
    <n v="1494"/>
    <n v="45792"/>
    <m/>
    <s v="Paz Rotllan García"/>
    <m/>
    <m/>
    <m/>
    <n v="0"/>
    <m/>
    <m/>
    <m/>
    <m/>
    <m/>
    <m/>
    <m/>
    <m/>
    <m/>
    <m/>
    <m/>
    <m/>
    <m/>
    <m/>
    <m/>
    <m/>
    <m/>
    <m/>
    <m/>
    <x v="6"/>
    <n v="0"/>
    <n v="0"/>
    <n v="0"/>
    <x v="0"/>
    <m/>
    <m/>
    <n v="149.4"/>
    <x v="0"/>
  </r>
  <r>
    <x v="6"/>
    <n v="6047"/>
    <x v="754"/>
    <n v="933"/>
    <n v="45792"/>
    <m/>
    <s v="Paz Rotllan García"/>
    <n v="45792"/>
    <m/>
    <m/>
    <n v="0"/>
    <m/>
    <m/>
    <m/>
    <m/>
    <m/>
    <m/>
    <m/>
    <m/>
    <m/>
    <m/>
    <m/>
    <m/>
    <m/>
    <m/>
    <m/>
    <m/>
    <m/>
    <m/>
    <m/>
    <x v="6"/>
    <n v="0"/>
    <n v="0"/>
    <n v="0"/>
    <x v="0"/>
    <m/>
    <m/>
    <n v="93.3"/>
    <x v="0"/>
  </r>
  <r>
    <x v="6"/>
    <n v="6048"/>
    <x v="755"/>
    <n v="854"/>
    <n v="45792"/>
    <m/>
    <s v="Paz Rotllan García"/>
    <n v="45967"/>
    <s v="Contestan que inician los trámites pero nuncca llegan las respuestas"/>
    <m/>
    <n v="0"/>
    <m/>
    <m/>
    <m/>
    <m/>
    <m/>
    <m/>
    <m/>
    <m/>
    <m/>
    <m/>
    <m/>
    <m/>
    <m/>
    <m/>
    <m/>
    <m/>
    <m/>
    <m/>
    <m/>
    <x v="6"/>
    <n v="0"/>
    <n v="0"/>
    <n v="0"/>
    <x v="0"/>
    <m/>
    <m/>
    <n v="85.4"/>
    <x v="0"/>
  </r>
  <r>
    <x v="6"/>
    <n v="6049"/>
    <x v="756"/>
    <n v="1047"/>
    <n v="45792"/>
    <m/>
    <s v="Paz Rotllan García"/>
    <m/>
    <m/>
    <m/>
    <n v="0"/>
    <m/>
    <m/>
    <m/>
    <m/>
    <m/>
    <m/>
    <m/>
    <m/>
    <m/>
    <m/>
    <m/>
    <m/>
    <m/>
    <m/>
    <m/>
    <m/>
    <m/>
    <m/>
    <m/>
    <x v="6"/>
    <n v="0"/>
    <n v="0"/>
    <n v="0"/>
    <x v="0"/>
    <m/>
    <m/>
    <n v="104.7"/>
    <x v="0"/>
  </r>
  <r>
    <x v="6"/>
    <n v="6050"/>
    <x v="757"/>
    <n v="4743"/>
    <n v="45792"/>
    <m/>
    <s v="Paz Rotllan García"/>
    <m/>
    <m/>
    <m/>
    <n v="0"/>
    <m/>
    <m/>
    <m/>
    <m/>
    <m/>
    <m/>
    <m/>
    <m/>
    <m/>
    <m/>
    <m/>
    <m/>
    <m/>
    <m/>
    <m/>
    <m/>
    <m/>
    <m/>
    <m/>
    <x v="6"/>
    <n v="0"/>
    <n v="0"/>
    <n v="0"/>
    <x v="0"/>
    <m/>
    <m/>
    <n v="474.3"/>
    <x v="0"/>
  </r>
  <r>
    <x v="6"/>
    <n v="6051"/>
    <x v="758"/>
    <n v="1709"/>
    <n v="45792"/>
    <m/>
    <s v="Paz Rotllan García"/>
    <m/>
    <m/>
    <m/>
    <n v="0"/>
    <m/>
    <m/>
    <m/>
    <m/>
    <m/>
    <m/>
    <m/>
    <m/>
    <m/>
    <m/>
    <m/>
    <m/>
    <m/>
    <m/>
    <m/>
    <m/>
    <m/>
    <m/>
    <m/>
    <x v="6"/>
    <n v="0"/>
    <n v="0"/>
    <n v="0"/>
    <x v="0"/>
    <m/>
    <m/>
    <n v="170.9"/>
    <x v="0"/>
  </r>
  <r>
    <x v="6"/>
    <n v="6052"/>
    <x v="759"/>
    <n v="4592"/>
    <n v="45792"/>
    <m/>
    <s v="Paz Rotllan García"/>
    <m/>
    <m/>
    <m/>
    <n v="0"/>
    <m/>
    <m/>
    <m/>
    <m/>
    <m/>
    <m/>
    <m/>
    <m/>
    <m/>
    <m/>
    <m/>
    <m/>
    <m/>
    <m/>
    <m/>
    <m/>
    <m/>
    <m/>
    <m/>
    <x v="6"/>
    <n v="0"/>
    <n v="0"/>
    <n v="0"/>
    <x v="0"/>
    <m/>
    <m/>
    <n v="459.2"/>
    <x v="0"/>
  </r>
  <r>
    <x v="6"/>
    <n v="6053"/>
    <x v="760"/>
    <n v="660"/>
    <n v="45792"/>
    <s v="no responde a ninguna de las preguntas ni de colonias ni de recogida animales"/>
    <s v="Paz Rotllan García"/>
    <m/>
    <m/>
    <m/>
    <n v="0"/>
    <m/>
    <m/>
    <m/>
    <m/>
    <m/>
    <m/>
    <m/>
    <m/>
    <m/>
    <m/>
    <m/>
    <m/>
    <m/>
    <m/>
    <m/>
    <m/>
    <m/>
    <m/>
    <m/>
    <x v="6"/>
    <n v="0"/>
    <n v="0"/>
    <n v="0"/>
    <x v="0"/>
    <m/>
    <m/>
    <n v="66"/>
    <x v="0"/>
  </r>
  <r>
    <x v="6"/>
    <n v="6054"/>
    <x v="761"/>
    <n v="6567"/>
    <n v="45792"/>
    <m/>
    <s v="Paz Rotllan García"/>
    <m/>
    <m/>
    <m/>
    <n v="0"/>
    <m/>
    <m/>
    <m/>
    <m/>
    <m/>
    <m/>
    <m/>
    <m/>
    <m/>
    <m/>
    <m/>
    <m/>
    <m/>
    <m/>
    <m/>
    <m/>
    <m/>
    <m/>
    <m/>
    <x v="6"/>
    <n v="0"/>
    <n v="0"/>
    <n v="0"/>
    <x v="0"/>
    <m/>
    <m/>
    <n v="656.7"/>
    <x v="0"/>
  </r>
  <r>
    <x v="6"/>
    <n v="6055"/>
    <x v="762"/>
    <n v="2158"/>
    <n v="45792"/>
    <m/>
    <s v="Paz Rotllan García"/>
    <m/>
    <m/>
    <m/>
    <n v="0"/>
    <m/>
    <m/>
    <m/>
    <m/>
    <m/>
    <m/>
    <m/>
    <m/>
    <m/>
    <m/>
    <m/>
    <m/>
    <m/>
    <m/>
    <m/>
    <m/>
    <m/>
    <m/>
    <m/>
    <x v="6"/>
    <n v="0"/>
    <n v="0"/>
    <n v="0"/>
    <x v="0"/>
    <m/>
    <m/>
    <n v="215.8"/>
    <x v="0"/>
  </r>
  <r>
    <x v="6"/>
    <n v="6056"/>
    <x v="763"/>
    <n v="475"/>
    <n v="45792"/>
    <m/>
    <s v="Paz Rotllan García"/>
    <m/>
    <m/>
    <m/>
    <n v="0"/>
    <m/>
    <m/>
    <m/>
    <m/>
    <m/>
    <m/>
    <m/>
    <m/>
    <m/>
    <m/>
    <m/>
    <m/>
    <m/>
    <m/>
    <m/>
    <m/>
    <m/>
    <m/>
    <m/>
    <x v="6"/>
    <n v="0"/>
    <n v="0"/>
    <n v="0"/>
    <x v="0"/>
    <m/>
    <m/>
    <n v="47.5"/>
    <x v="0"/>
  </r>
  <r>
    <x v="6"/>
    <n v="6057"/>
    <x v="764"/>
    <n v="530"/>
    <n v="45792"/>
    <m/>
    <s v="Paz Rotllan García"/>
    <m/>
    <m/>
    <m/>
    <n v="0"/>
    <m/>
    <m/>
    <m/>
    <m/>
    <m/>
    <m/>
    <m/>
    <m/>
    <m/>
    <m/>
    <m/>
    <m/>
    <m/>
    <m/>
    <m/>
    <m/>
    <m/>
    <m/>
    <m/>
    <x v="6"/>
    <n v="0"/>
    <n v="0"/>
    <n v="0"/>
    <x v="0"/>
    <m/>
    <m/>
    <n v="53"/>
    <x v="0"/>
  </r>
  <r>
    <x v="6"/>
    <n v="6058"/>
    <x v="765"/>
    <n v="2292"/>
    <n v="45792"/>
    <m/>
    <s v="Paz Rotllan García"/>
    <m/>
    <m/>
    <m/>
    <n v="0"/>
    <m/>
    <m/>
    <m/>
    <m/>
    <m/>
    <m/>
    <m/>
    <m/>
    <m/>
    <m/>
    <m/>
    <m/>
    <m/>
    <m/>
    <m/>
    <m/>
    <m/>
    <m/>
    <m/>
    <x v="6"/>
    <n v="0"/>
    <n v="0"/>
    <n v="0"/>
    <x v="0"/>
    <m/>
    <m/>
    <n v="229.2"/>
    <x v="0"/>
  </r>
  <r>
    <x v="6"/>
    <n v="6059"/>
    <x v="766"/>
    <n v="1900"/>
    <n v="45792"/>
    <m/>
    <s v="Paz Rotllan García"/>
    <m/>
    <m/>
    <m/>
    <n v="0"/>
    <m/>
    <m/>
    <m/>
    <m/>
    <m/>
    <m/>
    <m/>
    <m/>
    <m/>
    <m/>
    <m/>
    <m/>
    <m/>
    <m/>
    <m/>
    <m/>
    <m/>
    <m/>
    <m/>
    <x v="6"/>
    <n v="0"/>
    <n v="0"/>
    <n v="0"/>
    <x v="0"/>
    <m/>
    <m/>
    <n v="190"/>
    <x v="0"/>
  </r>
  <r>
    <x v="6"/>
    <n v="6903"/>
    <x v="767"/>
    <n v="2437"/>
    <n v="45792"/>
    <m/>
    <s v="Paz Rotllan García"/>
    <m/>
    <m/>
    <m/>
    <n v="0"/>
    <m/>
    <m/>
    <m/>
    <m/>
    <m/>
    <m/>
    <m/>
    <m/>
    <m/>
    <m/>
    <m/>
    <m/>
    <m/>
    <m/>
    <m/>
    <m/>
    <m/>
    <m/>
    <m/>
    <x v="6"/>
    <n v="0"/>
    <n v="0"/>
    <n v="0"/>
    <x v="0"/>
    <m/>
    <m/>
    <n v="243.7"/>
    <x v="0"/>
  </r>
  <r>
    <x v="6"/>
    <n v="6060"/>
    <x v="768"/>
    <n v="6649"/>
    <n v="45792"/>
    <m/>
    <s v="Paz Rotllan García"/>
    <m/>
    <m/>
    <m/>
    <n v="0"/>
    <m/>
    <m/>
    <m/>
    <m/>
    <m/>
    <m/>
    <m/>
    <m/>
    <m/>
    <m/>
    <m/>
    <m/>
    <m/>
    <m/>
    <m/>
    <m/>
    <m/>
    <m/>
    <m/>
    <x v="6"/>
    <n v="0"/>
    <n v="0"/>
    <n v="0"/>
    <x v="0"/>
    <m/>
    <m/>
    <n v="664.9"/>
    <x v="0"/>
  </r>
  <r>
    <x v="6"/>
    <n v="6061"/>
    <x v="769"/>
    <n v="1214"/>
    <n v="45795"/>
    <m/>
    <s v="Paz Rotllan García"/>
    <m/>
    <m/>
    <m/>
    <n v="0"/>
    <m/>
    <m/>
    <m/>
    <m/>
    <m/>
    <m/>
    <m/>
    <m/>
    <m/>
    <m/>
    <m/>
    <m/>
    <m/>
    <m/>
    <m/>
    <m/>
    <m/>
    <m/>
    <m/>
    <x v="6"/>
    <n v="0"/>
    <n v="0"/>
    <n v="0"/>
    <x v="0"/>
    <m/>
    <m/>
    <n v="121.4"/>
    <x v="0"/>
  </r>
  <r>
    <x v="6"/>
    <n v="6062"/>
    <x v="770"/>
    <n v="562"/>
    <n v="45795"/>
    <m/>
    <s v="Paz Rotllan García"/>
    <m/>
    <m/>
    <m/>
    <n v="0"/>
    <m/>
    <m/>
    <m/>
    <m/>
    <m/>
    <m/>
    <m/>
    <m/>
    <m/>
    <m/>
    <m/>
    <m/>
    <m/>
    <m/>
    <m/>
    <m/>
    <m/>
    <m/>
    <m/>
    <x v="6"/>
    <n v="0"/>
    <n v="0"/>
    <n v="0"/>
    <x v="0"/>
    <m/>
    <m/>
    <n v="56.2"/>
    <x v="0"/>
  </r>
  <r>
    <x v="6"/>
    <n v="6063"/>
    <x v="771"/>
    <n v="3399"/>
    <n v="45795"/>
    <m/>
    <s v="Paz Rotllan García"/>
    <m/>
    <m/>
    <m/>
    <n v="0"/>
    <m/>
    <m/>
    <m/>
    <m/>
    <m/>
    <m/>
    <m/>
    <m/>
    <m/>
    <m/>
    <m/>
    <m/>
    <m/>
    <m/>
    <m/>
    <m/>
    <m/>
    <m/>
    <m/>
    <x v="6"/>
    <n v="0"/>
    <n v="0"/>
    <n v="0"/>
    <x v="0"/>
    <m/>
    <m/>
    <n v="339.9"/>
    <x v="0"/>
  </r>
  <r>
    <x v="6"/>
    <n v="6064"/>
    <x v="772"/>
    <n v="887"/>
    <n v="45795"/>
    <m/>
    <s v="Paz Rotllan García"/>
    <m/>
    <m/>
    <m/>
    <n v="0"/>
    <m/>
    <m/>
    <m/>
    <m/>
    <m/>
    <m/>
    <m/>
    <m/>
    <m/>
    <m/>
    <m/>
    <m/>
    <m/>
    <m/>
    <m/>
    <m/>
    <m/>
    <m/>
    <m/>
    <x v="6"/>
    <n v="0"/>
    <n v="0"/>
    <n v="0"/>
    <x v="0"/>
    <m/>
    <m/>
    <n v="88.7"/>
    <x v="0"/>
  </r>
  <r>
    <x v="6"/>
    <n v="6065"/>
    <x v="773"/>
    <n v="339"/>
    <n v="45795"/>
    <m/>
    <s v="Paz Rotllan García"/>
    <m/>
    <m/>
    <m/>
    <n v="0"/>
    <m/>
    <m/>
    <m/>
    <m/>
    <m/>
    <m/>
    <m/>
    <m/>
    <m/>
    <m/>
    <m/>
    <m/>
    <m/>
    <m/>
    <m/>
    <m/>
    <m/>
    <m/>
    <m/>
    <x v="6"/>
    <n v="0"/>
    <n v="0"/>
    <n v="0"/>
    <x v="0"/>
    <m/>
    <m/>
    <n v="33.9"/>
    <x v="0"/>
  </r>
  <r>
    <x v="6"/>
    <n v="6066"/>
    <x v="774"/>
    <n v="1856"/>
    <n v="45795"/>
    <m/>
    <s v="Paz Rotllan García"/>
    <n v="45797"/>
    <m/>
    <m/>
    <n v="0"/>
    <s v="No existe censo"/>
    <n v="0"/>
    <s v="No"/>
    <m/>
    <s v="No"/>
    <n v="0"/>
    <m/>
    <m/>
    <n v="8"/>
    <m/>
    <m/>
    <n v="2"/>
    <s v="Sí, empresa CLINIVEX CENTROS VETERINARIOS"/>
    <s v="Sí"/>
    <s v="Sí"/>
    <m/>
    <m/>
    <m/>
    <m/>
    <x v="6"/>
    <n v="0"/>
    <n v="0"/>
    <n v="10"/>
    <x v="1"/>
    <m/>
    <m/>
    <n v="185.6"/>
    <x v="0"/>
  </r>
  <r>
    <x v="6"/>
    <n v="6067"/>
    <x v="775"/>
    <n v="2202"/>
    <n v="45795"/>
    <m/>
    <s v="Paz Rotllan García"/>
    <m/>
    <m/>
    <m/>
    <n v="0"/>
    <m/>
    <m/>
    <m/>
    <m/>
    <m/>
    <m/>
    <m/>
    <m/>
    <m/>
    <m/>
    <m/>
    <m/>
    <m/>
    <m/>
    <m/>
    <m/>
    <m/>
    <m/>
    <m/>
    <x v="6"/>
    <n v="0"/>
    <n v="0"/>
    <n v="0"/>
    <x v="0"/>
    <m/>
    <m/>
    <n v="220.2"/>
    <x v="0"/>
  </r>
  <r>
    <x v="6"/>
    <n v="6068"/>
    <x v="776"/>
    <n v="480"/>
    <n v="45795"/>
    <m/>
    <s v="Paz Rotllan García"/>
    <m/>
    <m/>
    <m/>
    <n v="0"/>
    <m/>
    <m/>
    <m/>
    <m/>
    <m/>
    <m/>
    <m/>
    <m/>
    <m/>
    <m/>
    <m/>
    <m/>
    <m/>
    <m/>
    <m/>
    <m/>
    <m/>
    <m/>
    <m/>
    <x v="6"/>
    <n v="0"/>
    <n v="0"/>
    <n v="0"/>
    <x v="0"/>
    <m/>
    <m/>
    <n v="48"/>
    <x v="0"/>
  </r>
  <r>
    <x v="6"/>
    <n v="6069"/>
    <x v="777"/>
    <n v="3396"/>
    <n v="45795"/>
    <m/>
    <s v="Paz Rotllan García"/>
    <m/>
    <m/>
    <m/>
    <n v="0"/>
    <m/>
    <m/>
    <m/>
    <m/>
    <m/>
    <m/>
    <m/>
    <m/>
    <m/>
    <m/>
    <m/>
    <m/>
    <m/>
    <m/>
    <m/>
    <m/>
    <m/>
    <m/>
    <m/>
    <x v="6"/>
    <n v="0"/>
    <n v="0"/>
    <n v="0"/>
    <x v="0"/>
    <m/>
    <m/>
    <n v="339.6"/>
    <x v="0"/>
  </r>
  <r>
    <x v="6"/>
    <n v="6070"/>
    <x v="778"/>
    <n v="9112"/>
    <n v="45795"/>
    <m/>
    <s v="Paz Rotllan García"/>
    <m/>
    <m/>
    <m/>
    <n v="0"/>
    <m/>
    <m/>
    <m/>
    <m/>
    <m/>
    <m/>
    <m/>
    <m/>
    <m/>
    <m/>
    <m/>
    <m/>
    <m/>
    <m/>
    <m/>
    <m/>
    <m/>
    <m/>
    <m/>
    <x v="6"/>
    <n v="0"/>
    <n v="0"/>
    <n v="0"/>
    <x v="0"/>
    <m/>
    <m/>
    <n v="911.2"/>
    <x v="0"/>
  </r>
  <r>
    <x v="6"/>
    <n v="6071"/>
    <x v="779"/>
    <n v="293"/>
    <n v="45795"/>
    <m/>
    <s v="Paz Rotllan García"/>
    <m/>
    <m/>
    <m/>
    <n v="0"/>
    <m/>
    <m/>
    <m/>
    <m/>
    <m/>
    <m/>
    <m/>
    <m/>
    <m/>
    <m/>
    <m/>
    <m/>
    <m/>
    <m/>
    <m/>
    <m/>
    <m/>
    <m/>
    <m/>
    <x v="6"/>
    <n v="0"/>
    <n v="0"/>
    <n v="0"/>
    <x v="0"/>
    <m/>
    <m/>
    <n v="29.3"/>
    <x v="0"/>
  </r>
  <r>
    <x v="6"/>
    <n v="6073"/>
    <x v="780"/>
    <n v="802"/>
    <n v="45795"/>
    <m/>
    <s v="Paz Rotllan García"/>
    <m/>
    <m/>
    <m/>
    <n v="0"/>
    <m/>
    <m/>
    <m/>
    <m/>
    <m/>
    <m/>
    <m/>
    <m/>
    <m/>
    <m/>
    <m/>
    <m/>
    <m/>
    <m/>
    <m/>
    <m/>
    <m/>
    <m/>
    <m/>
    <x v="6"/>
    <n v="0"/>
    <n v="0"/>
    <n v="0"/>
    <x v="0"/>
    <m/>
    <m/>
    <n v="80.2"/>
    <x v="0"/>
  </r>
  <r>
    <x v="6"/>
    <n v="6074"/>
    <x v="781"/>
    <n v="5645"/>
    <n v="45795"/>
    <m/>
    <s v="Paz Rotllan García"/>
    <m/>
    <m/>
    <m/>
    <n v="0"/>
    <m/>
    <m/>
    <m/>
    <m/>
    <m/>
    <m/>
    <m/>
    <m/>
    <m/>
    <m/>
    <m/>
    <m/>
    <m/>
    <m/>
    <m/>
    <m/>
    <m/>
    <m/>
    <m/>
    <x v="6"/>
    <n v="0"/>
    <n v="0"/>
    <n v="0"/>
    <x v="0"/>
    <m/>
    <m/>
    <n v="564.5"/>
    <x v="0"/>
  </r>
  <r>
    <x v="6"/>
    <n v="6072"/>
    <x v="782"/>
    <n v="2734"/>
    <n v="45795"/>
    <m/>
    <s v="Paz Rotllan García"/>
    <m/>
    <m/>
    <m/>
    <n v="0"/>
    <m/>
    <m/>
    <m/>
    <m/>
    <m/>
    <m/>
    <m/>
    <m/>
    <m/>
    <m/>
    <m/>
    <m/>
    <m/>
    <m/>
    <m/>
    <m/>
    <m/>
    <m/>
    <m/>
    <x v="6"/>
    <n v="0"/>
    <n v="0"/>
    <n v="0"/>
    <x v="0"/>
    <m/>
    <m/>
    <n v="273.39999999999998"/>
    <x v="0"/>
  </r>
  <r>
    <x v="6"/>
    <n v="6075"/>
    <x v="783"/>
    <n v="498"/>
    <n v="45795"/>
    <m/>
    <s v="Paz Rotllan García"/>
    <m/>
    <m/>
    <m/>
    <n v="0"/>
    <m/>
    <m/>
    <m/>
    <m/>
    <m/>
    <m/>
    <m/>
    <m/>
    <m/>
    <m/>
    <m/>
    <m/>
    <m/>
    <m/>
    <m/>
    <m/>
    <m/>
    <m/>
    <m/>
    <x v="6"/>
    <n v="0"/>
    <n v="0"/>
    <n v="0"/>
    <x v="0"/>
    <m/>
    <m/>
    <n v="49.8"/>
    <x v="0"/>
  </r>
  <r>
    <x v="6"/>
    <n v="6076"/>
    <x v="784"/>
    <n v="929"/>
    <n v="45795"/>
    <m/>
    <s v="Paz Rotllan García"/>
    <m/>
    <m/>
    <m/>
    <n v="0"/>
    <m/>
    <m/>
    <m/>
    <m/>
    <m/>
    <m/>
    <m/>
    <m/>
    <m/>
    <m/>
    <m/>
    <m/>
    <m/>
    <m/>
    <m/>
    <m/>
    <m/>
    <m/>
    <m/>
    <x v="6"/>
    <n v="0"/>
    <n v="0"/>
    <n v="0"/>
    <x v="0"/>
    <m/>
    <m/>
    <n v="92.9"/>
    <x v="0"/>
  </r>
  <r>
    <x v="6"/>
    <n v="6077"/>
    <x v="785"/>
    <n v="346"/>
    <n v="45795"/>
    <m/>
    <s v="Paz Rotllan García"/>
    <m/>
    <m/>
    <m/>
    <n v="0"/>
    <m/>
    <m/>
    <m/>
    <m/>
    <m/>
    <m/>
    <m/>
    <m/>
    <m/>
    <m/>
    <m/>
    <m/>
    <m/>
    <m/>
    <m/>
    <m/>
    <m/>
    <m/>
    <m/>
    <x v="6"/>
    <n v="0"/>
    <n v="0"/>
    <n v="0"/>
    <x v="0"/>
    <m/>
    <m/>
    <n v="34.6"/>
    <x v="0"/>
  </r>
  <r>
    <x v="6"/>
    <n v="6078"/>
    <x v="786"/>
    <n v="518"/>
    <n v="45795"/>
    <m/>
    <s v="Paz Rotllan García"/>
    <m/>
    <m/>
    <m/>
    <n v="0"/>
    <m/>
    <m/>
    <m/>
    <m/>
    <m/>
    <m/>
    <m/>
    <m/>
    <m/>
    <m/>
    <m/>
    <m/>
    <m/>
    <m/>
    <m/>
    <m/>
    <m/>
    <m/>
    <m/>
    <x v="6"/>
    <n v="0"/>
    <n v="0"/>
    <n v="0"/>
    <x v="0"/>
    <m/>
    <m/>
    <n v="51.8"/>
    <x v="0"/>
  </r>
  <r>
    <x v="6"/>
    <n v="6079"/>
    <x v="787"/>
    <n v="737"/>
    <n v="45795"/>
    <m/>
    <s v="Paz Rotllan García"/>
    <m/>
    <m/>
    <m/>
    <n v="0"/>
    <m/>
    <m/>
    <m/>
    <m/>
    <m/>
    <m/>
    <m/>
    <m/>
    <m/>
    <m/>
    <m/>
    <m/>
    <m/>
    <m/>
    <m/>
    <m/>
    <m/>
    <m/>
    <m/>
    <x v="6"/>
    <n v="0"/>
    <n v="0"/>
    <n v="0"/>
    <x v="0"/>
    <m/>
    <m/>
    <n v="73.7"/>
    <x v="0"/>
  </r>
  <r>
    <x v="6"/>
    <n v="6080"/>
    <x v="788"/>
    <n v="2237"/>
    <n v="45795"/>
    <m/>
    <s v="Paz Rotllan García"/>
    <m/>
    <m/>
    <m/>
    <n v="0"/>
    <m/>
    <m/>
    <m/>
    <m/>
    <m/>
    <m/>
    <m/>
    <m/>
    <m/>
    <m/>
    <m/>
    <m/>
    <m/>
    <m/>
    <m/>
    <m/>
    <m/>
    <m/>
    <m/>
    <x v="6"/>
    <n v="0"/>
    <n v="0"/>
    <n v="0"/>
    <x v="0"/>
    <m/>
    <m/>
    <n v="223.7"/>
    <x v="0"/>
  </r>
  <r>
    <x v="6"/>
    <n v="6081"/>
    <x v="789"/>
    <n v="1166"/>
    <n v="45795"/>
    <m/>
    <s v="Paz Rotllan García"/>
    <m/>
    <m/>
    <m/>
    <n v="0"/>
    <m/>
    <m/>
    <m/>
    <m/>
    <m/>
    <m/>
    <m/>
    <m/>
    <m/>
    <m/>
    <m/>
    <m/>
    <m/>
    <m/>
    <m/>
    <m/>
    <m/>
    <m/>
    <m/>
    <x v="6"/>
    <n v="0"/>
    <n v="0"/>
    <n v="0"/>
    <x v="0"/>
    <m/>
    <m/>
    <n v="116.6"/>
    <x v="0"/>
  </r>
  <r>
    <x v="6"/>
    <n v="6082"/>
    <x v="790"/>
    <n v="491"/>
    <n v="45795"/>
    <m/>
    <s v="Paz Rotllan García"/>
    <m/>
    <m/>
    <m/>
    <n v="0"/>
    <m/>
    <m/>
    <m/>
    <m/>
    <m/>
    <m/>
    <m/>
    <m/>
    <m/>
    <m/>
    <m/>
    <m/>
    <m/>
    <m/>
    <m/>
    <m/>
    <m/>
    <m/>
    <m/>
    <x v="6"/>
    <n v="0"/>
    <n v="0"/>
    <n v="0"/>
    <x v="0"/>
    <m/>
    <m/>
    <n v="49.1"/>
    <x v="0"/>
  </r>
  <r>
    <x v="6"/>
    <n v="6083"/>
    <x v="791"/>
    <n v="59857"/>
    <n v="45795"/>
    <m/>
    <s v="Paz Rotllan García"/>
    <m/>
    <m/>
    <m/>
    <n v="0"/>
    <m/>
    <m/>
    <m/>
    <m/>
    <m/>
    <m/>
    <m/>
    <m/>
    <m/>
    <m/>
    <m/>
    <m/>
    <m/>
    <m/>
    <m/>
    <m/>
    <m/>
    <m/>
    <m/>
    <x v="6"/>
    <n v="0"/>
    <n v="0"/>
    <n v="0"/>
    <x v="0"/>
    <m/>
    <m/>
    <n v="5985.7"/>
    <x v="0"/>
  </r>
  <r>
    <x v="6"/>
    <n v="6084"/>
    <x v="792"/>
    <n v="1246"/>
    <n v="45795"/>
    <s v="niega la existencia de colonias felinas y no contesta a nada"/>
    <s v="Paz Rotllan García"/>
    <m/>
    <m/>
    <m/>
    <n v="0"/>
    <m/>
    <m/>
    <m/>
    <m/>
    <m/>
    <m/>
    <m/>
    <m/>
    <m/>
    <m/>
    <m/>
    <m/>
    <m/>
    <m/>
    <m/>
    <m/>
    <m/>
    <m/>
    <m/>
    <x v="6"/>
    <n v="0"/>
    <n v="0"/>
    <n v="0"/>
    <x v="0"/>
    <m/>
    <m/>
    <n v="124.6"/>
    <x v="0"/>
  </r>
  <r>
    <x v="6"/>
    <n v="6085"/>
    <x v="793"/>
    <n v="4230"/>
    <n v="45795"/>
    <s v="no responde a nada argumentando 'no tiene aprobada de forma definitiva la normativa que_x000a_regule específicamente la gestión de colonias felinas en el municipio._x000a_'"/>
    <s v="Paz Rotllan García"/>
    <m/>
    <m/>
    <m/>
    <n v="0"/>
    <m/>
    <m/>
    <m/>
    <m/>
    <m/>
    <m/>
    <m/>
    <m/>
    <m/>
    <m/>
    <m/>
    <m/>
    <m/>
    <m/>
    <m/>
    <m/>
    <m/>
    <m/>
    <m/>
    <x v="6"/>
    <n v="0"/>
    <n v="0"/>
    <n v="0"/>
    <x v="0"/>
    <m/>
    <m/>
    <n v="423"/>
    <x v="0"/>
  </r>
  <r>
    <x v="6"/>
    <n v="6086"/>
    <x v="794"/>
    <n v="1267"/>
    <n v="45795"/>
    <m/>
    <s v="Paz Rotllan García"/>
    <m/>
    <m/>
    <m/>
    <n v="0"/>
    <m/>
    <m/>
    <m/>
    <m/>
    <m/>
    <m/>
    <m/>
    <m/>
    <m/>
    <m/>
    <m/>
    <m/>
    <m/>
    <m/>
    <m/>
    <m/>
    <m/>
    <m/>
    <m/>
    <x v="6"/>
    <n v="0"/>
    <n v="0"/>
    <n v="0"/>
    <x v="0"/>
    <m/>
    <m/>
    <n v="126.7"/>
    <x v="0"/>
  </r>
  <r>
    <x v="6"/>
    <n v="6087"/>
    <x v="795"/>
    <n v="2199"/>
    <n v="45795"/>
    <m/>
    <s v="Paz Rotllan García"/>
    <m/>
    <m/>
    <m/>
    <n v="0"/>
    <m/>
    <m/>
    <m/>
    <m/>
    <m/>
    <m/>
    <m/>
    <m/>
    <m/>
    <m/>
    <m/>
    <m/>
    <m/>
    <m/>
    <m/>
    <m/>
    <m/>
    <m/>
    <m/>
    <x v="6"/>
    <n v="0"/>
    <n v="0"/>
    <n v="0"/>
    <x v="0"/>
    <m/>
    <m/>
    <n v="219.9"/>
    <x v="0"/>
  </r>
  <r>
    <x v="6"/>
    <n v="6088"/>
    <x v="796"/>
    <n v="15232"/>
    <n v="45795"/>
    <m/>
    <s v="Paz Rotllan García"/>
    <m/>
    <m/>
    <m/>
    <n v="0"/>
    <m/>
    <m/>
    <m/>
    <m/>
    <m/>
    <m/>
    <m/>
    <m/>
    <m/>
    <m/>
    <m/>
    <m/>
    <m/>
    <m/>
    <m/>
    <m/>
    <m/>
    <m/>
    <m/>
    <x v="6"/>
    <n v="0"/>
    <n v="0"/>
    <n v="0"/>
    <x v="0"/>
    <m/>
    <m/>
    <n v="1523.2"/>
    <x v="0"/>
  </r>
  <r>
    <x v="6"/>
    <n v="6089"/>
    <x v="797"/>
    <n v="704"/>
    <n v="45795"/>
    <m/>
    <s v="Paz Rotllan García"/>
    <m/>
    <m/>
    <m/>
    <n v="0"/>
    <m/>
    <m/>
    <m/>
    <m/>
    <m/>
    <m/>
    <m/>
    <m/>
    <m/>
    <m/>
    <m/>
    <m/>
    <m/>
    <m/>
    <m/>
    <m/>
    <m/>
    <m/>
    <m/>
    <x v="6"/>
    <n v="0"/>
    <n v="0"/>
    <n v="0"/>
    <x v="0"/>
    <m/>
    <m/>
    <n v="70.400000000000006"/>
    <x v="0"/>
  </r>
  <r>
    <x v="6"/>
    <n v="6090"/>
    <x v="798"/>
    <n v="914"/>
    <n v="45795"/>
    <m/>
    <s v="Paz Rotllan García"/>
    <m/>
    <m/>
    <m/>
    <n v="0"/>
    <m/>
    <m/>
    <m/>
    <m/>
    <m/>
    <m/>
    <m/>
    <m/>
    <m/>
    <m/>
    <m/>
    <m/>
    <m/>
    <m/>
    <m/>
    <m/>
    <m/>
    <m/>
    <m/>
    <x v="6"/>
    <n v="0"/>
    <n v="0"/>
    <n v="0"/>
    <x v="0"/>
    <m/>
    <m/>
    <n v="91.4"/>
    <x v="0"/>
  </r>
  <r>
    <x v="6"/>
    <n v="6091"/>
    <x v="799"/>
    <n v="4345"/>
    <n v="45795"/>
    <m/>
    <s v="Paz Rotllan García"/>
    <m/>
    <m/>
    <m/>
    <n v="0"/>
    <m/>
    <m/>
    <m/>
    <m/>
    <m/>
    <m/>
    <m/>
    <m/>
    <m/>
    <m/>
    <m/>
    <m/>
    <m/>
    <m/>
    <m/>
    <m/>
    <m/>
    <m/>
    <m/>
    <x v="6"/>
    <n v="0"/>
    <n v="0"/>
    <n v="0"/>
    <x v="0"/>
    <m/>
    <m/>
    <n v="434.5"/>
    <x v="0"/>
  </r>
  <r>
    <x v="6"/>
    <n v="6092"/>
    <x v="800"/>
    <n v="640"/>
    <n v="45795"/>
    <m/>
    <s v="Paz Rotllan García"/>
    <m/>
    <m/>
    <m/>
    <n v="0"/>
    <m/>
    <m/>
    <m/>
    <m/>
    <m/>
    <m/>
    <m/>
    <m/>
    <m/>
    <m/>
    <m/>
    <m/>
    <m/>
    <m/>
    <m/>
    <m/>
    <m/>
    <m/>
    <m/>
    <x v="6"/>
    <n v="0"/>
    <n v="0"/>
    <n v="0"/>
    <x v="0"/>
    <m/>
    <m/>
    <n v="64"/>
    <x v="0"/>
  </r>
  <r>
    <x v="6"/>
    <n v="6093"/>
    <x v="801"/>
    <n v="4936"/>
    <n v="45795"/>
    <m/>
    <s v="Paz Rotllan García"/>
    <m/>
    <m/>
    <m/>
    <n v="0"/>
    <m/>
    <m/>
    <m/>
    <m/>
    <m/>
    <m/>
    <m/>
    <m/>
    <m/>
    <m/>
    <m/>
    <m/>
    <m/>
    <m/>
    <m/>
    <m/>
    <m/>
    <m/>
    <m/>
    <x v="6"/>
    <n v="0"/>
    <n v="0"/>
    <n v="0"/>
    <x v="0"/>
    <m/>
    <m/>
    <n v="493.6"/>
    <x v="0"/>
  </r>
  <r>
    <x v="6"/>
    <n v="6094"/>
    <x v="802"/>
    <n v="1679"/>
    <n v="45795"/>
    <m/>
    <s v="Paz Rotllan García"/>
    <m/>
    <m/>
    <m/>
    <n v="0"/>
    <m/>
    <m/>
    <m/>
    <m/>
    <m/>
    <m/>
    <m/>
    <m/>
    <m/>
    <m/>
    <m/>
    <m/>
    <m/>
    <m/>
    <m/>
    <m/>
    <m/>
    <m/>
    <m/>
    <x v="6"/>
    <n v="0"/>
    <n v="0"/>
    <n v="0"/>
    <x v="0"/>
    <m/>
    <m/>
    <n v="167.9"/>
    <x v="0"/>
  </r>
  <r>
    <x v="6"/>
    <n v="6095"/>
    <x v="803"/>
    <n v="11742"/>
    <n v="45795"/>
    <m/>
    <s v="Paz Rotllan García"/>
    <m/>
    <m/>
    <m/>
    <n v="0"/>
    <m/>
    <m/>
    <m/>
    <m/>
    <m/>
    <m/>
    <m/>
    <m/>
    <m/>
    <m/>
    <m/>
    <m/>
    <m/>
    <m/>
    <m/>
    <m/>
    <m/>
    <m/>
    <m/>
    <x v="6"/>
    <n v="0"/>
    <n v="0"/>
    <n v="0"/>
    <x v="0"/>
    <m/>
    <m/>
    <n v="1174.2"/>
    <x v="0"/>
  </r>
  <r>
    <x v="6"/>
    <n v="6096"/>
    <x v="804"/>
    <n v="261"/>
    <n v="45795"/>
    <m/>
    <s v="Paz Rotllan García"/>
    <m/>
    <m/>
    <m/>
    <n v="0"/>
    <m/>
    <m/>
    <m/>
    <m/>
    <m/>
    <m/>
    <m/>
    <m/>
    <m/>
    <m/>
    <m/>
    <m/>
    <m/>
    <m/>
    <m/>
    <m/>
    <m/>
    <m/>
    <m/>
    <x v="6"/>
    <n v="0"/>
    <n v="0"/>
    <n v="0"/>
    <x v="0"/>
    <m/>
    <m/>
    <n v="26.1"/>
    <x v="0"/>
  </r>
  <r>
    <x v="6"/>
    <n v="6097"/>
    <x v="805"/>
    <n v="2573"/>
    <n v="45795"/>
    <m/>
    <s v="Paz Rotllan García"/>
    <m/>
    <m/>
    <m/>
    <n v="0"/>
    <m/>
    <m/>
    <m/>
    <m/>
    <m/>
    <m/>
    <m/>
    <m/>
    <m/>
    <m/>
    <m/>
    <m/>
    <m/>
    <m/>
    <m/>
    <m/>
    <m/>
    <m/>
    <m/>
    <x v="6"/>
    <n v="0"/>
    <n v="0"/>
    <n v="0"/>
    <x v="0"/>
    <m/>
    <m/>
    <n v="257.3"/>
    <x v="0"/>
  </r>
  <r>
    <x v="6"/>
    <n v="6098"/>
    <x v="806"/>
    <n v="662"/>
    <n v="45795"/>
    <m/>
    <s v="Paz Rotllan García"/>
    <m/>
    <m/>
    <m/>
    <n v="0"/>
    <m/>
    <m/>
    <m/>
    <m/>
    <m/>
    <m/>
    <m/>
    <m/>
    <m/>
    <m/>
    <m/>
    <m/>
    <m/>
    <m/>
    <m/>
    <m/>
    <m/>
    <m/>
    <m/>
    <x v="6"/>
    <n v="0"/>
    <n v="0"/>
    <n v="0"/>
    <x v="0"/>
    <m/>
    <m/>
    <n v="66.2"/>
    <x v="0"/>
  </r>
  <r>
    <x v="6"/>
    <n v="6099"/>
    <x v="807"/>
    <n v="1284"/>
    <n v="45796"/>
    <m/>
    <s v="Paz Rotllan García"/>
    <m/>
    <m/>
    <m/>
    <n v="0"/>
    <m/>
    <m/>
    <m/>
    <m/>
    <m/>
    <m/>
    <m/>
    <m/>
    <m/>
    <m/>
    <m/>
    <m/>
    <m/>
    <m/>
    <m/>
    <m/>
    <m/>
    <m/>
    <m/>
    <x v="6"/>
    <n v="0"/>
    <n v="0"/>
    <n v="0"/>
    <x v="0"/>
    <m/>
    <m/>
    <n v="128.4"/>
    <x v="0"/>
  </r>
  <r>
    <x v="6"/>
    <n v="6100"/>
    <x v="808"/>
    <n v="824"/>
    <n v="45796"/>
    <m/>
    <s v="Paz Rotllan García"/>
    <m/>
    <m/>
    <m/>
    <n v="0"/>
    <m/>
    <m/>
    <m/>
    <m/>
    <m/>
    <m/>
    <m/>
    <m/>
    <m/>
    <m/>
    <m/>
    <m/>
    <m/>
    <m/>
    <m/>
    <m/>
    <m/>
    <m/>
    <m/>
    <x v="6"/>
    <n v="0"/>
    <n v="0"/>
    <n v="0"/>
    <x v="0"/>
    <m/>
    <m/>
    <n v="82.4"/>
    <x v="0"/>
  </r>
  <r>
    <x v="6"/>
    <n v="6101"/>
    <x v="809"/>
    <n v="479"/>
    <n v="45796"/>
    <m/>
    <s v="Paz Rotllan García"/>
    <m/>
    <m/>
    <m/>
    <n v="0"/>
    <m/>
    <m/>
    <m/>
    <m/>
    <m/>
    <m/>
    <m/>
    <m/>
    <m/>
    <m/>
    <m/>
    <m/>
    <m/>
    <m/>
    <m/>
    <m/>
    <m/>
    <m/>
    <m/>
    <x v="6"/>
    <n v="0"/>
    <n v="0"/>
    <n v="0"/>
    <x v="0"/>
    <m/>
    <m/>
    <n v="47.9"/>
    <x v="0"/>
  </r>
  <r>
    <x v="6"/>
    <n v="6102"/>
    <x v="810"/>
    <n v="1107"/>
    <n v="45796"/>
    <m/>
    <s v="Paz Rotllan García"/>
    <m/>
    <m/>
    <m/>
    <n v="0"/>
    <m/>
    <m/>
    <m/>
    <m/>
    <m/>
    <m/>
    <m/>
    <m/>
    <m/>
    <m/>
    <m/>
    <m/>
    <m/>
    <m/>
    <m/>
    <m/>
    <m/>
    <m/>
    <m/>
    <x v="6"/>
    <n v="0"/>
    <n v="0"/>
    <n v="0"/>
    <x v="0"/>
    <m/>
    <m/>
    <n v="110.7"/>
    <x v="0"/>
  </r>
  <r>
    <x v="6"/>
    <n v="6103"/>
    <x v="811"/>
    <n v="5859"/>
    <n v="45796"/>
    <m/>
    <s v="Paz Rotllan García"/>
    <m/>
    <m/>
    <m/>
    <n v="0"/>
    <m/>
    <m/>
    <m/>
    <m/>
    <m/>
    <m/>
    <m/>
    <m/>
    <m/>
    <m/>
    <m/>
    <m/>
    <m/>
    <m/>
    <m/>
    <m/>
    <m/>
    <m/>
    <m/>
    <x v="6"/>
    <n v="0"/>
    <n v="0"/>
    <n v="0"/>
    <x v="0"/>
    <m/>
    <m/>
    <n v="585.9"/>
    <x v="0"/>
  </r>
  <r>
    <x v="6"/>
    <n v="6104"/>
    <x v="812"/>
    <n v="695"/>
    <n v="45796"/>
    <m/>
    <s v="Paz Rotllan García"/>
    <m/>
    <m/>
    <m/>
    <n v="0"/>
    <m/>
    <m/>
    <m/>
    <m/>
    <m/>
    <m/>
    <m/>
    <m/>
    <m/>
    <m/>
    <m/>
    <m/>
    <m/>
    <m/>
    <m/>
    <m/>
    <m/>
    <m/>
    <m/>
    <x v="6"/>
    <n v="0"/>
    <n v="0"/>
    <n v="0"/>
    <x v="0"/>
    <m/>
    <m/>
    <n v="69.5"/>
    <x v="0"/>
  </r>
  <r>
    <x v="6"/>
    <n v="6107"/>
    <x v="813"/>
    <n v="1806"/>
    <n v="45796"/>
    <m/>
    <s v="Paz Rotllan García"/>
    <m/>
    <m/>
    <m/>
    <n v="0"/>
    <m/>
    <m/>
    <m/>
    <m/>
    <m/>
    <m/>
    <m/>
    <m/>
    <m/>
    <m/>
    <m/>
    <m/>
    <m/>
    <m/>
    <m/>
    <m/>
    <m/>
    <m/>
    <m/>
    <x v="6"/>
    <n v="0"/>
    <n v="0"/>
    <n v="0"/>
    <x v="0"/>
    <m/>
    <m/>
    <n v="180.6"/>
    <x v="0"/>
  </r>
  <r>
    <x v="6"/>
    <n v="6108"/>
    <x v="814"/>
    <n v="2635"/>
    <n v="45796"/>
    <m/>
    <s v="Paz Rotllan García"/>
    <m/>
    <m/>
    <m/>
    <n v="0"/>
    <m/>
    <m/>
    <m/>
    <m/>
    <m/>
    <m/>
    <m/>
    <m/>
    <m/>
    <m/>
    <m/>
    <m/>
    <m/>
    <m/>
    <m/>
    <m/>
    <m/>
    <m/>
    <m/>
    <x v="6"/>
    <n v="0"/>
    <n v="0"/>
    <n v="0"/>
    <x v="0"/>
    <m/>
    <m/>
    <n v="263.5"/>
    <x v="0"/>
  </r>
  <r>
    <x v="6"/>
    <n v="6105"/>
    <x v="815"/>
    <n v="658"/>
    <n v="45796"/>
    <m/>
    <s v="Paz Rotllan García"/>
    <m/>
    <m/>
    <m/>
    <n v="0"/>
    <m/>
    <m/>
    <m/>
    <m/>
    <m/>
    <m/>
    <m/>
    <m/>
    <m/>
    <m/>
    <m/>
    <m/>
    <m/>
    <m/>
    <m/>
    <m/>
    <m/>
    <m/>
    <m/>
    <x v="6"/>
    <n v="0"/>
    <n v="0"/>
    <n v="0"/>
    <x v="0"/>
    <m/>
    <m/>
    <n v="65.8"/>
    <x v="0"/>
  </r>
  <r>
    <x v="6"/>
    <n v="6106"/>
    <x v="816"/>
    <n v="460"/>
    <n v="45796"/>
    <m/>
    <s v="Paz Rotllan García"/>
    <m/>
    <m/>
    <m/>
    <n v="0"/>
    <m/>
    <m/>
    <m/>
    <m/>
    <m/>
    <m/>
    <m/>
    <m/>
    <m/>
    <m/>
    <m/>
    <m/>
    <m/>
    <m/>
    <m/>
    <m/>
    <m/>
    <m/>
    <m/>
    <x v="6"/>
    <n v="0"/>
    <n v="0"/>
    <n v="0"/>
    <x v="0"/>
    <m/>
    <m/>
    <n v="46"/>
    <x v="0"/>
  </r>
  <r>
    <x v="6"/>
    <n v="6902"/>
    <x v="817"/>
    <n v="1953"/>
    <n v="45796"/>
    <m/>
    <s v="Paz Rotllan García"/>
    <m/>
    <m/>
    <m/>
    <n v="0"/>
    <m/>
    <m/>
    <m/>
    <m/>
    <m/>
    <m/>
    <m/>
    <m/>
    <m/>
    <m/>
    <m/>
    <m/>
    <m/>
    <m/>
    <m/>
    <m/>
    <m/>
    <m/>
    <m/>
    <x v="6"/>
    <n v="0"/>
    <n v="0"/>
    <n v="0"/>
    <x v="0"/>
    <m/>
    <m/>
    <n v="195.3"/>
    <x v="0"/>
  </r>
  <r>
    <x v="6"/>
    <n v="6109"/>
    <x v="818"/>
    <n v="4455"/>
    <n v="45796"/>
    <m/>
    <s v="Paz Rotllan García"/>
    <m/>
    <m/>
    <m/>
    <n v="0"/>
    <m/>
    <m/>
    <m/>
    <m/>
    <m/>
    <m/>
    <m/>
    <m/>
    <m/>
    <m/>
    <m/>
    <m/>
    <m/>
    <m/>
    <m/>
    <m/>
    <m/>
    <m/>
    <m/>
    <x v="6"/>
    <n v="0"/>
    <n v="0"/>
    <n v="0"/>
    <x v="0"/>
    <m/>
    <m/>
    <n v="445.5"/>
    <x v="0"/>
  </r>
  <r>
    <x v="6"/>
    <n v="6110"/>
    <x v="819"/>
    <n v="142"/>
    <n v="45796"/>
    <m/>
    <s v="Paz Rotllan García"/>
    <m/>
    <m/>
    <m/>
    <n v="0"/>
    <m/>
    <m/>
    <m/>
    <m/>
    <m/>
    <m/>
    <m/>
    <m/>
    <m/>
    <m/>
    <m/>
    <m/>
    <m/>
    <m/>
    <m/>
    <m/>
    <m/>
    <m/>
    <m/>
    <x v="6"/>
    <n v="0"/>
    <n v="0"/>
    <n v="0"/>
    <x v="0"/>
    <m/>
    <m/>
    <n v="14.2"/>
    <x v="0"/>
  </r>
  <r>
    <x v="6"/>
    <n v="6111"/>
    <x v="820"/>
    <n v="613"/>
    <n v="45796"/>
    <m/>
    <s v="Paz Rotllan García"/>
    <m/>
    <m/>
    <m/>
    <n v="0"/>
    <m/>
    <m/>
    <m/>
    <m/>
    <m/>
    <m/>
    <m/>
    <m/>
    <m/>
    <m/>
    <m/>
    <m/>
    <m/>
    <m/>
    <m/>
    <m/>
    <m/>
    <m/>
    <m/>
    <x v="6"/>
    <n v="0"/>
    <n v="0"/>
    <n v="0"/>
    <x v="0"/>
    <m/>
    <m/>
    <n v="61.3"/>
    <x v="0"/>
  </r>
  <r>
    <x v="6"/>
    <n v="6112"/>
    <x v="821"/>
    <n v="429"/>
    <n v="45796"/>
    <m/>
    <s v="Paz Rotllan García"/>
    <m/>
    <m/>
    <m/>
    <n v="0"/>
    <m/>
    <m/>
    <m/>
    <m/>
    <m/>
    <m/>
    <m/>
    <m/>
    <m/>
    <m/>
    <m/>
    <m/>
    <m/>
    <m/>
    <m/>
    <m/>
    <m/>
    <m/>
    <m/>
    <x v="6"/>
    <n v="0"/>
    <n v="0"/>
    <n v="0"/>
    <x v="0"/>
    <m/>
    <m/>
    <n v="42.9"/>
    <x v="0"/>
  </r>
  <r>
    <x v="6"/>
    <n v="6113"/>
    <x v="822"/>
    <n v="3187"/>
    <n v="45796"/>
    <m/>
    <s v="Paz Rotllan García"/>
    <m/>
    <m/>
    <m/>
    <n v="0"/>
    <m/>
    <m/>
    <m/>
    <m/>
    <m/>
    <m/>
    <m/>
    <m/>
    <m/>
    <m/>
    <m/>
    <m/>
    <m/>
    <m/>
    <m/>
    <m/>
    <m/>
    <m/>
    <m/>
    <x v="6"/>
    <n v="0"/>
    <n v="0"/>
    <n v="0"/>
    <x v="0"/>
    <m/>
    <m/>
    <n v="318.7"/>
    <x v="0"/>
  </r>
  <r>
    <x v="6"/>
    <n v="6114"/>
    <x v="823"/>
    <n v="127"/>
    <n v="45796"/>
    <m/>
    <s v="Paz Rotllan García"/>
    <m/>
    <m/>
    <m/>
    <n v="0"/>
    <m/>
    <m/>
    <m/>
    <m/>
    <m/>
    <m/>
    <m/>
    <m/>
    <m/>
    <m/>
    <m/>
    <m/>
    <m/>
    <m/>
    <m/>
    <m/>
    <m/>
    <m/>
    <m/>
    <x v="6"/>
    <n v="0"/>
    <n v="0"/>
    <n v="0"/>
    <x v="0"/>
    <m/>
    <m/>
    <n v="12.7"/>
    <x v="0"/>
  </r>
  <r>
    <x v="6"/>
    <n v="6115"/>
    <x v="824"/>
    <n v="1453"/>
    <n v="45796"/>
    <m/>
    <s v="Paz Rotllan García"/>
    <s v="22/05/2025, no tiene información y se disculpa por no poder facilitarla"/>
    <m/>
    <m/>
    <n v="0"/>
    <s v="NS/NC"/>
    <m/>
    <s v="NS/NC"/>
    <s v="NS/NC"/>
    <s v="NS/NC"/>
    <m/>
    <m/>
    <m/>
    <m/>
    <m/>
    <m/>
    <m/>
    <s v="NS/NC"/>
    <s v="NS/NC"/>
    <s v="NS/NC"/>
    <m/>
    <m/>
    <m/>
    <m/>
    <x v="6"/>
    <n v="0"/>
    <n v="0"/>
    <n v="7"/>
    <x v="1"/>
    <m/>
    <m/>
    <n v="145.30000000000001"/>
    <x v="0"/>
  </r>
  <r>
    <x v="6"/>
    <n v="6116"/>
    <x v="825"/>
    <n v="1656"/>
    <n v="45796"/>
    <m/>
    <s v="Paz Rotllan García"/>
    <m/>
    <m/>
    <m/>
    <n v="0"/>
    <m/>
    <m/>
    <m/>
    <m/>
    <m/>
    <m/>
    <m/>
    <m/>
    <m/>
    <m/>
    <m/>
    <m/>
    <m/>
    <m/>
    <m/>
    <m/>
    <m/>
    <m/>
    <m/>
    <x v="6"/>
    <n v="0"/>
    <n v="0"/>
    <n v="0"/>
    <x v="0"/>
    <m/>
    <m/>
    <n v="165.6"/>
    <x v="0"/>
  </r>
  <r>
    <x v="6"/>
    <n v="6117"/>
    <x v="826"/>
    <n v="1559"/>
    <n v="45796"/>
    <m/>
    <s v="Paz Rotllan García"/>
    <m/>
    <m/>
    <m/>
    <n v="0"/>
    <m/>
    <m/>
    <m/>
    <m/>
    <m/>
    <m/>
    <m/>
    <m/>
    <m/>
    <m/>
    <m/>
    <m/>
    <m/>
    <m/>
    <m/>
    <m/>
    <m/>
    <m/>
    <m/>
    <x v="6"/>
    <n v="0"/>
    <n v="0"/>
    <n v="0"/>
    <x v="0"/>
    <m/>
    <m/>
    <n v="155.9"/>
    <x v="0"/>
  </r>
  <r>
    <x v="6"/>
    <n v="6119"/>
    <x v="827"/>
    <n v="861"/>
    <n v="45796"/>
    <m/>
    <s v="Paz Rotllan García"/>
    <m/>
    <m/>
    <m/>
    <n v="0"/>
    <m/>
    <m/>
    <m/>
    <m/>
    <m/>
    <m/>
    <m/>
    <m/>
    <m/>
    <m/>
    <m/>
    <m/>
    <m/>
    <m/>
    <m/>
    <m/>
    <m/>
    <m/>
    <m/>
    <x v="6"/>
    <n v="0"/>
    <n v="0"/>
    <n v="0"/>
    <x v="0"/>
    <m/>
    <m/>
    <n v="86.1"/>
    <x v="0"/>
  </r>
  <r>
    <x v="6"/>
    <n v="6123"/>
    <x v="828"/>
    <n v="5204"/>
    <n v="45796"/>
    <m/>
    <s v="Paz Rotllan García"/>
    <m/>
    <m/>
    <m/>
    <n v="0"/>
    <m/>
    <m/>
    <m/>
    <m/>
    <m/>
    <m/>
    <m/>
    <m/>
    <m/>
    <m/>
    <m/>
    <m/>
    <m/>
    <m/>
    <m/>
    <m/>
    <m/>
    <m/>
    <m/>
    <x v="6"/>
    <n v="0"/>
    <n v="0"/>
    <n v="0"/>
    <x v="0"/>
    <m/>
    <m/>
    <n v="520.4"/>
    <x v="0"/>
  </r>
  <r>
    <x v="6"/>
    <n v="6118"/>
    <x v="829"/>
    <n v="145"/>
    <n v="45796"/>
    <s v="se vuelve a reclamar el 29/0572025"/>
    <s v="Paz Rotllan García"/>
    <m/>
    <m/>
    <m/>
    <n v="0"/>
    <m/>
    <m/>
    <m/>
    <m/>
    <m/>
    <m/>
    <m/>
    <m/>
    <m/>
    <m/>
    <m/>
    <m/>
    <m/>
    <m/>
    <m/>
    <m/>
    <m/>
    <m/>
    <m/>
    <x v="6"/>
    <n v="0"/>
    <n v="0"/>
    <n v="0"/>
    <x v="0"/>
    <m/>
    <m/>
    <n v="14.5"/>
    <x v="0"/>
  </r>
  <r>
    <x v="6"/>
    <n v="6120"/>
    <x v="830"/>
    <n v="3920"/>
    <n v="45796"/>
    <m/>
    <s v="Paz Rotllan García"/>
    <m/>
    <m/>
    <m/>
    <n v="0"/>
    <m/>
    <m/>
    <m/>
    <m/>
    <m/>
    <m/>
    <m/>
    <m/>
    <m/>
    <m/>
    <m/>
    <m/>
    <m/>
    <m/>
    <m/>
    <m/>
    <m/>
    <m/>
    <m/>
    <x v="6"/>
    <n v="0"/>
    <n v="0"/>
    <n v="0"/>
    <x v="0"/>
    <m/>
    <m/>
    <n v="392"/>
    <x v="0"/>
  </r>
  <r>
    <x v="6"/>
    <n v="6121"/>
    <x v="831"/>
    <n v="4145"/>
    <n v="45796"/>
    <m/>
    <s v="Paz Rotllan García"/>
    <m/>
    <m/>
    <m/>
    <n v="0"/>
    <m/>
    <m/>
    <m/>
    <m/>
    <m/>
    <m/>
    <m/>
    <m/>
    <m/>
    <m/>
    <m/>
    <m/>
    <m/>
    <m/>
    <m/>
    <m/>
    <m/>
    <m/>
    <m/>
    <x v="6"/>
    <n v="0"/>
    <n v="0"/>
    <n v="0"/>
    <x v="0"/>
    <m/>
    <m/>
    <n v="414.5"/>
    <x v="0"/>
  </r>
  <r>
    <x v="6"/>
    <n v="6122"/>
    <x v="832"/>
    <n v="8070"/>
    <n v="45796"/>
    <m/>
    <s v="Paz Rotllan García"/>
    <m/>
    <m/>
    <m/>
    <n v="0"/>
    <m/>
    <m/>
    <m/>
    <m/>
    <m/>
    <m/>
    <m/>
    <m/>
    <m/>
    <m/>
    <m/>
    <m/>
    <m/>
    <m/>
    <m/>
    <m/>
    <m/>
    <m/>
    <m/>
    <x v="6"/>
    <n v="0"/>
    <n v="0"/>
    <n v="0"/>
    <x v="0"/>
    <m/>
    <m/>
    <n v="807"/>
    <x v="0"/>
  </r>
  <r>
    <x v="6"/>
    <n v="6124"/>
    <x v="833"/>
    <n v="1792"/>
    <n v="45796"/>
    <m/>
    <s v="Paz Rotllan García"/>
    <m/>
    <m/>
    <m/>
    <n v="0"/>
    <m/>
    <m/>
    <m/>
    <m/>
    <m/>
    <m/>
    <m/>
    <m/>
    <m/>
    <m/>
    <m/>
    <m/>
    <m/>
    <m/>
    <m/>
    <m/>
    <m/>
    <m/>
    <m/>
    <x v="6"/>
    <n v="0"/>
    <n v="0"/>
    <n v="0"/>
    <x v="0"/>
    <m/>
    <m/>
    <n v="179.2"/>
    <x v="0"/>
  </r>
  <r>
    <x v="6"/>
    <n v="6125"/>
    <x v="834"/>
    <n v="1771"/>
    <n v="45796"/>
    <m/>
    <s v="Paz Rotllan García"/>
    <m/>
    <m/>
    <m/>
    <n v="0"/>
    <m/>
    <m/>
    <m/>
    <m/>
    <m/>
    <m/>
    <m/>
    <m/>
    <m/>
    <m/>
    <m/>
    <m/>
    <m/>
    <m/>
    <m/>
    <m/>
    <m/>
    <m/>
    <m/>
    <x v="6"/>
    <n v="0"/>
    <n v="0"/>
    <n v="0"/>
    <x v="0"/>
    <m/>
    <m/>
    <n v="177.1"/>
    <x v="0"/>
  </r>
  <r>
    <x v="6"/>
    <n v="6126"/>
    <x v="835"/>
    <n v="2542"/>
    <n v="45796"/>
    <m/>
    <s v="Paz Rotllan García"/>
    <m/>
    <m/>
    <m/>
    <n v="0"/>
    <m/>
    <m/>
    <m/>
    <m/>
    <m/>
    <m/>
    <m/>
    <m/>
    <m/>
    <m/>
    <m/>
    <m/>
    <m/>
    <m/>
    <m/>
    <m/>
    <m/>
    <m/>
    <m/>
    <x v="6"/>
    <n v="0"/>
    <n v="0"/>
    <n v="0"/>
    <x v="0"/>
    <m/>
    <m/>
    <n v="254.2"/>
    <x v="0"/>
  </r>
  <r>
    <x v="6"/>
    <n v="6127"/>
    <x v="836"/>
    <n v="3259"/>
    <n v="45799"/>
    <s v="Solicitar via transparencia más información"/>
    <s v="Paz Rotllan García"/>
    <n v="45824"/>
    <m/>
    <m/>
    <n v="33"/>
    <s v="No contesta"/>
    <m/>
    <s v="Sí"/>
    <n v="45505"/>
    <s v="No contesta, aunque en las fichas de animaales de las colonias sí aparece un campo para reellenar sobre microchip"/>
    <m/>
    <m/>
    <m/>
    <m/>
    <m/>
    <m/>
    <m/>
    <s v="No contesta"/>
    <s v="No contesta"/>
    <s v="No contesta"/>
    <m/>
    <m/>
    <m/>
    <m/>
    <x v="6"/>
    <n v="0"/>
    <n v="0"/>
    <n v="8"/>
    <x v="1"/>
    <m/>
    <m/>
    <n v="325.89999999999998"/>
    <x v="1"/>
  </r>
  <r>
    <x v="6"/>
    <n v="6128"/>
    <x v="837"/>
    <n v="5298"/>
    <n v="45799"/>
    <m/>
    <s v="Paz Rotllan García"/>
    <m/>
    <m/>
    <m/>
    <n v="0"/>
    <m/>
    <m/>
    <m/>
    <m/>
    <m/>
    <m/>
    <m/>
    <m/>
    <m/>
    <m/>
    <m/>
    <m/>
    <m/>
    <m/>
    <m/>
    <m/>
    <m/>
    <m/>
    <m/>
    <x v="6"/>
    <n v="0"/>
    <n v="0"/>
    <n v="0"/>
    <x v="0"/>
    <m/>
    <m/>
    <n v="529.79999999999995"/>
    <x v="0"/>
  </r>
  <r>
    <x v="6"/>
    <n v="6129"/>
    <x v="838"/>
    <n v="660"/>
    <n v="45799"/>
    <m/>
    <s v="Paz Rotllan García"/>
    <m/>
    <m/>
    <m/>
    <n v="0"/>
    <m/>
    <m/>
    <m/>
    <m/>
    <m/>
    <m/>
    <m/>
    <m/>
    <m/>
    <m/>
    <m/>
    <m/>
    <m/>
    <m/>
    <m/>
    <m/>
    <m/>
    <m/>
    <m/>
    <x v="6"/>
    <n v="0"/>
    <n v="0"/>
    <n v="0"/>
    <x v="0"/>
    <m/>
    <m/>
    <n v="66"/>
    <x v="0"/>
  </r>
  <r>
    <x v="6"/>
    <n v="6130"/>
    <x v="839"/>
    <n v="199"/>
    <n v="45799"/>
    <s v="Reclamado por transparencia nacional 20/06/2025"/>
    <s v="Paz Rotllan García"/>
    <m/>
    <s v="No contesta"/>
    <n v="45863"/>
    <n v="0"/>
    <s v="NA"/>
    <n v="0"/>
    <s v="No"/>
    <s v="NA"/>
    <s v="No"/>
    <n v="0"/>
    <n v="0"/>
    <n v="0"/>
    <n v="0"/>
    <n v="0"/>
    <n v="0"/>
    <n v="0"/>
    <s v="No contesta"/>
    <s v="No"/>
    <s v="No"/>
    <m/>
    <m/>
    <m/>
    <m/>
    <x v="6"/>
    <n v="0"/>
    <n v="0"/>
    <n v="15"/>
    <x v="1"/>
    <n v="0"/>
    <n v="0"/>
    <n v="19.899999999999999"/>
    <x v="0"/>
  </r>
  <r>
    <x v="6"/>
    <n v="6131"/>
    <x v="840"/>
    <n v="1241"/>
    <n v="45799"/>
    <m/>
    <s v="Paz Rotllan García"/>
    <m/>
    <m/>
    <m/>
    <n v="0"/>
    <m/>
    <m/>
    <m/>
    <m/>
    <m/>
    <m/>
    <m/>
    <m/>
    <m/>
    <m/>
    <m/>
    <m/>
    <m/>
    <m/>
    <m/>
    <m/>
    <m/>
    <m/>
    <m/>
    <x v="6"/>
    <n v="0"/>
    <n v="0"/>
    <n v="0"/>
    <x v="0"/>
    <m/>
    <m/>
    <n v="124.1"/>
    <x v="0"/>
  </r>
  <r>
    <x v="6"/>
    <n v="6132"/>
    <x v="841"/>
    <n v="1004"/>
    <n v="45799"/>
    <m/>
    <s v="Paz Rotllan García"/>
    <m/>
    <m/>
    <m/>
    <n v="0"/>
    <m/>
    <m/>
    <m/>
    <m/>
    <m/>
    <m/>
    <m/>
    <m/>
    <m/>
    <m/>
    <m/>
    <m/>
    <m/>
    <m/>
    <m/>
    <m/>
    <m/>
    <m/>
    <m/>
    <x v="6"/>
    <n v="0"/>
    <n v="0"/>
    <n v="0"/>
    <x v="0"/>
    <m/>
    <m/>
    <n v="100.4"/>
    <x v="0"/>
  </r>
  <r>
    <x v="6"/>
    <n v="6133"/>
    <x v="842"/>
    <n v="2222"/>
    <n v="45799"/>
    <m/>
    <s v="Paz Rotllan García"/>
    <m/>
    <m/>
    <m/>
    <n v="0"/>
    <m/>
    <m/>
    <m/>
    <m/>
    <m/>
    <m/>
    <m/>
    <m/>
    <m/>
    <m/>
    <m/>
    <m/>
    <m/>
    <m/>
    <m/>
    <m/>
    <m/>
    <m/>
    <m/>
    <x v="6"/>
    <n v="0"/>
    <n v="0"/>
    <n v="0"/>
    <x v="0"/>
    <m/>
    <m/>
    <n v="222.2"/>
    <x v="0"/>
  </r>
  <r>
    <x v="6"/>
    <n v="6134"/>
    <x v="843"/>
    <n v="593"/>
    <n v="45799"/>
    <m/>
    <s v="Paz Rotllan García"/>
    <m/>
    <m/>
    <m/>
    <n v="0"/>
    <m/>
    <m/>
    <m/>
    <m/>
    <m/>
    <m/>
    <m/>
    <m/>
    <m/>
    <m/>
    <m/>
    <m/>
    <m/>
    <m/>
    <m/>
    <m/>
    <m/>
    <m/>
    <m/>
    <x v="6"/>
    <n v="0"/>
    <n v="0"/>
    <n v="0"/>
    <x v="0"/>
    <m/>
    <m/>
    <n v="59.3"/>
    <x v="0"/>
  </r>
  <r>
    <x v="6"/>
    <n v="6135"/>
    <x v="844"/>
    <n v="1382"/>
    <n v="45799"/>
    <m/>
    <s v="Paz Rotllan García"/>
    <m/>
    <m/>
    <m/>
    <n v="0"/>
    <m/>
    <m/>
    <m/>
    <m/>
    <m/>
    <m/>
    <m/>
    <m/>
    <m/>
    <m/>
    <m/>
    <m/>
    <m/>
    <m/>
    <m/>
    <m/>
    <m/>
    <m/>
    <m/>
    <x v="6"/>
    <n v="0"/>
    <n v="0"/>
    <n v="0"/>
    <x v="0"/>
    <m/>
    <m/>
    <n v="138.19999999999999"/>
    <x v="0"/>
  </r>
  <r>
    <x v="6"/>
    <n v="6136"/>
    <x v="845"/>
    <n v="1723"/>
    <n v="45799"/>
    <m/>
    <s v="Paz Rotllan García"/>
    <m/>
    <m/>
    <m/>
    <n v="0"/>
    <m/>
    <m/>
    <m/>
    <m/>
    <m/>
    <m/>
    <m/>
    <m/>
    <m/>
    <m/>
    <m/>
    <m/>
    <m/>
    <m/>
    <m/>
    <m/>
    <m/>
    <m/>
    <m/>
    <x v="6"/>
    <n v="0"/>
    <n v="0"/>
    <n v="0"/>
    <x v="0"/>
    <m/>
    <m/>
    <n v="172.3"/>
    <x v="0"/>
  </r>
  <r>
    <x v="6"/>
    <n v="6137"/>
    <x v="846"/>
    <n v="1051"/>
    <n v="45799"/>
    <m/>
    <s v="Paz Rotllan García"/>
    <m/>
    <m/>
    <m/>
    <n v="0"/>
    <m/>
    <m/>
    <m/>
    <m/>
    <m/>
    <m/>
    <m/>
    <m/>
    <m/>
    <m/>
    <m/>
    <m/>
    <m/>
    <m/>
    <m/>
    <m/>
    <m/>
    <m/>
    <m/>
    <x v="6"/>
    <n v="0"/>
    <n v="0"/>
    <n v="0"/>
    <x v="0"/>
    <m/>
    <m/>
    <n v="105.1"/>
    <x v="0"/>
  </r>
  <r>
    <x v="6"/>
    <n v="6901"/>
    <x v="847"/>
    <n v="2755"/>
    <n v="45799"/>
    <m/>
    <s v="Paz Rotllan García"/>
    <m/>
    <m/>
    <m/>
    <n v="0"/>
    <m/>
    <m/>
    <m/>
    <m/>
    <m/>
    <m/>
    <m/>
    <m/>
    <m/>
    <m/>
    <m/>
    <m/>
    <m/>
    <m/>
    <m/>
    <m/>
    <m/>
    <m/>
    <m/>
    <x v="6"/>
    <n v="0"/>
    <n v="0"/>
    <n v="0"/>
    <x v="0"/>
    <m/>
    <m/>
    <n v="275.5"/>
    <x v="0"/>
  </r>
  <r>
    <x v="6"/>
    <n v="6138"/>
    <x v="848"/>
    <n v="1135"/>
    <n v="45799"/>
    <m/>
    <s v="Paz Rotllan García"/>
    <m/>
    <m/>
    <m/>
    <n v="0"/>
    <m/>
    <m/>
    <m/>
    <m/>
    <m/>
    <m/>
    <m/>
    <m/>
    <m/>
    <m/>
    <m/>
    <m/>
    <m/>
    <m/>
    <m/>
    <m/>
    <m/>
    <m/>
    <m/>
    <x v="6"/>
    <n v="0"/>
    <n v="0"/>
    <n v="0"/>
    <x v="0"/>
    <m/>
    <m/>
    <n v="113.5"/>
    <x v="0"/>
  </r>
  <r>
    <x v="6"/>
    <n v="6139"/>
    <x v="849"/>
    <n v="480"/>
    <n v="45799"/>
    <m/>
    <s v="Paz Rotllan García"/>
    <m/>
    <m/>
    <m/>
    <n v="0"/>
    <m/>
    <m/>
    <m/>
    <m/>
    <m/>
    <m/>
    <m/>
    <m/>
    <m/>
    <m/>
    <m/>
    <m/>
    <m/>
    <m/>
    <m/>
    <m/>
    <m/>
    <m/>
    <m/>
    <x v="6"/>
    <n v="0"/>
    <n v="0"/>
    <n v="0"/>
    <x v="0"/>
    <m/>
    <m/>
    <n v="48"/>
    <x v="0"/>
  </r>
  <r>
    <x v="6"/>
    <n v="6140"/>
    <x v="850"/>
    <n v="713"/>
    <n v="45799"/>
    <m/>
    <s v="Paz Rotllan García"/>
    <m/>
    <m/>
    <m/>
    <n v="0"/>
    <m/>
    <m/>
    <m/>
    <m/>
    <m/>
    <m/>
    <m/>
    <m/>
    <m/>
    <m/>
    <m/>
    <m/>
    <m/>
    <m/>
    <m/>
    <m/>
    <m/>
    <m/>
    <m/>
    <x v="6"/>
    <n v="0"/>
    <n v="0"/>
    <n v="0"/>
    <x v="0"/>
    <m/>
    <m/>
    <n v="71.3"/>
    <x v="0"/>
  </r>
  <r>
    <x v="6"/>
    <n v="6141"/>
    <x v="851"/>
    <n v="1885"/>
    <n v="45799"/>
    <m/>
    <s v="Paz Rotllan García"/>
    <m/>
    <m/>
    <m/>
    <n v="0"/>
    <m/>
    <m/>
    <m/>
    <m/>
    <m/>
    <m/>
    <m/>
    <m/>
    <m/>
    <m/>
    <m/>
    <m/>
    <m/>
    <m/>
    <m/>
    <m/>
    <m/>
    <m/>
    <m/>
    <x v="6"/>
    <n v="0"/>
    <n v="0"/>
    <n v="0"/>
    <x v="0"/>
    <m/>
    <m/>
    <n v="188.5"/>
    <x v="0"/>
  </r>
  <r>
    <x v="6"/>
    <n v="6146"/>
    <x v="852"/>
    <n v="1093"/>
    <n v="45799"/>
    <m/>
    <s v="Paz Rotllan García"/>
    <m/>
    <m/>
    <m/>
    <n v="0"/>
    <m/>
    <m/>
    <m/>
    <m/>
    <m/>
    <m/>
    <m/>
    <m/>
    <m/>
    <m/>
    <m/>
    <m/>
    <m/>
    <m/>
    <m/>
    <m/>
    <m/>
    <m/>
    <m/>
    <x v="6"/>
    <n v="0"/>
    <n v="0"/>
    <n v="0"/>
    <x v="0"/>
    <m/>
    <m/>
    <n v="109.3"/>
    <x v="0"/>
  </r>
  <r>
    <x v="6"/>
    <n v="6147"/>
    <x v="853"/>
    <n v="332"/>
    <n v="45799"/>
    <m/>
    <s v="Paz Rotllan García"/>
    <m/>
    <m/>
    <m/>
    <n v="0"/>
    <m/>
    <m/>
    <m/>
    <m/>
    <m/>
    <m/>
    <m/>
    <m/>
    <m/>
    <m/>
    <m/>
    <m/>
    <m/>
    <m/>
    <m/>
    <m/>
    <m/>
    <m/>
    <m/>
    <x v="6"/>
    <n v="0"/>
    <n v="0"/>
    <n v="0"/>
    <x v="0"/>
    <m/>
    <m/>
    <n v="33.200000000000003"/>
    <x v="0"/>
  </r>
  <r>
    <x v="6"/>
    <n v="6148"/>
    <x v="854"/>
    <n v="1107"/>
    <n v="45799"/>
    <m/>
    <s v="Paz Rotllan García"/>
    <m/>
    <m/>
    <m/>
    <n v="0"/>
    <m/>
    <m/>
    <m/>
    <m/>
    <m/>
    <m/>
    <m/>
    <m/>
    <m/>
    <m/>
    <m/>
    <m/>
    <m/>
    <m/>
    <m/>
    <m/>
    <m/>
    <m/>
    <m/>
    <x v="6"/>
    <n v="0"/>
    <n v="0"/>
    <n v="0"/>
    <x v="0"/>
    <m/>
    <m/>
    <n v="110.7"/>
    <x v="0"/>
  </r>
  <r>
    <x v="6"/>
    <n v="6142"/>
    <x v="855"/>
    <n v="270"/>
    <n v="45799"/>
    <m/>
    <s v="Paz Rotllan García"/>
    <m/>
    <m/>
    <m/>
    <n v="0"/>
    <m/>
    <m/>
    <m/>
    <m/>
    <m/>
    <m/>
    <m/>
    <m/>
    <m/>
    <m/>
    <m/>
    <m/>
    <m/>
    <m/>
    <m/>
    <m/>
    <m/>
    <m/>
    <m/>
    <x v="6"/>
    <n v="0"/>
    <n v="0"/>
    <n v="0"/>
    <x v="0"/>
    <m/>
    <m/>
    <n v="27"/>
    <x v="0"/>
  </r>
  <r>
    <x v="6"/>
    <n v="6143"/>
    <x v="856"/>
    <n v="4218"/>
    <n v="45799"/>
    <m/>
    <s v="Paz Rotllan García"/>
    <m/>
    <m/>
    <m/>
    <n v="0"/>
    <m/>
    <m/>
    <m/>
    <m/>
    <m/>
    <m/>
    <m/>
    <m/>
    <m/>
    <m/>
    <m/>
    <m/>
    <m/>
    <m/>
    <m/>
    <m/>
    <m/>
    <m/>
    <m/>
    <x v="6"/>
    <n v="0"/>
    <n v="0"/>
    <n v="0"/>
    <x v="0"/>
    <m/>
    <m/>
    <n v="421.8"/>
    <x v="0"/>
  </r>
  <r>
    <x v="6"/>
    <n v="6144"/>
    <x v="857"/>
    <n v="566"/>
    <n v="45799"/>
    <m/>
    <s v="Paz Rotllan García"/>
    <m/>
    <m/>
    <m/>
    <n v="0"/>
    <m/>
    <m/>
    <m/>
    <m/>
    <m/>
    <m/>
    <m/>
    <m/>
    <m/>
    <m/>
    <m/>
    <m/>
    <m/>
    <m/>
    <m/>
    <m/>
    <m/>
    <m/>
    <m/>
    <x v="6"/>
    <n v="0"/>
    <n v="0"/>
    <n v="0"/>
    <x v="0"/>
    <m/>
    <m/>
    <n v="56.6"/>
    <x v="0"/>
  </r>
  <r>
    <x v="6"/>
    <n v="6145"/>
    <x v="858"/>
    <n v="1010"/>
    <n v="45799"/>
    <m/>
    <s v="Paz Rotllan García"/>
    <m/>
    <m/>
    <m/>
    <n v="0"/>
    <m/>
    <m/>
    <m/>
    <m/>
    <m/>
    <m/>
    <m/>
    <m/>
    <m/>
    <m/>
    <m/>
    <m/>
    <m/>
    <m/>
    <m/>
    <m/>
    <m/>
    <m/>
    <m/>
    <x v="6"/>
    <n v="0"/>
    <n v="0"/>
    <n v="0"/>
    <x v="0"/>
    <m/>
    <m/>
    <n v="101"/>
    <x v="0"/>
  </r>
  <r>
    <x v="6"/>
    <n v="6149"/>
    <x v="859"/>
    <n v="12362"/>
    <n v="45799"/>
    <m/>
    <s v="Paz Rotllan García"/>
    <m/>
    <s v="Contesta pero solo a la no existencia de convenios de ningún tipo"/>
    <m/>
    <n v="0"/>
    <m/>
    <m/>
    <m/>
    <m/>
    <m/>
    <m/>
    <m/>
    <m/>
    <m/>
    <m/>
    <m/>
    <m/>
    <m/>
    <m/>
    <m/>
    <m/>
    <m/>
    <m/>
    <m/>
    <x v="6"/>
    <n v="0"/>
    <n v="0"/>
    <n v="0"/>
    <x v="0"/>
    <m/>
    <m/>
    <n v="1236.2"/>
    <x v="0"/>
  </r>
  <r>
    <x v="6"/>
    <n v="6150"/>
    <x v="860"/>
    <n v="891"/>
    <n v="45799"/>
    <m/>
    <s v="Paz Rotllan García"/>
    <m/>
    <m/>
    <m/>
    <n v="0"/>
    <m/>
    <m/>
    <m/>
    <m/>
    <m/>
    <m/>
    <m/>
    <m/>
    <m/>
    <m/>
    <m/>
    <m/>
    <m/>
    <m/>
    <m/>
    <m/>
    <m/>
    <m/>
    <m/>
    <x v="6"/>
    <n v="0"/>
    <n v="0"/>
    <n v="0"/>
    <x v="0"/>
    <m/>
    <m/>
    <n v="89.1"/>
    <x v="0"/>
  </r>
  <r>
    <x v="6"/>
    <n v="6151"/>
    <x v="861"/>
    <n v="1223"/>
    <n v="45799"/>
    <m/>
    <s v="Paz Rotllan García"/>
    <m/>
    <m/>
    <m/>
    <n v="0"/>
    <m/>
    <m/>
    <m/>
    <m/>
    <m/>
    <m/>
    <m/>
    <m/>
    <m/>
    <m/>
    <m/>
    <m/>
    <m/>
    <m/>
    <m/>
    <m/>
    <m/>
    <m/>
    <m/>
    <x v="6"/>
    <n v="0"/>
    <n v="0"/>
    <n v="0"/>
    <x v="0"/>
    <m/>
    <m/>
    <n v="122.3"/>
    <x v="0"/>
  </r>
  <r>
    <x v="6"/>
    <n v="6152"/>
    <x v="862"/>
    <n v="1447"/>
    <n v="45799"/>
    <m/>
    <s v="Paz Rotllan García"/>
    <m/>
    <m/>
    <m/>
    <n v="0"/>
    <m/>
    <m/>
    <m/>
    <m/>
    <m/>
    <m/>
    <m/>
    <m/>
    <m/>
    <m/>
    <m/>
    <m/>
    <m/>
    <m/>
    <m/>
    <m/>
    <m/>
    <m/>
    <m/>
    <x v="6"/>
    <n v="0"/>
    <n v="0"/>
    <n v="0"/>
    <x v="0"/>
    <m/>
    <m/>
    <n v="144.69999999999999"/>
    <x v="0"/>
  </r>
  <r>
    <x v="6"/>
    <n v="6153"/>
    <x v="863"/>
    <n v="25784"/>
    <n v="45799"/>
    <m/>
    <s v="Paz Rotllan García"/>
    <m/>
    <m/>
    <m/>
    <n v="0"/>
    <m/>
    <m/>
    <m/>
    <m/>
    <m/>
    <m/>
    <m/>
    <m/>
    <m/>
    <m/>
    <m/>
    <m/>
    <m/>
    <m/>
    <m/>
    <m/>
    <m/>
    <m/>
    <m/>
    <x v="6"/>
    <n v="0"/>
    <n v="0"/>
    <n v="0"/>
    <x v="0"/>
    <m/>
    <m/>
    <n v="2578.4"/>
    <x v="0"/>
  </r>
  <r>
    <x v="6"/>
    <n v="6154"/>
    <x v="864"/>
    <n v="3274"/>
    <n v="45799"/>
    <m/>
    <s v="Paz Rotllan García"/>
    <m/>
    <m/>
    <m/>
    <n v="0"/>
    <m/>
    <m/>
    <m/>
    <m/>
    <m/>
    <m/>
    <m/>
    <m/>
    <m/>
    <m/>
    <m/>
    <m/>
    <m/>
    <m/>
    <m/>
    <m/>
    <m/>
    <m/>
    <m/>
    <x v="6"/>
    <n v="0"/>
    <n v="0"/>
    <n v="0"/>
    <x v="0"/>
    <m/>
    <m/>
    <n v="327.39999999999998"/>
    <x v="0"/>
  </r>
  <r>
    <x v="6"/>
    <n v="6156"/>
    <x v="865"/>
    <n v="1323"/>
    <n v="45799"/>
    <m/>
    <s v="Paz Rotllan García"/>
    <m/>
    <m/>
    <m/>
    <n v="0"/>
    <m/>
    <m/>
    <m/>
    <m/>
    <m/>
    <m/>
    <m/>
    <m/>
    <m/>
    <m/>
    <m/>
    <m/>
    <m/>
    <m/>
    <m/>
    <m/>
    <m/>
    <m/>
    <m/>
    <x v="6"/>
    <n v="0"/>
    <n v="0"/>
    <n v="0"/>
    <x v="0"/>
    <m/>
    <m/>
    <n v="132.30000000000001"/>
    <x v="0"/>
  </r>
  <r>
    <x v="6"/>
    <n v="6155"/>
    <x v="866"/>
    <n v="2080"/>
    <n v="45799"/>
    <m/>
    <s v="Paz Rotllan García"/>
    <m/>
    <m/>
    <m/>
    <n v="0"/>
    <m/>
    <m/>
    <m/>
    <m/>
    <m/>
    <m/>
    <m/>
    <m/>
    <m/>
    <m/>
    <m/>
    <m/>
    <m/>
    <m/>
    <m/>
    <m/>
    <m/>
    <m/>
    <m/>
    <x v="6"/>
    <n v="0"/>
    <n v="0"/>
    <n v="0"/>
    <x v="0"/>
    <m/>
    <m/>
    <n v="208"/>
    <x v="0"/>
  </r>
  <r>
    <x v="6"/>
    <n v="6157"/>
    <x v="867"/>
    <n v="395"/>
    <n v="45799"/>
    <m/>
    <s v="Paz Rotllan García"/>
    <s v="26/05/2025, no contesta a nada (dice tener transferidas competencias a la mancomunidad)"/>
    <m/>
    <m/>
    <n v="0"/>
    <m/>
    <m/>
    <m/>
    <m/>
    <m/>
    <m/>
    <m/>
    <m/>
    <m/>
    <m/>
    <m/>
    <m/>
    <m/>
    <m/>
    <m/>
    <m/>
    <m/>
    <m/>
    <m/>
    <x v="6"/>
    <n v="0"/>
    <n v="0"/>
    <n v="0"/>
    <x v="0"/>
    <m/>
    <m/>
    <n v="39.5"/>
    <x v="0"/>
  </r>
  <r>
    <x v="6"/>
    <n v="6158"/>
    <x v="868"/>
    <n v="16711"/>
    <n v="45799"/>
    <m/>
    <s v="Paz Rotllan García"/>
    <m/>
    <m/>
    <m/>
    <n v="0"/>
    <m/>
    <m/>
    <m/>
    <m/>
    <m/>
    <m/>
    <m/>
    <m/>
    <m/>
    <m/>
    <m/>
    <m/>
    <m/>
    <m/>
    <m/>
    <m/>
    <m/>
    <m/>
    <m/>
    <x v="6"/>
    <n v="0"/>
    <n v="0"/>
    <n v="0"/>
    <x v="0"/>
    <m/>
    <m/>
    <n v="1671.1"/>
    <x v="0"/>
  </r>
  <r>
    <x v="6"/>
    <n v="6159"/>
    <x v="869"/>
    <n v="2765"/>
    <n v="45799"/>
    <m/>
    <s v="Paz Rotllan García"/>
    <m/>
    <m/>
    <m/>
    <n v="0"/>
    <m/>
    <m/>
    <m/>
    <m/>
    <m/>
    <m/>
    <m/>
    <m/>
    <m/>
    <m/>
    <m/>
    <m/>
    <m/>
    <m/>
    <m/>
    <m/>
    <m/>
    <m/>
    <m/>
    <x v="6"/>
    <n v="0"/>
    <n v="0"/>
    <n v="0"/>
    <x v="0"/>
    <m/>
    <m/>
    <n v="276.5"/>
    <x v="0"/>
  </r>
  <r>
    <x v="6"/>
    <n v="6160"/>
    <x v="870"/>
    <n v="3431"/>
    <n v="45799"/>
    <m/>
    <s v="Paz Rotllan García"/>
    <m/>
    <m/>
    <m/>
    <n v="0"/>
    <m/>
    <m/>
    <m/>
    <m/>
    <m/>
    <m/>
    <m/>
    <m/>
    <m/>
    <m/>
    <m/>
    <m/>
    <m/>
    <m/>
    <m/>
    <m/>
    <m/>
    <m/>
    <m/>
    <x v="6"/>
    <n v="0"/>
    <n v="0"/>
    <n v="0"/>
    <x v="0"/>
    <m/>
    <m/>
    <n v="343.1"/>
    <x v="0"/>
  </r>
  <r>
    <x v="6"/>
    <n v="6162"/>
    <x v="871"/>
    <n v="3345"/>
    <n v="45799"/>
    <m/>
    <s v="Paz Rotllan García"/>
    <m/>
    <m/>
    <m/>
    <n v="0"/>
    <m/>
    <m/>
    <m/>
    <m/>
    <m/>
    <m/>
    <m/>
    <m/>
    <m/>
    <m/>
    <m/>
    <m/>
    <m/>
    <m/>
    <m/>
    <m/>
    <m/>
    <m/>
    <m/>
    <x v="6"/>
    <n v="0"/>
    <n v="0"/>
    <n v="0"/>
    <x v="0"/>
    <m/>
    <m/>
    <n v="334.5"/>
    <x v="0"/>
  </r>
  <r>
    <x v="6"/>
    <n v="6161"/>
    <x v="872"/>
    <n v="299"/>
    <n v="45799"/>
    <m/>
    <s v="Paz Rotllan García"/>
    <m/>
    <m/>
    <m/>
    <n v="0"/>
    <m/>
    <m/>
    <m/>
    <m/>
    <m/>
    <m/>
    <m/>
    <m/>
    <m/>
    <m/>
    <m/>
    <m/>
    <m/>
    <m/>
    <m/>
    <m/>
    <m/>
    <m/>
    <m/>
    <x v="6"/>
    <n v="0"/>
    <n v="0"/>
    <n v="0"/>
    <x v="0"/>
    <m/>
    <m/>
    <n v="29.9"/>
    <x v="0"/>
  </r>
  <r>
    <x v="7"/>
    <n v="8073"/>
    <x v="873"/>
    <n v="91589"/>
    <n v="45770"/>
    <n v="45950"/>
    <s v="Alberto"/>
    <m/>
    <m/>
    <n v="46090"/>
    <n v="464"/>
    <s v="05/25"/>
    <n v="89.9"/>
    <s v="No"/>
    <m/>
    <s v="No"/>
    <m/>
    <m/>
    <m/>
    <m/>
    <m/>
    <m/>
    <m/>
    <s v="Captura de gatos, recogida de animales y veterinario"/>
    <s v="Sí"/>
    <s v="No"/>
    <m/>
    <m/>
    <m/>
    <m/>
    <x v="7"/>
    <n v="0.89900000000000002"/>
    <n v="417"/>
    <n v="8"/>
    <x v="1"/>
    <m/>
    <m/>
    <n v="9158.9"/>
    <x v="2"/>
  </r>
  <r>
    <x v="7"/>
    <n v="8001"/>
    <x v="874"/>
    <n v="13014"/>
    <n v="45768"/>
    <n v="45941"/>
    <s v="Alberto"/>
    <m/>
    <m/>
    <n v="46057"/>
    <n v="344"/>
    <s v="05/25"/>
    <n v="78.2"/>
    <s v="No"/>
    <m/>
    <s v="No"/>
    <m/>
    <n v="55576"/>
    <n v="55576"/>
    <n v="13"/>
    <n v="105"/>
    <n v="2"/>
    <n v="18"/>
    <s v="Help Guau recogida y Asocaición Gat del Carrer del Baix Llobregat gatos"/>
    <s v="Só"/>
    <s v="Sí"/>
    <m/>
    <m/>
    <m/>
    <m/>
    <x v="7"/>
    <n v="0.78200000000000003"/>
    <n v="269"/>
    <n v="14"/>
    <x v="1"/>
    <n v="4.2704779468264942"/>
    <n v="4.2704779468264942"/>
    <n v="1301.4000000000001"/>
    <x v="1"/>
  </r>
  <r>
    <x v="7"/>
    <n v="8002"/>
    <x v="875"/>
    <n v="291"/>
    <n v="45768"/>
    <n v="45941"/>
    <s v="Alberto"/>
    <m/>
    <m/>
    <m/>
    <n v="0"/>
    <m/>
    <m/>
    <m/>
    <m/>
    <m/>
    <m/>
    <m/>
    <m/>
    <m/>
    <m/>
    <m/>
    <m/>
    <m/>
    <m/>
    <m/>
    <m/>
    <m/>
    <m/>
    <m/>
    <x v="7"/>
    <n v="0"/>
    <n v="0"/>
    <n v="0"/>
    <x v="0"/>
    <m/>
    <m/>
    <n v="29.1"/>
    <x v="0"/>
  </r>
  <r>
    <x v="7"/>
    <n v="8014"/>
    <x v="876"/>
    <n v="2576"/>
    <n v="45768"/>
    <n v="45941"/>
    <s v="Alberto"/>
    <m/>
    <m/>
    <n v="45981"/>
    <n v="78"/>
    <n v="2019"/>
    <m/>
    <s v="No"/>
    <m/>
    <s v="Sí"/>
    <m/>
    <n v="5000"/>
    <n v="7000"/>
    <n v="1"/>
    <n v="0"/>
    <n v="0"/>
    <n v="0"/>
    <s v="Fundación por la defensa de los Animales y la Naturaleza DAINA"/>
    <s v="Sí"/>
    <s v="Sí"/>
    <m/>
    <m/>
    <m/>
    <m/>
    <x v="7"/>
    <n v="0"/>
    <n v="0"/>
    <n v="13"/>
    <x v="1"/>
    <n v="1.9409937888198758"/>
    <n v="2.7173913043478262"/>
    <n v="257.60000000000002"/>
    <x v="1"/>
  </r>
  <r>
    <x v="7"/>
    <n v="8003"/>
    <x v="877"/>
    <n v="10217"/>
    <n v="45768"/>
    <m/>
    <s v="Alberto"/>
    <n v="45839"/>
    <m/>
    <m/>
    <n v="1000"/>
    <s v="No está actualizado"/>
    <n v="35"/>
    <s v="No"/>
    <m/>
    <s v="No"/>
    <m/>
    <n v="13000"/>
    <n v="20000"/>
    <n v="66"/>
    <n v="66"/>
    <n v="4"/>
    <n v="4"/>
    <s v="Protectora ADANA y centro de acogida de animales de Can Magarola"/>
    <s v="Sí"/>
    <s v="No"/>
    <m/>
    <m/>
    <m/>
    <m/>
    <x v="7"/>
    <n v="0.35"/>
    <n v="350"/>
    <n v="14"/>
    <x v="1"/>
    <n v="1.2723891553293531"/>
    <n v="1.957521777429774"/>
    <n v="1021.7"/>
    <x v="1"/>
  </r>
  <r>
    <x v="7"/>
    <n v="8004"/>
    <x v="878"/>
    <n v="270"/>
    <n v="45768"/>
    <m/>
    <s v="Alberto"/>
    <n v="45870"/>
    <m/>
    <m/>
    <n v="0"/>
    <m/>
    <n v="0"/>
    <s v="No"/>
    <m/>
    <s v="No"/>
    <m/>
    <n v="0"/>
    <n v="1000"/>
    <n v="0"/>
    <n v="0"/>
    <n v="0"/>
    <n v="0"/>
    <s v="Caniausa Center SL"/>
    <s v="Sí"/>
    <s v="Sí"/>
    <m/>
    <m/>
    <m/>
    <m/>
    <x v="7"/>
    <n v="0"/>
    <n v="0"/>
    <n v="13"/>
    <x v="1"/>
    <n v="0"/>
    <n v="3.7037037037037037"/>
    <n v="27"/>
    <x v="0"/>
  </r>
  <r>
    <x v="7"/>
    <n v="8005"/>
    <x v="879"/>
    <n v="9462"/>
    <n v="45768"/>
    <n v="45941"/>
    <s v="Alberto"/>
    <m/>
    <m/>
    <m/>
    <n v="0"/>
    <m/>
    <m/>
    <m/>
    <m/>
    <m/>
    <m/>
    <m/>
    <m/>
    <m/>
    <m/>
    <m/>
    <m/>
    <m/>
    <m/>
    <m/>
    <m/>
    <m/>
    <m/>
    <m/>
    <x v="7"/>
    <n v="0"/>
    <n v="0"/>
    <n v="0"/>
    <x v="0"/>
    <m/>
    <m/>
    <n v="946.2"/>
    <x v="0"/>
  </r>
  <r>
    <x v="7"/>
    <n v="8006"/>
    <x v="880"/>
    <n v="16642"/>
    <n v="45769"/>
    <m/>
    <s v="Alberto"/>
    <n v="45784"/>
    <s v="OK"/>
    <m/>
    <n v="437"/>
    <s v="11/24"/>
    <n v="83"/>
    <s v="No"/>
    <m/>
    <s v="Sí"/>
    <m/>
    <n v="4840"/>
    <n v="32000"/>
    <n v="39"/>
    <n v="21"/>
    <n v="0"/>
    <n v="2"/>
    <s v=" ArenysCan recogida de animales, mishilovers CER"/>
    <s v="Sí"/>
    <s v="No"/>
    <m/>
    <m/>
    <m/>
    <m/>
    <x v="7"/>
    <n v="0.83"/>
    <n v="363"/>
    <n v="14"/>
    <x v="1"/>
    <n v="0.29083042903497175"/>
    <n v="1.9228458118014662"/>
    <n v="1664.2"/>
    <x v="1"/>
  </r>
  <r>
    <x v="7"/>
    <n v="8007"/>
    <x v="881"/>
    <n v="9458"/>
    <n v="45769"/>
    <m/>
    <s v="Alberto"/>
    <n v="45863"/>
    <m/>
    <m/>
    <n v="0"/>
    <m/>
    <m/>
    <s v="No"/>
    <m/>
    <s v="No"/>
    <m/>
    <n v="0"/>
    <n v="0"/>
    <n v="15"/>
    <n v="5"/>
    <n v="0"/>
    <n v="6"/>
    <s v="Recogida Can Clarens SL"/>
    <s v="Sí"/>
    <s v="No se puede asegurar"/>
    <m/>
    <m/>
    <m/>
    <m/>
    <x v="7"/>
    <n v="0"/>
    <n v="0"/>
    <n v="11"/>
    <x v="1"/>
    <n v="0"/>
    <n v="0"/>
    <n v="945.8"/>
    <x v="0"/>
  </r>
  <r>
    <x v="7"/>
    <n v="8008"/>
    <x v="882"/>
    <n v="237"/>
    <n v="45769"/>
    <n v="45941"/>
    <s v="Alberto"/>
    <m/>
    <m/>
    <n v="45973"/>
    <n v="63"/>
    <n v="45968"/>
    <n v="85.71"/>
    <s v="Sí"/>
    <n v="45462"/>
    <s v="No"/>
    <m/>
    <n v="500"/>
    <n v="500"/>
    <n v="2"/>
    <n v="0"/>
    <n v="0"/>
    <n v="0"/>
    <s v="No hay convenio pero hacen el servicio con SPAC Protectora de Animales de Torredembarra"/>
    <s v="No"/>
    <s v="No"/>
    <m/>
    <m/>
    <m/>
    <m/>
    <x v="7"/>
    <n v="0.85709999999999997"/>
    <n v="54"/>
    <n v="15"/>
    <x v="1"/>
    <n v="2.109704641350211"/>
    <n v="2.109704641350211"/>
    <n v="23.7"/>
    <x v="3"/>
  </r>
  <r>
    <x v="7"/>
    <n v="8009"/>
    <x v="883"/>
    <n v="12844"/>
    <n v="45769"/>
    <n v="45941"/>
    <s v="Alberto"/>
    <m/>
    <m/>
    <n v="45979"/>
    <n v="0"/>
    <m/>
    <m/>
    <m/>
    <m/>
    <m/>
    <m/>
    <m/>
    <m/>
    <m/>
    <m/>
    <m/>
    <m/>
    <m/>
    <m/>
    <m/>
    <m/>
    <m/>
    <m/>
    <m/>
    <x v="7"/>
    <n v="0"/>
    <n v="0"/>
    <n v="0"/>
    <x v="0"/>
    <m/>
    <m/>
    <n v="1284.4000000000001"/>
    <x v="0"/>
  </r>
  <r>
    <x v="7"/>
    <n v="8010"/>
    <x v="884"/>
    <n v="6084"/>
    <n v="45769"/>
    <n v="45941"/>
    <s v="Alberto"/>
    <m/>
    <m/>
    <n v="45971"/>
    <n v="35"/>
    <n v="2022"/>
    <n v="50"/>
    <s v="No"/>
    <m/>
    <s v="No"/>
    <m/>
    <m/>
    <m/>
    <n v="3"/>
    <n v="5"/>
    <n v="0"/>
    <n v="3"/>
    <s v="Protectora Animals d´Osona"/>
    <s v="Sí"/>
    <s v="No"/>
    <m/>
    <m/>
    <m/>
    <m/>
    <x v="7"/>
    <n v="0.5"/>
    <n v="18"/>
    <n v="12"/>
    <x v="1"/>
    <m/>
    <m/>
    <n v="608.4"/>
    <x v="2"/>
  </r>
  <r>
    <x v="7"/>
    <n v="8011"/>
    <x v="885"/>
    <n v="2243"/>
    <n v="45769"/>
    <s v="26/05/25 y 29/07/25"/>
    <s v="Alberto"/>
    <s v="21/05/25 Rechaza consulta y nos remite a preguntar a la asociación Progat"/>
    <s v="FASE 2"/>
    <s v="12/08/25 contesta partidas presupuestarias sigue faltan número de recogidas y disponibilidad de servicios 17/07/25 segunda respuesta"/>
    <n v="105"/>
    <n v="45846"/>
    <n v="96"/>
    <s v="No"/>
    <m/>
    <s v="No"/>
    <m/>
    <n v="3946"/>
    <n v="1490"/>
    <m/>
    <n v="6"/>
    <m/>
    <n v="2"/>
    <s v="Recogida Asociación Berguedana por la Protección de los Animales"/>
    <s v="?"/>
    <s v="?"/>
    <m/>
    <m/>
    <m/>
    <m/>
    <x v="7"/>
    <n v="0.96"/>
    <n v="101"/>
    <n v="12"/>
    <x v="1"/>
    <n v="1.7592510031208204"/>
    <n v="0.66428889879625497"/>
    <n v="224.3"/>
    <x v="1"/>
  </r>
  <r>
    <x v="7"/>
    <n v="8012"/>
    <x v="886"/>
    <n v="2313"/>
    <n v="45769"/>
    <n v="45941"/>
    <s v="Alberto"/>
    <s v="En el documento pone 14/07/25 pero el Ayuntamiento no me lo hizo llegar hasta el 31/10"/>
    <m/>
    <n v="46020"/>
    <n v="0"/>
    <m/>
    <s v=""/>
    <s v="?"/>
    <m/>
    <s v="?"/>
    <m/>
    <n v="13000"/>
    <n v="13000"/>
    <n v="2"/>
    <n v="9"/>
    <n v="0"/>
    <n v="0"/>
    <s v="Gestión de Residuos y Biodiversidad SL"/>
    <s v="?"/>
    <s v="?"/>
    <m/>
    <m/>
    <m/>
    <m/>
    <x v="7"/>
    <m/>
    <n v="0"/>
    <n v="12"/>
    <x v="1"/>
    <n v="5.6204063986165149"/>
    <n v="5.6204063986165149"/>
    <n v="231.3"/>
    <x v="0"/>
  </r>
  <r>
    <x v="7"/>
    <n v="8013"/>
    <x v="887"/>
    <n v="1744"/>
    <n v="45769"/>
    <n v="45941"/>
    <s v="Alberto"/>
    <m/>
    <m/>
    <n v="46072"/>
    <n v="12"/>
    <n v="2024"/>
    <n v="100"/>
    <s v="No"/>
    <m/>
    <s v="Sí"/>
    <n v="100"/>
    <n v="5231.9399999999996"/>
    <n v="5231.9399999999996"/>
    <n v="3"/>
    <n v="13"/>
    <n v="0"/>
    <n v="11"/>
    <s v="Mancomunitat Intermunicipal Penedés Garraf"/>
    <s v="No"/>
    <s v="No"/>
    <m/>
    <m/>
    <m/>
    <m/>
    <x v="7"/>
    <n v="1"/>
    <n v="12"/>
    <n v="15"/>
    <x v="1"/>
    <n v="2.9999655963302749"/>
    <n v="2.9999655963302749"/>
    <n v="174.4"/>
    <x v="2"/>
  </r>
  <r>
    <x v="7"/>
    <n v="8015"/>
    <x v="888"/>
    <n v="227083"/>
    <n v="45769"/>
    <m/>
    <s v="Alberto"/>
    <n v="45810"/>
    <s v="OK"/>
    <m/>
    <n v="1280"/>
    <n v="2025"/>
    <n v="75"/>
    <s v="No"/>
    <m/>
    <s v="Sí"/>
    <s v=""/>
    <n v="212000"/>
    <n v="60000"/>
    <n v="258"/>
    <n v="193"/>
    <n v="16"/>
    <n v="22"/>
    <s v="Recogida Fundación Daina y Consell de Colegios veterinarios de Cataluña"/>
    <s v="No"/>
    <s v="No"/>
    <m/>
    <m/>
    <m/>
    <m/>
    <x v="7"/>
    <n v="0.75"/>
    <n v="960"/>
    <n v="15"/>
    <x v="1"/>
    <n v="0.93357935204308562"/>
    <n v="0.26422057133294874"/>
    <n v="22708.3"/>
    <x v="2"/>
  </r>
  <r>
    <x v="7"/>
    <n v="8904"/>
    <x v="889"/>
    <n v="13118"/>
    <n v="45769"/>
    <m/>
    <s v="Alberto"/>
    <n v="45784"/>
    <s v="OK"/>
    <m/>
    <n v="350"/>
    <n v="2020"/>
    <n v="0"/>
    <s v="No"/>
    <m/>
    <s v="No"/>
    <n v="0"/>
    <n v="0"/>
    <n v="6999"/>
    <n v="3"/>
    <n v="0"/>
    <n v="0"/>
    <n v="2"/>
    <s v=" Centre d’acollida Help Guau S.L"/>
    <s v="Sí"/>
    <s v="No"/>
    <m/>
    <m/>
    <m/>
    <m/>
    <x v="7"/>
    <n v="0"/>
    <n v="0"/>
    <n v="15"/>
    <x v="1"/>
    <n v="0"/>
    <n v="0.53354169842963861"/>
    <n v="1311.8"/>
    <x v="1"/>
  </r>
  <r>
    <x v="7"/>
    <n v="8016"/>
    <x v="890"/>
    <n v="2182"/>
    <n v="45769"/>
    <n v="45941"/>
    <s v="Alberto"/>
    <m/>
    <m/>
    <n v="45971"/>
    <n v="150"/>
    <n v="2024"/>
    <n v="80"/>
    <s v="Sí"/>
    <n v="45850"/>
    <s v="No"/>
    <m/>
    <n v="4500"/>
    <n v="4500"/>
    <m/>
    <m/>
    <m/>
    <m/>
    <s v="Asociación Pro Gat Alt Berguedà y El Refugi d´Avi"/>
    <m/>
    <m/>
    <m/>
    <m/>
    <m/>
    <m/>
    <x v="7"/>
    <n v="0.8"/>
    <n v="120"/>
    <n v="9"/>
    <x v="1"/>
    <n v="2.062328139321723"/>
    <n v="2.062328139321723"/>
    <n v="218.2"/>
    <x v="1"/>
  </r>
  <r>
    <x v="7"/>
    <n v="8017"/>
    <x v="891"/>
    <n v="4036"/>
    <n v="45769"/>
    <n v="45941"/>
    <s v="Alberto"/>
    <m/>
    <m/>
    <n v="45986"/>
    <n v="300"/>
    <m/>
    <n v="80"/>
    <s v="No"/>
    <s v="Sí"/>
    <s v="Sí"/>
    <n v="50"/>
    <n v="8000"/>
    <n v="8000"/>
    <n v="28"/>
    <n v="0"/>
    <n v="0"/>
    <n v="0"/>
    <s v="Asociación y defensa de los animales de Osona"/>
    <s v="Sí"/>
    <s v="Sí"/>
    <m/>
    <m/>
    <m/>
    <m/>
    <x v="7"/>
    <n v="0.8"/>
    <n v="240"/>
    <n v="15"/>
    <x v="1"/>
    <n v="1.9821605550049555"/>
    <n v="1.9821605550049555"/>
    <n v="403.6"/>
    <x v="1"/>
  </r>
  <r>
    <x v="7"/>
    <n v="8018"/>
    <x v="892"/>
    <n v="3328"/>
    <n v="45769"/>
    <m/>
    <s v="Alberto"/>
    <n v="45827"/>
    <m/>
    <m/>
    <n v="140"/>
    <n v="45778"/>
    <n v="75"/>
    <s v="No"/>
    <m/>
    <s v="No"/>
    <m/>
    <n v="15000"/>
    <n v="4000"/>
    <n v="5"/>
    <n v="5"/>
    <n v="0"/>
    <n v="0"/>
    <s v="Asociación para la defensa de los Animales de Osona"/>
    <s v="Sí"/>
    <s v="No"/>
    <m/>
    <m/>
    <m/>
    <m/>
    <x v="7"/>
    <n v="0.75"/>
    <n v="105"/>
    <n v="14"/>
    <x v="1"/>
    <n v="4.5072115384615383"/>
    <n v="1.2019230769230769"/>
    <n v="332.8"/>
    <x v="1"/>
  </r>
  <r>
    <x v="7"/>
    <n v="8252"/>
    <x v="893"/>
    <n v="33575"/>
    <n v="45769"/>
    <m/>
    <s v="Alberto"/>
    <n v="45784"/>
    <s v="OK"/>
    <m/>
    <n v="776"/>
    <s v="11/24"/>
    <n v="67"/>
    <s v="No"/>
    <m/>
    <s v="No"/>
    <n v="6.4000000000000003E-3"/>
    <n v="71279"/>
    <n v="36300"/>
    <n v="34"/>
    <n v="6"/>
    <n v="1"/>
    <n v="18"/>
    <s v="Progat Barberà para el CER y  Fundació Daina recogida animales"/>
    <s v="Sí"/>
    <s v="Sí"/>
    <m/>
    <m/>
    <m/>
    <m/>
    <x v="7"/>
    <n v="0.67"/>
    <n v="520"/>
    <n v="15"/>
    <x v="1"/>
    <n v="2.1229784065524946"/>
    <n v="1.0811615785554729"/>
    <n v="3357.5"/>
    <x v="1"/>
  </r>
  <r>
    <x v="7"/>
    <n v="8019"/>
    <x v="894"/>
    <n v="1702547"/>
    <n v="45769"/>
    <n v="45930"/>
    <s v="Alberto"/>
    <n v="45798"/>
    <s v="FASE 2"/>
    <m/>
    <n v="5594"/>
    <n v="45747"/>
    <m/>
    <s v="No"/>
    <m/>
    <s v="No"/>
    <m/>
    <n v="16000"/>
    <n v="280624.3"/>
    <n v="85145"/>
    <n v="85145"/>
    <s v=""/>
    <s v=""/>
    <s v="Centro municipal de Acogida de Animales de Compañia de Barcelona"/>
    <s v="Sí"/>
    <s v="Sí"/>
    <m/>
    <m/>
    <m/>
    <m/>
    <x v="7"/>
    <n v="0"/>
    <n v="0"/>
    <n v="13"/>
    <x v="1"/>
    <n v="9.3976847628876037E-3"/>
    <n v="0.16482616926287497"/>
    <n v="170254.7"/>
    <x v="2"/>
  </r>
  <r>
    <x v="7"/>
    <n v="8020"/>
    <x v="895"/>
    <n v="7462"/>
    <n v="45769"/>
    <n v="45941"/>
    <s v="Alberto"/>
    <m/>
    <m/>
    <n v="45965"/>
    <n v="0"/>
    <n v="2025"/>
    <n v="80"/>
    <s v="No"/>
    <m/>
    <s v="No"/>
    <m/>
    <n v="5000"/>
    <n v="5000"/>
    <n v="6"/>
    <n v="24"/>
    <m/>
    <m/>
    <s v="Asocaicón Gats al carrer del Baix Llobregat y el centro canino Sir Can"/>
    <s v="Sí"/>
    <s v="No"/>
    <m/>
    <m/>
    <m/>
    <m/>
    <x v="7"/>
    <n v="0.8"/>
    <n v="0"/>
    <n v="12"/>
    <x v="1"/>
    <n v="0.67006164567140181"/>
    <n v="0.67006164567140181"/>
    <n v="746.2"/>
    <x v="0"/>
  </r>
  <r>
    <x v="7"/>
    <n v="8021"/>
    <x v="896"/>
    <n v="69"/>
    <n v="45769"/>
    <n v="45950"/>
    <s v="Alberto"/>
    <m/>
    <m/>
    <n v="46066"/>
    <n v="0"/>
    <m/>
    <m/>
    <s v="No"/>
    <m/>
    <s v="Se desconoce"/>
    <m/>
    <n v="200"/>
    <n v="200"/>
    <n v="0"/>
    <n v="0"/>
    <n v="0"/>
    <n v="0"/>
    <s v="Protectora APAN-+Odena"/>
    <s v="No"/>
    <s v="No"/>
    <m/>
    <m/>
    <m/>
    <m/>
    <x v="7"/>
    <n v="0"/>
    <n v="0"/>
    <n v="11"/>
    <x v="1"/>
    <n v="2.8985507246376812"/>
    <n v="2.8985507246376812"/>
    <n v="6.9"/>
    <x v="0"/>
  </r>
  <r>
    <x v="7"/>
    <n v="8022"/>
    <x v="897"/>
    <n v="17160"/>
    <n v="45769"/>
    <n v="45950"/>
    <s v="Alberto"/>
    <m/>
    <m/>
    <n v="45971"/>
    <n v="106"/>
    <s v="06/25"/>
    <n v="100"/>
    <s v="No"/>
    <m/>
    <s v="No"/>
    <m/>
    <n v="7500"/>
    <n v="7500"/>
    <n v="15"/>
    <n v="0"/>
    <n v="0"/>
    <n v="0"/>
    <s v="El Refugi. (Asociación Animales con Minusvalia Enfermos Cronicos y Colonias)"/>
    <s v="Sí"/>
    <s v="No"/>
    <m/>
    <m/>
    <m/>
    <m/>
    <x v="7"/>
    <n v="1"/>
    <n v="106"/>
    <n v="14"/>
    <x v="1"/>
    <n v="0.43706293706293708"/>
    <n v="0.43706293706293708"/>
    <n v="1716"/>
    <x v="2"/>
  </r>
  <r>
    <x v="7"/>
    <n v="8023"/>
    <x v="898"/>
    <n v="10036"/>
    <n v="45769"/>
    <n v="45950"/>
    <s v="Alberto"/>
    <m/>
    <m/>
    <n v="46014"/>
    <n v="213"/>
    <s v="10/25"/>
    <n v="81.69"/>
    <s v="Sí"/>
    <n v="45110"/>
    <s v="No"/>
    <m/>
    <n v="4500"/>
    <n v="64350"/>
    <n v="61"/>
    <n v="267"/>
    <n v="0"/>
    <n v="2"/>
    <s v="Recogida con Animals de Granollers"/>
    <s v="La protectora"/>
    <s v="La protectora"/>
    <m/>
    <m/>
    <m/>
    <m/>
    <x v="7"/>
    <n v="0.81689999999999996"/>
    <n v="174"/>
    <n v="15"/>
    <x v="1"/>
    <n v="0.44838581108011161"/>
    <n v="6.4119170984455955"/>
    <n v="1003.6"/>
    <x v="1"/>
  </r>
  <r>
    <x v="7"/>
    <n v="8024"/>
    <x v="899"/>
    <n v="419"/>
    <n v="45769"/>
    <m/>
    <s v="Alberto"/>
    <s v="30/04/25 No aclara si el servicio de recogida es 24/7"/>
    <s v="OK"/>
    <m/>
    <n v="0"/>
    <m/>
    <n v="0"/>
    <s v="No"/>
    <s v="No"/>
    <s v="No"/>
    <n v="0"/>
    <m/>
    <n v="1000"/>
    <n v="3"/>
    <n v="12"/>
    <m/>
    <m/>
    <s v="Protectora El refugi"/>
    <s v="Sí"/>
    <s v="No"/>
    <m/>
    <m/>
    <m/>
    <m/>
    <x v="7"/>
    <n v="0"/>
    <n v="0"/>
    <n v="12"/>
    <x v="1"/>
    <m/>
    <n v="2.3866348448687349"/>
    <n v="41.9"/>
    <x v="0"/>
  </r>
  <r>
    <x v="7"/>
    <n v="8025"/>
    <x v="900"/>
    <n v="2288"/>
    <n v="45769"/>
    <n v="45950"/>
    <s v="Alberto"/>
    <m/>
    <m/>
    <s v="10/11/25 email"/>
    <n v="150"/>
    <m/>
    <m/>
    <s v="Sí"/>
    <n v="45502"/>
    <s v="No"/>
    <n v="0"/>
    <m/>
    <m/>
    <m/>
    <m/>
    <m/>
    <m/>
    <s v="APAN"/>
    <s v="No"/>
    <s v="No"/>
    <m/>
    <m/>
    <m/>
    <m/>
    <x v="7"/>
    <n v="0"/>
    <n v="0"/>
    <n v="8"/>
    <x v="1"/>
    <m/>
    <m/>
    <n v="228.8"/>
    <x v="1"/>
  </r>
  <r>
    <x v="7"/>
    <n v="8026"/>
    <x v="901"/>
    <n v="293"/>
    <n v="45769"/>
    <n v="45950"/>
    <s v="Alberto"/>
    <m/>
    <m/>
    <n v="45972"/>
    <n v="0"/>
    <n v="45657"/>
    <n v="0"/>
    <s v="No"/>
    <m/>
    <s v="No"/>
    <m/>
    <n v="750"/>
    <n v="750"/>
    <n v="0"/>
    <n v="0"/>
    <n v="0"/>
    <n v="0"/>
    <s v="No"/>
    <s v="No disponible"/>
    <s v="No disponible"/>
    <m/>
    <m/>
    <m/>
    <m/>
    <x v="7"/>
    <n v="0"/>
    <n v="0"/>
    <n v="14"/>
    <x v="1"/>
    <n v="2.5597269624573378"/>
    <n v="2.5597269624573378"/>
    <n v="29.3"/>
    <x v="0"/>
  </r>
  <r>
    <x v="7"/>
    <n v="8027"/>
    <x v="902"/>
    <n v="1012"/>
    <n v="45769"/>
    <n v="45950"/>
    <s v="Alberto"/>
    <m/>
    <m/>
    <m/>
    <n v="0"/>
    <m/>
    <m/>
    <m/>
    <m/>
    <m/>
    <m/>
    <m/>
    <m/>
    <m/>
    <m/>
    <m/>
    <m/>
    <m/>
    <m/>
    <m/>
    <m/>
    <m/>
    <m/>
    <m/>
    <x v="7"/>
    <n v="0"/>
    <n v="0"/>
    <n v="0"/>
    <x v="0"/>
    <m/>
    <m/>
    <n v="101.2"/>
    <x v="0"/>
  </r>
  <r>
    <x v="7"/>
    <n v="8028"/>
    <x v="903"/>
    <n v="1709"/>
    <n v="45769"/>
    <m/>
    <s v="Alberto"/>
    <n v="45876"/>
    <m/>
    <m/>
    <n v="264"/>
    <s v="02/25"/>
    <n v="25.37"/>
    <s v="Sí"/>
    <n v="45619"/>
    <m/>
    <m/>
    <n v="1500"/>
    <n v="2849"/>
    <m/>
    <m/>
    <m/>
    <m/>
    <s v="Asociación Centre de Protecció d´animals de l´Anoia, protectora de Gats Ferals y Domestics de Cabrera D´Anoia, centre Veterinari Alex, Centre veterinari Garem"/>
    <m/>
    <m/>
    <m/>
    <m/>
    <m/>
    <m/>
    <x v="7"/>
    <n v="0.25370000000000004"/>
    <n v="67"/>
    <n v="8"/>
    <x v="1"/>
    <n v="0.87770626097132831"/>
    <n v="1.6670567583382094"/>
    <n v="170.9"/>
    <x v="1"/>
  </r>
  <r>
    <x v="7"/>
    <n v="8029"/>
    <x v="904"/>
    <n v="5018"/>
    <n v="45769"/>
    <n v="45950"/>
    <s v="Alberto"/>
    <m/>
    <m/>
    <n v="45994"/>
    <n v="400"/>
    <m/>
    <n v="80"/>
    <s v="No"/>
    <m/>
    <s v="No"/>
    <m/>
    <n v="14500"/>
    <n v="14500"/>
    <n v="46"/>
    <n v="8"/>
    <n v="3"/>
    <n v="3"/>
    <s v="Protectora APAC. Consell Comarcal del MAreseme"/>
    <s v="Sí"/>
    <m/>
    <m/>
    <m/>
    <m/>
    <m/>
    <x v="7"/>
    <n v="0.8"/>
    <n v="320"/>
    <n v="12"/>
    <x v="1"/>
    <n v="2.8895974491829413"/>
    <n v="2.8895974491829413"/>
    <n v="501.8"/>
    <x v="1"/>
  </r>
  <r>
    <x v="7"/>
    <n v="8030"/>
    <x v="905"/>
    <n v="7767"/>
    <n v="45769"/>
    <n v="45950"/>
    <s v="Alberto"/>
    <m/>
    <m/>
    <n v="46020"/>
    <n v="0"/>
    <m/>
    <m/>
    <m/>
    <m/>
    <m/>
    <m/>
    <m/>
    <m/>
    <m/>
    <m/>
    <m/>
    <m/>
    <m/>
    <m/>
    <m/>
    <m/>
    <m/>
    <m/>
    <m/>
    <x v="7"/>
    <n v="0"/>
    <n v="0"/>
    <n v="0"/>
    <x v="0"/>
    <m/>
    <m/>
    <n v="776.7"/>
    <x v="0"/>
  </r>
  <r>
    <x v="7"/>
    <n v="8031"/>
    <x v="906"/>
    <n v="3618"/>
    <n v="45769"/>
    <n v="45950"/>
    <s v="Alberto"/>
    <m/>
    <m/>
    <n v="45988"/>
    <n v="105"/>
    <m/>
    <m/>
    <s v="Sí"/>
    <n v="45488"/>
    <m/>
    <m/>
    <n v="10500"/>
    <n v="10500"/>
    <n v="3"/>
    <m/>
    <m/>
    <m/>
    <s v="APAN Asociación Protectora de Animales de L´Anoia y clinica veterinaria de Calaf"/>
    <m/>
    <s v="Sí"/>
    <m/>
    <m/>
    <m/>
    <m/>
    <x v="7"/>
    <n v="0"/>
    <n v="0"/>
    <n v="8"/>
    <x v="1"/>
    <n v="2.902155887230514"/>
    <n v="2.902155887230514"/>
    <n v="361.8"/>
    <x v="1"/>
  </r>
  <r>
    <x v="7"/>
    <n v="8034"/>
    <x v="907"/>
    <n v="1114"/>
    <n v="45769"/>
    <n v="45950"/>
    <s v="Alberto"/>
    <s v="Me llama y me comenta que la información es pública, le reclamo igualmente el registro de salida"/>
    <m/>
    <n v="46007"/>
    <n v="79"/>
    <s v="12/24"/>
    <n v="62.03"/>
    <s v="Sí"/>
    <n v="45499"/>
    <s v="No"/>
    <m/>
    <n v="1666"/>
    <n v="3333"/>
    <m/>
    <m/>
    <m/>
    <m/>
    <m/>
    <s v="No"/>
    <s v="No"/>
    <m/>
    <m/>
    <m/>
    <m/>
    <x v="7"/>
    <n v="0.62029999999999996"/>
    <n v="49"/>
    <n v="10"/>
    <x v="1"/>
    <n v="1.4955116696588868"/>
    <n v="2.9919210053859966"/>
    <n v="111.4"/>
    <x v="1"/>
  </r>
  <r>
    <x v="7"/>
    <n v="8033"/>
    <x v="908"/>
    <n v="18336"/>
    <n v="45769"/>
    <n v="45950"/>
    <s v="Alberto"/>
    <m/>
    <m/>
    <s v="5/11/25 dicen que ya lo han enviado y no lo localizo, lo reclamo por registro de entrada al Ayuntamiento el 12 de Enero 2026, con número REGAGE26e00002310902 finalmente lo encuentro con fecha 29/10/25"/>
    <n v="0"/>
    <m/>
    <m/>
    <s v="No"/>
    <m/>
    <s v="No"/>
    <m/>
    <n v="34725.9"/>
    <n v="34725.9"/>
    <n v="50"/>
    <n v="118"/>
    <n v="2"/>
    <n v="0"/>
    <s v="Caldes Animal"/>
    <s v="Sí"/>
    <s v="No"/>
    <m/>
    <m/>
    <m/>
    <m/>
    <x v="7"/>
    <n v="0"/>
    <n v="0"/>
    <n v="11"/>
    <x v="1"/>
    <n v="1.8938645287958116"/>
    <n v="1.8938645287958116"/>
    <n v="1833.6"/>
    <x v="0"/>
  </r>
  <r>
    <x v="7"/>
    <n v="8032"/>
    <x v="909"/>
    <n v="3259"/>
    <n v="45769"/>
    <n v="45950"/>
    <s v="Alberto"/>
    <m/>
    <m/>
    <n v="46065"/>
    <n v="96"/>
    <s v="12/24"/>
    <n v="96.87"/>
    <s v="Sí"/>
    <n v="45803"/>
    <s v="No"/>
    <n v="0"/>
    <n v="786.77"/>
    <n v="3868.69"/>
    <n v="3"/>
    <n v="0"/>
    <n v="0"/>
    <n v="0"/>
    <s v="Recogida Consell Comarcal del Maresme y colonias con Associació Caldes Pels Animals"/>
    <s v="No"/>
    <s v="No"/>
    <m/>
    <m/>
    <m/>
    <m/>
    <x v="7"/>
    <n v="0.96870000000000001"/>
    <n v="93"/>
    <n v="16"/>
    <x v="2"/>
    <n v="0.2414145443387542"/>
    <n v="1.1870788585455661"/>
    <n v="325.89999999999998"/>
    <x v="1"/>
  </r>
  <r>
    <x v="7"/>
    <n v="8035"/>
    <x v="910"/>
    <n v="20369"/>
    <n v="45769"/>
    <m/>
    <s v="Alberto"/>
    <n v="45782"/>
    <s v="OK"/>
    <m/>
    <n v="150"/>
    <s v="12/24"/>
    <n v="0"/>
    <s v="Sí"/>
    <n v="45090"/>
    <s v="No"/>
    <n v="0"/>
    <m/>
    <n v="40000"/>
    <n v="26"/>
    <n v="19"/>
    <m/>
    <m/>
    <s v="CAAD Maresme"/>
    <s v="Sí"/>
    <s v="Sí"/>
    <m/>
    <m/>
    <m/>
    <m/>
    <x v="7"/>
    <n v="0"/>
    <n v="0"/>
    <n v="13"/>
    <x v="1"/>
    <m/>
    <n v="1.9637684716971868"/>
    <n v="2036.9"/>
    <x v="2"/>
  </r>
  <r>
    <x v="7"/>
    <n v="8037"/>
    <x v="911"/>
    <n v="2690"/>
    <n v="45769"/>
    <m/>
    <s v="Alberto"/>
    <n v="45813"/>
    <s v="OK"/>
    <m/>
    <n v="70"/>
    <n v="45792"/>
    <n v="0"/>
    <s v="No"/>
    <m/>
    <s v="No"/>
    <m/>
    <n v="500"/>
    <n v="500"/>
    <n v="0"/>
    <n v="6"/>
    <n v="0"/>
    <n v="1"/>
    <s v="No"/>
    <s v="No"/>
    <s v="No"/>
    <m/>
    <m/>
    <m/>
    <m/>
    <x v="7"/>
    <n v="0"/>
    <n v="0"/>
    <n v="14"/>
    <x v="1"/>
    <n v="0.18587360594795538"/>
    <n v="0.18587360594795538"/>
    <n v="269"/>
    <x v="1"/>
  </r>
  <r>
    <x v="7"/>
    <n v="8038"/>
    <x v="912"/>
    <n v="2145"/>
    <n v="45769"/>
    <m/>
    <s v="Alberto"/>
    <n v="45883"/>
    <m/>
    <m/>
    <n v="62"/>
    <n v="45604"/>
    <n v="45"/>
    <s v="Sí"/>
    <n v="45493"/>
    <s v="Sí"/>
    <n v="33.869999999999997"/>
    <n v="2500"/>
    <n v="2500"/>
    <n v="0"/>
    <n v="0"/>
    <n v="0"/>
    <n v="2"/>
    <s v="Mancomunitat Intermunicipal de Callús, recogida de animales fallecidos y Protectora de Animales de l´Anoia para recogida"/>
    <s v="?"/>
    <s v="No"/>
    <m/>
    <m/>
    <m/>
    <m/>
    <x v="7"/>
    <n v="0.45"/>
    <n v="28"/>
    <n v="16"/>
    <x v="2"/>
    <n v="1.1655011655011656"/>
    <n v="1.1655011655011656"/>
    <n v="214.5"/>
    <x v="1"/>
  </r>
  <r>
    <x v="7"/>
    <n v="8036"/>
    <x v="913"/>
    <n v="174"/>
    <n v="45769"/>
    <n v="45950"/>
    <s v="Alberto"/>
    <s v="22/05/25 me responde por email sin registro de salida"/>
    <m/>
    <s v="13/11/25 me reenvian respuesta que me enviaron al email"/>
    <n v="10"/>
    <n v="2025"/>
    <n v="50"/>
    <s v="No"/>
    <m/>
    <s v="Sí"/>
    <n v="50"/>
    <n v="500"/>
    <n v="500"/>
    <n v="1"/>
    <n v="0"/>
    <n v="0"/>
    <n v="0"/>
    <s v="Asociación Protectora de Animales de La ANOIA"/>
    <s v="No"/>
    <s v="No"/>
    <m/>
    <m/>
    <m/>
    <m/>
    <x v="7"/>
    <n v="0.5"/>
    <n v="5"/>
    <n v="15"/>
    <x v="1"/>
    <n v="2.8735632183908044"/>
    <n v="2.8735632183908044"/>
    <n v="17.399999999999999"/>
    <x v="1"/>
  </r>
  <r>
    <x v="7"/>
    <n v="8039"/>
    <x v="914"/>
    <n v="606"/>
    <n v="45769"/>
    <n v="45950"/>
    <s v="Alberto"/>
    <s v="11/11 trasparencia adjunta respuseta Ayuntamiento, que no han recibido nada a mi nombre y yo adjunté correctamente el justificante de envijo de redsara pffff"/>
    <m/>
    <s v="29/12/25 transparencia les da 15 días para contestar"/>
    <n v="0"/>
    <m/>
    <m/>
    <m/>
    <m/>
    <m/>
    <m/>
    <m/>
    <m/>
    <m/>
    <m/>
    <m/>
    <m/>
    <m/>
    <m/>
    <m/>
    <m/>
    <m/>
    <m/>
    <m/>
    <x v="7"/>
    <n v="0"/>
    <n v="0"/>
    <n v="0"/>
    <x v="0"/>
    <m/>
    <m/>
    <n v="60.6"/>
    <x v="0"/>
  </r>
  <r>
    <x v="7"/>
    <n v="8040"/>
    <x v="915"/>
    <n v="15140"/>
    <n v="45769"/>
    <n v="45800"/>
    <s v="Alberto"/>
    <n v="45790"/>
    <s v="FASE 2"/>
    <n v="45818"/>
    <n v="478"/>
    <n v="45561"/>
    <n v="95"/>
    <s v="No"/>
    <m/>
    <s v="No"/>
    <n v="0"/>
    <n v="14470.17"/>
    <n v="30000"/>
    <n v="21"/>
    <n v="2"/>
    <n v="1"/>
    <n v="1"/>
    <s v="Consell Comarcal del Maresme"/>
    <s v="Sí?"/>
    <s v="Sí"/>
    <m/>
    <m/>
    <m/>
    <m/>
    <x v="7"/>
    <n v="0.95"/>
    <n v="454"/>
    <n v="15"/>
    <x v="1"/>
    <n v="0.95575759577278729"/>
    <n v="1.9815059445178336"/>
    <n v="1514"/>
    <x v="1"/>
  </r>
  <r>
    <x v="7"/>
    <n v="8041"/>
    <x v="916"/>
    <n v="17312"/>
    <n v="45769"/>
    <n v="45950"/>
    <s v="Alberto"/>
    <m/>
    <m/>
    <n v="46083"/>
    <n v="150"/>
    <m/>
    <m/>
    <s v="No"/>
    <m/>
    <s v="Sí"/>
    <m/>
    <m/>
    <m/>
    <n v="38"/>
    <n v="174"/>
    <n v="0"/>
    <n v="11"/>
    <s v="Protectora de Animales de Granollers"/>
    <s v="Sí"/>
    <s v="Sí"/>
    <m/>
    <m/>
    <m/>
    <m/>
    <x v="7"/>
    <n v="0"/>
    <n v="0"/>
    <n v="10"/>
    <x v="1"/>
    <m/>
    <m/>
    <n v="1731.2"/>
    <x v="2"/>
  </r>
  <r>
    <x v="7"/>
    <n v="8042"/>
    <x v="917"/>
    <n v="3315"/>
    <n v="45769"/>
    <n v="45950"/>
    <s v="Alberto"/>
    <m/>
    <m/>
    <n v="46062"/>
    <n v="200"/>
    <n v="2024"/>
    <n v="90"/>
    <s v="No"/>
    <m/>
    <s v="No"/>
    <m/>
    <n v="4500"/>
    <n v="4000"/>
    <m/>
    <m/>
    <m/>
    <m/>
    <s v="Cagscànoves, Tanatori de mascotes, Gvet Geraldine Devère y recogida APAG Granollers"/>
    <s v="Sí"/>
    <s v="No"/>
    <m/>
    <m/>
    <m/>
    <m/>
    <x v="7"/>
    <n v="0.9"/>
    <n v="180"/>
    <n v="10"/>
    <x v="1"/>
    <n v="1.3574660633484164"/>
    <n v="1.2066365007541477"/>
    <n v="331.5"/>
    <x v="1"/>
  </r>
  <r>
    <x v="7"/>
    <n v="8043"/>
    <x v="918"/>
    <n v="5367"/>
    <n v="45769"/>
    <n v="45950"/>
    <s v="Alberto"/>
    <m/>
    <m/>
    <n v="46070"/>
    <n v="430"/>
    <n v="2025"/>
    <n v="90"/>
    <s v="Sí"/>
    <n v="45797"/>
    <s v="Sí"/>
    <n v="75"/>
    <n v="25195.15"/>
    <m/>
    <n v="37"/>
    <n v="23"/>
    <n v="0"/>
    <n v="9"/>
    <s v="Colabora con Huellas Felices y ADAC y recogida Mancomunitat Penedès-Garraf"/>
    <s v="Sí"/>
    <s v="Mancomunidad"/>
    <m/>
    <m/>
    <m/>
    <m/>
    <x v="7"/>
    <n v="0.9"/>
    <n v="387"/>
    <n v="15"/>
    <x v="1"/>
    <n v="4.6944568660331658"/>
    <m/>
    <n v="536.70000000000005"/>
    <x v="1"/>
  </r>
  <r>
    <x v="7"/>
    <n v="8044"/>
    <x v="919"/>
    <n v="5567"/>
    <n v="45769"/>
    <n v="45950"/>
    <s v="Alberto"/>
    <m/>
    <m/>
    <m/>
    <n v="0"/>
    <m/>
    <m/>
    <m/>
    <m/>
    <m/>
    <m/>
    <m/>
    <m/>
    <m/>
    <m/>
    <m/>
    <m/>
    <m/>
    <m/>
    <m/>
    <m/>
    <m/>
    <m/>
    <m/>
    <x v="7"/>
    <n v="0"/>
    <n v="0"/>
    <n v="0"/>
    <x v="0"/>
    <m/>
    <m/>
    <n v="556.70000000000005"/>
    <x v="0"/>
  </r>
  <r>
    <x v="7"/>
    <n v="8045"/>
    <x v="920"/>
    <n v="92"/>
    <n v="45769"/>
    <n v="45800"/>
    <s v="Alberto"/>
    <s v="03/06/25 No responde recogida de animales"/>
    <s v="FASE 2"/>
    <n v="45847"/>
    <n v="0"/>
    <m/>
    <n v="0"/>
    <s v="No"/>
    <m/>
    <s v="No"/>
    <m/>
    <n v="0"/>
    <n v="1000"/>
    <n v="2"/>
    <n v="0"/>
    <n v="0"/>
    <n v="0"/>
    <s v="Associació Berguedana per a la Protecció dels Animals"/>
    <s v="No"/>
    <s v="No"/>
    <m/>
    <m/>
    <m/>
    <m/>
    <x v="7"/>
    <n v="0"/>
    <n v="0"/>
    <n v="13"/>
    <x v="1"/>
    <n v="0"/>
    <n v="10.869565217391305"/>
    <n v="9.1999999999999993"/>
    <x v="0"/>
  </r>
  <r>
    <x v="7"/>
    <n v="8046"/>
    <x v="921"/>
    <n v="19064"/>
    <n v="45769"/>
    <m/>
    <s v="Alberto"/>
    <n v="45790"/>
    <s v="OK"/>
    <m/>
    <n v="0"/>
    <s v="?"/>
    <n v="0"/>
    <s v="No"/>
    <m/>
    <s v="No"/>
    <n v="0"/>
    <n v="0"/>
    <n v="0"/>
    <n v="27"/>
    <n v="58"/>
    <n v="0"/>
    <n v="9"/>
    <s v="No"/>
    <s v="No"/>
    <s v="No"/>
    <m/>
    <m/>
    <m/>
    <m/>
    <x v="7"/>
    <n v="0"/>
    <n v="0"/>
    <n v="14"/>
    <x v="1"/>
    <n v="0"/>
    <n v="0"/>
    <n v="1906.4"/>
    <x v="0"/>
  </r>
  <r>
    <x v="7"/>
    <n v="8047"/>
    <x v="922"/>
    <n v="4574"/>
    <n v="45769"/>
    <n v="45950"/>
    <s v="Alberto"/>
    <m/>
    <m/>
    <n v="45971"/>
    <n v="77"/>
    <m/>
    <n v="74"/>
    <s v="No"/>
    <m/>
    <s v="No"/>
    <m/>
    <n v="6000"/>
    <n v="6000"/>
    <n v="14"/>
    <n v="64"/>
    <n v="1"/>
    <n v="5"/>
    <s v="Protectora APAN"/>
    <s v="No"/>
    <s v="No"/>
    <m/>
    <m/>
    <m/>
    <m/>
    <x v="7"/>
    <n v="0.74"/>
    <n v="57"/>
    <n v="13"/>
    <x v="1"/>
    <n v="1.3117621337997376"/>
    <n v="1.3117621337997376"/>
    <n v="457.4"/>
    <x v="1"/>
  </r>
  <r>
    <x v="7"/>
    <n v="8048"/>
    <x v="923"/>
    <n v="814"/>
    <n v="45769"/>
    <n v="45951"/>
    <s v="Alberto"/>
    <s v="No recibido, enviado"/>
    <m/>
    <n v="45974"/>
    <n v="85"/>
    <s v="09/24"/>
    <n v="15"/>
    <s v="Sí"/>
    <n v="45874"/>
    <s v="No"/>
    <n v="0"/>
    <n v="1500"/>
    <n v="0"/>
    <m/>
    <m/>
    <m/>
    <m/>
    <s v="Acuerdo con APAN (Asociación Protectora de Animales de La Anoia"/>
    <s v="No"/>
    <s v="No"/>
    <m/>
    <m/>
    <m/>
    <m/>
    <x v="7"/>
    <n v="0.15"/>
    <n v="13"/>
    <n v="12"/>
    <x v="1"/>
    <n v="1.8427518427518428"/>
    <n v="0"/>
    <n v="81.400000000000006"/>
    <x v="1"/>
  </r>
  <r>
    <x v="7"/>
    <n v="8049"/>
    <x v="924"/>
    <n v="1676"/>
    <n v="45769"/>
    <n v="45950"/>
    <s v="Alberto"/>
    <m/>
    <m/>
    <n v="46077"/>
    <n v="0"/>
    <m/>
    <m/>
    <s v="No"/>
    <m/>
    <s v="No"/>
    <m/>
    <n v="5929"/>
    <n v="872.5"/>
    <m/>
    <m/>
    <m/>
    <m/>
    <s v="Refugi d´animals en adopción del Berguedà"/>
    <s v="No"/>
    <s v="No"/>
    <m/>
    <m/>
    <m/>
    <m/>
    <x v="7"/>
    <n v="0"/>
    <n v="0"/>
    <n v="7"/>
    <x v="1"/>
    <n v="3.5375894988066827"/>
    <n v="0.52058472553699287"/>
    <n v="167.6"/>
    <x v="0"/>
  </r>
  <r>
    <x v="7"/>
    <n v="8057"/>
    <x v="925"/>
    <n v="69"/>
    <n v="45769"/>
    <n v="45951"/>
    <s v="Alberto"/>
    <m/>
    <m/>
    <m/>
    <n v="0"/>
    <m/>
    <m/>
    <m/>
    <m/>
    <m/>
    <m/>
    <m/>
    <m/>
    <m/>
    <m/>
    <m/>
    <m/>
    <m/>
    <m/>
    <m/>
    <m/>
    <m/>
    <m/>
    <m/>
    <x v="7"/>
    <n v="0"/>
    <n v="0"/>
    <n v="0"/>
    <x v="0"/>
    <m/>
    <m/>
    <n v="6.9"/>
    <x v="0"/>
  </r>
  <r>
    <x v="7"/>
    <n v="8052"/>
    <x v="926"/>
    <n v="164"/>
    <n v="45769"/>
    <n v="45951"/>
    <s v="Alberto"/>
    <m/>
    <m/>
    <n v="45981"/>
    <n v="0"/>
    <m/>
    <m/>
    <s v="No"/>
    <m/>
    <m/>
    <m/>
    <m/>
    <m/>
    <n v="0"/>
    <n v="0"/>
    <n v="0"/>
    <n v="0"/>
    <s v="Protectora de Animales del Berguedà"/>
    <m/>
    <m/>
    <m/>
    <m/>
    <m/>
    <m/>
    <x v="7"/>
    <n v="0"/>
    <n v="0"/>
    <n v="6"/>
    <x v="1"/>
    <m/>
    <m/>
    <n v="16.399999999999999"/>
    <x v="0"/>
  </r>
  <r>
    <x v="7"/>
    <n v="8050"/>
    <x v="927"/>
    <n v="163"/>
    <n v="45769"/>
    <m/>
    <s v="Alberto"/>
    <m/>
    <m/>
    <m/>
    <n v="0"/>
    <m/>
    <m/>
    <m/>
    <m/>
    <m/>
    <m/>
    <m/>
    <m/>
    <m/>
    <m/>
    <m/>
    <m/>
    <m/>
    <m/>
    <m/>
    <m/>
    <m/>
    <m/>
    <m/>
    <x v="7"/>
    <n v="0"/>
    <n v="0"/>
    <n v="0"/>
    <x v="0"/>
    <m/>
    <m/>
    <n v="16.3"/>
    <x v="0"/>
  </r>
  <r>
    <x v="7"/>
    <n v="8051"/>
    <x v="928"/>
    <n v="25322"/>
    <n v="45769"/>
    <n v="45800"/>
    <s v="Alberto"/>
    <n v="45797"/>
    <s v="FASE 2"/>
    <n v="45821"/>
    <n v="462"/>
    <s v="11/24"/>
    <n v="33.770000000000003"/>
    <s v="Sí"/>
    <n v="45805"/>
    <s v="No consta"/>
    <m/>
    <n v="46000"/>
    <n v="46000"/>
    <n v="10"/>
    <n v="56"/>
    <n v="0"/>
    <n v="15"/>
    <s v="protectora  Caldes  Animal"/>
    <s v="Sí"/>
    <s v="Sí"/>
    <m/>
    <m/>
    <m/>
    <m/>
    <x v="7"/>
    <n v="0.33770000000000006"/>
    <n v="156"/>
    <n v="15"/>
    <x v="1"/>
    <n v="1.8166021641260564"/>
    <n v="1.8166021641260564"/>
    <n v="2532.1999999999998"/>
    <x v="1"/>
  </r>
  <r>
    <x v="7"/>
    <n v="8053"/>
    <x v="929"/>
    <n v="4138"/>
    <n v="45769"/>
    <n v="45951"/>
    <s v="Alberto"/>
    <m/>
    <m/>
    <n v="46057"/>
    <n v="130"/>
    <n v="2025"/>
    <n v="100"/>
    <s v="No"/>
    <m/>
    <s v="No"/>
    <m/>
    <n v="21000"/>
    <n v="5000"/>
    <m/>
    <m/>
    <m/>
    <m/>
    <s v="Protectora de Animales APAN-Odena y veterinaria del Montserratí"/>
    <s v="Sí"/>
    <s v="Sí"/>
    <m/>
    <m/>
    <m/>
    <m/>
    <x v="7"/>
    <n v="1"/>
    <n v="130"/>
    <n v="10"/>
    <x v="1"/>
    <n v="5.0749154180763654"/>
    <n v="1.2083131947800869"/>
    <n v="413.8"/>
    <x v="1"/>
  </r>
  <r>
    <x v="7"/>
    <n v="8054"/>
    <x v="930"/>
    <n v="12972"/>
    <n v="45769"/>
    <m/>
    <s v="Alberto"/>
    <n v="45784"/>
    <s v="OK"/>
    <m/>
    <n v="393"/>
    <n v="2023"/>
    <n v="0"/>
    <s v="No"/>
    <m/>
    <s v="Sí"/>
    <m/>
    <n v="148897"/>
    <n v="148897"/>
    <n v="211"/>
    <n v="107"/>
    <n v="3"/>
    <n v="26"/>
    <s v="Animals Sense Sostre recogida, Salvem Animals a Catalunya veterinario"/>
    <s v="No"/>
    <s v="No"/>
    <m/>
    <m/>
    <m/>
    <m/>
    <x v="7"/>
    <n v="0"/>
    <n v="0"/>
    <n v="14"/>
    <x v="1"/>
    <n v="11.478337958680234"/>
    <n v="11.478337958680234"/>
    <n v="1297.2"/>
    <x v="1"/>
  </r>
  <r>
    <x v="7"/>
    <n v="8055"/>
    <x v="931"/>
    <n v="784"/>
    <n v="45769"/>
    <m/>
    <s v="Alberto"/>
    <n v="45785"/>
    <s v="OK"/>
    <m/>
    <n v="0"/>
    <m/>
    <n v="0"/>
    <s v="No"/>
    <m/>
    <s v="No"/>
    <m/>
    <n v="0"/>
    <n v="3500"/>
    <n v="0"/>
    <n v="0"/>
    <n v="0"/>
    <n v="0"/>
    <s v="No"/>
    <s v="No"/>
    <s v="No"/>
    <m/>
    <m/>
    <m/>
    <m/>
    <x v="7"/>
    <n v="0"/>
    <n v="0"/>
    <n v="12"/>
    <x v="1"/>
    <n v="0"/>
    <n v="4.4642857142857144"/>
    <n v="78.400000000000006"/>
    <x v="0"/>
  </r>
  <r>
    <x v="7"/>
    <n v="8056"/>
    <x v="932"/>
    <n v="69450"/>
    <n v="45769"/>
    <m/>
    <s v="Alberto"/>
    <n v="45810"/>
    <m/>
    <m/>
    <n v="976"/>
    <n v="45788"/>
    <n v="85"/>
    <s v="Sí"/>
    <n v="45496"/>
    <s v="Sí"/>
    <n v="1.5"/>
    <n v="29000"/>
    <n v="63500"/>
    <n v="53"/>
    <n v="36"/>
    <n v="2"/>
    <n v="3"/>
    <s v="Protectora de Animales y Plantas del Baix Llobregat- PROANIPLAN,  servicios veterinarios con ELS LLOPS 2002, SL, recogida animales perdidos y abandonados SIR CAN, SL"/>
    <s v="Sí"/>
    <s v="No"/>
    <m/>
    <m/>
    <m/>
    <m/>
    <x v="7"/>
    <n v="0.85"/>
    <n v="830"/>
    <n v="16"/>
    <x v="2"/>
    <n v="0.41756659467242618"/>
    <n v="0.91432685385169188"/>
    <n v="6945"/>
    <x v="1"/>
  </r>
  <r>
    <x v="7"/>
    <n v="8058"/>
    <x v="933"/>
    <n v="2674"/>
    <n v="45769"/>
    <n v="45951"/>
    <s v="Alberto"/>
    <m/>
    <m/>
    <n v="46064"/>
    <n v="40"/>
    <s v="03/23"/>
    <m/>
    <s v="No"/>
    <m/>
    <m/>
    <m/>
    <m/>
    <n v="16077"/>
    <n v="21"/>
    <n v="17"/>
    <n v="1"/>
    <n v="2"/>
    <s v="Manocmunitat Penedès Garraf"/>
    <s v="No"/>
    <s v="No"/>
    <m/>
    <m/>
    <m/>
    <m/>
    <x v="7"/>
    <n v="0"/>
    <n v="0"/>
    <n v="11"/>
    <x v="1"/>
    <m/>
    <n v="6.0123410620792823"/>
    <n v="267.39999999999998"/>
    <x v="1"/>
  </r>
  <r>
    <x v="7"/>
    <n v="8060"/>
    <x v="934"/>
    <n v="151"/>
    <n v="45769"/>
    <n v="45951"/>
    <s v="Alberto"/>
    <m/>
    <m/>
    <n v="46009"/>
    <n v="15"/>
    <n v="46006"/>
    <n v="100"/>
    <s v="No"/>
    <m/>
    <s v="Sí"/>
    <n v="100"/>
    <n v="1500"/>
    <n v="1500"/>
    <n v="0"/>
    <n v="0"/>
    <n v="0"/>
    <n v="0"/>
    <s v="APAN"/>
    <s v="Sí"/>
    <s v="Sí"/>
    <m/>
    <m/>
    <m/>
    <m/>
    <x v="7"/>
    <n v="1"/>
    <n v="15"/>
    <n v="15"/>
    <x v="1"/>
    <n v="9.9337748344370862"/>
    <n v="9.9337748344370862"/>
    <n v="15.1"/>
    <x v="1"/>
  </r>
  <r>
    <x v="7"/>
    <n v="8059"/>
    <x v="935"/>
    <n v="459"/>
    <n v="45769"/>
    <n v="45951"/>
    <s v="Alberto"/>
    <m/>
    <m/>
    <n v="46000"/>
    <n v="0"/>
    <m/>
    <m/>
    <s v="No"/>
    <m/>
    <s v="No"/>
    <m/>
    <n v="1000"/>
    <n v="1000"/>
    <n v="1"/>
    <n v="0"/>
    <n v="0"/>
    <n v="0"/>
    <s v="Asociación Centro Protecció Animals Anoia APAN"/>
    <s v="No"/>
    <s v="No"/>
    <m/>
    <m/>
    <m/>
    <m/>
    <x v="7"/>
    <n v="0"/>
    <n v="0"/>
    <n v="12"/>
    <x v="1"/>
    <n v="2.1786492374727668"/>
    <n v="2.1786492374727668"/>
    <n v="45.9"/>
    <x v="0"/>
  </r>
  <r>
    <x v="7"/>
    <n v="8061"/>
    <x v="936"/>
    <n v="2347"/>
    <n v="45769"/>
    <n v="45951"/>
    <s v="Alberto"/>
    <m/>
    <m/>
    <n v="45993"/>
    <n v="21"/>
    <n v="2025"/>
    <n v="80"/>
    <s v="No"/>
    <m/>
    <s v="No"/>
    <m/>
    <n v="7315.83"/>
    <n v="250"/>
    <n v="4"/>
    <m/>
    <n v="0"/>
    <n v="0"/>
    <s v="Veterinario con Canigat y Dogs Sant Vicenç de Castellet. Convenio con Asociación El Tuc del Pont de Vilomara"/>
    <s v="No"/>
    <s v="No"/>
    <m/>
    <m/>
    <m/>
    <m/>
    <x v="7"/>
    <n v="0.8"/>
    <n v="17"/>
    <n v="13"/>
    <x v="1"/>
    <n v="3.1170984235193866"/>
    <n v="0.10651896037494674"/>
    <n v="234.7"/>
    <x v="2"/>
  </r>
  <r>
    <x v="7"/>
    <n v="8062"/>
    <x v="937"/>
    <n v="1430"/>
    <n v="45769"/>
    <n v="45798"/>
    <s v="Alberto"/>
    <s v="06/05/25 Incompelta censos de gatos incompleto perros recogidos incompleto"/>
    <s v="FASE 2"/>
    <n v="45847"/>
    <n v="143"/>
    <n v="2024"/>
    <m/>
    <s v="No"/>
    <m/>
    <s v="Sí"/>
    <m/>
    <n v="1500"/>
    <n v="1000"/>
    <n v="0"/>
    <n v="0"/>
    <n v="0"/>
    <n v="0"/>
    <s v="Asociación  Capigats para el CER"/>
    <s v="No"/>
    <s v="No"/>
    <m/>
    <m/>
    <m/>
    <m/>
    <x v="7"/>
    <n v="0"/>
    <n v="0"/>
    <n v="13"/>
    <x v="1"/>
    <n v="1.048951048951049"/>
    <n v="0.69930069930069927"/>
    <n v="143"/>
    <x v="1"/>
  </r>
  <r>
    <x v="7"/>
    <n v="8063"/>
    <x v="938"/>
    <n v="658"/>
    <n v="45769"/>
    <n v="45951"/>
    <s v="Alberto"/>
    <m/>
    <m/>
    <s v="1/12/25 parece que me contestaron el 10/07/25 pero nunca me notificaron"/>
    <n v="30"/>
    <m/>
    <n v="95"/>
    <m/>
    <m/>
    <m/>
    <m/>
    <n v="2600"/>
    <n v="2600"/>
    <n v="0"/>
    <n v="6"/>
    <n v="0"/>
    <n v="1"/>
    <s v="Mancomunidad de la Conca de Òdena"/>
    <m/>
    <m/>
    <m/>
    <m/>
    <m/>
    <m/>
    <x v="7"/>
    <n v="0.95"/>
    <n v="28"/>
    <n v="9"/>
    <x v="1"/>
    <n v="3.9513677811550152"/>
    <n v="3.9513677811550152"/>
    <n v="65.8"/>
    <x v="1"/>
  </r>
  <r>
    <x v="7"/>
    <n v="8064"/>
    <x v="939"/>
    <n v="2773"/>
    <n v="45769"/>
    <m/>
    <s v="Alberto"/>
    <n v="45792"/>
    <s v="OK"/>
    <m/>
    <n v="65"/>
    <n v="2024"/>
    <n v="70"/>
    <s v="No"/>
    <m/>
    <s v="No"/>
    <m/>
    <n v="1500"/>
    <n v="2150"/>
    <n v="7"/>
    <n v="27"/>
    <n v="5"/>
    <n v="0"/>
    <s v="Refugi d’Animals Abandonats del Moianès (RAAM)"/>
    <s v="No"/>
    <s v="No"/>
    <m/>
    <m/>
    <m/>
    <m/>
    <x v="7"/>
    <n v="0.7"/>
    <n v="46"/>
    <n v="14"/>
    <x v="1"/>
    <n v="0.54093040028849626"/>
    <n v="0.77533357374684453"/>
    <n v="277.3"/>
    <x v="1"/>
  </r>
  <r>
    <x v="7"/>
    <n v="8065"/>
    <x v="940"/>
    <n v="1716"/>
    <n v="45769"/>
    <n v="45818"/>
    <s v="Alberto"/>
    <s v="05/06/25 No contestan nada"/>
    <s v="FASE 2"/>
    <m/>
    <n v="0"/>
    <m/>
    <m/>
    <m/>
    <m/>
    <m/>
    <m/>
    <n v="5000"/>
    <n v="7412.44"/>
    <m/>
    <m/>
    <m/>
    <m/>
    <m/>
    <m/>
    <m/>
    <m/>
    <m/>
    <m/>
    <m/>
    <x v="7"/>
    <n v="0"/>
    <n v="0"/>
    <n v="2"/>
    <x v="1"/>
    <n v="2.9137529137529139"/>
    <n v="4.3196037296037293"/>
    <n v="171.6"/>
    <x v="0"/>
  </r>
  <r>
    <x v="7"/>
    <n v="8066"/>
    <x v="941"/>
    <n v="2106"/>
    <n v="45769"/>
    <n v="45951"/>
    <s v="Alberto"/>
    <m/>
    <m/>
    <m/>
    <n v="0"/>
    <m/>
    <m/>
    <m/>
    <m/>
    <m/>
    <m/>
    <m/>
    <m/>
    <m/>
    <m/>
    <m/>
    <m/>
    <m/>
    <m/>
    <m/>
    <m/>
    <m/>
    <m/>
    <m/>
    <x v="7"/>
    <n v="0"/>
    <n v="0"/>
    <n v="0"/>
    <x v="0"/>
    <m/>
    <m/>
    <n v="210.6"/>
    <x v="0"/>
  </r>
  <r>
    <x v="7"/>
    <n v="8067"/>
    <x v="942"/>
    <n v="7775"/>
    <n v="45769"/>
    <n v="45951"/>
    <s v="Alberto"/>
    <m/>
    <m/>
    <m/>
    <n v="0"/>
    <m/>
    <m/>
    <m/>
    <m/>
    <m/>
    <m/>
    <m/>
    <m/>
    <m/>
    <m/>
    <m/>
    <m/>
    <m/>
    <m/>
    <m/>
    <m/>
    <m/>
    <m/>
    <m/>
    <x v="7"/>
    <n v="0"/>
    <n v="0"/>
    <n v="0"/>
    <x v="0"/>
    <m/>
    <m/>
    <n v="777.5"/>
    <x v="0"/>
  </r>
  <r>
    <x v="7"/>
    <n v="8268"/>
    <x v="943"/>
    <n v="1193"/>
    <n v="45769"/>
    <n v="45951"/>
    <s v="Alberto"/>
    <m/>
    <m/>
    <m/>
    <n v="0"/>
    <m/>
    <m/>
    <m/>
    <m/>
    <m/>
    <m/>
    <m/>
    <m/>
    <m/>
    <m/>
    <m/>
    <m/>
    <m/>
    <m/>
    <m/>
    <m/>
    <m/>
    <m/>
    <m/>
    <x v="7"/>
    <n v="0"/>
    <n v="0"/>
    <n v="0"/>
    <x v="0"/>
    <m/>
    <m/>
    <n v="119.3"/>
    <x v="0"/>
  </r>
  <r>
    <x v="7"/>
    <n v="8266"/>
    <x v="944"/>
    <n v="58100"/>
    <n v="45769"/>
    <n v="45951"/>
    <s v="Alberto"/>
    <m/>
    <m/>
    <n v="46056"/>
    <n v="0"/>
    <m/>
    <m/>
    <m/>
    <m/>
    <m/>
    <m/>
    <m/>
    <m/>
    <m/>
    <m/>
    <m/>
    <m/>
    <s v="Protectora Fundació daina per la defensa del animals i la natura"/>
    <m/>
    <m/>
    <m/>
    <m/>
    <m/>
    <m/>
    <x v="7"/>
    <n v="0"/>
    <n v="0"/>
    <n v="1"/>
    <x v="1"/>
    <m/>
    <m/>
    <n v="5810"/>
    <x v="0"/>
  </r>
  <r>
    <x v="7"/>
    <n v="8068"/>
    <x v="945"/>
    <n v="9647"/>
    <n v="45769"/>
    <n v="45951"/>
    <s v="Alberto"/>
    <m/>
    <m/>
    <m/>
    <n v="0"/>
    <m/>
    <m/>
    <m/>
    <m/>
    <m/>
    <m/>
    <m/>
    <m/>
    <m/>
    <m/>
    <m/>
    <m/>
    <m/>
    <m/>
    <m/>
    <m/>
    <m/>
    <m/>
    <m/>
    <x v="7"/>
    <n v="0"/>
    <n v="0"/>
    <n v="0"/>
    <x v="0"/>
    <m/>
    <m/>
    <n v="964.7"/>
    <x v="0"/>
  </r>
  <r>
    <x v="7"/>
    <n v="8069"/>
    <x v="946"/>
    <n v="4849"/>
    <n v="45769"/>
    <m/>
    <s v="Alberto"/>
    <n v="45814"/>
    <s v="OK"/>
    <m/>
    <n v="393"/>
    <s v="05/25"/>
    <n v="58.78"/>
    <s v="Sí"/>
    <n v="45405"/>
    <s v="Sí"/>
    <n v="4.83"/>
    <n v="3630"/>
    <n v="11000"/>
    <n v="5"/>
    <n v="3"/>
    <n v="1"/>
    <n v="2"/>
    <s v="Recogida Caniausa"/>
    <s v="Sí"/>
    <s v="Sí"/>
    <m/>
    <m/>
    <m/>
    <m/>
    <x v="7"/>
    <n v="0.58779999999999999"/>
    <n v="231"/>
    <n v="16"/>
    <x v="2"/>
    <n v="0.74860796040420707"/>
    <n v="2.2685089709218396"/>
    <n v="484.9"/>
    <x v="1"/>
  </r>
  <r>
    <x v="7"/>
    <n v="8070"/>
    <x v="947"/>
    <n v="389"/>
    <n v="45769"/>
    <s v="21/20/25"/>
    <s v="Alberto"/>
    <m/>
    <m/>
    <n v="45965"/>
    <n v="0"/>
    <m/>
    <n v="0"/>
    <s v="No"/>
    <m/>
    <s v="No"/>
    <n v="0"/>
    <n v="500"/>
    <n v="500"/>
    <n v="0"/>
    <n v="0"/>
    <n v="0"/>
    <n v="0"/>
    <s v="No"/>
    <s v="No"/>
    <s v="No"/>
    <m/>
    <m/>
    <m/>
    <m/>
    <x v="7"/>
    <n v="0"/>
    <n v="0"/>
    <n v="14"/>
    <x v="1"/>
    <n v="1.2853470437017995"/>
    <n v="1.2853470437017995"/>
    <n v="38.9"/>
    <x v="0"/>
  </r>
  <r>
    <x v="7"/>
    <n v="8071"/>
    <x v="948"/>
    <n v="351"/>
    <n v="45769"/>
    <n v="45951"/>
    <s v="Alberto"/>
    <m/>
    <m/>
    <n v="45981"/>
    <n v="0"/>
    <m/>
    <m/>
    <s v="No"/>
    <m/>
    <m/>
    <m/>
    <m/>
    <m/>
    <m/>
    <m/>
    <m/>
    <m/>
    <s v="No"/>
    <m/>
    <m/>
    <m/>
    <m/>
    <m/>
    <m/>
    <x v="7"/>
    <n v="0"/>
    <n v="0"/>
    <n v="2"/>
    <x v="1"/>
    <m/>
    <m/>
    <n v="35.1"/>
    <x v="0"/>
  </r>
  <r>
    <x v="7"/>
    <n v="8072"/>
    <x v="949"/>
    <n v="15726"/>
    <n v="45769"/>
    <m/>
    <s v="Alberto"/>
    <n v="45852"/>
    <m/>
    <m/>
    <n v="1291"/>
    <s v="11/24"/>
    <n v="79.239999999999995"/>
    <s v="Sí"/>
    <n v="45505"/>
    <s v="No"/>
    <m/>
    <n v="12000"/>
    <n v="43514.63"/>
    <n v="13"/>
    <n v="0"/>
    <n v="0"/>
    <n v="41"/>
    <s v="Recogida Caniausa Center SL y veterinario Susana Rodriguez Ramos"/>
    <s v="Sí"/>
    <s v="Sí"/>
    <m/>
    <m/>
    <m/>
    <m/>
    <x v="7"/>
    <n v="0.79239999999999999"/>
    <n v="1023"/>
    <n v="15"/>
    <x v="1"/>
    <n v="0.76306753147653572"/>
    <n v="2.7670501081012335"/>
    <n v="1572.6"/>
    <x v="1"/>
  </r>
  <r>
    <x v="7"/>
    <n v="8074"/>
    <x v="950"/>
    <n v="17243"/>
    <n v="45769"/>
    <m/>
    <s v="Alberto"/>
    <n v="45910"/>
    <m/>
    <m/>
    <n v="0"/>
    <m/>
    <m/>
    <s v="No"/>
    <m/>
    <s v="Sí"/>
    <m/>
    <n v="12530.76"/>
    <n v="73302.14"/>
    <m/>
    <m/>
    <m/>
    <m/>
    <s v="Colonias con Comertu SL, Recogida con Mancomunidad del Penedés Garraf (CAAD)"/>
    <s v="Sí"/>
    <s v="Sí"/>
    <m/>
    <m/>
    <m/>
    <m/>
    <x v="7"/>
    <n v="0"/>
    <n v="0"/>
    <n v="7"/>
    <x v="1"/>
    <n v="0.72671576871774057"/>
    <n v="4.2511245142956557"/>
    <n v="1724.3"/>
    <x v="0"/>
  </r>
  <r>
    <x v="7"/>
    <n v="8075"/>
    <x v="951"/>
    <n v="6142"/>
    <n v="45769"/>
    <n v="45951"/>
    <s v="Alberto"/>
    <m/>
    <m/>
    <m/>
    <n v="0"/>
    <m/>
    <m/>
    <m/>
    <m/>
    <m/>
    <m/>
    <m/>
    <m/>
    <m/>
    <m/>
    <m/>
    <m/>
    <m/>
    <m/>
    <m/>
    <m/>
    <m/>
    <m/>
    <m/>
    <x v="7"/>
    <n v="0"/>
    <n v="0"/>
    <n v="0"/>
    <x v="0"/>
    <m/>
    <m/>
    <n v="614.20000000000005"/>
    <x v="0"/>
  </r>
  <r>
    <x v="7"/>
    <n v="8076"/>
    <x v="952"/>
    <n v="22550"/>
    <n v="45769"/>
    <n v="45953"/>
    <s v="Alberto"/>
    <m/>
    <m/>
    <s v="07/11/25 y 20/11/25"/>
    <n v="280"/>
    <s v="10/25"/>
    <n v="80"/>
    <s v="No"/>
    <m/>
    <s v="Sí"/>
    <n v="20"/>
    <n v="38043.724999999999"/>
    <n v="38043.724999999999"/>
    <n v="59"/>
    <n v="0"/>
    <n v="5"/>
    <n v="5"/>
    <s v="No"/>
    <s v="Sí"/>
    <s v="No"/>
    <m/>
    <m/>
    <m/>
    <m/>
    <x v="7"/>
    <n v="0.8"/>
    <n v="224"/>
    <n v="15"/>
    <x v="1"/>
    <n v="1.6870831485587583"/>
    <n v="1.6870831485587583"/>
    <n v="2255"/>
    <x v="1"/>
  </r>
  <r>
    <x v="7"/>
    <n v="8077"/>
    <x v="953"/>
    <n v="47613"/>
    <n v="45769"/>
    <m/>
    <s v="Alberto"/>
    <n v="45909"/>
    <m/>
    <m/>
    <n v="379"/>
    <n v="45741"/>
    <n v="98"/>
    <s v="No"/>
    <m/>
    <s v="Sí"/>
    <n v="50"/>
    <n v="175220.1"/>
    <n v="36239.5"/>
    <n v="14"/>
    <n v="10"/>
    <n v="0"/>
    <n v="1"/>
    <s v="Fundación DAINA, Vets and Wildlife (Closa IGM SL)"/>
    <s v="Sí"/>
    <s v="Sí"/>
    <m/>
    <m/>
    <m/>
    <m/>
    <x v="7"/>
    <n v="0.98"/>
    <n v="371"/>
    <n v="15"/>
    <x v="1"/>
    <n v="3.6800894713628631"/>
    <n v="0.76112616302270386"/>
    <n v="4761.3"/>
    <x v="2"/>
  </r>
  <r>
    <x v="7"/>
    <n v="8078"/>
    <x v="954"/>
    <n v="262"/>
    <n v="45769"/>
    <m/>
    <s v="Alberto"/>
    <n v="45790"/>
    <s v="OK"/>
    <m/>
    <n v="8"/>
    <n v="45790"/>
    <n v="53"/>
    <s v="No"/>
    <m/>
    <s v="No"/>
    <m/>
    <n v="500"/>
    <n v="500"/>
    <n v="1"/>
    <n v="0"/>
    <m/>
    <m/>
    <s v="Asociación Berguedana per a la Protecció del Animals"/>
    <s v="No"/>
    <s v="No"/>
    <m/>
    <m/>
    <m/>
    <m/>
    <x v="7"/>
    <n v="0.53"/>
    <n v="4"/>
    <n v="12"/>
    <x v="1"/>
    <n v="1.9083969465648856"/>
    <n v="1.9083969465648856"/>
    <n v="26.2"/>
    <x v="1"/>
  </r>
  <r>
    <x v="7"/>
    <n v="8254"/>
    <x v="955"/>
    <n v="2277"/>
    <n v="45769"/>
    <n v="45953"/>
    <s v="Alberto"/>
    <m/>
    <m/>
    <n v="45986"/>
    <n v="0"/>
    <m/>
    <m/>
    <s v="No"/>
    <m/>
    <s v="No"/>
    <m/>
    <n v="0"/>
    <n v="0"/>
    <m/>
    <m/>
    <n v="0"/>
    <n v="0"/>
    <s v="Protectora de Animales de Osona"/>
    <s v="No"/>
    <s v="No"/>
    <m/>
    <m/>
    <m/>
    <m/>
    <x v="7"/>
    <n v="0"/>
    <n v="0"/>
    <n v="9"/>
    <x v="1"/>
    <n v="0"/>
    <n v="0"/>
    <n v="227.7"/>
    <x v="0"/>
  </r>
  <r>
    <x v="7"/>
    <n v="8079"/>
    <x v="956"/>
    <n v="401"/>
    <n v="45769"/>
    <n v="45800"/>
    <s v="Alberto"/>
    <s v="4/08/25 Trasparencia les mete un puro gordo de 8 páginas y les comenta que deben responder en 15 días pero a la vez archiva el procedimiento 07/05/25 Rechaza el registro por falta de medios"/>
    <s v="FASE 2"/>
    <s v="26/08 finalmente contesta al registro"/>
    <n v="24"/>
    <s v="No hay censo, datos de voluntarios"/>
    <n v="92"/>
    <s v="No"/>
    <m/>
    <s v="No"/>
    <n v="0"/>
    <n v="1000"/>
    <n v="1000"/>
    <n v="2"/>
    <n v="8"/>
    <n v="0"/>
    <n v="1"/>
    <s v="No"/>
    <s v="No"/>
    <s v="No"/>
    <m/>
    <m/>
    <m/>
    <m/>
    <x v="7"/>
    <n v="0.92"/>
    <n v="22"/>
    <n v="15"/>
    <x v="1"/>
    <n v="2.4937655860349128"/>
    <n v="2.4937655860349128"/>
    <n v="40.1"/>
    <x v="1"/>
  </r>
  <r>
    <x v="7"/>
    <n v="8134"/>
    <x v="957"/>
    <n v="1188"/>
    <n v="45769"/>
    <n v="45953"/>
    <s v="Alberto"/>
    <m/>
    <m/>
    <n v="45981"/>
    <n v="0"/>
    <m/>
    <m/>
    <s v="No"/>
    <m/>
    <s v="Se escarga SomGats"/>
    <m/>
    <m/>
    <n v="2500"/>
    <n v="1"/>
    <n v="0"/>
    <n v="0"/>
    <n v="0"/>
    <s v="Fundación Daina"/>
    <s v="Sí"/>
    <s v="No"/>
    <m/>
    <m/>
    <m/>
    <m/>
    <x v="7"/>
    <n v="0"/>
    <n v="0"/>
    <n v="10"/>
    <x v="1"/>
    <m/>
    <n v="2.1043771043771042"/>
    <n v="118.8"/>
    <x v="0"/>
  </r>
  <r>
    <x v="7"/>
    <n v="8080"/>
    <x v="958"/>
    <n v="41"/>
    <n v="45769"/>
    <n v="45953"/>
    <s v="Alberto"/>
    <m/>
    <m/>
    <m/>
    <n v="0"/>
    <m/>
    <m/>
    <m/>
    <m/>
    <m/>
    <m/>
    <m/>
    <m/>
    <m/>
    <m/>
    <m/>
    <m/>
    <m/>
    <m/>
    <m/>
    <m/>
    <m/>
    <m/>
    <m/>
    <x v="7"/>
    <n v="0"/>
    <n v="0"/>
    <n v="0"/>
    <x v="0"/>
    <m/>
    <m/>
    <n v="4.0999999999999996"/>
    <x v="0"/>
  </r>
  <r>
    <x v="7"/>
    <n v="8082"/>
    <x v="959"/>
    <n v="1680"/>
    <n v="45769"/>
    <n v="45800"/>
    <s v="Alberto"/>
    <s v="19/06/25 El Ayuntamiento le responde a trasparencia que ha hecho un registro al consejo comarcal y ese mismo día la presidenta de trasparencia lo archiva 23/04/25 Responde que no es el responsable de la consulta"/>
    <s v="FASE 2"/>
    <m/>
    <n v="0"/>
    <m/>
    <m/>
    <m/>
    <m/>
    <m/>
    <m/>
    <m/>
    <m/>
    <m/>
    <m/>
    <m/>
    <m/>
    <m/>
    <m/>
    <m/>
    <m/>
    <m/>
    <m/>
    <m/>
    <x v="7"/>
    <n v="0"/>
    <n v="0"/>
    <n v="0"/>
    <x v="0"/>
    <m/>
    <m/>
    <n v="168"/>
    <x v="0"/>
  </r>
  <r>
    <x v="7"/>
    <n v="8081"/>
    <x v="960"/>
    <n v="502"/>
    <n v="45769"/>
    <m/>
    <s v="Alberto"/>
    <n v="45770"/>
    <s v="OK"/>
    <m/>
    <n v="0"/>
    <s v="No"/>
    <n v="0"/>
    <s v="No"/>
    <s v="No"/>
    <s v="No"/>
    <m/>
    <n v="3000"/>
    <n v="1077.1199999999999"/>
    <n v="0"/>
    <n v="0"/>
    <m/>
    <m/>
    <s v="Empresa Help Guau d’Argentona y asociación Grup de Suport a Protectores de Santa Maria de Palautordera"/>
    <s v="Sí"/>
    <s v="No"/>
    <m/>
    <m/>
    <m/>
    <m/>
    <x v="7"/>
    <n v="0"/>
    <n v="0"/>
    <n v="12"/>
    <x v="1"/>
    <n v="5.9760956175298805"/>
    <n v="2.1456573705179283"/>
    <n v="50.2"/>
    <x v="0"/>
  </r>
  <r>
    <x v="7"/>
    <n v="8083"/>
    <x v="961"/>
    <n v="2263"/>
    <n v="45769"/>
    <m/>
    <s v="Alberto"/>
    <n v="45812"/>
    <s v="OK"/>
    <m/>
    <n v="15"/>
    <s v="?"/>
    <n v="93.33"/>
    <s v="No"/>
    <m/>
    <s v="Sí"/>
    <n v="73.33"/>
    <n v="3250"/>
    <n v="3250"/>
    <n v="0"/>
    <n v="0"/>
    <n v="0"/>
    <n v="0"/>
    <s v="No"/>
    <s v="No"/>
    <s v="No"/>
    <m/>
    <m/>
    <m/>
    <m/>
    <x v="7"/>
    <n v="0.93330000000000002"/>
    <n v="14"/>
    <n v="15"/>
    <x v="1"/>
    <n v="1.4361467079098542"/>
    <n v="1.4361467079098542"/>
    <n v="226.3"/>
    <x v="2"/>
  </r>
  <r>
    <x v="7"/>
    <n v="8084"/>
    <x v="962"/>
    <n v="1585"/>
    <n v="45769"/>
    <n v="45953"/>
    <s v="Alberto"/>
    <m/>
    <m/>
    <n v="45986"/>
    <n v="35"/>
    <n v="45657"/>
    <n v="90"/>
    <s v="Sí"/>
    <n v="45503"/>
    <s v="No"/>
    <m/>
    <n v="4000"/>
    <n v="2600"/>
    <n v="0"/>
    <n v="0"/>
    <n v="0"/>
    <n v="0"/>
    <s v="Protectora de Osona y la protectora El Tuc"/>
    <s v="Sí"/>
    <s v="No"/>
    <m/>
    <m/>
    <m/>
    <m/>
    <x v="7"/>
    <n v="0.9"/>
    <n v="32"/>
    <n v="15"/>
    <x v="1"/>
    <n v="2.5236593059936907"/>
    <n v="1.6403785488958991"/>
    <n v="158.5"/>
    <x v="1"/>
  </r>
  <r>
    <x v="7"/>
    <n v="8085"/>
    <x v="963"/>
    <n v="1446"/>
    <n v="45769"/>
    <m/>
    <s v="Alberto"/>
    <n v="45831"/>
    <m/>
    <m/>
    <n v="63"/>
    <s v="11/23"/>
    <n v="100"/>
    <s v="No"/>
    <m/>
    <s v="No"/>
    <m/>
    <n v="2000"/>
    <n v="8000"/>
    <n v="6"/>
    <n v="5"/>
    <n v="0"/>
    <n v="3"/>
    <s v="Protectora centro de acogida de animales domésticos CAAD"/>
    <s v="Sí"/>
    <s v="Sí"/>
    <m/>
    <m/>
    <m/>
    <m/>
    <x v="7"/>
    <n v="1"/>
    <n v="63"/>
    <n v="14"/>
    <x v="1"/>
    <n v="1.3831258644536653"/>
    <n v="5.532503457814661"/>
    <n v="144.6"/>
    <x v="1"/>
  </r>
  <r>
    <x v="7"/>
    <n v="8086"/>
    <x v="964"/>
    <n v="20715"/>
    <n v="45769"/>
    <m/>
    <s v="Alberto"/>
    <n v="45790"/>
    <s v="OK"/>
    <m/>
    <n v="260"/>
    <s v="07/25"/>
    <n v="55.7"/>
    <s v="Sí"/>
    <n v="45125"/>
    <s v="Sí"/>
    <n v="0.14230000000000001"/>
    <n v="3499.25"/>
    <n v="3499.25"/>
    <n v="51"/>
    <n v="249"/>
    <n v="1"/>
    <n v="19"/>
    <s v="Recogida con Associació Protectora d’Animals de Granollers (APAG)"/>
    <s v="Sí"/>
    <s v="Sí"/>
    <m/>
    <m/>
    <m/>
    <m/>
    <x v="7"/>
    <n v="0.55700000000000005"/>
    <n v="145"/>
    <n v="16"/>
    <x v="2"/>
    <n v="0.16892348539705526"/>
    <n v="0.16892348539705526"/>
    <n v="2071.5"/>
    <x v="1"/>
  </r>
  <r>
    <x v="7"/>
    <n v="8090"/>
    <x v="965"/>
    <n v="178"/>
    <n v="45769"/>
    <n v="45953"/>
    <s v="Alberto"/>
    <m/>
    <m/>
    <n v="45974"/>
    <n v="0"/>
    <m/>
    <n v="0"/>
    <s v="No"/>
    <m/>
    <s v="No"/>
    <m/>
    <n v="250"/>
    <n v="250"/>
    <n v="2"/>
    <n v="0"/>
    <n v="0"/>
    <n v="0"/>
    <s v="Caniausa Center SL"/>
    <s v="?"/>
    <s v="?"/>
    <m/>
    <m/>
    <m/>
    <m/>
    <x v="7"/>
    <n v="0"/>
    <n v="0"/>
    <n v="13"/>
    <x v="1"/>
    <n v="1.404494382022472"/>
    <n v="1.404494382022472"/>
    <n v="17.8"/>
    <x v="0"/>
  </r>
  <r>
    <x v="7"/>
    <n v="8087"/>
    <x v="966"/>
    <n v="172"/>
    <n v="45769"/>
    <n v="45953"/>
    <s v="Alberto"/>
    <m/>
    <m/>
    <n v="45982"/>
    <n v="0"/>
    <m/>
    <m/>
    <s v="No"/>
    <m/>
    <s v="No"/>
    <n v="0"/>
    <n v="0"/>
    <n v="0"/>
    <m/>
    <m/>
    <m/>
    <m/>
    <s v="No"/>
    <s v="No"/>
    <s v="No"/>
    <m/>
    <m/>
    <m/>
    <m/>
    <x v="7"/>
    <n v="0"/>
    <n v="0"/>
    <n v="8"/>
    <x v="1"/>
    <n v="0"/>
    <n v="0"/>
    <n v="17.2"/>
    <x v="0"/>
  </r>
  <r>
    <x v="7"/>
    <n v="8088"/>
    <x v="967"/>
    <n v="17305"/>
    <n v="45769"/>
    <n v="45953"/>
    <s v="Alberto"/>
    <m/>
    <m/>
    <n v="46070"/>
    <n v="300"/>
    <n v="45968"/>
    <n v="71"/>
    <s v="Sí"/>
    <n v="45093"/>
    <s v="No"/>
    <m/>
    <n v="12500"/>
    <n v="12500"/>
    <n v="7"/>
    <n v="18"/>
    <n v="0"/>
    <n v="2"/>
    <s v="PROGAT para gestión de gatos"/>
    <s v="No"/>
    <s v="Entiendo que no"/>
    <m/>
    <m/>
    <m/>
    <m/>
    <x v="7"/>
    <n v="0.71"/>
    <n v="213"/>
    <n v="15"/>
    <x v="1"/>
    <n v="0.72233458537994799"/>
    <n v="0.72233458537994799"/>
    <n v="1730.5"/>
    <x v="1"/>
  </r>
  <r>
    <x v="7"/>
    <n v="8089"/>
    <x v="968"/>
    <n v="48007"/>
    <n v="45769"/>
    <m/>
    <s v="Alberto"/>
    <n v="45854"/>
    <m/>
    <m/>
    <n v="1147"/>
    <n v="45611"/>
    <n v="65"/>
    <s v="Sí"/>
    <n v="45120"/>
    <s v="Sí"/>
    <n v="21.7"/>
    <n v="39135"/>
    <n v="55825"/>
    <n v="34"/>
    <n v="34"/>
    <n v="2"/>
    <n v="7"/>
    <s v="Asociación Gavá Gats, hospital vet24 SLP, Kiwoko Pet SLU y Help Guau SL"/>
    <s v="Sí"/>
    <s v="Sí"/>
    <m/>
    <m/>
    <m/>
    <m/>
    <x v="7"/>
    <n v="0.65"/>
    <n v="746"/>
    <n v="16"/>
    <x v="2"/>
    <n v="0.8151936175974337"/>
    <n v="1.1628512508592497"/>
    <n v="4800.7"/>
    <x v="1"/>
  </r>
  <r>
    <x v="7"/>
    <n v="8091"/>
    <x v="969"/>
    <n v="8098"/>
    <n v="45769"/>
    <n v="45953"/>
    <s v="Alberto"/>
    <m/>
    <m/>
    <n v="45978"/>
    <n v="118"/>
    <n v="45978"/>
    <n v="80"/>
    <s v="Sí"/>
    <n v="45799"/>
    <s v="Sí"/>
    <n v="100"/>
    <n v="9000"/>
    <n v="20283.57"/>
    <n v="16"/>
    <n v="22"/>
    <n v="1"/>
    <n v="0"/>
    <s v="Asociación Geligats y Asociación Comisión Interlocutora de protectoras de animales de Cataluña CIPAC Recogida Mancomunidad"/>
    <s v="No lo aclara"/>
    <s v="No"/>
    <m/>
    <m/>
    <m/>
    <m/>
    <x v="7"/>
    <n v="0.8"/>
    <n v="94"/>
    <n v="16"/>
    <x v="2"/>
    <n v="1.111385527290689"/>
    <n v="2.5047629044208448"/>
    <n v="809.8"/>
    <x v="1"/>
  </r>
  <r>
    <x v="7"/>
    <n v="8092"/>
    <x v="970"/>
    <n v="5055"/>
    <n v="45769"/>
    <n v="45954"/>
    <s v="Alberto"/>
    <m/>
    <m/>
    <m/>
    <n v="0"/>
    <m/>
    <m/>
    <m/>
    <m/>
    <m/>
    <m/>
    <m/>
    <m/>
    <m/>
    <m/>
    <m/>
    <m/>
    <m/>
    <m/>
    <m/>
    <m/>
    <m/>
    <m/>
    <m/>
    <x v="7"/>
    <n v="0"/>
    <n v="0"/>
    <n v="0"/>
    <x v="0"/>
    <m/>
    <m/>
    <n v="505.5"/>
    <x v="0"/>
  </r>
  <r>
    <x v="7"/>
    <n v="8093"/>
    <x v="971"/>
    <n v="30"/>
    <n v="45769"/>
    <n v="45954"/>
    <s v="Alberto"/>
    <m/>
    <m/>
    <n v="45973"/>
    <n v="0"/>
    <m/>
    <n v="0"/>
    <s v="No"/>
    <m/>
    <s v="No"/>
    <m/>
    <n v="0"/>
    <n v="0"/>
    <n v="0"/>
    <n v="0"/>
    <n v="0"/>
    <n v="0"/>
    <s v="Asociación Berguedana para la protección de los animales"/>
    <s v="No "/>
    <s v="No"/>
    <m/>
    <m/>
    <m/>
    <m/>
    <x v="7"/>
    <n v="0"/>
    <n v="0"/>
    <n v="13"/>
    <x v="1"/>
    <n v="0"/>
    <n v="0"/>
    <n v="3"/>
    <x v="0"/>
  </r>
  <r>
    <x v="7"/>
    <n v="8095"/>
    <x v="972"/>
    <n v="84"/>
    <n v="45769"/>
    <m/>
    <s v="Alberto"/>
    <s v="11/07/25 Inadmitida falta de recursos y reelaboración de los datos"/>
    <m/>
    <m/>
    <n v="0"/>
    <m/>
    <m/>
    <m/>
    <m/>
    <m/>
    <m/>
    <m/>
    <m/>
    <m/>
    <m/>
    <m/>
    <m/>
    <m/>
    <m/>
    <m/>
    <m/>
    <m/>
    <m/>
    <m/>
    <x v="7"/>
    <n v="0"/>
    <n v="0"/>
    <n v="0"/>
    <x v="0"/>
    <m/>
    <m/>
    <n v="8.4"/>
    <x v="0"/>
  </r>
  <r>
    <x v="7"/>
    <n v="8096"/>
    <x v="973"/>
    <n v="64181"/>
    <n v="45769"/>
    <m/>
    <s v="Alberto"/>
    <s v="06/05/25 Tenemos datos de 2021 a 2024"/>
    <s v="OK"/>
    <m/>
    <n v="674"/>
    <s v="03/25"/>
    <n v="57"/>
    <s v="No"/>
    <m/>
    <s v="No"/>
    <n v="0"/>
    <n v="13265.23"/>
    <n v="3896.81"/>
    <n v="131"/>
    <n v="386"/>
    <n v="0"/>
    <n v="9"/>
    <s v="Asociación Protectora de Animales de Granollers (APAG)"/>
    <s v="No"/>
    <s v="No"/>
    <m/>
    <m/>
    <m/>
    <m/>
    <x v="7"/>
    <n v="0.56999999999999995"/>
    <n v="384"/>
    <n v="15"/>
    <x v="1"/>
    <n v="0.20668468861501066"/>
    <n v="6.0715943970957136E-2"/>
    <n v="6418.1"/>
    <x v="1"/>
  </r>
  <r>
    <x v="7"/>
    <n v="8097"/>
    <x v="974"/>
    <n v="1738"/>
    <n v="45769"/>
    <n v="45954"/>
    <s v="Alberto"/>
    <m/>
    <m/>
    <n v="45979"/>
    <n v="0"/>
    <m/>
    <m/>
    <s v="Sí"/>
    <n v="45629"/>
    <m/>
    <m/>
    <n v="7000"/>
    <n v="7000"/>
    <m/>
    <m/>
    <m/>
    <m/>
    <s v="Recogida con Protectora Asociació Grup d´Acció en defensa del animals del Montseny y Can Clarens SL"/>
    <m/>
    <s v="No"/>
    <m/>
    <m/>
    <m/>
    <m/>
    <x v="7"/>
    <n v="0"/>
    <n v="0"/>
    <n v="6"/>
    <x v="1"/>
    <n v="4.0276179516685842"/>
    <n v="4.0276179516685842"/>
    <n v="173.8"/>
    <x v="0"/>
  </r>
  <r>
    <x v="7"/>
    <n v="8099"/>
    <x v="975"/>
    <n v="953"/>
    <n v="45769"/>
    <n v="45954"/>
    <s v="Alberto"/>
    <m/>
    <m/>
    <n v="45982"/>
    <n v="63"/>
    <n v="2024"/>
    <n v="85"/>
    <s v="No"/>
    <m/>
    <m/>
    <m/>
    <m/>
    <m/>
    <m/>
    <m/>
    <m/>
    <m/>
    <s v="CER con Progat y recogida con diputación y Protectora de animales de Berga"/>
    <s v="Sí"/>
    <s v="Sí"/>
    <m/>
    <m/>
    <m/>
    <m/>
    <x v="7"/>
    <n v="0.85"/>
    <n v="54"/>
    <n v="7"/>
    <x v="1"/>
    <m/>
    <m/>
    <n v="95.3"/>
    <x v="1"/>
  </r>
  <r>
    <x v="7"/>
    <n v="8100"/>
    <x v="976"/>
    <n v="2712"/>
    <n v="45769"/>
    <n v="45803"/>
    <s v="Alberto"/>
    <s v="12/05/25 No contesta a los perros y gatos recogidos fallecidos"/>
    <s v="FASE 2"/>
    <s v="8/07/25 Que no tienen datos de animales recogidos fallecidos y que no pasa nada resuelve trasparencia"/>
    <n v="63"/>
    <s v="11/24"/>
    <n v="85"/>
    <s v="No"/>
    <m/>
    <s v="No"/>
    <n v="0"/>
    <n v="4995.41"/>
    <n v="7267.26"/>
    <n v="1"/>
    <n v="0"/>
    <m/>
    <m/>
    <s v="Recogida con defensa dels animals d’Osona y empresa gestión gatos Gestió de residus i Biodiversitat SL"/>
    <s v="Sí"/>
    <s v="Sí"/>
    <m/>
    <m/>
    <m/>
    <m/>
    <x v="7"/>
    <n v="0.85"/>
    <n v="54"/>
    <n v="13"/>
    <x v="1"/>
    <n v="1.8419653392330384"/>
    <n v="2.6796681415929204"/>
    <n v="271.2"/>
    <x v="1"/>
  </r>
  <r>
    <x v="7"/>
    <n v="8101"/>
    <x v="977"/>
    <n v="279993"/>
    <n v="45769"/>
    <m/>
    <s v="Alberto"/>
    <n v="45797"/>
    <s v="OK"/>
    <m/>
    <n v="775"/>
    <s v="03/25"/>
    <n v="75"/>
    <s v="No"/>
    <m/>
    <s v="Sí"/>
    <n v="0.05"/>
    <n v="55051.98"/>
    <n v="173936.29"/>
    <n v="137"/>
    <n v="150"/>
    <n v="7"/>
    <n v="10"/>
    <s v="Asociación Protectora de Animales de Granollers (APAG) y Asociación Protectora de Animales Exóticos de Catalunya (APAEC)"/>
    <s v="Sí"/>
    <s v="Sí"/>
    <m/>
    <m/>
    <m/>
    <m/>
    <x v="7"/>
    <n v="0.75"/>
    <n v="581"/>
    <n v="15"/>
    <x v="1"/>
    <n v="0.1966191297639584"/>
    <n v="0.62121656612843901"/>
    <n v="27999.3"/>
    <x v="2"/>
  </r>
  <r>
    <x v="7"/>
    <n v="8162"/>
    <x v="978"/>
    <n v="3231"/>
    <n v="45769"/>
    <n v="45954"/>
    <s v="Alberto"/>
    <m/>
    <m/>
    <m/>
    <n v="0"/>
    <m/>
    <m/>
    <m/>
    <m/>
    <m/>
    <m/>
    <m/>
    <m/>
    <m/>
    <m/>
    <m/>
    <m/>
    <m/>
    <m/>
    <m/>
    <m/>
    <m/>
    <m/>
    <m/>
    <x v="7"/>
    <n v="0"/>
    <n v="0"/>
    <n v="0"/>
    <x v="0"/>
    <m/>
    <m/>
    <n v="323.10000000000002"/>
    <x v="0"/>
  </r>
  <r>
    <x v="7"/>
    <n v="8102"/>
    <x v="979"/>
    <n v="41466"/>
    <n v="45769"/>
    <m/>
    <s v="Alberto"/>
    <n v="45852"/>
    <m/>
    <m/>
    <n v="296"/>
    <n v="45386"/>
    <n v="61.82"/>
    <s v="Sí"/>
    <n v="45492"/>
    <s v="Sí"/>
    <n v="30"/>
    <m/>
    <m/>
    <n v="18"/>
    <n v="69"/>
    <m/>
    <m/>
    <s v="?"/>
    <s v="?"/>
    <s v="Sí"/>
    <m/>
    <m/>
    <m/>
    <m/>
    <x v="7"/>
    <n v="0.61819999999999997"/>
    <n v="183"/>
    <n v="12"/>
    <x v="1"/>
    <m/>
    <m/>
    <n v="4146.6000000000004"/>
    <x v="2"/>
  </r>
  <r>
    <x v="7"/>
    <n v="8103"/>
    <x v="980"/>
    <n v="827"/>
    <n v="45769"/>
    <n v="45954"/>
    <s v="Alberto"/>
    <s v="4/09/25 manda datos de 2021 y 2022 y solo contesta perros recogidos en via publica en 2024"/>
    <m/>
    <m/>
    <n v="0"/>
    <m/>
    <m/>
    <m/>
    <m/>
    <m/>
    <m/>
    <m/>
    <m/>
    <n v="5"/>
    <m/>
    <m/>
    <m/>
    <m/>
    <m/>
    <m/>
    <m/>
    <m/>
    <m/>
    <m/>
    <x v="7"/>
    <n v="0"/>
    <n v="0"/>
    <n v="1"/>
    <x v="1"/>
    <m/>
    <m/>
    <n v="82.7"/>
    <x v="0"/>
  </r>
  <r>
    <x v="7"/>
    <n v="8094"/>
    <x v="981"/>
    <n v="2263"/>
    <n v="45769"/>
    <n v="45954"/>
    <s v="Alberto"/>
    <m/>
    <m/>
    <n v="46037"/>
    <n v="4"/>
    <n v="46036"/>
    <n v="100"/>
    <s v="No"/>
    <m/>
    <s v="Sí"/>
    <n v="100"/>
    <n v="4649.51"/>
    <n v="4649.51"/>
    <n v="4"/>
    <n v="4"/>
    <m/>
    <m/>
    <s v="Mancomunitat del Pendès Garraf el centro de Acogida de Animales Domésticos CAAD"/>
    <s v="No aclara disponibilidad del servicio"/>
    <s v="No aclara disponibilidad del servicio"/>
    <m/>
    <m/>
    <m/>
    <m/>
    <x v="7"/>
    <n v="1"/>
    <n v="4"/>
    <n v="13"/>
    <x v="1"/>
    <n v="2.0545779938135218"/>
    <n v="2.0545779938135218"/>
    <n v="226.3"/>
    <x v="2"/>
  </r>
  <r>
    <x v="7"/>
    <n v="8104"/>
    <x v="982"/>
    <n v="982"/>
    <n v="45769"/>
    <n v="45954"/>
    <s v="Alberto"/>
    <m/>
    <m/>
    <m/>
    <n v="0"/>
    <m/>
    <m/>
    <m/>
    <m/>
    <m/>
    <m/>
    <m/>
    <m/>
    <m/>
    <m/>
    <m/>
    <m/>
    <m/>
    <m/>
    <m/>
    <m/>
    <m/>
    <m/>
    <m/>
    <x v="7"/>
    <n v="0"/>
    <n v="0"/>
    <n v="0"/>
    <x v="0"/>
    <m/>
    <m/>
    <n v="98.2"/>
    <x v="0"/>
  </r>
  <r>
    <x v="7"/>
    <n v="8105"/>
    <x v="983"/>
    <n v="13085"/>
    <n v="45769"/>
    <m/>
    <s v="Alberto"/>
    <n v="45797"/>
    <s v="OK"/>
    <m/>
    <n v="318"/>
    <s v="01/25"/>
    <n v="31"/>
    <s v="No"/>
    <m/>
    <s v="Sí"/>
    <n v="0.12"/>
    <n v="5000"/>
    <n v="19000"/>
    <n v="13"/>
    <n v="1"/>
    <n v="0"/>
    <n v="1"/>
    <s v="Recogida  Helpguau SL"/>
    <s v="No"/>
    <s v="No"/>
    <m/>
    <m/>
    <m/>
    <m/>
    <x v="7"/>
    <n v="0.31"/>
    <n v="99"/>
    <n v="15"/>
    <x v="1"/>
    <n v="0.38211692777990064"/>
    <n v="1.4520443255636224"/>
    <n v="1308.5"/>
    <x v="1"/>
  </r>
  <r>
    <x v="7"/>
    <n v="8107"/>
    <x v="984"/>
    <n v="16253"/>
    <n v="45769"/>
    <n v="45954"/>
    <s v="Alberto"/>
    <m/>
    <m/>
    <n v="45989"/>
    <n v="750"/>
    <n v="2024"/>
    <n v="75"/>
    <s v="Sí"/>
    <n v="45492"/>
    <s v="No"/>
    <m/>
    <n v="32500"/>
    <n v="32500"/>
    <n v="106"/>
    <n v="206"/>
    <n v="1"/>
    <n v="12"/>
    <s v="Protectora de Animales de Granollers y Asociación Protectora de Animales de Lliçà d´Amunt (Peluts Lliçà)"/>
    <s v="Sí"/>
    <s v="Sí"/>
    <m/>
    <m/>
    <m/>
    <m/>
    <x v="7"/>
    <n v="0.75"/>
    <n v="562"/>
    <n v="15"/>
    <x v="1"/>
    <n v="1.9996308373838676"/>
    <n v="1.9996308373838676"/>
    <n v="1625.3"/>
    <x v="1"/>
  </r>
  <r>
    <x v="7"/>
    <n v="8108"/>
    <x v="985"/>
    <n v="6861"/>
    <n v="45769"/>
    <n v="45805"/>
    <s v="Alberto"/>
    <s v="12/05/25 No adjuntan animales recogidos ni en el email y no aclaran si los servicios son 24/7"/>
    <s v="FASE 2"/>
    <m/>
    <n v="220"/>
    <n v="2024"/>
    <n v="82.72"/>
    <s v="Sí"/>
    <n v="45506"/>
    <s v="No"/>
    <n v="0"/>
    <n v="20000"/>
    <n v="20000"/>
    <m/>
    <m/>
    <m/>
    <m/>
    <s v="Servicio integral con la Associación Protectora de Animales de Granollers y Convenio con Associació pel benestar animal de Lliçà de Vall Vallgats"/>
    <s v="?"/>
    <s v="?"/>
    <m/>
    <m/>
    <m/>
    <m/>
    <x v="7"/>
    <n v="0.82719999999999994"/>
    <n v="182"/>
    <n v="12"/>
    <x v="1"/>
    <n v="2.9150269639994169"/>
    <n v="2.9150269639994169"/>
    <n v="686.1"/>
    <x v="1"/>
  </r>
  <r>
    <x v="7"/>
    <n v="8106"/>
    <x v="986"/>
    <n v="10740"/>
    <n v="45769"/>
    <n v="45954"/>
    <s v="Alberto"/>
    <s v="16/05/25 manda memorias al email sin ninguna validez"/>
    <m/>
    <n v="46007"/>
    <n v="300"/>
    <s v="12/24"/>
    <n v="73"/>
    <s v="Sí"/>
    <n v="45952"/>
    <s v="Sí"/>
    <n v="73"/>
    <n v="19520"/>
    <n v="35362.050000000003"/>
    <n v="45"/>
    <n v="66"/>
    <n v="0"/>
    <n v="13"/>
    <s v="Convenio con Mixets de Llinars del Vallès y contrato con centro veterinario Clivet Guau de Llinars del Vallès y recogida con Can Clarens de Vallgorguina"/>
    <s v="Sí"/>
    <s v="Sí"/>
    <m/>
    <m/>
    <m/>
    <m/>
    <x v="7"/>
    <n v="0.73"/>
    <n v="219"/>
    <n v="16"/>
    <x v="2"/>
    <n v="1.8175046554934824"/>
    <n v="3.2925558659217882"/>
    <n v="1074"/>
    <x v="1"/>
  </r>
  <r>
    <x v="7"/>
    <n v="8109"/>
    <x v="987"/>
    <n v="288"/>
    <n v="45769"/>
    <n v="45954"/>
    <s v="Alberto"/>
    <m/>
    <m/>
    <n v="45978"/>
    <n v="0"/>
    <m/>
    <n v="0"/>
    <s v="No"/>
    <m/>
    <s v="No"/>
    <m/>
    <n v="500"/>
    <n v="500"/>
    <n v="0"/>
    <n v="0"/>
    <n v="0"/>
    <n v="0"/>
    <s v="No"/>
    <s v="No"/>
    <s v="No"/>
    <m/>
    <m/>
    <m/>
    <m/>
    <x v="7"/>
    <n v="0"/>
    <n v="0"/>
    <n v="13"/>
    <x v="1"/>
    <n v="1.7361111111111112"/>
    <n v="1.7361111111111112"/>
    <n v="28.8"/>
    <x v="0"/>
  </r>
  <r>
    <x v="7"/>
    <n v="8110"/>
    <x v="988"/>
    <n v="19377"/>
    <n v="45769"/>
    <n v="45954"/>
    <s v="Alberto"/>
    <m/>
    <m/>
    <n v="46065"/>
    <n v="985"/>
    <m/>
    <n v="23.04"/>
    <m/>
    <m/>
    <s v="Sí"/>
    <n v="23.04"/>
    <m/>
    <m/>
    <m/>
    <m/>
    <m/>
    <m/>
    <s v="Clinica Veterinaria Alt Maresme y colabora con Associació Amics del Animals y Gats de MAr"/>
    <m/>
    <s v="No"/>
    <m/>
    <m/>
    <m/>
    <m/>
    <x v="7"/>
    <n v="0.23039999999999999"/>
    <n v="227"/>
    <n v="6"/>
    <x v="1"/>
    <m/>
    <m/>
    <n v="1937.7"/>
    <x v="1"/>
  </r>
  <r>
    <x v="7"/>
    <n v="8111"/>
    <x v="989"/>
    <n v="272"/>
    <n v="45769"/>
    <n v="45805"/>
    <s v="Alberto"/>
    <s v="18/08/25 ayer reclamé el adjunto y hoy me llaman que revise el trámite, reviso el historial del expediente de trasparencia y no se encuentra 7/08/25 trasparencia contesta sin adjunto, lo reclamo el 17. 23/05/25 No contesta ningún punto "/>
    <s v="FASE 2"/>
    <n v="45863"/>
    <n v="0"/>
    <m/>
    <m/>
    <s v="No"/>
    <m/>
    <s v="No"/>
    <m/>
    <m/>
    <s v=""/>
    <n v="0"/>
    <n v="1"/>
    <m/>
    <m/>
    <s v="Recogida con Associació per a la defensa del animals d´Osona"/>
    <s v="Sí?"/>
    <s v="No"/>
    <m/>
    <m/>
    <m/>
    <m/>
    <x v="7"/>
    <n v="0"/>
    <n v="0"/>
    <n v="9"/>
    <x v="1"/>
    <m/>
    <m/>
    <n v="27.2"/>
    <x v="0"/>
  </r>
  <r>
    <x v="7"/>
    <n v="8112"/>
    <x v="990"/>
    <n v="21348"/>
    <n v="45769"/>
    <n v="45799"/>
    <s v="Alberto"/>
    <s v="09/05/25 Se opone a recibir el registro telemático y me obliga a hacerlo desde la web de su Ayuntamiento, lo hago"/>
    <s v="FASE 2"/>
    <n v="45902"/>
    <n v="73"/>
    <n v="45188"/>
    <n v="80"/>
    <s v="No"/>
    <m/>
    <s v="Sí"/>
    <n v="10"/>
    <n v="7000"/>
    <n v="24200"/>
    <m/>
    <n v="73"/>
    <n v="47"/>
    <n v="1"/>
    <s v="25"/>
    <s v="Sí?"/>
    <s v="Sí"/>
    <m/>
    <m/>
    <m/>
    <m/>
    <x v="7"/>
    <n v="0.8"/>
    <n v="58"/>
    <n v="14"/>
    <x v="1"/>
    <n v="0.3278995690462807"/>
    <n v="1.1335956529885705"/>
    <n v="2134.8000000000002"/>
    <x v="2"/>
  </r>
  <r>
    <x v="7"/>
    <n v="8113"/>
    <x v="991"/>
    <n v="80201"/>
    <n v="45769"/>
    <n v="45954"/>
    <s v="Alberto"/>
    <m/>
    <m/>
    <m/>
    <n v="0"/>
    <m/>
    <m/>
    <m/>
    <m/>
    <m/>
    <m/>
    <m/>
    <m/>
    <m/>
    <m/>
    <m/>
    <m/>
    <m/>
    <m/>
    <m/>
    <m/>
    <m/>
    <m/>
    <m/>
    <x v="7"/>
    <n v="0"/>
    <n v="0"/>
    <n v="0"/>
    <x v="0"/>
    <m/>
    <m/>
    <n v="8020.1"/>
    <x v="0"/>
  </r>
  <r>
    <x v="7"/>
    <n v="8242"/>
    <x v="992"/>
    <n v="308"/>
    <n v="45769"/>
    <n v="45954"/>
    <s v="Alberto"/>
    <m/>
    <m/>
    <n v="46066"/>
    <n v="0"/>
    <m/>
    <n v="50"/>
    <s v="No"/>
    <m/>
    <s v="No"/>
    <m/>
    <n v="875"/>
    <n v="875"/>
    <n v="0"/>
    <n v="0"/>
    <n v="0"/>
    <n v="0"/>
    <s v="No"/>
    <s v="No"/>
    <s v="No"/>
    <m/>
    <m/>
    <m/>
    <m/>
    <x v="7"/>
    <n v="0.5"/>
    <n v="0"/>
    <n v="12"/>
    <x v="1"/>
    <n v="2.8409090909090908"/>
    <n v="2.8409090909090908"/>
    <n v="30.8"/>
    <x v="0"/>
  </r>
  <r>
    <x v="7"/>
    <n v="8114"/>
    <x v="993"/>
    <n v="28507"/>
    <n v="45769"/>
    <m/>
    <s v="Alberto"/>
    <n v="45779"/>
    <s v="OK"/>
    <m/>
    <n v="728"/>
    <n v="2024"/>
    <n v="55"/>
    <s v="No"/>
    <m/>
    <s v="No"/>
    <m/>
    <n v="23000"/>
    <n v="40000"/>
    <n v="20"/>
    <n v="4"/>
    <n v="2"/>
    <n v="3"/>
    <s v="Recogida  Caniausa Center S.L.y CER Asociación Martorell amb el gat urbà"/>
    <s v="Sí"/>
    <s v="Sí"/>
    <m/>
    <m/>
    <m/>
    <m/>
    <x v="7"/>
    <n v="0.55000000000000004"/>
    <n v="400"/>
    <n v="14"/>
    <x v="1"/>
    <n v="0.80681937769670609"/>
    <n v="1.4031641351247062"/>
    <n v="2850.7"/>
    <x v="1"/>
  </r>
  <r>
    <x v="7"/>
    <n v="8115"/>
    <x v="994"/>
    <n v="4987"/>
    <n v="45769"/>
    <m/>
    <s v="Alberto"/>
    <n v="45926"/>
    <m/>
    <m/>
    <n v="167"/>
    <s v="03/25"/>
    <n v="50.3"/>
    <s v="Sí"/>
    <n v="45784"/>
    <s v="No"/>
    <n v="0"/>
    <n v="16000"/>
    <n v="18000"/>
    <n v="12"/>
    <n v="12"/>
    <n v="0"/>
    <n v="4"/>
    <s v="recollida d’animals abandonats a Caldes Animal, protectora de Caldes de Montbui"/>
    <s v="Sí"/>
    <s v="Sí"/>
    <m/>
    <m/>
    <m/>
    <m/>
    <x v="7"/>
    <n v="0.503"/>
    <n v="84"/>
    <n v="16"/>
    <x v="2"/>
    <n v="3.2083416883898135"/>
    <n v="3.6093843994385404"/>
    <n v="498.7"/>
    <x v="1"/>
  </r>
  <r>
    <x v="7"/>
    <n v="8116"/>
    <x v="995"/>
    <n v="750"/>
    <n v="45769"/>
    <m/>
    <s v="Alberto"/>
    <n v="45789"/>
    <s v="OK"/>
    <m/>
    <n v="20"/>
    <s v="04/25"/>
    <n v="100"/>
    <s v="No"/>
    <m/>
    <s v="No"/>
    <m/>
    <n v="1000"/>
    <n v="1000"/>
    <n v="2"/>
    <n v="0"/>
    <n v="1"/>
    <n v="0"/>
    <s v="Protectora Osona"/>
    <s v="No"/>
    <s v="No"/>
    <m/>
    <m/>
    <m/>
    <m/>
    <x v="7"/>
    <n v="1"/>
    <n v="20"/>
    <n v="14"/>
    <x v="1"/>
    <n v="1.3333333333333333"/>
    <n v="1.3333333333333333"/>
    <n v="75"/>
    <x v="1"/>
  </r>
  <r>
    <x v="7"/>
    <n v="8117"/>
    <x v="996"/>
    <n v="3292"/>
    <n v="45769"/>
    <m/>
    <s v="Alberto"/>
    <n v="45792"/>
    <s v="OK"/>
    <m/>
    <n v="41"/>
    <s v="04/25"/>
    <n v="0"/>
    <s v="Sí"/>
    <n v="45568"/>
    <s v="?"/>
    <s v=""/>
    <n v="10000"/>
    <n v="10000"/>
    <n v="18"/>
    <n v="28"/>
    <m/>
    <m/>
    <s v="Portectora animals Osona para CER, Gestió de Residus i Biodiversitat, SL"/>
    <s v="Sí"/>
    <s v="Sí"/>
    <m/>
    <m/>
    <m/>
    <m/>
    <x v="7"/>
    <n v="0"/>
    <n v="0"/>
    <n v="14"/>
    <x v="1"/>
    <n v="3.0376670716889427"/>
    <n v="3.0376670716889427"/>
    <n v="329.2"/>
    <x v="1"/>
  </r>
  <r>
    <x v="7"/>
    <n v="8118"/>
    <x v="997"/>
    <n v="24479"/>
    <n v="45769"/>
    <m/>
    <s v="Alberto"/>
    <n v="45799"/>
    <s v="OK"/>
    <m/>
    <n v="468"/>
    <s v="07/24"/>
    <n v="85"/>
    <s v="Sí"/>
    <n v="45040"/>
    <s v="Sí"/>
    <n v="0.1"/>
    <n v="13000"/>
    <n v="6100"/>
    <n v="33"/>
    <n v="9"/>
    <n v="0"/>
    <n v="5"/>
    <s v="MasnouGats y  ADAM de Defensa dels Animals del Masnou"/>
    <s v="Sí"/>
    <s v="No"/>
    <m/>
    <m/>
    <m/>
    <m/>
    <x v="7"/>
    <n v="0.85"/>
    <n v="398"/>
    <n v="16"/>
    <x v="2"/>
    <n v="0.53106744556558683"/>
    <n v="0.24919318599615997"/>
    <n v="2447.9"/>
    <x v="1"/>
  </r>
  <r>
    <x v="7"/>
    <n v="8119"/>
    <x v="998"/>
    <n v="10038"/>
    <n v="45770"/>
    <n v="45954"/>
    <s v="Alberto"/>
    <m/>
    <m/>
    <n v="45982"/>
    <n v="475"/>
    <s v="04/24"/>
    <n v="42.1"/>
    <s v="Sí"/>
    <m/>
    <s v="Sí"/>
    <n v="21.05"/>
    <n v="20000"/>
    <n v="30250"/>
    <n v="22"/>
    <n v="13"/>
    <n v="1"/>
    <n v="13"/>
    <s v="Recogida con Font Gali residencia canina sl, veterinaria del municipio para CER y chip y convenio con Associació Animlalistes Masquefa para gestión del refugio municipal"/>
    <s v="Sí"/>
    <s v="No"/>
    <m/>
    <m/>
    <m/>
    <m/>
    <x v="7"/>
    <n v="0.42100000000000004"/>
    <n v="200"/>
    <n v="15"/>
    <x v="1"/>
    <n v="1.9924287706714485"/>
    <n v="3.0135485156405659"/>
    <n v="1003.8"/>
    <x v="1"/>
  </r>
  <r>
    <x v="7"/>
    <n v="8120"/>
    <x v="999"/>
    <n v="9815"/>
    <n v="45770"/>
    <m/>
    <s v="Alberto"/>
    <n v="45849"/>
    <m/>
    <m/>
    <n v="155"/>
    <n v="45657"/>
    <n v="81.290000000000006"/>
    <s v="No"/>
    <m/>
    <s v="Sí"/>
    <n v="84.81"/>
    <n v="16000"/>
    <n v="16000"/>
    <n v="18"/>
    <n v="1"/>
    <n v="0"/>
    <n v="0"/>
    <s v="Caducado con el Ayuntamiento de Terrasa aunque indica que este sigue ofreciendo sus servicios"/>
    <s v="No"/>
    <s v="No"/>
    <m/>
    <m/>
    <m/>
    <m/>
    <x v="7"/>
    <n v="0.81290000000000007"/>
    <n v="126"/>
    <n v="15"/>
    <x v="1"/>
    <n v="1.6301579215486501"/>
    <n v="1.6301579215486501"/>
    <n v="981.5"/>
    <x v="1"/>
  </r>
  <r>
    <x v="7"/>
    <n v="8121"/>
    <x v="1000"/>
    <n v="131798"/>
    <n v="45770"/>
    <n v="45954"/>
    <s v="Alberto"/>
    <m/>
    <m/>
    <n v="46000"/>
    <n v="1152"/>
    <m/>
    <n v="88.97"/>
    <s v="Sí"/>
    <n v="44866"/>
    <s v="Sí"/>
    <n v="26.47"/>
    <n v="239024.76"/>
    <n v="239024.76"/>
    <n v="166"/>
    <n v="231"/>
    <m/>
    <m/>
    <s v="Fundació Daina"/>
    <s v="Sí"/>
    <s v="Sí"/>
    <m/>
    <m/>
    <m/>
    <m/>
    <x v="7"/>
    <n v="0.88969999999999994"/>
    <n v="1025"/>
    <n v="13"/>
    <x v="1"/>
    <n v="1.8135689464180034"/>
    <n v="1.8135689464180034"/>
    <n v="13179.8"/>
    <x v="2"/>
  </r>
  <r>
    <x v="7"/>
    <n v="8122"/>
    <x v="1001"/>
    <n v="2637"/>
    <n v="45770"/>
    <n v="45954"/>
    <s v="Alberto"/>
    <m/>
    <m/>
    <n v="46001"/>
    <n v="613"/>
    <s v="07/25"/>
    <n v="75"/>
    <s v="Sí"/>
    <n v="45804"/>
    <s v="Sí"/>
    <n v="22.5"/>
    <n v="18150"/>
    <n v="21296.32"/>
    <n v="36"/>
    <n v="40"/>
    <m/>
    <m/>
    <s v="CAAD Penedès-Garraf Centro Veterinario Alex"/>
    <s v="Sí"/>
    <s v="Sí"/>
    <m/>
    <m/>
    <m/>
    <m/>
    <x v="7"/>
    <n v="0.75"/>
    <n v="460"/>
    <n v="14"/>
    <x v="1"/>
    <n v="6.882821387940842"/>
    <n v="8.0759651118695484"/>
    <n v="263.7"/>
    <x v="3"/>
  </r>
  <r>
    <x v="7"/>
    <n v="8138"/>
    <x v="1002"/>
    <n v="6738"/>
    <n v="45770"/>
    <n v="45954"/>
    <s v="Alberto"/>
    <m/>
    <m/>
    <m/>
    <n v="0"/>
    <m/>
    <m/>
    <m/>
    <m/>
    <m/>
    <m/>
    <m/>
    <m/>
    <m/>
    <m/>
    <m/>
    <m/>
    <m/>
    <m/>
    <m/>
    <m/>
    <m/>
    <m/>
    <m/>
    <x v="7"/>
    <n v="0"/>
    <n v="0"/>
    <n v="0"/>
    <x v="0"/>
    <m/>
    <m/>
    <n v="673.8"/>
    <x v="0"/>
  </r>
  <r>
    <x v="7"/>
    <n v="8123"/>
    <x v="1003"/>
    <n v="26948"/>
    <n v="45770"/>
    <m/>
    <s v="Alberto"/>
    <n v="45824"/>
    <m/>
    <m/>
    <n v="327"/>
    <s v="05/25"/>
    <n v="76"/>
    <s v="No"/>
    <m/>
    <s v="Sí"/>
    <m/>
    <n v="10500"/>
    <n v="10500"/>
    <m/>
    <m/>
    <m/>
    <m/>
    <s v="Gats de Molins de Rei"/>
    <s v="Sí"/>
    <s v="No"/>
    <m/>
    <m/>
    <m/>
    <m/>
    <x v="7"/>
    <n v="0.76"/>
    <n v="249"/>
    <n v="10"/>
    <x v="1"/>
    <n v="0.38963930532878138"/>
    <n v="0.38963930532878138"/>
    <n v="2694.8"/>
    <x v="1"/>
  </r>
  <r>
    <x v="7"/>
    <n v="8124"/>
    <x v="1004"/>
    <n v="52283"/>
    <n v="45770"/>
    <n v="45954"/>
    <s v="Alberto"/>
    <n v="45810"/>
    <m/>
    <m/>
    <n v="0"/>
    <m/>
    <m/>
    <m/>
    <m/>
    <m/>
    <m/>
    <m/>
    <m/>
    <m/>
    <m/>
    <m/>
    <m/>
    <m/>
    <m/>
    <m/>
    <m/>
    <m/>
    <m/>
    <m/>
    <x v="7"/>
    <n v="0"/>
    <n v="0"/>
    <n v="0"/>
    <x v="0"/>
    <m/>
    <m/>
    <n v="5228.3"/>
    <x v="0"/>
  </r>
  <r>
    <x v="7"/>
    <n v="8128"/>
    <x v="1005"/>
    <n v="761"/>
    <n v="45770"/>
    <n v="45954"/>
    <s v="Alberto"/>
    <m/>
    <m/>
    <n v="46083"/>
    <n v="100"/>
    <n v="2025"/>
    <n v="35"/>
    <s v="Sí"/>
    <n v="46057"/>
    <s v="No"/>
    <n v="0"/>
    <n v="7500"/>
    <n v="1000"/>
    <m/>
    <m/>
    <m/>
    <m/>
    <s v="Hotel Caní y Perrera de Moià"/>
    <s v="No"/>
    <s v="No"/>
    <m/>
    <m/>
    <m/>
    <m/>
    <x v="7"/>
    <n v="0.35"/>
    <n v="35"/>
    <n v="12"/>
    <x v="1"/>
    <n v="9.8554533508541393"/>
    <n v="1.3140604467805519"/>
    <n v="76.099999999999994"/>
    <x v="1"/>
  </r>
  <r>
    <x v="7"/>
    <n v="8127"/>
    <x v="1006"/>
    <n v="3198"/>
    <n v="45770"/>
    <n v="45805"/>
    <s v="Alberto"/>
    <s v="19/05/25 Convenio y partida recogida animales faltan"/>
    <s v="FASE 2"/>
    <m/>
    <n v="96"/>
    <n v="2024"/>
    <n v="60"/>
    <s v="No"/>
    <m/>
    <s v="Sí"/>
    <m/>
    <n v="2500"/>
    <n v="2500"/>
    <n v="1"/>
    <n v="0"/>
    <n v="0"/>
    <n v="1"/>
    <s v="¿?"/>
    <s v="No"/>
    <s v="No"/>
    <m/>
    <m/>
    <m/>
    <m/>
    <x v="7"/>
    <n v="0.6"/>
    <n v="58"/>
    <n v="14"/>
    <x v="1"/>
    <n v="0.78173858661663542"/>
    <n v="0.78173858661663542"/>
    <n v="319.8"/>
    <x v="1"/>
  </r>
  <r>
    <x v="7"/>
    <n v="8125"/>
    <x v="1007"/>
    <n v="37153"/>
    <n v="45770"/>
    <n v="45954"/>
    <s v="Alberto"/>
    <m/>
    <m/>
    <n v="45975"/>
    <n v="338"/>
    <n v="45975"/>
    <n v="73"/>
    <s v="Sí"/>
    <n v="45027"/>
    <s v="Sí"/>
    <n v="73"/>
    <n v="5999.76"/>
    <n v="5999.76"/>
    <n v="100"/>
    <n v="0"/>
    <n v="0"/>
    <n v="0"/>
    <s v="Recogida y acogida Centro Canino Sir Can SL"/>
    <s v="Sí"/>
    <s v="Sí"/>
    <m/>
    <m/>
    <m/>
    <m/>
    <x v="7"/>
    <n v="0.73"/>
    <n v="247"/>
    <n v="16"/>
    <x v="2"/>
    <n v="0.16148790138077679"/>
    <n v="0.16148790138077679"/>
    <n v="3715.3"/>
    <x v="2"/>
  </r>
  <r>
    <x v="7"/>
    <n v="8130"/>
    <x v="1008"/>
    <n v="132"/>
    <n v="45770"/>
    <n v="45807"/>
    <s v="Alberto"/>
    <s v="07/05/25 Pregunta 7 no tienen datos"/>
    <s v="FASE 2"/>
    <s v="9/07/25 desestimada no tienen los datos"/>
    <n v="8"/>
    <n v="45784"/>
    <n v="50"/>
    <s v="No"/>
    <m/>
    <s v="No"/>
    <m/>
    <n v="500"/>
    <n v="500"/>
    <n v="2"/>
    <n v="0"/>
    <m/>
    <m/>
    <s v="Asociación Berguedana por la Protección de los Animales"/>
    <s v="No"/>
    <s v="No"/>
    <m/>
    <m/>
    <m/>
    <m/>
    <x v="7"/>
    <n v="0.5"/>
    <n v="4"/>
    <n v="12"/>
    <x v="1"/>
    <n v="3.7878787878787881"/>
    <n v="3.7878787878787881"/>
    <n v="13.2"/>
    <x v="1"/>
  </r>
  <r>
    <x v="7"/>
    <n v="8131"/>
    <x v="1009"/>
    <n v="1099"/>
    <n v="45770"/>
    <m/>
    <s v="Alberto"/>
    <n v="45772"/>
    <s v="OK"/>
    <m/>
    <n v="10"/>
    <s v="09/24"/>
    <n v="100"/>
    <s v="si"/>
    <n v="45741"/>
    <s v="No"/>
    <n v="0"/>
    <n v="0"/>
    <n v="3630"/>
    <n v="0"/>
    <n v="0"/>
    <n v="0"/>
    <n v="0"/>
    <s v="Empresa Caniausa recogida animales y empresa Biodiversitat gestión felina"/>
    <s v="Sí"/>
    <s v="Sí"/>
    <m/>
    <m/>
    <m/>
    <m/>
    <x v="7"/>
    <n v="1"/>
    <n v="10"/>
    <n v="16"/>
    <x v="2"/>
    <n v="0"/>
    <n v="3.3030027297543221"/>
    <n v="109.9"/>
    <x v="2"/>
  </r>
  <r>
    <x v="7"/>
    <n v="8126"/>
    <x v="1010"/>
    <n v="12625"/>
    <n v="45770"/>
    <n v="45954"/>
    <s v="Alberto"/>
    <m/>
    <m/>
    <n v="45975"/>
    <n v="0"/>
    <m/>
    <m/>
    <m/>
    <m/>
    <m/>
    <m/>
    <m/>
    <m/>
    <n v="6"/>
    <n v="0"/>
    <m/>
    <m/>
    <m/>
    <m/>
    <m/>
    <m/>
    <m/>
    <m/>
    <m/>
    <x v="7"/>
    <n v="0"/>
    <n v="0"/>
    <n v="2"/>
    <x v="1"/>
    <m/>
    <m/>
    <n v="1262.5"/>
    <x v="0"/>
  </r>
  <r>
    <x v="7"/>
    <n v="8132"/>
    <x v="1011"/>
    <n v="472"/>
    <n v="45770"/>
    <n v="45954"/>
    <s v="Alberto"/>
    <m/>
    <m/>
    <n v="45989"/>
    <n v="0"/>
    <m/>
    <m/>
    <s v="No"/>
    <m/>
    <m/>
    <m/>
    <n v="500"/>
    <n v="500"/>
    <m/>
    <m/>
    <m/>
    <m/>
    <s v="El Refugi"/>
    <s v="Sí"/>
    <s v="Sí"/>
    <m/>
    <m/>
    <m/>
    <m/>
    <x v="7"/>
    <n v="0"/>
    <n v="0"/>
    <n v="6"/>
    <x v="1"/>
    <n v="1.0593220338983051"/>
    <n v="1.0593220338983051"/>
    <n v="47.2"/>
    <x v="0"/>
  </r>
  <r>
    <x v="7"/>
    <n v="8133"/>
    <x v="1012"/>
    <n v="200"/>
    <n v="45770"/>
    <n v="45954"/>
    <s v="Alberto"/>
    <m/>
    <m/>
    <n v="45985"/>
    <n v="3"/>
    <m/>
    <m/>
    <s v="No"/>
    <m/>
    <s v="No"/>
    <m/>
    <m/>
    <n v="1000"/>
    <m/>
    <m/>
    <n v="0"/>
    <n v="0"/>
    <s v="Protectora animales de Odena"/>
    <s v="No"/>
    <s v="No"/>
    <m/>
    <m/>
    <m/>
    <m/>
    <x v="7"/>
    <n v="0"/>
    <n v="0"/>
    <n v="9"/>
    <x v="1"/>
    <m/>
    <n v="5"/>
    <n v="20"/>
    <x v="1"/>
  </r>
  <r>
    <x v="7"/>
    <n v="8135"/>
    <x v="1013"/>
    <n v="8906"/>
    <n v="45770"/>
    <m/>
    <s v="Alberto"/>
    <n v="45800"/>
    <s v="OK"/>
    <m/>
    <n v="198"/>
    <n v="45691"/>
    <n v="40.299999999999997"/>
    <s v="Sí"/>
    <s v="08/24"/>
    <s v="Sí"/>
    <n v="0.02"/>
    <n v="15000"/>
    <n v="3000"/>
    <n v="17"/>
    <n v="61"/>
    <n v="0"/>
    <n v="8"/>
    <s v="APAG Asociación protectora de animales de Granollers"/>
    <s v="Sí"/>
    <s v="Sí"/>
    <m/>
    <m/>
    <m/>
    <m/>
    <x v="7"/>
    <n v="0.40299999999999997"/>
    <n v="80"/>
    <n v="16"/>
    <x v="2"/>
    <n v="1.684257803727824"/>
    <n v="0.33685156074556477"/>
    <n v="890.6"/>
    <x v="1"/>
  </r>
  <r>
    <x v="7"/>
    <n v="8136"/>
    <x v="1014"/>
    <n v="17089"/>
    <n v="45770"/>
    <m/>
    <s v="Alberto"/>
    <n v="45810"/>
    <s v="OK"/>
    <m/>
    <n v="602"/>
    <n v="45804"/>
    <n v="72.489999999999995"/>
    <s v="Sí"/>
    <n v="45798"/>
    <s v="Sí"/>
    <n v="41"/>
    <n v="14296.02"/>
    <n v="65365.41"/>
    <n v="20"/>
    <n v="21"/>
    <n v="3"/>
    <n v="0"/>
    <s v="Caniausa"/>
    <s v="Sí"/>
    <s v="Sí"/>
    <m/>
    <m/>
    <m/>
    <m/>
    <x v="7"/>
    <n v="0.72489999999999999"/>
    <n v="436"/>
    <n v="16"/>
    <x v="2"/>
    <n v="0.83656270115278841"/>
    <n v="3.8249991222423785"/>
    <n v="1708.9"/>
    <x v="1"/>
  </r>
  <r>
    <x v="7"/>
    <n v="8137"/>
    <x v="1015"/>
    <n v="380"/>
    <n v="45770"/>
    <m/>
    <s v="Alberto"/>
    <n v="45803"/>
    <s v="OK"/>
    <m/>
    <n v="0"/>
    <m/>
    <n v="0"/>
    <s v="No"/>
    <m/>
    <s v="No"/>
    <n v="0"/>
    <n v="1077"/>
    <n v="2000"/>
    <n v="1"/>
    <n v="14"/>
    <n v="0"/>
    <n v="1"/>
    <s v="No"/>
    <s v="No"/>
    <s v="No"/>
    <m/>
    <m/>
    <m/>
    <m/>
    <x v="7"/>
    <n v="0"/>
    <n v="0"/>
    <n v="13"/>
    <x v="1"/>
    <n v="2.8342105263157893"/>
    <n v="5.2631578947368425"/>
    <n v="38"/>
    <x v="0"/>
  </r>
  <r>
    <x v="7"/>
    <n v="8129"/>
    <x v="1016"/>
    <n v="712"/>
    <n v="45770"/>
    <n v="45954"/>
    <s v="Alberto"/>
    <m/>
    <m/>
    <n v="46070"/>
    <n v="0"/>
    <m/>
    <n v="20"/>
    <s v="No consta"/>
    <m/>
    <s v="No"/>
    <n v="0"/>
    <n v="500"/>
    <n v="500"/>
    <n v="0"/>
    <n v="0"/>
    <n v="0"/>
    <n v="0"/>
    <s v="No"/>
    <s v="No"/>
    <s v="No"/>
    <m/>
    <m/>
    <m/>
    <m/>
    <x v="7"/>
    <n v="0.2"/>
    <n v="0"/>
    <n v="14"/>
    <x v="1"/>
    <n v="0.702247191011236"/>
    <n v="0.702247191011236"/>
    <n v="71.2"/>
    <x v="0"/>
  </r>
  <r>
    <x v="7"/>
    <n v="8139"/>
    <x v="1017"/>
    <n v="232"/>
    <n v="45770"/>
    <n v="45954"/>
    <s v="Alberto"/>
    <m/>
    <m/>
    <n v="45999"/>
    <n v="12"/>
    <n v="45657"/>
    <m/>
    <m/>
    <m/>
    <m/>
    <m/>
    <n v="1000"/>
    <m/>
    <m/>
    <n v="13"/>
    <m/>
    <m/>
    <s v="Colaboran con Muragats, agentes forestales y una perrera pero no indican su nombre"/>
    <m/>
    <m/>
    <m/>
    <m/>
    <m/>
    <m/>
    <x v="7"/>
    <n v="0"/>
    <n v="0"/>
    <n v="5"/>
    <x v="1"/>
    <n v="4.3103448275862073"/>
    <m/>
    <n v="23.2"/>
    <x v="1"/>
  </r>
  <r>
    <x v="7"/>
    <n v="8140"/>
    <x v="1018"/>
    <n v="6160"/>
    <n v="45770"/>
    <n v="45956"/>
    <s v="Alberto"/>
    <n v="45966"/>
    <m/>
    <m/>
    <n v="376"/>
    <m/>
    <m/>
    <s v="No"/>
    <m/>
    <s v="Sí"/>
    <s v=""/>
    <n v="9000"/>
    <n v="9000"/>
    <m/>
    <m/>
    <m/>
    <m/>
    <s v="Asocaición para la defensa de animales de Osona y con la Asociación Peluts de Navarclés"/>
    <s v="No"/>
    <s v="No"/>
    <m/>
    <m/>
    <m/>
    <m/>
    <x v="7"/>
    <n v="0"/>
    <n v="0"/>
    <n v="9"/>
    <x v="1"/>
    <n v="1.4610389610389611"/>
    <n v="1.4610389610389611"/>
    <n v="616"/>
    <x v="1"/>
  </r>
  <r>
    <x v="7"/>
    <n v="8141"/>
    <x v="1019"/>
    <n v="6185"/>
    <n v="45770"/>
    <n v="45956"/>
    <s v="Alberto"/>
    <m/>
    <m/>
    <n v="46083"/>
    <n v="0"/>
    <m/>
    <n v="90"/>
    <s v="No"/>
    <m/>
    <s v="No"/>
    <m/>
    <n v="9633.2900000000009"/>
    <n v="9633.2900000000009"/>
    <n v="30"/>
    <m/>
    <n v="0"/>
    <n v="8"/>
    <s v="Servicios puntuales a veterinaria y Help Guau"/>
    <s v="Sí"/>
    <s v="Sí"/>
    <m/>
    <m/>
    <m/>
    <m/>
    <x v="7"/>
    <n v="0.9"/>
    <n v="0"/>
    <n v="11"/>
    <x v="1"/>
    <n v="1.5575246564268392"/>
    <n v="1.5575246564268392"/>
    <n v="618.5"/>
    <x v="0"/>
  </r>
  <r>
    <x v="7"/>
    <n v="8142"/>
    <x v="1020"/>
    <n v="163"/>
    <n v="45770"/>
    <n v="45956"/>
    <s v="Alberto"/>
    <m/>
    <m/>
    <n v="45981"/>
    <n v="17"/>
    <n v="2024"/>
    <n v="100"/>
    <s v="No"/>
    <m/>
    <s v="No"/>
    <m/>
    <n v="1000"/>
    <n v="1000"/>
    <n v="0"/>
    <n v="20"/>
    <n v="0"/>
    <n v="0"/>
    <s v="Clinica Veterinaria Manescalia y centro El Refugio de animales"/>
    <s v="Sí"/>
    <s v="Sí"/>
    <m/>
    <m/>
    <m/>
    <m/>
    <x v="7"/>
    <n v="1"/>
    <n v="17"/>
    <n v="14"/>
    <x v="1"/>
    <n v="6.1349693251533743"/>
    <n v="6.1349693251533743"/>
    <n v="16.3"/>
    <x v="1"/>
  </r>
  <r>
    <x v="7"/>
    <n v="8143"/>
    <x v="1021"/>
    <n v="3710"/>
    <n v="45770"/>
    <n v="45956"/>
    <s v="Alberto"/>
    <m/>
    <m/>
    <n v="45982"/>
    <n v="97"/>
    <s v="09/25"/>
    <n v="0.53"/>
    <s v="Sí"/>
    <n v="45607"/>
    <s v="Sí"/>
    <n v="48"/>
    <n v="5000"/>
    <n v="9000"/>
    <n v="3"/>
    <n v="2"/>
    <m/>
    <m/>
    <s v="Recogida Mancomunitat de la Conca d´Òdena MICOD y Centro Canino Sir Can SL y colonias CATODENA"/>
    <s v="Sí"/>
    <s v="No"/>
    <m/>
    <m/>
    <m/>
    <m/>
    <x v="7"/>
    <n v="0.53"/>
    <n v="51"/>
    <n v="14"/>
    <x v="1"/>
    <n v="1.3477088948787062"/>
    <n v="2.4258760107816713"/>
    <n v="371"/>
    <x v="1"/>
  </r>
  <r>
    <x v="7"/>
    <n v="8145"/>
    <x v="1022"/>
    <n v="3946"/>
    <n v="45770"/>
    <n v="45956"/>
    <s v="Alberto"/>
    <m/>
    <m/>
    <n v="46031"/>
    <n v="100"/>
    <m/>
    <n v="98"/>
    <s v="No"/>
    <m/>
    <s v="Sí"/>
    <n v="9"/>
    <n v="3800"/>
    <n v="24972.09"/>
    <n v="37"/>
    <n v="49"/>
    <n v="0"/>
    <n v="2"/>
    <s v="No"/>
    <s v="No"/>
    <s v="No"/>
    <m/>
    <m/>
    <m/>
    <m/>
    <x v="7"/>
    <n v="0.98"/>
    <n v="98"/>
    <n v="14"/>
    <x v="1"/>
    <n v="0.96300050684237204"/>
    <n v="6.3284566649771925"/>
    <n v="394.6"/>
    <x v="1"/>
  </r>
  <r>
    <x v="7"/>
    <n v="8146"/>
    <x v="1023"/>
    <n v="2093"/>
    <n v="45770"/>
    <n v="45956"/>
    <s v="Alberto"/>
    <m/>
    <m/>
    <n v="46063"/>
    <n v="168"/>
    <s v="02/25"/>
    <n v="35"/>
    <s v="No"/>
    <m/>
    <s v="Sí"/>
    <n v="25"/>
    <n v="5515"/>
    <n v="5515"/>
    <m/>
    <m/>
    <m/>
    <m/>
    <s v="Mancomunitat Intermunicipal Penedès-Garraf"/>
    <s v="No"/>
    <s v="No"/>
    <m/>
    <m/>
    <m/>
    <m/>
    <x v="7"/>
    <n v="0.35"/>
    <n v="59"/>
    <n v="11"/>
    <x v="1"/>
    <n v="2.6349737219302436"/>
    <n v="2.6349737219302436"/>
    <n v="209.3"/>
    <x v="1"/>
  </r>
  <r>
    <x v="7"/>
    <n v="8147"/>
    <x v="1024"/>
    <n v="24677"/>
    <n v="45770"/>
    <m/>
    <s v="Alberto"/>
    <s v="11/07/25 Falta la pregunta 8 nombrar a las empresas con convenio o contrato"/>
    <m/>
    <m/>
    <n v="358"/>
    <s v="10/24"/>
    <n v="95"/>
    <s v="No"/>
    <m/>
    <s v="Sí"/>
    <n v="40"/>
    <n v="17535"/>
    <n v="53724"/>
    <n v="23"/>
    <n v="35"/>
    <n v="9"/>
    <n v="10"/>
    <m/>
    <s v="Sí"/>
    <s v="Sí"/>
    <m/>
    <m/>
    <m/>
    <m/>
    <x v="7"/>
    <n v="0.95"/>
    <n v="340"/>
    <n v="14"/>
    <x v="1"/>
    <n v="0.71058070267860762"/>
    <n v="2.1770879766584268"/>
    <n v="2467.6999999999998"/>
    <x v="1"/>
  </r>
  <r>
    <x v="7"/>
    <n v="8148"/>
    <x v="1025"/>
    <n v="4419"/>
    <n v="45770"/>
    <n v="45957"/>
    <s v="Alberto"/>
    <m/>
    <m/>
    <n v="45985"/>
    <n v="1000"/>
    <n v="46022"/>
    <n v="45"/>
    <s v="Sí"/>
    <n v="45128"/>
    <s v="Sí"/>
    <n v="5"/>
    <n v="23000"/>
    <n v="26979.25"/>
    <n v="58"/>
    <n v="11"/>
    <n v="1"/>
    <n v="9"/>
    <s v="Asociación Gats de Olivella"/>
    <s v="Sí"/>
    <s v="No"/>
    <m/>
    <m/>
    <m/>
    <m/>
    <x v="7"/>
    <n v="0.45"/>
    <n v="450"/>
    <n v="16"/>
    <x v="2"/>
    <n v="5.2047974654899303"/>
    <n v="6.1052840009051819"/>
    <n v="441.9"/>
    <x v="3"/>
  </r>
  <r>
    <x v="7"/>
    <n v="8149"/>
    <x v="1026"/>
    <n v="1216"/>
    <n v="45770"/>
    <m/>
    <s v="Alberto"/>
    <n v="45798"/>
    <s v="OK"/>
    <m/>
    <n v="16"/>
    <n v="45392"/>
    <n v="50"/>
    <s v="No"/>
    <m/>
    <s v="No"/>
    <n v="0"/>
    <m/>
    <m/>
    <n v="3"/>
    <n v="7"/>
    <n v="0"/>
    <n v="0"/>
    <s v="No"/>
    <s v="No"/>
    <s v="No"/>
    <m/>
    <m/>
    <m/>
    <m/>
    <x v="7"/>
    <n v="0.5"/>
    <n v="8"/>
    <n v="13"/>
    <x v="1"/>
    <m/>
    <m/>
    <n v="121.6"/>
    <x v="1"/>
  </r>
  <r>
    <x v="7"/>
    <n v="8144"/>
    <x v="1027"/>
    <n v="913"/>
    <n v="45770"/>
    <n v="45957"/>
    <s v="Alberto"/>
    <m/>
    <m/>
    <n v="46051"/>
    <n v="0"/>
    <m/>
    <n v="0"/>
    <s v="No"/>
    <m/>
    <s v="No"/>
    <m/>
    <n v="0"/>
    <n v="1000"/>
    <n v="0"/>
    <n v="13"/>
    <n v="0"/>
    <n v="0"/>
    <s v="Centre Veterinari del Berguedà"/>
    <s v="No"/>
    <s v="No"/>
    <m/>
    <m/>
    <m/>
    <m/>
    <x v="7"/>
    <n v="0"/>
    <n v="0"/>
    <n v="13"/>
    <x v="1"/>
    <n v="0"/>
    <n v="1.095290251916758"/>
    <n v="91.3"/>
    <x v="0"/>
  </r>
  <r>
    <x v="7"/>
    <n v="8150"/>
    <x v="1028"/>
    <n v="350"/>
    <n v="45770"/>
    <n v="45807"/>
    <s v="Alberto"/>
    <s v="09/05/25 Incompleta"/>
    <s v="FASE 2"/>
    <n v="45849"/>
    <n v="1467"/>
    <n v="45748"/>
    <n v="80.98"/>
    <s v="No"/>
    <m/>
    <s v="Sí"/>
    <n v="0.18609999999999999"/>
    <n v="20000"/>
    <n v="291598.59000000003"/>
    <n v="175"/>
    <n v="257"/>
    <m/>
    <m/>
    <s v="Recogida Lliga Protectora de Animals i Plantes de Sabadell, Cer Asociacion Progat Barberá y veterinario Hospital Veterinario Anicura-Vets Barbera"/>
    <s v="Sí"/>
    <s v="Sí"/>
    <m/>
    <m/>
    <m/>
    <m/>
    <x v="7"/>
    <n v="0.80980000000000008"/>
    <n v="1188"/>
    <n v="13"/>
    <x v="1"/>
    <n v="57.142857142857146"/>
    <n v="833.13882857142869"/>
    <n v="35"/>
    <x v="3"/>
  </r>
  <r>
    <x v="7"/>
    <n v="8151"/>
    <x v="1029"/>
    <n v="569"/>
    <n v="45770"/>
    <n v="45957"/>
    <s v="Alberto"/>
    <m/>
    <m/>
    <n v="45981"/>
    <n v="0"/>
    <m/>
    <m/>
    <s v="No"/>
    <m/>
    <m/>
    <m/>
    <m/>
    <m/>
    <n v="0"/>
    <n v="0"/>
    <n v="0"/>
    <n v="0"/>
    <s v="No"/>
    <s v="No"/>
    <s v="No"/>
    <m/>
    <m/>
    <m/>
    <m/>
    <x v="7"/>
    <n v="0"/>
    <n v="0"/>
    <n v="8"/>
    <x v="1"/>
    <m/>
    <m/>
    <n v="56.9"/>
    <x v="0"/>
  </r>
  <r>
    <x v="7"/>
    <n v="8152"/>
    <x v="1030"/>
    <n v="178"/>
    <n v="45770"/>
    <n v="45957"/>
    <s v="Alberto"/>
    <m/>
    <m/>
    <m/>
    <n v="0"/>
    <m/>
    <m/>
    <m/>
    <m/>
    <m/>
    <m/>
    <m/>
    <m/>
    <m/>
    <m/>
    <m/>
    <m/>
    <m/>
    <m/>
    <m/>
    <m/>
    <m/>
    <m/>
    <m/>
    <x v="7"/>
    <n v="0"/>
    <n v="0"/>
    <n v="0"/>
    <x v="0"/>
    <m/>
    <m/>
    <n v="17.8"/>
    <x v="0"/>
  </r>
  <r>
    <x v="7"/>
    <n v="8153"/>
    <x v="1031"/>
    <n v="805"/>
    <n v="45770"/>
    <n v="45957"/>
    <s v="Alberto"/>
    <m/>
    <m/>
    <m/>
    <n v="0"/>
    <m/>
    <m/>
    <m/>
    <m/>
    <m/>
    <m/>
    <m/>
    <m/>
    <m/>
    <m/>
    <m/>
    <m/>
    <m/>
    <m/>
    <m/>
    <m/>
    <m/>
    <m/>
    <m/>
    <x v="7"/>
    <n v="0"/>
    <n v="0"/>
    <n v="0"/>
    <x v="0"/>
    <m/>
    <m/>
    <n v="80.5"/>
    <x v="0"/>
  </r>
  <r>
    <x v="7"/>
    <n v="8154"/>
    <x v="1032"/>
    <n v="935"/>
    <n v="45770"/>
    <n v="45957"/>
    <s v="Alberto"/>
    <m/>
    <m/>
    <m/>
    <n v="0"/>
    <m/>
    <m/>
    <m/>
    <m/>
    <m/>
    <m/>
    <m/>
    <m/>
    <m/>
    <m/>
    <m/>
    <m/>
    <m/>
    <m/>
    <m/>
    <m/>
    <m/>
    <m/>
    <m/>
    <x v="7"/>
    <n v="0"/>
    <n v="0"/>
    <n v="0"/>
    <x v="0"/>
    <m/>
    <m/>
    <n v="93.5"/>
    <x v="0"/>
  </r>
  <r>
    <x v="7"/>
    <n v="8155"/>
    <x v="1033"/>
    <n v="9938"/>
    <n v="45770"/>
    <m/>
    <s v="Alberto"/>
    <n v="45799"/>
    <s v="OK"/>
    <m/>
    <n v="914"/>
    <n v="2023"/>
    <n v="59"/>
    <s v="Sí"/>
    <n v="45506"/>
    <s v="No"/>
    <n v="0"/>
    <n v="4300"/>
    <n v="70000"/>
    <n v="141"/>
    <n v="226"/>
    <n v="2"/>
    <n v="14"/>
    <s v="Protectora la gestiona Amics dels Animals de Palafolls y un contrato para la esterilización y CER con el veterinario Javier Ponce de León"/>
    <s v="Sí"/>
    <s v="No"/>
    <m/>
    <m/>
    <m/>
    <m/>
    <x v="7"/>
    <n v="0.59"/>
    <n v="539"/>
    <n v="16"/>
    <x v="2"/>
    <n v="0.4326826323203864"/>
    <n v="7.0436707587039642"/>
    <n v="993.8"/>
    <x v="1"/>
  </r>
  <r>
    <x v="7"/>
    <n v="8156"/>
    <x v="1034"/>
    <n v="15456"/>
    <n v="45772"/>
    <m/>
    <s v="Alberto"/>
    <n v="45813"/>
    <s v="FASE 2"/>
    <m/>
    <n v="803"/>
    <n v="45793"/>
    <n v="50.8"/>
    <s v="Sí"/>
    <n v="45491"/>
    <s v="Sí"/>
    <m/>
    <m/>
    <m/>
    <n v="44"/>
    <n v="176"/>
    <n v="0"/>
    <n v="67"/>
    <s v="Recogida con Protectora de Animales de Granollers y gestión colonias con la Asociación Progat Palau"/>
    <s v="Sí"/>
    <s v="Sí"/>
    <m/>
    <m/>
    <m/>
    <m/>
    <x v="7"/>
    <n v="0.50800000000000001"/>
    <n v="408"/>
    <n v="13"/>
    <x v="1"/>
    <m/>
    <m/>
    <n v="1545.6"/>
    <x v="1"/>
  </r>
  <r>
    <x v="7"/>
    <n v="8157"/>
    <x v="1035"/>
    <n v="11825"/>
    <n v="45772"/>
    <m/>
    <s v="Alberto"/>
    <n v="45810"/>
    <s v="OK"/>
    <m/>
    <n v="250"/>
    <m/>
    <n v="80"/>
    <s v="No"/>
    <m/>
    <s v="Sí"/>
    <m/>
    <n v="8000"/>
    <n v="25000"/>
    <n v="24"/>
    <n v="0"/>
    <n v="3"/>
    <n v="1"/>
    <s v="Centro privado de acogida Caniausa, asociación SOS Maullidos"/>
    <s v="Sí"/>
    <s v="No"/>
    <m/>
    <m/>
    <m/>
    <m/>
    <x v="7"/>
    <n v="0.8"/>
    <n v="200"/>
    <n v="13"/>
    <x v="1"/>
    <n v="0.67653276955602537"/>
    <n v="2.1141649048625792"/>
    <n v="1182.5"/>
    <x v="1"/>
  </r>
  <r>
    <x v="7"/>
    <n v="8905"/>
    <x v="1036"/>
    <n v="3044"/>
    <n v="45772"/>
    <n v="45957"/>
    <s v="Alberto"/>
    <m/>
    <m/>
    <n v="45982"/>
    <n v="25"/>
    <m/>
    <n v="70"/>
    <s v="No"/>
    <m/>
    <s v="No"/>
    <m/>
    <n v="657.5"/>
    <n v="657.5"/>
    <n v="1"/>
    <n v="37"/>
    <n v="0"/>
    <n v="0"/>
    <s v="Gats del Carrer del Baix Llobregat y Animals sense sostre"/>
    <s v="No"/>
    <s v="No"/>
    <m/>
    <m/>
    <m/>
    <m/>
    <x v="7"/>
    <n v="0.7"/>
    <n v="18"/>
    <n v="13"/>
    <x v="1"/>
    <n v="0.21599868593955321"/>
    <n v="0.21599868593955321"/>
    <n v="304.39999999999998"/>
    <x v="2"/>
  </r>
  <r>
    <x v="7"/>
    <n v="8158"/>
    <x v="1037"/>
    <n v="4363"/>
    <n v="45772"/>
    <n v="45957"/>
    <s v="Alberto"/>
    <m/>
    <m/>
    <n v="46037"/>
    <n v="151"/>
    <s v="12/25"/>
    <n v="50"/>
    <s v="No"/>
    <m/>
    <s v="No"/>
    <m/>
    <n v="4750"/>
    <n v="4750"/>
    <n v="4"/>
    <n v="51"/>
    <m/>
    <m/>
    <s v="Gats del Carrer y Fundación Daina"/>
    <s v="?"/>
    <s v="No"/>
    <m/>
    <m/>
    <m/>
    <m/>
    <x v="7"/>
    <n v="0.5"/>
    <n v="76"/>
    <n v="12"/>
    <x v="1"/>
    <n v="1.0887004354801741"/>
    <n v="1.0887004354801741"/>
    <n v="436.3"/>
    <x v="1"/>
  </r>
  <r>
    <x v="7"/>
    <n v="8159"/>
    <x v="1038"/>
    <n v="18881"/>
    <n v="45772"/>
    <n v="45957"/>
    <s v="Alberto"/>
    <m/>
    <m/>
    <n v="46073"/>
    <n v="0"/>
    <m/>
    <m/>
    <m/>
    <m/>
    <m/>
    <m/>
    <m/>
    <m/>
    <m/>
    <m/>
    <m/>
    <m/>
    <m/>
    <m/>
    <m/>
    <m/>
    <m/>
    <m/>
    <m/>
    <x v="7"/>
    <n v="0"/>
    <n v="0"/>
    <n v="0"/>
    <x v="0"/>
    <m/>
    <m/>
    <n v="1888.1"/>
    <x v="0"/>
  </r>
  <r>
    <x v="7"/>
    <n v="8160"/>
    <x v="1039"/>
    <n v="438"/>
    <n v="45772"/>
    <n v="45957"/>
    <s v="Alberto"/>
    <m/>
    <m/>
    <s v="19/12/25 y 20/01/26"/>
    <n v="0"/>
    <m/>
    <n v="0"/>
    <s v="No le consta"/>
    <m/>
    <s v="No le consta"/>
    <m/>
    <n v="800"/>
    <n v="800"/>
    <n v="0"/>
    <n v="0"/>
    <n v="0"/>
    <n v="0"/>
    <s v="No consta"/>
    <s v="Sí"/>
    <s v="Sí"/>
    <m/>
    <m/>
    <m/>
    <m/>
    <x v="7"/>
    <n v="0"/>
    <n v="0"/>
    <n v="12"/>
    <x v="1"/>
    <n v="1.8264840182648401"/>
    <n v="1.8264840182648401"/>
    <n v="43.8"/>
    <x v="0"/>
  </r>
  <r>
    <x v="7"/>
    <n v="8161"/>
    <x v="1040"/>
    <n v="17555"/>
    <n v="45772"/>
    <n v="45957"/>
    <s v="Alberto"/>
    <m/>
    <m/>
    <n v="46076"/>
    <n v="718"/>
    <n v="2024"/>
    <m/>
    <m/>
    <m/>
    <m/>
    <m/>
    <m/>
    <m/>
    <m/>
    <m/>
    <m/>
    <m/>
    <m/>
    <m/>
    <m/>
    <m/>
    <m/>
    <m/>
    <m/>
    <x v="7"/>
    <n v="0"/>
    <n v="0"/>
    <n v="2"/>
    <x v="1"/>
    <m/>
    <m/>
    <n v="1755.5"/>
    <x v="1"/>
  </r>
  <r>
    <x v="7"/>
    <n v="8163"/>
    <x v="1041"/>
    <n v="29455"/>
    <n v="45772"/>
    <n v="45807"/>
    <s v="Alberto"/>
    <s v="09/05/25 , faltan animales recogidos, falta nombrar los veterinarios con los que tienen convenios"/>
    <s v="FASE 2"/>
    <m/>
    <n v="933"/>
    <n v="2023"/>
    <n v="72.66"/>
    <s v="Sí"/>
    <n v="45503"/>
    <s v="No"/>
    <n v="0"/>
    <n v="22000"/>
    <n v="68637.16"/>
    <n v="51"/>
    <n v="26"/>
    <m/>
    <m/>
    <s v="Consell Comarcal del Maresme recogida,  l’Associació  protectora   d’animals   Gatpi control de colonias y dos veterinarios que no se nombran"/>
    <s v="?"/>
    <s v="No"/>
    <m/>
    <m/>
    <m/>
    <m/>
    <x v="7"/>
    <n v="0.72659999999999991"/>
    <n v="678"/>
    <n v="14"/>
    <x v="1"/>
    <n v="0.74690205398064846"/>
    <n v="2.330237990154473"/>
    <n v="2945.5"/>
    <x v="1"/>
  </r>
  <r>
    <x v="7"/>
    <n v="8164"/>
    <x v="1042"/>
    <n v="1352"/>
    <n v="45772"/>
    <n v="45957"/>
    <s v="Alberto"/>
    <m/>
    <m/>
    <n v="45992"/>
    <n v="19"/>
    <m/>
    <n v="90"/>
    <s v="No"/>
    <m/>
    <s v="No"/>
    <m/>
    <n v="4639.3500000000004"/>
    <n v="1900.65"/>
    <n v="3"/>
    <n v="1"/>
    <n v="0"/>
    <n v="0"/>
    <s v="Centro de acogida CAAD Mancomunidad Penedès-Garraf"/>
    <s v="Sí"/>
    <s v="No"/>
    <m/>
    <m/>
    <m/>
    <m/>
    <x v="7"/>
    <n v="0.9"/>
    <n v="17"/>
    <n v="13"/>
    <x v="1"/>
    <n v="3.4314718934911244"/>
    <n v="1.4058062130177515"/>
    <n v="135.19999999999999"/>
    <x v="1"/>
  </r>
  <r>
    <x v="7"/>
    <n v="8165"/>
    <x v="1043"/>
    <n v="2353"/>
    <n v="45772"/>
    <n v="45957"/>
    <s v="Alberto"/>
    <m/>
    <m/>
    <n v="45993"/>
    <n v="61"/>
    <m/>
    <m/>
    <s v="No"/>
    <m/>
    <s v="No"/>
    <m/>
    <n v="8868"/>
    <n v="1300"/>
    <n v="2"/>
    <n v="0"/>
    <n v="0"/>
    <n v="0"/>
    <s v="Recogida a través del servicio mancomunado de la Conca d´Òdena y operado por SIRCAN"/>
    <s v="Sí"/>
    <s v="Sí"/>
    <m/>
    <m/>
    <m/>
    <m/>
    <x v="7"/>
    <n v="0"/>
    <n v="0"/>
    <n v="12"/>
    <x v="1"/>
    <n v="3.7688057798555037"/>
    <n v="0.5524861878453039"/>
    <n v="235.3"/>
    <x v="1"/>
  </r>
  <r>
    <x v="7"/>
    <n v="8166"/>
    <x v="1044"/>
    <n v="1109"/>
    <n v="45772"/>
    <n v="45957"/>
    <s v="Alberto"/>
    <m/>
    <m/>
    <n v="46010"/>
    <n v="0"/>
    <m/>
    <m/>
    <s v="No"/>
    <m/>
    <s v="No"/>
    <m/>
    <n v="0"/>
    <n v="0"/>
    <n v="3"/>
    <n v="0"/>
    <n v="0"/>
    <n v="0"/>
    <s v="No"/>
    <s v="No"/>
    <s v="No"/>
    <m/>
    <m/>
    <m/>
    <m/>
    <x v="7"/>
    <n v="0"/>
    <n v="0"/>
    <n v="11"/>
    <x v="1"/>
    <n v="0"/>
    <n v="0"/>
    <n v="110.9"/>
    <x v="0"/>
  </r>
  <r>
    <x v="7"/>
    <n v="8167"/>
    <x v="1045"/>
    <n v="8555"/>
    <n v="45772"/>
    <n v="45851"/>
    <s v="Alberto"/>
    <n v="45827"/>
    <s v="FASE 2"/>
    <m/>
    <n v="150"/>
    <s v="06/25"/>
    <n v="55.33"/>
    <s v="Ordenanza municipal"/>
    <n v="2025"/>
    <s v="No"/>
    <n v="0"/>
    <n v="19000"/>
    <n v="32000"/>
    <n v="14"/>
    <n v="42"/>
    <n v="1"/>
    <n v="6"/>
    <s v="CER y recogida con Help Guau SL"/>
    <s v="Sí"/>
    <s v="Sí"/>
    <m/>
    <m/>
    <m/>
    <m/>
    <x v="7"/>
    <n v="0.55330000000000001"/>
    <n v="83"/>
    <n v="16"/>
    <x v="2"/>
    <n v="2.2209234365867911"/>
    <n v="3.7405026300409117"/>
    <n v="855.5"/>
    <x v="1"/>
  </r>
  <r>
    <x v="7"/>
    <n v="8182"/>
    <x v="1046"/>
    <n v="4140"/>
    <n v="45772"/>
    <n v="45957"/>
    <s v="Alberto"/>
    <m/>
    <m/>
    <n v="46000"/>
    <n v="154"/>
    <n v="45838"/>
    <n v="55"/>
    <s v="No"/>
    <m/>
    <s v="No"/>
    <m/>
    <n v="13000"/>
    <n v="13000"/>
    <n v="8"/>
    <n v="14"/>
    <n v="2"/>
    <n v="10"/>
    <s v="Refugi El Tuc"/>
    <s v="No"/>
    <s v="No"/>
    <m/>
    <m/>
    <m/>
    <m/>
    <x v="7"/>
    <n v="0.55000000000000004"/>
    <n v="85"/>
    <n v="14"/>
    <x v="1"/>
    <n v="3.1400966183574881"/>
    <n v="3.1400966183574881"/>
    <n v="414"/>
    <x v="1"/>
  </r>
  <r>
    <x v="7"/>
    <n v="8168"/>
    <x v="1047"/>
    <n v="518"/>
    <n v="45772"/>
    <n v="45957"/>
    <s v="Alberto"/>
    <m/>
    <m/>
    <m/>
    <n v="0"/>
    <m/>
    <m/>
    <m/>
    <m/>
    <m/>
    <m/>
    <m/>
    <m/>
    <m/>
    <m/>
    <m/>
    <m/>
    <m/>
    <m/>
    <m/>
    <m/>
    <m/>
    <m/>
    <m/>
    <x v="7"/>
    <n v="0"/>
    <n v="0"/>
    <n v="0"/>
    <x v="0"/>
    <m/>
    <m/>
    <n v="51.8"/>
    <x v="0"/>
  </r>
  <r>
    <x v="7"/>
    <n v="8169"/>
    <x v="1048"/>
    <n v="66184"/>
    <n v="45772"/>
    <m/>
    <s v="Alberto"/>
    <n v="45798"/>
    <s v="OK"/>
    <m/>
    <n v="850"/>
    <n v="2024"/>
    <n v="90"/>
    <s v="No"/>
    <m/>
    <s v="Sí"/>
    <n v="0.23"/>
    <n v="84000"/>
    <n v="64033.2"/>
    <n v="31"/>
    <n v="23"/>
    <n v="70"/>
    <n v="4"/>
    <s v="No"/>
    <s v="No"/>
    <s v="No"/>
    <m/>
    <m/>
    <m/>
    <m/>
    <x v="7"/>
    <n v="0.9"/>
    <n v="765"/>
    <n v="15"/>
    <x v="1"/>
    <n v="1.2691889278375439"/>
    <n v="0.96750271969055957"/>
    <n v="6618.4"/>
    <x v="1"/>
  </r>
  <r>
    <x v="7"/>
    <n v="8171"/>
    <x v="1049"/>
    <n v="2688"/>
    <n v="45772"/>
    <n v="45957"/>
    <s v="Alberto"/>
    <m/>
    <m/>
    <n v="46009"/>
    <n v="0"/>
    <m/>
    <n v="0"/>
    <s v="No le consta"/>
    <m/>
    <s v="No le consta"/>
    <m/>
    <n v="3500"/>
    <n v="3500"/>
    <n v="0"/>
    <n v="0"/>
    <n v="0"/>
    <n v="0"/>
    <s v="No le consta"/>
    <s v="Sí"/>
    <s v="Sí"/>
    <m/>
    <m/>
    <m/>
    <m/>
    <x v="7"/>
    <n v="0"/>
    <n v="0"/>
    <n v="12"/>
    <x v="1"/>
    <n v="1.3020833333333333"/>
    <n v="1.3020833333333333"/>
    <n v="268.8"/>
    <x v="0"/>
  </r>
  <r>
    <x v="7"/>
    <n v="8170"/>
    <x v="1050"/>
    <n v="553"/>
    <n v="45772"/>
    <n v="45957"/>
    <s v="Alberto"/>
    <m/>
    <m/>
    <m/>
    <n v="0"/>
    <m/>
    <m/>
    <m/>
    <m/>
    <m/>
    <m/>
    <m/>
    <m/>
    <m/>
    <m/>
    <m/>
    <m/>
    <m/>
    <m/>
    <m/>
    <m/>
    <m/>
    <m/>
    <m/>
    <x v="7"/>
    <n v="0"/>
    <n v="0"/>
    <n v="0"/>
    <x v="0"/>
    <m/>
    <m/>
    <n v="55.3"/>
    <x v="0"/>
  </r>
  <r>
    <x v="7"/>
    <n v="8230"/>
    <x v="1051"/>
    <n v="10594"/>
    <n v="45772"/>
    <n v="45957"/>
    <s v="Alberto"/>
    <m/>
    <m/>
    <n v="46037"/>
    <n v="365"/>
    <s v="05/25"/>
    <n v="88.49"/>
    <s v="Sí"/>
    <n v="45806"/>
    <s v="Algunos"/>
    <m/>
    <n v="6000"/>
    <n v="25089.4"/>
    <n v="6"/>
    <n v="7"/>
    <n v="0"/>
    <n v="3"/>
    <s v="Nou Premià Veterinario, contrato con Help Guau y una persona para los gatos comunitarios"/>
    <s v="Sí"/>
    <s v="Sí"/>
    <m/>
    <m/>
    <m/>
    <m/>
    <x v="7"/>
    <n v="0.88489999999999991"/>
    <n v="323"/>
    <n v="15"/>
    <x v="1"/>
    <n v="0.56635831602794029"/>
    <n v="2.3682650556919014"/>
    <n v="1059.4000000000001"/>
    <x v="1"/>
  </r>
  <r>
    <x v="7"/>
    <n v="8172"/>
    <x v="1052"/>
    <n v="28951"/>
    <n v="45772"/>
    <m/>
    <s v="Alberto"/>
    <n v="45783"/>
    <s v="OK"/>
    <m/>
    <n v="114"/>
    <n v="2025"/>
    <n v="100"/>
    <s v="No"/>
    <m/>
    <s v="No"/>
    <n v="0"/>
    <n v="2000"/>
    <n v="22000"/>
    <n v="9"/>
    <n v="12"/>
    <n v="2"/>
    <n v="6"/>
    <s v="Empresa Help Guau"/>
    <s v="Sí"/>
    <s v="Sí"/>
    <m/>
    <m/>
    <m/>
    <m/>
    <x v="7"/>
    <n v="1"/>
    <n v="114"/>
    <n v="15"/>
    <x v="1"/>
    <n v="6.9082242409588615E-2"/>
    <n v="0.75990466650547472"/>
    <n v="2895.1"/>
    <x v="2"/>
  </r>
  <r>
    <x v="7"/>
    <n v="8174"/>
    <x v="1053"/>
    <n v="629"/>
    <n v="45772"/>
    <s v="27/10/0258"/>
    <s v="Alberto"/>
    <m/>
    <m/>
    <n v="46071"/>
    <n v="0"/>
    <m/>
    <m/>
    <s v="No"/>
    <m/>
    <s v="No"/>
    <m/>
    <n v="0"/>
    <n v="0"/>
    <n v="0"/>
    <n v="0"/>
    <n v="0"/>
    <n v="0"/>
    <s v="Mancomunitat Penedés-Garraf"/>
    <s v="Sí"/>
    <s v="Sí"/>
    <m/>
    <m/>
    <m/>
    <m/>
    <x v="7"/>
    <n v="0"/>
    <n v="0"/>
    <n v="11"/>
    <x v="1"/>
    <n v="0"/>
    <n v="0"/>
    <n v="62.9"/>
    <x v="0"/>
  </r>
  <r>
    <x v="7"/>
    <n v="8175"/>
    <x v="1054"/>
    <n v="4489"/>
    <n v="45772"/>
    <n v="45957"/>
    <s v="Alberto"/>
    <m/>
    <m/>
    <n v="45993"/>
    <n v="137"/>
    <n v="2024"/>
    <n v="80"/>
    <s v="Sí"/>
    <n v="45498"/>
    <s v="No"/>
    <m/>
    <n v="1417.98"/>
    <n v="2183"/>
    <n v="14"/>
    <n v="16"/>
    <n v="0"/>
    <n v="0"/>
    <s v="Asociación Berguedana per a la proteccio del animals y Asociación Petjades del Bergueda"/>
    <m/>
    <s v="No"/>
    <m/>
    <m/>
    <m/>
    <m/>
    <x v="7"/>
    <n v="0.8"/>
    <n v="110"/>
    <n v="14"/>
    <x v="1"/>
    <n v="0.31587881488081976"/>
    <n v="0.48629984406326576"/>
    <n v="448.9"/>
    <x v="1"/>
  </r>
  <r>
    <x v="7"/>
    <n v="8176"/>
    <x v="1055"/>
    <n v="210"/>
    <n v="45772"/>
    <n v="45957"/>
    <s v="Alberto"/>
    <m/>
    <m/>
    <n v="46064"/>
    <n v="20"/>
    <n v="46006"/>
    <n v="100"/>
    <s v="No"/>
    <m/>
    <s v="Sí"/>
    <n v="100"/>
    <n v="1500"/>
    <n v="1500"/>
    <n v="0"/>
    <n v="0"/>
    <n v="0"/>
    <n v="0"/>
    <s v="APAN Anoia"/>
    <s v="Sí"/>
    <s v="Sí"/>
    <m/>
    <m/>
    <m/>
    <m/>
    <x v="7"/>
    <n v="1"/>
    <n v="20"/>
    <n v="15"/>
    <x v="1"/>
    <n v="7.1428571428571432"/>
    <n v="7.1428571428571432"/>
    <n v="21"/>
    <x v="1"/>
  </r>
  <r>
    <x v="7"/>
    <n v="8177"/>
    <x v="1056"/>
    <n v="42"/>
    <n v="45772"/>
    <n v="45957"/>
    <s v="Alberto"/>
    <m/>
    <m/>
    <n v="46020"/>
    <n v="0"/>
    <m/>
    <m/>
    <s v="No"/>
    <m/>
    <s v="No"/>
    <m/>
    <n v="0"/>
    <n v="350"/>
    <n v="0"/>
    <n v="0"/>
    <n v="0"/>
    <n v="0"/>
    <s v="No"/>
    <s v="No"/>
    <s v="No"/>
    <m/>
    <m/>
    <m/>
    <m/>
    <x v="7"/>
    <n v="0"/>
    <n v="0"/>
    <n v="11"/>
    <x v="1"/>
    <n v="0"/>
    <n v="8.3333333333333339"/>
    <n v="4.2"/>
    <x v="0"/>
  </r>
  <r>
    <x v="7"/>
    <n v="8178"/>
    <x v="1057"/>
    <n v="594"/>
    <n v="45772"/>
    <n v="45957"/>
    <s v="Alberto"/>
    <m/>
    <m/>
    <m/>
    <n v="0"/>
    <m/>
    <m/>
    <m/>
    <m/>
    <m/>
    <m/>
    <m/>
    <m/>
    <m/>
    <m/>
    <m/>
    <m/>
    <m/>
    <m/>
    <m/>
    <m/>
    <m/>
    <m/>
    <m/>
    <x v="7"/>
    <n v="0"/>
    <n v="0"/>
    <n v="0"/>
    <x v="0"/>
    <m/>
    <m/>
    <n v="59.4"/>
    <x v="0"/>
  </r>
  <r>
    <x v="7"/>
    <n v="8179"/>
    <x v="1058"/>
    <n v="920"/>
    <n v="45772"/>
    <n v="45807"/>
    <s v="Alberto"/>
    <s v="13/05/25 Indica que adjunta respuesta pero no la adjunta"/>
    <s v="FASE 2"/>
    <n v="45826"/>
    <n v="100"/>
    <m/>
    <n v="80"/>
    <s v="No"/>
    <m/>
    <s v="No"/>
    <m/>
    <n v="750"/>
    <n v="750"/>
    <n v="1"/>
    <n v="0"/>
    <n v="0"/>
    <n v="2"/>
    <s v="Fundación Daina por la defensa de los Animales y Asociacion de Animales de Rellinars"/>
    <s v="Sí"/>
    <s v="Sí"/>
    <m/>
    <m/>
    <m/>
    <m/>
    <x v="7"/>
    <n v="0.8"/>
    <n v="80"/>
    <n v="13"/>
    <x v="1"/>
    <n v="0.81521739130434778"/>
    <n v="0.81521739130434778"/>
    <n v="92"/>
    <x v="1"/>
  </r>
  <r>
    <x v="7"/>
    <n v="8180"/>
    <x v="1059"/>
    <n v="39462"/>
    <n v="45772"/>
    <n v="45957"/>
    <s v="Alberto"/>
    <m/>
    <m/>
    <m/>
    <n v="0"/>
    <m/>
    <m/>
    <m/>
    <m/>
    <m/>
    <m/>
    <m/>
    <m/>
    <m/>
    <m/>
    <m/>
    <m/>
    <m/>
    <m/>
    <m/>
    <m/>
    <m/>
    <m/>
    <m/>
    <x v="7"/>
    <n v="0"/>
    <n v="0"/>
    <n v="0"/>
    <x v="0"/>
    <m/>
    <m/>
    <n v="3946.2"/>
    <x v="0"/>
  </r>
  <r>
    <x v="7"/>
    <n v="8181"/>
    <x v="1060"/>
    <n v="10962"/>
    <n v="45772"/>
    <n v="45957"/>
    <s v="Alberto"/>
    <m/>
    <m/>
    <n v="46002"/>
    <n v="237"/>
    <n v="45974"/>
    <n v="86.5"/>
    <s v="No"/>
    <m/>
    <s v="No"/>
    <m/>
    <n v="18000"/>
    <n v="29000"/>
    <n v="41"/>
    <n v="23"/>
    <n v="3"/>
    <n v="14"/>
    <s v="Sí con empresa privada"/>
    <s v="Sí"/>
    <s v="No"/>
    <m/>
    <m/>
    <m/>
    <m/>
    <x v="7"/>
    <n v="0.86499999999999999"/>
    <n v="205"/>
    <n v="14"/>
    <x v="1"/>
    <n v="1.6420361247947455"/>
    <n v="2.6455026455026456"/>
    <n v="1096.2"/>
    <x v="1"/>
  </r>
  <r>
    <x v="7"/>
    <n v="8183"/>
    <x v="1061"/>
    <n v="6900"/>
    <n v="45772"/>
    <m/>
    <s v="Alberto"/>
    <n v="45825"/>
    <m/>
    <m/>
    <n v="66"/>
    <s v="11/24"/>
    <n v="48"/>
    <s v="Sí"/>
    <n v="45782"/>
    <s v="Sí"/>
    <n v="1.51"/>
    <n v="1500"/>
    <n v="1500"/>
    <n v="9"/>
    <n v="13"/>
    <n v="0"/>
    <n v="2"/>
    <s v="Asociación para la defensa de los animales de Osona"/>
    <s v="Sí"/>
    <s v="Sí"/>
    <m/>
    <m/>
    <m/>
    <m/>
    <x v="7"/>
    <n v="0.48"/>
    <n v="32"/>
    <n v="16"/>
    <x v="2"/>
    <n v="0.21739130434782608"/>
    <n v="0.21739130434782608"/>
    <n v="690"/>
    <x v="2"/>
  </r>
  <r>
    <x v="7"/>
    <n v="8184"/>
    <x v="1062"/>
    <n v="81532"/>
    <n v="45772"/>
    <n v="45957"/>
    <s v="Alberto"/>
    <m/>
    <m/>
    <m/>
    <n v="0"/>
    <m/>
    <m/>
    <m/>
    <m/>
    <m/>
    <m/>
    <m/>
    <m/>
    <m/>
    <m/>
    <m/>
    <m/>
    <m/>
    <m/>
    <m/>
    <m/>
    <m/>
    <m/>
    <m/>
    <x v="7"/>
    <n v="0"/>
    <n v="0"/>
    <n v="0"/>
    <x v="0"/>
    <m/>
    <m/>
    <n v="8153.2"/>
    <x v="0"/>
  </r>
  <r>
    <x v="7"/>
    <n v="8185"/>
    <x v="1063"/>
    <n v="237"/>
    <n v="45772"/>
    <n v="45957"/>
    <s v="Alberto"/>
    <m/>
    <m/>
    <n v="46055"/>
    <n v="95"/>
    <s v="03/25"/>
    <n v="100"/>
    <s v="No"/>
    <m/>
    <s v="No"/>
    <m/>
    <n v="4000"/>
    <n v="4000"/>
    <n v="5"/>
    <n v="1"/>
    <n v="0"/>
    <n v="0"/>
    <s v="APAN protectora de animales"/>
    <s v="Sí"/>
    <s v="No"/>
    <m/>
    <m/>
    <m/>
    <m/>
    <x v="7"/>
    <n v="1"/>
    <n v="95"/>
    <n v="14"/>
    <x v="1"/>
    <n v="16.877637130801688"/>
    <n v="16.877637130801688"/>
    <n v="23.7"/>
    <x v="3"/>
  </r>
  <r>
    <x v="7"/>
    <n v="8901"/>
    <x v="1064"/>
    <n v="281"/>
    <n v="45772"/>
    <n v="45957"/>
    <s v="Alberto"/>
    <m/>
    <m/>
    <n v="45985"/>
    <n v="0"/>
    <m/>
    <m/>
    <s v="No"/>
    <m/>
    <m/>
    <m/>
    <m/>
    <m/>
    <m/>
    <m/>
    <m/>
    <m/>
    <s v="No"/>
    <s v="No"/>
    <s v="No"/>
    <m/>
    <m/>
    <m/>
    <m/>
    <x v="7"/>
    <n v="0"/>
    <n v="0"/>
    <n v="4"/>
    <x v="1"/>
    <m/>
    <m/>
    <n v="28.1"/>
    <x v="0"/>
  </r>
  <r>
    <x v="7"/>
    <n v="8187"/>
    <x v="1065"/>
    <n v="222177"/>
    <n v="45772"/>
    <n v="45809"/>
    <s v="Alberto"/>
    <s v="06/05/25 falta recogidos fallecidos, trasparencia responde que no tienen datos y que no pasa nada"/>
    <s v="FASE 2"/>
    <n v="45834"/>
    <n v="1467"/>
    <s v="04/25"/>
    <n v="80.98"/>
    <s v="No"/>
    <m/>
    <s v="Sí"/>
    <n v="0.18609999999999999"/>
    <n v="20000"/>
    <n v="291598.59000000003"/>
    <n v="257"/>
    <n v="175"/>
    <s v=""/>
    <s v=""/>
    <s v="Contrato  de  servicio  para  la  recogida  y  acogida  de  animales  perdidos  o _x000a_abandonados, adjudicado a la entidad Lliga Protectora d’Animals i Plantes de Sabadell.  _x000a_ _x000a_.  -  Contrato  de  control  de  colonias  mediante  el  método  CER,  adjudicado  a  la _x000a_Asociación Progat Barberà.  _x000a_ _x000a_.  - Contrato para la atención veterinaria de urgencia de animales no de compañía _x000a_gravemente  enfermos  o  malheridos,  adjudicado  al  Hospital  Veterinario  Anicura-Vets _x000a_Barberà.  "/>
    <s v="Sí"/>
    <s v="Sí"/>
    <m/>
    <m/>
    <m/>
    <m/>
    <x v="7"/>
    <n v="0.80980000000000008"/>
    <n v="1188"/>
    <n v="15"/>
    <x v="1"/>
    <n v="9.0018318727861119E-2"/>
    <n v="1.3124607407607449"/>
    <n v="22217.7"/>
    <x v="2"/>
  </r>
  <r>
    <x v="7"/>
    <n v="8188"/>
    <x v="1066"/>
    <n v="153"/>
    <n v="45772"/>
    <n v="45957"/>
    <s v="Alberto"/>
    <m/>
    <m/>
    <n v="45986"/>
    <n v="0"/>
    <m/>
    <m/>
    <s v="No disponen de esta información"/>
    <m/>
    <s v="No disponen de esta información"/>
    <m/>
    <m/>
    <n v="1077.32"/>
    <m/>
    <m/>
    <m/>
    <m/>
    <s v="Casanova de Cal Galta"/>
    <s v="Sí"/>
    <s v="Sí"/>
    <m/>
    <m/>
    <m/>
    <m/>
    <x v="7"/>
    <n v="0"/>
    <n v="0"/>
    <n v="6"/>
    <x v="1"/>
    <m/>
    <n v="7.0413071895424828"/>
    <n v="15.3"/>
    <x v="0"/>
  </r>
  <r>
    <x v="7"/>
    <n v="8190"/>
    <x v="1067"/>
    <n v="301"/>
    <n v="45772"/>
    <n v="45960"/>
    <s v="Alberto"/>
    <m/>
    <m/>
    <m/>
    <n v="0"/>
    <m/>
    <m/>
    <m/>
    <m/>
    <m/>
    <m/>
    <m/>
    <m/>
    <m/>
    <m/>
    <m/>
    <m/>
    <m/>
    <m/>
    <m/>
    <m/>
    <m/>
    <m/>
    <m/>
    <x v="7"/>
    <n v="0"/>
    <n v="0"/>
    <n v="0"/>
    <x v="0"/>
    <m/>
    <m/>
    <n v="30.1"/>
    <x v="0"/>
  </r>
  <r>
    <x v="7"/>
    <n v="8191"/>
    <x v="1068"/>
    <n v="6927"/>
    <n v="45772"/>
    <n v="45960"/>
    <s v="Alberto"/>
    <m/>
    <m/>
    <m/>
    <n v="0"/>
    <m/>
    <m/>
    <m/>
    <m/>
    <m/>
    <m/>
    <m/>
    <m/>
    <m/>
    <m/>
    <m/>
    <m/>
    <m/>
    <m/>
    <m/>
    <m/>
    <m/>
    <m/>
    <m/>
    <x v="7"/>
    <n v="0"/>
    <n v="0"/>
    <n v="0"/>
    <x v="0"/>
    <m/>
    <m/>
    <n v="692.7"/>
    <x v="0"/>
  </r>
  <r>
    <x v="7"/>
    <n v="8194"/>
    <x v="1069"/>
    <n v="38490"/>
    <n v="45772"/>
    <m/>
    <s v="Alberto"/>
    <n v="45810"/>
    <s v="OK"/>
    <m/>
    <n v="90"/>
    <n v="2017"/>
    <n v="100"/>
    <s v="No"/>
    <m/>
    <s v="No"/>
    <n v="0"/>
    <n v="8054.97"/>
    <m/>
    <n v="22"/>
    <n v="5"/>
    <n v="3"/>
    <n v="0"/>
    <s v="Veterinario no se nombra, recogida DAINA"/>
    <s v="Sí"/>
    <s v="Sí"/>
    <m/>
    <m/>
    <m/>
    <m/>
    <x v="7"/>
    <n v="1"/>
    <n v="90"/>
    <n v="14"/>
    <x v="1"/>
    <n v="0.20927435697583788"/>
    <m/>
    <n v="3849"/>
    <x v="2"/>
  </r>
  <r>
    <x v="7"/>
    <n v="8195"/>
    <x v="1070"/>
    <n v="108"/>
    <n v="45772"/>
    <n v="45809"/>
    <s v="Alberto"/>
    <n v="45804"/>
    <s v="FASE 2"/>
    <s v="12/08/25 y 30/07/25 y 4/11/25"/>
    <n v="0"/>
    <m/>
    <n v="0"/>
    <s v="No"/>
    <m/>
    <s v="No"/>
    <n v="0"/>
    <m/>
    <n v="1000"/>
    <n v="0"/>
    <n v="0"/>
    <n v="0"/>
    <n v="0"/>
    <s v="Caniausa Center, SL"/>
    <s v="Sí"/>
    <s v="Sí"/>
    <m/>
    <m/>
    <m/>
    <m/>
    <x v="7"/>
    <n v="0"/>
    <n v="0"/>
    <n v="13"/>
    <x v="1"/>
    <m/>
    <n v="9.2592592592592595"/>
    <n v="10.8"/>
    <x v="0"/>
  </r>
  <r>
    <x v="7"/>
    <n v="8196"/>
    <x v="1071"/>
    <n v="27062"/>
    <n v="45772"/>
    <n v="45960"/>
    <s v="Alberto"/>
    <s v="RESPONDE EMAIL 07/05/25"/>
    <m/>
    <m/>
    <n v="500"/>
    <s v="03/25"/>
    <n v="60"/>
    <s v="Sí"/>
    <s v="03/25"/>
    <s v="Sí"/>
    <n v="0.25"/>
    <n v="19000"/>
    <n v="23500"/>
    <n v="4"/>
    <n v="1"/>
    <n v="1"/>
    <n v="0"/>
    <s v="Animals sense sostre"/>
    <s v="Sí"/>
    <s v="No"/>
    <m/>
    <m/>
    <m/>
    <m/>
    <x v="7"/>
    <n v="0.6"/>
    <n v="300"/>
    <n v="16"/>
    <x v="2"/>
    <n v="0.70209149360727219"/>
    <n v="0.8683763210405735"/>
    <n v="2706.2"/>
    <x v="1"/>
  </r>
  <r>
    <x v="7"/>
    <n v="8197"/>
    <x v="1072"/>
    <n v="11933"/>
    <n v="45772"/>
    <n v="45960"/>
    <s v="Alberto"/>
    <m/>
    <m/>
    <n v="45982"/>
    <n v="317"/>
    <s v="05/25"/>
    <n v="75"/>
    <s v="Sí"/>
    <n v="45488"/>
    <s v="No"/>
    <m/>
    <n v="6000"/>
    <n v="23000"/>
    <n v="9"/>
    <n v="19"/>
    <n v="1"/>
    <n v="15"/>
    <s v="Recogida con Lordcan"/>
    <s v="Sí"/>
    <s v="Sí"/>
    <m/>
    <m/>
    <m/>
    <m/>
    <x v="7"/>
    <n v="0.75"/>
    <n v="238"/>
    <n v="15"/>
    <x v="1"/>
    <n v="0.50280734098717839"/>
    <n v="1.9274281404508506"/>
    <n v="1193.3"/>
    <x v="1"/>
  </r>
  <r>
    <x v="7"/>
    <n v="8198"/>
    <x v="1073"/>
    <n v="6668"/>
    <n v="45772"/>
    <n v="45960"/>
    <s v="Alberto"/>
    <m/>
    <m/>
    <n v="45985"/>
    <n v="229"/>
    <s v="11/25"/>
    <n v="77.3"/>
    <s v="No"/>
    <m/>
    <s v="No"/>
    <m/>
    <n v="4400"/>
    <n v="7600"/>
    <n v="12"/>
    <n v="0"/>
    <m/>
    <m/>
    <s v="Fundación Daina"/>
    <s v="Sí"/>
    <s v="Sí"/>
    <m/>
    <m/>
    <m/>
    <m/>
    <x v="7"/>
    <n v="0.77300000000000002"/>
    <n v="177"/>
    <n v="12"/>
    <x v="1"/>
    <n v="0.65986802639472109"/>
    <n v="1.1397720455908817"/>
    <n v="666.8"/>
    <x v="1"/>
  </r>
  <r>
    <x v="7"/>
    <n v="8199"/>
    <x v="1074"/>
    <n v="943"/>
    <n v="45772"/>
    <m/>
    <s v="Alberto"/>
    <n v="45782"/>
    <s v="OK"/>
    <m/>
    <n v="0"/>
    <s v="01/25"/>
    <n v="0"/>
    <s v="No"/>
    <m/>
    <s v="No"/>
    <n v="0"/>
    <n v="0"/>
    <n v="1529.76"/>
    <n v="5"/>
    <n v="0"/>
    <n v="0"/>
    <n v="0"/>
    <s v="Protectora Animales Osona"/>
    <s v="Sí"/>
    <s v="No"/>
    <m/>
    <m/>
    <m/>
    <m/>
    <x v="7"/>
    <n v="0"/>
    <n v="0"/>
    <n v="15"/>
    <x v="1"/>
    <n v="0"/>
    <n v="1.6222269353128314"/>
    <n v="94.3"/>
    <x v="0"/>
  </r>
  <r>
    <x v="7"/>
    <n v="8200"/>
    <x v="1075"/>
    <n v="84831"/>
    <n v="45772"/>
    <m/>
    <s v="Alberto"/>
    <n v="45790"/>
    <s v="OK"/>
    <m/>
    <n v="800"/>
    <n v="45777"/>
    <n v="98"/>
    <s v="No"/>
    <m/>
    <s v="Sí"/>
    <n v="29.25"/>
    <n v="332092"/>
    <n v="332092"/>
    <n v="103"/>
    <n v="317"/>
    <n v="11"/>
    <n v="48"/>
    <s v="Help Guau SL"/>
    <s v="Sí"/>
    <s v="Sí"/>
    <m/>
    <m/>
    <m/>
    <m/>
    <x v="7"/>
    <n v="0.98"/>
    <n v="784"/>
    <n v="15"/>
    <x v="1"/>
    <n v="3.9147481463144369"/>
    <n v="3.9147481463144369"/>
    <n v="8483.1"/>
    <x v="2"/>
  </r>
  <r>
    <x v="7"/>
    <n v="8201"/>
    <x v="1076"/>
    <n v="575"/>
    <n v="45774"/>
    <m/>
    <s v="Alberto"/>
    <n v="45778"/>
    <s v="OK"/>
    <m/>
    <n v="0"/>
    <m/>
    <n v="0"/>
    <s v="No"/>
    <m/>
    <s v="No"/>
    <n v="0"/>
    <n v="0"/>
    <n v="0"/>
    <n v="0"/>
    <n v="0"/>
    <n v="0"/>
    <n v="0"/>
    <s v="No"/>
    <s v="No"/>
    <s v="No"/>
    <m/>
    <m/>
    <m/>
    <m/>
    <x v="7"/>
    <n v="0"/>
    <n v="0"/>
    <n v="14"/>
    <x v="1"/>
    <n v="0"/>
    <n v="0"/>
    <n v="57.5"/>
    <x v="0"/>
  </r>
  <r>
    <x v="7"/>
    <n v="8203"/>
    <x v="1077"/>
    <n v="3828"/>
    <n v="45774"/>
    <n v="45960"/>
    <s v="Alberto"/>
    <m/>
    <m/>
    <m/>
    <n v="0"/>
    <m/>
    <m/>
    <m/>
    <m/>
    <m/>
    <m/>
    <m/>
    <m/>
    <m/>
    <m/>
    <m/>
    <m/>
    <m/>
    <m/>
    <m/>
    <m/>
    <m/>
    <m/>
    <m/>
    <x v="7"/>
    <n v="0"/>
    <n v="0"/>
    <n v="0"/>
    <x v="0"/>
    <m/>
    <m/>
    <n v="382.8"/>
    <x v="0"/>
  </r>
  <r>
    <x v="7"/>
    <n v="8202"/>
    <x v="1078"/>
    <n v="18761"/>
    <n v="45774"/>
    <n v="45960"/>
    <s v="Alberto"/>
    <m/>
    <m/>
    <n v="46084"/>
    <n v="130"/>
    <n v="2025"/>
    <m/>
    <s v="No"/>
    <m/>
    <s v="Sí"/>
    <m/>
    <n v="32674.84"/>
    <n v="32674.84"/>
    <n v="66"/>
    <n v="19"/>
    <n v="2"/>
    <n v="11"/>
    <s v="Can Clarens SL"/>
    <s v="Sí"/>
    <s v="Sí"/>
    <m/>
    <m/>
    <m/>
    <m/>
    <x v="7"/>
    <n v="0"/>
    <n v="0"/>
    <n v="13"/>
    <x v="1"/>
    <n v="1.7416363733276479"/>
    <n v="1.7416363733276479"/>
    <n v="1876.1"/>
    <x v="2"/>
  </r>
  <r>
    <x v="7"/>
    <n v="8204"/>
    <x v="1079"/>
    <n v="4182"/>
    <n v="45774"/>
    <n v="45960"/>
    <s v="Alberto"/>
    <m/>
    <m/>
    <m/>
    <n v="0"/>
    <m/>
    <m/>
    <m/>
    <m/>
    <m/>
    <m/>
    <m/>
    <m/>
    <m/>
    <m/>
    <m/>
    <m/>
    <m/>
    <m/>
    <m/>
    <m/>
    <m/>
    <m/>
    <m/>
    <x v="7"/>
    <n v="0"/>
    <n v="0"/>
    <n v="0"/>
    <x v="0"/>
    <m/>
    <m/>
    <n v="418.2"/>
    <x v="0"/>
  </r>
  <r>
    <x v="7"/>
    <n v="8205"/>
    <x v="1080"/>
    <n v="98621"/>
    <n v="45774"/>
    <m/>
    <s v="Alberto"/>
    <n v="45789"/>
    <s v="OK"/>
    <m/>
    <n v="2149"/>
    <n v="2025"/>
    <n v="66.650000000000006"/>
    <s v="No"/>
    <m/>
    <s v="No"/>
    <s v=""/>
    <n v="36295.370000000003"/>
    <n v="235994.48"/>
    <n v="160"/>
    <n v="265"/>
    <n v="0"/>
    <n v="28"/>
    <s v="Veterinos 2007 SL y Caldes Animal Associació Protectora de Caldes de Montbui"/>
    <s v="Sí"/>
    <s v="Sí"/>
    <m/>
    <m/>
    <m/>
    <m/>
    <x v="7"/>
    <n v="0.66650000000000009"/>
    <n v="1432"/>
    <n v="15"/>
    <x v="1"/>
    <n v="0.36802881739183341"/>
    <n v="2.3929434907372671"/>
    <n v="9862.1"/>
    <x v="1"/>
  </r>
  <r>
    <x v="7"/>
    <n v="8206"/>
    <x v="1081"/>
    <n v="1031"/>
    <n v="45774"/>
    <m/>
    <s v="Alberto"/>
    <n v="45839"/>
    <m/>
    <m/>
    <n v="0"/>
    <s v="?"/>
    <m/>
    <s v="No"/>
    <m/>
    <s v="No"/>
    <m/>
    <n v="750"/>
    <n v="750"/>
    <n v="1"/>
    <n v="10"/>
    <n v="1"/>
    <n v="0"/>
    <s v="Centro de Acogida de Animales domésticos de la mancomunidad intermunicipal Penedés Garraf"/>
    <s v="?"/>
    <s v="Sí"/>
    <m/>
    <m/>
    <m/>
    <m/>
    <x v="7"/>
    <n v="0"/>
    <n v="0"/>
    <n v="12"/>
    <x v="1"/>
    <n v="0.72744907856450047"/>
    <n v="0.72744907856450047"/>
    <n v="103.1"/>
    <x v="0"/>
  </r>
  <r>
    <x v="7"/>
    <n v="8207"/>
    <x v="1082"/>
    <n v="3080"/>
    <n v="45774"/>
    <n v="45960"/>
    <s v="Alberto"/>
    <m/>
    <m/>
    <m/>
    <n v="0"/>
    <m/>
    <m/>
    <m/>
    <m/>
    <m/>
    <m/>
    <m/>
    <m/>
    <m/>
    <m/>
    <m/>
    <m/>
    <m/>
    <m/>
    <m/>
    <m/>
    <m/>
    <m/>
    <m/>
    <x v="7"/>
    <n v="0"/>
    <n v="0"/>
    <n v="0"/>
    <x v="0"/>
    <m/>
    <m/>
    <n v="308"/>
    <x v="0"/>
  </r>
  <r>
    <x v="7"/>
    <n v="8208"/>
    <x v="1083"/>
    <n v="8060"/>
    <n v="45774"/>
    <n v="45960"/>
    <s v="Alberto"/>
    <m/>
    <m/>
    <n v="45975"/>
    <n v="625"/>
    <n v="45693"/>
    <n v="70.72"/>
    <s v="No"/>
    <m/>
    <s v="Sí"/>
    <n v="70.72"/>
    <n v="34360.980000000003"/>
    <n v="21772.799999999999"/>
    <n v="30"/>
    <n v="15"/>
    <n v="7"/>
    <n v="14"/>
    <s v="Fundación Daina y Asiciación Animalses"/>
    <s v="Sí"/>
    <s v="No"/>
    <m/>
    <m/>
    <m/>
    <m/>
    <x v="7"/>
    <n v="0.70719999999999994"/>
    <n v="442"/>
    <n v="15"/>
    <x v="1"/>
    <n v="4.26314888337469"/>
    <n v="2.7013399503722084"/>
    <n v="806"/>
    <x v="1"/>
  </r>
  <r>
    <x v="7"/>
    <n v="8210"/>
    <x v="1084"/>
    <n v="6661"/>
    <n v="45774"/>
    <n v="45960"/>
    <s v="Alberto"/>
    <m/>
    <m/>
    <n v="46072"/>
    <n v="336"/>
    <m/>
    <n v="78"/>
    <s v="Sí"/>
    <n v="45785"/>
    <m/>
    <m/>
    <n v="25244.43"/>
    <n v="25244.43"/>
    <m/>
    <m/>
    <m/>
    <m/>
    <s v="Colaboración con ADA Sant Feliu de Codines para la gestión de colonias y recogida colaboran con protectora Caldes Animal"/>
    <m/>
    <m/>
    <m/>
    <m/>
    <m/>
    <m/>
    <x v="7"/>
    <n v="0.78"/>
    <n v="262"/>
    <n v="7"/>
    <x v="1"/>
    <n v="3.7898859030175651"/>
    <n v="3.7898859030175651"/>
    <n v="666.1"/>
    <x v="1"/>
  </r>
  <r>
    <x v="7"/>
    <n v="8211"/>
    <x v="1085"/>
    <n v="46554"/>
    <n v="45774"/>
    <m/>
    <s v="Alberto"/>
    <n v="45859"/>
    <m/>
    <m/>
    <n v="851"/>
    <s v="05/25"/>
    <n v="68"/>
    <s v="Sí"/>
    <n v="45498"/>
    <s v="Sí"/>
    <n v="8"/>
    <n v="18149.97"/>
    <n v="48027"/>
    <n v="19"/>
    <n v="17"/>
    <n v="1"/>
    <n v="12"/>
    <s v="Gestión refugio Asociación Gats i Gossos de Sant Feliu de Llobregat, recojida Fundación Daina, CER Asociación ARAGAT, veterinario Savanna Veterinaria"/>
    <s v="Sí"/>
    <s v="Sí"/>
    <m/>
    <m/>
    <m/>
    <m/>
    <x v="7"/>
    <n v="0.68"/>
    <n v="579"/>
    <n v="16"/>
    <x v="2"/>
    <n v="0.3898691841732182"/>
    <n v="1.0316406753447609"/>
    <n v="4655.3999999999996"/>
    <x v="1"/>
  </r>
  <r>
    <x v="7"/>
    <n v="8212"/>
    <x v="1086"/>
    <n v="629"/>
    <n v="45774"/>
    <m/>
    <s v="Alberto"/>
    <n v="45786"/>
    <s v="OK"/>
    <m/>
    <n v="0"/>
    <m/>
    <n v="0"/>
    <s v="No"/>
    <m/>
    <s v="No"/>
    <n v="0"/>
    <m/>
    <m/>
    <n v="0"/>
    <n v="0"/>
    <n v="0"/>
    <n v="0"/>
    <s v="No"/>
    <s v="No"/>
    <s v="Sí"/>
    <m/>
    <m/>
    <m/>
    <m/>
    <x v="7"/>
    <n v="0"/>
    <n v="0"/>
    <n v="12"/>
    <x v="1"/>
    <m/>
    <m/>
    <n v="62.9"/>
    <x v="0"/>
  </r>
  <r>
    <x v="7"/>
    <n v="8209"/>
    <x v="1087"/>
    <n v="9227"/>
    <n v="45774"/>
    <n v="45960"/>
    <s v="Alberto"/>
    <m/>
    <m/>
    <n v="46003"/>
    <n v="440"/>
    <n v="45860"/>
    <n v="82"/>
    <s v="Sí"/>
    <n v="45860"/>
    <s v="No"/>
    <m/>
    <n v="17500"/>
    <n v="17500"/>
    <n v="36"/>
    <n v="15"/>
    <n v="0"/>
    <n v="2"/>
    <s v="Protectora Caldes Animal"/>
    <s v="Sí"/>
    <s v="No"/>
    <m/>
    <m/>
    <m/>
    <m/>
    <x v="7"/>
    <n v="0.82"/>
    <n v="361"/>
    <n v="15"/>
    <x v="1"/>
    <n v="1.8966077815107836"/>
    <n v="1.8966077815107836"/>
    <n v="922.7"/>
    <x v="1"/>
  </r>
  <r>
    <x v="7"/>
    <n v="8213"/>
    <x v="1088"/>
    <n v="9248"/>
    <n v="45774"/>
    <n v="45960"/>
    <s v="Alberto"/>
    <m/>
    <m/>
    <m/>
    <n v="0"/>
    <m/>
    <m/>
    <m/>
    <m/>
    <m/>
    <m/>
    <m/>
    <m/>
    <m/>
    <m/>
    <m/>
    <m/>
    <m/>
    <m/>
    <m/>
    <m/>
    <m/>
    <m/>
    <m/>
    <x v="7"/>
    <n v="0"/>
    <n v="0"/>
    <n v="0"/>
    <x v="0"/>
    <m/>
    <m/>
    <n v="924.8"/>
    <x v="0"/>
  </r>
  <r>
    <x v="7"/>
    <n v="8215"/>
    <x v="1089"/>
    <n v="3687"/>
    <n v="45774"/>
    <m/>
    <s v="Alberto"/>
    <n v="45790"/>
    <s v="OK"/>
    <m/>
    <n v="65"/>
    <s v="04/25"/>
    <n v="70"/>
    <s v="Sí"/>
    <s v="04/25"/>
    <s v="No"/>
    <n v="0"/>
    <n v="2500"/>
    <n v="5400"/>
    <n v="6"/>
    <n v="49"/>
    <n v="0"/>
    <n v="9"/>
    <s v=" Protectora d’Osona"/>
    <s v="Sí"/>
    <s v="Sí"/>
    <m/>
    <m/>
    <m/>
    <m/>
    <x v="7"/>
    <n v="0.7"/>
    <n v="46"/>
    <n v="16"/>
    <x v="2"/>
    <n v="0.67805804176837536"/>
    <n v="1.4646053702196908"/>
    <n v="368.7"/>
    <x v="1"/>
  </r>
  <r>
    <x v="7"/>
    <n v="8193"/>
    <x v="1090"/>
    <n v="1458"/>
    <n v="45774"/>
    <n v="45960"/>
    <s v="Alberto"/>
    <m/>
    <m/>
    <n v="46080"/>
    <n v="67"/>
    <n v="2024"/>
    <n v="89.55"/>
    <s v="No"/>
    <m/>
    <s v="No"/>
    <m/>
    <n v="2220.73"/>
    <n v="6250"/>
    <n v="1"/>
    <n v="0"/>
    <n v="1"/>
    <n v="0"/>
    <s v="No actualmente"/>
    <s v="No"/>
    <s v="No"/>
    <m/>
    <m/>
    <m/>
    <m/>
    <x v="7"/>
    <n v="0.89549999999999996"/>
    <n v="60"/>
    <n v="14"/>
    <x v="1"/>
    <n v="1.5231344307270234"/>
    <n v="4.2866941015089166"/>
    <n v="145.80000000000001"/>
    <x v="1"/>
  </r>
  <r>
    <x v="7"/>
    <n v="8216"/>
    <x v="1091"/>
    <n v="26"/>
    <n v="45774"/>
    <n v="45960"/>
    <s v="Alberto"/>
    <m/>
    <m/>
    <m/>
    <n v="0"/>
    <m/>
    <m/>
    <m/>
    <m/>
    <m/>
    <m/>
    <m/>
    <m/>
    <m/>
    <m/>
    <m/>
    <m/>
    <m/>
    <m/>
    <m/>
    <m/>
    <m/>
    <m/>
    <m/>
    <x v="7"/>
    <n v="0"/>
    <n v="0"/>
    <n v="0"/>
    <x v="0"/>
    <m/>
    <m/>
    <n v="2.6"/>
    <x v="0"/>
  </r>
  <r>
    <x v="7"/>
    <n v="8218"/>
    <x v="1092"/>
    <n v="11017"/>
    <n v="45774"/>
    <m/>
    <s v="Alberto"/>
    <n v="45796"/>
    <s v="OK"/>
    <m/>
    <n v="69"/>
    <n v="45773"/>
    <n v="95.51"/>
    <s v="No"/>
    <m/>
    <s v="Sí"/>
    <n v="0.1"/>
    <n v="7500"/>
    <n v="7500"/>
    <n v="12"/>
    <n v="3"/>
    <n v="4"/>
    <n v="0"/>
    <s v="Associació  Protectora  d'Animals  de  l'Anoia  i  Gestió  de  Residus  i Biodiversitat, SL."/>
    <s v="Sí"/>
    <s v="Sí"/>
    <m/>
    <m/>
    <m/>
    <m/>
    <x v="7"/>
    <n v="0.95510000000000006"/>
    <n v="66"/>
    <n v="15"/>
    <x v="1"/>
    <n v="0.68076608877189793"/>
    <n v="0.68076608877189793"/>
    <n v="1101.7"/>
    <x v="2"/>
  </r>
  <r>
    <x v="7"/>
    <n v="8217"/>
    <x v="1093"/>
    <n v="35083"/>
    <n v="45774"/>
    <m/>
    <s v="Alberto"/>
    <n v="45797"/>
    <s v="OK"/>
    <m/>
    <n v="136"/>
    <n v="45759"/>
    <n v="97"/>
    <s v="No"/>
    <m/>
    <s v="No"/>
    <n v="0"/>
    <n v="6600"/>
    <n v="14520"/>
    <n v="12"/>
    <n v="10"/>
    <n v="5"/>
    <n v="9"/>
    <s v="Fundación Daina"/>
    <s v="Sí"/>
    <s v="Sí"/>
    <m/>
    <m/>
    <m/>
    <m/>
    <x v="7"/>
    <n v="0.97"/>
    <n v="132"/>
    <n v="15"/>
    <x v="1"/>
    <n v="0.18812530285323376"/>
    <n v="0.41387566627711425"/>
    <n v="3508.3"/>
    <x v="2"/>
  </r>
  <r>
    <x v="7"/>
    <n v="8903"/>
    <x v="1094"/>
    <n v="232"/>
    <n v="45774"/>
    <n v="45960"/>
    <s v="Alberto"/>
    <m/>
    <m/>
    <m/>
    <n v="0"/>
    <m/>
    <m/>
    <m/>
    <m/>
    <m/>
    <m/>
    <m/>
    <m/>
    <m/>
    <m/>
    <m/>
    <m/>
    <m/>
    <m/>
    <m/>
    <m/>
    <m/>
    <m/>
    <m/>
    <x v="7"/>
    <n v="0"/>
    <n v="0"/>
    <n v="0"/>
    <x v="0"/>
    <m/>
    <m/>
    <n v="23.2"/>
    <x v="0"/>
  </r>
  <r>
    <x v="7"/>
    <n v="8220"/>
    <x v="1095"/>
    <n v="3297"/>
    <n v="45774"/>
    <n v="45960"/>
    <s v="Alberto"/>
    <m/>
    <m/>
    <n v="46070"/>
    <n v="0"/>
    <m/>
    <m/>
    <s v="No"/>
    <m/>
    <s v="No"/>
    <m/>
    <n v="3000"/>
    <n v="3000"/>
    <n v="9"/>
    <n v="2"/>
    <n v="0"/>
    <n v="0"/>
    <s v="Recogida con Protectora de Animales de Osona y control colonias con Biodiversitat"/>
    <s v="No"/>
    <s v="No"/>
    <m/>
    <m/>
    <m/>
    <m/>
    <x v="7"/>
    <n v="0"/>
    <n v="0"/>
    <n v="11"/>
    <x v="1"/>
    <n v="0.90991810737033663"/>
    <n v="0.90991810737033663"/>
    <n v="329.7"/>
    <x v="0"/>
  </r>
  <r>
    <x v="7"/>
    <n v="8221"/>
    <x v="1096"/>
    <n v="20881"/>
    <n v="45774"/>
    <m/>
    <s v="Alberto"/>
    <n v="45798"/>
    <s v="OK"/>
    <m/>
    <n v="200"/>
    <s v="07/24"/>
    <n v="100"/>
    <s v="No"/>
    <m/>
    <s v="No"/>
    <n v="0"/>
    <n v="8800"/>
    <n v="31152.720000000001"/>
    <n v="5"/>
    <n v="27"/>
    <m/>
    <m/>
    <s v=" Fundació Daina "/>
    <s v="No"/>
    <s v="No"/>
    <m/>
    <m/>
    <m/>
    <m/>
    <x v="7"/>
    <n v="1"/>
    <n v="200"/>
    <n v="13"/>
    <x v="1"/>
    <n v="0.42143575499257696"/>
    <n v="1.4919170537809492"/>
    <n v="2088.1"/>
    <x v="2"/>
  </r>
  <r>
    <x v="7"/>
    <n v="8222"/>
    <x v="1097"/>
    <n v="2617"/>
    <n v="45774"/>
    <n v="45960"/>
    <s v="Alberto"/>
    <m/>
    <m/>
    <m/>
    <n v="0"/>
    <m/>
    <m/>
    <m/>
    <m/>
    <m/>
    <m/>
    <m/>
    <m/>
    <m/>
    <m/>
    <m/>
    <m/>
    <m/>
    <m/>
    <m/>
    <m/>
    <m/>
    <m/>
    <m/>
    <x v="7"/>
    <n v="0"/>
    <n v="0"/>
    <n v="0"/>
    <x v="0"/>
    <m/>
    <m/>
    <n v="261.7"/>
    <x v="0"/>
  </r>
  <r>
    <x v="7"/>
    <n v="8223"/>
    <x v="1098"/>
    <n v="2586"/>
    <n v="45774"/>
    <n v="45960"/>
    <s v="Alberto"/>
    <m/>
    <m/>
    <n v="46001"/>
    <n v="62"/>
    <n v="2024"/>
    <n v="75"/>
    <s v="Sí"/>
    <n v="2024"/>
    <s v="No"/>
    <m/>
    <n v="3500"/>
    <n v="7000"/>
    <n v="8"/>
    <n v="1"/>
    <n v="0"/>
    <n v="0"/>
    <s v="CANIAUSA"/>
    <m/>
    <s v="Sí"/>
    <m/>
    <m/>
    <m/>
    <m/>
    <x v="7"/>
    <n v="0.75"/>
    <n v="46"/>
    <n v="14"/>
    <x v="1"/>
    <n v="1.3534416086620262"/>
    <n v="2.7068832173240525"/>
    <n v="258.60000000000002"/>
    <x v="1"/>
  </r>
  <r>
    <x v="7"/>
    <n v="8225"/>
    <x v="1099"/>
    <n v="140"/>
    <n v="45774"/>
    <m/>
    <s v="Alberto"/>
    <n v="45784"/>
    <s v="OK"/>
    <m/>
    <n v="0"/>
    <s v="?"/>
    <n v="0"/>
    <s v="No"/>
    <m/>
    <s v="No"/>
    <n v="0"/>
    <n v="0"/>
    <n v="0"/>
    <n v="1"/>
    <n v="0"/>
    <n v="0"/>
    <n v="0"/>
    <s v="No"/>
    <s v="No"/>
    <s v="No"/>
    <m/>
    <m/>
    <m/>
    <m/>
    <x v="7"/>
    <n v="0"/>
    <n v="0"/>
    <n v="15"/>
    <x v="1"/>
    <n v="0"/>
    <n v="0"/>
    <n v="14"/>
    <x v="0"/>
  </r>
  <r>
    <x v="7"/>
    <n v="8224"/>
    <x v="1100"/>
    <n v="1259"/>
    <n v="45774"/>
    <m/>
    <s v="Alberto"/>
    <s v="28/05/25 (me llama el 2/06/25 porque no puede ver si he recibido el registro)"/>
    <s v="OK"/>
    <m/>
    <n v="15"/>
    <s v="01/25"/>
    <n v="95"/>
    <s v="No"/>
    <m/>
    <s v="Sí"/>
    <n v="5"/>
    <n v="5000"/>
    <n v="1500"/>
    <n v="2"/>
    <n v="1"/>
    <n v="0"/>
    <n v="0"/>
    <s v="Caniausa"/>
    <s v="Sí"/>
    <s v="Sí"/>
    <m/>
    <m/>
    <m/>
    <m/>
    <x v="7"/>
    <n v="0.95"/>
    <n v="14"/>
    <n v="15"/>
    <x v="1"/>
    <n v="3.9714058776806991"/>
    <n v="1.1914217633042097"/>
    <n v="125.9"/>
    <x v="1"/>
  </r>
  <r>
    <x v="7"/>
    <n v="8226"/>
    <x v="1101"/>
    <n v="1275"/>
    <n v="45774"/>
    <n v="45809"/>
    <s v="Alberto"/>
    <s v="27/05/25 Pregunta 8 no entendemos respuesta"/>
    <s v="FASE 2"/>
    <n v="45869"/>
    <n v="98"/>
    <n v="45734"/>
    <n v="100"/>
    <s v="Sí"/>
    <n v="45167"/>
    <s v="No"/>
    <n v="0"/>
    <n v="2000"/>
    <n v="1200"/>
    <n v="1"/>
    <n v="17"/>
    <n v="0"/>
    <n v="4"/>
    <s v="Vetcorp  SLP Igualada  (Garem).  Hospital  Veterinari  de  Catalunya.  APAN  (Associació  Protectora  d’Animals d’Òdena)"/>
    <s v="Sí"/>
    <s v="Sí"/>
    <m/>
    <m/>
    <m/>
    <m/>
    <x v="7"/>
    <n v="1"/>
    <n v="98"/>
    <n v="16"/>
    <x v="2"/>
    <n v="1.5686274509803921"/>
    <n v="0.94117647058823528"/>
    <n v="127.5"/>
    <x v="1"/>
  </r>
  <r>
    <x v="7"/>
    <n v="8227"/>
    <x v="1102"/>
    <n v="3391"/>
    <n v="45774"/>
    <n v="45960"/>
    <s v="Alberto"/>
    <m/>
    <m/>
    <n v="46079"/>
    <n v="0"/>
    <m/>
    <m/>
    <s v="No"/>
    <m/>
    <s v="No"/>
    <m/>
    <m/>
    <m/>
    <n v="5"/>
    <n v="2"/>
    <m/>
    <m/>
    <s v="Colaboran con Mancomunitat Penedès Garraf y SarroCAT"/>
    <s v="No"/>
    <s v="No"/>
    <m/>
    <m/>
    <m/>
    <m/>
    <x v="7"/>
    <n v="0"/>
    <n v="0"/>
    <n v="7"/>
    <x v="1"/>
    <m/>
    <m/>
    <n v="339.1"/>
    <x v="0"/>
  </r>
  <r>
    <x v="7"/>
    <n v="8228"/>
    <x v="1103"/>
    <n v="360"/>
    <n v="45774"/>
    <n v="45960"/>
    <s v="Alberto"/>
    <m/>
    <m/>
    <m/>
    <n v="0"/>
    <m/>
    <m/>
    <m/>
    <m/>
    <m/>
    <m/>
    <m/>
    <m/>
    <m/>
    <m/>
    <m/>
    <m/>
    <m/>
    <m/>
    <m/>
    <m/>
    <m/>
    <m/>
    <m/>
    <x v="7"/>
    <n v="0"/>
    <n v="0"/>
    <n v="0"/>
    <x v="0"/>
    <m/>
    <m/>
    <n v="36"/>
    <x v="0"/>
  </r>
  <r>
    <x v="7"/>
    <n v="8229"/>
    <x v="1104"/>
    <n v="637"/>
    <n v="45774"/>
    <m/>
    <s v="Alberto"/>
    <n v="45782"/>
    <s v="OK"/>
    <m/>
    <n v="0"/>
    <m/>
    <n v="0"/>
    <s v="No"/>
    <m/>
    <s v="No"/>
    <n v="0"/>
    <n v="0"/>
    <n v="1577.12"/>
    <n v="9"/>
    <n v="0"/>
    <n v="0"/>
    <n v="0"/>
    <s v="No"/>
    <s v="No"/>
    <s v="No"/>
    <m/>
    <m/>
    <m/>
    <m/>
    <x v="7"/>
    <n v="0"/>
    <n v="0"/>
    <n v="14"/>
    <x v="1"/>
    <n v="0"/>
    <n v="2.4758555729984302"/>
    <n v="63.7"/>
    <x v="0"/>
  </r>
  <r>
    <x v="7"/>
    <n v="8231"/>
    <x v="1105"/>
    <n v="32121"/>
    <n v="45774"/>
    <n v="45960"/>
    <s v="Alberto"/>
    <m/>
    <m/>
    <m/>
    <n v="0"/>
    <m/>
    <m/>
    <m/>
    <m/>
    <m/>
    <m/>
    <m/>
    <m/>
    <m/>
    <m/>
    <m/>
    <m/>
    <m/>
    <m/>
    <m/>
    <m/>
    <m/>
    <m/>
    <m/>
    <x v="7"/>
    <n v="0"/>
    <n v="0"/>
    <n v="0"/>
    <x v="0"/>
    <m/>
    <m/>
    <n v="3212.1"/>
    <x v="0"/>
  </r>
  <r>
    <x v="7"/>
    <n v="8232"/>
    <x v="1106"/>
    <n v="2497"/>
    <n v="45774"/>
    <m/>
    <s v="Alberto"/>
    <s v="15/05/25 me dicen que tengo una notificación en su portal pero no me dejan entrar con mis certificados. 02/06/25 Me llama y le pido que me lo mande al email 02/06/25 recibida al email"/>
    <s v="OK"/>
    <m/>
    <n v="0"/>
    <m/>
    <m/>
    <s v="No"/>
    <m/>
    <s v="No"/>
    <m/>
    <n v="2500"/>
    <n v="10420"/>
    <n v="4"/>
    <n v="12"/>
    <n v="0"/>
    <n v="1"/>
    <s v="Mancomunidad Penedes Garraf"/>
    <s v="No se especifica"/>
    <s v="No"/>
    <m/>
    <m/>
    <m/>
    <m/>
    <x v="7"/>
    <n v="0"/>
    <n v="0"/>
    <n v="12"/>
    <x v="1"/>
    <n v="1.0012014417300761"/>
    <n v="4.1730076091309574"/>
    <n v="249.7"/>
    <x v="0"/>
  </r>
  <r>
    <x v="7"/>
    <n v="8233"/>
    <x v="1107"/>
    <n v="2592"/>
    <n v="45774"/>
    <n v="45960"/>
    <s v="Alberto"/>
    <m/>
    <m/>
    <m/>
    <n v="0"/>
    <m/>
    <m/>
    <m/>
    <m/>
    <m/>
    <m/>
    <m/>
    <m/>
    <m/>
    <m/>
    <m/>
    <m/>
    <m/>
    <m/>
    <m/>
    <m/>
    <m/>
    <m/>
    <m/>
    <x v="7"/>
    <n v="0"/>
    <n v="0"/>
    <n v="0"/>
    <x v="0"/>
    <m/>
    <m/>
    <n v="259.2"/>
    <x v="0"/>
  </r>
  <r>
    <x v="7"/>
    <n v="8234"/>
    <x v="1108"/>
    <n v="4941"/>
    <n v="45774"/>
    <n v="45960"/>
    <s v="Alberto"/>
    <m/>
    <m/>
    <n v="46010"/>
    <n v="350"/>
    <m/>
    <n v="40"/>
    <s v="No"/>
    <m/>
    <s v="Sí"/>
    <n v="4"/>
    <n v="14500"/>
    <n v="14500"/>
    <n v="14"/>
    <n v="105"/>
    <n v="1"/>
    <n v="44"/>
    <s v="Can Clarens recogida"/>
    <s v="Sí"/>
    <s v="No"/>
    <m/>
    <m/>
    <m/>
    <m/>
    <x v="7"/>
    <n v="0.4"/>
    <n v="140"/>
    <n v="14"/>
    <x v="1"/>
    <n v="2.9346286176887268"/>
    <n v="2.9346286176887268"/>
    <n v="494.1"/>
    <x v="1"/>
  </r>
  <r>
    <x v="7"/>
    <n v="8189"/>
    <x v="1109"/>
    <n v="158"/>
    <n v="45774"/>
    <n v="45960"/>
    <s v="Alberto"/>
    <s v="Responde por email! 29/04/25"/>
    <m/>
    <m/>
    <n v="0"/>
    <m/>
    <m/>
    <s v="No"/>
    <m/>
    <s v="No"/>
    <m/>
    <n v="1250"/>
    <n v="1250"/>
    <n v="2"/>
    <n v="0"/>
    <n v="0"/>
    <n v="0"/>
    <s v="protectora APAN"/>
    <s v="Sí"/>
    <s v="No"/>
    <m/>
    <m/>
    <m/>
    <m/>
    <x v="7"/>
    <n v="0"/>
    <n v="0"/>
    <n v="11"/>
    <x v="1"/>
    <n v="7.9113924050632916"/>
    <n v="7.9113924050632916"/>
    <n v="15.8"/>
    <x v="0"/>
  </r>
  <r>
    <x v="7"/>
    <n v="8235"/>
    <x v="1110"/>
    <n v="5834"/>
    <n v="45774"/>
    <m/>
    <s v="Alberto"/>
    <n v="45791"/>
    <s v="OK"/>
    <m/>
    <n v="170"/>
    <s v="12/24"/>
    <n v="75"/>
    <s v="No"/>
    <m/>
    <s v="No"/>
    <n v="0"/>
    <n v="4000"/>
    <n v="13500"/>
    <n v="7"/>
    <n v="10"/>
    <n v="1"/>
    <n v="0"/>
    <s v="CAAD (Centre d’Atenció d’Animals Domèstics del Maresme)"/>
    <s v="Sí"/>
    <s v="Sí"/>
    <m/>
    <m/>
    <m/>
    <m/>
    <x v="7"/>
    <n v="0.75"/>
    <n v="128"/>
    <n v="15"/>
    <x v="1"/>
    <n v="0.68563592732259171"/>
    <n v="2.3140212547137469"/>
    <n v="583.4"/>
    <x v="1"/>
  </r>
  <r>
    <x v="7"/>
    <n v="8236"/>
    <x v="1111"/>
    <n v="2504"/>
    <n v="45774"/>
    <n v="45960"/>
    <s v="Alberto"/>
    <m/>
    <m/>
    <m/>
    <n v="0"/>
    <m/>
    <m/>
    <m/>
    <m/>
    <m/>
    <m/>
    <m/>
    <m/>
    <m/>
    <m/>
    <m/>
    <m/>
    <m/>
    <m/>
    <m/>
    <m/>
    <m/>
    <m/>
    <m/>
    <x v="7"/>
    <n v="0"/>
    <n v="0"/>
    <n v="0"/>
    <x v="0"/>
    <m/>
    <m/>
    <n v="250.4"/>
    <x v="0"/>
  </r>
  <r>
    <x v="7"/>
    <n v="8237"/>
    <x v="1112"/>
    <n v="2127"/>
    <n v="45774"/>
    <m/>
    <s v="Alberto"/>
    <n v="45856"/>
    <m/>
    <m/>
    <n v="300"/>
    <s v="05/25"/>
    <n v="43"/>
    <s v="Sí"/>
    <s v="05/25"/>
    <s v="Sí"/>
    <n v="40"/>
    <n v="11671.44"/>
    <n v="11671.44"/>
    <n v="3"/>
    <m/>
    <n v="0"/>
    <m/>
    <s v="No"/>
    <s v="No"/>
    <s v="No"/>
    <m/>
    <m/>
    <m/>
    <m/>
    <x v="7"/>
    <n v="0.43"/>
    <n v="129"/>
    <n v="14"/>
    <x v="1"/>
    <n v="5.4872778561354023"/>
    <n v="5.4872778561354023"/>
    <n v="212.7"/>
    <x v="1"/>
  </r>
  <r>
    <x v="7"/>
    <n v="8238"/>
    <x v="1113"/>
    <n v="20161"/>
    <n v="45774"/>
    <m/>
    <s v="Alberto"/>
    <n v="45862"/>
    <m/>
    <m/>
    <n v="189"/>
    <s v="09/24"/>
    <n v="19"/>
    <s v="Sí"/>
    <n v="45771"/>
    <s v="Sí"/>
    <n v="20"/>
    <n v="80439.28"/>
    <n v="2000"/>
    <n v="16"/>
    <n v="0"/>
    <n v="0"/>
    <n v="0"/>
    <s v="Help Guau recogida, Lliga protctora danimals de Sabadell, veterinario SMF"/>
    <s v="Sí"/>
    <s v="Sí"/>
    <m/>
    <m/>
    <m/>
    <m/>
    <x v="7"/>
    <n v="0.19"/>
    <n v="36"/>
    <n v="16"/>
    <x v="2"/>
    <n v="3.9898457417786815"/>
    <n v="9.9201428500570413E-2"/>
    <n v="2016.1"/>
    <x v="2"/>
  </r>
  <r>
    <x v="7"/>
    <n v="8239"/>
    <x v="1114"/>
    <n v="669"/>
    <n v="45774"/>
    <n v="45960"/>
    <s v="Alberto"/>
    <m/>
    <m/>
    <m/>
    <n v="0"/>
    <m/>
    <m/>
    <m/>
    <m/>
    <m/>
    <m/>
    <m/>
    <m/>
    <m/>
    <m/>
    <m/>
    <m/>
    <m/>
    <m/>
    <m/>
    <m/>
    <m/>
    <m/>
    <m/>
    <x v="7"/>
    <n v="0"/>
    <n v="0"/>
    <n v="0"/>
    <x v="0"/>
    <m/>
    <m/>
    <n v="66.900000000000006"/>
    <x v="0"/>
  </r>
  <r>
    <x v="7"/>
    <n v="8240"/>
    <x v="1115"/>
    <n v="12915"/>
    <n v="45774"/>
    <n v="45960"/>
    <s v="Alberto"/>
    <m/>
    <m/>
    <n v="46006"/>
    <n v="165"/>
    <s v="06/25"/>
    <n v="50"/>
    <s v="No"/>
    <m/>
    <s v="No"/>
    <m/>
    <n v="3000"/>
    <n v="21170.16"/>
    <n v="33"/>
    <n v="2"/>
    <n v="2"/>
    <n v="19"/>
    <s v="Recogida con Caniausa"/>
    <s v="Sí"/>
    <s v="No"/>
    <m/>
    <m/>
    <m/>
    <m/>
    <x v="7"/>
    <n v="0.5"/>
    <n v="82"/>
    <n v="14"/>
    <x v="1"/>
    <n v="0.23228803716608595"/>
    <n v="1.6391916376306621"/>
    <n v="1291.5"/>
    <x v="1"/>
  </r>
  <r>
    <x v="7"/>
    <n v="8241"/>
    <x v="1116"/>
    <n v="84"/>
    <n v="45774"/>
    <m/>
    <s v="Alberto"/>
    <n v="45789"/>
    <s v="OK"/>
    <m/>
    <n v="0"/>
    <m/>
    <n v="0"/>
    <s v="No"/>
    <m/>
    <s v="No"/>
    <m/>
    <n v="0"/>
    <n v="0"/>
    <n v="0"/>
    <n v="0"/>
    <n v="0"/>
    <n v="0"/>
    <s v="No"/>
    <s v="No"/>
    <s v="No"/>
    <m/>
    <m/>
    <m/>
    <m/>
    <x v="7"/>
    <n v="0"/>
    <n v="0"/>
    <n v="13"/>
    <x v="1"/>
    <n v="0"/>
    <n v="0"/>
    <n v="8.4"/>
    <x v="0"/>
  </r>
  <r>
    <x v="7"/>
    <n v="8098"/>
    <x v="1117"/>
    <n v="3476"/>
    <n v="45774"/>
    <n v="45809"/>
    <s v="Alberto"/>
    <s v="26/05/25 Convenios n8 no nombra cuales"/>
    <s v="FASE 2"/>
    <m/>
    <n v="102"/>
    <n v="2024"/>
    <n v="65"/>
    <s v="No"/>
    <m/>
    <s v="Sí"/>
    <m/>
    <n v="3000"/>
    <n v="10000"/>
    <n v="6"/>
    <n v="11"/>
    <n v="0"/>
    <n v="6"/>
    <s v="Veterinario  Silvia Troy Lorenzo y empresa recogida CANIAUSA CENTER S.L"/>
    <s v="Sí"/>
    <s v="No"/>
    <m/>
    <m/>
    <m/>
    <m/>
    <x v="7"/>
    <n v="0.65"/>
    <n v="66"/>
    <n v="14"/>
    <x v="1"/>
    <n v="0.86306098964326816"/>
    <n v="2.8768699654775602"/>
    <n v="347.6"/>
    <x v="1"/>
  </r>
  <r>
    <x v="7"/>
    <n v="8262"/>
    <x v="1118"/>
    <n v="10131"/>
    <n v="45774"/>
    <n v="45960"/>
    <s v="Alberto"/>
    <m/>
    <m/>
    <n v="46097"/>
    <n v="75"/>
    <n v="46022"/>
    <n v="80"/>
    <s v="No"/>
    <m/>
    <s v="Sí"/>
    <n v="90"/>
    <n v="7811.89"/>
    <n v="18094.939999999999"/>
    <n v="9"/>
    <n v="20"/>
    <n v="0"/>
    <n v="8"/>
    <s v="Protectora Help Guau"/>
    <s v="Sí"/>
    <s v="Sí"/>
    <m/>
    <m/>
    <m/>
    <m/>
    <x v="7"/>
    <n v="0.8"/>
    <n v="60"/>
    <n v="15"/>
    <x v="1"/>
    <n v="0.77108775046885802"/>
    <n v="1.786096140558681"/>
    <n v="1013.1"/>
    <x v="2"/>
  </r>
  <r>
    <x v="7"/>
    <n v="8264"/>
    <x v="1119"/>
    <n v="6712"/>
    <n v="45774"/>
    <n v="45963"/>
    <s v="Alberto"/>
    <m/>
    <m/>
    <n v="46084"/>
    <n v="228"/>
    <n v="2025"/>
    <n v="70.62"/>
    <s v="No"/>
    <m/>
    <s v="No"/>
    <m/>
    <n v="10000"/>
    <n v="12100"/>
    <n v="12"/>
    <n v="17"/>
    <n v="0"/>
    <n v="2"/>
    <s v="Recogida CAAD Maresme, Hospital Veterinari de Mataró, colaboración con colonias Montaltmiau y AnimalsSantvi"/>
    <s v="Sí"/>
    <s v="si"/>
    <m/>
    <m/>
    <m/>
    <m/>
    <x v="7"/>
    <n v="0.70620000000000005"/>
    <n v="161"/>
    <n v="14"/>
    <x v="1"/>
    <n v="1.4898688915375446"/>
    <n v="1.8027413587604291"/>
    <n v="671.2"/>
    <x v="1"/>
  </r>
  <r>
    <x v="7"/>
    <n v="8265"/>
    <x v="1120"/>
    <n v="2092"/>
    <n v="45774"/>
    <n v="45809"/>
    <s v="Alberto"/>
    <s v="29/05/25 no hay fecha de censo"/>
    <s v="FASE 2"/>
    <m/>
    <n v="100"/>
    <s v="No contesta"/>
    <n v="60"/>
    <s v="Sí"/>
    <n v="45805"/>
    <s v="No"/>
    <n v="0"/>
    <m/>
    <n v="0"/>
    <n v="0"/>
    <n v="8"/>
    <n v="0"/>
    <n v="4"/>
    <s v="No"/>
    <s v="No"/>
    <s v="No"/>
    <m/>
    <m/>
    <m/>
    <m/>
    <x v="7"/>
    <n v="0.6"/>
    <n v="60"/>
    <n v="15"/>
    <x v="1"/>
    <m/>
    <n v="0"/>
    <n v="209.2"/>
    <x v="1"/>
  </r>
  <r>
    <x v="7"/>
    <n v="8263"/>
    <x v="1121"/>
    <n v="28568"/>
    <n v="45774"/>
    <m/>
    <s v="Alberto"/>
    <n v="45910"/>
    <m/>
    <m/>
    <n v="0"/>
    <m/>
    <m/>
    <s v="No"/>
    <m/>
    <s v="No"/>
    <m/>
    <n v="18702.95"/>
    <n v="133003.20000000001"/>
    <n v="24"/>
    <n v="99"/>
    <n v="1"/>
    <n v="3"/>
    <s v="Gats  del  carrer  del  Baix  Llobregat, recollida animals Animals sense sostre."/>
    <s v="Sí"/>
    <s v="No"/>
    <m/>
    <m/>
    <m/>
    <m/>
    <x v="7"/>
    <n v="0"/>
    <n v="0"/>
    <n v="11"/>
    <x v="1"/>
    <n v="0.65468181181741814"/>
    <n v="4.6556706804816583"/>
    <n v="2856.8"/>
    <x v="0"/>
  </r>
  <r>
    <x v="7"/>
    <n v="8243"/>
    <x v="1122"/>
    <n v="192"/>
    <n v="45774"/>
    <m/>
    <s v="Alberto"/>
    <n v="45776"/>
    <s v="OK"/>
    <m/>
    <n v="0"/>
    <m/>
    <n v="0"/>
    <s v="No"/>
    <m/>
    <s v="No"/>
    <n v="0"/>
    <n v="0"/>
    <n v="0"/>
    <n v="1"/>
    <n v="0"/>
    <n v="0"/>
    <n v="0"/>
    <s v="No"/>
    <s v="No"/>
    <s v="No"/>
    <m/>
    <m/>
    <m/>
    <m/>
    <x v="7"/>
    <n v="0"/>
    <n v="0"/>
    <n v="14"/>
    <x v="1"/>
    <n v="0"/>
    <n v="0"/>
    <n v="19.2"/>
    <x v="0"/>
  </r>
  <r>
    <x v="7"/>
    <n v="8244"/>
    <x v="1123"/>
    <n v="8335"/>
    <n v="45774"/>
    <n v="45963"/>
    <s v="Alberto"/>
    <m/>
    <m/>
    <n v="46057"/>
    <n v="467"/>
    <n v="2015"/>
    <n v="79"/>
    <s v="Sí"/>
    <s v="07/23"/>
    <s v="Sí"/>
    <n v="21"/>
    <n v="14000"/>
    <n v="22000"/>
    <n v="12"/>
    <n v="8"/>
    <n v="0"/>
    <n v="3"/>
    <s v="Gats del Carrer para el CER y Help Guau recogida"/>
    <s v="Sí"/>
    <s v="Sí"/>
    <m/>
    <m/>
    <m/>
    <m/>
    <x v="7"/>
    <n v="0.79"/>
    <n v="369"/>
    <n v="16"/>
    <x v="2"/>
    <n v="1.6796640671865626"/>
    <n v="2.6394721055788843"/>
    <n v="833.5"/>
    <x v="1"/>
  </r>
  <r>
    <x v="7"/>
    <n v="8245"/>
    <x v="1124"/>
    <n v="121203"/>
    <n v="45774"/>
    <m/>
    <s v="Alberto"/>
    <s v="25/07/25 Respuesta sin adjunto"/>
    <m/>
    <m/>
    <n v="0"/>
    <m/>
    <m/>
    <m/>
    <m/>
    <m/>
    <m/>
    <m/>
    <m/>
    <m/>
    <m/>
    <m/>
    <m/>
    <m/>
    <m/>
    <m/>
    <m/>
    <m/>
    <m/>
    <m/>
    <x v="7"/>
    <n v="0"/>
    <n v="0"/>
    <n v="0"/>
    <x v="0"/>
    <m/>
    <m/>
    <n v="12120.3"/>
    <x v="0"/>
  </r>
  <r>
    <x v="7"/>
    <n v="8246"/>
    <x v="1125"/>
    <n v="2308"/>
    <n v="45774"/>
    <m/>
    <s v="Alberto"/>
    <n v="45786"/>
    <s v="OK"/>
    <m/>
    <n v="115"/>
    <s v="05/25"/>
    <n v="75"/>
    <s v="No"/>
    <m/>
    <s v="No"/>
    <n v="0"/>
    <n v="4000"/>
    <n v="4000"/>
    <n v="2"/>
    <n v="5"/>
    <n v="0"/>
    <n v="0"/>
    <s v="Associació per la Defensa del Animals d´Osona"/>
    <s v="Sí"/>
    <s v="Sí"/>
    <m/>
    <m/>
    <m/>
    <m/>
    <x v="7"/>
    <n v="0.75"/>
    <n v="86"/>
    <n v="15"/>
    <x v="1"/>
    <n v="1.733102253032929"/>
    <n v="1.733102253032929"/>
    <n v="230.8"/>
    <x v="1"/>
  </r>
  <r>
    <x v="7"/>
    <n v="8247"/>
    <x v="1126"/>
    <n v="1487"/>
    <n v="45774"/>
    <s v="02/06/25 y 29/07/25"/>
    <s v="Alberto"/>
    <s v="RECHAZADO 08/05/25 28/07/25 segunda respuesta"/>
    <s v="FASE 2"/>
    <n v="45960"/>
    <n v="0"/>
    <m/>
    <n v="0"/>
    <s v="No"/>
    <m/>
    <s v="?"/>
    <m/>
    <n v="1077.1199999999999"/>
    <m/>
    <n v="0"/>
    <n v="0"/>
    <n v="0"/>
    <n v="0"/>
    <s v="No"/>
    <s v="No"/>
    <s v="No"/>
    <m/>
    <m/>
    <m/>
    <m/>
    <x v="7"/>
    <n v="0"/>
    <n v="0"/>
    <n v="11"/>
    <x v="1"/>
    <n v="0.72435776731674506"/>
    <m/>
    <n v="148.69999999999999"/>
    <x v="0"/>
  </r>
  <r>
    <x v="7"/>
    <n v="8248"/>
    <x v="1127"/>
    <n v="7911"/>
    <n v="45774"/>
    <m/>
    <s v="Alberto"/>
    <n v="45783"/>
    <s v="OK"/>
    <m/>
    <n v="330"/>
    <n v="45755"/>
    <n v="80"/>
    <s v="Sí"/>
    <n v="45121"/>
    <s v="Sí"/>
    <n v="0.3"/>
    <n v="7000"/>
    <n v="20691"/>
    <n v="56"/>
    <n v="156"/>
    <n v="0"/>
    <n v="47"/>
    <s v="Recogida Associació Protectora d’Animals de Granollers s:  Clínica  Veterinària  Can Pilé, Grup Veterinària i Bastet Clínica Veterinària."/>
    <s v="Sí"/>
    <s v="Sí"/>
    <m/>
    <m/>
    <m/>
    <m/>
    <x v="7"/>
    <n v="0.8"/>
    <n v="264"/>
    <n v="16"/>
    <x v="2"/>
    <n v="0.88484388825685756"/>
    <n v="2.6154721274175201"/>
    <n v="791.1"/>
    <x v="1"/>
  </r>
  <r>
    <x v="7"/>
    <n v="8249"/>
    <x v="1128"/>
    <n v="360"/>
    <n v="45774"/>
    <n v="45961"/>
    <s v="Alberto"/>
    <m/>
    <m/>
    <m/>
    <n v="0"/>
    <m/>
    <m/>
    <m/>
    <m/>
    <m/>
    <m/>
    <m/>
    <m/>
    <m/>
    <m/>
    <m/>
    <m/>
    <m/>
    <m/>
    <m/>
    <m/>
    <m/>
    <m/>
    <m/>
    <x v="7"/>
    <n v="0"/>
    <n v="0"/>
    <n v="0"/>
    <x v="0"/>
    <m/>
    <m/>
    <n v="36"/>
    <x v="0"/>
  </r>
  <r>
    <x v="7"/>
    <n v="8250"/>
    <x v="1129"/>
    <n v="10549"/>
    <n v="45774"/>
    <n v="45961"/>
    <s v="Alberto"/>
    <m/>
    <m/>
    <m/>
    <n v="0"/>
    <m/>
    <m/>
    <m/>
    <m/>
    <m/>
    <m/>
    <m/>
    <m/>
    <m/>
    <m/>
    <m/>
    <m/>
    <m/>
    <m/>
    <m/>
    <m/>
    <m/>
    <m/>
    <m/>
    <x v="7"/>
    <n v="0"/>
    <n v="0"/>
    <n v="0"/>
    <x v="0"/>
    <m/>
    <m/>
    <n v="1054.9000000000001"/>
    <x v="0"/>
  </r>
  <r>
    <x v="7"/>
    <n v="8251"/>
    <x v="1130"/>
    <n v="7736"/>
    <n v="45774"/>
    <n v="45961"/>
    <s v="Alberto"/>
    <m/>
    <m/>
    <m/>
    <n v="0"/>
    <m/>
    <m/>
    <m/>
    <m/>
    <m/>
    <m/>
    <m/>
    <m/>
    <m/>
    <m/>
    <m/>
    <m/>
    <m/>
    <m/>
    <m/>
    <m/>
    <m/>
    <m/>
    <m/>
    <x v="7"/>
    <n v="0"/>
    <n v="0"/>
    <n v="0"/>
    <x v="0"/>
    <m/>
    <m/>
    <n v="773.6"/>
    <x v="0"/>
  </r>
  <r>
    <x v="7"/>
    <n v="8253"/>
    <x v="1131"/>
    <n v="164"/>
    <n v="45774"/>
    <m/>
    <s v="Alberto"/>
    <n v="45784"/>
    <s v="OK"/>
    <m/>
    <n v="20"/>
    <s v="04/25"/>
    <n v="100"/>
    <s v="No"/>
    <m/>
    <s v="No"/>
    <n v="0"/>
    <n v="0"/>
    <n v="3832.07"/>
    <n v="0"/>
    <n v="0"/>
    <n v="0"/>
    <n v="0"/>
    <s v="Gestión de residuos y Biodiversidad SL"/>
    <s v="Sí"/>
    <s v="Sí"/>
    <m/>
    <m/>
    <m/>
    <m/>
    <x v="7"/>
    <n v="1"/>
    <n v="20"/>
    <n v="15"/>
    <x v="1"/>
    <n v="0"/>
    <n v="23.366280487804879"/>
    <n v="16.399999999999999"/>
    <x v="1"/>
  </r>
  <r>
    <x v="7"/>
    <n v="8256"/>
    <x v="1132"/>
    <n v="873"/>
    <n v="45774"/>
    <n v="45961"/>
    <s v="Alberto"/>
    <s v="21/07/25 me llama preguntandome por el motivo de la consulta"/>
    <m/>
    <s v="19/11/25 descargo el registro pero está firmado el 25/07/25"/>
    <n v="43"/>
    <s v="05/25"/>
    <n v="32.5"/>
    <s v="Sí"/>
    <n v="45805"/>
    <s v="No"/>
    <m/>
    <n v="1000"/>
    <n v="1000"/>
    <n v="1"/>
    <n v="0"/>
    <n v="1"/>
    <m/>
    <s v="Asociación Protectora de Animales de Granbollers y FOST Veterinaris"/>
    <s v="No"/>
    <s v="No"/>
    <m/>
    <m/>
    <m/>
    <m/>
    <x v="7"/>
    <n v="0.32500000000000001"/>
    <n v="14"/>
    <n v="14"/>
    <x v="1"/>
    <n v="1.1454753722794959"/>
    <n v="1.1454753722794959"/>
    <n v="87.3"/>
    <x v="1"/>
  </r>
  <r>
    <x v="7"/>
    <n v="8255"/>
    <x v="1133"/>
    <n v="175"/>
    <n v="45774"/>
    <n v="45961"/>
    <s v="Alberto"/>
    <s v="Nunca lo marcaron como leído, lo reclamo a trasparencia igualmente"/>
    <m/>
    <n v="45988"/>
    <n v="0"/>
    <m/>
    <m/>
    <s v="No"/>
    <m/>
    <m/>
    <m/>
    <n v="500"/>
    <n v="500"/>
    <m/>
    <m/>
    <m/>
    <m/>
    <s v="Protectora de animales El Refugi y Animales en adopción del Berguedà"/>
    <s v="Sí"/>
    <s v="Sí"/>
    <m/>
    <m/>
    <m/>
    <m/>
    <x v="7"/>
    <n v="0"/>
    <n v="0"/>
    <n v="6"/>
    <x v="1"/>
    <n v="2.8571428571428572"/>
    <n v="2.8571428571428572"/>
    <n v="17.5"/>
    <x v="0"/>
  </r>
  <r>
    <x v="7"/>
    <n v="8257"/>
    <x v="1134"/>
    <n v="137"/>
    <n v="45774"/>
    <m/>
    <s v="Alberto"/>
    <n v="45793"/>
    <s v="OK"/>
    <m/>
    <n v="0"/>
    <m/>
    <n v="0"/>
    <s v="No"/>
    <m/>
    <s v="No"/>
    <n v="0"/>
    <n v="325"/>
    <n v="325"/>
    <n v="0"/>
    <n v="0"/>
    <n v="0"/>
    <n v="0"/>
    <s v=" APAN (ASSOCIACIÓ PROTECTORA D’ANIMALS DE L’ANOIA)"/>
    <s v="No"/>
    <s v="No"/>
    <m/>
    <m/>
    <m/>
    <m/>
    <x v="7"/>
    <n v="0"/>
    <n v="0"/>
    <n v="13"/>
    <x v="1"/>
    <n v="2.3722627737226278"/>
    <n v="2.3722627737226278"/>
    <n v="13.7"/>
    <x v="0"/>
  </r>
  <r>
    <x v="7"/>
    <n v="8259"/>
    <x v="1135"/>
    <n v="10008"/>
    <n v="45774"/>
    <n v="45961"/>
    <s v="Alberto"/>
    <m/>
    <m/>
    <n v="45981"/>
    <n v="0"/>
    <m/>
    <m/>
    <s v="No"/>
    <m/>
    <s v="No"/>
    <m/>
    <n v="6500"/>
    <n v="19000"/>
    <n v="39"/>
    <n v="77"/>
    <n v="1"/>
    <n v="17"/>
    <s v="Recogida Help Guau, Protectora Granollers y colonias con Grup  de Supot a protectores"/>
    <s v="Sí"/>
    <s v="Sí"/>
    <m/>
    <m/>
    <m/>
    <m/>
    <x v="7"/>
    <n v="0"/>
    <n v="0"/>
    <n v="11"/>
    <x v="1"/>
    <n v="0.64948041566746606"/>
    <n v="1.8984812150279775"/>
    <n v="1000.8"/>
    <x v="0"/>
  </r>
  <r>
    <x v="7"/>
    <n v="8258"/>
    <x v="1136"/>
    <n v="1077"/>
    <n v="45774"/>
    <n v="45961"/>
    <s v="Alberto"/>
    <m/>
    <m/>
    <n v="45980"/>
    <n v="38"/>
    <n v="2025"/>
    <m/>
    <s v="No"/>
    <m/>
    <s v="No"/>
    <m/>
    <n v="2000"/>
    <n v="2000"/>
    <n v="1"/>
    <n v="1"/>
    <n v="0"/>
    <n v="1"/>
    <s v="No"/>
    <s v="No"/>
    <s v="No"/>
    <m/>
    <m/>
    <m/>
    <m/>
    <x v="7"/>
    <n v="0"/>
    <n v="0"/>
    <n v="13"/>
    <x v="1"/>
    <n v="1.8570102135561746"/>
    <n v="1.8570102135561746"/>
    <n v="107.7"/>
    <x v="1"/>
  </r>
  <r>
    <x v="7"/>
    <n v="8260"/>
    <x v="1137"/>
    <n v="25960"/>
    <n v="45774"/>
    <n v="45809"/>
    <s v="Alberto"/>
    <s v="23/05/25 incompleta puntos 5 y 8 recogida"/>
    <s v="FASE 2"/>
    <n v="45854"/>
    <n v="223"/>
    <s v="10/24"/>
    <n v="62"/>
    <s v="Sí"/>
    <s v="04/25"/>
    <s v="No"/>
    <n v="0"/>
    <n v="48598.2"/>
    <n v="48598.2"/>
    <n v="23"/>
    <n v="83"/>
    <n v="0"/>
    <n v="9"/>
    <s v="Help Guau y recogida no se nombra"/>
    <s v="Sí"/>
    <s v="Sí"/>
    <m/>
    <m/>
    <m/>
    <m/>
    <x v="7"/>
    <n v="0.62"/>
    <n v="138"/>
    <n v="16"/>
    <x v="2"/>
    <n v="1.8720416024653312"/>
    <n v="1.8720416024653312"/>
    <n v="2596"/>
    <x v="2"/>
  </r>
  <r>
    <x v="7"/>
    <n v="8261"/>
    <x v="1138"/>
    <n v="4023"/>
    <n v="45774"/>
    <n v="45809"/>
    <s v="Alberto"/>
    <n v="45796"/>
    <s v="FASE 2"/>
    <n v="45842"/>
    <n v="300"/>
    <s v="11/24"/>
    <n v="70"/>
    <s v="Sí"/>
    <n v="45130"/>
    <s v="No"/>
    <n v="0"/>
    <n v="5000"/>
    <n v="5000"/>
    <n v="11"/>
    <n v="59"/>
    <n v="2"/>
    <n v="12"/>
    <s v="Consell Comarcal del Maresme. Centro de atención y recogida de animales del Maresme (CAAD Maresme)"/>
    <s v="No"/>
    <s v="No"/>
    <m/>
    <m/>
    <m/>
    <m/>
    <x v="7"/>
    <n v="0.7"/>
    <n v="210"/>
    <n v="16"/>
    <x v="2"/>
    <n v="1.2428535918468804"/>
    <n v="1.2428535918468804"/>
    <n v="402.3"/>
    <x v="1"/>
  </r>
  <r>
    <x v="7"/>
    <n v="8192"/>
    <x v="1139"/>
    <n v="7716"/>
    <n v="45774"/>
    <m/>
    <s v="Alberto"/>
    <n v="45806"/>
    <s v="OK"/>
    <m/>
    <n v="349"/>
    <n v="2025"/>
    <n v="66"/>
    <s v="No"/>
    <m/>
    <s v="Sí"/>
    <n v="10"/>
    <n v="6000"/>
    <n v="5000"/>
    <n v="19"/>
    <n v="13"/>
    <n v="0"/>
    <n v="8"/>
    <s v="Help Guau, S.L. "/>
    <s v="Sí"/>
    <s v="No"/>
    <m/>
    <m/>
    <m/>
    <m/>
    <x v="7"/>
    <n v="0.66"/>
    <n v="230"/>
    <n v="15"/>
    <x v="1"/>
    <n v="0.77760497667185069"/>
    <n v="0.6480041472265422"/>
    <n v="771.6"/>
    <x v="1"/>
  </r>
  <r>
    <x v="7"/>
    <n v="8267"/>
    <x v="1140"/>
    <n v="9553"/>
    <n v="45775"/>
    <m/>
    <s v="Alberto"/>
    <n v="45790"/>
    <s v="OK"/>
    <m/>
    <n v="400"/>
    <n v="2024"/>
    <n v="65"/>
    <s v="Sí"/>
    <n v="45743"/>
    <s v="No"/>
    <n v="0"/>
    <n v="30000"/>
    <n v="30000"/>
    <n v="15"/>
    <n v="27"/>
    <n v="1"/>
    <n v="4"/>
    <s v="Protectora de Caldes, Veterinario Sentmenat y empresa Mishilovers"/>
    <s v="Sí"/>
    <s v="Sí"/>
    <m/>
    <m/>
    <m/>
    <m/>
    <x v="7"/>
    <n v="0.65"/>
    <n v="260"/>
    <n v="16"/>
    <x v="2"/>
    <n v="3.1403747513869988"/>
    <n v="3.1403747513869988"/>
    <n v="955.3"/>
    <x v="1"/>
  </r>
  <r>
    <x v="7"/>
    <n v="8269"/>
    <x v="1141"/>
    <n v="3798"/>
    <n v="45775"/>
    <m/>
    <s v="Alberto"/>
    <n v="45812"/>
    <s v="OK"/>
    <m/>
    <n v="157"/>
    <n v="45671"/>
    <n v="62"/>
    <s v="No"/>
    <m/>
    <s v="No"/>
    <m/>
    <n v="2500"/>
    <n v="2500"/>
    <n v="12"/>
    <n v="8"/>
    <n v="4"/>
    <n v="10"/>
    <s v="Protectora de Animales de Mataro SPAM"/>
    <s v="Sí"/>
    <s v="Sí"/>
    <m/>
    <m/>
    <m/>
    <m/>
    <x v="7"/>
    <n v="0.62"/>
    <n v="97"/>
    <n v="14"/>
    <x v="1"/>
    <n v="0.65824117956819383"/>
    <n v="0.65824117956819383"/>
    <n v="379.8"/>
    <x v="1"/>
  </r>
  <r>
    <x v="7"/>
    <n v="8270"/>
    <x v="1142"/>
    <n v="32405"/>
    <n v="45775"/>
    <n v="45809"/>
    <s v="Alberto"/>
    <s v="29/05/25 Falta la fecha del censo"/>
    <s v="FASE 2"/>
    <n v="45879"/>
    <n v="566"/>
    <n v="45803"/>
    <n v="58.83"/>
    <s v="Sí"/>
    <n v="45374"/>
    <s v="No"/>
    <n v="0.53"/>
    <n v="20000"/>
    <n v="104790.56"/>
    <n v="17"/>
    <n v="50"/>
    <n v="1"/>
    <n v="15"/>
    <s v="Recogida  Centre d’Animals Domèstics de Vilafranca"/>
    <s v="No"/>
    <s v="No"/>
    <m/>
    <m/>
    <m/>
    <m/>
    <x v="7"/>
    <n v="0.58829999999999993"/>
    <n v="333"/>
    <n v="16"/>
    <x v="2"/>
    <n v="0.61718870544669036"/>
    <n v="3.2337775034716865"/>
    <n v="3240.5"/>
    <x v="1"/>
  </r>
  <r>
    <x v="7"/>
    <n v="8271"/>
    <x v="1143"/>
    <n v="101"/>
    <n v="45775"/>
    <n v="45961"/>
    <s v="Alberto"/>
    <m/>
    <m/>
    <n v="46013"/>
    <n v="0"/>
    <m/>
    <m/>
    <s v="No le consta"/>
    <m/>
    <s v="No le consta"/>
    <m/>
    <n v="500"/>
    <n v="500"/>
    <n v="0"/>
    <n v="0"/>
    <n v="0"/>
    <n v="0"/>
    <s v="No le consta"/>
    <s v="Sí"/>
    <s v="Sí"/>
    <m/>
    <m/>
    <m/>
    <m/>
    <x v="7"/>
    <n v="0"/>
    <n v="0"/>
    <n v="11"/>
    <x v="1"/>
    <n v="4.9504950495049505"/>
    <n v="4.9504950495049505"/>
    <n v="10.1"/>
    <x v="0"/>
  </r>
  <r>
    <x v="7"/>
    <n v="8272"/>
    <x v="1144"/>
    <n v="219"/>
    <n v="45775"/>
    <m/>
    <s v="Alberto"/>
    <n v="45825"/>
    <m/>
    <m/>
    <n v="8"/>
    <s v="No contabilizados todos"/>
    <m/>
    <s v="No"/>
    <m/>
    <s v="No"/>
    <m/>
    <n v="0"/>
    <n v="0"/>
    <n v="0"/>
    <n v="0"/>
    <n v="0"/>
    <n v="3"/>
    <s v="No"/>
    <s v="No"/>
    <s v="No"/>
    <m/>
    <m/>
    <m/>
    <m/>
    <x v="7"/>
    <n v="0"/>
    <n v="0"/>
    <n v="13"/>
    <x v="1"/>
    <n v="0"/>
    <n v="0"/>
    <n v="21.9"/>
    <x v="1"/>
  </r>
  <r>
    <x v="7"/>
    <n v="8273"/>
    <x v="1145"/>
    <n v="3281"/>
    <n v="45775"/>
    <n v="45961"/>
    <s v="Alberto"/>
    <m/>
    <m/>
    <m/>
    <n v="0"/>
    <m/>
    <m/>
    <m/>
    <m/>
    <m/>
    <m/>
    <m/>
    <m/>
    <m/>
    <m/>
    <m/>
    <m/>
    <m/>
    <m/>
    <m/>
    <m/>
    <m/>
    <m/>
    <m/>
    <x v="7"/>
    <n v="0"/>
    <n v="0"/>
    <n v="0"/>
    <x v="0"/>
    <m/>
    <m/>
    <n v="328.1"/>
    <x v="0"/>
  </r>
  <r>
    <x v="7"/>
    <n v="8274"/>
    <x v="1146"/>
    <n v="6090"/>
    <n v="45775"/>
    <m/>
    <s v="Alberto"/>
    <s v="15/07/25 No aclara la disponibilidad del servicio de recogida"/>
    <m/>
    <m/>
    <n v="210"/>
    <s v="Trimestralmente actualizado"/>
    <n v="85"/>
    <s v="Sí"/>
    <n v="44763"/>
    <s v="Sí"/>
    <n v="58.09"/>
    <n v="13031"/>
    <n v="2669"/>
    <n v="0"/>
    <n v="0"/>
    <n v="0"/>
    <n v="5"/>
    <s v="Recogida animales vivos y fallecidos Asociación Protectora de animales de Anoia y animales fallecidos en carreteras Servicio de limpieza viaria de la Mancomunidad Intermunicipal de Cardener"/>
    <s v="¿"/>
    <s v="No"/>
    <m/>
    <m/>
    <m/>
    <m/>
    <x v="7"/>
    <n v="0.85"/>
    <n v="178"/>
    <n v="16"/>
    <x v="2"/>
    <n v="2.1397372742200327"/>
    <n v="0.43825944170771758"/>
    <n v="609"/>
    <x v="1"/>
  </r>
  <r>
    <x v="7"/>
    <n v="8276"/>
    <x v="1147"/>
    <n v="339"/>
    <n v="45775"/>
    <m/>
    <s v="Alberto"/>
    <n v="45807"/>
    <s v="OK"/>
    <m/>
    <n v="12"/>
    <s v="?"/>
    <n v="80"/>
    <s v="Sí"/>
    <n v="45645"/>
    <s v="Sí?"/>
    <m/>
    <n v="500"/>
    <n v="500"/>
    <n v="0"/>
    <n v="0"/>
    <n v="0"/>
    <n v="0"/>
    <s v="Fundación Daina para la defensa de los animales y la naturaleza"/>
    <s v="Sí"/>
    <s v="Sí"/>
    <m/>
    <m/>
    <m/>
    <m/>
    <x v="7"/>
    <n v="0.8"/>
    <n v="10"/>
    <n v="15"/>
    <x v="1"/>
    <n v="1.4749262536873156"/>
    <n v="1.4749262536873156"/>
    <n v="33.9"/>
    <x v="1"/>
  </r>
  <r>
    <x v="7"/>
    <n v="8277"/>
    <x v="1148"/>
    <n v="212"/>
    <n v="45775"/>
    <n v="45961"/>
    <s v="Alberto"/>
    <m/>
    <m/>
    <m/>
    <n v="0"/>
    <m/>
    <m/>
    <m/>
    <m/>
    <m/>
    <m/>
    <m/>
    <m/>
    <m/>
    <m/>
    <m/>
    <m/>
    <m/>
    <m/>
    <m/>
    <m/>
    <m/>
    <m/>
    <m/>
    <x v="7"/>
    <n v="0"/>
    <n v="0"/>
    <n v="0"/>
    <x v="0"/>
    <m/>
    <m/>
    <n v="21.2"/>
    <x v="0"/>
  </r>
  <r>
    <x v="7"/>
    <n v="8278"/>
    <x v="1149"/>
    <n v="6844"/>
    <n v="45775"/>
    <n v="45961"/>
    <s v="Alberto"/>
    <m/>
    <m/>
    <s v="20/11/25 email"/>
    <n v="164"/>
    <s v="05/25"/>
    <n v="100"/>
    <s v="Sí"/>
    <n v="45806"/>
    <s v="Sí"/>
    <n v="36"/>
    <n v="11972.21"/>
    <n v="11972.21"/>
    <n v="6"/>
    <n v="14"/>
    <n v="0"/>
    <n v="0"/>
    <s v="Recogida con la Asociación por la defensa de los animales Prote Osona y Altaia Veterinais SL"/>
    <s v="Sí"/>
    <s v="Sí"/>
    <m/>
    <m/>
    <m/>
    <m/>
    <x v="7"/>
    <n v="1"/>
    <n v="164"/>
    <n v="16"/>
    <x v="2"/>
    <n v="1.749300116890707"/>
    <n v="1.749300116890707"/>
    <n v="684.4"/>
    <x v="1"/>
  </r>
  <r>
    <x v="7"/>
    <n v="8275"/>
    <x v="1150"/>
    <n v="341"/>
    <n v="45775"/>
    <m/>
    <s v="Alberto"/>
    <n v="45870"/>
    <m/>
    <m/>
    <n v="6"/>
    <n v="45870"/>
    <m/>
    <s v="No"/>
    <m/>
    <s v="No"/>
    <m/>
    <n v="0"/>
    <n v="1000"/>
    <n v="0"/>
    <n v="0"/>
    <n v="0"/>
    <n v="0"/>
    <s v="No"/>
    <s v="No"/>
    <s v="No"/>
    <m/>
    <m/>
    <m/>
    <m/>
    <x v="7"/>
    <n v="0"/>
    <n v="0"/>
    <n v="13"/>
    <x v="1"/>
    <n v="0"/>
    <n v="2.9325513196480939"/>
    <n v="34.1"/>
    <x v="1"/>
  </r>
  <r>
    <x v="7"/>
    <n v="8280"/>
    <x v="1151"/>
    <n v="131"/>
    <n v="45775"/>
    <n v="45961"/>
    <s v="Alberto"/>
    <m/>
    <m/>
    <n v="46002"/>
    <n v="26"/>
    <n v="2024"/>
    <n v="40"/>
    <s v="No"/>
    <m/>
    <s v="No"/>
    <m/>
    <n v="1077.1199999999999"/>
    <n v="0"/>
    <n v="0"/>
    <n v="0"/>
    <n v="0"/>
    <n v="0"/>
    <s v="No"/>
    <s v="No"/>
    <s v="No lo aclara"/>
    <m/>
    <m/>
    <m/>
    <m/>
    <x v="7"/>
    <n v="0.4"/>
    <n v="10"/>
    <n v="14"/>
    <x v="1"/>
    <n v="8.2222900763358773"/>
    <n v="0"/>
    <n v="13.1"/>
    <x v="1"/>
  </r>
  <r>
    <x v="7"/>
    <n v="8281"/>
    <x v="1152"/>
    <n v="6818"/>
    <n v="45775"/>
    <m/>
    <s v="Alberto"/>
    <n v="45798"/>
    <s v="OK"/>
    <m/>
    <n v="233"/>
    <n v="45657"/>
    <n v="88"/>
    <s v="No"/>
    <m/>
    <s v="Sí"/>
    <n v="0.13"/>
    <n v="10500"/>
    <n v="10500"/>
    <n v="5"/>
    <n v="0"/>
    <n v="0"/>
    <n v="1"/>
    <s v="Caad Maresme"/>
    <s v="Sí"/>
    <s v="Sí"/>
    <m/>
    <m/>
    <m/>
    <m/>
    <x v="7"/>
    <n v="0.88"/>
    <n v="205"/>
    <n v="15"/>
    <x v="1"/>
    <n v="1.540041067761807"/>
    <n v="1.540041067761807"/>
    <n v="681.8"/>
    <x v="1"/>
  </r>
  <r>
    <x v="7"/>
    <n v="8279"/>
    <x v="1153"/>
    <n v="228708"/>
    <n v="45775"/>
    <n v="45809"/>
    <s v="Alberto"/>
    <n v="45800"/>
    <s v="FASE 2"/>
    <m/>
    <n v="1600"/>
    <n v="45811"/>
    <n v="100"/>
    <s v="Sí"/>
    <n v="2024"/>
    <s v="Sí"/>
    <n v="10"/>
    <s v=""/>
    <s v=""/>
    <n v="405"/>
    <n v="141"/>
    <n v="111"/>
    <n v="5"/>
    <s v="Recogida Help Guau y urgencias veterinarias Universidad Autónoma de Barcelona"/>
    <s v="?"/>
    <s v="Sí"/>
    <m/>
    <m/>
    <m/>
    <m/>
    <x v="7"/>
    <n v="1"/>
    <n v="1600"/>
    <n v="16"/>
    <x v="2"/>
    <m/>
    <m/>
    <n v="22870.799999999999"/>
    <x v="2"/>
  </r>
  <r>
    <x v="7"/>
    <n v="8282"/>
    <x v="1154"/>
    <n v="9305"/>
    <n v="45775"/>
    <n v="45961"/>
    <s v="Alberto"/>
    <m/>
    <m/>
    <n v="46040"/>
    <n v="291"/>
    <n v="2024"/>
    <n v="65"/>
    <s v="Sí"/>
    <n v="45497"/>
    <s v="No"/>
    <m/>
    <n v="2000"/>
    <n v="2000"/>
    <m/>
    <m/>
    <m/>
    <m/>
    <s v="Protectora Apropa´t y un veterinario"/>
    <s v="No"/>
    <s v="No"/>
    <m/>
    <m/>
    <m/>
    <m/>
    <x v="7"/>
    <n v="0.65"/>
    <n v="189"/>
    <n v="11"/>
    <x v="1"/>
    <n v="0.21493820526598603"/>
    <n v="0.21493820526598603"/>
    <n v="930.5"/>
    <x v="1"/>
  </r>
  <r>
    <x v="7"/>
    <n v="8283"/>
    <x v="1155"/>
    <n v="8511"/>
    <n v="45775"/>
    <m/>
    <s v="Alberto"/>
    <n v="45930"/>
    <m/>
    <m/>
    <n v="100"/>
    <m/>
    <m/>
    <s v="No"/>
    <m/>
    <s v="No"/>
    <m/>
    <n v="4400"/>
    <n v="4500"/>
    <n v="5"/>
    <n v="17"/>
    <n v="0"/>
    <n v="1"/>
    <s v="protectora Fundació Daina per la defensa dels animals  i la natura, y con el veterinario Pratdesaba Veterinaris. "/>
    <s v="Sí"/>
    <s v="Sí"/>
    <m/>
    <m/>
    <m/>
    <m/>
    <x v="7"/>
    <n v="0"/>
    <n v="0"/>
    <n v="12"/>
    <x v="1"/>
    <n v="0.51697802843379159"/>
    <n v="0.52872752908001408"/>
    <n v="851.1"/>
    <x v="1"/>
  </r>
  <r>
    <x v="7"/>
    <n v="8284"/>
    <x v="1156"/>
    <n v="18780"/>
    <n v="45775"/>
    <m/>
    <s v="Alberto"/>
    <s v="02/06/25 sin adjunto"/>
    <m/>
    <m/>
    <n v="0"/>
    <m/>
    <m/>
    <m/>
    <m/>
    <m/>
    <m/>
    <m/>
    <m/>
    <m/>
    <m/>
    <m/>
    <m/>
    <m/>
    <m/>
    <m/>
    <m/>
    <m/>
    <m/>
    <m/>
    <x v="7"/>
    <n v="0"/>
    <n v="0"/>
    <n v="0"/>
    <x v="0"/>
    <m/>
    <m/>
    <n v="1878"/>
    <x v="0"/>
  </r>
  <r>
    <x v="7"/>
    <n v="8285"/>
    <x v="1157"/>
    <n v="15093"/>
    <n v="45775"/>
    <n v="45809"/>
    <s v="Alberto"/>
    <n v="45807"/>
    <s v="FASE 2"/>
    <n v="45869"/>
    <n v="63"/>
    <s v="11/24"/>
    <n v="82.54"/>
    <s v="Sí"/>
    <n v="44403"/>
    <s v="Sí"/>
    <n v="0.38100000000000001"/>
    <n v="14008.92"/>
    <n v="14008.92"/>
    <n v="24"/>
    <n v="8"/>
    <n v="0"/>
    <n v="1"/>
    <s v="Caniausa Center SL"/>
    <s v="Sí"/>
    <s v="Dice trasparencia que &quot;Tenemos el servicio con Caniausa Center SL&quot; quiere decir que Sí"/>
    <m/>
    <m/>
    <m/>
    <m/>
    <x v="7"/>
    <n v="0.82540000000000002"/>
    <n v="52"/>
    <n v="16"/>
    <x v="2"/>
    <n v="0.92817332538262776"/>
    <n v="0.92817332538262776"/>
    <n v="1509.3"/>
    <x v="2"/>
  </r>
  <r>
    <x v="7"/>
    <n v="8286"/>
    <x v="1158"/>
    <n v="4122"/>
    <n v="45775"/>
    <n v="45961"/>
    <s v="Alberto"/>
    <m/>
    <m/>
    <n v="45994"/>
    <n v="498"/>
    <n v="45657"/>
    <n v="20"/>
    <s v="Sí"/>
    <n v="45609"/>
    <s v="No"/>
    <m/>
    <n v="13000"/>
    <n v="9000"/>
    <n v="6"/>
    <m/>
    <m/>
    <m/>
    <s v="Colonias con Mongats"/>
    <s v="No"/>
    <s v="No"/>
    <m/>
    <m/>
    <m/>
    <m/>
    <x v="7"/>
    <n v="0.2"/>
    <n v="100"/>
    <n v="12"/>
    <x v="1"/>
    <n v="3.1538088306647261"/>
    <n v="2.1834061135371181"/>
    <n v="412.2"/>
    <x v="1"/>
  </r>
  <r>
    <x v="7"/>
    <n v="8287"/>
    <x v="1159"/>
    <n v="1509"/>
    <n v="45775"/>
    <m/>
    <s v="Alberto"/>
    <n v="45793"/>
    <s v="OK"/>
    <m/>
    <n v="14"/>
    <n v="2025"/>
    <n v="57"/>
    <s v="No"/>
    <m/>
    <s v="No"/>
    <n v="0"/>
    <m/>
    <n v="5433.68"/>
    <n v="0"/>
    <n v="1"/>
    <n v="0"/>
    <n v="0"/>
    <s v="Mancomunitat Penedès Garraf (Centre d’Acollida d’Animals Domèstics)"/>
    <s v="Sí"/>
    <s v="Sí"/>
    <m/>
    <m/>
    <m/>
    <m/>
    <x v="7"/>
    <n v="0.56999999999999995"/>
    <n v="8"/>
    <n v="14"/>
    <x v="1"/>
    <m/>
    <n v="3.600848243870113"/>
    <n v="150.9"/>
    <x v="2"/>
  </r>
  <r>
    <x v="7"/>
    <n v="8288"/>
    <x v="1160"/>
    <n v="2657"/>
    <n v="45775"/>
    <m/>
    <s v="Alberto"/>
    <n v="45813"/>
    <s v="OK"/>
    <m/>
    <n v="19"/>
    <n v="2024"/>
    <m/>
    <s v="No"/>
    <m/>
    <s v="No"/>
    <m/>
    <n v="7050.9549999999999"/>
    <n v="7050.9549999999999"/>
    <n v="26"/>
    <n v="15"/>
    <n v="0"/>
    <n v="0"/>
    <s v="CAAD- Centre Acollida Animals Domèstics de la Mancomunitat Penedès Garraf"/>
    <s v="Sí?"/>
    <s v="No"/>
    <m/>
    <m/>
    <m/>
    <m/>
    <x v="7"/>
    <n v="0"/>
    <n v="0"/>
    <n v="13"/>
    <x v="1"/>
    <n v="2.653727888596161"/>
    <n v="2.653727888596161"/>
    <n v="265.7"/>
    <x v="2"/>
  </r>
  <r>
    <x v="7"/>
    <n v="8289"/>
    <x v="1161"/>
    <n v="6155"/>
    <n v="45775"/>
    <n v="45961"/>
    <s v="Alberto"/>
    <m/>
    <m/>
    <n v="46083"/>
    <n v="200"/>
    <n v="46022"/>
    <n v="75"/>
    <s v="No"/>
    <m/>
    <s v="No"/>
    <m/>
    <n v="35000"/>
    <n v="35000"/>
    <n v="10"/>
    <n v="126"/>
    <n v="1"/>
    <n v="29"/>
    <s v="Help Guau y Gats al carrer"/>
    <s v="Sí"/>
    <s v="No"/>
    <m/>
    <m/>
    <m/>
    <m/>
    <x v="7"/>
    <n v="0.75"/>
    <n v="150"/>
    <n v="14"/>
    <x v="1"/>
    <n v="5.6864337936636877"/>
    <n v="5.6864337936636877"/>
    <n v="615.5"/>
    <x v="1"/>
  </r>
  <r>
    <x v="7"/>
    <n v="8290"/>
    <x v="1162"/>
    <n v="2176"/>
    <n v="45775"/>
    <n v="45961"/>
    <s v="Alberto"/>
    <m/>
    <m/>
    <n v="45996"/>
    <n v="90"/>
    <n v="45816"/>
    <n v="90"/>
    <s v="No"/>
    <m/>
    <m/>
    <m/>
    <n v="4000"/>
    <n v="4000"/>
    <n v="1"/>
    <n v="7"/>
    <n v="0"/>
    <n v="0"/>
    <s v="Asociación Irpes Ullastrell"/>
    <m/>
    <m/>
    <m/>
    <m/>
    <m/>
    <m/>
    <x v="7"/>
    <n v="0.9"/>
    <n v="81"/>
    <n v="11"/>
    <x v="1"/>
    <n v="1.838235294117647"/>
    <n v="1.838235294117647"/>
    <n v="217.6"/>
    <x v="1"/>
  </r>
  <r>
    <x v="7"/>
    <n v="8291"/>
    <x v="1163"/>
    <n v="7563"/>
    <n v="45775"/>
    <m/>
    <s v="Alberto"/>
    <n v="45882"/>
    <m/>
    <m/>
    <n v="692"/>
    <s v="03/24"/>
    <n v="89.01"/>
    <s v="Sí"/>
    <n v="45860"/>
    <s v="No"/>
    <m/>
    <n v="24843.71"/>
    <n v="38655.81"/>
    <n v="22"/>
    <n v="16"/>
    <n v="0"/>
    <n v="28"/>
    <s v="No hay convenios vigentes en 2025"/>
    <s v="Sí"/>
    <s v="Sí"/>
    <m/>
    <m/>
    <m/>
    <m/>
    <x v="7"/>
    <n v="0.8901"/>
    <n v="616"/>
    <n v="15"/>
    <x v="1"/>
    <n v="3.2849014941160912"/>
    <n v="5.111174137247124"/>
    <n v="756.3"/>
    <x v="1"/>
  </r>
  <r>
    <x v="7"/>
    <n v="8292"/>
    <x v="1164"/>
    <n v="1406"/>
    <n v="45775"/>
    <n v="45961"/>
    <s v="Alberto"/>
    <m/>
    <m/>
    <n v="46002"/>
    <n v="65"/>
    <m/>
    <n v="97"/>
    <s v="No"/>
    <m/>
    <s v="Sí"/>
    <m/>
    <n v="3000"/>
    <n v="3000"/>
    <n v="0"/>
    <n v="22"/>
    <n v="0"/>
    <n v="2"/>
    <s v="Canigat Vallbona d´Anoia, asociación APAN para la recogida"/>
    <s v="No lo aclara"/>
    <s v="No lo aclara"/>
    <m/>
    <m/>
    <m/>
    <m/>
    <x v="7"/>
    <n v="0.97"/>
    <n v="63"/>
    <n v="13"/>
    <x v="1"/>
    <n v="2.1337126600284493"/>
    <n v="2.1337126600284493"/>
    <n v="140.6"/>
    <x v="1"/>
  </r>
  <r>
    <x v="7"/>
    <n v="8293"/>
    <x v="1165"/>
    <n v="271"/>
    <n v="45775"/>
    <n v="45961"/>
    <s v="Alberto"/>
    <m/>
    <m/>
    <m/>
    <n v="0"/>
    <m/>
    <m/>
    <m/>
    <m/>
    <m/>
    <m/>
    <m/>
    <m/>
    <m/>
    <m/>
    <m/>
    <m/>
    <m/>
    <m/>
    <m/>
    <m/>
    <m/>
    <m/>
    <m/>
    <x v="7"/>
    <n v="0"/>
    <n v="0"/>
    <n v="0"/>
    <x v="0"/>
    <m/>
    <m/>
    <n v="27.1"/>
    <x v="0"/>
  </r>
  <r>
    <x v="7"/>
    <n v="8294"/>
    <x v="1166"/>
    <n v="3198"/>
    <n v="45775"/>
    <n v="45961"/>
    <s v="Alberto"/>
    <m/>
    <m/>
    <m/>
    <n v="0"/>
    <m/>
    <m/>
    <m/>
    <m/>
    <m/>
    <m/>
    <m/>
    <m/>
    <m/>
    <m/>
    <m/>
    <m/>
    <m/>
    <m/>
    <m/>
    <m/>
    <m/>
    <m/>
    <m/>
    <x v="7"/>
    <n v="0"/>
    <n v="0"/>
    <n v="0"/>
    <x v="0"/>
    <m/>
    <m/>
    <n v="319.8"/>
    <x v="0"/>
  </r>
  <r>
    <x v="7"/>
    <n v="8295"/>
    <x v="1167"/>
    <n v="15985"/>
    <n v="45775"/>
    <n v="45961"/>
    <s v="Alberto"/>
    <m/>
    <m/>
    <n v="45825"/>
    <n v="220"/>
    <s v="03/25"/>
    <n v="61"/>
    <s v="Sí"/>
    <n v="45799"/>
    <s v="No"/>
    <m/>
    <n v="32235.599999999999"/>
    <n v="32234.400000000001"/>
    <n v="41"/>
    <n v="290"/>
    <n v="1"/>
    <n v="0"/>
    <s v="CER con Gats del Carrer y Recogida con Animals sense Sostre"/>
    <s v="Sí"/>
    <s v="No"/>
    <m/>
    <m/>
    <m/>
    <m/>
    <x v="7"/>
    <n v="0.61"/>
    <n v="134"/>
    <n v="15"/>
    <x v="1"/>
    <n v="2.0166155771035346"/>
    <n v="2.0165405067250548"/>
    <n v="1598.5"/>
    <x v="1"/>
  </r>
  <r>
    <x v="7"/>
    <n v="8296"/>
    <x v="1168"/>
    <n v="2742"/>
    <n v="45775"/>
    <n v="45961"/>
    <s v="Alberto"/>
    <m/>
    <m/>
    <n v="46090"/>
    <n v="0"/>
    <m/>
    <m/>
    <s v="No"/>
    <m/>
    <s v="Sí"/>
    <m/>
    <m/>
    <n v="25000"/>
    <n v="10"/>
    <n v="50"/>
    <n v="1"/>
    <n v="6"/>
    <s v="Recogida con Help Guau"/>
    <s v="Sí"/>
    <s v="No"/>
    <m/>
    <m/>
    <m/>
    <m/>
    <x v="7"/>
    <n v="0"/>
    <n v="0"/>
    <n v="10"/>
    <x v="1"/>
    <m/>
    <n v="9.1174325309992703"/>
    <n v="274.2"/>
    <x v="0"/>
  </r>
  <r>
    <x v="7"/>
    <n v="8297"/>
    <x v="1169"/>
    <n v="172"/>
    <n v="45775"/>
    <m/>
    <s v="Alberto"/>
    <s v="12/07/25 email, solicito registro de salida y que contesten a todas las preguntas"/>
    <m/>
    <m/>
    <n v="0"/>
    <m/>
    <m/>
    <s v="No"/>
    <m/>
    <m/>
    <m/>
    <m/>
    <m/>
    <n v="2"/>
    <n v="0"/>
    <n v="0"/>
    <n v="0"/>
    <s v="recogida con Protectora APAN"/>
    <m/>
    <m/>
    <m/>
    <m/>
    <m/>
    <m/>
    <x v="7"/>
    <n v="0"/>
    <n v="0"/>
    <n v="7"/>
    <x v="1"/>
    <m/>
    <m/>
    <n v="17.2"/>
    <x v="0"/>
  </r>
  <r>
    <x v="7"/>
    <n v="8298"/>
    <x v="1170"/>
    <n v="49530"/>
    <n v="45775"/>
    <n v="45809"/>
    <s v="Alberto"/>
    <s v="09/05/25 Incompleta contesta 7 de las 10 preguntas"/>
    <s v="FASE 2"/>
    <m/>
    <n v="325"/>
    <s v="05/25"/>
    <n v="90"/>
    <s v="No"/>
    <m/>
    <s v="No"/>
    <n v="0"/>
    <n v="22000"/>
    <n v="70000"/>
    <n v="26"/>
    <n v="39"/>
    <n v="1"/>
    <n v="25"/>
    <s v="Caniausa"/>
    <s v="Sí"/>
    <s v="Sí"/>
    <m/>
    <m/>
    <m/>
    <m/>
    <x v="7"/>
    <n v="0.9"/>
    <n v="292"/>
    <n v="15"/>
    <x v="1"/>
    <n v="0.44417524732485364"/>
    <n v="1.413284877851807"/>
    <n v="4953"/>
    <x v="2"/>
  </r>
  <r>
    <x v="7"/>
    <n v="8299"/>
    <x v="1171"/>
    <n v="443"/>
    <n v="45775"/>
    <n v="45961"/>
    <s v="Alberto"/>
    <m/>
    <m/>
    <n v="46090"/>
    <n v="120"/>
    <n v="46023"/>
    <n v="49.1"/>
    <s v="No"/>
    <m/>
    <m/>
    <m/>
    <n v="3809.27"/>
    <n v="1000"/>
    <n v="5"/>
    <m/>
    <m/>
    <m/>
    <s v="Vets Girnoella i Ca la Veterinària, recogida con Cal Galta de Berga"/>
    <s v="No"/>
    <m/>
    <m/>
    <m/>
    <m/>
    <m/>
    <x v="7"/>
    <n v="0.49099999999999999"/>
    <n v="59"/>
    <n v="9"/>
    <x v="1"/>
    <n v="8.5988036117381483"/>
    <n v="2.2573363431151243"/>
    <n v="44.3"/>
    <x v="3"/>
  </r>
  <r>
    <x v="7"/>
    <n v="8301"/>
    <x v="1172"/>
    <n v="67348"/>
    <n v="45775"/>
    <m/>
    <s v="Alberto"/>
    <n v="45810"/>
    <s v="OK"/>
    <m/>
    <n v="460"/>
    <s v="05/25"/>
    <n v="63.7"/>
    <s v="No"/>
    <m/>
    <s v="Sí"/>
    <n v="5.4"/>
    <n v="20000"/>
    <n v="39303"/>
    <n v="43"/>
    <n v="208"/>
    <n v="0"/>
    <n v="19"/>
    <s v="Asociación Animales sin techo, Asociación GAtos de la CAlle del Baix Llobregat"/>
    <s v="Sí, las asocias"/>
    <s v="Sí, las asocias"/>
    <m/>
    <m/>
    <m/>
    <m/>
    <x v="7"/>
    <n v="0.63700000000000001"/>
    <n v="293"/>
    <n v="15"/>
    <x v="1"/>
    <n v="0.29696501752093601"/>
    <n v="0.58358080418126745"/>
    <n v="6734.8"/>
    <x v="2"/>
  </r>
  <r>
    <x v="7"/>
    <n v="8300"/>
    <x v="1173"/>
    <n v="7802"/>
    <n v="45775"/>
    <n v="45961"/>
    <s v="Alberto"/>
    <m/>
    <m/>
    <n v="46020"/>
    <n v="441"/>
    <n v="2024"/>
    <n v="90"/>
    <s v="No"/>
    <m/>
    <s v="No"/>
    <m/>
    <n v="6000"/>
    <n v="32644.3"/>
    <n v="37"/>
    <n v="140"/>
    <n v="0"/>
    <n v="11"/>
    <s v="Help Guau, colabora con Progat Terrassa"/>
    <s v="Sí"/>
    <s v="Sí"/>
    <m/>
    <m/>
    <m/>
    <m/>
    <x v="7"/>
    <n v="0.9"/>
    <n v="397"/>
    <n v="14"/>
    <x v="1"/>
    <n v="0.76903358113304277"/>
    <n v="4.184093822096898"/>
    <n v="780.2"/>
    <x v="1"/>
  </r>
  <r>
    <x v="7"/>
    <n v="8305"/>
    <x v="1174"/>
    <n v="41504"/>
    <n v="45775"/>
    <n v="45961"/>
    <s v="Alberto"/>
    <m/>
    <m/>
    <n v="45985"/>
    <n v="24"/>
    <n v="2024"/>
    <n v="100"/>
    <s v="No"/>
    <m/>
    <s v="si"/>
    <n v="100"/>
    <n v="5000"/>
    <n v="5000"/>
    <n v="8"/>
    <n v="9"/>
    <n v="0"/>
    <n v="1"/>
    <s v="Centro de Acogida de Animales Domésticos de la Mancomunidad Penedès Garraf"/>
    <m/>
    <s v="No"/>
    <m/>
    <m/>
    <m/>
    <m/>
    <x v="7"/>
    <n v="1"/>
    <n v="24"/>
    <n v="14"/>
    <x v="1"/>
    <n v="0.12047031611410948"/>
    <n v="0.12047031611410948"/>
    <n v="4150.3999999999996"/>
    <x v="2"/>
  </r>
  <r>
    <x v="7"/>
    <n v="8306"/>
    <x v="1175"/>
    <n v="780"/>
    <n v="45775"/>
    <n v="45961"/>
    <s v="Alberto"/>
    <m/>
    <m/>
    <n v="46083"/>
    <n v="0"/>
    <m/>
    <m/>
    <s v="No"/>
    <m/>
    <s v="No"/>
    <m/>
    <n v="1000"/>
    <n v="1000"/>
    <n v="0"/>
    <n v="0"/>
    <n v="0"/>
    <n v="0"/>
    <s v="No tienen convenios"/>
    <s v="No"/>
    <s v="No"/>
    <m/>
    <m/>
    <m/>
    <m/>
    <x v="7"/>
    <n v="0"/>
    <n v="0"/>
    <n v="11"/>
    <x v="1"/>
    <n v="1.2820512820512822"/>
    <n v="1.2820512820512822"/>
    <n v="78"/>
    <x v="0"/>
  </r>
  <r>
    <x v="7"/>
    <n v="8303"/>
    <x v="1176"/>
    <n v="317"/>
    <n v="45775"/>
    <n v="45961"/>
    <s v="Alberto"/>
    <m/>
    <m/>
    <m/>
    <n v="0"/>
    <m/>
    <m/>
    <m/>
    <m/>
    <m/>
    <m/>
    <m/>
    <m/>
    <m/>
    <m/>
    <m/>
    <m/>
    <m/>
    <m/>
    <m/>
    <m/>
    <m/>
    <m/>
    <m/>
    <x v="7"/>
    <n v="0"/>
    <n v="0"/>
    <n v="0"/>
    <x v="0"/>
    <m/>
    <m/>
    <n v="31.7"/>
    <x v="0"/>
  </r>
  <r>
    <x v="7"/>
    <n v="8302"/>
    <x v="1177"/>
    <n v="12844"/>
    <n v="45775"/>
    <n v="45818"/>
    <s v="Alberto"/>
    <n v="45807"/>
    <s v="FASE 2"/>
    <n v="45965"/>
    <n v="36"/>
    <n v="2024"/>
    <n v="75"/>
    <s v="Sí"/>
    <n v="42131"/>
    <s v="Sí"/>
    <n v="50"/>
    <n v="18646.45"/>
    <n v="22500"/>
    <n v="17"/>
    <n v="11"/>
    <n v="0"/>
    <n v="4"/>
    <s v="Mancomunidad la Conca de Òdena"/>
    <s v="Sí"/>
    <s v="Sí"/>
    <m/>
    <m/>
    <m/>
    <m/>
    <x v="7"/>
    <n v="0.75"/>
    <n v="27"/>
    <n v="16"/>
    <x v="2"/>
    <n v="1.4517634693241981"/>
    <n v="1.7517907194020554"/>
    <n v="1284.4000000000001"/>
    <x v="2"/>
  </r>
  <r>
    <x v="7"/>
    <n v="8902"/>
    <x v="1178"/>
    <n v="5632"/>
    <n v="45775"/>
    <n v="45961"/>
    <s v="Alberto"/>
    <s v="Me llama para preguntarme a quién represento, soy un particular para datos estadísticos"/>
    <m/>
    <n v="45989"/>
    <n v="255"/>
    <n v="2023"/>
    <n v="68.63"/>
    <s v="Sí"/>
    <n v="45504"/>
    <s v="Sí"/>
    <n v="27.45"/>
    <m/>
    <m/>
    <n v="25"/>
    <n v="70"/>
    <n v="0"/>
    <n v="17"/>
    <s v="Dice que sí pero no lo nombra"/>
    <s v="Sí"/>
    <s v="Sí"/>
    <m/>
    <m/>
    <m/>
    <m/>
    <x v="7"/>
    <n v="0.68629999999999991"/>
    <n v="175"/>
    <n v="14"/>
    <x v="1"/>
    <m/>
    <m/>
    <n v="563.20000000000005"/>
    <x v="1"/>
  </r>
  <r>
    <x v="7"/>
    <n v="8307"/>
    <x v="1179"/>
    <n v="70418"/>
    <n v="45775"/>
    <m/>
    <s v="Alberto"/>
    <n v="45879"/>
    <m/>
    <m/>
    <n v="468"/>
    <m/>
    <n v="66"/>
    <s v="No"/>
    <m/>
    <s v="Sí"/>
    <n v="66"/>
    <s v=""/>
    <s v=""/>
    <n v="128"/>
    <n v="226"/>
    <n v="0"/>
    <n v="5"/>
    <s v="Mancomunidad del penedes Garraf recogida"/>
    <s v="No"/>
    <s v="No"/>
    <m/>
    <m/>
    <m/>
    <m/>
    <x v="7"/>
    <n v="0.66"/>
    <n v="309"/>
    <n v="14"/>
    <x v="1"/>
    <m/>
    <m/>
    <n v="7041.8"/>
    <x v="2"/>
  </r>
  <r>
    <x v="7"/>
    <n v="8214"/>
    <x v="1180"/>
    <n v="9281"/>
    <n v="45775"/>
    <n v="45961"/>
    <s v="Alberto"/>
    <m/>
    <m/>
    <n v="46007"/>
    <n v="380"/>
    <s v="10/25"/>
    <n v="80"/>
    <s v="Sí"/>
    <n v="45700"/>
    <s v="No"/>
    <m/>
    <n v="17000"/>
    <n v="17000"/>
    <n v="71"/>
    <n v="58"/>
    <n v="0"/>
    <n v="4"/>
    <s v="gatos convenio con APRODEGA, perros con ADEAVdD, refugio municipal y dos empresas privadas que no nombra para el Recogida y CER"/>
    <s v="Sí"/>
    <s v="Sí"/>
    <m/>
    <m/>
    <m/>
    <m/>
    <x v="7"/>
    <n v="0.8"/>
    <n v="304"/>
    <n v="15"/>
    <x v="1"/>
    <n v="1.8316991703480228"/>
    <n v="1.8316991703480228"/>
    <n v="928.1"/>
    <x v="1"/>
  </r>
  <r>
    <x v="7"/>
    <n v="8219"/>
    <x v="1181"/>
    <n v="21162"/>
    <n v="45775"/>
    <m/>
    <s v="Alberto"/>
    <n v="45854"/>
    <m/>
    <m/>
    <n v="314"/>
    <n v="2025"/>
    <m/>
    <s v="No"/>
    <m/>
    <s v="No"/>
    <m/>
    <m/>
    <s v=""/>
    <n v="44"/>
    <n v="25"/>
    <n v="0"/>
    <n v="4"/>
    <s v="Protectora Amigos de los animales de Vialssar de Mar y Fundación Daina para la defensa de los animales y la naturaleza"/>
    <s v="Sí"/>
    <s v="Sí"/>
    <m/>
    <m/>
    <m/>
    <m/>
    <x v="7"/>
    <n v="0"/>
    <n v="0"/>
    <n v="12"/>
    <x v="1"/>
    <m/>
    <m/>
    <n v="2116.1999999999998"/>
    <x v="1"/>
  </r>
  <r>
    <x v="7"/>
    <n v="8304"/>
    <x v="1182"/>
    <n v="1150"/>
    <n v="45775"/>
    <n v="45961"/>
    <s v="Alberto"/>
    <m/>
    <m/>
    <m/>
    <n v="0"/>
    <m/>
    <m/>
    <m/>
    <m/>
    <m/>
    <m/>
    <m/>
    <m/>
    <m/>
    <m/>
    <m/>
    <m/>
    <m/>
    <m/>
    <m/>
    <m/>
    <m/>
    <m/>
    <m/>
    <x v="7"/>
    <n v="0"/>
    <n v="0"/>
    <n v="0"/>
    <x v="0"/>
    <m/>
    <m/>
    <n v="115"/>
    <x v="0"/>
  </r>
  <r>
    <x v="7"/>
    <n v="8308"/>
    <x v="1183"/>
    <n v="175"/>
    <n v="45775"/>
    <n v="45961"/>
    <s v="Alberto"/>
    <m/>
    <m/>
    <n v="45987"/>
    <n v="0"/>
    <m/>
    <m/>
    <s v="No"/>
    <m/>
    <s v="No disponemos de esta información"/>
    <m/>
    <m/>
    <n v="1000"/>
    <m/>
    <m/>
    <m/>
    <m/>
    <s v="Protectora Animals del Berguedà (Cal Galta)"/>
    <s v="Sí"/>
    <s v="Sí"/>
    <m/>
    <m/>
    <m/>
    <m/>
    <x v="7"/>
    <n v="0"/>
    <n v="0"/>
    <n v="6"/>
    <x v="1"/>
    <m/>
    <n v="5.7142857142857144"/>
    <n v="17.5"/>
    <x v="0"/>
  </r>
  <r>
    <x v="8"/>
    <n v="48001"/>
    <x v="1184"/>
    <n v="7742"/>
    <n v="45769"/>
    <n v="45919"/>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74.2"/>
    <x v="0"/>
  </r>
  <r>
    <x v="8"/>
    <n v="48002"/>
    <x v="1185"/>
    <n v="9409"/>
    <n v="45769"/>
    <n v="45920"/>
    <s v="Roly"/>
    <n v="46010"/>
    <s v="FASE 2"/>
    <s v="19/12/25. Transparencia le da al Ayuntamiento 10 dias habiles para responder a la solicitud. 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940.9"/>
    <x v="0"/>
  </r>
  <r>
    <x v="8"/>
    <n v="48911"/>
    <x v="1186"/>
    <n v="475"/>
    <n v="45769"/>
    <n v="45920"/>
    <s v="Roly"/>
    <n v="46010"/>
    <s v="FASE 2"/>
    <s v="19/12/25. Transparencia le da al Ayuntamiento 10 dias habiles para responder a la solicitud. 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7.5"/>
    <x v="0"/>
  </r>
  <r>
    <x v="8"/>
    <n v="48912"/>
    <x v="1187"/>
    <n v="3020"/>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02"/>
    <x v="0"/>
  </r>
  <r>
    <x v="8"/>
    <n v="48003"/>
    <x v="1188"/>
    <n v="19678"/>
    <n v="45769"/>
    <n v="45920"/>
    <s v="Roly"/>
    <n v="46038"/>
    <s v="FASE 2"/>
    <m/>
    <n v="0"/>
    <s v="No especifica"/>
    <m/>
    <s v="No"/>
    <m/>
    <s v="No especifica"/>
    <m/>
    <m/>
    <n v="20000"/>
    <m/>
    <m/>
    <m/>
    <m/>
    <s v="No especifica"/>
    <s v="No especifica"/>
    <s v="No especifica"/>
    <m/>
    <m/>
    <m/>
    <m/>
    <x v="0"/>
    <n v="0"/>
    <n v="0"/>
    <n v="7"/>
    <x v="1"/>
    <m/>
    <n v="1.0163634515702815"/>
    <n v="1967.8"/>
    <x v="0"/>
  </r>
  <r>
    <x v="8"/>
    <n v="48004"/>
    <x v="1189"/>
    <n v="394"/>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9.4"/>
    <x v="0"/>
  </r>
  <r>
    <x v="8"/>
    <n v="48005"/>
    <x v="1190"/>
    <n v="160"/>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6"/>
    <x v="0"/>
  </r>
  <r>
    <x v="8"/>
    <n v="48006"/>
    <x v="1191"/>
    <n v="394"/>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9.4"/>
    <x v="0"/>
  </r>
  <r>
    <x v="8"/>
    <n v="48093"/>
    <x v="1192"/>
    <n v="1287"/>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28.69999999999999"/>
    <x v="0"/>
  </r>
  <r>
    <x v="8"/>
    <n v="48009"/>
    <x v="1193"/>
    <n v="1007"/>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00.7"/>
    <x v="0"/>
  </r>
  <r>
    <x v="8"/>
    <n v="48914"/>
    <x v="1194"/>
    <n v="414"/>
    <n v="45769"/>
    <n v="45920"/>
    <s v="Roly"/>
    <n v="46010"/>
    <s v="FASE 2"/>
    <s v="19/12/25. Son un pueblo pequeño, muy pequeño! para gestionar gatos comunitarios. "/>
    <n v="0"/>
    <m/>
    <n v="0"/>
    <s v="No"/>
    <m/>
    <s v="No"/>
    <n v="0"/>
    <m/>
    <m/>
    <m/>
    <m/>
    <m/>
    <m/>
    <s v="No"/>
    <s v="No"/>
    <s v="No"/>
    <m/>
    <m/>
    <m/>
    <m/>
    <x v="0"/>
    <n v="0"/>
    <n v="0"/>
    <n v="7"/>
    <x v="1"/>
    <m/>
    <m/>
    <n v="41.4"/>
    <x v="0"/>
  </r>
  <r>
    <x v="8"/>
    <n v="48010"/>
    <x v="1195"/>
    <n v="579"/>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57.9"/>
    <x v="0"/>
  </r>
  <r>
    <x v="8"/>
    <n v="48011"/>
    <x v="1196"/>
    <n v="11952"/>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195.2"/>
    <x v="0"/>
  </r>
  <r>
    <x v="8"/>
    <n v="48023"/>
    <x v="1197"/>
    <n v="748"/>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4.8"/>
    <x v="0"/>
  </r>
  <r>
    <x v="8"/>
    <n v="48008"/>
    <x v="1198"/>
    <n v="736"/>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3.599999999999994"/>
    <x v="0"/>
  </r>
  <r>
    <x v="8"/>
    <n v="48091"/>
    <x v="1199"/>
    <n v="1356"/>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35.6"/>
    <x v="0"/>
  </r>
  <r>
    <x v="8"/>
    <n v="48070"/>
    <x v="1200"/>
    <n v="643"/>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64.3"/>
    <x v="0"/>
  </r>
  <r>
    <x v="8"/>
    <n v="48012"/>
    <x v="1201"/>
    <n v="2821"/>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82.10000000000002"/>
    <x v="0"/>
  </r>
  <r>
    <x v="8"/>
    <n v="48090"/>
    <x v="1202"/>
    <n v="7633"/>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63.3"/>
    <x v="0"/>
  </r>
  <r>
    <x v="8"/>
    <n v="48013"/>
    <x v="1203"/>
    <n v="101984"/>
    <n v="45769"/>
    <m/>
    <s v="Roly"/>
    <n v="45782"/>
    <s v="OK"/>
    <m/>
    <n v="748"/>
    <n v="2024"/>
    <n v="95"/>
    <s v="Sí"/>
    <s v="08/24"/>
    <s v="Sí"/>
    <n v="95"/>
    <n v="35000"/>
    <n v="553000"/>
    <n v="39"/>
    <n v="51"/>
    <n v="10"/>
    <n v="0"/>
    <s v="Asocaición Animalista Lagunak para el CER y La casa del Perro. SEC Servicios y Equipos Caninos SL como &quot;refugio de animales&quot;"/>
    <s v="Sí"/>
    <s v="Sí"/>
    <m/>
    <m/>
    <m/>
    <m/>
    <x v="0"/>
    <n v="0.95"/>
    <n v="711"/>
    <n v="16"/>
    <x v="2"/>
    <n v="0.34319108879824284"/>
    <n v="5.4224192030122369"/>
    <n v="10198.4"/>
    <x v="2"/>
  </r>
  <r>
    <x v="8"/>
    <n v="48014"/>
    <x v="1204"/>
    <n v="1549"/>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54.9"/>
    <x v="0"/>
  </r>
  <r>
    <x v="8"/>
    <n v="48015"/>
    <x v="1205"/>
    <n v="40388"/>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038.8"/>
    <x v="0"/>
  </r>
  <r>
    <x v="8"/>
    <n v="48092"/>
    <x v="1206"/>
    <n v="1117"/>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11.7"/>
    <x v="0"/>
  </r>
  <r>
    <x v="8"/>
    <n v="48016"/>
    <x v="1207"/>
    <n v="7647"/>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64.7"/>
    <x v="0"/>
  </r>
  <r>
    <x v="8"/>
    <n v="48017"/>
    <x v="1208"/>
    <n v="17042"/>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704.2"/>
    <x v="0"/>
  </r>
  <r>
    <x v="8"/>
    <n v="48018"/>
    <x v="1209"/>
    <n v="1247"/>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24.7"/>
    <x v="0"/>
  </r>
  <r>
    <x v="8"/>
    <n v="48019"/>
    <x v="1210"/>
    <n v="4600"/>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60"/>
    <x v="0"/>
  </r>
  <r>
    <x v="8"/>
    <n v="48020"/>
    <x v="1211"/>
    <n v="348089"/>
    <n v="45769"/>
    <m/>
    <s v="Roly"/>
    <n v="45878"/>
    <s v="OK"/>
    <m/>
    <n v="956"/>
    <s v="02/25"/>
    <n v="0.75"/>
    <s v="si"/>
    <n v="2021"/>
    <s v="No"/>
    <m/>
    <n v="75000"/>
    <n v="48000"/>
    <n v="956"/>
    <n v="741"/>
    <n v="15"/>
    <n v="126"/>
    <s v="Quincocan S.L. y Centro Municipal de Control Animal- CMCA"/>
    <s v="Si"/>
    <s v="si"/>
    <m/>
    <m/>
    <m/>
    <m/>
    <x v="0"/>
    <n v="0.75"/>
    <n v="717"/>
    <n v="15"/>
    <x v="1"/>
    <n v="0.21546213755677426"/>
    <n v="0.13789576803633555"/>
    <n v="34808.9"/>
    <x v="2"/>
  </r>
  <r>
    <x v="8"/>
    <n v="48021"/>
    <x v="1212"/>
    <n v="1656"/>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65.6"/>
    <x v="0"/>
  </r>
  <r>
    <x v="8"/>
    <n v="48901"/>
    <x v="1213"/>
    <n v="7168"/>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16.8"/>
    <x v="0"/>
  </r>
  <r>
    <x v="8"/>
    <n v="48026"/>
    <x v="1214"/>
    <n v="1505"/>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50.5"/>
    <x v="0"/>
  </r>
  <r>
    <x v="8"/>
    <n v="48027"/>
    <x v="1215"/>
    <n v="29887"/>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988.7"/>
    <x v="0"/>
  </r>
  <r>
    <x v="8"/>
    <n v="48028"/>
    <x v="1216"/>
    <n v="842"/>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84.2"/>
    <x v="0"/>
  </r>
  <r>
    <x v="8"/>
    <n v="48031"/>
    <x v="1217"/>
    <n v="349"/>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4.9"/>
    <x v="0"/>
  </r>
  <r>
    <x v="8"/>
    <n v="48032"/>
    <x v="1218"/>
    <n v="7266"/>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26.6"/>
    <x v="0"/>
  </r>
  <r>
    <x v="8"/>
    <n v="48902"/>
    <x v="1219"/>
    <n v="24662"/>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466.1999999999998"/>
    <x v="0"/>
  </r>
  <r>
    <x v="8"/>
    <n v="48033"/>
    <x v="1220"/>
    <n v="272"/>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7.2"/>
    <x v="0"/>
  </r>
  <r>
    <x v="8"/>
    <n v="48034"/>
    <x v="1221"/>
    <n v="15627"/>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562.7"/>
    <x v="0"/>
  </r>
  <r>
    <x v="8"/>
    <n v="48079"/>
    <x v="1222"/>
    <n v="511"/>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51.1"/>
    <x v="0"/>
  </r>
  <r>
    <x v="8"/>
    <n v="48029"/>
    <x v="1223"/>
    <n v="11941"/>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194.0999999999999"/>
    <x v="0"/>
  </r>
  <r>
    <x v="8"/>
    <n v="48030"/>
    <x v="1224"/>
    <n v="774"/>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7.400000000000006"/>
    <x v="0"/>
  </r>
  <r>
    <x v="8"/>
    <n v="48906"/>
    <x v="1225"/>
    <n v="949"/>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94.9"/>
    <x v="0"/>
  </r>
  <r>
    <x v="8"/>
    <n v="48035"/>
    <x v="1226"/>
    <n v="576"/>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57.6"/>
    <x v="0"/>
  </r>
  <r>
    <x v="8"/>
    <n v="48036"/>
    <x v="1227"/>
    <n v="24774"/>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477.4"/>
    <x v="0"/>
  </r>
  <r>
    <x v="8"/>
    <n v="48037"/>
    <x v="1228"/>
    <n v="821"/>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82.1"/>
    <x v="0"/>
  </r>
  <r>
    <x v="8"/>
    <n v="48038"/>
    <x v="1229"/>
    <n v="1381"/>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38.1"/>
    <x v="0"/>
  </r>
  <r>
    <x v="8"/>
    <n v="48039"/>
    <x v="1230"/>
    <n v="342"/>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4.200000000000003"/>
    <x v="0"/>
  </r>
  <r>
    <x v="8"/>
    <n v="48040"/>
    <x v="1231"/>
    <n v="1633"/>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63.30000000000001"/>
    <x v="0"/>
  </r>
  <r>
    <x v="8"/>
    <n v="48041"/>
    <x v="1232"/>
    <n v="878"/>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87.8"/>
    <x v="0"/>
  </r>
  <r>
    <x v="8"/>
    <n v="48046"/>
    <x v="1233"/>
    <n v="17033"/>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703.3"/>
    <x v="0"/>
  </r>
  <r>
    <x v="8"/>
    <n v="48044"/>
    <x v="1234"/>
    <n v="75981"/>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598.1"/>
    <x v="0"/>
  </r>
  <r>
    <x v="8"/>
    <n v="48047"/>
    <x v="1235"/>
    <n v="197"/>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9.7"/>
    <x v="0"/>
  </r>
  <r>
    <x v="8"/>
    <n v="48042"/>
    <x v="1236"/>
    <n v="1711"/>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71.1"/>
    <x v="0"/>
  </r>
  <r>
    <x v="8"/>
    <n v="48043"/>
    <x v="1237"/>
    <n v="6015"/>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601.5"/>
    <x v="0"/>
  </r>
  <r>
    <x v="8"/>
    <n v="48045"/>
    <x v="1238"/>
    <n v="6771"/>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677.1"/>
    <x v="0"/>
  </r>
  <r>
    <x v="8"/>
    <n v="48048"/>
    <x v="1239"/>
    <n v="680"/>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68"/>
    <x v="0"/>
  </r>
  <r>
    <x v="8"/>
    <n v="48094"/>
    <x v="1240"/>
    <n v="4330"/>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33"/>
    <x v="0"/>
  </r>
  <r>
    <x v="8"/>
    <n v="48049"/>
    <x v="1241"/>
    <n v="712"/>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1.2"/>
    <x v="0"/>
  </r>
  <r>
    <x v="8"/>
    <n v="48910"/>
    <x v="1242"/>
    <n v="3873"/>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87.3"/>
    <x v="0"/>
  </r>
  <r>
    <x v="8"/>
    <n v="48050"/>
    <x v="1243"/>
    <n v="230"/>
    <n v="45769"/>
    <n v="45837"/>
    <s v="Roly"/>
    <n v="45813"/>
    <s v="OK"/>
    <s v="Vuelvo a enviar registro de entrada. Transparencia: https://egoitza.izurtza.eus/_layouts/15/iam/loginforms.aspx?ReturnUrl=%2fes-ES%2fMi-Ciudad%2f_layouts%2f15%2fAuthenticate.aspx%3fSource%3d%252Fes%252DES%252FMi%252DCiudad%252F&amp;Source=%2fes-ES%2fMi-Ciudad%2f"/>
    <n v="0"/>
    <s v="No"/>
    <n v="0"/>
    <s v="No"/>
    <s v=" "/>
    <s v="No"/>
    <m/>
    <m/>
    <n v="5000"/>
    <m/>
    <m/>
    <m/>
    <m/>
    <s v="Veterinario Eugenio Fco. Altuzarra Sierra"/>
    <s v="Si"/>
    <s v="Si "/>
    <m/>
    <m/>
    <m/>
    <m/>
    <x v="0"/>
    <n v="0"/>
    <n v="0"/>
    <n v="10"/>
    <x v="1"/>
    <m/>
    <n v="21.739130434782609"/>
    <n v="23"/>
    <x v="0"/>
  </r>
  <r>
    <x v="8"/>
    <n v="48022"/>
    <x v="1244"/>
    <n v="2711"/>
    <n v="45769"/>
    <n v="45837"/>
    <s v="Roly"/>
    <n v="45813"/>
    <s v="OK"/>
    <s v="Vuelvo a enviar registro de entrada. Transparencia: https://www.karrantza.org/es-ES/Tramites/Paginas/default.aspx"/>
    <n v="0"/>
    <s v="No"/>
    <m/>
    <s v="No"/>
    <s v="No"/>
    <s v="No"/>
    <m/>
    <m/>
    <m/>
    <n v="16"/>
    <m/>
    <m/>
    <m/>
    <s v="Brigada Mpal. y Veterinarios externos"/>
    <s v="No"/>
    <s v="No"/>
    <m/>
    <m/>
    <m/>
    <m/>
    <x v="0"/>
    <n v="0"/>
    <n v="0"/>
    <n v="8"/>
    <x v="1"/>
    <m/>
    <m/>
    <n v="271.10000000000002"/>
    <x v="0"/>
  </r>
  <r>
    <x v="8"/>
    <n v="48907"/>
    <x v="1245"/>
    <n v="444"/>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4.4"/>
    <x v="0"/>
  </r>
  <r>
    <x v="8"/>
    <n v="48051"/>
    <x v="1246"/>
    <n v="246"/>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4.6"/>
    <x v="0"/>
  </r>
  <r>
    <x v="8"/>
    <n v="48052"/>
    <x v="1247"/>
    <n v="2047"/>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04.7"/>
    <x v="0"/>
  </r>
  <r>
    <x v="8"/>
    <n v="48053"/>
    <x v="1248"/>
    <n v="1245"/>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24.5"/>
    <x v="0"/>
  </r>
  <r>
    <x v="8"/>
    <n v="48054"/>
    <x v="1249"/>
    <n v="32683"/>
    <n v="45769"/>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268.3"/>
    <x v="0"/>
  </r>
  <r>
    <x v="8"/>
    <n v="48057"/>
    <x v="1250"/>
    <n v="7163"/>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16.3"/>
    <x v="0"/>
  </r>
  <r>
    <x v="8"/>
    <n v="48055"/>
    <x v="1251"/>
    <n v="3586"/>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58.6"/>
    <x v="0"/>
  </r>
  <r>
    <x v="8"/>
    <n v="48056"/>
    <x v="1252"/>
    <n v="1337"/>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33.69999999999999"/>
    <x v="0"/>
  </r>
  <r>
    <x v="8"/>
    <n v="48081"/>
    <x v="1253"/>
    <n v="2459"/>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45.9"/>
    <x v="0"/>
  </r>
  <r>
    <x v="8"/>
    <n v="48903"/>
    <x v="1254"/>
    <n v="2359"/>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35.9"/>
    <x v="0"/>
  </r>
  <r>
    <x v="8"/>
    <n v="48058"/>
    <x v="1255"/>
    <n v="1157"/>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15.7"/>
    <x v="0"/>
  </r>
  <r>
    <x v="8"/>
    <n v="48059"/>
    <x v="1256"/>
    <n v="531"/>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53.1"/>
    <x v="0"/>
  </r>
  <r>
    <x v="8"/>
    <n v="48060"/>
    <x v="1257"/>
    <n v="5078"/>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507.8"/>
    <x v="0"/>
  </r>
  <r>
    <x v="8"/>
    <n v="48061"/>
    <x v="1258"/>
    <n v="1073"/>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07.3"/>
    <x v="0"/>
  </r>
  <r>
    <x v="8"/>
    <n v="48062"/>
    <x v="1259"/>
    <n v="380"/>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8"/>
    <x v="0"/>
  </r>
  <r>
    <x v="8"/>
    <n v="48063"/>
    <x v="1260"/>
    <n v="424"/>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2.4"/>
    <x v="0"/>
  </r>
  <r>
    <x v="8"/>
    <n v="48064"/>
    <x v="1261"/>
    <n v="767"/>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6.7"/>
    <x v="0"/>
  </r>
  <r>
    <x v="8"/>
    <n v="48066"/>
    <x v="1262"/>
    <n v="412"/>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1.2"/>
    <x v="0"/>
  </r>
  <r>
    <x v="8"/>
    <n v="48068"/>
    <x v="1263"/>
    <n v="1828"/>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82.8"/>
    <x v="0"/>
  </r>
  <r>
    <x v="8"/>
    <n v="48069"/>
    <x v="1264"/>
    <n v="17997"/>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799.7"/>
    <x v="0"/>
  </r>
  <r>
    <x v="8"/>
    <n v="48007"/>
    <x v="1265"/>
    <n v="466"/>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6.6"/>
    <x v="0"/>
  </r>
  <r>
    <x v="8"/>
    <n v="48908"/>
    <x v="1266"/>
    <n v="322"/>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2.200000000000003"/>
    <x v="0"/>
  </r>
  <r>
    <x v="8"/>
    <n v="48071"/>
    <x v="1267"/>
    <n v="7361"/>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736.1"/>
    <x v="0"/>
  </r>
  <r>
    <x v="8"/>
    <n v="48067"/>
    <x v="1268"/>
    <n v="1545"/>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54.5"/>
    <x v="0"/>
  </r>
  <r>
    <x v="8"/>
    <n v="48909"/>
    <x v="1269"/>
    <n v="274"/>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7.4"/>
    <x v="0"/>
  </r>
  <r>
    <x v="8"/>
    <n v="48073"/>
    <x v="1270"/>
    <n v="8113"/>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811.3"/>
    <x v="0"/>
  </r>
  <r>
    <x v="8"/>
    <n v="48075"/>
    <x v="1271"/>
    <n v="2666"/>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66.60000000000002"/>
    <x v="0"/>
  </r>
  <r>
    <x v="8"/>
    <n v="48083"/>
    <x v="1272"/>
    <n v="8629"/>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862.9"/>
    <x v="0"/>
  </r>
  <r>
    <x v="8"/>
    <n v="48072"/>
    <x v="1273"/>
    <n v="1357"/>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35.69999999999999"/>
    <x v="0"/>
  </r>
  <r>
    <x v="8"/>
    <n v="48077"/>
    <x v="1274"/>
    <n v="4390"/>
    <n v="45770"/>
    <m/>
    <s v="Roly"/>
    <n v="45790"/>
    <s v="OK"/>
    <m/>
    <n v="102"/>
    <n v="45728"/>
    <n v="36"/>
    <s v="si"/>
    <n v="45503"/>
    <s v="si"/>
    <n v="37"/>
    <m/>
    <n v="60100"/>
    <n v="7"/>
    <n v="13"/>
    <n v="1"/>
    <n v="10"/>
    <s v="Centro Canino Quincocan, S.L."/>
    <s v="Sí"/>
    <m/>
    <m/>
    <m/>
    <m/>
    <m/>
    <x v="0"/>
    <n v="0.36"/>
    <n v="37"/>
    <n v="14"/>
    <x v="1"/>
    <m/>
    <n v="13.690205011389521"/>
    <n v="439"/>
    <x v="1"/>
  </r>
  <r>
    <x v="8"/>
    <n v="48078"/>
    <x v="1275"/>
    <n v="44766"/>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476.6000000000004"/>
    <x v="0"/>
  </r>
  <r>
    <x v="8"/>
    <n v="48082"/>
    <x v="1276"/>
    <n v="46247"/>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624.7"/>
    <x v="0"/>
  </r>
  <r>
    <x v="8"/>
    <n v="48084"/>
    <x v="1277"/>
    <n v="28228"/>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822.8"/>
    <x v="0"/>
  </r>
  <r>
    <x v="8"/>
    <n v="48904"/>
    <x v="1278"/>
    <n v="4587"/>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58.7"/>
    <x v="0"/>
  </r>
  <r>
    <x v="8"/>
    <n v="48085"/>
    <x v="1279"/>
    <n v="14940"/>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494"/>
    <x v="0"/>
  </r>
  <r>
    <x v="8"/>
    <n v="48086"/>
    <x v="1280"/>
    <n v="2765"/>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276.5"/>
    <x v="0"/>
  </r>
  <r>
    <x v="8"/>
    <n v="48076"/>
    <x v="1281"/>
    <n v="353"/>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5.299999999999997"/>
    <x v="0"/>
  </r>
  <r>
    <x v="8"/>
    <n v="48087"/>
    <x v="1282"/>
    <n v="515"/>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51.5"/>
    <x v="0"/>
  </r>
  <r>
    <x v="8"/>
    <n v="48088"/>
    <x v="1283"/>
    <n v="164"/>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6.399999999999999"/>
    <x v="0"/>
  </r>
  <r>
    <x v="8"/>
    <n v="48065"/>
    <x v="1284"/>
    <n v="4175"/>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17.5"/>
    <x v="0"/>
  </r>
  <r>
    <x v="8"/>
    <n v="48089"/>
    <x v="1285"/>
    <n v="5711"/>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571.1"/>
    <x v="0"/>
  </r>
  <r>
    <x v="8"/>
    <n v="48074"/>
    <x v="1286"/>
    <n v="4203"/>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20.3"/>
    <x v="0"/>
  </r>
  <r>
    <x v="8"/>
    <n v="48916"/>
    <x v="1287"/>
    <n v="4572"/>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57.2"/>
    <x v="0"/>
  </r>
  <r>
    <x v="8"/>
    <n v="48080"/>
    <x v="1288"/>
    <n v="11898"/>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189.8"/>
    <x v="0"/>
  </r>
  <r>
    <x v="8"/>
    <n v="48095"/>
    <x v="1289"/>
    <n v="3027"/>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302.7"/>
    <x v="0"/>
  </r>
  <r>
    <x v="8"/>
    <n v="48096"/>
    <x v="1290"/>
    <n v="8316"/>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831.6"/>
    <x v="0"/>
  </r>
  <r>
    <x v="8"/>
    <n v="48905"/>
    <x v="1291"/>
    <n v="3314"/>
    <n v="45770"/>
    <m/>
    <s v="Roly"/>
    <n v="45786"/>
    <s v="OK"/>
    <s v=" "/>
    <n v="180"/>
    <s v="10/24"/>
    <n v="0.2833"/>
    <s v="No"/>
    <m/>
    <s v="No"/>
    <m/>
    <n v="14999"/>
    <n v="14500"/>
    <n v="3"/>
    <n v="37"/>
    <n v="0"/>
    <n v="12"/>
    <s v="Servicios y Equipos Campos S.L. y Clinica Veterinaria Galdona"/>
    <s v="No"/>
    <s v="No"/>
    <m/>
    <m/>
    <m/>
    <m/>
    <x v="0"/>
    <n v="0.2833"/>
    <n v="51"/>
    <n v="14"/>
    <x v="1"/>
    <n v="4.5259505129752569"/>
    <n v="4.3753771876885938"/>
    <n v="331.4"/>
    <x v="1"/>
  </r>
  <r>
    <x v="8"/>
    <n v="48097"/>
    <x v="1292"/>
    <n v="1611"/>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61.1"/>
    <x v="0"/>
  </r>
  <r>
    <x v="8"/>
    <n v="48024"/>
    <x v="1293"/>
    <n v="1250"/>
    <n v="45770"/>
    <n v="45833"/>
    <s v="Roly"/>
    <n v="45771"/>
    <s v="FASE 2 reclamado transparencia 25/06. "/>
    <s v="03/09/25-Inadmiten mi caso porque dicen que lo he reclamado fuera de plazo y no es de su competencia tampoco. Todo ello habiendo recibido el 23/06/25 carta certificada con respuesta fuera de plazo del Ayto. poniendoles un sello e indicando fecha de 24/04/25. "/>
    <n v="0"/>
    <m/>
    <n v="0.8"/>
    <s v="No"/>
    <m/>
    <s v="No"/>
    <m/>
    <m/>
    <m/>
    <m/>
    <m/>
    <m/>
    <m/>
    <s v="Centro Canino Quincocan"/>
    <s v="Si"/>
    <s v="si"/>
    <m/>
    <m/>
    <m/>
    <m/>
    <x v="0"/>
    <n v="0.8"/>
    <n v="0"/>
    <n v="6"/>
    <x v="1"/>
    <m/>
    <m/>
    <n v="125"/>
    <x v="0"/>
  </r>
  <r>
    <x v="8"/>
    <n v="48025"/>
    <x v="1294"/>
    <n v="1081"/>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08.1"/>
    <x v="0"/>
  </r>
  <r>
    <x v="8"/>
    <n v="48913"/>
    <x v="1295"/>
    <n v="1493"/>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149.30000000000001"/>
    <x v="0"/>
  </r>
  <r>
    <x v="8"/>
    <n v="48915"/>
    <x v="1296"/>
    <n v="409"/>
    <n v="45770"/>
    <n v="45920"/>
    <s v="Roly"/>
    <m/>
    <s v="FASE 2"/>
    <s v="29/01/26- Transparencia inadmite la solicitud de informacion por ser repetitiva para todos los ayuntamientos y sin fundamento. Alegan que requiere mucho trabajo administrativo, no vivo alli y no tengo el derecho a voto en Bizkaia. Dicen que requiere de mucho trabajo enviar lo mismo a tantos ayuntamientos y no es informacion publica porque ni siquiera conozco la situacion en la comunidad de forma particular."/>
    <n v="0"/>
    <m/>
    <m/>
    <m/>
    <m/>
    <m/>
    <m/>
    <m/>
    <m/>
    <m/>
    <m/>
    <m/>
    <m/>
    <m/>
    <m/>
    <m/>
    <m/>
    <m/>
    <m/>
    <m/>
    <x v="0"/>
    <n v="0"/>
    <n v="0"/>
    <n v="0"/>
    <x v="0"/>
    <m/>
    <m/>
    <n v="40.9"/>
    <x v="0"/>
  </r>
  <r>
    <x v="9"/>
    <n v="9001"/>
    <x v="1297"/>
    <n v="28"/>
    <n v="45778"/>
    <m/>
    <s v="Ignacio Gascón"/>
    <m/>
    <m/>
    <m/>
    <n v="0"/>
    <m/>
    <m/>
    <m/>
    <m/>
    <m/>
    <m/>
    <m/>
    <m/>
    <m/>
    <m/>
    <m/>
    <m/>
    <m/>
    <m/>
    <m/>
    <m/>
    <m/>
    <m/>
    <m/>
    <x v="5"/>
    <n v="0"/>
    <n v="0"/>
    <n v="0"/>
    <x v="0"/>
    <m/>
    <m/>
    <n v="2.8"/>
    <x v="0"/>
  </r>
  <r>
    <x v="9"/>
    <n v="9003"/>
    <x v="1298"/>
    <n v="205"/>
    <n v="45778"/>
    <m/>
    <s v="Ignacio Gascón"/>
    <m/>
    <m/>
    <m/>
    <n v="0"/>
    <m/>
    <m/>
    <m/>
    <m/>
    <m/>
    <m/>
    <m/>
    <m/>
    <m/>
    <m/>
    <m/>
    <m/>
    <m/>
    <m/>
    <m/>
    <m/>
    <m/>
    <m/>
    <m/>
    <x v="5"/>
    <n v="0"/>
    <n v="0"/>
    <n v="0"/>
    <x v="0"/>
    <m/>
    <m/>
    <n v="20.5"/>
    <x v="0"/>
  </r>
  <r>
    <x v="9"/>
    <n v="9006"/>
    <x v="1299"/>
    <n v="59"/>
    <n v="45778"/>
    <m/>
    <s v="Ignacio Gascón"/>
    <m/>
    <m/>
    <m/>
    <n v="0"/>
    <m/>
    <m/>
    <m/>
    <m/>
    <m/>
    <m/>
    <m/>
    <m/>
    <m/>
    <m/>
    <m/>
    <m/>
    <m/>
    <m/>
    <m/>
    <m/>
    <m/>
    <m/>
    <m/>
    <x v="5"/>
    <n v="0"/>
    <n v="0"/>
    <n v="0"/>
    <x v="0"/>
    <m/>
    <m/>
    <n v="5.9"/>
    <x v="0"/>
  </r>
  <r>
    <x v="9"/>
    <n v="9007"/>
    <x v="1300"/>
    <n v="50"/>
    <n v="45778"/>
    <m/>
    <s v="Ignacio Gascón"/>
    <m/>
    <m/>
    <m/>
    <n v="0"/>
    <m/>
    <m/>
    <m/>
    <m/>
    <m/>
    <m/>
    <m/>
    <m/>
    <m/>
    <m/>
    <m/>
    <m/>
    <m/>
    <m/>
    <m/>
    <m/>
    <m/>
    <m/>
    <m/>
    <x v="5"/>
    <n v="0"/>
    <n v="0"/>
    <n v="0"/>
    <x v="0"/>
    <m/>
    <m/>
    <n v="5"/>
    <x v="0"/>
  </r>
  <r>
    <x v="9"/>
    <n v="9009"/>
    <x v="1301"/>
    <n v="214"/>
    <n v="45778"/>
    <m/>
    <s v="Ignacio Gascón"/>
    <m/>
    <m/>
    <m/>
    <n v="0"/>
    <m/>
    <m/>
    <m/>
    <m/>
    <m/>
    <m/>
    <m/>
    <m/>
    <m/>
    <m/>
    <m/>
    <m/>
    <m/>
    <m/>
    <m/>
    <m/>
    <m/>
    <m/>
    <m/>
    <x v="5"/>
    <n v="0"/>
    <n v="0"/>
    <n v="0"/>
    <x v="0"/>
    <m/>
    <m/>
    <n v="21.4"/>
    <x v="0"/>
  </r>
  <r>
    <x v="9"/>
    <n v="9010"/>
    <x v="1302"/>
    <n v="41"/>
    <n v="45778"/>
    <m/>
    <s v="Ignacio Gascón"/>
    <m/>
    <m/>
    <m/>
    <n v="0"/>
    <m/>
    <m/>
    <m/>
    <m/>
    <m/>
    <m/>
    <m/>
    <m/>
    <m/>
    <m/>
    <m/>
    <m/>
    <m/>
    <m/>
    <m/>
    <m/>
    <m/>
    <m/>
    <m/>
    <x v="5"/>
    <n v="0"/>
    <n v="0"/>
    <n v="0"/>
    <x v="0"/>
    <m/>
    <m/>
    <n v="4.0999999999999996"/>
    <x v="0"/>
  </r>
  <r>
    <x v="9"/>
    <n v="9011"/>
    <x v="1303"/>
    <n v="68"/>
    <n v="45778"/>
    <m/>
    <s v="Ignacio Gascón"/>
    <m/>
    <m/>
    <m/>
    <n v="0"/>
    <m/>
    <m/>
    <m/>
    <m/>
    <m/>
    <m/>
    <m/>
    <m/>
    <m/>
    <m/>
    <m/>
    <m/>
    <m/>
    <m/>
    <m/>
    <m/>
    <m/>
    <m/>
    <m/>
    <x v="5"/>
    <n v="0"/>
    <n v="0"/>
    <n v="0"/>
    <x v="0"/>
    <m/>
    <m/>
    <n v="6.8"/>
    <x v="0"/>
  </r>
  <r>
    <x v="9"/>
    <n v="9907"/>
    <x v="1304"/>
    <n v="2133"/>
    <n v="45778"/>
    <m/>
    <s v="Ignacio Gascón"/>
    <m/>
    <m/>
    <m/>
    <n v="0"/>
    <m/>
    <m/>
    <m/>
    <m/>
    <m/>
    <m/>
    <m/>
    <m/>
    <m/>
    <m/>
    <m/>
    <m/>
    <m/>
    <m/>
    <m/>
    <m/>
    <m/>
    <m/>
    <m/>
    <x v="5"/>
    <n v="0"/>
    <n v="0"/>
    <n v="0"/>
    <x v="0"/>
    <m/>
    <m/>
    <n v="213.3"/>
    <x v="0"/>
  </r>
  <r>
    <x v="9"/>
    <n v="9012"/>
    <x v="1305"/>
    <n v="101"/>
    <n v="45778"/>
    <m/>
    <s v="Ignacio Gascón"/>
    <m/>
    <m/>
    <m/>
    <n v="0"/>
    <m/>
    <m/>
    <m/>
    <m/>
    <m/>
    <m/>
    <m/>
    <m/>
    <m/>
    <m/>
    <m/>
    <m/>
    <m/>
    <m/>
    <m/>
    <m/>
    <m/>
    <m/>
    <m/>
    <x v="5"/>
    <n v="0"/>
    <n v="0"/>
    <n v="0"/>
    <x v="0"/>
    <m/>
    <m/>
    <n v="10.1"/>
    <x v="0"/>
  </r>
  <r>
    <x v="9"/>
    <n v="9013"/>
    <x v="1306"/>
    <n v="47"/>
    <n v="45778"/>
    <m/>
    <s v="Ignacio Gascón"/>
    <m/>
    <m/>
    <m/>
    <n v="0"/>
    <m/>
    <m/>
    <m/>
    <m/>
    <m/>
    <m/>
    <m/>
    <m/>
    <m/>
    <m/>
    <m/>
    <m/>
    <m/>
    <m/>
    <m/>
    <m/>
    <m/>
    <m/>
    <m/>
    <x v="5"/>
    <n v="0"/>
    <n v="0"/>
    <n v="0"/>
    <x v="0"/>
    <m/>
    <m/>
    <n v="4.7"/>
    <x v="0"/>
  </r>
  <r>
    <x v="9"/>
    <n v="9014"/>
    <x v="1307"/>
    <n v="186"/>
    <n v="45778"/>
    <m/>
    <s v="Ignacio Gascón"/>
    <m/>
    <m/>
    <m/>
    <n v="0"/>
    <m/>
    <m/>
    <m/>
    <m/>
    <m/>
    <m/>
    <m/>
    <m/>
    <m/>
    <m/>
    <m/>
    <m/>
    <m/>
    <m/>
    <m/>
    <m/>
    <m/>
    <m/>
    <m/>
    <x v="5"/>
    <n v="0"/>
    <n v="0"/>
    <n v="0"/>
    <x v="0"/>
    <m/>
    <m/>
    <n v="18.600000000000001"/>
    <x v="0"/>
  </r>
  <r>
    <x v="9"/>
    <n v="9016"/>
    <x v="1308"/>
    <n v="108"/>
    <n v="45778"/>
    <m/>
    <s v="Ignacio Gascón"/>
    <m/>
    <m/>
    <m/>
    <n v="0"/>
    <m/>
    <m/>
    <m/>
    <m/>
    <m/>
    <m/>
    <m/>
    <m/>
    <m/>
    <m/>
    <m/>
    <m/>
    <m/>
    <m/>
    <m/>
    <m/>
    <m/>
    <m/>
    <m/>
    <x v="5"/>
    <n v="0"/>
    <n v="0"/>
    <n v="0"/>
    <x v="0"/>
    <m/>
    <m/>
    <n v="10.8"/>
    <x v="0"/>
  </r>
  <r>
    <x v="9"/>
    <n v="9017"/>
    <x v="1309"/>
    <n v="156"/>
    <n v="45778"/>
    <m/>
    <s v="Ignacio Gascón"/>
    <m/>
    <m/>
    <m/>
    <n v="0"/>
    <m/>
    <m/>
    <m/>
    <m/>
    <m/>
    <m/>
    <m/>
    <m/>
    <m/>
    <m/>
    <m/>
    <m/>
    <m/>
    <m/>
    <m/>
    <m/>
    <m/>
    <m/>
    <m/>
    <x v="5"/>
    <n v="0"/>
    <n v="0"/>
    <n v="0"/>
    <x v="0"/>
    <m/>
    <m/>
    <n v="15.6"/>
    <x v="0"/>
  </r>
  <r>
    <x v="9"/>
    <n v="9018"/>
    <x v="1310"/>
    <n v="33757"/>
    <n v="45778"/>
    <m/>
    <s v="Ignacio Gascón"/>
    <n v="45805"/>
    <s v="OK"/>
    <m/>
    <n v="360"/>
    <n v="2024"/>
    <n v="72.22"/>
    <s v="si"/>
    <n v="45127"/>
    <s v="si"/>
    <n v="72.22"/>
    <m/>
    <m/>
    <n v="33"/>
    <n v="137"/>
    <n v="1"/>
    <n v="5"/>
    <s v="Si"/>
    <s v="Si"/>
    <s v="si"/>
    <m/>
    <m/>
    <m/>
    <m/>
    <x v="5"/>
    <n v="0.72219999999999995"/>
    <n v="260"/>
    <n v="14"/>
    <x v="1"/>
    <m/>
    <m/>
    <n v="3375.7"/>
    <x v="1"/>
  </r>
  <r>
    <x v="9"/>
    <n v="9019"/>
    <x v="1311"/>
    <n v="155"/>
    <n v="45778"/>
    <m/>
    <s v="Ignacio Gascón"/>
    <m/>
    <m/>
    <m/>
    <n v="0"/>
    <m/>
    <m/>
    <m/>
    <m/>
    <m/>
    <m/>
    <m/>
    <m/>
    <m/>
    <m/>
    <m/>
    <m/>
    <m/>
    <m/>
    <m/>
    <m/>
    <m/>
    <m/>
    <m/>
    <x v="5"/>
    <n v="0"/>
    <n v="0"/>
    <n v="0"/>
    <x v="0"/>
    <m/>
    <m/>
    <n v="15.5"/>
    <x v="0"/>
  </r>
  <r>
    <x v="9"/>
    <n v="9020"/>
    <x v="1312"/>
    <n v="274"/>
    <n v="45778"/>
    <m/>
    <s v="Ignacio Gascón"/>
    <m/>
    <m/>
    <m/>
    <n v="0"/>
    <m/>
    <m/>
    <m/>
    <m/>
    <m/>
    <m/>
    <m/>
    <m/>
    <m/>
    <m/>
    <m/>
    <m/>
    <m/>
    <m/>
    <m/>
    <m/>
    <m/>
    <m/>
    <m/>
    <x v="5"/>
    <n v="0"/>
    <n v="0"/>
    <n v="0"/>
    <x v="0"/>
    <m/>
    <m/>
    <n v="27.4"/>
    <x v="0"/>
  </r>
  <r>
    <x v="9"/>
    <n v="9021"/>
    <x v="1313"/>
    <n v="46"/>
    <n v="45778"/>
    <m/>
    <s v="Ignacio Gascón"/>
    <m/>
    <m/>
    <m/>
    <n v="0"/>
    <m/>
    <m/>
    <m/>
    <m/>
    <m/>
    <m/>
    <m/>
    <m/>
    <m/>
    <m/>
    <m/>
    <m/>
    <m/>
    <m/>
    <m/>
    <m/>
    <m/>
    <m/>
    <m/>
    <x v="5"/>
    <n v="0"/>
    <n v="0"/>
    <n v="0"/>
    <x v="0"/>
    <m/>
    <m/>
    <n v="4.5999999999999996"/>
    <x v="0"/>
  </r>
  <r>
    <x v="9"/>
    <n v="9022"/>
    <x v="1314"/>
    <n v="61"/>
    <n v="45778"/>
    <m/>
    <s v="Ignacio Gascón"/>
    <s v="rechazado 23/05"/>
    <s v="FASE 2"/>
    <m/>
    <n v="0"/>
    <m/>
    <m/>
    <m/>
    <m/>
    <m/>
    <m/>
    <m/>
    <m/>
    <m/>
    <m/>
    <m/>
    <m/>
    <m/>
    <m/>
    <m/>
    <m/>
    <m/>
    <m/>
    <m/>
    <x v="5"/>
    <n v="0"/>
    <n v="0"/>
    <n v="0"/>
    <x v="0"/>
    <m/>
    <m/>
    <n v="6.1"/>
    <x v="0"/>
  </r>
  <r>
    <x v="9"/>
    <n v="9023"/>
    <x v="1315"/>
    <n v="1835"/>
    <n v="45778"/>
    <n v="45792"/>
    <s v="Ignacio Gascón"/>
    <s v="rechazado"/>
    <s v="FASE 2"/>
    <m/>
    <n v="0"/>
    <m/>
    <m/>
    <m/>
    <m/>
    <m/>
    <m/>
    <m/>
    <m/>
    <m/>
    <m/>
    <m/>
    <m/>
    <m/>
    <m/>
    <m/>
    <m/>
    <m/>
    <m/>
    <m/>
    <x v="5"/>
    <n v="0"/>
    <n v="0"/>
    <n v="0"/>
    <x v="0"/>
    <m/>
    <m/>
    <n v="183.5"/>
    <x v="0"/>
  </r>
  <r>
    <x v="9"/>
    <n v="9024"/>
    <x v="1316"/>
    <n v="166"/>
    <n v="45778"/>
    <m/>
    <s v="Ignacio Gascón"/>
    <m/>
    <m/>
    <m/>
    <n v="0"/>
    <m/>
    <m/>
    <m/>
    <m/>
    <m/>
    <m/>
    <m/>
    <m/>
    <m/>
    <m/>
    <m/>
    <m/>
    <m/>
    <m/>
    <m/>
    <m/>
    <m/>
    <m/>
    <m/>
    <x v="5"/>
    <n v="0"/>
    <n v="0"/>
    <n v="0"/>
    <x v="0"/>
    <m/>
    <m/>
    <n v="16.600000000000001"/>
    <x v="0"/>
  </r>
  <r>
    <x v="9"/>
    <n v="9025"/>
    <x v="1317"/>
    <n v="115"/>
    <n v="45778"/>
    <n v="45877"/>
    <s v="Ignacio Gascón"/>
    <s v="rechazado 08/07/2025"/>
    <s v="FASE 2"/>
    <m/>
    <n v="0"/>
    <m/>
    <m/>
    <m/>
    <m/>
    <m/>
    <m/>
    <m/>
    <m/>
    <m/>
    <m/>
    <m/>
    <m/>
    <m/>
    <m/>
    <m/>
    <m/>
    <m/>
    <m/>
    <m/>
    <x v="5"/>
    <n v="0"/>
    <n v="0"/>
    <n v="0"/>
    <x v="0"/>
    <m/>
    <m/>
    <n v="11.5"/>
    <x v="0"/>
  </r>
  <r>
    <x v="9"/>
    <n v="9026"/>
    <x v="1318"/>
    <n v="424"/>
    <n v="45778"/>
    <m/>
    <s v="Ignacio Gascón"/>
    <m/>
    <m/>
    <m/>
    <n v="0"/>
    <m/>
    <m/>
    <m/>
    <m/>
    <m/>
    <m/>
    <m/>
    <m/>
    <m/>
    <m/>
    <m/>
    <m/>
    <m/>
    <m/>
    <m/>
    <m/>
    <m/>
    <m/>
    <m/>
    <x v="5"/>
    <n v="0"/>
    <n v="0"/>
    <n v="0"/>
    <x v="0"/>
    <m/>
    <m/>
    <n v="42.4"/>
    <x v="0"/>
  </r>
  <r>
    <x v="9"/>
    <n v="9027"/>
    <x v="1319"/>
    <n v="53"/>
    <n v="45778"/>
    <m/>
    <s v="Ignacio Gascón"/>
    <m/>
    <m/>
    <m/>
    <n v="0"/>
    <m/>
    <m/>
    <m/>
    <m/>
    <m/>
    <m/>
    <m/>
    <m/>
    <m/>
    <m/>
    <m/>
    <m/>
    <m/>
    <m/>
    <m/>
    <m/>
    <m/>
    <m/>
    <m/>
    <x v="5"/>
    <n v="0"/>
    <n v="0"/>
    <n v="0"/>
    <x v="0"/>
    <m/>
    <m/>
    <n v="5.3"/>
    <x v="0"/>
  </r>
  <r>
    <x v="9"/>
    <n v="9029"/>
    <x v="1320"/>
    <n v="180"/>
    <n v="45778"/>
    <m/>
    <s v="Ignacio Gascón"/>
    <m/>
    <m/>
    <m/>
    <n v="0"/>
    <m/>
    <m/>
    <m/>
    <m/>
    <m/>
    <m/>
    <m/>
    <m/>
    <m/>
    <m/>
    <m/>
    <m/>
    <m/>
    <m/>
    <m/>
    <m/>
    <m/>
    <m/>
    <m/>
    <x v="5"/>
    <n v="0"/>
    <n v="0"/>
    <n v="0"/>
    <x v="0"/>
    <m/>
    <m/>
    <n v="18"/>
    <x v="0"/>
  </r>
  <r>
    <x v="9"/>
    <n v="9030"/>
    <x v="1321"/>
    <n v="165"/>
    <n v="45778"/>
    <m/>
    <s v="Ignacio Gascón"/>
    <m/>
    <m/>
    <m/>
    <n v="0"/>
    <m/>
    <m/>
    <m/>
    <m/>
    <m/>
    <m/>
    <m/>
    <m/>
    <m/>
    <m/>
    <m/>
    <m/>
    <m/>
    <m/>
    <m/>
    <m/>
    <m/>
    <m/>
    <m/>
    <x v="5"/>
    <n v="0"/>
    <n v="0"/>
    <n v="0"/>
    <x v="0"/>
    <m/>
    <m/>
    <n v="16.5"/>
    <x v="0"/>
  </r>
  <r>
    <x v="9"/>
    <n v="9032"/>
    <x v="1322"/>
    <n v="96"/>
    <n v="45778"/>
    <m/>
    <s v="Ignacio Gascón"/>
    <m/>
    <m/>
    <m/>
    <n v="0"/>
    <m/>
    <m/>
    <m/>
    <m/>
    <m/>
    <m/>
    <m/>
    <m/>
    <m/>
    <m/>
    <m/>
    <m/>
    <m/>
    <m/>
    <m/>
    <m/>
    <m/>
    <m/>
    <m/>
    <x v="5"/>
    <n v="0"/>
    <n v="0"/>
    <n v="0"/>
    <x v="0"/>
    <m/>
    <m/>
    <n v="9.6"/>
    <x v="0"/>
  </r>
  <r>
    <x v="9"/>
    <n v="9033"/>
    <x v="1323"/>
    <n v="84"/>
    <n v="45778"/>
    <m/>
    <s v="Ignacio Gascón"/>
    <m/>
    <m/>
    <m/>
    <n v="0"/>
    <m/>
    <m/>
    <m/>
    <m/>
    <m/>
    <m/>
    <m/>
    <m/>
    <m/>
    <m/>
    <m/>
    <m/>
    <m/>
    <m/>
    <m/>
    <m/>
    <m/>
    <m/>
    <m/>
    <x v="5"/>
    <n v="0"/>
    <n v="0"/>
    <n v="0"/>
    <x v="0"/>
    <m/>
    <m/>
    <n v="8.4"/>
    <x v="0"/>
  </r>
  <r>
    <x v="9"/>
    <n v="9034"/>
    <x v="1324"/>
    <n v="302"/>
    <n v="45778"/>
    <m/>
    <s v="Ignacio Gascón"/>
    <m/>
    <m/>
    <m/>
    <n v="0"/>
    <m/>
    <m/>
    <m/>
    <m/>
    <m/>
    <m/>
    <m/>
    <m/>
    <m/>
    <m/>
    <m/>
    <m/>
    <m/>
    <m/>
    <m/>
    <m/>
    <m/>
    <m/>
    <m/>
    <x v="5"/>
    <n v="0"/>
    <n v="0"/>
    <n v="0"/>
    <x v="0"/>
    <m/>
    <m/>
    <n v="30.2"/>
    <x v="0"/>
  </r>
  <r>
    <x v="9"/>
    <n v="9035"/>
    <x v="1325"/>
    <n v="318"/>
    <n v="45778"/>
    <m/>
    <s v="Ignacio Gascón"/>
    <m/>
    <m/>
    <m/>
    <n v="0"/>
    <m/>
    <m/>
    <m/>
    <m/>
    <m/>
    <m/>
    <m/>
    <m/>
    <m/>
    <m/>
    <m/>
    <m/>
    <m/>
    <m/>
    <m/>
    <m/>
    <m/>
    <m/>
    <m/>
    <x v="5"/>
    <n v="0"/>
    <n v="0"/>
    <n v="0"/>
    <x v="0"/>
    <m/>
    <m/>
    <n v="31.8"/>
    <x v="0"/>
  </r>
  <r>
    <x v="9"/>
    <n v="9036"/>
    <x v="1326"/>
    <n v="31"/>
    <n v="45778"/>
    <m/>
    <s v="Ignacio Gascón"/>
    <m/>
    <m/>
    <m/>
    <n v="0"/>
    <m/>
    <m/>
    <m/>
    <m/>
    <m/>
    <m/>
    <m/>
    <m/>
    <m/>
    <m/>
    <m/>
    <m/>
    <m/>
    <m/>
    <m/>
    <m/>
    <m/>
    <m/>
    <m/>
    <x v="5"/>
    <n v="0"/>
    <n v="0"/>
    <n v="0"/>
    <x v="0"/>
    <m/>
    <m/>
    <n v="3.1"/>
    <x v="0"/>
  </r>
  <r>
    <x v="9"/>
    <n v="9037"/>
    <x v="1327"/>
    <n v="104"/>
    <n v="45778"/>
    <m/>
    <s v="Ignacio Gascón"/>
    <m/>
    <m/>
    <m/>
    <n v="0"/>
    <m/>
    <m/>
    <m/>
    <m/>
    <m/>
    <m/>
    <m/>
    <m/>
    <m/>
    <m/>
    <m/>
    <m/>
    <m/>
    <m/>
    <m/>
    <m/>
    <m/>
    <m/>
    <m/>
    <x v="5"/>
    <n v="0"/>
    <n v="0"/>
    <n v="0"/>
    <x v="0"/>
    <m/>
    <m/>
    <n v="10.4"/>
    <x v="0"/>
  </r>
  <r>
    <x v="9"/>
    <n v="9038"/>
    <x v="1328"/>
    <n v="134"/>
    <n v="45778"/>
    <m/>
    <s v="Ignacio Gascón"/>
    <m/>
    <m/>
    <m/>
    <n v="0"/>
    <m/>
    <m/>
    <m/>
    <m/>
    <m/>
    <m/>
    <m/>
    <m/>
    <m/>
    <m/>
    <m/>
    <m/>
    <m/>
    <m/>
    <m/>
    <m/>
    <m/>
    <m/>
    <m/>
    <x v="5"/>
    <n v="0"/>
    <n v="0"/>
    <n v="0"/>
    <x v="0"/>
    <m/>
    <m/>
    <n v="13.4"/>
    <x v="0"/>
  </r>
  <r>
    <x v="9"/>
    <n v="9039"/>
    <x v="1329"/>
    <n v="66"/>
    <n v="45778"/>
    <m/>
    <s v="Ignacio Gascón"/>
    <m/>
    <m/>
    <m/>
    <n v="0"/>
    <m/>
    <m/>
    <m/>
    <m/>
    <m/>
    <m/>
    <m/>
    <m/>
    <m/>
    <m/>
    <m/>
    <m/>
    <m/>
    <m/>
    <m/>
    <m/>
    <m/>
    <m/>
    <m/>
    <x v="5"/>
    <n v="0"/>
    <n v="0"/>
    <n v="0"/>
    <x v="0"/>
    <m/>
    <m/>
    <n v="6.6"/>
    <x v="0"/>
  </r>
  <r>
    <x v="9"/>
    <n v="9041"/>
    <x v="1330"/>
    <n v="32"/>
    <n v="45778"/>
    <m/>
    <s v="Ignacio Gascón"/>
    <m/>
    <m/>
    <m/>
    <n v="0"/>
    <m/>
    <m/>
    <m/>
    <m/>
    <m/>
    <m/>
    <m/>
    <m/>
    <m/>
    <m/>
    <m/>
    <m/>
    <m/>
    <m/>
    <m/>
    <m/>
    <m/>
    <m/>
    <m/>
    <x v="5"/>
    <n v="0"/>
    <n v="0"/>
    <n v="0"/>
    <x v="0"/>
    <m/>
    <m/>
    <n v="3.2"/>
    <x v="0"/>
  </r>
  <r>
    <x v="9"/>
    <n v="9043"/>
    <x v="1331"/>
    <n v="178"/>
    <n v="45778"/>
    <m/>
    <s v="Ignacio Gascón"/>
    <m/>
    <m/>
    <m/>
    <n v="0"/>
    <m/>
    <m/>
    <m/>
    <m/>
    <m/>
    <m/>
    <m/>
    <m/>
    <m/>
    <m/>
    <m/>
    <m/>
    <m/>
    <m/>
    <m/>
    <m/>
    <m/>
    <m/>
    <m/>
    <x v="5"/>
    <n v="0"/>
    <n v="0"/>
    <n v="0"/>
    <x v="0"/>
    <m/>
    <m/>
    <n v="17.8"/>
    <x v="0"/>
  </r>
  <r>
    <x v="9"/>
    <n v="9044"/>
    <x v="1332"/>
    <n v="55"/>
    <n v="45778"/>
    <m/>
    <s v="Ignacio Gascón"/>
    <m/>
    <m/>
    <m/>
    <n v="0"/>
    <m/>
    <m/>
    <m/>
    <m/>
    <m/>
    <m/>
    <m/>
    <m/>
    <m/>
    <m/>
    <m/>
    <m/>
    <m/>
    <m/>
    <m/>
    <m/>
    <m/>
    <m/>
    <m/>
    <x v="5"/>
    <n v="0"/>
    <n v="0"/>
    <n v="0"/>
    <x v="0"/>
    <m/>
    <m/>
    <n v="5.5"/>
    <x v="0"/>
  </r>
  <r>
    <x v="9"/>
    <n v="9045"/>
    <x v="1333"/>
    <n v="294"/>
    <n v="45778"/>
    <m/>
    <s v="Ignacio Gascón"/>
    <m/>
    <m/>
    <m/>
    <n v="0"/>
    <m/>
    <m/>
    <m/>
    <m/>
    <m/>
    <m/>
    <m/>
    <m/>
    <m/>
    <m/>
    <m/>
    <m/>
    <m/>
    <m/>
    <m/>
    <m/>
    <m/>
    <m/>
    <m/>
    <x v="5"/>
    <n v="0"/>
    <n v="0"/>
    <n v="0"/>
    <x v="0"/>
    <m/>
    <m/>
    <n v="29.4"/>
    <x v="0"/>
  </r>
  <r>
    <x v="9"/>
    <n v="9046"/>
    <x v="1334"/>
    <n v="18"/>
    <n v="45778"/>
    <m/>
    <s v="Ignacio Gascón"/>
    <m/>
    <m/>
    <m/>
    <n v="0"/>
    <m/>
    <m/>
    <m/>
    <m/>
    <m/>
    <m/>
    <m/>
    <m/>
    <m/>
    <m/>
    <m/>
    <m/>
    <m/>
    <m/>
    <m/>
    <m/>
    <m/>
    <m/>
    <m/>
    <x v="5"/>
    <n v="0"/>
    <n v="0"/>
    <n v="0"/>
    <x v="0"/>
    <m/>
    <m/>
    <n v="1.8"/>
    <x v="0"/>
  </r>
  <r>
    <x v="9"/>
    <n v="9047"/>
    <x v="1335"/>
    <n v="54"/>
    <n v="45778"/>
    <m/>
    <s v="Ignacio Gascón"/>
    <m/>
    <m/>
    <m/>
    <n v="0"/>
    <m/>
    <m/>
    <m/>
    <m/>
    <m/>
    <m/>
    <m/>
    <m/>
    <m/>
    <m/>
    <m/>
    <m/>
    <m/>
    <m/>
    <m/>
    <m/>
    <m/>
    <m/>
    <m/>
    <x v="5"/>
    <n v="0"/>
    <n v="0"/>
    <n v="0"/>
    <x v="0"/>
    <m/>
    <m/>
    <n v="5.4"/>
    <x v="0"/>
  </r>
  <r>
    <x v="9"/>
    <n v="9048"/>
    <x v="1336"/>
    <n v="1834"/>
    <n v="45778"/>
    <m/>
    <s v="Ignacio Gascón"/>
    <m/>
    <m/>
    <m/>
    <n v="0"/>
    <m/>
    <m/>
    <m/>
    <m/>
    <m/>
    <m/>
    <m/>
    <m/>
    <m/>
    <m/>
    <m/>
    <m/>
    <m/>
    <m/>
    <m/>
    <m/>
    <m/>
    <m/>
    <m/>
    <x v="5"/>
    <n v="0"/>
    <n v="0"/>
    <n v="0"/>
    <x v="0"/>
    <m/>
    <m/>
    <n v="183.4"/>
    <x v="0"/>
  </r>
  <r>
    <x v="9"/>
    <n v="9050"/>
    <x v="1337"/>
    <n v="48"/>
    <n v="45778"/>
    <m/>
    <s v="Ignacio Gascón"/>
    <m/>
    <m/>
    <m/>
    <n v="0"/>
    <m/>
    <m/>
    <m/>
    <m/>
    <m/>
    <m/>
    <m/>
    <m/>
    <m/>
    <m/>
    <m/>
    <m/>
    <m/>
    <m/>
    <m/>
    <m/>
    <m/>
    <m/>
    <m/>
    <x v="5"/>
    <n v="0"/>
    <n v="0"/>
    <n v="0"/>
    <x v="0"/>
    <m/>
    <m/>
    <n v="4.8"/>
    <x v="0"/>
  </r>
  <r>
    <x v="9"/>
    <n v="9051"/>
    <x v="1338"/>
    <n v="203"/>
    <n v="45778"/>
    <n v="45810"/>
    <s v="Ignacio Gascón"/>
    <s v="rechazado"/>
    <s v="FASE 2"/>
    <m/>
    <n v="0"/>
    <m/>
    <m/>
    <m/>
    <m/>
    <m/>
    <m/>
    <m/>
    <m/>
    <m/>
    <m/>
    <m/>
    <m/>
    <m/>
    <m/>
    <m/>
    <m/>
    <m/>
    <m/>
    <m/>
    <x v="5"/>
    <n v="0"/>
    <n v="0"/>
    <n v="0"/>
    <x v="0"/>
    <m/>
    <m/>
    <n v="20.3"/>
    <x v="0"/>
  </r>
  <r>
    <x v="9"/>
    <n v="9052"/>
    <x v="1339"/>
    <n v="26"/>
    <n v="45778"/>
    <m/>
    <s v="Ignacio Gascón"/>
    <m/>
    <m/>
    <m/>
    <n v="0"/>
    <m/>
    <m/>
    <m/>
    <m/>
    <m/>
    <m/>
    <m/>
    <m/>
    <m/>
    <m/>
    <m/>
    <m/>
    <m/>
    <m/>
    <m/>
    <m/>
    <m/>
    <m/>
    <m/>
    <x v="5"/>
    <n v="0"/>
    <n v="0"/>
    <n v="0"/>
    <x v="0"/>
    <m/>
    <m/>
    <n v="2.6"/>
    <x v="0"/>
  </r>
  <r>
    <x v="9"/>
    <n v="9054"/>
    <x v="1340"/>
    <n v="102"/>
    <n v="45778"/>
    <m/>
    <s v="Ignacio Gascón"/>
    <m/>
    <m/>
    <m/>
    <n v="0"/>
    <m/>
    <m/>
    <m/>
    <m/>
    <m/>
    <m/>
    <m/>
    <m/>
    <m/>
    <m/>
    <m/>
    <m/>
    <m/>
    <m/>
    <m/>
    <m/>
    <m/>
    <m/>
    <m/>
    <x v="5"/>
    <n v="0"/>
    <n v="0"/>
    <n v="0"/>
    <x v="0"/>
    <m/>
    <m/>
    <n v="10.199999999999999"/>
    <x v="0"/>
  </r>
  <r>
    <x v="9"/>
    <n v="9055"/>
    <x v="1341"/>
    <n v="45"/>
    <n v="45778"/>
    <m/>
    <s v="Ignacio Gascón"/>
    <m/>
    <m/>
    <m/>
    <n v="0"/>
    <m/>
    <m/>
    <m/>
    <m/>
    <m/>
    <m/>
    <m/>
    <m/>
    <m/>
    <m/>
    <m/>
    <m/>
    <m/>
    <m/>
    <m/>
    <m/>
    <m/>
    <m/>
    <m/>
    <x v="5"/>
    <n v="0"/>
    <n v="0"/>
    <n v="0"/>
    <x v="0"/>
    <m/>
    <m/>
    <n v="4.5"/>
    <x v="0"/>
  </r>
  <r>
    <x v="9"/>
    <n v="9056"/>
    <x v="1342"/>
    <n v="6560"/>
    <n v="45778"/>
    <m/>
    <s v="Ignacio Gascón"/>
    <m/>
    <m/>
    <m/>
    <n v="0"/>
    <m/>
    <m/>
    <m/>
    <m/>
    <m/>
    <m/>
    <m/>
    <m/>
    <m/>
    <m/>
    <m/>
    <m/>
    <m/>
    <m/>
    <m/>
    <m/>
    <m/>
    <m/>
    <m/>
    <x v="5"/>
    <n v="0"/>
    <n v="0"/>
    <n v="0"/>
    <x v="0"/>
    <m/>
    <m/>
    <n v="656"/>
    <x v="0"/>
  </r>
  <r>
    <x v="9"/>
    <n v="9057"/>
    <x v="1343"/>
    <n v="189"/>
    <n v="45778"/>
    <m/>
    <s v="Ignacio Gascón"/>
    <m/>
    <m/>
    <m/>
    <n v="0"/>
    <m/>
    <m/>
    <m/>
    <m/>
    <m/>
    <m/>
    <m/>
    <m/>
    <m/>
    <m/>
    <m/>
    <m/>
    <m/>
    <m/>
    <m/>
    <m/>
    <m/>
    <m/>
    <m/>
    <x v="5"/>
    <n v="0"/>
    <n v="0"/>
    <n v="0"/>
    <x v="0"/>
    <m/>
    <m/>
    <n v="18.899999999999999"/>
    <x v="0"/>
  </r>
  <r>
    <x v="9"/>
    <n v="9058"/>
    <x v="1344"/>
    <n v="612"/>
    <n v="45778"/>
    <m/>
    <s v="Ignacio Gascón"/>
    <m/>
    <m/>
    <m/>
    <n v="0"/>
    <m/>
    <m/>
    <m/>
    <m/>
    <m/>
    <m/>
    <m/>
    <m/>
    <m/>
    <m/>
    <m/>
    <m/>
    <m/>
    <m/>
    <m/>
    <m/>
    <m/>
    <m/>
    <m/>
    <x v="5"/>
    <n v="0"/>
    <n v="0"/>
    <n v="0"/>
    <x v="0"/>
    <m/>
    <m/>
    <n v="61.2"/>
    <x v="0"/>
  </r>
  <r>
    <x v="9"/>
    <n v="9059"/>
    <x v="1345"/>
    <n v="175895"/>
    <n v="45778"/>
    <n v="45886"/>
    <s v="Ignacio Gascón"/>
    <m/>
    <s v="FASE 2"/>
    <n v="46003"/>
    <n v="800"/>
    <s v="Mensual"/>
    <n v="50"/>
    <s v="si"/>
    <n v="45108"/>
    <s v="si"/>
    <n v="30"/>
    <m/>
    <m/>
    <n v="94"/>
    <n v="79"/>
    <n v="13"/>
    <n v="56"/>
    <s v="Si. Protectora Scooby"/>
    <s v="Si"/>
    <s v="si"/>
    <m/>
    <m/>
    <m/>
    <m/>
    <x v="5"/>
    <n v="0.5"/>
    <n v="400"/>
    <n v="14"/>
    <x v="1"/>
    <m/>
    <m/>
    <n v="17589.5"/>
    <x v="2"/>
  </r>
  <r>
    <x v="9"/>
    <n v="9060"/>
    <x v="1346"/>
    <n v="143"/>
    <n v="45778"/>
    <m/>
    <s v="Ignacio Gascón"/>
    <m/>
    <m/>
    <m/>
    <n v="0"/>
    <m/>
    <m/>
    <m/>
    <m/>
    <m/>
    <m/>
    <m/>
    <m/>
    <m/>
    <m/>
    <m/>
    <m/>
    <m/>
    <m/>
    <m/>
    <m/>
    <m/>
    <m/>
    <m/>
    <x v="5"/>
    <n v="0"/>
    <n v="0"/>
    <n v="0"/>
    <x v="0"/>
    <m/>
    <m/>
    <n v="14.3"/>
    <x v="0"/>
  </r>
  <r>
    <x v="9"/>
    <n v="9061"/>
    <x v="1347"/>
    <n v="149"/>
    <n v="45779"/>
    <m/>
    <s v="Ignacio Gascón"/>
    <m/>
    <m/>
    <m/>
    <n v="0"/>
    <m/>
    <m/>
    <m/>
    <m/>
    <m/>
    <m/>
    <m/>
    <m/>
    <m/>
    <m/>
    <m/>
    <m/>
    <m/>
    <m/>
    <m/>
    <m/>
    <m/>
    <m/>
    <m/>
    <x v="5"/>
    <n v="0"/>
    <n v="0"/>
    <n v="0"/>
    <x v="0"/>
    <m/>
    <m/>
    <n v="14.9"/>
    <x v="0"/>
  </r>
  <r>
    <x v="9"/>
    <n v="9062"/>
    <x v="1348"/>
    <n v="36"/>
    <n v="45779"/>
    <m/>
    <s v="Ignacio Gascón"/>
    <m/>
    <m/>
    <m/>
    <n v="0"/>
    <m/>
    <m/>
    <m/>
    <m/>
    <m/>
    <m/>
    <m/>
    <m/>
    <m/>
    <m/>
    <m/>
    <m/>
    <m/>
    <m/>
    <m/>
    <m/>
    <m/>
    <m/>
    <m/>
    <x v="5"/>
    <n v="0"/>
    <n v="0"/>
    <n v="0"/>
    <x v="0"/>
    <m/>
    <m/>
    <n v="3.6"/>
    <x v="0"/>
  </r>
  <r>
    <x v="9"/>
    <n v="9064"/>
    <x v="1349"/>
    <n v="400"/>
    <n v="45779"/>
    <m/>
    <s v="Ignacio Gascón"/>
    <m/>
    <m/>
    <m/>
    <n v="0"/>
    <m/>
    <m/>
    <m/>
    <m/>
    <m/>
    <m/>
    <m/>
    <m/>
    <m/>
    <m/>
    <m/>
    <m/>
    <m/>
    <m/>
    <m/>
    <m/>
    <m/>
    <m/>
    <m/>
    <x v="5"/>
    <n v="0"/>
    <n v="0"/>
    <n v="0"/>
    <x v="0"/>
    <m/>
    <m/>
    <n v="40"/>
    <x v="0"/>
  </r>
  <r>
    <x v="9"/>
    <n v="9065"/>
    <x v="1350"/>
    <n v="171"/>
    <n v="45779"/>
    <m/>
    <s v="Ignacio Gascón"/>
    <m/>
    <m/>
    <m/>
    <n v="0"/>
    <m/>
    <m/>
    <m/>
    <m/>
    <m/>
    <m/>
    <m/>
    <m/>
    <m/>
    <m/>
    <m/>
    <m/>
    <m/>
    <m/>
    <m/>
    <m/>
    <m/>
    <m/>
    <m/>
    <x v="5"/>
    <n v="0"/>
    <n v="0"/>
    <n v="0"/>
    <x v="0"/>
    <m/>
    <m/>
    <n v="17.100000000000001"/>
    <x v="0"/>
  </r>
  <r>
    <x v="9"/>
    <n v="9066"/>
    <x v="1351"/>
    <n v="48"/>
    <n v="45779"/>
    <m/>
    <s v="Ignacio Gascón"/>
    <m/>
    <m/>
    <m/>
    <n v="0"/>
    <m/>
    <m/>
    <m/>
    <m/>
    <m/>
    <m/>
    <m/>
    <m/>
    <m/>
    <m/>
    <m/>
    <m/>
    <m/>
    <m/>
    <m/>
    <m/>
    <m/>
    <m/>
    <m/>
    <x v="5"/>
    <n v="0"/>
    <n v="0"/>
    <n v="0"/>
    <x v="0"/>
    <m/>
    <m/>
    <n v="4.8"/>
    <x v="0"/>
  </r>
  <r>
    <x v="9"/>
    <n v="9067"/>
    <x v="1352"/>
    <n v="424"/>
    <n v="45779"/>
    <m/>
    <s v="Ignacio Gascón"/>
    <m/>
    <m/>
    <m/>
    <n v="0"/>
    <m/>
    <m/>
    <m/>
    <m/>
    <m/>
    <m/>
    <m/>
    <m/>
    <m/>
    <m/>
    <m/>
    <m/>
    <m/>
    <m/>
    <m/>
    <m/>
    <m/>
    <m/>
    <m/>
    <x v="5"/>
    <n v="0"/>
    <n v="0"/>
    <n v="0"/>
    <x v="0"/>
    <m/>
    <m/>
    <n v="42.4"/>
    <x v="0"/>
  </r>
  <r>
    <x v="9"/>
    <n v="9068"/>
    <x v="1353"/>
    <n v="23"/>
    <n v="45779"/>
    <m/>
    <s v="Ignacio Gascón"/>
    <m/>
    <m/>
    <m/>
    <n v="0"/>
    <m/>
    <m/>
    <m/>
    <m/>
    <m/>
    <m/>
    <m/>
    <m/>
    <m/>
    <m/>
    <m/>
    <m/>
    <m/>
    <m/>
    <m/>
    <m/>
    <m/>
    <m/>
    <m/>
    <x v="5"/>
    <n v="0"/>
    <n v="0"/>
    <n v="0"/>
    <x v="0"/>
    <m/>
    <m/>
    <n v="2.2999999999999998"/>
    <x v="0"/>
  </r>
  <r>
    <x v="9"/>
    <n v="9070"/>
    <x v="1354"/>
    <n v="39"/>
    <n v="45779"/>
    <m/>
    <s v="Ignacio Gascón"/>
    <m/>
    <m/>
    <m/>
    <n v="0"/>
    <m/>
    <m/>
    <m/>
    <m/>
    <m/>
    <m/>
    <m/>
    <m/>
    <m/>
    <m/>
    <m/>
    <m/>
    <m/>
    <m/>
    <m/>
    <m/>
    <m/>
    <m/>
    <m/>
    <x v="5"/>
    <n v="0"/>
    <n v="0"/>
    <n v="0"/>
    <x v="0"/>
    <m/>
    <m/>
    <n v="3.9"/>
    <x v="0"/>
  </r>
  <r>
    <x v="9"/>
    <n v="9071"/>
    <x v="1355"/>
    <n v="37"/>
    <n v="45779"/>
    <n v="45823"/>
    <s v="Ignacio Gascón"/>
    <s v="rechazado"/>
    <s v="FASE 2"/>
    <m/>
    <n v="0"/>
    <m/>
    <m/>
    <m/>
    <m/>
    <m/>
    <m/>
    <m/>
    <m/>
    <m/>
    <m/>
    <m/>
    <m/>
    <m/>
    <m/>
    <m/>
    <m/>
    <m/>
    <m/>
    <m/>
    <x v="5"/>
    <n v="0"/>
    <n v="0"/>
    <n v="0"/>
    <x v="0"/>
    <m/>
    <m/>
    <n v="3.7"/>
    <x v="0"/>
  </r>
  <r>
    <x v="9"/>
    <n v="9072"/>
    <x v="1356"/>
    <n v="484"/>
    <n v="45779"/>
    <n v="45886"/>
    <s v="Ignacio Gascón"/>
    <m/>
    <s v="FASE 2"/>
    <m/>
    <n v="0"/>
    <m/>
    <m/>
    <m/>
    <m/>
    <m/>
    <m/>
    <m/>
    <m/>
    <m/>
    <m/>
    <m/>
    <m/>
    <m/>
    <m/>
    <m/>
    <m/>
    <m/>
    <m/>
    <m/>
    <x v="5"/>
    <n v="0"/>
    <n v="0"/>
    <n v="0"/>
    <x v="0"/>
    <m/>
    <m/>
    <n v="48.4"/>
    <x v="0"/>
  </r>
  <r>
    <x v="9"/>
    <n v="9073"/>
    <x v="1357"/>
    <n v="1430"/>
    <n v="45779"/>
    <m/>
    <s v="Ignacio Gascón"/>
    <m/>
    <m/>
    <m/>
    <n v="0"/>
    <m/>
    <m/>
    <m/>
    <m/>
    <m/>
    <m/>
    <m/>
    <m/>
    <m/>
    <m/>
    <m/>
    <m/>
    <m/>
    <m/>
    <m/>
    <m/>
    <m/>
    <m/>
    <m/>
    <x v="5"/>
    <n v="0"/>
    <n v="0"/>
    <n v="0"/>
    <x v="0"/>
    <m/>
    <m/>
    <n v="143"/>
    <x v="0"/>
  </r>
  <r>
    <x v="9"/>
    <n v="9074"/>
    <x v="1358"/>
    <n v="1169"/>
    <n v="45779"/>
    <m/>
    <s v="Ignacio Gascón"/>
    <m/>
    <m/>
    <m/>
    <n v="0"/>
    <m/>
    <m/>
    <m/>
    <m/>
    <m/>
    <m/>
    <m/>
    <m/>
    <m/>
    <m/>
    <m/>
    <m/>
    <m/>
    <m/>
    <m/>
    <m/>
    <m/>
    <m/>
    <m/>
    <x v="5"/>
    <n v="0"/>
    <n v="0"/>
    <n v="0"/>
    <x v="0"/>
    <m/>
    <m/>
    <n v="116.9"/>
    <x v="0"/>
  </r>
  <r>
    <x v="9"/>
    <n v="9075"/>
    <x v="1359"/>
    <n v="111"/>
    <n v="45779"/>
    <m/>
    <s v="Ignacio Gascón"/>
    <m/>
    <m/>
    <m/>
    <n v="0"/>
    <m/>
    <m/>
    <m/>
    <m/>
    <m/>
    <m/>
    <m/>
    <m/>
    <m/>
    <m/>
    <m/>
    <m/>
    <m/>
    <m/>
    <m/>
    <m/>
    <m/>
    <m/>
    <m/>
    <x v="5"/>
    <n v="0"/>
    <n v="0"/>
    <n v="0"/>
    <x v="0"/>
    <m/>
    <m/>
    <n v="11.1"/>
    <x v="0"/>
  </r>
  <r>
    <x v="9"/>
    <n v="9076"/>
    <x v="1360"/>
    <n v="24"/>
    <n v="45779"/>
    <m/>
    <s v="Ignacio Gascón"/>
    <m/>
    <m/>
    <m/>
    <n v="0"/>
    <m/>
    <m/>
    <m/>
    <m/>
    <m/>
    <m/>
    <m/>
    <m/>
    <m/>
    <m/>
    <m/>
    <m/>
    <m/>
    <m/>
    <m/>
    <m/>
    <m/>
    <m/>
    <m/>
    <x v="5"/>
    <n v="0"/>
    <n v="0"/>
    <n v="0"/>
    <x v="0"/>
    <m/>
    <m/>
    <n v="2.4"/>
    <x v="0"/>
  </r>
  <r>
    <x v="9"/>
    <n v="9077"/>
    <x v="1361"/>
    <n v="27"/>
    <n v="45779"/>
    <m/>
    <s v="Ignacio Gascón"/>
    <m/>
    <m/>
    <m/>
    <n v="0"/>
    <m/>
    <m/>
    <m/>
    <m/>
    <m/>
    <m/>
    <m/>
    <m/>
    <m/>
    <m/>
    <m/>
    <m/>
    <m/>
    <m/>
    <m/>
    <m/>
    <m/>
    <m/>
    <m/>
    <x v="5"/>
    <n v="0"/>
    <n v="0"/>
    <n v="0"/>
    <x v="0"/>
    <m/>
    <m/>
    <n v="2.7"/>
    <x v="0"/>
  </r>
  <r>
    <x v="9"/>
    <n v="9078"/>
    <x v="1362"/>
    <n v="27"/>
    <n v="45779"/>
    <m/>
    <s v="Ignacio Gascón"/>
    <m/>
    <m/>
    <m/>
    <n v="0"/>
    <m/>
    <m/>
    <m/>
    <m/>
    <m/>
    <m/>
    <m/>
    <m/>
    <m/>
    <m/>
    <m/>
    <m/>
    <m/>
    <m/>
    <m/>
    <m/>
    <m/>
    <m/>
    <m/>
    <x v="5"/>
    <n v="0"/>
    <n v="0"/>
    <n v="0"/>
    <x v="0"/>
    <m/>
    <m/>
    <n v="2.7"/>
    <x v="0"/>
  </r>
  <r>
    <x v="9"/>
    <n v="9079"/>
    <x v="1363"/>
    <n v="46"/>
    <n v="45779"/>
    <m/>
    <s v="Ignacio Gascón"/>
    <m/>
    <m/>
    <m/>
    <n v="0"/>
    <m/>
    <m/>
    <m/>
    <m/>
    <m/>
    <m/>
    <m/>
    <m/>
    <m/>
    <m/>
    <m/>
    <m/>
    <m/>
    <m/>
    <m/>
    <m/>
    <m/>
    <m/>
    <m/>
    <x v="5"/>
    <n v="0"/>
    <n v="0"/>
    <n v="0"/>
    <x v="0"/>
    <m/>
    <m/>
    <n v="4.5999999999999996"/>
    <x v="0"/>
  </r>
  <r>
    <x v="9"/>
    <n v="9083"/>
    <x v="1364"/>
    <n v="28"/>
    <n v="45779"/>
    <m/>
    <s v="Ignacio Gascón"/>
    <m/>
    <m/>
    <m/>
    <n v="0"/>
    <m/>
    <m/>
    <m/>
    <m/>
    <m/>
    <m/>
    <m/>
    <m/>
    <m/>
    <m/>
    <m/>
    <m/>
    <m/>
    <m/>
    <m/>
    <m/>
    <m/>
    <m/>
    <m/>
    <x v="5"/>
    <n v="0"/>
    <n v="0"/>
    <n v="0"/>
    <x v="0"/>
    <m/>
    <m/>
    <n v="2.8"/>
    <x v="0"/>
  </r>
  <r>
    <x v="9"/>
    <n v="9082"/>
    <x v="1365"/>
    <n v="35"/>
    <n v="45779"/>
    <m/>
    <s v="Ignacio Gascón"/>
    <m/>
    <m/>
    <m/>
    <n v="0"/>
    <m/>
    <m/>
    <m/>
    <m/>
    <m/>
    <m/>
    <m/>
    <m/>
    <m/>
    <m/>
    <m/>
    <m/>
    <m/>
    <m/>
    <m/>
    <m/>
    <m/>
    <m/>
    <m/>
    <x v="5"/>
    <n v="0"/>
    <n v="0"/>
    <n v="0"/>
    <x v="0"/>
    <m/>
    <m/>
    <n v="3.5"/>
    <x v="0"/>
  </r>
  <r>
    <x v="9"/>
    <n v="9084"/>
    <x v="1366"/>
    <n v="158"/>
    <n v="45779"/>
    <m/>
    <s v="Ignacio Gascón"/>
    <m/>
    <m/>
    <m/>
    <n v="0"/>
    <m/>
    <m/>
    <m/>
    <m/>
    <m/>
    <m/>
    <m/>
    <m/>
    <m/>
    <m/>
    <m/>
    <m/>
    <m/>
    <m/>
    <m/>
    <m/>
    <m/>
    <m/>
    <m/>
    <x v="5"/>
    <n v="0"/>
    <n v="0"/>
    <n v="0"/>
    <x v="0"/>
    <m/>
    <m/>
    <n v="15.8"/>
    <x v="0"/>
  </r>
  <r>
    <x v="9"/>
    <n v="9085"/>
    <x v="1367"/>
    <n v="621"/>
    <n v="45779"/>
    <m/>
    <s v="Ignacio Gascón"/>
    <m/>
    <m/>
    <m/>
    <n v="0"/>
    <m/>
    <m/>
    <m/>
    <m/>
    <m/>
    <m/>
    <m/>
    <m/>
    <m/>
    <m/>
    <m/>
    <m/>
    <m/>
    <m/>
    <m/>
    <m/>
    <m/>
    <m/>
    <m/>
    <x v="5"/>
    <n v="0"/>
    <n v="0"/>
    <n v="0"/>
    <x v="0"/>
    <m/>
    <m/>
    <n v="62.1"/>
    <x v="0"/>
  </r>
  <r>
    <x v="9"/>
    <n v="9088"/>
    <x v="1368"/>
    <n v="58"/>
    <n v="45779"/>
    <m/>
    <s v="Ignacio Gascón"/>
    <m/>
    <m/>
    <m/>
    <n v="0"/>
    <m/>
    <m/>
    <m/>
    <m/>
    <m/>
    <m/>
    <m/>
    <m/>
    <m/>
    <m/>
    <m/>
    <m/>
    <m/>
    <m/>
    <m/>
    <m/>
    <m/>
    <m/>
    <m/>
    <x v="5"/>
    <n v="0"/>
    <n v="0"/>
    <n v="0"/>
    <x v="0"/>
    <m/>
    <m/>
    <n v="5.8"/>
    <x v="0"/>
  </r>
  <r>
    <x v="9"/>
    <n v="9086"/>
    <x v="1369"/>
    <n v="823"/>
    <n v="45779"/>
    <m/>
    <s v="Ignacio Gascón"/>
    <m/>
    <m/>
    <m/>
    <n v="0"/>
    <m/>
    <m/>
    <m/>
    <m/>
    <m/>
    <m/>
    <m/>
    <m/>
    <m/>
    <m/>
    <m/>
    <m/>
    <m/>
    <m/>
    <m/>
    <m/>
    <m/>
    <m/>
    <m/>
    <x v="5"/>
    <n v="0"/>
    <n v="0"/>
    <n v="0"/>
    <x v="0"/>
    <m/>
    <m/>
    <n v="82.3"/>
    <x v="0"/>
  </r>
  <r>
    <x v="9"/>
    <n v="9090"/>
    <x v="1370"/>
    <n v="52"/>
    <n v="45779"/>
    <m/>
    <s v="Ignacio Gascón"/>
    <m/>
    <m/>
    <m/>
    <n v="0"/>
    <m/>
    <m/>
    <m/>
    <m/>
    <m/>
    <m/>
    <m/>
    <m/>
    <m/>
    <m/>
    <m/>
    <m/>
    <m/>
    <m/>
    <m/>
    <m/>
    <m/>
    <m/>
    <m/>
    <x v="5"/>
    <n v="0"/>
    <n v="0"/>
    <n v="0"/>
    <x v="0"/>
    <m/>
    <m/>
    <n v="5.2"/>
    <x v="0"/>
  </r>
  <r>
    <x v="9"/>
    <n v="9091"/>
    <x v="1371"/>
    <n v="778"/>
    <n v="45779"/>
    <m/>
    <s v="Ignacio Gascón"/>
    <m/>
    <m/>
    <m/>
    <n v="0"/>
    <m/>
    <m/>
    <m/>
    <m/>
    <m/>
    <m/>
    <m/>
    <m/>
    <m/>
    <m/>
    <m/>
    <m/>
    <m/>
    <m/>
    <m/>
    <m/>
    <m/>
    <m/>
    <m/>
    <x v="5"/>
    <n v="0"/>
    <n v="0"/>
    <n v="0"/>
    <x v="0"/>
    <m/>
    <m/>
    <n v="77.8"/>
    <x v="0"/>
  </r>
  <r>
    <x v="9"/>
    <n v="9063"/>
    <x v="1372"/>
    <n v="248"/>
    <n v="45779"/>
    <m/>
    <s v="Ignacio Gascón"/>
    <m/>
    <m/>
    <m/>
    <n v="0"/>
    <m/>
    <m/>
    <m/>
    <m/>
    <m/>
    <m/>
    <m/>
    <m/>
    <m/>
    <m/>
    <m/>
    <m/>
    <m/>
    <m/>
    <m/>
    <m/>
    <m/>
    <m/>
    <m/>
    <x v="5"/>
    <n v="0"/>
    <n v="0"/>
    <n v="0"/>
    <x v="0"/>
    <m/>
    <m/>
    <n v="24.8"/>
    <x v="0"/>
  </r>
  <r>
    <x v="9"/>
    <n v="9093"/>
    <x v="1373"/>
    <n v="189"/>
    <n v="45779"/>
    <m/>
    <s v="Ignacio Gascón"/>
    <m/>
    <m/>
    <m/>
    <n v="0"/>
    <m/>
    <m/>
    <m/>
    <m/>
    <m/>
    <m/>
    <m/>
    <m/>
    <m/>
    <m/>
    <m/>
    <m/>
    <m/>
    <m/>
    <m/>
    <m/>
    <m/>
    <m/>
    <m/>
    <x v="5"/>
    <n v="0"/>
    <n v="0"/>
    <n v="0"/>
    <x v="0"/>
    <m/>
    <m/>
    <n v="18.899999999999999"/>
    <x v="0"/>
  </r>
  <r>
    <x v="9"/>
    <n v="9094"/>
    <x v="1374"/>
    <n v="58"/>
    <n v="45779"/>
    <m/>
    <s v="Ignacio Gascón"/>
    <m/>
    <m/>
    <m/>
    <n v="0"/>
    <m/>
    <m/>
    <m/>
    <m/>
    <m/>
    <m/>
    <m/>
    <m/>
    <m/>
    <m/>
    <m/>
    <m/>
    <m/>
    <m/>
    <m/>
    <m/>
    <m/>
    <m/>
    <m/>
    <x v="5"/>
    <n v="0"/>
    <n v="0"/>
    <n v="0"/>
    <x v="0"/>
    <m/>
    <m/>
    <n v="5.8"/>
    <x v="0"/>
  </r>
  <r>
    <x v="9"/>
    <n v="9095"/>
    <x v="1375"/>
    <n v="90"/>
    <n v="45779"/>
    <m/>
    <s v="Ignacio Gascón"/>
    <m/>
    <m/>
    <m/>
    <n v="0"/>
    <m/>
    <m/>
    <m/>
    <m/>
    <m/>
    <m/>
    <m/>
    <m/>
    <m/>
    <m/>
    <m/>
    <m/>
    <m/>
    <m/>
    <m/>
    <m/>
    <m/>
    <m/>
    <m/>
    <x v="5"/>
    <n v="0"/>
    <n v="0"/>
    <n v="0"/>
    <x v="0"/>
    <m/>
    <m/>
    <n v="9"/>
    <x v="0"/>
  </r>
  <r>
    <x v="9"/>
    <n v="9098"/>
    <x v="1376"/>
    <n v="490"/>
    <n v="45779"/>
    <m/>
    <s v="Ignacio Gascón"/>
    <n v="45810"/>
    <s v="OK"/>
    <m/>
    <n v="0"/>
    <s v="no"/>
    <n v="0"/>
    <s v="No"/>
    <s v="no"/>
    <s v="No"/>
    <n v="0"/>
    <m/>
    <m/>
    <n v="0"/>
    <n v="0"/>
    <n v="0"/>
    <n v="0"/>
    <s v="Si"/>
    <s v="no"/>
    <s v="mo"/>
    <m/>
    <m/>
    <m/>
    <m/>
    <x v="5"/>
    <n v="0"/>
    <n v="0"/>
    <n v="14"/>
    <x v="1"/>
    <m/>
    <m/>
    <n v="49"/>
    <x v="0"/>
  </r>
  <r>
    <x v="9"/>
    <n v="9100"/>
    <x v="1377"/>
    <n v="45"/>
    <n v="45779"/>
    <m/>
    <s v="Ignacio Gascón"/>
    <m/>
    <m/>
    <m/>
    <n v="0"/>
    <m/>
    <m/>
    <m/>
    <m/>
    <m/>
    <m/>
    <m/>
    <m/>
    <m/>
    <m/>
    <m/>
    <m/>
    <m/>
    <m/>
    <m/>
    <m/>
    <m/>
    <m/>
    <m/>
    <x v="5"/>
    <n v="0"/>
    <n v="0"/>
    <n v="0"/>
    <x v="0"/>
    <m/>
    <m/>
    <n v="4.5"/>
    <x v="0"/>
  </r>
  <r>
    <x v="9"/>
    <n v="9101"/>
    <x v="1378"/>
    <n v="70"/>
    <m/>
    <m/>
    <s v="Ignacio Gascón"/>
    <m/>
    <m/>
    <m/>
    <n v="0"/>
    <m/>
    <m/>
    <m/>
    <m/>
    <m/>
    <m/>
    <m/>
    <m/>
    <m/>
    <m/>
    <m/>
    <m/>
    <m/>
    <m/>
    <m/>
    <m/>
    <m/>
    <m/>
    <m/>
    <x v="5"/>
    <n v="0"/>
    <n v="0"/>
    <n v="0"/>
    <x v="0"/>
    <m/>
    <m/>
    <n v="7"/>
    <x v="0"/>
  </r>
  <r>
    <x v="9"/>
    <n v="9102"/>
    <x v="1379"/>
    <n v="30"/>
    <m/>
    <m/>
    <s v="Ignacio Gascón"/>
    <m/>
    <m/>
    <m/>
    <n v="0"/>
    <m/>
    <m/>
    <m/>
    <m/>
    <m/>
    <m/>
    <m/>
    <m/>
    <m/>
    <m/>
    <m/>
    <m/>
    <m/>
    <m/>
    <m/>
    <m/>
    <m/>
    <m/>
    <m/>
    <x v="5"/>
    <n v="0"/>
    <n v="0"/>
    <n v="0"/>
    <x v="0"/>
    <m/>
    <m/>
    <n v="3"/>
    <x v="0"/>
  </r>
  <r>
    <x v="9"/>
    <n v="9103"/>
    <x v="1380"/>
    <n v="209"/>
    <n v="45779"/>
    <m/>
    <s v="Ignacio Gascón"/>
    <m/>
    <m/>
    <m/>
    <n v="0"/>
    <m/>
    <m/>
    <m/>
    <m/>
    <m/>
    <m/>
    <m/>
    <m/>
    <m/>
    <m/>
    <m/>
    <m/>
    <m/>
    <m/>
    <m/>
    <m/>
    <m/>
    <m/>
    <m/>
    <x v="5"/>
    <n v="0"/>
    <n v="0"/>
    <n v="0"/>
    <x v="0"/>
    <m/>
    <m/>
    <n v="20.9"/>
    <x v="0"/>
  </r>
  <r>
    <x v="9"/>
    <n v="9104"/>
    <x v="1381"/>
    <n v="49"/>
    <n v="45779"/>
    <m/>
    <s v="Ignacio Gascón"/>
    <m/>
    <m/>
    <m/>
    <n v="0"/>
    <m/>
    <m/>
    <m/>
    <m/>
    <m/>
    <m/>
    <m/>
    <m/>
    <m/>
    <m/>
    <m/>
    <m/>
    <m/>
    <m/>
    <m/>
    <m/>
    <m/>
    <m/>
    <m/>
    <x v="5"/>
    <n v="0"/>
    <n v="0"/>
    <n v="0"/>
    <x v="0"/>
    <m/>
    <m/>
    <n v="4.9000000000000004"/>
    <x v="0"/>
  </r>
  <r>
    <x v="9"/>
    <n v="9105"/>
    <x v="1382"/>
    <n v="99"/>
    <n v="45779"/>
    <m/>
    <s v="Ignacio Gascón"/>
    <m/>
    <m/>
    <m/>
    <n v="0"/>
    <m/>
    <m/>
    <m/>
    <m/>
    <m/>
    <m/>
    <m/>
    <m/>
    <m/>
    <m/>
    <m/>
    <m/>
    <m/>
    <m/>
    <m/>
    <m/>
    <m/>
    <m/>
    <m/>
    <x v="5"/>
    <n v="0"/>
    <n v="0"/>
    <n v="0"/>
    <x v="0"/>
    <m/>
    <m/>
    <n v="9.9"/>
    <x v="0"/>
  </r>
  <r>
    <x v="9"/>
    <n v="9108"/>
    <x v="1383"/>
    <n v="677"/>
    <n v="45779"/>
    <m/>
    <s v="Ignacio Gascón"/>
    <m/>
    <m/>
    <m/>
    <n v="0"/>
    <m/>
    <m/>
    <m/>
    <m/>
    <m/>
    <m/>
    <m/>
    <m/>
    <m/>
    <m/>
    <m/>
    <m/>
    <m/>
    <m/>
    <m/>
    <m/>
    <m/>
    <m/>
    <m/>
    <x v="5"/>
    <n v="0"/>
    <n v="0"/>
    <n v="0"/>
    <x v="0"/>
    <m/>
    <m/>
    <n v="67.7"/>
    <x v="0"/>
  </r>
  <r>
    <x v="9"/>
    <n v="9109"/>
    <x v="1384"/>
    <n v="1489"/>
    <n v="45779"/>
    <m/>
    <s v="Ignacio Gascón"/>
    <m/>
    <m/>
    <m/>
    <n v="0"/>
    <m/>
    <m/>
    <m/>
    <m/>
    <m/>
    <m/>
    <m/>
    <m/>
    <m/>
    <m/>
    <m/>
    <m/>
    <m/>
    <m/>
    <m/>
    <m/>
    <m/>
    <m/>
    <m/>
    <x v="5"/>
    <n v="0"/>
    <n v="0"/>
    <n v="0"/>
    <x v="0"/>
    <m/>
    <m/>
    <n v="148.9"/>
    <x v="0"/>
  </r>
  <r>
    <x v="9"/>
    <n v="9110"/>
    <x v="1385"/>
    <n v="87"/>
    <n v="45779"/>
    <m/>
    <s v="Ignacio Gascón"/>
    <m/>
    <m/>
    <m/>
    <n v="0"/>
    <m/>
    <m/>
    <m/>
    <m/>
    <m/>
    <m/>
    <m/>
    <m/>
    <m/>
    <m/>
    <m/>
    <m/>
    <m/>
    <m/>
    <m/>
    <m/>
    <m/>
    <m/>
    <m/>
    <x v="5"/>
    <n v="0"/>
    <n v="0"/>
    <n v="0"/>
    <x v="0"/>
    <m/>
    <m/>
    <n v="8.6999999999999993"/>
    <x v="0"/>
  </r>
  <r>
    <x v="9"/>
    <n v="9112"/>
    <x v="1386"/>
    <n v="100"/>
    <n v="45779"/>
    <m/>
    <s v="Ignacio Gascón"/>
    <m/>
    <m/>
    <m/>
    <n v="0"/>
    <m/>
    <m/>
    <m/>
    <m/>
    <m/>
    <m/>
    <m/>
    <m/>
    <m/>
    <m/>
    <m/>
    <m/>
    <m/>
    <m/>
    <m/>
    <m/>
    <m/>
    <m/>
    <m/>
    <x v="5"/>
    <n v="0"/>
    <n v="0"/>
    <n v="0"/>
    <x v="0"/>
    <m/>
    <m/>
    <n v="10"/>
    <x v="0"/>
  </r>
  <r>
    <x v="9"/>
    <n v="9113"/>
    <x v="1387"/>
    <n v="505"/>
    <n v="45779"/>
    <m/>
    <s v="Ignacio Gascón"/>
    <m/>
    <m/>
    <m/>
    <n v="0"/>
    <m/>
    <m/>
    <m/>
    <m/>
    <m/>
    <m/>
    <m/>
    <m/>
    <m/>
    <m/>
    <m/>
    <m/>
    <m/>
    <m/>
    <m/>
    <m/>
    <m/>
    <m/>
    <m/>
    <x v="5"/>
    <n v="0"/>
    <n v="0"/>
    <n v="0"/>
    <x v="0"/>
    <m/>
    <m/>
    <n v="50.5"/>
    <x v="0"/>
  </r>
  <r>
    <x v="9"/>
    <n v="9114"/>
    <x v="1388"/>
    <n v="101"/>
    <n v="45779"/>
    <m/>
    <s v="Ignacio Gascón"/>
    <m/>
    <m/>
    <m/>
    <n v="0"/>
    <m/>
    <m/>
    <m/>
    <m/>
    <m/>
    <m/>
    <m/>
    <m/>
    <m/>
    <m/>
    <m/>
    <m/>
    <m/>
    <m/>
    <m/>
    <m/>
    <m/>
    <m/>
    <m/>
    <x v="5"/>
    <n v="0"/>
    <n v="0"/>
    <n v="0"/>
    <x v="0"/>
    <m/>
    <m/>
    <n v="10.1"/>
    <x v="0"/>
  </r>
  <r>
    <x v="9"/>
    <n v="9115"/>
    <x v="1389"/>
    <n v="101"/>
    <n v="45779"/>
    <m/>
    <s v="Ignacio Gascón"/>
    <m/>
    <m/>
    <m/>
    <n v="0"/>
    <m/>
    <m/>
    <m/>
    <m/>
    <m/>
    <m/>
    <m/>
    <m/>
    <m/>
    <m/>
    <m/>
    <m/>
    <m/>
    <m/>
    <m/>
    <m/>
    <m/>
    <m/>
    <m/>
    <x v="5"/>
    <n v="0"/>
    <n v="0"/>
    <n v="0"/>
    <x v="0"/>
    <m/>
    <m/>
    <n v="10.1"/>
    <x v="0"/>
  </r>
  <r>
    <x v="9"/>
    <n v="9117"/>
    <x v="1390"/>
    <n v="89"/>
    <n v="45779"/>
    <m/>
    <s v="Ignacio Gascón"/>
    <m/>
    <m/>
    <m/>
    <n v="0"/>
    <m/>
    <m/>
    <m/>
    <m/>
    <m/>
    <m/>
    <m/>
    <m/>
    <m/>
    <m/>
    <m/>
    <m/>
    <m/>
    <m/>
    <m/>
    <m/>
    <m/>
    <m/>
    <m/>
    <x v="5"/>
    <n v="0"/>
    <n v="0"/>
    <n v="0"/>
    <x v="0"/>
    <m/>
    <m/>
    <n v="8.9"/>
    <x v="0"/>
  </r>
  <r>
    <x v="9"/>
    <n v="9119"/>
    <x v="1391"/>
    <n v="45"/>
    <n v="45779"/>
    <m/>
    <s v="Ignacio Gascón"/>
    <m/>
    <m/>
    <m/>
    <n v="0"/>
    <m/>
    <m/>
    <m/>
    <m/>
    <m/>
    <m/>
    <m/>
    <m/>
    <m/>
    <m/>
    <m/>
    <m/>
    <m/>
    <m/>
    <m/>
    <m/>
    <m/>
    <m/>
    <m/>
    <x v="5"/>
    <n v="0"/>
    <n v="0"/>
    <n v="0"/>
    <x v="0"/>
    <m/>
    <m/>
    <n v="4.5"/>
    <x v="0"/>
  </r>
  <r>
    <x v="9"/>
    <n v="9120"/>
    <x v="1392"/>
    <n v="41"/>
    <n v="45779"/>
    <m/>
    <s v="Ignacio Gascón"/>
    <m/>
    <m/>
    <m/>
    <n v="0"/>
    <m/>
    <m/>
    <m/>
    <m/>
    <m/>
    <m/>
    <m/>
    <m/>
    <m/>
    <m/>
    <m/>
    <m/>
    <m/>
    <m/>
    <m/>
    <m/>
    <m/>
    <m/>
    <m/>
    <x v="5"/>
    <n v="0"/>
    <n v="0"/>
    <n v="0"/>
    <x v="0"/>
    <m/>
    <m/>
    <n v="4.0999999999999996"/>
    <x v="0"/>
  </r>
  <r>
    <x v="9"/>
    <n v="9122"/>
    <x v="1393"/>
    <n v="85"/>
    <n v="45779"/>
    <m/>
    <s v="Ignacio Gascón"/>
    <m/>
    <m/>
    <m/>
    <n v="0"/>
    <m/>
    <m/>
    <m/>
    <m/>
    <m/>
    <m/>
    <m/>
    <m/>
    <m/>
    <m/>
    <m/>
    <m/>
    <m/>
    <m/>
    <m/>
    <m/>
    <m/>
    <m/>
    <m/>
    <x v="5"/>
    <n v="0"/>
    <n v="0"/>
    <n v="0"/>
    <x v="0"/>
    <m/>
    <m/>
    <n v="8.5"/>
    <x v="0"/>
  </r>
  <r>
    <x v="9"/>
    <n v="9124"/>
    <x v="1394"/>
    <n v="1648"/>
    <n v="45779"/>
    <m/>
    <s v="Ignacio Gascón"/>
    <m/>
    <m/>
    <m/>
    <n v="0"/>
    <m/>
    <m/>
    <m/>
    <m/>
    <m/>
    <m/>
    <m/>
    <m/>
    <m/>
    <m/>
    <m/>
    <m/>
    <m/>
    <m/>
    <m/>
    <m/>
    <m/>
    <m/>
    <m/>
    <x v="5"/>
    <n v="0"/>
    <n v="0"/>
    <n v="0"/>
    <x v="0"/>
    <m/>
    <m/>
    <n v="164.8"/>
    <x v="0"/>
  </r>
  <r>
    <x v="9"/>
    <n v="9123"/>
    <x v="1395"/>
    <n v="42"/>
    <n v="45779"/>
    <m/>
    <s v="Ignacio Gascón"/>
    <m/>
    <m/>
    <m/>
    <n v="0"/>
    <m/>
    <m/>
    <m/>
    <m/>
    <m/>
    <m/>
    <m/>
    <m/>
    <m/>
    <m/>
    <m/>
    <m/>
    <m/>
    <m/>
    <m/>
    <m/>
    <m/>
    <m/>
    <m/>
    <x v="5"/>
    <n v="0"/>
    <n v="0"/>
    <n v="0"/>
    <x v="0"/>
    <m/>
    <m/>
    <n v="4.2"/>
    <x v="0"/>
  </r>
  <r>
    <x v="9"/>
    <n v="9125"/>
    <x v="1396"/>
    <n v="634"/>
    <n v="45779"/>
    <m/>
    <s v="Ignacio Gascón"/>
    <m/>
    <m/>
    <m/>
    <n v="0"/>
    <m/>
    <m/>
    <m/>
    <m/>
    <m/>
    <m/>
    <m/>
    <m/>
    <m/>
    <m/>
    <m/>
    <m/>
    <m/>
    <m/>
    <m/>
    <m/>
    <m/>
    <m/>
    <m/>
    <x v="5"/>
    <n v="0"/>
    <n v="0"/>
    <n v="0"/>
    <x v="0"/>
    <m/>
    <m/>
    <n v="63.4"/>
    <x v="0"/>
  </r>
  <r>
    <x v="9"/>
    <n v="9127"/>
    <x v="1397"/>
    <n v="54"/>
    <n v="45779"/>
    <m/>
    <s v="Ignacio Gascón"/>
    <m/>
    <m/>
    <m/>
    <n v="0"/>
    <m/>
    <m/>
    <m/>
    <m/>
    <m/>
    <m/>
    <m/>
    <m/>
    <m/>
    <m/>
    <m/>
    <m/>
    <m/>
    <m/>
    <m/>
    <m/>
    <m/>
    <m/>
    <m/>
    <x v="5"/>
    <n v="0"/>
    <n v="0"/>
    <n v="0"/>
    <x v="0"/>
    <m/>
    <m/>
    <n v="5.4"/>
    <x v="0"/>
  </r>
  <r>
    <x v="9"/>
    <n v="9128"/>
    <x v="1398"/>
    <n v="96"/>
    <n v="45779"/>
    <m/>
    <s v="Ignacio Gascón"/>
    <m/>
    <m/>
    <m/>
    <n v="0"/>
    <m/>
    <m/>
    <m/>
    <m/>
    <m/>
    <m/>
    <m/>
    <m/>
    <m/>
    <m/>
    <m/>
    <m/>
    <m/>
    <m/>
    <m/>
    <m/>
    <m/>
    <m/>
    <m/>
    <x v="5"/>
    <n v="0"/>
    <n v="0"/>
    <n v="0"/>
    <x v="0"/>
    <m/>
    <m/>
    <n v="9.6"/>
    <x v="0"/>
  </r>
  <r>
    <x v="9"/>
    <n v="9129"/>
    <x v="1399"/>
    <n v="97"/>
    <n v="45780"/>
    <m/>
    <s v="Ignacio Gascón"/>
    <m/>
    <m/>
    <m/>
    <n v="0"/>
    <m/>
    <m/>
    <m/>
    <m/>
    <m/>
    <m/>
    <m/>
    <m/>
    <m/>
    <m/>
    <m/>
    <m/>
    <m/>
    <m/>
    <m/>
    <m/>
    <m/>
    <m/>
    <m/>
    <x v="5"/>
    <n v="0"/>
    <n v="0"/>
    <n v="0"/>
    <x v="0"/>
    <m/>
    <m/>
    <n v="9.6999999999999993"/>
    <x v="0"/>
  </r>
  <r>
    <x v="9"/>
    <n v="9130"/>
    <x v="1400"/>
    <n v="66"/>
    <n v="45780"/>
    <m/>
    <s v="Ignacio Gascón"/>
    <m/>
    <m/>
    <m/>
    <n v="0"/>
    <m/>
    <m/>
    <m/>
    <m/>
    <m/>
    <m/>
    <m/>
    <m/>
    <m/>
    <m/>
    <m/>
    <m/>
    <m/>
    <m/>
    <m/>
    <m/>
    <m/>
    <m/>
    <m/>
    <x v="5"/>
    <n v="0"/>
    <n v="0"/>
    <n v="0"/>
    <x v="0"/>
    <m/>
    <m/>
    <n v="6.6"/>
    <x v="0"/>
  </r>
  <r>
    <x v="9"/>
    <n v="9131"/>
    <x v="1401"/>
    <n v="693"/>
    <n v="45780"/>
    <n v="45813"/>
    <s v="Ignacio Gascón"/>
    <s v="rechazado"/>
    <s v="FASE 2"/>
    <n v="11082025"/>
    <n v="0"/>
    <m/>
    <m/>
    <m/>
    <m/>
    <m/>
    <m/>
    <m/>
    <m/>
    <m/>
    <m/>
    <m/>
    <m/>
    <m/>
    <m/>
    <m/>
    <m/>
    <m/>
    <m/>
    <m/>
    <x v="5"/>
    <n v="0"/>
    <n v="0"/>
    <n v="0"/>
    <x v="0"/>
    <m/>
    <m/>
    <n v="69.3"/>
    <x v="0"/>
  </r>
  <r>
    <x v="9"/>
    <n v="9132"/>
    <x v="1402"/>
    <n v="160"/>
    <n v="45780"/>
    <m/>
    <s v="Ignacio Gascón"/>
    <m/>
    <m/>
    <m/>
    <n v="0"/>
    <m/>
    <m/>
    <m/>
    <m/>
    <m/>
    <m/>
    <m/>
    <m/>
    <m/>
    <m/>
    <m/>
    <m/>
    <m/>
    <m/>
    <m/>
    <m/>
    <m/>
    <m/>
    <m/>
    <x v="5"/>
    <n v="0"/>
    <n v="0"/>
    <n v="0"/>
    <x v="0"/>
    <m/>
    <m/>
    <n v="16"/>
    <x v="0"/>
  </r>
  <r>
    <x v="9"/>
    <n v="9133"/>
    <x v="1403"/>
    <n v="49"/>
    <n v="45780"/>
    <m/>
    <s v="Ignacio Gascón"/>
    <m/>
    <m/>
    <m/>
    <n v="0"/>
    <m/>
    <m/>
    <m/>
    <m/>
    <m/>
    <m/>
    <m/>
    <m/>
    <m/>
    <m/>
    <m/>
    <m/>
    <m/>
    <m/>
    <m/>
    <m/>
    <m/>
    <m/>
    <m/>
    <x v="5"/>
    <n v="0"/>
    <n v="0"/>
    <n v="0"/>
    <x v="0"/>
    <m/>
    <m/>
    <n v="4.9000000000000004"/>
    <x v="0"/>
  </r>
  <r>
    <x v="9"/>
    <n v="9134"/>
    <x v="1404"/>
    <n v="270"/>
    <n v="45780"/>
    <m/>
    <s v="Ignacio Gascón"/>
    <m/>
    <m/>
    <m/>
    <n v="0"/>
    <m/>
    <m/>
    <m/>
    <m/>
    <m/>
    <m/>
    <m/>
    <m/>
    <m/>
    <m/>
    <m/>
    <m/>
    <m/>
    <m/>
    <m/>
    <m/>
    <m/>
    <m/>
    <m/>
    <x v="5"/>
    <n v="0"/>
    <n v="0"/>
    <n v="0"/>
    <x v="0"/>
    <m/>
    <m/>
    <n v="27"/>
    <x v="0"/>
  </r>
  <r>
    <x v="9"/>
    <n v="9135"/>
    <x v="1405"/>
    <n v="56"/>
    <n v="45780"/>
    <m/>
    <s v="Ignacio Gascón"/>
    <m/>
    <m/>
    <m/>
    <n v="0"/>
    <m/>
    <m/>
    <m/>
    <m/>
    <m/>
    <m/>
    <m/>
    <m/>
    <m/>
    <m/>
    <m/>
    <m/>
    <m/>
    <m/>
    <m/>
    <m/>
    <m/>
    <m/>
    <m/>
    <x v="5"/>
    <n v="0"/>
    <n v="0"/>
    <n v="0"/>
    <x v="0"/>
    <m/>
    <m/>
    <n v="5.6"/>
    <x v="0"/>
  </r>
  <r>
    <x v="9"/>
    <n v="9136"/>
    <x v="1406"/>
    <n v="237"/>
    <n v="45780"/>
    <m/>
    <s v="Ignacio Gascón"/>
    <m/>
    <m/>
    <m/>
    <n v="0"/>
    <m/>
    <m/>
    <m/>
    <m/>
    <m/>
    <m/>
    <m/>
    <m/>
    <m/>
    <m/>
    <m/>
    <m/>
    <m/>
    <m/>
    <m/>
    <m/>
    <m/>
    <m/>
    <m/>
    <x v="5"/>
    <n v="0"/>
    <n v="0"/>
    <n v="0"/>
    <x v="0"/>
    <m/>
    <m/>
    <n v="23.7"/>
    <x v="0"/>
  </r>
  <r>
    <x v="9"/>
    <n v="9137"/>
    <x v="1407"/>
    <n v="273"/>
    <n v="45780"/>
    <m/>
    <s v="Ignacio Gascón"/>
    <m/>
    <m/>
    <m/>
    <n v="0"/>
    <m/>
    <m/>
    <m/>
    <m/>
    <m/>
    <m/>
    <m/>
    <m/>
    <m/>
    <m/>
    <m/>
    <m/>
    <m/>
    <m/>
    <m/>
    <m/>
    <m/>
    <m/>
    <m/>
    <x v="5"/>
    <n v="0"/>
    <n v="0"/>
    <n v="0"/>
    <x v="0"/>
    <m/>
    <m/>
    <n v="27.3"/>
    <x v="0"/>
  </r>
  <r>
    <x v="9"/>
    <n v="9138"/>
    <x v="1408"/>
    <n v="99"/>
    <n v="45780"/>
    <m/>
    <s v="Ignacio Gascón"/>
    <m/>
    <m/>
    <m/>
    <n v="0"/>
    <m/>
    <m/>
    <m/>
    <m/>
    <m/>
    <m/>
    <m/>
    <m/>
    <m/>
    <m/>
    <m/>
    <m/>
    <m/>
    <m/>
    <m/>
    <m/>
    <m/>
    <m/>
    <m/>
    <x v="5"/>
    <n v="0"/>
    <n v="0"/>
    <n v="0"/>
    <x v="0"/>
    <m/>
    <m/>
    <n v="9.9"/>
    <x v="0"/>
  </r>
  <r>
    <x v="9"/>
    <n v="9139"/>
    <x v="1409"/>
    <n v="91"/>
    <n v="45780"/>
    <m/>
    <s v="Ignacio Gascón"/>
    <m/>
    <m/>
    <m/>
    <n v="0"/>
    <m/>
    <m/>
    <m/>
    <m/>
    <m/>
    <m/>
    <m/>
    <m/>
    <m/>
    <m/>
    <m/>
    <m/>
    <m/>
    <m/>
    <m/>
    <m/>
    <m/>
    <m/>
    <m/>
    <x v="5"/>
    <n v="0"/>
    <n v="0"/>
    <n v="0"/>
    <x v="0"/>
    <m/>
    <m/>
    <n v="9.1"/>
    <x v="0"/>
  </r>
  <r>
    <x v="9"/>
    <n v="9140"/>
    <x v="1410"/>
    <n v="136"/>
    <n v="45780"/>
    <m/>
    <s v="Ignacio Gascón"/>
    <m/>
    <m/>
    <m/>
    <n v="0"/>
    <m/>
    <m/>
    <m/>
    <m/>
    <m/>
    <m/>
    <m/>
    <m/>
    <m/>
    <m/>
    <m/>
    <m/>
    <m/>
    <m/>
    <m/>
    <m/>
    <m/>
    <m/>
    <m/>
    <x v="5"/>
    <n v="0"/>
    <n v="0"/>
    <n v="0"/>
    <x v="0"/>
    <m/>
    <m/>
    <n v="13.6"/>
    <x v="0"/>
  </r>
  <r>
    <x v="9"/>
    <n v="9141"/>
    <x v="1411"/>
    <n v="816"/>
    <n v="45780"/>
    <m/>
    <s v="Ignacio Gascón"/>
    <m/>
    <m/>
    <m/>
    <n v="0"/>
    <m/>
    <m/>
    <m/>
    <m/>
    <m/>
    <m/>
    <m/>
    <m/>
    <m/>
    <m/>
    <m/>
    <m/>
    <m/>
    <m/>
    <m/>
    <m/>
    <m/>
    <m/>
    <m/>
    <x v="5"/>
    <n v="0"/>
    <n v="0"/>
    <n v="0"/>
    <x v="0"/>
    <m/>
    <m/>
    <n v="81.599999999999994"/>
    <x v="0"/>
  </r>
  <r>
    <x v="9"/>
    <n v="9143"/>
    <x v="1412"/>
    <n v="27"/>
    <n v="45780"/>
    <n v="45821"/>
    <s v="Ignacio Gascón"/>
    <s v="rechazado"/>
    <s v="FASE 2"/>
    <m/>
    <n v="0"/>
    <m/>
    <m/>
    <m/>
    <m/>
    <m/>
    <m/>
    <m/>
    <m/>
    <m/>
    <m/>
    <m/>
    <m/>
    <m/>
    <m/>
    <m/>
    <m/>
    <m/>
    <m/>
    <m/>
    <x v="5"/>
    <n v="0"/>
    <n v="0"/>
    <n v="0"/>
    <x v="0"/>
    <m/>
    <m/>
    <n v="2.7"/>
    <x v="0"/>
  </r>
  <r>
    <x v="9"/>
    <n v="9144"/>
    <x v="1413"/>
    <n v="39"/>
    <n v="45780"/>
    <m/>
    <s v="Ignacio Gascón"/>
    <m/>
    <m/>
    <m/>
    <n v="0"/>
    <m/>
    <m/>
    <m/>
    <m/>
    <m/>
    <m/>
    <m/>
    <m/>
    <m/>
    <m/>
    <m/>
    <m/>
    <m/>
    <m/>
    <m/>
    <m/>
    <m/>
    <m/>
    <m/>
    <x v="5"/>
    <n v="0"/>
    <n v="0"/>
    <n v="0"/>
    <x v="0"/>
    <m/>
    <m/>
    <n v="3.9"/>
    <x v="0"/>
  </r>
  <r>
    <x v="9"/>
    <n v="9148"/>
    <x v="1414"/>
    <n v="112"/>
    <n v="45780"/>
    <m/>
    <s v="Ignacio Gascón"/>
    <m/>
    <m/>
    <m/>
    <n v="0"/>
    <m/>
    <m/>
    <m/>
    <m/>
    <m/>
    <m/>
    <m/>
    <m/>
    <m/>
    <m/>
    <m/>
    <m/>
    <m/>
    <m/>
    <m/>
    <m/>
    <m/>
    <m/>
    <m/>
    <x v="5"/>
    <n v="0"/>
    <n v="0"/>
    <n v="0"/>
    <x v="0"/>
    <m/>
    <m/>
    <n v="11.2"/>
    <x v="0"/>
  </r>
  <r>
    <x v="9"/>
    <n v="9149"/>
    <x v="1415"/>
    <n v="53"/>
    <n v="45780"/>
    <m/>
    <s v="Ignacio Gascón"/>
    <m/>
    <m/>
    <m/>
    <n v="0"/>
    <m/>
    <m/>
    <m/>
    <m/>
    <m/>
    <m/>
    <m/>
    <m/>
    <m/>
    <m/>
    <m/>
    <m/>
    <m/>
    <m/>
    <m/>
    <m/>
    <m/>
    <m/>
    <m/>
    <x v="5"/>
    <n v="0"/>
    <n v="0"/>
    <n v="0"/>
    <x v="0"/>
    <m/>
    <m/>
    <n v="5.3"/>
    <x v="0"/>
  </r>
  <r>
    <x v="9"/>
    <n v="9151"/>
    <x v="1416"/>
    <n v="584"/>
    <n v="45780"/>
    <m/>
    <s v="Ignacio Gascón"/>
    <m/>
    <m/>
    <m/>
    <n v="0"/>
    <m/>
    <m/>
    <m/>
    <m/>
    <m/>
    <m/>
    <m/>
    <m/>
    <m/>
    <m/>
    <m/>
    <m/>
    <m/>
    <m/>
    <m/>
    <m/>
    <m/>
    <m/>
    <m/>
    <x v="5"/>
    <n v="0"/>
    <n v="0"/>
    <n v="0"/>
    <x v="0"/>
    <m/>
    <m/>
    <n v="58.4"/>
    <x v="0"/>
  </r>
  <r>
    <x v="9"/>
    <n v="9152"/>
    <x v="1417"/>
    <n v="380"/>
    <n v="45780"/>
    <m/>
    <s v="Ignacio Gascón"/>
    <m/>
    <m/>
    <m/>
    <n v="0"/>
    <m/>
    <m/>
    <m/>
    <m/>
    <m/>
    <m/>
    <m/>
    <m/>
    <m/>
    <m/>
    <m/>
    <m/>
    <m/>
    <m/>
    <m/>
    <m/>
    <m/>
    <m/>
    <m/>
    <x v="5"/>
    <n v="0"/>
    <n v="0"/>
    <n v="0"/>
    <x v="0"/>
    <m/>
    <m/>
    <n v="38"/>
    <x v="0"/>
  </r>
  <r>
    <x v="9"/>
    <n v="9154"/>
    <x v="1418"/>
    <n v="149"/>
    <n v="45780"/>
    <m/>
    <s v="Ignacio Gascón"/>
    <m/>
    <m/>
    <m/>
    <n v="0"/>
    <m/>
    <m/>
    <m/>
    <m/>
    <m/>
    <m/>
    <m/>
    <m/>
    <m/>
    <m/>
    <m/>
    <m/>
    <m/>
    <m/>
    <m/>
    <m/>
    <m/>
    <m/>
    <m/>
    <x v="5"/>
    <n v="0"/>
    <n v="0"/>
    <n v="0"/>
    <x v="0"/>
    <m/>
    <m/>
    <n v="14.9"/>
    <x v="0"/>
  </r>
  <r>
    <x v="9"/>
    <n v="9155"/>
    <x v="1419"/>
    <n v="34"/>
    <n v="45780"/>
    <m/>
    <s v="Ignacio Gascón"/>
    <m/>
    <m/>
    <m/>
    <n v="0"/>
    <m/>
    <m/>
    <m/>
    <m/>
    <m/>
    <m/>
    <m/>
    <m/>
    <m/>
    <m/>
    <m/>
    <m/>
    <m/>
    <m/>
    <m/>
    <m/>
    <m/>
    <m/>
    <m/>
    <x v="5"/>
    <n v="0"/>
    <n v="0"/>
    <n v="0"/>
    <x v="0"/>
    <m/>
    <m/>
    <n v="3.4"/>
    <x v="0"/>
  </r>
  <r>
    <x v="9"/>
    <n v="9159"/>
    <x v="1420"/>
    <n v="71"/>
    <n v="45780"/>
    <m/>
    <s v="Ignacio Gascón"/>
    <m/>
    <m/>
    <m/>
    <n v="0"/>
    <m/>
    <m/>
    <m/>
    <m/>
    <m/>
    <m/>
    <m/>
    <m/>
    <m/>
    <m/>
    <m/>
    <m/>
    <m/>
    <m/>
    <m/>
    <m/>
    <m/>
    <m/>
    <m/>
    <x v="5"/>
    <n v="0"/>
    <n v="0"/>
    <n v="0"/>
    <x v="0"/>
    <m/>
    <m/>
    <n v="7.1"/>
    <x v="0"/>
  </r>
  <r>
    <x v="9"/>
    <n v="9160"/>
    <x v="1421"/>
    <n v="99"/>
    <n v="45780"/>
    <n v="45816"/>
    <s v="Ignacio Gascón"/>
    <s v="rechazado"/>
    <s v="FASE 2"/>
    <m/>
    <n v="0"/>
    <m/>
    <m/>
    <m/>
    <m/>
    <m/>
    <m/>
    <m/>
    <m/>
    <m/>
    <m/>
    <m/>
    <m/>
    <m/>
    <m/>
    <m/>
    <m/>
    <m/>
    <m/>
    <m/>
    <x v="5"/>
    <n v="0"/>
    <n v="0"/>
    <n v="0"/>
    <x v="0"/>
    <m/>
    <m/>
    <n v="9.9"/>
    <x v="0"/>
  </r>
  <r>
    <x v="9"/>
    <n v="9162"/>
    <x v="1422"/>
    <n v="174"/>
    <n v="45780"/>
    <m/>
    <s v="Ignacio Gascón"/>
    <m/>
    <m/>
    <m/>
    <n v="0"/>
    <m/>
    <m/>
    <m/>
    <m/>
    <m/>
    <m/>
    <m/>
    <m/>
    <m/>
    <m/>
    <m/>
    <m/>
    <m/>
    <m/>
    <m/>
    <m/>
    <m/>
    <m/>
    <m/>
    <x v="5"/>
    <n v="0"/>
    <n v="0"/>
    <n v="0"/>
    <x v="0"/>
    <m/>
    <m/>
    <n v="17.399999999999999"/>
    <x v="0"/>
  </r>
  <r>
    <x v="9"/>
    <n v="9164"/>
    <x v="1423"/>
    <n v="164"/>
    <n v="45780"/>
    <n v="45813"/>
    <s v="Ignacio Gascón"/>
    <s v="rechazado"/>
    <s v="FASE 2"/>
    <m/>
    <n v="0"/>
    <m/>
    <m/>
    <m/>
    <m/>
    <m/>
    <m/>
    <m/>
    <m/>
    <m/>
    <m/>
    <m/>
    <m/>
    <m/>
    <m/>
    <m/>
    <m/>
    <m/>
    <m/>
    <m/>
    <x v="5"/>
    <n v="0"/>
    <n v="0"/>
    <n v="0"/>
    <x v="0"/>
    <m/>
    <m/>
    <n v="16.399999999999999"/>
    <x v="0"/>
  </r>
  <r>
    <x v="9"/>
    <n v="9163"/>
    <x v="1424"/>
    <n v="610"/>
    <n v="45780"/>
    <m/>
    <s v="Ignacio Gascón"/>
    <m/>
    <m/>
    <m/>
    <n v="0"/>
    <m/>
    <m/>
    <m/>
    <m/>
    <m/>
    <m/>
    <m/>
    <m/>
    <m/>
    <m/>
    <m/>
    <m/>
    <m/>
    <m/>
    <m/>
    <m/>
    <m/>
    <m/>
    <m/>
    <x v="5"/>
    <n v="0"/>
    <n v="0"/>
    <n v="0"/>
    <x v="0"/>
    <m/>
    <m/>
    <n v="61"/>
    <x v="0"/>
  </r>
  <r>
    <x v="9"/>
    <n v="9166"/>
    <x v="1425"/>
    <n v="99"/>
    <n v="45780"/>
    <m/>
    <s v="Ignacio Gascón"/>
    <m/>
    <m/>
    <m/>
    <n v="0"/>
    <m/>
    <m/>
    <m/>
    <m/>
    <m/>
    <m/>
    <m/>
    <m/>
    <m/>
    <m/>
    <m/>
    <m/>
    <m/>
    <m/>
    <m/>
    <m/>
    <m/>
    <m/>
    <m/>
    <x v="5"/>
    <n v="0"/>
    <n v="0"/>
    <n v="0"/>
    <x v="0"/>
    <m/>
    <m/>
    <n v="9.9"/>
    <x v="0"/>
  </r>
  <r>
    <x v="9"/>
    <n v="9167"/>
    <x v="1426"/>
    <n v="46"/>
    <n v="45780"/>
    <m/>
    <s v="Ignacio Gascón"/>
    <m/>
    <m/>
    <m/>
    <n v="0"/>
    <m/>
    <m/>
    <m/>
    <m/>
    <m/>
    <m/>
    <m/>
    <m/>
    <m/>
    <m/>
    <m/>
    <m/>
    <m/>
    <m/>
    <m/>
    <m/>
    <m/>
    <m/>
    <m/>
    <x v="5"/>
    <n v="0"/>
    <n v="0"/>
    <n v="0"/>
    <x v="0"/>
    <m/>
    <m/>
    <n v="4.5999999999999996"/>
    <x v="0"/>
  </r>
  <r>
    <x v="9"/>
    <n v="9168"/>
    <x v="1427"/>
    <n v="303"/>
    <n v="45780"/>
    <m/>
    <s v="Ignacio Gascón"/>
    <m/>
    <m/>
    <m/>
    <n v="0"/>
    <m/>
    <m/>
    <m/>
    <m/>
    <m/>
    <m/>
    <m/>
    <m/>
    <m/>
    <m/>
    <m/>
    <m/>
    <m/>
    <m/>
    <m/>
    <m/>
    <m/>
    <m/>
    <m/>
    <x v="5"/>
    <n v="0"/>
    <n v="0"/>
    <n v="0"/>
    <x v="0"/>
    <m/>
    <m/>
    <n v="30.3"/>
    <x v="0"/>
  </r>
  <r>
    <x v="9"/>
    <n v="9169"/>
    <x v="1428"/>
    <n v="107"/>
    <n v="45780"/>
    <m/>
    <s v="Ignacio Gascón"/>
    <m/>
    <m/>
    <m/>
    <n v="0"/>
    <m/>
    <m/>
    <m/>
    <m/>
    <m/>
    <m/>
    <m/>
    <m/>
    <m/>
    <m/>
    <m/>
    <m/>
    <m/>
    <m/>
    <m/>
    <m/>
    <m/>
    <m/>
    <m/>
    <x v="5"/>
    <n v="0"/>
    <n v="0"/>
    <n v="0"/>
    <x v="0"/>
    <m/>
    <m/>
    <n v="10.7"/>
    <x v="0"/>
  </r>
  <r>
    <x v="9"/>
    <n v="9170"/>
    <x v="1429"/>
    <n v="212"/>
    <n v="45780"/>
    <m/>
    <s v="Ignacio Gascón"/>
    <m/>
    <m/>
    <m/>
    <n v="0"/>
    <m/>
    <m/>
    <m/>
    <m/>
    <m/>
    <m/>
    <m/>
    <m/>
    <m/>
    <m/>
    <m/>
    <m/>
    <m/>
    <m/>
    <m/>
    <m/>
    <m/>
    <m/>
    <m/>
    <x v="5"/>
    <n v="0"/>
    <n v="0"/>
    <n v="0"/>
    <x v="0"/>
    <m/>
    <m/>
    <n v="21.2"/>
    <x v="0"/>
  </r>
  <r>
    <x v="9"/>
    <n v="9172"/>
    <x v="1430"/>
    <n v="153"/>
    <n v="45780"/>
    <m/>
    <s v="Ignacio Gascón"/>
    <m/>
    <m/>
    <m/>
    <n v="0"/>
    <m/>
    <m/>
    <m/>
    <m/>
    <m/>
    <m/>
    <m/>
    <m/>
    <m/>
    <m/>
    <m/>
    <m/>
    <m/>
    <m/>
    <m/>
    <m/>
    <m/>
    <m/>
    <m/>
    <x v="5"/>
    <n v="0"/>
    <n v="0"/>
    <n v="0"/>
    <x v="0"/>
    <m/>
    <m/>
    <n v="15.3"/>
    <x v="0"/>
  </r>
  <r>
    <x v="9"/>
    <n v="9173"/>
    <x v="1431"/>
    <n v="128"/>
    <n v="45780"/>
    <m/>
    <s v="Ignacio Gascón"/>
    <m/>
    <m/>
    <m/>
    <n v="0"/>
    <m/>
    <m/>
    <m/>
    <m/>
    <m/>
    <m/>
    <m/>
    <m/>
    <m/>
    <m/>
    <m/>
    <m/>
    <m/>
    <m/>
    <m/>
    <m/>
    <m/>
    <m/>
    <m/>
    <x v="5"/>
    <n v="0"/>
    <n v="0"/>
    <n v="0"/>
    <x v="0"/>
    <m/>
    <m/>
    <n v="12.8"/>
    <x v="0"/>
  </r>
  <r>
    <x v="9"/>
    <n v="9174"/>
    <x v="1432"/>
    <n v="881"/>
    <n v="45780"/>
    <m/>
    <s v="Ignacio Gascón"/>
    <m/>
    <m/>
    <m/>
    <n v="0"/>
    <m/>
    <m/>
    <m/>
    <m/>
    <m/>
    <m/>
    <m/>
    <m/>
    <m/>
    <m/>
    <m/>
    <m/>
    <m/>
    <m/>
    <m/>
    <m/>
    <m/>
    <m/>
    <m/>
    <x v="5"/>
    <n v="0"/>
    <n v="0"/>
    <n v="0"/>
    <x v="0"/>
    <m/>
    <m/>
    <n v="88.1"/>
    <x v="0"/>
  </r>
  <r>
    <x v="9"/>
    <n v="9175"/>
    <x v="1433"/>
    <n v="116"/>
    <n v="45780"/>
    <m/>
    <s v="Ignacio Gascón"/>
    <m/>
    <m/>
    <m/>
    <n v="0"/>
    <m/>
    <m/>
    <m/>
    <m/>
    <m/>
    <m/>
    <m/>
    <m/>
    <m/>
    <m/>
    <m/>
    <m/>
    <m/>
    <m/>
    <m/>
    <m/>
    <m/>
    <m/>
    <m/>
    <x v="5"/>
    <n v="0"/>
    <n v="0"/>
    <n v="0"/>
    <x v="0"/>
    <m/>
    <m/>
    <n v="11.6"/>
    <x v="0"/>
  </r>
  <r>
    <x v="9"/>
    <n v="9176"/>
    <x v="1434"/>
    <n v="53"/>
    <n v="45780"/>
    <m/>
    <s v="Ignacio Gascón"/>
    <m/>
    <m/>
    <m/>
    <n v="0"/>
    <m/>
    <m/>
    <m/>
    <m/>
    <m/>
    <m/>
    <m/>
    <m/>
    <m/>
    <m/>
    <m/>
    <m/>
    <m/>
    <m/>
    <m/>
    <m/>
    <m/>
    <m/>
    <m/>
    <x v="5"/>
    <n v="0"/>
    <n v="0"/>
    <n v="0"/>
    <x v="0"/>
    <m/>
    <m/>
    <n v="5.3"/>
    <x v="0"/>
  </r>
  <r>
    <x v="9"/>
    <n v="9177"/>
    <x v="1435"/>
    <n v="1445"/>
    <n v="45780"/>
    <m/>
    <s v="Ignacio Gascón"/>
    <m/>
    <m/>
    <m/>
    <n v="0"/>
    <m/>
    <m/>
    <m/>
    <m/>
    <m/>
    <m/>
    <m/>
    <m/>
    <m/>
    <m/>
    <m/>
    <m/>
    <m/>
    <m/>
    <m/>
    <m/>
    <m/>
    <m/>
    <m/>
    <x v="5"/>
    <n v="0"/>
    <n v="0"/>
    <n v="0"/>
    <x v="0"/>
    <m/>
    <m/>
    <n v="144.5"/>
    <x v="0"/>
  </r>
  <r>
    <x v="9"/>
    <n v="9178"/>
    <x v="1436"/>
    <n v="29"/>
    <n v="45780"/>
    <m/>
    <s v="Ignacio Gascón"/>
    <m/>
    <m/>
    <m/>
    <n v="0"/>
    <m/>
    <m/>
    <m/>
    <m/>
    <m/>
    <m/>
    <m/>
    <m/>
    <m/>
    <m/>
    <m/>
    <m/>
    <m/>
    <m/>
    <m/>
    <m/>
    <m/>
    <m/>
    <m/>
    <x v="5"/>
    <n v="0"/>
    <n v="0"/>
    <n v="0"/>
    <x v="0"/>
    <m/>
    <m/>
    <n v="2.9"/>
    <x v="0"/>
  </r>
  <r>
    <x v="9"/>
    <n v="9179"/>
    <x v="1437"/>
    <n v="45"/>
    <n v="45780"/>
    <m/>
    <s v="Ignacio Gascón"/>
    <m/>
    <m/>
    <m/>
    <n v="0"/>
    <m/>
    <m/>
    <m/>
    <m/>
    <m/>
    <m/>
    <m/>
    <m/>
    <m/>
    <m/>
    <m/>
    <m/>
    <m/>
    <m/>
    <m/>
    <m/>
    <m/>
    <m/>
    <m/>
    <x v="5"/>
    <n v="0"/>
    <n v="0"/>
    <n v="0"/>
    <x v="0"/>
    <m/>
    <m/>
    <n v="4.5"/>
    <x v="0"/>
  </r>
  <r>
    <x v="9"/>
    <n v="9180"/>
    <x v="1438"/>
    <n v="141"/>
    <n v="45780"/>
    <m/>
    <s v="Ignacio Gascón"/>
    <m/>
    <m/>
    <m/>
    <n v="0"/>
    <m/>
    <m/>
    <m/>
    <m/>
    <m/>
    <m/>
    <m/>
    <m/>
    <m/>
    <m/>
    <m/>
    <m/>
    <m/>
    <m/>
    <m/>
    <m/>
    <m/>
    <m/>
    <m/>
    <x v="5"/>
    <n v="0"/>
    <n v="0"/>
    <n v="0"/>
    <x v="0"/>
    <m/>
    <m/>
    <n v="14.1"/>
    <x v="0"/>
  </r>
  <r>
    <x v="9"/>
    <n v="9181"/>
    <x v="1439"/>
    <n v="284"/>
    <n v="45780"/>
    <m/>
    <s v="Ignacio Gascón"/>
    <m/>
    <m/>
    <m/>
    <n v="0"/>
    <m/>
    <m/>
    <m/>
    <m/>
    <m/>
    <m/>
    <m/>
    <m/>
    <m/>
    <m/>
    <m/>
    <m/>
    <m/>
    <m/>
    <m/>
    <m/>
    <m/>
    <m/>
    <m/>
    <x v="5"/>
    <n v="0"/>
    <n v="0"/>
    <n v="0"/>
    <x v="0"/>
    <m/>
    <m/>
    <n v="28.4"/>
    <x v="0"/>
  </r>
  <r>
    <x v="9"/>
    <n v="9182"/>
    <x v="1440"/>
    <n v="71"/>
    <n v="45780"/>
    <m/>
    <s v="Ignacio Gascón"/>
    <m/>
    <m/>
    <m/>
    <n v="0"/>
    <m/>
    <m/>
    <m/>
    <m/>
    <m/>
    <m/>
    <m/>
    <m/>
    <m/>
    <m/>
    <m/>
    <m/>
    <m/>
    <m/>
    <m/>
    <m/>
    <m/>
    <m/>
    <m/>
    <x v="5"/>
    <n v="0"/>
    <n v="0"/>
    <n v="0"/>
    <x v="0"/>
    <m/>
    <m/>
    <n v="7.1"/>
    <x v="0"/>
  </r>
  <r>
    <x v="9"/>
    <n v="9183"/>
    <x v="1441"/>
    <n v="47"/>
    <n v="45780"/>
    <m/>
    <s v="Ignacio Gascón"/>
    <m/>
    <m/>
    <m/>
    <n v="0"/>
    <m/>
    <m/>
    <m/>
    <m/>
    <m/>
    <m/>
    <m/>
    <m/>
    <m/>
    <m/>
    <m/>
    <m/>
    <m/>
    <m/>
    <m/>
    <m/>
    <m/>
    <m/>
    <m/>
    <x v="5"/>
    <n v="0"/>
    <n v="0"/>
    <n v="0"/>
    <x v="0"/>
    <m/>
    <m/>
    <n v="4.7"/>
    <x v="0"/>
  </r>
  <r>
    <x v="9"/>
    <n v="9184"/>
    <x v="1442"/>
    <n v="10"/>
    <n v="45780"/>
    <m/>
    <s v="Ignacio Gascón"/>
    <m/>
    <m/>
    <m/>
    <n v="0"/>
    <m/>
    <m/>
    <m/>
    <m/>
    <m/>
    <m/>
    <m/>
    <m/>
    <m/>
    <m/>
    <m/>
    <m/>
    <m/>
    <m/>
    <m/>
    <m/>
    <m/>
    <m/>
    <m/>
    <x v="5"/>
    <n v="0"/>
    <n v="0"/>
    <n v="0"/>
    <x v="0"/>
    <m/>
    <m/>
    <n v="1"/>
    <x v="0"/>
  </r>
  <r>
    <x v="9"/>
    <n v="9189"/>
    <x v="1443"/>
    <n v="122"/>
    <n v="45780"/>
    <m/>
    <s v="Ignacio Gascón"/>
    <m/>
    <m/>
    <m/>
    <n v="0"/>
    <m/>
    <m/>
    <m/>
    <m/>
    <m/>
    <m/>
    <m/>
    <m/>
    <m/>
    <m/>
    <m/>
    <m/>
    <m/>
    <m/>
    <m/>
    <m/>
    <m/>
    <m/>
    <m/>
    <x v="5"/>
    <n v="0"/>
    <n v="0"/>
    <n v="0"/>
    <x v="0"/>
    <m/>
    <m/>
    <n v="12.2"/>
    <x v="0"/>
  </r>
  <r>
    <x v="9"/>
    <n v="9190"/>
    <x v="1444"/>
    <n v="78"/>
    <n v="45780"/>
    <m/>
    <s v="Ignacio Gascón"/>
    <m/>
    <m/>
    <m/>
    <n v="0"/>
    <m/>
    <m/>
    <m/>
    <m/>
    <m/>
    <m/>
    <m/>
    <m/>
    <m/>
    <m/>
    <m/>
    <m/>
    <m/>
    <m/>
    <m/>
    <m/>
    <m/>
    <m/>
    <m/>
    <x v="5"/>
    <n v="0"/>
    <n v="0"/>
    <n v="0"/>
    <x v="0"/>
    <m/>
    <m/>
    <n v="7.8"/>
    <x v="0"/>
  </r>
  <r>
    <x v="9"/>
    <n v="9191"/>
    <x v="1445"/>
    <n v="41"/>
    <n v="45780"/>
    <m/>
    <s v="Ignacio Gascón"/>
    <m/>
    <m/>
    <m/>
    <n v="0"/>
    <m/>
    <m/>
    <m/>
    <m/>
    <m/>
    <m/>
    <m/>
    <m/>
    <m/>
    <m/>
    <m/>
    <m/>
    <m/>
    <m/>
    <m/>
    <m/>
    <m/>
    <m/>
    <m/>
    <x v="5"/>
    <n v="0"/>
    <n v="0"/>
    <n v="0"/>
    <x v="0"/>
    <m/>
    <m/>
    <n v="4.0999999999999996"/>
    <x v="0"/>
  </r>
  <r>
    <x v="9"/>
    <n v="9192"/>
    <x v="1446"/>
    <n v="66"/>
    <n v="45780"/>
    <m/>
    <s v="Ignacio Gascón"/>
    <m/>
    <m/>
    <m/>
    <n v="0"/>
    <m/>
    <m/>
    <m/>
    <m/>
    <m/>
    <m/>
    <m/>
    <m/>
    <m/>
    <m/>
    <m/>
    <m/>
    <m/>
    <m/>
    <m/>
    <m/>
    <m/>
    <m/>
    <m/>
    <x v="5"/>
    <n v="0"/>
    <n v="0"/>
    <n v="0"/>
    <x v="0"/>
    <m/>
    <m/>
    <n v="6.6"/>
    <x v="0"/>
  </r>
  <r>
    <x v="9"/>
    <n v="9194"/>
    <x v="1447"/>
    <n v="2556"/>
    <n v="45780"/>
    <m/>
    <s v="Ignacio Gascón"/>
    <m/>
    <m/>
    <m/>
    <n v="0"/>
    <m/>
    <m/>
    <m/>
    <m/>
    <m/>
    <m/>
    <m/>
    <m/>
    <m/>
    <m/>
    <m/>
    <m/>
    <m/>
    <m/>
    <m/>
    <m/>
    <m/>
    <m/>
    <m/>
    <x v="5"/>
    <n v="0"/>
    <n v="0"/>
    <n v="0"/>
    <x v="0"/>
    <m/>
    <m/>
    <n v="255.6"/>
    <x v="0"/>
  </r>
  <r>
    <x v="9"/>
    <n v="9195"/>
    <x v="1448"/>
    <n v="49"/>
    <n v="45780"/>
    <m/>
    <s v="Ignacio Gascón"/>
    <m/>
    <m/>
    <m/>
    <n v="0"/>
    <m/>
    <m/>
    <m/>
    <m/>
    <m/>
    <m/>
    <m/>
    <m/>
    <m/>
    <m/>
    <m/>
    <m/>
    <m/>
    <m/>
    <m/>
    <m/>
    <m/>
    <m/>
    <m/>
    <x v="5"/>
    <n v="0"/>
    <n v="0"/>
    <n v="0"/>
    <x v="0"/>
    <m/>
    <m/>
    <n v="4.9000000000000004"/>
    <x v="0"/>
  </r>
  <r>
    <x v="9"/>
    <n v="9196"/>
    <x v="1449"/>
    <n v="143"/>
    <n v="45781"/>
    <m/>
    <s v="Ignacio Gascón"/>
    <m/>
    <m/>
    <m/>
    <n v="0"/>
    <m/>
    <m/>
    <m/>
    <m/>
    <m/>
    <m/>
    <m/>
    <m/>
    <m/>
    <m/>
    <m/>
    <m/>
    <m/>
    <m/>
    <m/>
    <m/>
    <m/>
    <m/>
    <m/>
    <x v="5"/>
    <n v="0"/>
    <n v="0"/>
    <n v="0"/>
    <x v="0"/>
    <m/>
    <m/>
    <n v="14.3"/>
    <x v="0"/>
  </r>
  <r>
    <x v="9"/>
    <n v="9197"/>
    <x v="1450"/>
    <n v="176"/>
    <n v="45781"/>
    <m/>
    <s v="Ignacio Gascón"/>
    <m/>
    <m/>
    <m/>
    <n v="0"/>
    <m/>
    <m/>
    <m/>
    <m/>
    <m/>
    <m/>
    <m/>
    <m/>
    <m/>
    <m/>
    <m/>
    <m/>
    <m/>
    <m/>
    <m/>
    <m/>
    <m/>
    <m/>
    <m/>
    <x v="5"/>
    <n v="0"/>
    <n v="0"/>
    <n v="0"/>
    <x v="0"/>
    <m/>
    <m/>
    <n v="17.600000000000001"/>
    <x v="0"/>
  </r>
  <r>
    <x v="9"/>
    <n v="9198"/>
    <x v="1451"/>
    <n v="105"/>
    <n v="45781"/>
    <m/>
    <s v="Ignacio Gascón"/>
    <m/>
    <m/>
    <m/>
    <n v="0"/>
    <m/>
    <m/>
    <m/>
    <m/>
    <m/>
    <m/>
    <m/>
    <m/>
    <m/>
    <m/>
    <m/>
    <m/>
    <m/>
    <m/>
    <m/>
    <m/>
    <m/>
    <m/>
    <m/>
    <x v="5"/>
    <n v="0"/>
    <n v="0"/>
    <n v="0"/>
    <x v="0"/>
    <m/>
    <m/>
    <n v="10.5"/>
    <x v="0"/>
  </r>
  <r>
    <x v="9"/>
    <n v="9199"/>
    <x v="1452"/>
    <n v="107"/>
    <n v="45781"/>
    <m/>
    <s v="Ignacio Gascón"/>
    <m/>
    <m/>
    <m/>
    <n v="0"/>
    <m/>
    <m/>
    <m/>
    <m/>
    <m/>
    <m/>
    <m/>
    <m/>
    <m/>
    <m/>
    <m/>
    <m/>
    <m/>
    <m/>
    <m/>
    <m/>
    <m/>
    <m/>
    <m/>
    <x v="5"/>
    <n v="0"/>
    <n v="0"/>
    <n v="0"/>
    <x v="0"/>
    <m/>
    <m/>
    <n v="10.7"/>
    <x v="0"/>
  </r>
  <r>
    <x v="9"/>
    <n v="9200"/>
    <x v="1453"/>
    <n v="56"/>
    <n v="45781"/>
    <m/>
    <s v="Ignacio Gascón"/>
    <m/>
    <m/>
    <m/>
    <n v="0"/>
    <m/>
    <m/>
    <m/>
    <m/>
    <m/>
    <m/>
    <m/>
    <m/>
    <m/>
    <m/>
    <m/>
    <m/>
    <m/>
    <m/>
    <m/>
    <m/>
    <m/>
    <m/>
    <m/>
    <x v="5"/>
    <n v="0"/>
    <n v="0"/>
    <n v="0"/>
    <x v="0"/>
    <m/>
    <m/>
    <n v="5.6"/>
    <x v="0"/>
  </r>
  <r>
    <x v="9"/>
    <n v="9201"/>
    <x v="1454"/>
    <n v="28"/>
    <n v="45781"/>
    <m/>
    <s v="Ignacio Gascón"/>
    <m/>
    <m/>
    <m/>
    <n v="0"/>
    <m/>
    <m/>
    <m/>
    <m/>
    <m/>
    <m/>
    <m/>
    <m/>
    <m/>
    <m/>
    <m/>
    <m/>
    <m/>
    <m/>
    <m/>
    <m/>
    <m/>
    <m/>
    <m/>
    <x v="5"/>
    <n v="0"/>
    <n v="0"/>
    <n v="0"/>
    <x v="0"/>
    <m/>
    <m/>
    <n v="2.8"/>
    <x v="0"/>
  </r>
  <r>
    <x v="9"/>
    <n v="9202"/>
    <x v="1455"/>
    <n v="21"/>
    <n v="45781"/>
    <m/>
    <s v="Ignacio Gascón"/>
    <m/>
    <m/>
    <m/>
    <n v="0"/>
    <m/>
    <m/>
    <m/>
    <m/>
    <m/>
    <m/>
    <m/>
    <m/>
    <m/>
    <m/>
    <m/>
    <m/>
    <m/>
    <m/>
    <m/>
    <m/>
    <m/>
    <m/>
    <m/>
    <x v="5"/>
    <n v="0"/>
    <n v="0"/>
    <n v="0"/>
    <x v="0"/>
    <m/>
    <m/>
    <n v="2.1"/>
    <x v="0"/>
  </r>
  <r>
    <x v="9"/>
    <n v="9206"/>
    <x v="1456"/>
    <n v="56"/>
    <n v="45781"/>
    <m/>
    <s v="Ignacio Gascón"/>
    <m/>
    <m/>
    <m/>
    <n v="0"/>
    <m/>
    <m/>
    <m/>
    <m/>
    <m/>
    <m/>
    <m/>
    <m/>
    <m/>
    <m/>
    <m/>
    <m/>
    <m/>
    <m/>
    <m/>
    <m/>
    <m/>
    <m/>
    <m/>
    <x v="5"/>
    <n v="0"/>
    <n v="0"/>
    <n v="0"/>
    <x v="0"/>
    <m/>
    <m/>
    <n v="5.6"/>
    <x v="0"/>
  </r>
  <r>
    <x v="9"/>
    <n v="9208"/>
    <x v="1457"/>
    <n v="188"/>
    <n v="45781"/>
    <m/>
    <s v="Ignacio Gascón"/>
    <m/>
    <m/>
    <m/>
    <n v="0"/>
    <m/>
    <m/>
    <m/>
    <m/>
    <m/>
    <m/>
    <m/>
    <m/>
    <m/>
    <m/>
    <m/>
    <m/>
    <m/>
    <m/>
    <m/>
    <m/>
    <m/>
    <m/>
    <m/>
    <x v="5"/>
    <n v="0"/>
    <n v="0"/>
    <n v="0"/>
    <x v="0"/>
    <m/>
    <m/>
    <n v="18.8"/>
    <x v="0"/>
  </r>
  <r>
    <x v="9"/>
    <n v="9209"/>
    <x v="1458"/>
    <n v="5997"/>
    <n v="45781"/>
    <m/>
    <s v="Ignacio Gascón"/>
    <m/>
    <m/>
    <m/>
    <n v="0"/>
    <m/>
    <m/>
    <m/>
    <m/>
    <m/>
    <m/>
    <m/>
    <m/>
    <m/>
    <m/>
    <m/>
    <m/>
    <m/>
    <m/>
    <m/>
    <m/>
    <m/>
    <m/>
    <m/>
    <x v="5"/>
    <n v="0"/>
    <n v="0"/>
    <n v="0"/>
    <x v="0"/>
    <m/>
    <m/>
    <n v="599.70000000000005"/>
    <x v="0"/>
  </r>
  <r>
    <x v="9"/>
    <n v="9211"/>
    <x v="1459"/>
    <n v="1513"/>
    <n v="45781"/>
    <m/>
    <s v="Ignacio Gascón"/>
    <m/>
    <m/>
    <m/>
    <n v="0"/>
    <m/>
    <m/>
    <m/>
    <m/>
    <m/>
    <m/>
    <m/>
    <m/>
    <m/>
    <m/>
    <m/>
    <m/>
    <m/>
    <m/>
    <m/>
    <m/>
    <m/>
    <m/>
    <m/>
    <x v="5"/>
    <n v="0"/>
    <n v="0"/>
    <n v="0"/>
    <x v="0"/>
    <m/>
    <m/>
    <n v="151.30000000000001"/>
    <x v="0"/>
  </r>
  <r>
    <x v="9"/>
    <n v="9213"/>
    <x v="1460"/>
    <n v="270"/>
    <n v="45781"/>
    <m/>
    <s v="Ignacio Gascón"/>
    <m/>
    <m/>
    <m/>
    <n v="0"/>
    <m/>
    <m/>
    <m/>
    <m/>
    <m/>
    <m/>
    <m/>
    <m/>
    <m/>
    <m/>
    <m/>
    <m/>
    <m/>
    <m/>
    <m/>
    <m/>
    <m/>
    <m/>
    <m/>
    <x v="5"/>
    <n v="0"/>
    <n v="0"/>
    <n v="0"/>
    <x v="0"/>
    <m/>
    <m/>
    <n v="27"/>
    <x v="0"/>
  </r>
  <r>
    <x v="9"/>
    <n v="9214"/>
    <x v="1461"/>
    <n v="736"/>
    <n v="45781"/>
    <n v="45813"/>
    <s v="Ignacio Gascón"/>
    <s v="05/05/25 Rechaza la solicitud porque no tiene los datos que les preguntamos elaborados"/>
    <s v="FASE 2"/>
    <m/>
    <n v="0"/>
    <m/>
    <m/>
    <m/>
    <m/>
    <m/>
    <m/>
    <m/>
    <m/>
    <m/>
    <m/>
    <m/>
    <m/>
    <s v="Diputación de Burgos recogida de animales"/>
    <m/>
    <m/>
    <m/>
    <m/>
    <m/>
    <m/>
    <x v="5"/>
    <n v="0"/>
    <n v="0"/>
    <n v="1"/>
    <x v="1"/>
    <m/>
    <m/>
    <n v="73.599999999999994"/>
    <x v="0"/>
  </r>
  <r>
    <x v="9"/>
    <n v="9906"/>
    <x v="1462"/>
    <n v="1411"/>
    <n v="45781"/>
    <m/>
    <s v="Ignacio Gascón"/>
    <m/>
    <m/>
    <m/>
    <n v="0"/>
    <m/>
    <m/>
    <m/>
    <m/>
    <m/>
    <m/>
    <m/>
    <m/>
    <m/>
    <m/>
    <m/>
    <m/>
    <m/>
    <m/>
    <m/>
    <m/>
    <m/>
    <m/>
    <m/>
    <x v="5"/>
    <n v="0"/>
    <n v="0"/>
    <n v="0"/>
    <x v="0"/>
    <m/>
    <m/>
    <n v="141.1"/>
    <x v="0"/>
  </r>
  <r>
    <x v="9"/>
    <n v="9215"/>
    <x v="1463"/>
    <n v="412"/>
    <n v="45781"/>
    <m/>
    <s v="Ignacio Gascón"/>
    <m/>
    <m/>
    <m/>
    <n v="0"/>
    <m/>
    <m/>
    <m/>
    <m/>
    <m/>
    <m/>
    <m/>
    <m/>
    <m/>
    <m/>
    <m/>
    <m/>
    <m/>
    <m/>
    <m/>
    <m/>
    <m/>
    <m/>
    <m/>
    <x v="5"/>
    <n v="0"/>
    <n v="0"/>
    <n v="0"/>
    <x v="0"/>
    <m/>
    <m/>
    <n v="41.2"/>
    <x v="0"/>
  </r>
  <r>
    <x v="9"/>
    <n v="9216"/>
    <x v="1464"/>
    <n v="421"/>
    <n v="45781"/>
    <m/>
    <s v="Ignacio Gascón"/>
    <m/>
    <m/>
    <m/>
    <n v="0"/>
    <m/>
    <m/>
    <m/>
    <m/>
    <m/>
    <m/>
    <m/>
    <m/>
    <m/>
    <m/>
    <m/>
    <m/>
    <m/>
    <m/>
    <m/>
    <m/>
    <m/>
    <m/>
    <m/>
    <x v="5"/>
    <n v="0"/>
    <n v="0"/>
    <n v="0"/>
    <x v="0"/>
    <m/>
    <m/>
    <n v="42.1"/>
    <x v="0"/>
  </r>
  <r>
    <x v="9"/>
    <n v="9217"/>
    <x v="1465"/>
    <n v="401"/>
    <n v="45781"/>
    <m/>
    <s v="Ignacio Gascón"/>
    <m/>
    <m/>
    <m/>
    <n v="0"/>
    <m/>
    <m/>
    <m/>
    <m/>
    <m/>
    <m/>
    <m/>
    <m/>
    <m/>
    <m/>
    <m/>
    <m/>
    <m/>
    <m/>
    <m/>
    <m/>
    <m/>
    <m/>
    <m/>
    <x v="5"/>
    <n v="0"/>
    <n v="0"/>
    <n v="0"/>
    <x v="0"/>
    <m/>
    <m/>
    <n v="40.1"/>
    <x v="0"/>
  </r>
  <r>
    <x v="9"/>
    <n v="9218"/>
    <x v="1466"/>
    <n v="415"/>
    <n v="45781"/>
    <m/>
    <s v="Ignacio Gascón"/>
    <m/>
    <m/>
    <m/>
    <n v="0"/>
    <m/>
    <m/>
    <m/>
    <m/>
    <m/>
    <m/>
    <m/>
    <m/>
    <m/>
    <m/>
    <m/>
    <m/>
    <m/>
    <m/>
    <m/>
    <m/>
    <m/>
    <m/>
    <m/>
    <x v="5"/>
    <n v="0"/>
    <n v="0"/>
    <n v="0"/>
    <x v="0"/>
    <m/>
    <m/>
    <n v="41.5"/>
    <x v="0"/>
  </r>
  <r>
    <x v="9"/>
    <n v="9219"/>
    <x v="1467"/>
    <n v="36018"/>
    <n v="45781"/>
    <n v="45814"/>
    <s v="Ignacio Gascón"/>
    <s v="Quiere cobrar una tasa de 28€"/>
    <s v="FASE 2"/>
    <m/>
    <n v="0"/>
    <m/>
    <m/>
    <m/>
    <m/>
    <m/>
    <m/>
    <m/>
    <m/>
    <m/>
    <m/>
    <m/>
    <m/>
    <m/>
    <m/>
    <m/>
    <m/>
    <m/>
    <m/>
    <m/>
    <x v="5"/>
    <n v="0"/>
    <n v="0"/>
    <n v="0"/>
    <x v="0"/>
    <m/>
    <m/>
    <n v="3601.8"/>
    <x v="0"/>
  </r>
  <r>
    <x v="9"/>
    <n v="9220"/>
    <x v="1468"/>
    <n v="95"/>
    <n v="45781"/>
    <n v="45814"/>
    <s v="Ignacio Gascón"/>
    <s v="rechazado"/>
    <s v="FASE 2"/>
    <m/>
    <n v="0"/>
    <m/>
    <m/>
    <m/>
    <m/>
    <m/>
    <m/>
    <m/>
    <m/>
    <m/>
    <m/>
    <m/>
    <m/>
    <m/>
    <m/>
    <m/>
    <m/>
    <m/>
    <m/>
    <m/>
    <x v="5"/>
    <n v="0"/>
    <n v="0"/>
    <n v="0"/>
    <x v="0"/>
    <m/>
    <m/>
    <n v="9.5"/>
    <x v="0"/>
  </r>
  <r>
    <x v="9"/>
    <n v="9221"/>
    <x v="1469"/>
    <n v="769"/>
    <n v="45781"/>
    <m/>
    <s v="Ignacio Gascón"/>
    <m/>
    <m/>
    <m/>
    <n v="0"/>
    <m/>
    <m/>
    <m/>
    <m/>
    <m/>
    <m/>
    <m/>
    <m/>
    <m/>
    <m/>
    <m/>
    <m/>
    <m/>
    <m/>
    <m/>
    <m/>
    <m/>
    <m/>
    <m/>
    <x v="5"/>
    <n v="0"/>
    <n v="0"/>
    <n v="0"/>
    <x v="0"/>
    <m/>
    <m/>
    <n v="76.900000000000006"/>
    <x v="0"/>
  </r>
  <r>
    <x v="9"/>
    <n v="9223"/>
    <x v="1470"/>
    <n v="40"/>
    <n v="45781"/>
    <m/>
    <s v="Ignacio Gascón"/>
    <m/>
    <m/>
    <m/>
    <n v="0"/>
    <m/>
    <m/>
    <m/>
    <m/>
    <m/>
    <m/>
    <m/>
    <m/>
    <m/>
    <m/>
    <m/>
    <m/>
    <m/>
    <m/>
    <m/>
    <m/>
    <m/>
    <m/>
    <m/>
    <x v="5"/>
    <n v="0"/>
    <n v="0"/>
    <n v="0"/>
    <x v="0"/>
    <m/>
    <m/>
    <n v="4"/>
    <x v="0"/>
  </r>
  <r>
    <x v="9"/>
    <n v="9224"/>
    <x v="1471"/>
    <n v="169"/>
    <n v="45781"/>
    <m/>
    <s v="Ignacio Gascón"/>
    <m/>
    <m/>
    <m/>
    <n v="0"/>
    <m/>
    <m/>
    <m/>
    <m/>
    <m/>
    <m/>
    <m/>
    <m/>
    <m/>
    <m/>
    <m/>
    <m/>
    <m/>
    <m/>
    <m/>
    <m/>
    <m/>
    <m/>
    <m/>
    <x v="5"/>
    <n v="0"/>
    <n v="0"/>
    <n v="0"/>
    <x v="0"/>
    <m/>
    <m/>
    <n v="16.899999999999999"/>
    <x v="0"/>
  </r>
  <r>
    <x v="9"/>
    <n v="9225"/>
    <x v="1472"/>
    <n v="76"/>
    <n v="45781"/>
    <m/>
    <s v="Ignacio Gascón"/>
    <m/>
    <m/>
    <m/>
    <n v="0"/>
    <m/>
    <m/>
    <m/>
    <m/>
    <m/>
    <m/>
    <m/>
    <m/>
    <m/>
    <m/>
    <m/>
    <m/>
    <m/>
    <m/>
    <m/>
    <m/>
    <m/>
    <m/>
    <m/>
    <x v="5"/>
    <n v="0"/>
    <n v="0"/>
    <n v="0"/>
    <x v="0"/>
    <m/>
    <m/>
    <n v="7.6"/>
    <x v="0"/>
  </r>
  <r>
    <x v="9"/>
    <n v="9226"/>
    <x v="1473"/>
    <n v="56"/>
    <n v="45781"/>
    <m/>
    <s v="Ignacio Gascón"/>
    <m/>
    <m/>
    <m/>
    <n v="0"/>
    <m/>
    <m/>
    <m/>
    <m/>
    <m/>
    <m/>
    <m/>
    <m/>
    <m/>
    <m/>
    <m/>
    <m/>
    <m/>
    <m/>
    <m/>
    <m/>
    <m/>
    <m/>
    <m/>
    <x v="5"/>
    <n v="0"/>
    <n v="0"/>
    <n v="0"/>
    <x v="0"/>
    <m/>
    <m/>
    <n v="5.6"/>
    <x v="0"/>
  </r>
  <r>
    <x v="9"/>
    <n v="9227"/>
    <x v="1474"/>
    <n v="149"/>
    <n v="45781"/>
    <m/>
    <s v="Ignacio Gascón"/>
    <m/>
    <m/>
    <m/>
    <n v="0"/>
    <m/>
    <m/>
    <m/>
    <m/>
    <m/>
    <m/>
    <m/>
    <m/>
    <m/>
    <m/>
    <m/>
    <m/>
    <m/>
    <m/>
    <m/>
    <m/>
    <m/>
    <m/>
    <m/>
    <x v="5"/>
    <n v="0"/>
    <n v="0"/>
    <n v="0"/>
    <x v="0"/>
    <m/>
    <m/>
    <n v="14.9"/>
    <x v="0"/>
  </r>
  <r>
    <x v="9"/>
    <n v="9228"/>
    <x v="1475"/>
    <n v="170"/>
    <n v="45781"/>
    <n v="45814"/>
    <s v="Ignacio Gascón"/>
    <s v="rechazado"/>
    <s v="FASE 2"/>
    <m/>
    <n v="0"/>
    <m/>
    <m/>
    <m/>
    <m/>
    <m/>
    <m/>
    <m/>
    <m/>
    <m/>
    <m/>
    <m/>
    <m/>
    <m/>
    <m/>
    <m/>
    <m/>
    <m/>
    <m/>
    <m/>
    <x v="5"/>
    <n v="0"/>
    <n v="0"/>
    <n v="0"/>
    <x v="0"/>
    <m/>
    <m/>
    <n v="17"/>
    <x v="0"/>
  </r>
  <r>
    <x v="9"/>
    <n v="9229"/>
    <x v="1476"/>
    <n v="199"/>
    <n v="45781"/>
    <m/>
    <s v="Ignacio Gascón"/>
    <m/>
    <m/>
    <m/>
    <n v="0"/>
    <m/>
    <m/>
    <m/>
    <m/>
    <m/>
    <m/>
    <m/>
    <m/>
    <m/>
    <m/>
    <m/>
    <m/>
    <m/>
    <m/>
    <m/>
    <m/>
    <m/>
    <m/>
    <m/>
    <x v="5"/>
    <n v="0"/>
    <n v="0"/>
    <n v="0"/>
    <x v="0"/>
    <m/>
    <m/>
    <n v="19.899999999999999"/>
    <x v="0"/>
  </r>
  <r>
    <x v="9"/>
    <n v="9230"/>
    <x v="1477"/>
    <n v="24"/>
    <n v="45781"/>
    <m/>
    <s v="Ignacio Gascón"/>
    <m/>
    <m/>
    <m/>
    <n v="0"/>
    <m/>
    <m/>
    <m/>
    <m/>
    <m/>
    <m/>
    <m/>
    <m/>
    <m/>
    <m/>
    <m/>
    <m/>
    <m/>
    <m/>
    <m/>
    <m/>
    <m/>
    <m/>
    <m/>
    <x v="5"/>
    <n v="0"/>
    <n v="0"/>
    <n v="0"/>
    <x v="0"/>
    <m/>
    <m/>
    <n v="2.4"/>
    <x v="0"/>
  </r>
  <r>
    <x v="9"/>
    <n v="9231"/>
    <x v="1478"/>
    <n v="55"/>
    <n v="45781"/>
    <m/>
    <s v="Ignacio Gascón"/>
    <m/>
    <m/>
    <m/>
    <n v="0"/>
    <m/>
    <m/>
    <m/>
    <m/>
    <m/>
    <m/>
    <m/>
    <m/>
    <m/>
    <m/>
    <m/>
    <m/>
    <m/>
    <m/>
    <m/>
    <m/>
    <m/>
    <m/>
    <m/>
    <x v="5"/>
    <n v="0"/>
    <n v="0"/>
    <n v="0"/>
    <x v="0"/>
    <m/>
    <m/>
    <n v="5.5"/>
    <x v="0"/>
  </r>
  <r>
    <x v="9"/>
    <n v="9232"/>
    <x v="1479"/>
    <n v="119"/>
    <n v="45781"/>
    <m/>
    <s v="Ignacio Gascón"/>
    <m/>
    <m/>
    <m/>
    <n v="0"/>
    <m/>
    <m/>
    <m/>
    <m/>
    <m/>
    <m/>
    <m/>
    <m/>
    <m/>
    <m/>
    <m/>
    <m/>
    <m/>
    <m/>
    <m/>
    <m/>
    <m/>
    <m/>
    <m/>
    <x v="5"/>
    <n v="0"/>
    <n v="0"/>
    <n v="0"/>
    <x v="0"/>
    <m/>
    <m/>
    <n v="11.9"/>
    <x v="0"/>
  </r>
  <r>
    <x v="9"/>
    <n v="9235"/>
    <x v="1480"/>
    <n v="179"/>
    <n v="45781"/>
    <m/>
    <s v="Ignacio Gascón"/>
    <m/>
    <m/>
    <m/>
    <n v="0"/>
    <m/>
    <m/>
    <m/>
    <m/>
    <m/>
    <m/>
    <m/>
    <m/>
    <m/>
    <m/>
    <m/>
    <m/>
    <m/>
    <m/>
    <m/>
    <m/>
    <m/>
    <m/>
    <m/>
    <x v="5"/>
    <n v="0"/>
    <n v="0"/>
    <n v="0"/>
    <x v="0"/>
    <m/>
    <m/>
    <n v="17.899999999999999"/>
    <x v="0"/>
  </r>
  <r>
    <x v="9"/>
    <n v="9236"/>
    <x v="1481"/>
    <n v="40"/>
    <n v="45781"/>
    <m/>
    <s v="Ignacio Gascón"/>
    <m/>
    <m/>
    <m/>
    <n v="0"/>
    <m/>
    <m/>
    <m/>
    <m/>
    <m/>
    <m/>
    <m/>
    <m/>
    <m/>
    <m/>
    <m/>
    <m/>
    <m/>
    <m/>
    <m/>
    <m/>
    <m/>
    <m/>
    <m/>
    <x v="5"/>
    <n v="0"/>
    <n v="0"/>
    <n v="0"/>
    <x v="0"/>
    <m/>
    <m/>
    <n v="4"/>
    <x v="0"/>
  </r>
  <r>
    <x v="9"/>
    <n v="9238"/>
    <x v="1482"/>
    <n v="951"/>
    <n v="45781"/>
    <n v="45823"/>
    <s v="Ignacio Gascón"/>
    <s v="15/05/25 Elaborando un plan actualmente"/>
    <s v="FASE 2"/>
    <m/>
    <n v="0"/>
    <m/>
    <m/>
    <m/>
    <m/>
    <m/>
    <m/>
    <m/>
    <m/>
    <m/>
    <m/>
    <m/>
    <m/>
    <m/>
    <m/>
    <m/>
    <m/>
    <m/>
    <m/>
    <m/>
    <x v="5"/>
    <n v="0"/>
    <n v="0"/>
    <n v="0"/>
    <x v="0"/>
    <m/>
    <m/>
    <n v="95.1"/>
    <x v="0"/>
  </r>
  <r>
    <x v="9"/>
    <n v="9239"/>
    <x v="1483"/>
    <n v="49"/>
    <n v="45781"/>
    <m/>
    <s v="Ignacio Gascón"/>
    <m/>
    <m/>
    <m/>
    <n v="0"/>
    <m/>
    <m/>
    <m/>
    <m/>
    <m/>
    <m/>
    <m/>
    <m/>
    <m/>
    <m/>
    <m/>
    <m/>
    <m/>
    <m/>
    <m/>
    <m/>
    <m/>
    <m/>
    <m/>
    <x v="5"/>
    <n v="0"/>
    <n v="0"/>
    <n v="0"/>
    <x v="0"/>
    <m/>
    <m/>
    <n v="4.9000000000000004"/>
    <x v="0"/>
  </r>
  <r>
    <x v="9"/>
    <n v="9241"/>
    <x v="1484"/>
    <n v="350"/>
    <n v="45781"/>
    <m/>
    <s v="Ignacio Gascón"/>
    <m/>
    <m/>
    <m/>
    <n v="0"/>
    <m/>
    <m/>
    <m/>
    <m/>
    <m/>
    <m/>
    <m/>
    <m/>
    <m/>
    <m/>
    <m/>
    <m/>
    <m/>
    <m/>
    <m/>
    <m/>
    <m/>
    <m/>
    <m/>
    <x v="5"/>
    <n v="0"/>
    <n v="0"/>
    <n v="0"/>
    <x v="0"/>
    <m/>
    <m/>
    <n v="35"/>
    <x v="0"/>
  </r>
  <r>
    <x v="9"/>
    <n v="9242"/>
    <x v="1485"/>
    <n v="67"/>
    <n v="45781"/>
    <m/>
    <s v="Ignacio Gascón"/>
    <m/>
    <m/>
    <m/>
    <n v="0"/>
    <m/>
    <m/>
    <m/>
    <m/>
    <m/>
    <m/>
    <m/>
    <m/>
    <m/>
    <m/>
    <m/>
    <m/>
    <m/>
    <m/>
    <m/>
    <m/>
    <m/>
    <m/>
    <m/>
    <x v="5"/>
    <n v="0"/>
    <n v="0"/>
    <n v="0"/>
    <x v="0"/>
    <m/>
    <m/>
    <n v="6.7"/>
    <x v="0"/>
  </r>
  <r>
    <x v="9"/>
    <n v="9243"/>
    <x v="1486"/>
    <n v="92"/>
    <n v="45781"/>
    <m/>
    <s v="Ignacio Gascón"/>
    <m/>
    <m/>
    <m/>
    <n v="0"/>
    <m/>
    <m/>
    <m/>
    <m/>
    <m/>
    <m/>
    <m/>
    <m/>
    <m/>
    <m/>
    <m/>
    <m/>
    <m/>
    <m/>
    <m/>
    <m/>
    <m/>
    <m/>
    <m/>
    <x v="5"/>
    <n v="0"/>
    <n v="0"/>
    <n v="0"/>
    <x v="0"/>
    <m/>
    <m/>
    <n v="9.1999999999999993"/>
    <x v="0"/>
  </r>
  <r>
    <x v="9"/>
    <n v="9244"/>
    <x v="1487"/>
    <n v="60"/>
    <n v="45781"/>
    <m/>
    <s v="Ignacio Gascón"/>
    <m/>
    <m/>
    <m/>
    <n v="0"/>
    <m/>
    <m/>
    <m/>
    <m/>
    <m/>
    <m/>
    <m/>
    <m/>
    <m/>
    <m/>
    <m/>
    <m/>
    <m/>
    <m/>
    <m/>
    <m/>
    <m/>
    <m/>
    <m/>
    <x v="5"/>
    <n v="0"/>
    <n v="0"/>
    <n v="0"/>
    <x v="0"/>
    <m/>
    <m/>
    <n v="6"/>
    <x v="0"/>
  </r>
  <r>
    <x v="9"/>
    <n v="9246"/>
    <x v="1488"/>
    <n v="675"/>
    <n v="45781"/>
    <m/>
    <s v="Ignacio Gascón"/>
    <m/>
    <m/>
    <m/>
    <n v="0"/>
    <m/>
    <m/>
    <m/>
    <m/>
    <m/>
    <m/>
    <m/>
    <m/>
    <m/>
    <m/>
    <m/>
    <m/>
    <m/>
    <m/>
    <m/>
    <m/>
    <m/>
    <m/>
    <m/>
    <x v="5"/>
    <n v="0"/>
    <n v="0"/>
    <n v="0"/>
    <x v="0"/>
    <m/>
    <m/>
    <n v="67.5"/>
    <x v="0"/>
  </r>
  <r>
    <x v="9"/>
    <n v="9247"/>
    <x v="1489"/>
    <n v="18"/>
    <n v="45781"/>
    <m/>
    <s v="Ignacio Gascón"/>
    <m/>
    <m/>
    <m/>
    <n v="0"/>
    <m/>
    <m/>
    <m/>
    <m/>
    <m/>
    <m/>
    <m/>
    <m/>
    <m/>
    <m/>
    <m/>
    <m/>
    <m/>
    <m/>
    <m/>
    <m/>
    <m/>
    <m/>
    <m/>
    <x v="5"/>
    <n v="0"/>
    <n v="0"/>
    <n v="0"/>
    <x v="0"/>
    <m/>
    <m/>
    <n v="1.8"/>
    <x v="0"/>
  </r>
  <r>
    <x v="9"/>
    <n v="9248"/>
    <x v="1490"/>
    <n v="93"/>
    <n v="45781"/>
    <m/>
    <s v="Ignacio Gascón"/>
    <m/>
    <m/>
    <m/>
    <n v="0"/>
    <m/>
    <m/>
    <m/>
    <m/>
    <m/>
    <m/>
    <m/>
    <m/>
    <m/>
    <m/>
    <m/>
    <m/>
    <m/>
    <m/>
    <m/>
    <m/>
    <m/>
    <m/>
    <m/>
    <x v="5"/>
    <n v="0"/>
    <n v="0"/>
    <n v="0"/>
    <x v="0"/>
    <m/>
    <m/>
    <n v="9.3000000000000007"/>
    <x v="0"/>
  </r>
  <r>
    <x v="9"/>
    <n v="9249"/>
    <x v="1491"/>
    <n v="54"/>
    <n v="45781"/>
    <m/>
    <s v="Ignacio Gascón"/>
    <m/>
    <m/>
    <m/>
    <n v="0"/>
    <m/>
    <m/>
    <m/>
    <m/>
    <m/>
    <m/>
    <m/>
    <m/>
    <m/>
    <m/>
    <m/>
    <m/>
    <m/>
    <m/>
    <m/>
    <m/>
    <m/>
    <m/>
    <m/>
    <x v="5"/>
    <n v="0"/>
    <n v="0"/>
    <n v="0"/>
    <x v="0"/>
    <m/>
    <m/>
    <n v="5.4"/>
    <x v="0"/>
  </r>
  <r>
    <x v="9"/>
    <n v="9250"/>
    <x v="1492"/>
    <n v="291"/>
    <n v="45781"/>
    <m/>
    <s v="Ignacio Gascón"/>
    <m/>
    <m/>
    <m/>
    <n v="0"/>
    <m/>
    <m/>
    <m/>
    <m/>
    <m/>
    <m/>
    <m/>
    <m/>
    <m/>
    <m/>
    <m/>
    <m/>
    <m/>
    <m/>
    <m/>
    <m/>
    <m/>
    <m/>
    <m/>
    <x v="5"/>
    <n v="0"/>
    <n v="0"/>
    <n v="0"/>
    <x v="0"/>
    <m/>
    <m/>
    <n v="29.1"/>
    <x v="0"/>
  </r>
  <r>
    <x v="9"/>
    <n v="9251"/>
    <x v="1493"/>
    <n v="437"/>
    <n v="45781"/>
    <m/>
    <s v="Ignacio Gascón"/>
    <m/>
    <m/>
    <m/>
    <n v="0"/>
    <m/>
    <m/>
    <m/>
    <m/>
    <m/>
    <m/>
    <m/>
    <m/>
    <m/>
    <m/>
    <m/>
    <m/>
    <m/>
    <m/>
    <m/>
    <m/>
    <m/>
    <m/>
    <m/>
    <x v="5"/>
    <n v="0"/>
    <n v="0"/>
    <n v="0"/>
    <x v="0"/>
    <m/>
    <m/>
    <n v="43.7"/>
    <x v="0"/>
  </r>
  <r>
    <x v="9"/>
    <n v="9253"/>
    <x v="1494"/>
    <n v="102"/>
    <n v="45781"/>
    <m/>
    <s v="Ignacio Gascón"/>
    <m/>
    <m/>
    <m/>
    <n v="0"/>
    <m/>
    <m/>
    <m/>
    <m/>
    <m/>
    <m/>
    <m/>
    <m/>
    <m/>
    <m/>
    <m/>
    <m/>
    <m/>
    <m/>
    <m/>
    <m/>
    <m/>
    <m/>
    <m/>
    <x v="5"/>
    <n v="0"/>
    <n v="0"/>
    <n v="0"/>
    <x v="0"/>
    <m/>
    <m/>
    <n v="10.199999999999999"/>
    <x v="0"/>
  </r>
  <r>
    <x v="9"/>
    <n v="9255"/>
    <x v="1495"/>
    <n v="81"/>
    <m/>
    <m/>
    <s v="Ignacio Gascón"/>
    <m/>
    <m/>
    <m/>
    <n v="0"/>
    <m/>
    <m/>
    <m/>
    <m/>
    <m/>
    <m/>
    <m/>
    <m/>
    <m/>
    <m/>
    <m/>
    <m/>
    <m/>
    <m/>
    <m/>
    <m/>
    <m/>
    <m/>
    <m/>
    <x v="5"/>
    <n v="0"/>
    <n v="0"/>
    <n v="0"/>
    <x v="0"/>
    <m/>
    <m/>
    <n v="8.1"/>
    <x v="0"/>
  </r>
  <r>
    <x v="9"/>
    <n v="9256"/>
    <x v="1496"/>
    <n v="460"/>
    <n v="45781"/>
    <m/>
    <s v="Ignacio Gascón"/>
    <m/>
    <m/>
    <m/>
    <n v="0"/>
    <m/>
    <m/>
    <m/>
    <m/>
    <m/>
    <m/>
    <m/>
    <m/>
    <m/>
    <m/>
    <m/>
    <m/>
    <m/>
    <m/>
    <m/>
    <m/>
    <m/>
    <m/>
    <m/>
    <x v="5"/>
    <n v="0"/>
    <n v="0"/>
    <n v="0"/>
    <x v="0"/>
    <m/>
    <m/>
    <n v="46"/>
    <x v="0"/>
  </r>
  <r>
    <x v="9"/>
    <n v="9259"/>
    <x v="1497"/>
    <n v="243"/>
    <n v="45781"/>
    <m/>
    <s v="Ignacio Gascón"/>
    <m/>
    <m/>
    <m/>
    <n v="0"/>
    <m/>
    <m/>
    <m/>
    <m/>
    <m/>
    <m/>
    <m/>
    <m/>
    <m/>
    <m/>
    <m/>
    <m/>
    <m/>
    <m/>
    <m/>
    <m/>
    <m/>
    <m/>
    <m/>
    <x v="5"/>
    <n v="0"/>
    <n v="0"/>
    <n v="0"/>
    <x v="0"/>
    <m/>
    <m/>
    <n v="24.3"/>
    <x v="0"/>
  </r>
  <r>
    <x v="9"/>
    <n v="9257"/>
    <x v="1498"/>
    <n v="89"/>
    <n v="45781"/>
    <m/>
    <s v="Ignacio Gascón"/>
    <m/>
    <m/>
    <m/>
    <n v="0"/>
    <m/>
    <m/>
    <m/>
    <m/>
    <m/>
    <m/>
    <m/>
    <m/>
    <m/>
    <m/>
    <m/>
    <m/>
    <m/>
    <m/>
    <m/>
    <m/>
    <m/>
    <m/>
    <m/>
    <x v="5"/>
    <n v="0"/>
    <n v="0"/>
    <n v="0"/>
    <x v="0"/>
    <m/>
    <m/>
    <n v="8.9"/>
    <x v="0"/>
  </r>
  <r>
    <x v="9"/>
    <n v="9258"/>
    <x v="1499"/>
    <n v="163"/>
    <n v="45781"/>
    <m/>
    <s v="Ignacio Gascón"/>
    <m/>
    <m/>
    <m/>
    <n v="0"/>
    <m/>
    <m/>
    <m/>
    <m/>
    <m/>
    <m/>
    <m/>
    <m/>
    <m/>
    <m/>
    <m/>
    <m/>
    <m/>
    <m/>
    <m/>
    <m/>
    <m/>
    <m/>
    <m/>
    <x v="5"/>
    <n v="0"/>
    <n v="0"/>
    <n v="0"/>
    <x v="0"/>
    <m/>
    <m/>
    <n v="16.3"/>
    <x v="0"/>
  </r>
  <r>
    <x v="9"/>
    <n v="9261"/>
    <x v="1500"/>
    <n v="465"/>
    <n v="45782"/>
    <n v="45827"/>
    <s v="Ignacio Gascón"/>
    <n v="45796"/>
    <s v="FASE 2"/>
    <m/>
    <n v="0"/>
    <s v="-"/>
    <m/>
    <s v="?"/>
    <m/>
    <s v="No"/>
    <m/>
    <m/>
    <m/>
    <m/>
    <m/>
    <m/>
    <m/>
    <s v="No"/>
    <s v="No"/>
    <s v="No"/>
    <m/>
    <m/>
    <m/>
    <m/>
    <x v="5"/>
    <n v="0"/>
    <n v="0"/>
    <n v="6"/>
    <x v="1"/>
    <m/>
    <m/>
    <n v="46.5"/>
    <x v="0"/>
  </r>
  <r>
    <x v="9"/>
    <n v="9262"/>
    <x v="1501"/>
    <n v="170"/>
    <n v="45782"/>
    <m/>
    <s v="Ignacio Gascón"/>
    <m/>
    <m/>
    <m/>
    <n v="0"/>
    <m/>
    <m/>
    <m/>
    <m/>
    <m/>
    <m/>
    <m/>
    <m/>
    <m/>
    <m/>
    <m/>
    <m/>
    <m/>
    <m/>
    <m/>
    <m/>
    <m/>
    <m/>
    <m/>
    <x v="5"/>
    <n v="0"/>
    <n v="0"/>
    <n v="0"/>
    <x v="0"/>
    <m/>
    <m/>
    <n v="17"/>
    <x v="0"/>
  </r>
  <r>
    <x v="9"/>
    <n v="9265"/>
    <x v="1502"/>
    <n v="39"/>
    <n v="45782"/>
    <m/>
    <s v="Ignacio Gascón"/>
    <m/>
    <m/>
    <m/>
    <n v="0"/>
    <m/>
    <m/>
    <m/>
    <m/>
    <m/>
    <m/>
    <m/>
    <m/>
    <m/>
    <m/>
    <m/>
    <m/>
    <m/>
    <m/>
    <m/>
    <m/>
    <m/>
    <m/>
    <m/>
    <x v="5"/>
    <n v="0"/>
    <n v="0"/>
    <n v="0"/>
    <x v="0"/>
    <m/>
    <m/>
    <n v="3.9"/>
    <x v="0"/>
  </r>
  <r>
    <x v="9"/>
    <n v="9266"/>
    <x v="1503"/>
    <n v="94"/>
    <n v="45782"/>
    <m/>
    <s v="Ignacio Gascón"/>
    <m/>
    <m/>
    <m/>
    <n v="0"/>
    <m/>
    <m/>
    <m/>
    <m/>
    <m/>
    <m/>
    <m/>
    <m/>
    <m/>
    <m/>
    <m/>
    <m/>
    <m/>
    <m/>
    <m/>
    <m/>
    <m/>
    <m/>
    <m/>
    <x v="5"/>
    <n v="0"/>
    <n v="0"/>
    <n v="0"/>
    <x v="0"/>
    <m/>
    <m/>
    <n v="9.4"/>
    <x v="0"/>
  </r>
  <r>
    <x v="9"/>
    <n v="9267"/>
    <x v="1504"/>
    <n v="98"/>
    <n v="45782"/>
    <m/>
    <s v="Ignacio Gascón"/>
    <m/>
    <m/>
    <m/>
    <n v="0"/>
    <m/>
    <m/>
    <m/>
    <m/>
    <m/>
    <m/>
    <m/>
    <m/>
    <m/>
    <m/>
    <m/>
    <m/>
    <m/>
    <m/>
    <m/>
    <m/>
    <m/>
    <m/>
    <m/>
    <x v="5"/>
    <n v="0"/>
    <n v="0"/>
    <n v="0"/>
    <x v="0"/>
    <m/>
    <m/>
    <n v="9.8000000000000007"/>
    <x v="0"/>
  </r>
  <r>
    <x v="9"/>
    <n v="9268"/>
    <x v="1505"/>
    <n v="98"/>
    <n v="45782"/>
    <m/>
    <s v="Ignacio Gascón"/>
    <m/>
    <m/>
    <m/>
    <n v="0"/>
    <m/>
    <m/>
    <m/>
    <m/>
    <m/>
    <m/>
    <m/>
    <m/>
    <m/>
    <m/>
    <m/>
    <m/>
    <m/>
    <m/>
    <m/>
    <m/>
    <m/>
    <m/>
    <m/>
    <x v="5"/>
    <n v="0"/>
    <n v="0"/>
    <n v="0"/>
    <x v="0"/>
    <m/>
    <m/>
    <n v="9.8000000000000007"/>
    <x v="0"/>
  </r>
  <r>
    <x v="9"/>
    <n v="9269"/>
    <x v="1506"/>
    <n v="33"/>
    <n v="45782"/>
    <m/>
    <s v="Ignacio Gascón"/>
    <m/>
    <m/>
    <m/>
    <n v="0"/>
    <m/>
    <m/>
    <m/>
    <m/>
    <m/>
    <m/>
    <m/>
    <m/>
    <m/>
    <m/>
    <m/>
    <m/>
    <m/>
    <m/>
    <m/>
    <m/>
    <m/>
    <m/>
    <m/>
    <x v="5"/>
    <n v="0"/>
    <n v="0"/>
    <n v="0"/>
    <x v="0"/>
    <m/>
    <m/>
    <n v="3.3"/>
    <x v="0"/>
  </r>
  <r>
    <x v="9"/>
    <n v="9270"/>
    <x v="1507"/>
    <n v="161"/>
    <n v="45782"/>
    <m/>
    <s v="Ignacio Gascón"/>
    <m/>
    <m/>
    <m/>
    <n v="0"/>
    <m/>
    <m/>
    <m/>
    <m/>
    <m/>
    <m/>
    <m/>
    <m/>
    <m/>
    <m/>
    <m/>
    <m/>
    <m/>
    <m/>
    <m/>
    <m/>
    <m/>
    <m/>
    <m/>
    <x v="5"/>
    <n v="0"/>
    <n v="0"/>
    <n v="0"/>
    <x v="0"/>
    <m/>
    <m/>
    <n v="16.100000000000001"/>
    <x v="0"/>
  </r>
  <r>
    <x v="9"/>
    <n v="9272"/>
    <x v="1508"/>
    <n v="283"/>
    <n v="45782"/>
    <m/>
    <s v="Ignacio Gascón"/>
    <m/>
    <m/>
    <m/>
    <n v="0"/>
    <m/>
    <m/>
    <m/>
    <m/>
    <m/>
    <m/>
    <m/>
    <m/>
    <m/>
    <m/>
    <m/>
    <m/>
    <m/>
    <m/>
    <m/>
    <m/>
    <m/>
    <m/>
    <m/>
    <x v="5"/>
    <n v="0"/>
    <n v="0"/>
    <n v="0"/>
    <x v="0"/>
    <m/>
    <m/>
    <n v="28.3"/>
    <x v="0"/>
  </r>
  <r>
    <x v="9"/>
    <n v="9273"/>
    <x v="1509"/>
    <n v="56"/>
    <n v="45782"/>
    <m/>
    <s v="Ignacio Gascón"/>
    <m/>
    <m/>
    <m/>
    <n v="0"/>
    <m/>
    <m/>
    <m/>
    <m/>
    <m/>
    <m/>
    <m/>
    <m/>
    <m/>
    <m/>
    <m/>
    <m/>
    <m/>
    <m/>
    <m/>
    <m/>
    <m/>
    <m/>
    <m/>
    <x v="5"/>
    <n v="0"/>
    <n v="0"/>
    <n v="0"/>
    <x v="0"/>
    <m/>
    <m/>
    <n v="5.6"/>
    <x v="0"/>
  </r>
  <r>
    <x v="9"/>
    <n v="9274"/>
    <x v="1510"/>
    <n v="1070"/>
    <n v="45782"/>
    <m/>
    <s v="Ignacio Gascón"/>
    <m/>
    <m/>
    <m/>
    <n v="0"/>
    <m/>
    <m/>
    <m/>
    <m/>
    <m/>
    <m/>
    <m/>
    <m/>
    <m/>
    <m/>
    <m/>
    <m/>
    <m/>
    <m/>
    <m/>
    <m/>
    <m/>
    <m/>
    <m/>
    <x v="5"/>
    <n v="0"/>
    <n v="0"/>
    <n v="0"/>
    <x v="0"/>
    <m/>
    <m/>
    <n v="107"/>
    <x v="0"/>
  </r>
  <r>
    <x v="9"/>
    <n v="9275"/>
    <x v="1511"/>
    <n v="207"/>
    <n v="45782"/>
    <m/>
    <s v="Ignacio Gascón"/>
    <m/>
    <m/>
    <m/>
    <n v="0"/>
    <m/>
    <m/>
    <m/>
    <m/>
    <m/>
    <m/>
    <m/>
    <m/>
    <m/>
    <m/>
    <m/>
    <m/>
    <m/>
    <m/>
    <m/>
    <m/>
    <m/>
    <m/>
    <m/>
    <x v="5"/>
    <n v="0"/>
    <n v="0"/>
    <n v="0"/>
    <x v="0"/>
    <m/>
    <m/>
    <n v="20.7"/>
    <x v="0"/>
  </r>
  <r>
    <x v="9"/>
    <n v="9276"/>
    <x v="1512"/>
    <n v="557"/>
    <n v="45782"/>
    <m/>
    <s v="Ignacio Gascón"/>
    <m/>
    <m/>
    <m/>
    <n v="0"/>
    <m/>
    <m/>
    <m/>
    <m/>
    <m/>
    <m/>
    <m/>
    <m/>
    <m/>
    <m/>
    <m/>
    <m/>
    <m/>
    <m/>
    <m/>
    <m/>
    <m/>
    <m/>
    <m/>
    <x v="5"/>
    <n v="0"/>
    <n v="0"/>
    <n v="0"/>
    <x v="0"/>
    <m/>
    <m/>
    <n v="55.7"/>
    <x v="0"/>
  </r>
  <r>
    <x v="9"/>
    <n v="9277"/>
    <x v="1513"/>
    <n v="122"/>
    <n v="45782"/>
    <m/>
    <s v="Ignacio Gascón"/>
    <m/>
    <m/>
    <m/>
    <n v="0"/>
    <m/>
    <m/>
    <m/>
    <m/>
    <m/>
    <m/>
    <m/>
    <m/>
    <m/>
    <m/>
    <m/>
    <m/>
    <m/>
    <m/>
    <m/>
    <m/>
    <m/>
    <m/>
    <m/>
    <x v="5"/>
    <n v="0"/>
    <n v="0"/>
    <n v="0"/>
    <x v="0"/>
    <m/>
    <m/>
    <n v="12.2"/>
    <x v="0"/>
  </r>
  <r>
    <x v="9"/>
    <n v="9279"/>
    <x v="1514"/>
    <n v="238"/>
    <n v="45782"/>
    <m/>
    <s v="Ignacio Gascón"/>
    <n v="45806"/>
    <s v="OK"/>
    <m/>
    <n v="0"/>
    <s v="no"/>
    <m/>
    <s v="No"/>
    <s v="no"/>
    <s v="No"/>
    <m/>
    <m/>
    <m/>
    <m/>
    <m/>
    <m/>
    <m/>
    <s v="no"/>
    <s v="no"/>
    <s v="no"/>
    <m/>
    <m/>
    <m/>
    <m/>
    <x v="5"/>
    <n v="0"/>
    <n v="0"/>
    <n v="8"/>
    <x v="1"/>
    <m/>
    <m/>
    <n v="23.8"/>
    <x v="0"/>
  </r>
  <r>
    <x v="9"/>
    <n v="9281"/>
    <x v="1515"/>
    <n v="149"/>
    <n v="45782"/>
    <m/>
    <s v="Ignacio Gascón"/>
    <m/>
    <m/>
    <m/>
    <n v="0"/>
    <m/>
    <m/>
    <m/>
    <m/>
    <m/>
    <m/>
    <m/>
    <m/>
    <m/>
    <m/>
    <m/>
    <m/>
    <m/>
    <m/>
    <m/>
    <m/>
    <m/>
    <m/>
    <m/>
    <x v="5"/>
    <n v="0"/>
    <n v="0"/>
    <n v="0"/>
    <x v="0"/>
    <m/>
    <m/>
    <n v="14.9"/>
    <x v="0"/>
  </r>
  <r>
    <x v="9"/>
    <n v="9280"/>
    <x v="1516"/>
    <n v="31"/>
    <n v="45782"/>
    <m/>
    <s v="Ignacio Gascón"/>
    <m/>
    <m/>
    <m/>
    <n v="0"/>
    <m/>
    <m/>
    <m/>
    <m/>
    <m/>
    <m/>
    <m/>
    <m/>
    <m/>
    <m/>
    <m/>
    <m/>
    <m/>
    <m/>
    <m/>
    <m/>
    <m/>
    <m/>
    <m/>
    <x v="5"/>
    <n v="0"/>
    <n v="0"/>
    <n v="0"/>
    <x v="0"/>
    <m/>
    <m/>
    <n v="3.1"/>
    <x v="0"/>
  </r>
  <r>
    <x v="9"/>
    <n v="9283"/>
    <x v="1517"/>
    <n v="47"/>
    <n v="45782"/>
    <m/>
    <s v="Ignacio Gascón"/>
    <m/>
    <m/>
    <m/>
    <n v="0"/>
    <m/>
    <m/>
    <m/>
    <m/>
    <m/>
    <m/>
    <m/>
    <m/>
    <m/>
    <m/>
    <m/>
    <m/>
    <m/>
    <m/>
    <m/>
    <m/>
    <m/>
    <m/>
    <m/>
    <x v="5"/>
    <n v="0"/>
    <n v="0"/>
    <n v="0"/>
    <x v="0"/>
    <m/>
    <m/>
    <n v="4.7"/>
    <x v="0"/>
  </r>
  <r>
    <x v="9"/>
    <n v="9287"/>
    <x v="1518"/>
    <n v="284"/>
    <n v="45782"/>
    <m/>
    <s v="Ignacio Gascón"/>
    <m/>
    <m/>
    <m/>
    <n v="0"/>
    <m/>
    <m/>
    <m/>
    <m/>
    <m/>
    <m/>
    <m/>
    <m/>
    <m/>
    <m/>
    <m/>
    <m/>
    <m/>
    <m/>
    <m/>
    <m/>
    <m/>
    <m/>
    <m/>
    <x v="5"/>
    <n v="0"/>
    <n v="0"/>
    <n v="0"/>
    <x v="0"/>
    <m/>
    <m/>
    <n v="28.4"/>
    <x v="0"/>
  </r>
  <r>
    <x v="9"/>
    <n v="9288"/>
    <x v="1519"/>
    <n v="120"/>
    <n v="45782"/>
    <m/>
    <s v="Ignacio Gascón"/>
    <m/>
    <m/>
    <m/>
    <n v="0"/>
    <m/>
    <m/>
    <m/>
    <m/>
    <m/>
    <m/>
    <m/>
    <m/>
    <m/>
    <m/>
    <m/>
    <m/>
    <m/>
    <m/>
    <m/>
    <m/>
    <m/>
    <m/>
    <m/>
    <x v="5"/>
    <n v="0"/>
    <n v="0"/>
    <n v="0"/>
    <x v="0"/>
    <m/>
    <m/>
    <n v="12"/>
    <x v="0"/>
  </r>
  <r>
    <x v="9"/>
    <n v="9289"/>
    <x v="1520"/>
    <n v="1513"/>
    <n v="45782"/>
    <m/>
    <s v="Ignacio Gascón"/>
    <m/>
    <m/>
    <m/>
    <n v="0"/>
    <m/>
    <m/>
    <m/>
    <m/>
    <m/>
    <m/>
    <m/>
    <m/>
    <m/>
    <m/>
    <m/>
    <m/>
    <m/>
    <m/>
    <m/>
    <m/>
    <m/>
    <m/>
    <m/>
    <x v="5"/>
    <n v="0"/>
    <n v="0"/>
    <n v="0"/>
    <x v="0"/>
    <m/>
    <m/>
    <n v="151.30000000000001"/>
    <x v="0"/>
  </r>
  <r>
    <x v="9"/>
    <n v="9292"/>
    <x v="1521"/>
    <n v="64"/>
    <n v="45782"/>
    <m/>
    <s v="Ignacio Gascón"/>
    <m/>
    <m/>
    <m/>
    <n v="0"/>
    <m/>
    <m/>
    <m/>
    <m/>
    <m/>
    <m/>
    <m/>
    <m/>
    <m/>
    <m/>
    <m/>
    <m/>
    <m/>
    <m/>
    <m/>
    <m/>
    <m/>
    <m/>
    <m/>
    <x v="5"/>
    <n v="0"/>
    <n v="0"/>
    <n v="0"/>
    <x v="0"/>
    <m/>
    <m/>
    <n v="6.4"/>
    <x v="0"/>
  </r>
  <r>
    <x v="9"/>
    <n v="9294"/>
    <x v="1522"/>
    <n v="108"/>
    <n v="45782"/>
    <m/>
    <s v="Ignacio Gascón"/>
    <m/>
    <m/>
    <m/>
    <n v="0"/>
    <m/>
    <m/>
    <m/>
    <m/>
    <m/>
    <m/>
    <m/>
    <m/>
    <m/>
    <m/>
    <m/>
    <m/>
    <m/>
    <m/>
    <m/>
    <m/>
    <m/>
    <m/>
    <m/>
    <x v="5"/>
    <n v="0"/>
    <n v="0"/>
    <n v="0"/>
    <x v="0"/>
    <m/>
    <m/>
    <n v="10.8"/>
    <x v="0"/>
  </r>
  <r>
    <x v="9"/>
    <n v="9901"/>
    <x v="1523"/>
    <n v="335"/>
    <n v="45782"/>
    <m/>
    <s v="Ignacio Gascón"/>
    <m/>
    <m/>
    <m/>
    <n v="0"/>
    <m/>
    <m/>
    <m/>
    <m/>
    <m/>
    <m/>
    <m/>
    <m/>
    <m/>
    <m/>
    <m/>
    <m/>
    <m/>
    <m/>
    <m/>
    <m/>
    <m/>
    <m/>
    <m/>
    <x v="5"/>
    <n v="0"/>
    <n v="0"/>
    <n v="0"/>
    <x v="0"/>
    <m/>
    <m/>
    <n v="33.5"/>
    <x v="0"/>
  </r>
  <r>
    <x v="9"/>
    <n v="9295"/>
    <x v="1524"/>
    <n v="50"/>
    <n v="45782"/>
    <m/>
    <s v="Ignacio Gascón"/>
    <m/>
    <m/>
    <m/>
    <n v="0"/>
    <m/>
    <m/>
    <m/>
    <m/>
    <m/>
    <m/>
    <m/>
    <m/>
    <m/>
    <m/>
    <m/>
    <m/>
    <m/>
    <m/>
    <m/>
    <m/>
    <m/>
    <m/>
    <m/>
    <x v="5"/>
    <n v="0"/>
    <n v="0"/>
    <n v="0"/>
    <x v="0"/>
    <m/>
    <m/>
    <n v="5"/>
    <x v="0"/>
  </r>
  <r>
    <x v="9"/>
    <n v="9298"/>
    <x v="1525"/>
    <n v="68"/>
    <n v="45782"/>
    <n v="45834"/>
    <s v="Ignacio Gascón"/>
    <s v="rechazado 2605"/>
    <s v="FASE 2"/>
    <m/>
    <n v="0"/>
    <m/>
    <m/>
    <m/>
    <m/>
    <m/>
    <m/>
    <m/>
    <m/>
    <m/>
    <m/>
    <m/>
    <m/>
    <m/>
    <m/>
    <m/>
    <m/>
    <m/>
    <m/>
    <m/>
    <x v="5"/>
    <n v="0"/>
    <n v="0"/>
    <n v="0"/>
    <x v="0"/>
    <m/>
    <m/>
    <n v="6.8"/>
    <x v="0"/>
  </r>
  <r>
    <x v="9"/>
    <n v="9301"/>
    <x v="1526"/>
    <n v="885"/>
    <n v="45782"/>
    <m/>
    <s v="Ignacio Gascón"/>
    <m/>
    <m/>
    <m/>
    <n v="0"/>
    <m/>
    <m/>
    <m/>
    <m/>
    <m/>
    <m/>
    <m/>
    <m/>
    <m/>
    <m/>
    <m/>
    <m/>
    <m/>
    <m/>
    <m/>
    <m/>
    <m/>
    <m/>
    <m/>
    <x v="5"/>
    <n v="0"/>
    <n v="0"/>
    <n v="0"/>
    <x v="0"/>
    <m/>
    <m/>
    <n v="88.5"/>
    <x v="0"/>
  </r>
  <r>
    <x v="9"/>
    <n v="9297"/>
    <x v="1527"/>
    <n v="388"/>
    <n v="45782"/>
    <m/>
    <s v="Ignacio Gascón"/>
    <m/>
    <m/>
    <m/>
    <n v="0"/>
    <m/>
    <m/>
    <m/>
    <m/>
    <m/>
    <m/>
    <m/>
    <m/>
    <m/>
    <m/>
    <m/>
    <m/>
    <m/>
    <m/>
    <m/>
    <m/>
    <m/>
    <m/>
    <m/>
    <x v="5"/>
    <n v="0"/>
    <n v="0"/>
    <n v="0"/>
    <x v="0"/>
    <m/>
    <m/>
    <n v="38.799999999999997"/>
    <x v="0"/>
  </r>
  <r>
    <x v="9"/>
    <n v="9302"/>
    <x v="1528"/>
    <n v="99"/>
    <n v="45782"/>
    <m/>
    <s v="Ignacio Gascón"/>
    <m/>
    <m/>
    <m/>
    <n v="0"/>
    <m/>
    <m/>
    <m/>
    <m/>
    <m/>
    <m/>
    <m/>
    <m/>
    <m/>
    <m/>
    <m/>
    <m/>
    <m/>
    <m/>
    <m/>
    <m/>
    <m/>
    <m/>
    <m/>
    <x v="5"/>
    <n v="0"/>
    <n v="0"/>
    <n v="0"/>
    <x v="0"/>
    <m/>
    <m/>
    <n v="9.9"/>
    <x v="0"/>
  </r>
  <r>
    <x v="9"/>
    <n v="9303"/>
    <x v="1529"/>
    <n v="79"/>
    <n v="45782"/>
    <m/>
    <s v="Ignacio Gascón"/>
    <m/>
    <m/>
    <m/>
    <n v="0"/>
    <m/>
    <m/>
    <m/>
    <m/>
    <m/>
    <m/>
    <m/>
    <m/>
    <m/>
    <m/>
    <m/>
    <m/>
    <m/>
    <m/>
    <m/>
    <m/>
    <m/>
    <m/>
    <m/>
    <x v="5"/>
    <n v="0"/>
    <n v="0"/>
    <n v="0"/>
    <x v="0"/>
    <m/>
    <m/>
    <n v="7.9"/>
    <x v="0"/>
  </r>
  <r>
    <x v="9"/>
    <n v="9304"/>
    <x v="1530"/>
    <n v="250"/>
    <n v="45782"/>
    <m/>
    <s v="Ignacio Gascón"/>
    <m/>
    <m/>
    <m/>
    <n v="0"/>
    <m/>
    <m/>
    <m/>
    <m/>
    <m/>
    <m/>
    <m/>
    <m/>
    <m/>
    <m/>
    <m/>
    <m/>
    <m/>
    <m/>
    <m/>
    <m/>
    <m/>
    <m/>
    <m/>
    <x v="5"/>
    <n v="0"/>
    <n v="0"/>
    <n v="0"/>
    <x v="0"/>
    <m/>
    <m/>
    <n v="25"/>
    <x v="0"/>
  </r>
  <r>
    <x v="9"/>
    <n v="9306"/>
    <x v="1531"/>
    <n v="92"/>
    <n v="45782"/>
    <m/>
    <s v="Ignacio Gascón"/>
    <m/>
    <m/>
    <m/>
    <n v="0"/>
    <m/>
    <m/>
    <m/>
    <m/>
    <m/>
    <m/>
    <m/>
    <m/>
    <m/>
    <m/>
    <m/>
    <m/>
    <m/>
    <m/>
    <m/>
    <m/>
    <m/>
    <m/>
    <m/>
    <x v="5"/>
    <n v="0"/>
    <n v="0"/>
    <n v="0"/>
    <x v="0"/>
    <m/>
    <m/>
    <n v="9.1999999999999993"/>
    <x v="0"/>
  </r>
  <r>
    <x v="9"/>
    <n v="9307"/>
    <x v="1532"/>
    <n v="93"/>
    <n v="45782"/>
    <m/>
    <s v="Ignacio Gascón"/>
    <m/>
    <m/>
    <m/>
    <n v="0"/>
    <m/>
    <m/>
    <m/>
    <m/>
    <m/>
    <m/>
    <m/>
    <m/>
    <m/>
    <m/>
    <m/>
    <m/>
    <m/>
    <m/>
    <m/>
    <m/>
    <m/>
    <m/>
    <m/>
    <x v="5"/>
    <n v="0"/>
    <n v="0"/>
    <n v="0"/>
    <x v="0"/>
    <m/>
    <m/>
    <n v="9.3000000000000007"/>
    <x v="0"/>
  </r>
  <r>
    <x v="9"/>
    <n v="9308"/>
    <x v="1533"/>
    <n v="67"/>
    <n v="45782"/>
    <m/>
    <s v="Ignacio Gascón"/>
    <m/>
    <m/>
    <m/>
    <n v="0"/>
    <m/>
    <m/>
    <m/>
    <m/>
    <m/>
    <m/>
    <m/>
    <m/>
    <m/>
    <m/>
    <m/>
    <m/>
    <m/>
    <m/>
    <m/>
    <m/>
    <m/>
    <m/>
    <m/>
    <x v="5"/>
    <n v="0"/>
    <n v="0"/>
    <n v="0"/>
    <x v="0"/>
    <m/>
    <m/>
    <n v="6.7"/>
    <x v="0"/>
  </r>
  <r>
    <x v="9"/>
    <n v="9309"/>
    <x v="1534"/>
    <n v="301"/>
    <n v="45782"/>
    <m/>
    <s v="Ignacio Gascón"/>
    <m/>
    <m/>
    <m/>
    <n v="0"/>
    <m/>
    <m/>
    <m/>
    <m/>
    <m/>
    <m/>
    <m/>
    <m/>
    <m/>
    <m/>
    <m/>
    <m/>
    <m/>
    <m/>
    <m/>
    <m/>
    <m/>
    <m/>
    <m/>
    <x v="5"/>
    <n v="0"/>
    <n v="0"/>
    <n v="0"/>
    <x v="0"/>
    <m/>
    <m/>
    <n v="30.1"/>
    <x v="0"/>
  </r>
  <r>
    <x v="9"/>
    <n v="9310"/>
    <x v="1535"/>
    <n v="18"/>
    <n v="45782"/>
    <m/>
    <s v="Ignacio Gascón"/>
    <m/>
    <m/>
    <m/>
    <n v="0"/>
    <m/>
    <m/>
    <m/>
    <m/>
    <m/>
    <m/>
    <m/>
    <m/>
    <m/>
    <m/>
    <m/>
    <m/>
    <m/>
    <m/>
    <m/>
    <m/>
    <m/>
    <m/>
    <m/>
    <x v="5"/>
    <n v="0"/>
    <n v="0"/>
    <n v="0"/>
    <x v="0"/>
    <m/>
    <m/>
    <n v="1.8"/>
    <x v="0"/>
  </r>
  <r>
    <x v="9"/>
    <n v="9311"/>
    <x v="1536"/>
    <n v="59"/>
    <n v="45782"/>
    <m/>
    <s v="Ignacio Gascón"/>
    <m/>
    <m/>
    <m/>
    <n v="0"/>
    <m/>
    <m/>
    <m/>
    <m/>
    <m/>
    <m/>
    <m/>
    <m/>
    <m/>
    <m/>
    <m/>
    <m/>
    <m/>
    <m/>
    <m/>
    <m/>
    <m/>
    <m/>
    <m/>
    <x v="5"/>
    <n v="0"/>
    <n v="0"/>
    <n v="0"/>
    <x v="0"/>
    <m/>
    <m/>
    <n v="5.9"/>
    <x v="0"/>
  </r>
  <r>
    <x v="9"/>
    <n v="9314"/>
    <x v="1537"/>
    <n v="94"/>
    <n v="45782"/>
    <m/>
    <s v="Ignacio Gascón"/>
    <m/>
    <m/>
    <m/>
    <n v="0"/>
    <m/>
    <m/>
    <m/>
    <m/>
    <m/>
    <m/>
    <m/>
    <m/>
    <m/>
    <m/>
    <m/>
    <m/>
    <m/>
    <m/>
    <m/>
    <m/>
    <m/>
    <m/>
    <m/>
    <x v="5"/>
    <n v="0"/>
    <n v="0"/>
    <n v="0"/>
    <x v="0"/>
    <m/>
    <m/>
    <n v="9.4"/>
    <x v="0"/>
  </r>
  <r>
    <x v="9"/>
    <n v="9316"/>
    <x v="1538"/>
    <n v="115"/>
    <n v="45782"/>
    <m/>
    <s v="Ignacio Gascón"/>
    <m/>
    <m/>
    <m/>
    <n v="0"/>
    <m/>
    <m/>
    <m/>
    <m/>
    <m/>
    <m/>
    <m/>
    <m/>
    <m/>
    <m/>
    <m/>
    <m/>
    <m/>
    <m/>
    <m/>
    <m/>
    <m/>
    <m/>
    <m/>
    <x v="5"/>
    <n v="0"/>
    <n v="0"/>
    <n v="0"/>
    <x v="0"/>
    <m/>
    <m/>
    <n v="11.5"/>
    <x v="0"/>
  </r>
  <r>
    <x v="9"/>
    <n v="9312"/>
    <x v="1539"/>
    <n v="101"/>
    <n v="45782"/>
    <m/>
    <s v="Ignacio Gascón"/>
    <m/>
    <m/>
    <m/>
    <n v="0"/>
    <m/>
    <m/>
    <m/>
    <m/>
    <m/>
    <m/>
    <m/>
    <m/>
    <m/>
    <m/>
    <m/>
    <m/>
    <m/>
    <m/>
    <m/>
    <m/>
    <m/>
    <m/>
    <m/>
    <x v="5"/>
    <n v="0"/>
    <n v="0"/>
    <n v="0"/>
    <x v="0"/>
    <m/>
    <m/>
    <n v="10.1"/>
    <x v="0"/>
  </r>
  <r>
    <x v="9"/>
    <n v="9315"/>
    <x v="1540"/>
    <n v="634"/>
    <n v="45782"/>
    <m/>
    <s v="Ignacio Gascón"/>
    <m/>
    <m/>
    <m/>
    <n v="0"/>
    <m/>
    <m/>
    <m/>
    <m/>
    <m/>
    <m/>
    <m/>
    <m/>
    <m/>
    <m/>
    <m/>
    <m/>
    <m/>
    <m/>
    <m/>
    <m/>
    <m/>
    <m/>
    <m/>
    <x v="5"/>
    <n v="0"/>
    <n v="0"/>
    <n v="0"/>
    <x v="0"/>
    <m/>
    <m/>
    <n v="63.4"/>
    <x v="0"/>
  </r>
  <r>
    <x v="9"/>
    <n v="9317"/>
    <x v="1541"/>
    <n v="17"/>
    <n v="45782"/>
    <m/>
    <s v="Ignacio Gascón"/>
    <m/>
    <m/>
    <m/>
    <n v="0"/>
    <m/>
    <m/>
    <m/>
    <m/>
    <m/>
    <m/>
    <m/>
    <m/>
    <m/>
    <m/>
    <m/>
    <m/>
    <m/>
    <m/>
    <m/>
    <m/>
    <m/>
    <m/>
    <m/>
    <x v="5"/>
    <n v="0"/>
    <n v="0"/>
    <n v="0"/>
    <x v="0"/>
    <m/>
    <m/>
    <n v="1.7"/>
    <x v="0"/>
  </r>
  <r>
    <x v="9"/>
    <n v="9318"/>
    <x v="1542"/>
    <n v="55"/>
    <n v="45782"/>
    <m/>
    <s v="Ignacio Gascón"/>
    <m/>
    <m/>
    <m/>
    <n v="0"/>
    <m/>
    <m/>
    <m/>
    <m/>
    <m/>
    <m/>
    <m/>
    <m/>
    <m/>
    <m/>
    <m/>
    <m/>
    <m/>
    <m/>
    <m/>
    <m/>
    <m/>
    <m/>
    <m/>
    <x v="5"/>
    <n v="0"/>
    <n v="0"/>
    <n v="0"/>
    <x v="0"/>
    <m/>
    <m/>
    <n v="5.5"/>
    <x v="0"/>
  </r>
  <r>
    <x v="9"/>
    <n v="9321"/>
    <x v="1543"/>
    <n v="2244"/>
    <n v="45782"/>
    <m/>
    <s v="Ignacio Gascón"/>
    <m/>
    <m/>
    <m/>
    <n v="0"/>
    <m/>
    <m/>
    <m/>
    <m/>
    <m/>
    <m/>
    <m/>
    <m/>
    <m/>
    <m/>
    <m/>
    <m/>
    <m/>
    <m/>
    <m/>
    <m/>
    <m/>
    <m/>
    <m/>
    <x v="5"/>
    <n v="0"/>
    <n v="0"/>
    <n v="0"/>
    <x v="0"/>
    <m/>
    <m/>
    <n v="224.4"/>
    <x v="0"/>
  </r>
  <r>
    <x v="9"/>
    <n v="9323"/>
    <x v="1544"/>
    <n v="60"/>
    <n v="45782"/>
    <m/>
    <s v="Ignacio Gascón"/>
    <m/>
    <m/>
    <m/>
    <n v="0"/>
    <m/>
    <m/>
    <m/>
    <m/>
    <m/>
    <m/>
    <m/>
    <m/>
    <m/>
    <m/>
    <m/>
    <m/>
    <m/>
    <m/>
    <m/>
    <m/>
    <m/>
    <m/>
    <m/>
    <x v="5"/>
    <n v="0"/>
    <n v="0"/>
    <n v="0"/>
    <x v="0"/>
    <m/>
    <m/>
    <n v="6"/>
    <x v="0"/>
  </r>
  <r>
    <x v="9"/>
    <n v="9325"/>
    <x v="1545"/>
    <n v="170"/>
    <n v="45782"/>
    <m/>
    <s v="Ignacio Gascón"/>
    <m/>
    <m/>
    <m/>
    <n v="0"/>
    <m/>
    <m/>
    <m/>
    <m/>
    <m/>
    <m/>
    <m/>
    <m/>
    <m/>
    <m/>
    <m/>
    <m/>
    <m/>
    <m/>
    <m/>
    <m/>
    <m/>
    <m/>
    <m/>
    <x v="5"/>
    <n v="0"/>
    <n v="0"/>
    <n v="0"/>
    <x v="0"/>
    <m/>
    <m/>
    <n v="17"/>
    <x v="0"/>
  </r>
  <r>
    <x v="9"/>
    <n v="9326"/>
    <x v="1546"/>
    <n v="217"/>
    <n v="45782"/>
    <m/>
    <s v="Ignacio Gascón"/>
    <m/>
    <m/>
    <m/>
    <n v="0"/>
    <m/>
    <m/>
    <m/>
    <m/>
    <m/>
    <m/>
    <m/>
    <m/>
    <m/>
    <m/>
    <m/>
    <m/>
    <m/>
    <m/>
    <m/>
    <m/>
    <m/>
    <m/>
    <m/>
    <x v="5"/>
    <n v="0"/>
    <n v="0"/>
    <n v="0"/>
    <x v="0"/>
    <m/>
    <m/>
    <n v="21.7"/>
    <x v="0"/>
  </r>
  <r>
    <x v="9"/>
    <n v="9327"/>
    <x v="1547"/>
    <n v="33"/>
    <n v="45782"/>
    <n v="45821"/>
    <s v="Ignacio Gascón"/>
    <s v="rechazado"/>
    <s v="FASE 2"/>
    <m/>
    <n v="0"/>
    <m/>
    <m/>
    <m/>
    <m/>
    <m/>
    <m/>
    <m/>
    <m/>
    <m/>
    <m/>
    <m/>
    <m/>
    <m/>
    <m/>
    <m/>
    <m/>
    <m/>
    <m/>
    <m/>
    <x v="5"/>
    <n v="0"/>
    <n v="0"/>
    <n v="0"/>
    <x v="0"/>
    <m/>
    <m/>
    <n v="3.3"/>
    <x v="0"/>
  </r>
  <r>
    <x v="9"/>
    <n v="9328"/>
    <x v="1548"/>
    <n v="72"/>
    <n v="45782"/>
    <m/>
    <s v="Ignacio Gascón"/>
    <m/>
    <m/>
    <m/>
    <n v="0"/>
    <m/>
    <m/>
    <m/>
    <m/>
    <m/>
    <m/>
    <m/>
    <m/>
    <m/>
    <m/>
    <m/>
    <m/>
    <m/>
    <m/>
    <m/>
    <m/>
    <m/>
    <m/>
    <m/>
    <x v="5"/>
    <n v="0"/>
    <n v="0"/>
    <n v="0"/>
    <x v="0"/>
    <m/>
    <m/>
    <n v="7.2"/>
    <x v="0"/>
  </r>
  <r>
    <x v="9"/>
    <n v="9329"/>
    <x v="1549"/>
    <n v="129"/>
    <n v="45782"/>
    <m/>
    <s v="Ignacio Gascón"/>
    <m/>
    <m/>
    <m/>
    <n v="0"/>
    <m/>
    <m/>
    <m/>
    <m/>
    <m/>
    <m/>
    <m/>
    <m/>
    <m/>
    <m/>
    <m/>
    <m/>
    <m/>
    <m/>
    <m/>
    <m/>
    <m/>
    <m/>
    <m/>
    <x v="5"/>
    <n v="0"/>
    <n v="0"/>
    <n v="0"/>
    <x v="0"/>
    <m/>
    <m/>
    <n v="12.9"/>
    <x v="0"/>
  </r>
  <r>
    <x v="9"/>
    <n v="9330"/>
    <x v="1550"/>
    <n v="1984"/>
    <n v="45783"/>
    <m/>
    <s v="Ignacio Gascón"/>
    <m/>
    <m/>
    <m/>
    <n v="0"/>
    <m/>
    <m/>
    <m/>
    <m/>
    <m/>
    <m/>
    <m/>
    <m/>
    <m/>
    <m/>
    <m/>
    <m/>
    <m/>
    <m/>
    <m/>
    <m/>
    <m/>
    <m/>
    <m/>
    <x v="5"/>
    <n v="0"/>
    <n v="0"/>
    <n v="0"/>
    <x v="0"/>
    <m/>
    <m/>
    <n v="198.4"/>
    <x v="0"/>
  </r>
  <r>
    <x v="9"/>
    <n v="9332"/>
    <x v="1551"/>
    <n v="201"/>
    <n v="45783"/>
    <m/>
    <s v="Ignacio Gascón"/>
    <m/>
    <m/>
    <m/>
    <n v="0"/>
    <m/>
    <m/>
    <m/>
    <m/>
    <m/>
    <m/>
    <m/>
    <m/>
    <m/>
    <m/>
    <m/>
    <m/>
    <m/>
    <m/>
    <m/>
    <m/>
    <m/>
    <m/>
    <m/>
    <x v="5"/>
    <n v="0"/>
    <n v="0"/>
    <n v="0"/>
    <x v="0"/>
    <m/>
    <m/>
    <n v="20.100000000000001"/>
    <x v="0"/>
  </r>
  <r>
    <x v="9"/>
    <n v="9334"/>
    <x v="1552"/>
    <n v="48"/>
    <n v="45783"/>
    <m/>
    <s v="Ignacio Gascón"/>
    <m/>
    <m/>
    <m/>
    <n v="0"/>
    <m/>
    <m/>
    <m/>
    <m/>
    <m/>
    <m/>
    <m/>
    <m/>
    <m/>
    <m/>
    <m/>
    <m/>
    <m/>
    <m/>
    <m/>
    <m/>
    <m/>
    <m/>
    <m/>
    <x v="5"/>
    <n v="0"/>
    <n v="0"/>
    <n v="0"/>
    <x v="0"/>
    <m/>
    <m/>
    <n v="4.8"/>
    <x v="0"/>
  </r>
  <r>
    <x v="9"/>
    <n v="9335"/>
    <x v="1553"/>
    <n v="86"/>
    <n v="45783"/>
    <m/>
    <s v="Ignacio Gascón"/>
    <m/>
    <m/>
    <m/>
    <n v="0"/>
    <m/>
    <m/>
    <m/>
    <m/>
    <m/>
    <m/>
    <m/>
    <m/>
    <m/>
    <m/>
    <m/>
    <m/>
    <m/>
    <m/>
    <m/>
    <m/>
    <m/>
    <m/>
    <m/>
    <x v="5"/>
    <n v="0"/>
    <n v="0"/>
    <n v="0"/>
    <x v="0"/>
    <m/>
    <m/>
    <n v="8.6"/>
    <x v="0"/>
  </r>
  <r>
    <x v="9"/>
    <n v="9337"/>
    <x v="1554"/>
    <n v="152"/>
    <n v="45783"/>
    <m/>
    <s v="Ignacio Gascón"/>
    <n v="45820"/>
    <s v="FASE 2"/>
    <m/>
    <n v="0"/>
    <m/>
    <m/>
    <m/>
    <m/>
    <m/>
    <m/>
    <m/>
    <m/>
    <m/>
    <m/>
    <m/>
    <m/>
    <s v="Si. Manconmunidad"/>
    <m/>
    <m/>
    <m/>
    <m/>
    <m/>
    <m/>
    <x v="5"/>
    <n v="0"/>
    <n v="0"/>
    <n v="1"/>
    <x v="1"/>
    <m/>
    <m/>
    <n v="15.2"/>
    <x v="0"/>
  </r>
  <r>
    <x v="9"/>
    <n v="9338"/>
    <x v="1555"/>
    <n v="310"/>
    <n v="45783"/>
    <m/>
    <s v="Ignacio Gascón"/>
    <m/>
    <m/>
    <m/>
    <n v="0"/>
    <m/>
    <m/>
    <m/>
    <m/>
    <m/>
    <m/>
    <m/>
    <m/>
    <m/>
    <m/>
    <m/>
    <m/>
    <m/>
    <m/>
    <m/>
    <m/>
    <m/>
    <m/>
    <m/>
    <x v="5"/>
    <n v="0"/>
    <n v="0"/>
    <n v="0"/>
    <x v="0"/>
    <m/>
    <m/>
    <n v="31"/>
    <x v="0"/>
  </r>
  <r>
    <x v="9"/>
    <n v="9339"/>
    <x v="1556"/>
    <n v="139"/>
    <n v="45783"/>
    <m/>
    <s v="Ignacio Gascón"/>
    <m/>
    <m/>
    <m/>
    <n v="0"/>
    <m/>
    <m/>
    <m/>
    <m/>
    <m/>
    <m/>
    <m/>
    <m/>
    <m/>
    <m/>
    <m/>
    <m/>
    <m/>
    <m/>
    <m/>
    <m/>
    <m/>
    <m/>
    <m/>
    <x v="5"/>
    <n v="0"/>
    <n v="0"/>
    <n v="0"/>
    <x v="0"/>
    <m/>
    <m/>
    <n v="13.9"/>
    <x v="0"/>
  </r>
  <r>
    <x v="9"/>
    <n v="9340"/>
    <x v="1557"/>
    <n v="61"/>
    <n v="45783"/>
    <m/>
    <s v="Ignacio Gascón"/>
    <m/>
    <m/>
    <m/>
    <n v="0"/>
    <m/>
    <m/>
    <m/>
    <m/>
    <m/>
    <m/>
    <m/>
    <m/>
    <m/>
    <m/>
    <m/>
    <m/>
    <m/>
    <m/>
    <m/>
    <m/>
    <m/>
    <m/>
    <m/>
    <x v="5"/>
    <n v="0"/>
    <n v="0"/>
    <n v="0"/>
    <x v="0"/>
    <m/>
    <m/>
    <n v="6.1"/>
    <x v="0"/>
  </r>
  <r>
    <x v="9"/>
    <n v="9360"/>
    <x v="1558"/>
    <n v="28"/>
    <n v="45783"/>
    <m/>
    <s v="Ignacio Gascón"/>
    <m/>
    <m/>
    <m/>
    <n v="0"/>
    <m/>
    <m/>
    <m/>
    <m/>
    <m/>
    <m/>
    <m/>
    <m/>
    <m/>
    <m/>
    <m/>
    <m/>
    <m/>
    <m/>
    <m/>
    <m/>
    <m/>
    <m/>
    <m/>
    <x v="5"/>
    <n v="0"/>
    <n v="0"/>
    <n v="0"/>
    <x v="0"/>
    <m/>
    <m/>
    <n v="2.8"/>
    <x v="0"/>
  </r>
  <r>
    <x v="9"/>
    <n v="9343"/>
    <x v="1559"/>
    <n v="105"/>
    <n v="45783"/>
    <m/>
    <s v="Ignacio Gascón"/>
    <m/>
    <m/>
    <m/>
    <n v="0"/>
    <m/>
    <m/>
    <m/>
    <m/>
    <m/>
    <m/>
    <m/>
    <m/>
    <m/>
    <m/>
    <m/>
    <m/>
    <m/>
    <m/>
    <m/>
    <m/>
    <m/>
    <m/>
    <m/>
    <x v="5"/>
    <n v="0"/>
    <n v="0"/>
    <n v="0"/>
    <x v="0"/>
    <m/>
    <m/>
    <n v="10.5"/>
    <x v="0"/>
  </r>
  <r>
    <x v="9"/>
    <n v="9345"/>
    <x v="1560"/>
    <n v="134"/>
    <n v="45783"/>
    <m/>
    <s v="Ignacio Gascón"/>
    <m/>
    <m/>
    <m/>
    <n v="0"/>
    <m/>
    <m/>
    <m/>
    <m/>
    <m/>
    <m/>
    <m/>
    <m/>
    <m/>
    <m/>
    <m/>
    <m/>
    <m/>
    <m/>
    <m/>
    <m/>
    <m/>
    <m/>
    <m/>
    <x v="5"/>
    <n v="0"/>
    <n v="0"/>
    <n v="0"/>
    <x v="0"/>
    <m/>
    <m/>
    <n v="13.4"/>
    <x v="0"/>
  </r>
  <r>
    <x v="9"/>
    <n v="9346"/>
    <x v="1561"/>
    <n v="103"/>
    <n v="45783"/>
    <m/>
    <s v="Ignacio Gascón"/>
    <m/>
    <m/>
    <m/>
    <n v="0"/>
    <m/>
    <m/>
    <m/>
    <m/>
    <m/>
    <m/>
    <m/>
    <m/>
    <m/>
    <m/>
    <m/>
    <m/>
    <m/>
    <m/>
    <m/>
    <m/>
    <m/>
    <m/>
    <m/>
    <x v="5"/>
    <n v="0"/>
    <n v="0"/>
    <n v="0"/>
    <x v="0"/>
    <m/>
    <m/>
    <n v="10.3"/>
    <x v="0"/>
  </r>
  <r>
    <x v="9"/>
    <n v="9347"/>
    <x v="1562"/>
    <n v="161"/>
    <n v="45783"/>
    <m/>
    <s v="Ignacio Gascón"/>
    <m/>
    <m/>
    <m/>
    <n v="0"/>
    <m/>
    <m/>
    <m/>
    <m/>
    <m/>
    <m/>
    <m/>
    <m/>
    <m/>
    <m/>
    <m/>
    <m/>
    <m/>
    <m/>
    <m/>
    <m/>
    <m/>
    <m/>
    <m/>
    <x v="5"/>
    <n v="0"/>
    <n v="0"/>
    <n v="0"/>
    <x v="0"/>
    <m/>
    <m/>
    <n v="16.100000000000001"/>
    <x v="0"/>
  </r>
  <r>
    <x v="9"/>
    <n v="9348"/>
    <x v="1563"/>
    <n v="155"/>
    <n v="45783"/>
    <m/>
    <s v="Ignacio Gascón"/>
    <m/>
    <m/>
    <m/>
    <n v="0"/>
    <m/>
    <m/>
    <m/>
    <m/>
    <m/>
    <m/>
    <m/>
    <m/>
    <m/>
    <m/>
    <m/>
    <m/>
    <m/>
    <m/>
    <m/>
    <m/>
    <m/>
    <m/>
    <m/>
    <x v="5"/>
    <n v="0"/>
    <n v="0"/>
    <n v="0"/>
    <x v="0"/>
    <m/>
    <m/>
    <n v="15.5"/>
    <x v="0"/>
  </r>
  <r>
    <x v="9"/>
    <n v="9350"/>
    <x v="1564"/>
    <n v="523"/>
    <n v="45783"/>
    <m/>
    <s v="Ignacio Gascón"/>
    <n v="45813"/>
    <s v="OK"/>
    <m/>
    <n v="0"/>
    <s v="No"/>
    <s v=""/>
    <s v="No"/>
    <s v="No"/>
    <s v="No"/>
    <m/>
    <m/>
    <n v="220"/>
    <n v="0"/>
    <n v="0"/>
    <n v="0"/>
    <n v="0"/>
    <s v="Sí"/>
    <s v="No"/>
    <s v="No"/>
    <m/>
    <m/>
    <m/>
    <m/>
    <x v="5"/>
    <m/>
    <n v="0"/>
    <n v="13"/>
    <x v="1"/>
    <m/>
    <n v="0.42065009560229444"/>
    <n v="52.3"/>
    <x v="0"/>
  </r>
  <r>
    <x v="9"/>
    <n v="9351"/>
    <x v="1565"/>
    <n v="67"/>
    <n v="45783"/>
    <m/>
    <s v="Ignacio Gascón"/>
    <m/>
    <m/>
    <m/>
    <n v="0"/>
    <m/>
    <m/>
    <m/>
    <m/>
    <m/>
    <m/>
    <m/>
    <m/>
    <m/>
    <m/>
    <m/>
    <m/>
    <m/>
    <m/>
    <m/>
    <m/>
    <m/>
    <m/>
    <m/>
    <x v="5"/>
    <n v="0"/>
    <n v="0"/>
    <n v="0"/>
    <x v="0"/>
    <m/>
    <m/>
    <n v="6.7"/>
    <x v="0"/>
  </r>
  <r>
    <x v="9"/>
    <n v="9352"/>
    <x v="1566"/>
    <n v="108"/>
    <n v="45783"/>
    <m/>
    <s v="Ignacio Gascón"/>
    <m/>
    <m/>
    <m/>
    <n v="0"/>
    <m/>
    <m/>
    <m/>
    <m/>
    <m/>
    <m/>
    <m/>
    <m/>
    <m/>
    <m/>
    <m/>
    <m/>
    <m/>
    <m/>
    <m/>
    <m/>
    <m/>
    <m/>
    <m/>
    <x v="5"/>
    <n v="0"/>
    <n v="0"/>
    <n v="0"/>
    <x v="0"/>
    <m/>
    <m/>
    <n v="10.8"/>
    <x v="0"/>
  </r>
  <r>
    <x v="9"/>
    <n v="9353"/>
    <x v="1567"/>
    <n v="95"/>
    <n v="45783"/>
    <m/>
    <s v="Ignacio Gascón"/>
    <m/>
    <m/>
    <m/>
    <n v="0"/>
    <m/>
    <m/>
    <m/>
    <m/>
    <m/>
    <m/>
    <m/>
    <m/>
    <m/>
    <m/>
    <m/>
    <m/>
    <m/>
    <m/>
    <m/>
    <m/>
    <m/>
    <m/>
    <m/>
    <x v="5"/>
    <n v="0"/>
    <n v="0"/>
    <n v="0"/>
    <x v="0"/>
    <m/>
    <m/>
    <n v="9.5"/>
    <x v="0"/>
  </r>
  <r>
    <x v="9"/>
    <n v="9354"/>
    <x v="1568"/>
    <n v="38"/>
    <n v="45783"/>
    <m/>
    <s v="Ignacio Gascón"/>
    <m/>
    <m/>
    <m/>
    <n v="0"/>
    <m/>
    <m/>
    <m/>
    <m/>
    <m/>
    <m/>
    <m/>
    <m/>
    <m/>
    <m/>
    <m/>
    <m/>
    <m/>
    <m/>
    <m/>
    <m/>
    <m/>
    <m/>
    <m/>
    <x v="5"/>
    <n v="0"/>
    <n v="0"/>
    <n v="0"/>
    <x v="0"/>
    <m/>
    <m/>
    <n v="3.8"/>
    <x v="0"/>
  </r>
  <r>
    <x v="9"/>
    <n v="9355"/>
    <x v="1569"/>
    <n v="77"/>
    <n v="45783"/>
    <m/>
    <s v="Ignacio Gascón"/>
    <m/>
    <m/>
    <m/>
    <n v="0"/>
    <m/>
    <m/>
    <m/>
    <m/>
    <m/>
    <m/>
    <m/>
    <m/>
    <m/>
    <m/>
    <m/>
    <m/>
    <m/>
    <m/>
    <m/>
    <m/>
    <m/>
    <m/>
    <m/>
    <x v="5"/>
    <n v="0"/>
    <n v="0"/>
    <n v="0"/>
    <x v="0"/>
    <m/>
    <m/>
    <n v="7.7"/>
    <x v="0"/>
  </r>
  <r>
    <x v="9"/>
    <n v="9356"/>
    <x v="1570"/>
    <n v="70"/>
    <n v="45783"/>
    <m/>
    <s v="Ignacio Gascón"/>
    <m/>
    <m/>
    <m/>
    <n v="0"/>
    <m/>
    <m/>
    <m/>
    <m/>
    <m/>
    <m/>
    <m/>
    <m/>
    <m/>
    <m/>
    <m/>
    <m/>
    <m/>
    <m/>
    <m/>
    <m/>
    <m/>
    <m/>
    <m/>
    <x v="5"/>
    <n v="0"/>
    <n v="0"/>
    <n v="0"/>
    <x v="0"/>
    <m/>
    <m/>
    <n v="7"/>
    <x v="0"/>
  </r>
  <r>
    <x v="9"/>
    <n v="9358"/>
    <x v="1571"/>
    <n v="247"/>
    <n v="45783"/>
    <m/>
    <s v="Ignacio Gascón"/>
    <m/>
    <m/>
    <m/>
    <n v="0"/>
    <m/>
    <m/>
    <m/>
    <m/>
    <m/>
    <m/>
    <m/>
    <m/>
    <m/>
    <m/>
    <m/>
    <m/>
    <m/>
    <m/>
    <m/>
    <m/>
    <m/>
    <m/>
    <m/>
    <x v="5"/>
    <n v="0"/>
    <n v="0"/>
    <n v="0"/>
    <x v="0"/>
    <m/>
    <m/>
    <n v="24.7"/>
    <x v="0"/>
  </r>
  <r>
    <x v="9"/>
    <n v="9361"/>
    <x v="1572"/>
    <n v="133"/>
    <n v="45783"/>
    <n v="45822"/>
    <s v="Ignacio Gascón"/>
    <s v="rechazado"/>
    <s v="FASE 2"/>
    <m/>
    <n v="0"/>
    <m/>
    <m/>
    <m/>
    <m/>
    <m/>
    <m/>
    <m/>
    <m/>
    <m/>
    <m/>
    <m/>
    <m/>
    <m/>
    <m/>
    <m/>
    <m/>
    <m/>
    <m/>
    <m/>
    <x v="5"/>
    <n v="0"/>
    <n v="0"/>
    <n v="0"/>
    <x v="0"/>
    <m/>
    <m/>
    <n v="13.3"/>
    <x v="0"/>
  </r>
  <r>
    <x v="9"/>
    <n v="9362"/>
    <x v="1573"/>
    <n v="261"/>
    <n v="45783"/>
    <m/>
    <s v="Ignacio Gascón"/>
    <m/>
    <m/>
    <m/>
    <n v="0"/>
    <m/>
    <m/>
    <m/>
    <m/>
    <m/>
    <m/>
    <m/>
    <m/>
    <m/>
    <m/>
    <m/>
    <m/>
    <m/>
    <m/>
    <m/>
    <m/>
    <m/>
    <m/>
    <m/>
    <x v="5"/>
    <n v="0"/>
    <n v="0"/>
    <n v="0"/>
    <x v="0"/>
    <m/>
    <m/>
    <n v="26.1"/>
    <x v="0"/>
  </r>
  <r>
    <x v="9"/>
    <n v="9363"/>
    <x v="1574"/>
    <n v="912"/>
    <n v="45783"/>
    <m/>
    <s v="Ignacio Gascón"/>
    <m/>
    <m/>
    <m/>
    <n v="0"/>
    <m/>
    <m/>
    <m/>
    <m/>
    <m/>
    <m/>
    <m/>
    <m/>
    <m/>
    <m/>
    <m/>
    <m/>
    <m/>
    <m/>
    <m/>
    <m/>
    <m/>
    <m/>
    <m/>
    <x v="5"/>
    <n v="0"/>
    <n v="0"/>
    <n v="0"/>
    <x v="0"/>
    <m/>
    <m/>
    <n v="91.2"/>
    <x v="0"/>
  </r>
  <r>
    <x v="9"/>
    <n v="9365"/>
    <x v="1575"/>
    <n v="27"/>
    <n v="45783"/>
    <m/>
    <s v="Ignacio Gascón"/>
    <m/>
    <m/>
    <m/>
    <n v="0"/>
    <m/>
    <m/>
    <m/>
    <m/>
    <m/>
    <m/>
    <m/>
    <m/>
    <m/>
    <m/>
    <m/>
    <m/>
    <m/>
    <m/>
    <m/>
    <m/>
    <m/>
    <m/>
    <m/>
    <x v="5"/>
    <n v="0"/>
    <n v="0"/>
    <n v="0"/>
    <x v="0"/>
    <m/>
    <m/>
    <n v="2.7"/>
    <x v="0"/>
  </r>
  <r>
    <x v="9"/>
    <n v="9366"/>
    <x v="1576"/>
    <n v="77"/>
    <n v="45783"/>
    <m/>
    <s v="Ignacio Gascón"/>
    <m/>
    <m/>
    <m/>
    <n v="0"/>
    <m/>
    <m/>
    <m/>
    <m/>
    <m/>
    <m/>
    <m/>
    <m/>
    <m/>
    <m/>
    <m/>
    <m/>
    <m/>
    <m/>
    <m/>
    <m/>
    <m/>
    <m/>
    <m/>
    <x v="5"/>
    <n v="0"/>
    <n v="0"/>
    <n v="0"/>
    <x v="0"/>
    <m/>
    <m/>
    <n v="7.7"/>
    <x v="0"/>
  </r>
  <r>
    <x v="9"/>
    <n v="9368"/>
    <x v="1577"/>
    <n v="22"/>
    <n v="45783"/>
    <m/>
    <s v="Ignacio Gascón"/>
    <m/>
    <m/>
    <m/>
    <n v="0"/>
    <m/>
    <m/>
    <m/>
    <m/>
    <m/>
    <m/>
    <m/>
    <m/>
    <m/>
    <m/>
    <m/>
    <m/>
    <m/>
    <m/>
    <m/>
    <m/>
    <m/>
    <m/>
    <m/>
    <x v="5"/>
    <n v="0"/>
    <n v="0"/>
    <n v="0"/>
    <x v="0"/>
    <m/>
    <m/>
    <n v="2.2000000000000002"/>
    <x v="0"/>
  </r>
  <r>
    <x v="9"/>
    <n v="9369"/>
    <x v="1578"/>
    <n v="470"/>
    <n v="45783"/>
    <m/>
    <s v="Ignacio Gascón"/>
    <m/>
    <m/>
    <m/>
    <n v="0"/>
    <m/>
    <m/>
    <m/>
    <m/>
    <m/>
    <m/>
    <m/>
    <m/>
    <m/>
    <m/>
    <m/>
    <m/>
    <m/>
    <m/>
    <m/>
    <m/>
    <m/>
    <m/>
    <m/>
    <x v="5"/>
    <n v="0"/>
    <n v="0"/>
    <n v="0"/>
    <x v="0"/>
    <m/>
    <m/>
    <n v="47"/>
    <x v="0"/>
  </r>
  <r>
    <x v="9"/>
    <n v="9372"/>
    <x v="1579"/>
    <n v="301"/>
    <n v="45783"/>
    <m/>
    <s v="Ignacio Gascón"/>
    <m/>
    <m/>
    <m/>
    <n v="0"/>
    <m/>
    <m/>
    <m/>
    <m/>
    <m/>
    <m/>
    <m/>
    <m/>
    <m/>
    <m/>
    <m/>
    <m/>
    <m/>
    <m/>
    <m/>
    <m/>
    <m/>
    <m/>
    <m/>
    <x v="5"/>
    <n v="0"/>
    <n v="0"/>
    <n v="0"/>
    <x v="0"/>
    <m/>
    <m/>
    <n v="30.1"/>
    <x v="0"/>
  </r>
  <r>
    <x v="9"/>
    <n v="9373"/>
    <x v="1580"/>
    <n v="420"/>
    <n v="45783"/>
    <m/>
    <s v="Ignacio Gascón"/>
    <m/>
    <m/>
    <m/>
    <n v="0"/>
    <m/>
    <m/>
    <m/>
    <m/>
    <m/>
    <m/>
    <m/>
    <m/>
    <m/>
    <m/>
    <m/>
    <m/>
    <m/>
    <m/>
    <m/>
    <m/>
    <m/>
    <m/>
    <m/>
    <x v="5"/>
    <n v="0"/>
    <n v="0"/>
    <n v="0"/>
    <x v="0"/>
    <m/>
    <m/>
    <n v="42"/>
    <x v="0"/>
  </r>
  <r>
    <x v="9"/>
    <n v="9374"/>
    <x v="1581"/>
    <n v="118"/>
    <n v="45783"/>
    <m/>
    <s v="Ignacio Gascón"/>
    <s v="rechazado 28/06"/>
    <s v="FASE 2"/>
    <m/>
    <n v="0"/>
    <m/>
    <m/>
    <m/>
    <m/>
    <m/>
    <m/>
    <m/>
    <m/>
    <m/>
    <m/>
    <m/>
    <m/>
    <m/>
    <m/>
    <m/>
    <m/>
    <m/>
    <m/>
    <m/>
    <x v="5"/>
    <n v="0"/>
    <n v="0"/>
    <n v="0"/>
    <x v="0"/>
    <m/>
    <m/>
    <n v="11.8"/>
    <x v="0"/>
  </r>
  <r>
    <x v="9"/>
    <n v="9375"/>
    <x v="1582"/>
    <n v="55"/>
    <n v="45783"/>
    <m/>
    <s v="Ignacio Gascón"/>
    <m/>
    <m/>
    <m/>
    <n v="0"/>
    <m/>
    <m/>
    <m/>
    <m/>
    <m/>
    <m/>
    <m/>
    <m/>
    <m/>
    <m/>
    <m/>
    <m/>
    <m/>
    <m/>
    <m/>
    <m/>
    <m/>
    <m/>
    <m/>
    <x v="5"/>
    <n v="0"/>
    <n v="0"/>
    <n v="0"/>
    <x v="0"/>
    <m/>
    <m/>
    <n v="5.5"/>
    <x v="0"/>
  </r>
  <r>
    <x v="9"/>
    <n v="9377"/>
    <x v="1583"/>
    <n v="864"/>
    <n v="45783"/>
    <n v="45822"/>
    <s v="Ignacio Gascón"/>
    <s v="rechazado"/>
    <s v="FASE 2"/>
    <n v="45967"/>
    <n v="0"/>
    <s v="No"/>
    <m/>
    <s v="No"/>
    <s v="No"/>
    <s v="No"/>
    <m/>
    <m/>
    <m/>
    <n v="1"/>
    <n v="0"/>
    <n v="0"/>
    <n v="0"/>
    <s v="Si. Diputacion"/>
    <s v="Si"/>
    <s v="No"/>
    <m/>
    <m/>
    <m/>
    <m/>
    <x v="5"/>
    <n v="0"/>
    <n v="0"/>
    <n v="11"/>
    <x v="1"/>
    <m/>
    <m/>
    <n v="86.4"/>
    <x v="0"/>
  </r>
  <r>
    <x v="9"/>
    <n v="9378"/>
    <x v="1584"/>
    <n v="35"/>
    <n v="45783"/>
    <m/>
    <s v="Ignacio Gascón"/>
    <m/>
    <m/>
    <m/>
    <n v="0"/>
    <m/>
    <m/>
    <m/>
    <m/>
    <m/>
    <m/>
    <m/>
    <m/>
    <m/>
    <m/>
    <m/>
    <m/>
    <m/>
    <m/>
    <m/>
    <m/>
    <m/>
    <m/>
    <m/>
    <x v="5"/>
    <n v="0"/>
    <n v="0"/>
    <n v="0"/>
    <x v="0"/>
    <m/>
    <m/>
    <n v="3.5"/>
    <x v="0"/>
  </r>
  <r>
    <x v="9"/>
    <n v="9380"/>
    <x v="1585"/>
    <n v="64"/>
    <n v="45783"/>
    <m/>
    <s v="Ignacio Gascón"/>
    <m/>
    <m/>
    <m/>
    <n v="0"/>
    <m/>
    <m/>
    <m/>
    <m/>
    <m/>
    <m/>
    <m/>
    <m/>
    <m/>
    <m/>
    <m/>
    <m/>
    <m/>
    <m/>
    <m/>
    <m/>
    <m/>
    <m/>
    <m/>
    <x v="5"/>
    <n v="0"/>
    <n v="0"/>
    <n v="0"/>
    <x v="0"/>
    <m/>
    <m/>
    <n v="6.4"/>
    <x v="0"/>
  </r>
  <r>
    <x v="9"/>
    <n v="9381"/>
    <x v="1586"/>
    <n v="23"/>
    <n v="45783"/>
    <m/>
    <s v="Ignacio Gascón"/>
    <m/>
    <m/>
    <m/>
    <n v="0"/>
    <m/>
    <m/>
    <m/>
    <m/>
    <m/>
    <m/>
    <m/>
    <m/>
    <m/>
    <m/>
    <m/>
    <m/>
    <m/>
    <m/>
    <m/>
    <m/>
    <m/>
    <m/>
    <m/>
    <x v="5"/>
    <n v="0"/>
    <n v="0"/>
    <n v="0"/>
    <x v="0"/>
    <m/>
    <m/>
    <n v="2.2999999999999998"/>
    <x v="0"/>
  </r>
  <r>
    <x v="9"/>
    <n v="9382"/>
    <x v="1587"/>
    <n v="27"/>
    <n v="45783"/>
    <m/>
    <s v="Ignacio Gascón"/>
    <m/>
    <m/>
    <m/>
    <n v="0"/>
    <m/>
    <m/>
    <m/>
    <m/>
    <m/>
    <m/>
    <m/>
    <m/>
    <m/>
    <m/>
    <m/>
    <m/>
    <m/>
    <m/>
    <m/>
    <m/>
    <m/>
    <m/>
    <m/>
    <x v="5"/>
    <n v="0"/>
    <n v="0"/>
    <n v="0"/>
    <x v="0"/>
    <m/>
    <m/>
    <n v="2.7"/>
    <x v="0"/>
  </r>
  <r>
    <x v="9"/>
    <n v="9384"/>
    <x v="1588"/>
    <n v="298"/>
    <n v="45783"/>
    <m/>
    <s v="Ignacio Gascón"/>
    <m/>
    <m/>
    <m/>
    <n v="0"/>
    <m/>
    <m/>
    <m/>
    <m/>
    <m/>
    <m/>
    <m/>
    <m/>
    <m/>
    <m/>
    <m/>
    <m/>
    <m/>
    <m/>
    <m/>
    <m/>
    <m/>
    <m/>
    <m/>
    <x v="5"/>
    <n v="0"/>
    <n v="0"/>
    <n v="0"/>
    <x v="0"/>
    <m/>
    <m/>
    <n v="29.8"/>
    <x v="0"/>
  </r>
  <r>
    <x v="9"/>
    <n v="9386"/>
    <x v="1589"/>
    <n v="79"/>
    <n v="45783"/>
    <m/>
    <s v="Ignacio Gascón"/>
    <m/>
    <m/>
    <m/>
    <n v="0"/>
    <m/>
    <m/>
    <m/>
    <m/>
    <m/>
    <m/>
    <m/>
    <m/>
    <m/>
    <m/>
    <m/>
    <m/>
    <m/>
    <m/>
    <m/>
    <m/>
    <m/>
    <m/>
    <m/>
    <x v="5"/>
    <n v="0"/>
    <n v="0"/>
    <n v="0"/>
    <x v="0"/>
    <m/>
    <m/>
    <n v="7.9"/>
    <x v="0"/>
  </r>
  <r>
    <x v="9"/>
    <n v="9387"/>
    <x v="1590"/>
    <n v="123"/>
    <n v="45783"/>
    <m/>
    <s v="Ignacio Gascón"/>
    <m/>
    <m/>
    <m/>
    <n v="0"/>
    <m/>
    <m/>
    <m/>
    <m/>
    <m/>
    <m/>
    <m/>
    <m/>
    <m/>
    <m/>
    <m/>
    <m/>
    <m/>
    <m/>
    <m/>
    <m/>
    <m/>
    <m/>
    <m/>
    <x v="5"/>
    <n v="0"/>
    <n v="0"/>
    <n v="0"/>
    <x v="0"/>
    <m/>
    <m/>
    <n v="12.3"/>
    <x v="0"/>
  </r>
  <r>
    <x v="9"/>
    <n v="9388"/>
    <x v="1591"/>
    <n v="32"/>
    <n v="45783"/>
    <m/>
    <s v="Ignacio Gascón"/>
    <m/>
    <m/>
    <m/>
    <n v="0"/>
    <m/>
    <m/>
    <m/>
    <m/>
    <m/>
    <m/>
    <m/>
    <m/>
    <m/>
    <m/>
    <m/>
    <m/>
    <m/>
    <m/>
    <m/>
    <m/>
    <m/>
    <m/>
    <m/>
    <x v="5"/>
    <n v="0"/>
    <n v="0"/>
    <n v="0"/>
    <x v="0"/>
    <m/>
    <m/>
    <n v="3.2"/>
    <x v="0"/>
  </r>
  <r>
    <x v="9"/>
    <n v="9389"/>
    <x v="1592"/>
    <n v="65"/>
    <n v="45783"/>
    <m/>
    <s v="Ignacio Gascón"/>
    <m/>
    <m/>
    <m/>
    <n v="0"/>
    <m/>
    <m/>
    <m/>
    <m/>
    <m/>
    <m/>
    <m/>
    <m/>
    <m/>
    <m/>
    <m/>
    <m/>
    <m/>
    <m/>
    <m/>
    <m/>
    <m/>
    <m/>
    <m/>
    <x v="5"/>
    <n v="0"/>
    <n v="0"/>
    <n v="0"/>
    <x v="0"/>
    <m/>
    <m/>
    <n v="6.5"/>
    <x v="0"/>
  </r>
  <r>
    <x v="9"/>
    <n v="9390"/>
    <x v="1593"/>
    <n v="574"/>
    <n v="45783"/>
    <m/>
    <s v="Ignacio Gascón"/>
    <m/>
    <m/>
    <m/>
    <n v="0"/>
    <m/>
    <m/>
    <m/>
    <m/>
    <m/>
    <m/>
    <m/>
    <m/>
    <m/>
    <m/>
    <m/>
    <m/>
    <m/>
    <m/>
    <m/>
    <m/>
    <m/>
    <m/>
    <m/>
    <x v="5"/>
    <n v="0"/>
    <n v="0"/>
    <n v="0"/>
    <x v="0"/>
    <m/>
    <m/>
    <n v="57.4"/>
    <x v="0"/>
  </r>
  <r>
    <x v="9"/>
    <n v="9391"/>
    <x v="1594"/>
    <n v="387"/>
    <n v="45783"/>
    <m/>
    <s v="Ignacio Gascón"/>
    <m/>
    <m/>
    <m/>
    <n v="0"/>
    <m/>
    <m/>
    <m/>
    <m/>
    <m/>
    <m/>
    <m/>
    <m/>
    <m/>
    <m/>
    <m/>
    <m/>
    <m/>
    <m/>
    <m/>
    <m/>
    <m/>
    <m/>
    <m/>
    <x v="5"/>
    <n v="0"/>
    <n v="0"/>
    <n v="0"/>
    <x v="0"/>
    <m/>
    <m/>
    <n v="38.700000000000003"/>
    <x v="0"/>
  </r>
  <r>
    <x v="9"/>
    <n v="9392"/>
    <x v="1595"/>
    <n v="53"/>
    <n v="45783"/>
    <m/>
    <s v="Ignacio Gascón"/>
    <m/>
    <m/>
    <m/>
    <n v="0"/>
    <m/>
    <m/>
    <m/>
    <m/>
    <m/>
    <m/>
    <m/>
    <m/>
    <m/>
    <m/>
    <m/>
    <m/>
    <m/>
    <m/>
    <m/>
    <m/>
    <m/>
    <m/>
    <m/>
    <x v="5"/>
    <n v="0"/>
    <n v="0"/>
    <n v="0"/>
    <x v="0"/>
    <m/>
    <m/>
    <n v="5.3"/>
    <x v="0"/>
  </r>
  <r>
    <x v="9"/>
    <n v="9394"/>
    <x v="1596"/>
    <n v="713"/>
    <n v="45783"/>
    <n v="45814"/>
    <s v="Ignacio Gascón"/>
    <s v="07/05/25 rechazan la solicitud por carecer de los datos "/>
    <s v="FASE 2"/>
    <m/>
    <n v="0"/>
    <m/>
    <m/>
    <m/>
    <m/>
    <m/>
    <m/>
    <m/>
    <m/>
    <m/>
    <m/>
    <m/>
    <m/>
    <m/>
    <m/>
    <m/>
    <m/>
    <m/>
    <m/>
    <m/>
    <x v="5"/>
    <n v="0"/>
    <n v="0"/>
    <n v="0"/>
    <x v="0"/>
    <m/>
    <m/>
    <n v="71.3"/>
    <x v="0"/>
  </r>
  <r>
    <x v="9"/>
    <n v="9395"/>
    <x v="1597"/>
    <n v="128"/>
    <n v="45783"/>
    <n v="45821"/>
    <s v="Ignacio Gascón"/>
    <s v="rechazado"/>
    <s v="FASE 2"/>
    <n v="45965"/>
    <n v="0"/>
    <m/>
    <m/>
    <m/>
    <m/>
    <m/>
    <m/>
    <m/>
    <m/>
    <m/>
    <m/>
    <m/>
    <m/>
    <m/>
    <m/>
    <m/>
    <m/>
    <m/>
    <m/>
    <m/>
    <x v="5"/>
    <n v="0"/>
    <n v="0"/>
    <n v="0"/>
    <x v="0"/>
    <m/>
    <m/>
    <n v="12.8"/>
    <x v="0"/>
  </r>
  <r>
    <x v="9"/>
    <n v="9396"/>
    <x v="1598"/>
    <n v="171"/>
    <n v="45783"/>
    <m/>
    <s v="Ignacio Gascón"/>
    <m/>
    <m/>
    <m/>
    <n v="0"/>
    <m/>
    <m/>
    <m/>
    <m/>
    <m/>
    <m/>
    <m/>
    <m/>
    <m/>
    <m/>
    <m/>
    <m/>
    <m/>
    <m/>
    <m/>
    <m/>
    <m/>
    <m/>
    <m/>
    <x v="5"/>
    <n v="0"/>
    <n v="0"/>
    <n v="0"/>
    <x v="0"/>
    <m/>
    <m/>
    <n v="17.100000000000001"/>
    <x v="0"/>
  </r>
  <r>
    <x v="9"/>
    <n v="9398"/>
    <x v="1599"/>
    <n v="58"/>
    <n v="45783"/>
    <m/>
    <s v="Ignacio Gascón"/>
    <m/>
    <m/>
    <m/>
    <n v="0"/>
    <m/>
    <m/>
    <m/>
    <m/>
    <m/>
    <m/>
    <m/>
    <m/>
    <m/>
    <m/>
    <m/>
    <m/>
    <m/>
    <m/>
    <m/>
    <m/>
    <m/>
    <m/>
    <m/>
    <x v="5"/>
    <n v="0"/>
    <n v="0"/>
    <n v="0"/>
    <x v="0"/>
    <m/>
    <m/>
    <n v="5.8"/>
    <x v="0"/>
  </r>
  <r>
    <x v="9"/>
    <n v="9400"/>
    <x v="1600"/>
    <n v="364"/>
    <n v="45784"/>
    <m/>
    <s v="Ignacio Gascón"/>
    <m/>
    <m/>
    <m/>
    <n v="0"/>
    <m/>
    <m/>
    <m/>
    <m/>
    <m/>
    <m/>
    <m/>
    <m/>
    <m/>
    <m/>
    <m/>
    <m/>
    <m/>
    <m/>
    <m/>
    <m/>
    <m/>
    <m/>
    <m/>
    <x v="5"/>
    <n v="0"/>
    <n v="0"/>
    <n v="0"/>
    <x v="0"/>
    <m/>
    <m/>
    <n v="36.4"/>
    <x v="0"/>
  </r>
  <r>
    <x v="9"/>
    <n v="9403"/>
    <x v="1601"/>
    <n v="98"/>
    <n v="45784"/>
    <m/>
    <s v="Ignacio Gascón"/>
    <m/>
    <m/>
    <m/>
    <n v="0"/>
    <m/>
    <m/>
    <m/>
    <m/>
    <m/>
    <m/>
    <m/>
    <m/>
    <m/>
    <m/>
    <m/>
    <m/>
    <m/>
    <m/>
    <m/>
    <m/>
    <m/>
    <m/>
    <m/>
    <x v="5"/>
    <n v="0"/>
    <n v="0"/>
    <n v="0"/>
    <x v="0"/>
    <m/>
    <m/>
    <n v="9.8000000000000007"/>
    <x v="0"/>
  </r>
  <r>
    <x v="9"/>
    <n v="9405"/>
    <x v="1602"/>
    <n v="121"/>
    <n v="45784"/>
    <m/>
    <s v="Ignacio Gascón"/>
    <m/>
    <m/>
    <m/>
    <n v="0"/>
    <m/>
    <m/>
    <m/>
    <m/>
    <m/>
    <m/>
    <m/>
    <m/>
    <m/>
    <m/>
    <m/>
    <m/>
    <m/>
    <m/>
    <m/>
    <m/>
    <m/>
    <m/>
    <m/>
    <x v="5"/>
    <n v="0"/>
    <n v="0"/>
    <n v="0"/>
    <x v="0"/>
    <m/>
    <m/>
    <n v="12.1"/>
    <x v="0"/>
  </r>
  <r>
    <x v="9"/>
    <n v="9406"/>
    <x v="1603"/>
    <n v="375"/>
    <n v="45784"/>
    <m/>
    <s v="Ignacio Gascón"/>
    <m/>
    <m/>
    <m/>
    <n v="0"/>
    <m/>
    <m/>
    <m/>
    <m/>
    <m/>
    <m/>
    <m/>
    <m/>
    <m/>
    <m/>
    <m/>
    <m/>
    <m/>
    <m/>
    <m/>
    <m/>
    <m/>
    <m/>
    <m/>
    <x v="5"/>
    <n v="0"/>
    <n v="0"/>
    <n v="0"/>
    <x v="0"/>
    <m/>
    <m/>
    <n v="37.5"/>
    <x v="0"/>
  </r>
  <r>
    <x v="9"/>
    <n v="9408"/>
    <x v="1604"/>
    <n v="42"/>
    <n v="45784"/>
    <m/>
    <s v="Ignacio Gascón"/>
    <m/>
    <m/>
    <m/>
    <n v="0"/>
    <m/>
    <m/>
    <m/>
    <m/>
    <m/>
    <m/>
    <m/>
    <m/>
    <m/>
    <m/>
    <m/>
    <m/>
    <m/>
    <m/>
    <m/>
    <m/>
    <m/>
    <m/>
    <m/>
    <x v="5"/>
    <n v="0"/>
    <n v="0"/>
    <n v="0"/>
    <x v="0"/>
    <m/>
    <m/>
    <n v="4.2"/>
    <x v="0"/>
  </r>
  <r>
    <x v="9"/>
    <n v="9904"/>
    <x v="1605"/>
    <n v="543"/>
    <n v="45784"/>
    <m/>
    <s v="Ignacio Gascón"/>
    <m/>
    <m/>
    <m/>
    <n v="0"/>
    <m/>
    <m/>
    <m/>
    <m/>
    <m/>
    <m/>
    <m/>
    <m/>
    <m/>
    <m/>
    <m/>
    <m/>
    <m/>
    <m/>
    <m/>
    <m/>
    <m/>
    <m/>
    <m/>
    <x v="5"/>
    <n v="0"/>
    <n v="0"/>
    <n v="0"/>
    <x v="0"/>
    <m/>
    <m/>
    <n v="54.3"/>
    <x v="0"/>
  </r>
  <r>
    <x v="9"/>
    <n v="9908"/>
    <x v="1606"/>
    <n v="496"/>
    <n v="45784"/>
    <m/>
    <s v="Ignacio Gascón"/>
    <m/>
    <m/>
    <m/>
    <n v="0"/>
    <m/>
    <m/>
    <m/>
    <m/>
    <m/>
    <m/>
    <m/>
    <m/>
    <m/>
    <m/>
    <m/>
    <m/>
    <m/>
    <m/>
    <m/>
    <m/>
    <m/>
    <m/>
    <m/>
    <x v="5"/>
    <n v="0"/>
    <n v="0"/>
    <n v="0"/>
    <x v="0"/>
    <m/>
    <m/>
    <n v="49.6"/>
    <x v="0"/>
  </r>
  <r>
    <x v="9"/>
    <n v="9409"/>
    <x v="1607"/>
    <n v="115"/>
    <n v="45784"/>
    <m/>
    <s v="Ignacio Gascón"/>
    <m/>
    <m/>
    <m/>
    <n v="0"/>
    <m/>
    <m/>
    <m/>
    <m/>
    <m/>
    <m/>
    <m/>
    <m/>
    <m/>
    <m/>
    <m/>
    <m/>
    <m/>
    <m/>
    <m/>
    <m/>
    <m/>
    <m/>
    <m/>
    <x v="5"/>
    <n v="0"/>
    <n v="0"/>
    <n v="0"/>
    <x v="0"/>
    <m/>
    <m/>
    <n v="11.5"/>
    <x v="0"/>
  </r>
  <r>
    <x v="9"/>
    <n v="9410"/>
    <x v="1608"/>
    <n v="4140"/>
    <n v="45784"/>
    <m/>
    <s v="Ignacio Gascón"/>
    <m/>
    <m/>
    <m/>
    <n v="0"/>
    <m/>
    <m/>
    <m/>
    <m/>
    <m/>
    <m/>
    <m/>
    <m/>
    <m/>
    <m/>
    <m/>
    <m/>
    <m/>
    <m/>
    <m/>
    <m/>
    <m/>
    <m/>
    <m/>
    <x v="5"/>
    <n v="0"/>
    <n v="0"/>
    <n v="0"/>
    <x v="0"/>
    <m/>
    <m/>
    <n v="414"/>
    <x v="0"/>
  </r>
  <r>
    <x v="9"/>
    <n v="9411"/>
    <x v="1609"/>
    <n v="163"/>
    <n v="45784"/>
    <m/>
    <s v="Ignacio Gascón"/>
    <m/>
    <m/>
    <m/>
    <n v="0"/>
    <m/>
    <m/>
    <m/>
    <m/>
    <m/>
    <m/>
    <m/>
    <m/>
    <m/>
    <m/>
    <m/>
    <m/>
    <m/>
    <m/>
    <m/>
    <m/>
    <m/>
    <m/>
    <m/>
    <x v="5"/>
    <n v="0"/>
    <n v="0"/>
    <n v="0"/>
    <x v="0"/>
    <m/>
    <m/>
    <n v="16.3"/>
    <x v="0"/>
  </r>
  <r>
    <x v="9"/>
    <n v="9902"/>
    <x v="1610"/>
    <n v="479"/>
    <n v="45784"/>
    <m/>
    <s v="Ignacio Gascón"/>
    <m/>
    <m/>
    <m/>
    <n v="0"/>
    <m/>
    <m/>
    <m/>
    <m/>
    <m/>
    <m/>
    <m/>
    <m/>
    <m/>
    <m/>
    <m/>
    <m/>
    <m/>
    <m/>
    <m/>
    <m/>
    <m/>
    <m/>
    <m/>
    <x v="5"/>
    <n v="0"/>
    <n v="0"/>
    <n v="0"/>
    <x v="0"/>
    <m/>
    <m/>
    <n v="47.9"/>
    <x v="0"/>
  </r>
  <r>
    <x v="9"/>
    <n v="9905"/>
    <x v="1611"/>
    <n v="409"/>
    <n v="45784"/>
    <m/>
    <s v="Ignacio Gascón"/>
    <m/>
    <m/>
    <m/>
    <n v="0"/>
    <m/>
    <m/>
    <m/>
    <m/>
    <m/>
    <m/>
    <m/>
    <m/>
    <m/>
    <m/>
    <m/>
    <m/>
    <m/>
    <m/>
    <m/>
    <m/>
    <m/>
    <m/>
    <m/>
    <x v="5"/>
    <n v="0"/>
    <n v="0"/>
    <n v="0"/>
    <x v="0"/>
    <m/>
    <m/>
    <n v="40.9"/>
    <x v="0"/>
  </r>
  <r>
    <x v="9"/>
    <n v="9412"/>
    <x v="1612"/>
    <n v="863"/>
    <n v="45784"/>
    <n v="45814"/>
    <s v="Ignacio Gascón"/>
    <s v="rechazado"/>
    <s v="FASE 2"/>
    <m/>
    <n v="0"/>
    <m/>
    <m/>
    <m/>
    <m/>
    <m/>
    <m/>
    <m/>
    <m/>
    <m/>
    <m/>
    <m/>
    <m/>
    <m/>
    <m/>
    <m/>
    <m/>
    <m/>
    <m/>
    <m/>
    <x v="5"/>
    <n v="0"/>
    <n v="0"/>
    <n v="0"/>
    <x v="0"/>
    <m/>
    <m/>
    <n v="86.3"/>
    <x v="0"/>
  </r>
  <r>
    <x v="9"/>
    <n v="9413"/>
    <x v="1613"/>
    <n v="482"/>
    <n v="45784"/>
    <m/>
    <s v="Ignacio Gascón"/>
    <m/>
    <m/>
    <m/>
    <n v="0"/>
    <m/>
    <m/>
    <m/>
    <m/>
    <m/>
    <m/>
    <m/>
    <m/>
    <m/>
    <m/>
    <m/>
    <m/>
    <m/>
    <m/>
    <m/>
    <m/>
    <m/>
    <m/>
    <m/>
    <x v="5"/>
    <n v="0"/>
    <n v="0"/>
    <n v="0"/>
    <x v="0"/>
    <m/>
    <m/>
    <n v="48.2"/>
    <x v="0"/>
  </r>
  <r>
    <x v="9"/>
    <n v="9414"/>
    <x v="1614"/>
    <n v="191"/>
    <n v="45784"/>
    <m/>
    <s v="Ignacio Gascón"/>
    <m/>
    <m/>
    <m/>
    <n v="0"/>
    <m/>
    <m/>
    <m/>
    <m/>
    <m/>
    <m/>
    <m/>
    <m/>
    <m/>
    <m/>
    <m/>
    <m/>
    <m/>
    <m/>
    <m/>
    <m/>
    <m/>
    <m/>
    <m/>
    <x v="5"/>
    <n v="0"/>
    <n v="0"/>
    <n v="0"/>
    <x v="0"/>
    <m/>
    <m/>
    <n v="19.100000000000001"/>
    <x v="0"/>
  </r>
  <r>
    <x v="9"/>
    <n v="9415"/>
    <x v="1615"/>
    <n v="330"/>
    <n v="45784"/>
    <m/>
    <s v="Ignacio Gascón"/>
    <m/>
    <m/>
    <m/>
    <n v="0"/>
    <m/>
    <m/>
    <m/>
    <m/>
    <m/>
    <m/>
    <m/>
    <m/>
    <m/>
    <m/>
    <m/>
    <m/>
    <m/>
    <m/>
    <m/>
    <m/>
    <m/>
    <m/>
    <m/>
    <x v="5"/>
    <n v="0"/>
    <n v="0"/>
    <n v="0"/>
    <x v="0"/>
    <m/>
    <m/>
    <n v="33"/>
    <x v="0"/>
  </r>
  <r>
    <x v="9"/>
    <n v="9416"/>
    <x v="1616"/>
    <n v="45"/>
    <n v="45784"/>
    <m/>
    <s v="Ignacio Gascón"/>
    <m/>
    <m/>
    <m/>
    <n v="0"/>
    <m/>
    <m/>
    <m/>
    <m/>
    <m/>
    <m/>
    <m/>
    <m/>
    <m/>
    <m/>
    <m/>
    <m/>
    <m/>
    <m/>
    <m/>
    <m/>
    <m/>
    <m/>
    <m/>
    <x v="5"/>
    <n v="0"/>
    <n v="0"/>
    <n v="0"/>
    <x v="0"/>
    <m/>
    <m/>
    <n v="4.5"/>
    <x v="0"/>
  </r>
  <r>
    <x v="9"/>
    <n v="9417"/>
    <x v="1617"/>
    <n v="39"/>
    <n v="45784"/>
    <m/>
    <s v="Ignacio Gascón"/>
    <m/>
    <m/>
    <m/>
    <n v="0"/>
    <m/>
    <m/>
    <m/>
    <m/>
    <m/>
    <m/>
    <m/>
    <m/>
    <m/>
    <m/>
    <m/>
    <m/>
    <m/>
    <m/>
    <m/>
    <m/>
    <m/>
    <m/>
    <m/>
    <x v="5"/>
    <n v="0"/>
    <n v="0"/>
    <n v="0"/>
    <x v="0"/>
    <m/>
    <m/>
    <n v="3.9"/>
    <x v="0"/>
  </r>
  <r>
    <x v="9"/>
    <n v="9418"/>
    <x v="1618"/>
    <n v="75"/>
    <n v="45784"/>
    <m/>
    <s v="Ignacio Gascón"/>
    <m/>
    <m/>
    <m/>
    <n v="0"/>
    <m/>
    <m/>
    <m/>
    <m/>
    <m/>
    <m/>
    <m/>
    <m/>
    <m/>
    <m/>
    <m/>
    <m/>
    <m/>
    <m/>
    <m/>
    <m/>
    <m/>
    <m/>
    <m/>
    <x v="5"/>
    <n v="0"/>
    <n v="0"/>
    <n v="0"/>
    <x v="0"/>
    <m/>
    <m/>
    <n v="7.5"/>
    <x v="0"/>
  </r>
  <r>
    <x v="9"/>
    <n v="9419"/>
    <x v="1619"/>
    <n v="63"/>
    <n v="45784"/>
    <m/>
    <s v="Ignacio Gascón"/>
    <m/>
    <m/>
    <m/>
    <n v="0"/>
    <m/>
    <m/>
    <m/>
    <m/>
    <m/>
    <m/>
    <m/>
    <m/>
    <m/>
    <m/>
    <m/>
    <m/>
    <m/>
    <m/>
    <m/>
    <m/>
    <m/>
    <m/>
    <m/>
    <x v="5"/>
    <n v="0"/>
    <n v="0"/>
    <n v="0"/>
    <x v="0"/>
    <m/>
    <m/>
    <n v="6.3"/>
    <x v="0"/>
  </r>
  <r>
    <x v="9"/>
    <n v="9407"/>
    <x v="1620"/>
    <n v="26"/>
    <n v="45784"/>
    <m/>
    <s v="Ignacio Gascón"/>
    <m/>
    <m/>
    <m/>
    <n v="0"/>
    <m/>
    <m/>
    <m/>
    <m/>
    <m/>
    <m/>
    <m/>
    <m/>
    <m/>
    <m/>
    <m/>
    <m/>
    <m/>
    <m/>
    <m/>
    <m/>
    <m/>
    <m/>
    <m/>
    <x v="5"/>
    <n v="0"/>
    <n v="0"/>
    <n v="0"/>
    <x v="0"/>
    <m/>
    <m/>
    <n v="2.6"/>
    <x v="0"/>
  </r>
  <r>
    <x v="9"/>
    <n v="9422"/>
    <x v="1621"/>
    <n v="24"/>
    <n v="45784"/>
    <m/>
    <s v="Ignacio Gascón"/>
    <m/>
    <m/>
    <m/>
    <n v="0"/>
    <m/>
    <m/>
    <m/>
    <m/>
    <m/>
    <m/>
    <m/>
    <m/>
    <m/>
    <m/>
    <m/>
    <m/>
    <m/>
    <m/>
    <m/>
    <m/>
    <m/>
    <m/>
    <m/>
    <x v="5"/>
    <n v="0"/>
    <n v="0"/>
    <n v="0"/>
    <x v="0"/>
    <m/>
    <m/>
    <n v="2.4"/>
    <x v="0"/>
  </r>
  <r>
    <x v="9"/>
    <n v="9421"/>
    <x v="1622"/>
    <n v="245"/>
    <n v="45784"/>
    <m/>
    <s v="Ignacio Gascón"/>
    <m/>
    <m/>
    <m/>
    <n v="0"/>
    <m/>
    <m/>
    <m/>
    <m/>
    <m/>
    <m/>
    <m/>
    <m/>
    <m/>
    <m/>
    <m/>
    <m/>
    <m/>
    <m/>
    <m/>
    <m/>
    <m/>
    <m/>
    <m/>
    <x v="5"/>
    <n v="0"/>
    <n v="0"/>
    <n v="0"/>
    <x v="0"/>
    <m/>
    <m/>
    <n v="24.5"/>
    <x v="0"/>
  </r>
  <r>
    <x v="9"/>
    <n v="9423"/>
    <x v="1623"/>
    <n v="27"/>
    <n v="45784"/>
    <m/>
    <s v="Ignacio Gascón"/>
    <m/>
    <m/>
    <m/>
    <n v="0"/>
    <m/>
    <m/>
    <m/>
    <m/>
    <m/>
    <m/>
    <m/>
    <m/>
    <m/>
    <m/>
    <m/>
    <m/>
    <m/>
    <m/>
    <m/>
    <m/>
    <m/>
    <m/>
    <m/>
    <x v="5"/>
    <n v="0"/>
    <n v="0"/>
    <n v="0"/>
    <x v="0"/>
    <m/>
    <m/>
    <n v="2.7"/>
    <x v="0"/>
  </r>
  <r>
    <x v="9"/>
    <n v="9427"/>
    <x v="1624"/>
    <n v="1455"/>
    <n v="45784"/>
    <m/>
    <s v="Ignacio Gascón"/>
    <m/>
    <m/>
    <m/>
    <n v="0"/>
    <m/>
    <m/>
    <m/>
    <m/>
    <m/>
    <m/>
    <m/>
    <m/>
    <m/>
    <m/>
    <m/>
    <m/>
    <m/>
    <m/>
    <m/>
    <m/>
    <m/>
    <m/>
    <m/>
    <x v="5"/>
    <n v="0"/>
    <n v="0"/>
    <n v="0"/>
    <x v="0"/>
    <m/>
    <m/>
    <n v="145.5"/>
    <x v="0"/>
  </r>
  <r>
    <x v="9"/>
    <n v="9428"/>
    <x v="1625"/>
    <n v="90"/>
    <n v="45784"/>
    <m/>
    <s v="Ignacio Gascón"/>
    <m/>
    <m/>
    <m/>
    <n v="0"/>
    <m/>
    <m/>
    <m/>
    <m/>
    <m/>
    <m/>
    <m/>
    <m/>
    <m/>
    <m/>
    <m/>
    <m/>
    <m/>
    <m/>
    <m/>
    <m/>
    <m/>
    <m/>
    <m/>
    <x v="5"/>
    <n v="0"/>
    <n v="0"/>
    <n v="0"/>
    <x v="0"/>
    <m/>
    <m/>
    <n v="9"/>
    <x v="0"/>
  </r>
  <r>
    <x v="9"/>
    <n v="9429"/>
    <x v="1626"/>
    <n v="60"/>
    <n v="45784"/>
    <m/>
    <s v="Ignacio Gascón"/>
    <m/>
    <m/>
    <m/>
    <n v="0"/>
    <m/>
    <m/>
    <m/>
    <m/>
    <m/>
    <m/>
    <m/>
    <m/>
    <m/>
    <m/>
    <m/>
    <m/>
    <m/>
    <m/>
    <m/>
    <m/>
    <m/>
    <m/>
    <m/>
    <x v="5"/>
    <n v="0"/>
    <n v="0"/>
    <n v="0"/>
    <x v="0"/>
    <m/>
    <m/>
    <n v="6"/>
    <x v="0"/>
  </r>
  <r>
    <x v="9"/>
    <n v="9430"/>
    <x v="1627"/>
    <n v="22"/>
    <n v="45784"/>
    <m/>
    <s v="Ignacio Gascón"/>
    <m/>
    <m/>
    <m/>
    <n v="0"/>
    <m/>
    <m/>
    <m/>
    <m/>
    <m/>
    <m/>
    <m/>
    <m/>
    <m/>
    <m/>
    <m/>
    <m/>
    <m/>
    <m/>
    <m/>
    <m/>
    <m/>
    <m/>
    <m/>
    <x v="5"/>
    <n v="0"/>
    <n v="0"/>
    <n v="0"/>
    <x v="0"/>
    <m/>
    <m/>
    <n v="2.2000000000000002"/>
    <x v="0"/>
  </r>
  <r>
    <x v="9"/>
    <n v="9431"/>
    <x v="1628"/>
    <n v="122"/>
    <n v="45784"/>
    <m/>
    <s v="Ignacio Gascón"/>
    <m/>
    <m/>
    <m/>
    <n v="0"/>
    <m/>
    <m/>
    <m/>
    <m/>
    <m/>
    <m/>
    <m/>
    <m/>
    <m/>
    <m/>
    <m/>
    <m/>
    <m/>
    <m/>
    <m/>
    <m/>
    <m/>
    <m/>
    <m/>
    <x v="5"/>
    <n v="0"/>
    <n v="0"/>
    <n v="0"/>
    <x v="0"/>
    <m/>
    <m/>
    <n v="12.2"/>
    <x v="0"/>
  </r>
  <r>
    <x v="9"/>
    <n v="9432"/>
    <x v="1629"/>
    <n v="143"/>
    <n v="45784"/>
    <m/>
    <s v="Ignacio Gascón"/>
    <m/>
    <m/>
    <m/>
    <n v="0"/>
    <m/>
    <m/>
    <m/>
    <m/>
    <m/>
    <m/>
    <m/>
    <m/>
    <m/>
    <m/>
    <m/>
    <m/>
    <m/>
    <m/>
    <m/>
    <m/>
    <m/>
    <m/>
    <m/>
    <x v="5"/>
    <n v="0"/>
    <n v="0"/>
    <n v="0"/>
    <x v="0"/>
    <m/>
    <m/>
    <n v="14.3"/>
    <x v="0"/>
  </r>
  <r>
    <x v="9"/>
    <n v="9433"/>
    <x v="1630"/>
    <n v="52"/>
    <n v="45784"/>
    <m/>
    <s v="Ignacio Gascón"/>
    <m/>
    <m/>
    <m/>
    <n v="0"/>
    <m/>
    <m/>
    <m/>
    <m/>
    <m/>
    <m/>
    <m/>
    <m/>
    <m/>
    <m/>
    <m/>
    <m/>
    <m/>
    <m/>
    <m/>
    <m/>
    <m/>
    <m/>
    <m/>
    <x v="5"/>
    <n v="0"/>
    <n v="0"/>
    <n v="0"/>
    <x v="0"/>
    <m/>
    <m/>
    <n v="5.2"/>
    <x v="0"/>
  </r>
  <r>
    <x v="9"/>
    <n v="9434"/>
    <x v="1631"/>
    <n v="1882"/>
    <n v="45784"/>
    <m/>
    <s v="Ignacio Gascón"/>
    <m/>
    <m/>
    <m/>
    <n v="0"/>
    <m/>
    <m/>
    <m/>
    <m/>
    <m/>
    <m/>
    <m/>
    <m/>
    <m/>
    <m/>
    <m/>
    <m/>
    <m/>
    <m/>
    <m/>
    <m/>
    <m/>
    <m/>
    <m/>
    <x v="5"/>
    <n v="0"/>
    <n v="0"/>
    <n v="0"/>
    <x v="0"/>
    <m/>
    <m/>
    <n v="188.2"/>
    <x v="0"/>
  </r>
  <r>
    <x v="9"/>
    <n v="9437"/>
    <x v="1632"/>
    <n v="287"/>
    <n v="45784"/>
    <m/>
    <s v="Ignacio Gascón"/>
    <m/>
    <m/>
    <m/>
    <n v="0"/>
    <m/>
    <m/>
    <m/>
    <m/>
    <m/>
    <m/>
    <m/>
    <m/>
    <m/>
    <m/>
    <m/>
    <m/>
    <m/>
    <m/>
    <m/>
    <m/>
    <m/>
    <m/>
    <m/>
    <x v="5"/>
    <n v="0"/>
    <n v="0"/>
    <n v="0"/>
    <x v="0"/>
    <m/>
    <m/>
    <n v="28.7"/>
    <x v="0"/>
  </r>
  <r>
    <x v="9"/>
    <n v="9438"/>
    <x v="1633"/>
    <n v="706"/>
    <n v="45784"/>
    <m/>
    <s v="Ignacio Gascón"/>
    <m/>
    <m/>
    <m/>
    <n v="0"/>
    <m/>
    <m/>
    <m/>
    <m/>
    <m/>
    <m/>
    <m/>
    <m/>
    <m/>
    <m/>
    <m/>
    <m/>
    <m/>
    <m/>
    <m/>
    <m/>
    <m/>
    <m/>
    <m/>
    <x v="5"/>
    <n v="0"/>
    <n v="0"/>
    <n v="0"/>
    <x v="0"/>
    <m/>
    <m/>
    <n v="70.599999999999994"/>
    <x v="0"/>
  </r>
  <r>
    <x v="9"/>
    <n v="9439"/>
    <x v="1634"/>
    <n v="1514"/>
    <n v="45784"/>
    <m/>
    <s v="Ignacio Gascón"/>
    <m/>
    <m/>
    <m/>
    <n v="0"/>
    <m/>
    <m/>
    <m/>
    <m/>
    <m/>
    <m/>
    <m/>
    <m/>
    <m/>
    <m/>
    <m/>
    <m/>
    <m/>
    <m/>
    <m/>
    <m/>
    <m/>
    <m/>
    <m/>
    <x v="5"/>
    <n v="0"/>
    <n v="0"/>
    <n v="0"/>
    <x v="0"/>
    <m/>
    <m/>
    <n v="151.4"/>
    <x v="0"/>
  </r>
  <r>
    <x v="9"/>
    <n v="9440"/>
    <x v="1635"/>
    <n v="74"/>
    <n v="45784"/>
    <m/>
    <s v="Ignacio Gascón"/>
    <m/>
    <m/>
    <m/>
    <n v="0"/>
    <m/>
    <m/>
    <m/>
    <m/>
    <m/>
    <m/>
    <m/>
    <m/>
    <m/>
    <m/>
    <m/>
    <m/>
    <m/>
    <m/>
    <m/>
    <m/>
    <m/>
    <m/>
    <m/>
    <x v="5"/>
    <n v="0"/>
    <n v="0"/>
    <n v="0"/>
    <x v="0"/>
    <m/>
    <m/>
    <n v="7.4"/>
    <x v="0"/>
  </r>
  <r>
    <x v="9"/>
    <n v="9441"/>
    <x v="1636"/>
    <n v="91"/>
    <n v="45784"/>
    <m/>
    <s v="Ignacio Gascón"/>
    <m/>
    <m/>
    <m/>
    <n v="0"/>
    <m/>
    <m/>
    <m/>
    <m/>
    <m/>
    <m/>
    <m/>
    <m/>
    <m/>
    <m/>
    <m/>
    <m/>
    <m/>
    <m/>
    <m/>
    <m/>
    <m/>
    <m/>
    <m/>
    <x v="5"/>
    <n v="0"/>
    <n v="0"/>
    <n v="0"/>
    <x v="0"/>
    <m/>
    <m/>
    <n v="9.1"/>
    <x v="0"/>
  </r>
  <r>
    <x v="9"/>
    <n v="9442"/>
    <x v="1637"/>
    <n v="410"/>
    <n v="45784"/>
    <m/>
    <s v="Ignacio Gascón"/>
    <m/>
    <m/>
    <m/>
    <n v="0"/>
    <m/>
    <m/>
    <m/>
    <m/>
    <m/>
    <m/>
    <m/>
    <m/>
    <m/>
    <m/>
    <m/>
    <m/>
    <m/>
    <m/>
    <m/>
    <m/>
    <m/>
    <m/>
    <m/>
    <x v="5"/>
    <n v="0"/>
    <n v="0"/>
    <n v="0"/>
    <x v="0"/>
    <m/>
    <m/>
    <n v="41"/>
    <x v="0"/>
  </r>
  <r>
    <x v="9"/>
    <n v="9443"/>
    <x v="1638"/>
    <n v="160"/>
    <n v="45784"/>
    <m/>
    <s v="Ignacio Gascón"/>
    <m/>
    <m/>
    <m/>
    <n v="0"/>
    <m/>
    <m/>
    <m/>
    <m/>
    <m/>
    <m/>
    <m/>
    <m/>
    <m/>
    <m/>
    <m/>
    <m/>
    <m/>
    <m/>
    <m/>
    <m/>
    <m/>
    <m/>
    <m/>
    <x v="5"/>
    <n v="0"/>
    <n v="0"/>
    <n v="0"/>
    <x v="0"/>
    <m/>
    <m/>
    <n v="16"/>
    <x v="0"/>
  </r>
  <r>
    <x v="9"/>
    <n v="9444"/>
    <x v="1639"/>
    <n v="56"/>
    <n v="45784"/>
    <m/>
    <s v="Ignacio Gascón"/>
    <m/>
    <m/>
    <m/>
    <n v="0"/>
    <m/>
    <m/>
    <m/>
    <m/>
    <m/>
    <m/>
    <m/>
    <m/>
    <m/>
    <m/>
    <m/>
    <m/>
    <m/>
    <m/>
    <m/>
    <m/>
    <m/>
    <m/>
    <m/>
    <x v="5"/>
    <n v="0"/>
    <n v="0"/>
    <n v="0"/>
    <x v="0"/>
    <m/>
    <m/>
    <n v="5.6"/>
    <x v="0"/>
  </r>
  <r>
    <x v="9"/>
    <n v="9445"/>
    <x v="1640"/>
    <n v="43"/>
    <n v="45784"/>
    <m/>
    <s v="Ignacio Gascón"/>
    <m/>
    <m/>
    <m/>
    <n v="0"/>
    <m/>
    <m/>
    <m/>
    <m/>
    <m/>
    <m/>
    <m/>
    <m/>
    <m/>
    <m/>
    <m/>
    <m/>
    <m/>
    <m/>
    <m/>
    <m/>
    <m/>
    <m/>
    <m/>
    <x v="5"/>
    <n v="0"/>
    <n v="0"/>
    <n v="0"/>
    <x v="0"/>
    <m/>
    <m/>
    <n v="4.3"/>
    <x v="0"/>
  </r>
  <r>
    <x v="9"/>
    <n v="9446"/>
    <x v="1641"/>
    <n v="9"/>
    <n v="45784"/>
    <m/>
    <s v="Ignacio Gascón"/>
    <m/>
    <m/>
    <m/>
    <n v="0"/>
    <m/>
    <m/>
    <m/>
    <m/>
    <m/>
    <m/>
    <m/>
    <m/>
    <m/>
    <m/>
    <m/>
    <m/>
    <m/>
    <m/>
    <m/>
    <m/>
    <m/>
    <m/>
    <m/>
    <x v="5"/>
    <n v="0"/>
    <n v="0"/>
    <n v="0"/>
    <x v="0"/>
    <m/>
    <m/>
    <n v="0.9"/>
    <x v="0"/>
  </r>
  <r>
    <x v="9"/>
    <n v="9447"/>
    <x v="1642"/>
    <n v="43"/>
    <n v="45784"/>
    <m/>
    <s v="Ignacio Gascón"/>
    <m/>
    <m/>
    <m/>
    <n v="0"/>
    <m/>
    <m/>
    <m/>
    <m/>
    <m/>
    <m/>
    <m/>
    <m/>
    <m/>
    <m/>
    <m/>
    <m/>
    <m/>
    <m/>
    <m/>
    <m/>
    <m/>
    <m/>
    <m/>
    <x v="5"/>
    <n v="0"/>
    <n v="0"/>
    <n v="0"/>
    <x v="0"/>
    <m/>
    <m/>
    <n v="4.3"/>
    <x v="0"/>
  </r>
  <r>
    <x v="9"/>
    <n v="9448"/>
    <x v="1643"/>
    <n v="232"/>
    <n v="45785"/>
    <m/>
    <s v="Ignacio Gascón"/>
    <m/>
    <m/>
    <m/>
    <n v="0"/>
    <m/>
    <m/>
    <m/>
    <m/>
    <m/>
    <m/>
    <m/>
    <m/>
    <m/>
    <m/>
    <m/>
    <m/>
    <m/>
    <m/>
    <m/>
    <m/>
    <m/>
    <m/>
    <m/>
    <x v="5"/>
    <n v="0"/>
    <n v="0"/>
    <n v="0"/>
    <x v="0"/>
    <m/>
    <m/>
    <n v="23.2"/>
    <x v="0"/>
  </r>
  <r>
    <x v="9"/>
    <n v="9449"/>
    <x v="1644"/>
    <n v="122"/>
    <m/>
    <m/>
    <s v="Ignacio Gascón"/>
    <m/>
    <m/>
    <m/>
    <n v="0"/>
    <m/>
    <m/>
    <m/>
    <m/>
    <m/>
    <m/>
    <m/>
    <m/>
    <m/>
    <m/>
    <m/>
    <m/>
    <m/>
    <m/>
    <m/>
    <m/>
    <m/>
    <m/>
    <m/>
    <x v="5"/>
    <n v="0"/>
    <n v="0"/>
    <n v="0"/>
    <x v="0"/>
    <m/>
    <m/>
    <n v="12.2"/>
    <x v="0"/>
  </r>
  <r>
    <x v="9"/>
    <n v="9450"/>
    <x v="1645"/>
    <n v="27"/>
    <n v="45785"/>
    <m/>
    <s v="Ignacio Gascón"/>
    <m/>
    <m/>
    <m/>
    <n v="0"/>
    <m/>
    <m/>
    <m/>
    <m/>
    <m/>
    <m/>
    <m/>
    <m/>
    <m/>
    <m/>
    <m/>
    <m/>
    <m/>
    <m/>
    <m/>
    <m/>
    <m/>
    <m/>
    <m/>
    <x v="5"/>
    <n v="0"/>
    <n v="0"/>
    <n v="0"/>
    <x v="0"/>
    <m/>
    <m/>
    <n v="2.7"/>
    <x v="0"/>
  </r>
  <r>
    <x v="9"/>
    <n v="9451"/>
    <x v="1646"/>
    <n v="279"/>
    <n v="45785"/>
    <m/>
    <s v="Ignacio Gascón"/>
    <m/>
    <m/>
    <m/>
    <n v="0"/>
    <m/>
    <m/>
    <m/>
    <m/>
    <m/>
    <m/>
    <m/>
    <m/>
    <m/>
    <m/>
    <m/>
    <m/>
    <m/>
    <m/>
    <m/>
    <m/>
    <m/>
    <m/>
    <m/>
    <x v="5"/>
    <n v="0"/>
    <n v="0"/>
    <n v="0"/>
    <x v="0"/>
    <m/>
    <m/>
    <n v="27.9"/>
    <x v="0"/>
  </r>
  <r>
    <x v="9"/>
    <n v="9454"/>
    <x v="1647"/>
    <n v="42"/>
    <n v="45785"/>
    <m/>
    <s v="Ignacio Gascón"/>
    <m/>
    <m/>
    <m/>
    <n v="0"/>
    <m/>
    <m/>
    <m/>
    <m/>
    <m/>
    <m/>
    <m/>
    <m/>
    <m/>
    <m/>
    <m/>
    <m/>
    <m/>
    <m/>
    <m/>
    <m/>
    <m/>
    <m/>
    <m/>
    <x v="5"/>
    <n v="0"/>
    <n v="0"/>
    <n v="0"/>
    <x v="0"/>
    <m/>
    <m/>
    <n v="4.2"/>
    <x v="0"/>
  </r>
  <r>
    <x v="9"/>
    <n v="9455"/>
    <x v="1648"/>
    <n v="46"/>
    <n v="45785"/>
    <m/>
    <s v="Ignacio Gascón"/>
    <m/>
    <m/>
    <m/>
    <n v="0"/>
    <m/>
    <m/>
    <m/>
    <m/>
    <m/>
    <m/>
    <m/>
    <m/>
    <m/>
    <m/>
    <m/>
    <m/>
    <m/>
    <m/>
    <m/>
    <m/>
    <m/>
    <m/>
    <m/>
    <x v="5"/>
    <n v="0"/>
    <n v="0"/>
    <n v="0"/>
    <x v="0"/>
    <m/>
    <m/>
    <n v="4.5999999999999996"/>
    <x v="0"/>
  </r>
  <r>
    <x v="9"/>
    <n v="9456"/>
    <x v="1649"/>
    <n v="138"/>
    <n v="45785"/>
    <m/>
    <s v="Ignacio Gascón"/>
    <m/>
    <m/>
    <m/>
    <n v="0"/>
    <m/>
    <m/>
    <m/>
    <m/>
    <m/>
    <m/>
    <m/>
    <m/>
    <m/>
    <m/>
    <m/>
    <m/>
    <m/>
    <m/>
    <m/>
    <m/>
    <m/>
    <m/>
    <m/>
    <x v="5"/>
    <n v="0"/>
    <n v="0"/>
    <n v="0"/>
    <x v="0"/>
    <m/>
    <m/>
    <n v="13.8"/>
    <x v="0"/>
  </r>
  <r>
    <x v="9"/>
    <n v="9903"/>
    <x v="1650"/>
    <n v="4047"/>
    <n v="45785"/>
    <m/>
    <s v="Ignacio Gascón"/>
    <m/>
    <m/>
    <m/>
    <n v="0"/>
    <m/>
    <m/>
    <m/>
    <m/>
    <m/>
    <m/>
    <m/>
    <m/>
    <m/>
    <m/>
    <m/>
    <m/>
    <m/>
    <m/>
    <m/>
    <m/>
    <m/>
    <m/>
    <m/>
    <x v="5"/>
    <n v="0"/>
    <n v="0"/>
    <n v="0"/>
    <x v="0"/>
    <m/>
    <m/>
    <n v="404.7"/>
    <x v="0"/>
  </r>
  <r>
    <x v="9"/>
    <n v="9458"/>
    <x v="1651"/>
    <n v="719"/>
    <n v="45785"/>
    <m/>
    <s v="Ignacio Gascón"/>
    <m/>
    <m/>
    <m/>
    <n v="0"/>
    <m/>
    <m/>
    <m/>
    <m/>
    <m/>
    <m/>
    <m/>
    <m/>
    <m/>
    <m/>
    <m/>
    <m/>
    <m/>
    <m/>
    <m/>
    <m/>
    <m/>
    <m/>
    <m/>
    <x v="5"/>
    <n v="0"/>
    <n v="0"/>
    <n v="0"/>
    <x v="0"/>
    <m/>
    <m/>
    <n v="71.900000000000006"/>
    <x v="0"/>
  </r>
  <r>
    <x v="9"/>
    <n v="9460"/>
    <x v="1652"/>
    <n v="178"/>
    <n v="45785"/>
    <m/>
    <s v="Ignacio Gascón"/>
    <m/>
    <m/>
    <m/>
    <n v="0"/>
    <m/>
    <m/>
    <m/>
    <m/>
    <m/>
    <m/>
    <m/>
    <m/>
    <m/>
    <m/>
    <m/>
    <m/>
    <m/>
    <m/>
    <m/>
    <m/>
    <m/>
    <m/>
    <m/>
    <x v="5"/>
    <n v="0"/>
    <n v="0"/>
    <n v="0"/>
    <x v="0"/>
    <m/>
    <m/>
    <n v="17.8"/>
    <x v="0"/>
  </r>
  <r>
    <x v="9"/>
    <n v="9463"/>
    <x v="1653"/>
    <n v="273"/>
    <n v="45785"/>
    <m/>
    <s v="Ignacio Gascón"/>
    <m/>
    <m/>
    <m/>
    <n v="0"/>
    <m/>
    <m/>
    <m/>
    <m/>
    <m/>
    <m/>
    <m/>
    <m/>
    <m/>
    <m/>
    <m/>
    <m/>
    <m/>
    <m/>
    <m/>
    <m/>
    <m/>
    <m/>
    <m/>
    <x v="5"/>
    <n v="0"/>
    <n v="0"/>
    <n v="0"/>
    <x v="0"/>
    <m/>
    <m/>
    <n v="27.3"/>
    <x v="0"/>
  </r>
  <r>
    <x v="9"/>
    <n v="9464"/>
    <x v="1654"/>
    <n v="53"/>
    <m/>
    <m/>
    <s v="Ignacio Gascón"/>
    <m/>
    <m/>
    <m/>
    <n v="0"/>
    <m/>
    <m/>
    <m/>
    <m/>
    <m/>
    <m/>
    <m/>
    <m/>
    <m/>
    <m/>
    <m/>
    <m/>
    <m/>
    <m/>
    <m/>
    <m/>
    <m/>
    <m/>
    <m/>
    <x v="5"/>
    <n v="0"/>
    <n v="0"/>
    <n v="0"/>
    <x v="0"/>
    <m/>
    <m/>
    <n v="5.3"/>
    <x v="0"/>
  </r>
  <r>
    <x v="9"/>
    <n v="9466"/>
    <x v="1655"/>
    <n v="108"/>
    <n v="45785"/>
    <m/>
    <s v="Ignacio Gascón"/>
    <m/>
    <m/>
    <m/>
    <n v="0"/>
    <m/>
    <m/>
    <m/>
    <m/>
    <m/>
    <m/>
    <m/>
    <m/>
    <m/>
    <m/>
    <m/>
    <m/>
    <m/>
    <m/>
    <m/>
    <m/>
    <m/>
    <m/>
    <m/>
    <x v="5"/>
    <n v="0"/>
    <n v="0"/>
    <n v="0"/>
    <x v="0"/>
    <m/>
    <m/>
    <n v="10.8"/>
    <x v="0"/>
  </r>
  <r>
    <x v="9"/>
    <n v="9467"/>
    <x v="1656"/>
    <n v="75"/>
    <n v="45785"/>
    <m/>
    <s v="Ignacio Gascón"/>
    <n v="45790"/>
    <s v="OK"/>
    <m/>
    <n v="0"/>
    <s v="-"/>
    <n v="0"/>
    <s v="No"/>
    <s v="-"/>
    <s v="No"/>
    <n v="0"/>
    <n v="0"/>
    <n v="0"/>
    <n v="0"/>
    <n v="0"/>
    <n v="0"/>
    <n v="0"/>
    <s v="No"/>
    <s v="No"/>
    <s v="No"/>
    <m/>
    <m/>
    <m/>
    <m/>
    <x v="5"/>
    <n v="0"/>
    <n v="0"/>
    <n v="16"/>
    <x v="2"/>
    <n v="0"/>
    <n v="0"/>
    <n v="7.5"/>
    <x v="0"/>
  </r>
  <r>
    <x v="9"/>
    <n v="9471"/>
    <x v="1657"/>
    <n v="205"/>
    <n v="45785"/>
    <m/>
    <s v="Ignacio Gascón"/>
    <m/>
    <m/>
    <m/>
    <n v="0"/>
    <m/>
    <m/>
    <m/>
    <m/>
    <m/>
    <m/>
    <m/>
    <m/>
    <m/>
    <m/>
    <m/>
    <m/>
    <m/>
    <m/>
    <m/>
    <m/>
    <m/>
    <m/>
    <m/>
    <x v="5"/>
    <n v="0"/>
    <n v="0"/>
    <n v="0"/>
    <x v="0"/>
    <m/>
    <m/>
    <n v="20.5"/>
    <x v="0"/>
  </r>
  <r>
    <x v="9"/>
    <n v="9472"/>
    <x v="1658"/>
    <n v="52"/>
    <n v="45785"/>
    <m/>
    <s v="Ignacio Gascón"/>
    <m/>
    <m/>
    <m/>
    <n v="0"/>
    <m/>
    <m/>
    <m/>
    <m/>
    <m/>
    <m/>
    <m/>
    <m/>
    <m/>
    <m/>
    <m/>
    <m/>
    <m/>
    <m/>
    <m/>
    <m/>
    <m/>
    <m/>
    <m/>
    <x v="5"/>
    <n v="0"/>
    <n v="0"/>
    <n v="0"/>
    <x v="0"/>
    <m/>
    <m/>
    <n v="5.2"/>
    <x v="0"/>
  </r>
  <r>
    <x v="9"/>
    <n v="9473"/>
    <x v="1659"/>
    <n v="79"/>
    <n v="45785"/>
    <m/>
    <s v="Ignacio Gascón"/>
    <m/>
    <m/>
    <m/>
    <n v="0"/>
    <m/>
    <m/>
    <m/>
    <m/>
    <m/>
    <m/>
    <m/>
    <m/>
    <m/>
    <m/>
    <m/>
    <m/>
    <m/>
    <m/>
    <m/>
    <m/>
    <m/>
    <m/>
    <m/>
    <x v="5"/>
    <n v="0"/>
    <n v="0"/>
    <n v="0"/>
    <x v="0"/>
    <m/>
    <m/>
    <n v="7.9"/>
    <x v="0"/>
  </r>
  <r>
    <x v="9"/>
    <n v="9476"/>
    <x v="1660"/>
    <n v="63"/>
    <n v="45785"/>
    <m/>
    <s v="Ignacio Gascón"/>
    <m/>
    <m/>
    <m/>
    <n v="0"/>
    <m/>
    <m/>
    <m/>
    <m/>
    <m/>
    <m/>
    <m/>
    <m/>
    <m/>
    <m/>
    <m/>
    <m/>
    <m/>
    <m/>
    <m/>
    <m/>
    <m/>
    <m/>
    <m/>
    <x v="5"/>
    <n v="0"/>
    <n v="0"/>
    <n v="0"/>
    <x v="0"/>
    <m/>
    <m/>
    <n v="6.3"/>
    <x v="0"/>
  </r>
  <r>
    <x v="9"/>
    <n v="9424"/>
    <x v="1661"/>
    <n v="37"/>
    <n v="45785"/>
    <m/>
    <s v="Ignacio Gascón"/>
    <m/>
    <m/>
    <m/>
    <n v="0"/>
    <m/>
    <m/>
    <m/>
    <m/>
    <m/>
    <m/>
    <m/>
    <m/>
    <m/>
    <m/>
    <m/>
    <m/>
    <m/>
    <m/>
    <m/>
    <m/>
    <m/>
    <m/>
    <m/>
    <x v="5"/>
    <n v="0"/>
    <n v="0"/>
    <n v="0"/>
    <x v="0"/>
    <m/>
    <m/>
    <n v="3.7"/>
    <x v="0"/>
  </r>
  <r>
    <x v="9"/>
    <n v="9425"/>
    <x v="1662"/>
    <n v="504"/>
    <n v="45785"/>
    <m/>
    <s v="Ignacio Gascón"/>
    <m/>
    <m/>
    <m/>
    <n v="0"/>
    <m/>
    <m/>
    <m/>
    <m/>
    <m/>
    <m/>
    <m/>
    <m/>
    <m/>
    <m/>
    <m/>
    <m/>
    <m/>
    <m/>
    <m/>
    <m/>
    <m/>
    <m/>
    <m/>
    <x v="5"/>
    <n v="0"/>
    <n v="0"/>
    <n v="0"/>
    <x v="0"/>
    <m/>
    <m/>
    <n v="50.4"/>
    <x v="0"/>
  </r>
  <r>
    <x v="9"/>
    <n v="9478"/>
    <x v="1663"/>
    <n v="40"/>
    <n v="45785"/>
    <m/>
    <s v="Ignacio Gascón"/>
    <m/>
    <m/>
    <m/>
    <n v="0"/>
    <m/>
    <m/>
    <m/>
    <m/>
    <m/>
    <m/>
    <m/>
    <m/>
    <m/>
    <m/>
    <m/>
    <m/>
    <m/>
    <m/>
    <m/>
    <m/>
    <m/>
    <m/>
    <m/>
    <x v="5"/>
    <n v="0"/>
    <n v="0"/>
    <n v="0"/>
    <x v="0"/>
    <m/>
    <m/>
    <n v="4"/>
    <x v="0"/>
  </r>
  <r>
    <x v="9"/>
    <n v="9480"/>
    <x v="1664"/>
    <n v="115"/>
    <n v="45785"/>
    <m/>
    <s v="Ignacio Gascón"/>
    <m/>
    <m/>
    <m/>
    <n v="0"/>
    <m/>
    <m/>
    <m/>
    <m/>
    <m/>
    <m/>
    <m/>
    <m/>
    <m/>
    <m/>
    <m/>
    <m/>
    <m/>
    <m/>
    <m/>
    <m/>
    <m/>
    <m/>
    <m/>
    <x v="5"/>
    <n v="0"/>
    <n v="0"/>
    <n v="0"/>
    <x v="0"/>
    <m/>
    <m/>
    <n v="11.5"/>
    <x v="0"/>
  </r>
  <r>
    <x v="9"/>
    <n v="9482"/>
    <x v="1665"/>
    <n v="31"/>
    <n v="45785"/>
    <m/>
    <s v="Ignacio Gascón"/>
    <m/>
    <m/>
    <m/>
    <n v="0"/>
    <m/>
    <m/>
    <m/>
    <m/>
    <m/>
    <m/>
    <m/>
    <m/>
    <m/>
    <m/>
    <m/>
    <m/>
    <m/>
    <m/>
    <m/>
    <m/>
    <m/>
    <m/>
    <m/>
    <x v="5"/>
    <n v="0"/>
    <n v="0"/>
    <n v="0"/>
    <x v="0"/>
    <m/>
    <m/>
    <n v="3.1"/>
    <x v="0"/>
  </r>
  <r>
    <x v="9"/>
    <n v="9483"/>
    <x v="1666"/>
    <n v="209"/>
    <n v="45785"/>
    <m/>
    <s v="Ignacio Gascón"/>
    <s v="16/06/2025 Nos reenvia a"/>
    <s v="FASE 2"/>
    <m/>
    <n v="0"/>
    <m/>
    <m/>
    <m/>
    <m/>
    <m/>
    <m/>
    <m/>
    <m/>
    <m/>
    <m/>
    <m/>
    <m/>
    <m/>
    <m/>
    <m/>
    <m/>
    <m/>
    <m/>
    <m/>
    <x v="5"/>
    <n v="0"/>
    <n v="0"/>
    <n v="0"/>
    <x v="0"/>
    <m/>
    <m/>
    <n v="20.9"/>
    <x v="0"/>
  </r>
  <r>
    <x v="9"/>
    <n v="9485"/>
    <x v="1667"/>
    <n v="57"/>
    <n v="45785"/>
    <m/>
    <s v="Ignacio Gascón"/>
    <m/>
    <m/>
    <m/>
    <n v="0"/>
    <m/>
    <m/>
    <m/>
    <m/>
    <m/>
    <m/>
    <m/>
    <m/>
    <m/>
    <m/>
    <m/>
    <m/>
    <m/>
    <m/>
    <m/>
    <m/>
    <m/>
    <m/>
    <m/>
    <x v="5"/>
    <n v="0"/>
    <n v="0"/>
    <n v="0"/>
    <x v="0"/>
    <m/>
    <m/>
    <n v="5.7"/>
    <x v="0"/>
  </r>
  <r>
    <x v="10"/>
    <n v="10001"/>
    <x v="1668"/>
    <n v="331"/>
    <n v="45782"/>
    <n v="45921"/>
    <s v="Virginia S"/>
    <s v="Lo recibieron 19/05"/>
    <s v="FASE 2"/>
    <s v="QQ-749-25"/>
    <n v="0"/>
    <m/>
    <m/>
    <m/>
    <m/>
    <m/>
    <m/>
    <m/>
    <m/>
    <m/>
    <m/>
    <m/>
    <m/>
    <m/>
    <m/>
    <m/>
    <m/>
    <m/>
    <m/>
    <m/>
    <x v="6"/>
    <n v="0"/>
    <n v="0"/>
    <n v="0"/>
    <x v="0"/>
    <m/>
    <m/>
    <n v="33.1"/>
    <x v="0"/>
  </r>
  <r>
    <x v="10"/>
    <n v="10002"/>
    <x v="1669"/>
    <n v="368"/>
    <n v="45782"/>
    <n v="45817"/>
    <s v="Virginia S"/>
    <s v="No lo han recibido"/>
    <s v="FASE 2"/>
    <m/>
    <n v="0"/>
    <m/>
    <m/>
    <m/>
    <m/>
    <m/>
    <m/>
    <m/>
    <m/>
    <m/>
    <m/>
    <m/>
    <m/>
    <m/>
    <m/>
    <m/>
    <m/>
    <m/>
    <m/>
    <m/>
    <x v="6"/>
    <n v="0"/>
    <n v="0"/>
    <n v="0"/>
    <x v="0"/>
    <m/>
    <m/>
    <n v="36.799999999999997"/>
    <x v="0"/>
  </r>
  <r>
    <x v="10"/>
    <n v="10003"/>
    <x v="1670"/>
    <n v="576"/>
    <n v="45782"/>
    <n v="45817"/>
    <s v="Virginia S"/>
    <s v="Lo recibieron 06/05"/>
    <s v="FASE 2"/>
    <m/>
    <n v="0"/>
    <m/>
    <m/>
    <m/>
    <m/>
    <m/>
    <m/>
    <m/>
    <m/>
    <m/>
    <m/>
    <m/>
    <m/>
    <m/>
    <m/>
    <m/>
    <m/>
    <m/>
    <m/>
    <m/>
    <x v="6"/>
    <n v="0"/>
    <n v="0"/>
    <n v="0"/>
    <x v="0"/>
    <m/>
    <m/>
    <n v="57.6"/>
    <x v="0"/>
  </r>
  <r>
    <x v="10"/>
    <n v="10004"/>
    <x v="1671"/>
    <n v="805"/>
    <n v="45782"/>
    <n v="45817"/>
    <s v="Virginia S"/>
    <s v="Lo recibieron 05/05"/>
    <s v="FASE 2"/>
    <m/>
    <n v="0"/>
    <m/>
    <m/>
    <m/>
    <m/>
    <m/>
    <m/>
    <m/>
    <m/>
    <m/>
    <m/>
    <m/>
    <m/>
    <m/>
    <m/>
    <m/>
    <m/>
    <m/>
    <m/>
    <m/>
    <x v="6"/>
    <n v="0"/>
    <n v="0"/>
    <n v="0"/>
    <x v="0"/>
    <m/>
    <m/>
    <n v="80.5"/>
    <x v="0"/>
  </r>
  <r>
    <x v="10"/>
    <n v="10005"/>
    <x v="1672"/>
    <n v="581"/>
    <n v="45782"/>
    <n v="45817"/>
    <s v="Virginia S"/>
    <s v="Lo recibieron 05/05"/>
    <s v="FASE 2"/>
    <m/>
    <n v="0"/>
    <m/>
    <m/>
    <m/>
    <m/>
    <m/>
    <m/>
    <m/>
    <m/>
    <m/>
    <m/>
    <m/>
    <m/>
    <m/>
    <m/>
    <m/>
    <m/>
    <m/>
    <m/>
    <m/>
    <x v="6"/>
    <n v="0"/>
    <n v="0"/>
    <n v="0"/>
    <x v="0"/>
    <m/>
    <m/>
    <n v="58.1"/>
    <x v="0"/>
  </r>
  <r>
    <x v="10"/>
    <n v="10006"/>
    <x v="1673"/>
    <n v="1349"/>
    <n v="45782"/>
    <m/>
    <s v="Virginia S"/>
    <n v="45783"/>
    <s v="OK"/>
    <m/>
    <n v="0"/>
    <s v="-"/>
    <n v="0"/>
    <s v="No"/>
    <s v="-"/>
    <s v="No"/>
    <n v="0"/>
    <n v="0"/>
    <n v="0"/>
    <n v="0"/>
    <n v="0"/>
    <n v="0"/>
    <n v="0"/>
    <s v="Diputación Provincial de Cáceres sobre la Gestión y prestación del servicio de _x000a_recogida, alojamiento, manutención y entrega de perros abandonados"/>
    <s v="No"/>
    <s v="No"/>
    <m/>
    <m/>
    <m/>
    <m/>
    <x v="6"/>
    <n v="0"/>
    <n v="0"/>
    <n v="16"/>
    <x v="2"/>
    <n v="0"/>
    <n v="0"/>
    <n v="134.9"/>
    <x v="0"/>
  </r>
  <r>
    <x v="10"/>
    <n v="10007"/>
    <x v="1674"/>
    <n v="657"/>
    <n v="45782"/>
    <m/>
    <s v="Virginia S"/>
    <n v="45792"/>
    <s v="OK"/>
    <m/>
    <n v="0"/>
    <s v="-"/>
    <n v="0"/>
    <s v="No"/>
    <s v="-"/>
    <s v="No"/>
    <n v="0"/>
    <n v="0"/>
    <n v="0"/>
    <n v="0"/>
    <n v="0"/>
    <n v="0"/>
    <n v="0"/>
    <s v="No"/>
    <s v="No"/>
    <s v="No"/>
    <m/>
    <m/>
    <m/>
    <m/>
    <x v="6"/>
    <n v="0"/>
    <n v="0"/>
    <n v="16"/>
    <x v="2"/>
    <n v="0"/>
    <n v="0"/>
    <n v="65.7"/>
    <x v="0"/>
  </r>
  <r>
    <x v="10"/>
    <n v="10008"/>
    <x v="1675"/>
    <n v="1347"/>
    <n v="45782"/>
    <n v="45817"/>
    <s v="Virginia S"/>
    <s v="Lo recibieron 05/05"/>
    <s v="FASE 2"/>
    <m/>
    <n v="0"/>
    <m/>
    <m/>
    <m/>
    <m/>
    <m/>
    <m/>
    <m/>
    <m/>
    <m/>
    <m/>
    <m/>
    <m/>
    <m/>
    <m/>
    <m/>
    <m/>
    <m/>
    <m/>
    <m/>
    <x v="6"/>
    <n v="0"/>
    <n v="0"/>
    <n v="0"/>
    <x v="0"/>
    <m/>
    <m/>
    <n v="134.69999999999999"/>
    <x v="0"/>
  </r>
  <r>
    <x v="10"/>
    <n v="10009"/>
    <x v="1676"/>
    <n v="266"/>
    <n v="45782"/>
    <n v="45921"/>
    <s v="Virginia S"/>
    <s v="Lo recibieron 14/05"/>
    <s v="FASE 2"/>
    <m/>
    <n v="0"/>
    <m/>
    <m/>
    <m/>
    <m/>
    <m/>
    <m/>
    <m/>
    <m/>
    <m/>
    <m/>
    <m/>
    <m/>
    <m/>
    <m/>
    <m/>
    <m/>
    <m/>
    <m/>
    <m/>
    <x v="6"/>
    <n v="0"/>
    <n v="0"/>
    <n v="0"/>
    <x v="0"/>
    <m/>
    <m/>
    <n v="26.6"/>
    <x v="0"/>
  </r>
  <r>
    <x v="10"/>
    <n v="10010"/>
    <x v="1677"/>
    <n v="2454"/>
    <n v="45782"/>
    <m/>
    <s v="Virginia S"/>
    <n v="45782"/>
    <s v="OK"/>
    <m/>
    <n v="0"/>
    <s v="-"/>
    <n v="0"/>
    <s v="Sí"/>
    <n v="45483"/>
    <s v="No"/>
    <n v="0"/>
    <n v="0"/>
    <n v="0"/>
    <n v="0"/>
    <n v="0"/>
    <n v="0"/>
    <n v="0"/>
    <s v="Diputación Provincial de Cáceres sobre prestación del servicio de _x000a_recogida de perros abandonados"/>
    <s v="No"/>
    <s v="No"/>
    <m/>
    <m/>
    <m/>
    <m/>
    <x v="6"/>
    <n v="0"/>
    <n v="0"/>
    <n v="16"/>
    <x v="2"/>
    <n v="0"/>
    <n v="0"/>
    <n v="245.4"/>
    <x v="0"/>
  </r>
  <r>
    <x v="10"/>
    <n v="10011"/>
    <x v="1678"/>
    <n v="593"/>
    <n v="45782"/>
    <n v="45817"/>
    <s v="Virginia S"/>
    <n v="45890"/>
    <s v="OK FASE 2"/>
    <s v="Enviado a Transparecencia, respuesta obtenida del Ayto"/>
    <n v="0"/>
    <s v="-"/>
    <n v="0"/>
    <s v="Sí"/>
    <s v="07/20223"/>
    <s v="Sí"/>
    <n v="0"/>
    <n v="8380"/>
    <n v="0"/>
    <n v="0"/>
    <n v="0"/>
    <n v="0"/>
    <n v="0"/>
    <s v="Diputación Provincial de Cáceres y  Asociación de Defensa Sanitaria Ganadera Río Almonte"/>
    <s v="Sí"/>
    <s v="Sí"/>
    <m/>
    <m/>
    <m/>
    <m/>
    <x v="6"/>
    <n v="0"/>
    <n v="0"/>
    <n v="16"/>
    <x v="2"/>
    <n v="14.131534569983137"/>
    <n v="0"/>
    <n v="59.3"/>
    <x v="0"/>
  </r>
  <r>
    <x v="10"/>
    <n v="10012"/>
    <x v="1679"/>
    <n v="600"/>
    <n v="45782"/>
    <n v="45817"/>
    <s v="Virginia S"/>
    <s v="Lo recibieron 06/05, Me llamaron pero no han contestado vía portal"/>
    <s v="FASE 2"/>
    <m/>
    <n v="0"/>
    <m/>
    <m/>
    <m/>
    <m/>
    <m/>
    <m/>
    <m/>
    <m/>
    <m/>
    <m/>
    <m/>
    <m/>
    <m/>
    <m/>
    <m/>
    <m/>
    <m/>
    <m/>
    <m/>
    <x v="6"/>
    <n v="0"/>
    <n v="0"/>
    <n v="0"/>
    <x v="0"/>
    <m/>
    <m/>
    <n v="60"/>
    <x v="0"/>
  </r>
  <r>
    <x v="10"/>
    <n v="10013"/>
    <x v="1680"/>
    <n v="286"/>
    <n v="45782"/>
    <n v="45817"/>
    <s v="Virginia S"/>
    <s v="Lo recibieron 05/05"/>
    <s v="FASE 2"/>
    <m/>
    <n v="0"/>
    <m/>
    <m/>
    <m/>
    <m/>
    <m/>
    <m/>
    <m/>
    <m/>
    <m/>
    <m/>
    <m/>
    <m/>
    <m/>
    <m/>
    <m/>
    <m/>
    <m/>
    <m/>
    <m/>
    <x v="6"/>
    <n v="0"/>
    <n v="0"/>
    <n v="0"/>
    <x v="0"/>
    <m/>
    <m/>
    <n v="28.6"/>
    <x v="0"/>
  </r>
  <r>
    <x v="10"/>
    <n v="10014"/>
    <x v="1681"/>
    <n v="1997"/>
    <n v="45782"/>
    <n v="45817"/>
    <s v="Virginia S"/>
    <s v="No lo han recibido"/>
    <s v="FASE 2"/>
    <m/>
    <n v="0"/>
    <m/>
    <m/>
    <m/>
    <m/>
    <m/>
    <m/>
    <m/>
    <m/>
    <m/>
    <m/>
    <m/>
    <m/>
    <m/>
    <m/>
    <m/>
    <m/>
    <m/>
    <m/>
    <m/>
    <x v="6"/>
    <n v="0"/>
    <n v="0"/>
    <n v="0"/>
    <x v="0"/>
    <m/>
    <m/>
    <n v="199.7"/>
    <x v="0"/>
  </r>
  <r>
    <x v="10"/>
    <n v="10015"/>
    <x v="1682"/>
    <n v="704"/>
    <n v="45782"/>
    <n v="45817"/>
    <s v="Virginia S"/>
    <s v="Lo recibieron 05/05"/>
    <s v="FASE 2"/>
    <m/>
    <n v="0"/>
    <m/>
    <m/>
    <m/>
    <m/>
    <m/>
    <m/>
    <m/>
    <m/>
    <m/>
    <m/>
    <m/>
    <m/>
    <m/>
    <m/>
    <m/>
    <m/>
    <m/>
    <m/>
    <m/>
    <x v="6"/>
    <n v="0"/>
    <n v="0"/>
    <n v="0"/>
    <x v="0"/>
    <m/>
    <m/>
    <n v="70.400000000000006"/>
    <x v="0"/>
  </r>
  <r>
    <x v="10"/>
    <n v="10016"/>
    <x v="1683"/>
    <n v="352"/>
    <n v="45782"/>
    <n v="45817"/>
    <s v="Virginia S"/>
    <n v="45799"/>
    <s v="FASE 2"/>
    <s v="Me cuenta su vida y no contesta a nada"/>
    <n v="0"/>
    <m/>
    <m/>
    <m/>
    <m/>
    <m/>
    <m/>
    <m/>
    <m/>
    <m/>
    <m/>
    <m/>
    <m/>
    <m/>
    <m/>
    <m/>
    <m/>
    <m/>
    <m/>
    <m/>
    <x v="6"/>
    <n v="0"/>
    <n v="0"/>
    <n v="0"/>
    <x v="0"/>
    <m/>
    <m/>
    <n v="35.200000000000003"/>
    <x v="0"/>
  </r>
  <r>
    <x v="10"/>
    <n v="10017"/>
    <x v="1684"/>
    <n v="746"/>
    <n v="45782"/>
    <n v="45817"/>
    <s v="Virginia S"/>
    <s v="Lo recibieron 07/05"/>
    <s v="FASE 2"/>
    <m/>
    <n v="0"/>
    <m/>
    <m/>
    <m/>
    <m/>
    <m/>
    <m/>
    <m/>
    <m/>
    <m/>
    <m/>
    <m/>
    <m/>
    <m/>
    <m/>
    <m/>
    <m/>
    <m/>
    <m/>
    <m/>
    <x v="6"/>
    <n v="0"/>
    <n v="0"/>
    <n v="0"/>
    <x v="0"/>
    <m/>
    <m/>
    <n v="74.599999999999994"/>
    <x v="0"/>
  </r>
  <r>
    <x v="10"/>
    <n v="10018"/>
    <x v="1685"/>
    <n v="1724"/>
    <n v="45782"/>
    <n v="45817"/>
    <s v="Virginia S"/>
    <s v="Lo recibieron 06/05"/>
    <s v="FASE 2"/>
    <m/>
    <n v="0"/>
    <m/>
    <m/>
    <m/>
    <m/>
    <m/>
    <m/>
    <m/>
    <m/>
    <m/>
    <m/>
    <m/>
    <m/>
    <m/>
    <m/>
    <m/>
    <m/>
    <m/>
    <m/>
    <m/>
    <x v="6"/>
    <n v="0"/>
    <n v="0"/>
    <n v="0"/>
    <x v="0"/>
    <m/>
    <m/>
    <n v="172.4"/>
    <x v="0"/>
  </r>
  <r>
    <x v="10"/>
    <n v="10019"/>
    <x v="1686"/>
    <n v="1615"/>
    <n v="45782"/>
    <n v="45817"/>
    <s v="Virginia S"/>
    <s v="Lo recibieron 05/05"/>
    <s v="FASE 2"/>
    <m/>
    <n v="0"/>
    <m/>
    <m/>
    <m/>
    <m/>
    <m/>
    <m/>
    <m/>
    <m/>
    <m/>
    <m/>
    <m/>
    <m/>
    <m/>
    <m/>
    <m/>
    <m/>
    <m/>
    <m/>
    <m/>
    <x v="6"/>
    <n v="0"/>
    <n v="0"/>
    <n v="0"/>
    <x v="0"/>
    <m/>
    <m/>
    <n v="161.5"/>
    <x v="0"/>
  </r>
  <r>
    <x v="10"/>
    <n v="10020"/>
    <x v="1687"/>
    <n v="1779"/>
    <n v="45782"/>
    <n v="45817"/>
    <s v="Virginia S"/>
    <s v="Lo recibieron 07/05"/>
    <s v="FASE 2"/>
    <m/>
    <n v="0"/>
    <m/>
    <m/>
    <m/>
    <m/>
    <m/>
    <m/>
    <m/>
    <m/>
    <m/>
    <m/>
    <m/>
    <m/>
    <m/>
    <m/>
    <m/>
    <m/>
    <m/>
    <m/>
    <m/>
    <x v="6"/>
    <n v="0"/>
    <n v="0"/>
    <n v="0"/>
    <x v="0"/>
    <m/>
    <m/>
    <n v="177.9"/>
    <x v="0"/>
  </r>
  <r>
    <x v="10"/>
    <n v="10021"/>
    <x v="1688"/>
    <n v="5520"/>
    <n v="45782"/>
    <n v="45817"/>
    <s v="Virginia S"/>
    <s v="Lo recibieron 05/05"/>
    <s v="FASE 2"/>
    <m/>
    <n v="0"/>
    <m/>
    <m/>
    <m/>
    <m/>
    <m/>
    <m/>
    <m/>
    <m/>
    <m/>
    <m/>
    <m/>
    <m/>
    <m/>
    <m/>
    <m/>
    <m/>
    <m/>
    <m/>
    <m/>
    <x v="6"/>
    <n v="0"/>
    <n v="0"/>
    <n v="0"/>
    <x v="0"/>
    <m/>
    <m/>
    <n v="552"/>
    <x v="0"/>
  </r>
  <r>
    <x v="10"/>
    <n v="10022"/>
    <x v="1689"/>
    <n v="426"/>
    <n v="45782"/>
    <n v="45817"/>
    <s v="Virginia S"/>
    <s v="Lo recibieron 06/05"/>
    <s v="FASE 2"/>
    <m/>
    <n v="0"/>
    <m/>
    <m/>
    <m/>
    <m/>
    <m/>
    <m/>
    <m/>
    <m/>
    <m/>
    <m/>
    <m/>
    <m/>
    <m/>
    <m/>
    <m/>
    <m/>
    <m/>
    <m/>
    <m/>
    <x v="6"/>
    <n v="0"/>
    <n v="0"/>
    <n v="0"/>
    <x v="0"/>
    <m/>
    <m/>
    <n v="42.6"/>
    <x v="0"/>
  </r>
  <r>
    <x v="10"/>
    <n v="10023"/>
    <x v="1690"/>
    <n v="812"/>
    <n v="45782"/>
    <n v="45817"/>
    <s v="Virginia S"/>
    <s v="Lo recibieron 05/05"/>
    <s v="FASE 2"/>
    <m/>
    <n v="0"/>
    <m/>
    <m/>
    <m/>
    <m/>
    <m/>
    <m/>
    <m/>
    <m/>
    <m/>
    <m/>
    <m/>
    <m/>
    <m/>
    <m/>
    <m/>
    <m/>
    <m/>
    <m/>
    <m/>
    <x v="6"/>
    <n v="0"/>
    <n v="0"/>
    <n v="0"/>
    <x v="0"/>
    <m/>
    <m/>
    <n v="81.2"/>
    <x v="0"/>
  </r>
  <r>
    <x v="10"/>
    <n v="10024"/>
    <x v="1691"/>
    <n v="737"/>
    <n v="45782"/>
    <m/>
    <s v="Virginia S"/>
    <s v="07/05/2025 vía mail"/>
    <s v="OK"/>
    <m/>
    <n v="63"/>
    <n v="2024"/>
    <n v="50"/>
    <s v="No"/>
    <s v="-"/>
    <s v="Sí"/>
    <n v="50"/>
    <n v="3500"/>
    <n v="0"/>
    <n v="0"/>
    <n v="0"/>
    <n v="0"/>
    <n v="0"/>
    <s v="No"/>
    <s v="No"/>
    <s v="No"/>
    <m/>
    <m/>
    <m/>
    <m/>
    <x v="6"/>
    <n v="0.5"/>
    <n v="32"/>
    <n v="16"/>
    <x v="2"/>
    <n v="4.7489823609226596"/>
    <n v="0"/>
    <n v="73.7"/>
    <x v="1"/>
  </r>
  <r>
    <x v="10"/>
    <n v="10025"/>
    <x v="1692"/>
    <n v="382"/>
    <n v="45782"/>
    <n v="45818"/>
    <s v="Virginia S"/>
    <n v="45957"/>
    <s v="OK"/>
    <m/>
    <n v="0"/>
    <s v="-"/>
    <n v="0"/>
    <s v="No"/>
    <s v="-"/>
    <s v="No"/>
    <n v="0"/>
    <n v="0"/>
    <n v="0"/>
    <n v="2"/>
    <n v="0"/>
    <n v="0"/>
    <n v="0"/>
    <s v="Diputación Provincial de Cáceres"/>
    <s v="No"/>
    <s v="No"/>
    <m/>
    <m/>
    <m/>
    <m/>
    <x v="6"/>
    <n v="0"/>
    <n v="0"/>
    <n v="16"/>
    <x v="2"/>
    <n v="0"/>
    <n v="0"/>
    <n v="38.200000000000003"/>
    <x v="0"/>
  </r>
  <r>
    <x v="10"/>
    <n v="10026"/>
    <x v="1693"/>
    <n v="743"/>
    <n v="45782"/>
    <n v="45818"/>
    <s v="Virginia S"/>
    <s v="Lo recibieron 05/05"/>
    <s v="FASE 2"/>
    <m/>
    <n v="0"/>
    <m/>
    <m/>
    <m/>
    <m/>
    <m/>
    <m/>
    <m/>
    <m/>
    <m/>
    <m/>
    <m/>
    <m/>
    <m/>
    <m/>
    <m/>
    <m/>
    <m/>
    <m/>
    <m/>
    <x v="6"/>
    <n v="0"/>
    <n v="0"/>
    <n v="0"/>
    <x v="0"/>
    <m/>
    <m/>
    <n v="74.3"/>
    <x v="0"/>
  </r>
  <r>
    <x v="10"/>
    <n v="10027"/>
    <x v="1694"/>
    <n v="84"/>
    <n v="45782"/>
    <m/>
    <s v="Virginia S"/>
    <n v="45798"/>
    <s v="OK"/>
    <m/>
    <n v="0"/>
    <s v="-"/>
    <n v="0"/>
    <s v="No"/>
    <s v="No"/>
    <s v="No"/>
    <n v="0"/>
    <n v="50"/>
    <n v="0"/>
    <n v="0"/>
    <n v="0"/>
    <n v="0"/>
    <n v="0"/>
    <s v="Diputación Provincial de Cáceres y Refugio Provincial de Animales"/>
    <s v="Sí"/>
    <s v="No"/>
    <m/>
    <m/>
    <m/>
    <m/>
    <x v="6"/>
    <n v="0"/>
    <n v="0"/>
    <n v="16"/>
    <x v="2"/>
    <n v="0.59523809523809523"/>
    <n v="0"/>
    <n v="8.4"/>
    <x v="0"/>
  </r>
  <r>
    <x v="10"/>
    <n v="10028"/>
    <x v="1695"/>
    <n v="124"/>
    <n v="45782"/>
    <n v="45818"/>
    <s v="Virginia S"/>
    <s v="Lo recibieron 06/05"/>
    <s v="FASE 2"/>
    <m/>
    <n v="0"/>
    <m/>
    <m/>
    <m/>
    <m/>
    <m/>
    <m/>
    <m/>
    <m/>
    <m/>
    <m/>
    <m/>
    <m/>
    <m/>
    <m/>
    <m/>
    <m/>
    <m/>
    <m/>
    <m/>
    <x v="6"/>
    <n v="0"/>
    <n v="0"/>
    <n v="0"/>
    <x v="0"/>
    <m/>
    <m/>
    <n v="12.4"/>
    <x v="0"/>
  </r>
  <r>
    <x v="10"/>
    <n v="10029"/>
    <x v="1696"/>
    <n v="395"/>
    <n v="45782"/>
    <n v="45818"/>
    <s v="Virginia S"/>
    <s v="Lo recibieron 08/05"/>
    <s v="FASE 2"/>
    <m/>
    <n v="0"/>
    <m/>
    <m/>
    <m/>
    <m/>
    <m/>
    <m/>
    <m/>
    <m/>
    <m/>
    <m/>
    <m/>
    <m/>
    <m/>
    <m/>
    <m/>
    <m/>
    <m/>
    <m/>
    <m/>
    <x v="6"/>
    <n v="0"/>
    <n v="0"/>
    <n v="0"/>
    <x v="0"/>
    <m/>
    <m/>
    <n v="39.5"/>
    <x v="0"/>
  </r>
  <r>
    <x v="10"/>
    <n v="10030"/>
    <x v="1697"/>
    <n v="503"/>
    <n v="45782"/>
    <n v="45921"/>
    <s v="Virginia S"/>
    <s v="Lo recibieron 13/05"/>
    <s v="FASE 2"/>
    <m/>
    <n v="0"/>
    <m/>
    <m/>
    <m/>
    <m/>
    <m/>
    <m/>
    <m/>
    <m/>
    <m/>
    <m/>
    <m/>
    <m/>
    <m/>
    <m/>
    <m/>
    <m/>
    <m/>
    <m/>
    <m/>
    <x v="6"/>
    <n v="0"/>
    <n v="0"/>
    <n v="0"/>
    <x v="0"/>
    <m/>
    <m/>
    <n v="50.3"/>
    <x v="0"/>
  </r>
  <r>
    <x v="10"/>
    <n v="10031"/>
    <x v="1698"/>
    <n v="188"/>
    <n v="45782"/>
    <n v="45818"/>
    <s v="Virginia S"/>
    <s v="Lo recibieron 05/05"/>
    <s v="FASE 2"/>
    <m/>
    <n v="0"/>
    <m/>
    <m/>
    <m/>
    <m/>
    <m/>
    <m/>
    <m/>
    <m/>
    <m/>
    <m/>
    <m/>
    <m/>
    <m/>
    <m/>
    <m/>
    <m/>
    <m/>
    <m/>
    <m/>
    <x v="6"/>
    <n v="0"/>
    <n v="0"/>
    <n v="0"/>
    <x v="0"/>
    <m/>
    <m/>
    <n v="18.8"/>
    <x v="0"/>
  </r>
  <r>
    <x v="10"/>
    <n v="10032"/>
    <x v="1699"/>
    <n v="1746"/>
    <n v="45782"/>
    <n v="45818"/>
    <s v="Virginia S"/>
    <s v="Lo recibieron 05/05"/>
    <s v="FASE 2"/>
    <m/>
    <n v="0"/>
    <m/>
    <m/>
    <m/>
    <m/>
    <m/>
    <m/>
    <m/>
    <m/>
    <m/>
    <m/>
    <m/>
    <m/>
    <m/>
    <m/>
    <m/>
    <m/>
    <m/>
    <m/>
    <m/>
    <x v="6"/>
    <n v="0"/>
    <n v="0"/>
    <n v="0"/>
    <x v="0"/>
    <m/>
    <m/>
    <n v="174.6"/>
    <x v="0"/>
  </r>
  <r>
    <x v="10"/>
    <n v="10033"/>
    <x v="1700"/>
    <n v="407"/>
    <n v="45782"/>
    <n v="45818"/>
    <s v="Virginia S"/>
    <s v="Lo recibieron 09/05"/>
    <s v="FASE 2"/>
    <m/>
    <n v="0"/>
    <m/>
    <m/>
    <m/>
    <m/>
    <m/>
    <m/>
    <m/>
    <m/>
    <m/>
    <m/>
    <m/>
    <m/>
    <m/>
    <m/>
    <m/>
    <m/>
    <m/>
    <m/>
    <m/>
    <x v="6"/>
    <n v="0"/>
    <n v="0"/>
    <n v="0"/>
    <x v="0"/>
    <m/>
    <m/>
    <n v="40.700000000000003"/>
    <x v="0"/>
  </r>
  <r>
    <x v="10"/>
    <n v="10034"/>
    <x v="1701"/>
    <n v="335"/>
    <n v="45782"/>
    <n v="45818"/>
    <s v="Virginia S"/>
    <s v="Lo recibieron 05/05"/>
    <s v="FASE 2"/>
    <m/>
    <n v="0"/>
    <m/>
    <m/>
    <m/>
    <m/>
    <m/>
    <m/>
    <m/>
    <m/>
    <m/>
    <m/>
    <m/>
    <m/>
    <m/>
    <m/>
    <m/>
    <m/>
    <m/>
    <m/>
    <m/>
    <x v="6"/>
    <n v="0"/>
    <n v="0"/>
    <n v="0"/>
    <x v="0"/>
    <m/>
    <m/>
    <n v="33.5"/>
    <x v="0"/>
  </r>
  <r>
    <x v="10"/>
    <n v="10035"/>
    <x v="1702"/>
    <n v="2127"/>
    <n v="45782"/>
    <n v="45818"/>
    <s v="Virginia S"/>
    <s v="Lo recibieron 05/05"/>
    <s v="FASE 2"/>
    <m/>
    <n v="0"/>
    <m/>
    <m/>
    <m/>
    <m/>
    <m/>
    <m/>
    <m/>
    <m/>
    <m/>
    <m/>
    <m/>
    <m/>
    <m/>
    <m/>
    <m/>
    <m/>
    <m/>
    <m/>
    <m/>
    <x v="6"/>
    <n v="0"/>
    <n v="0"/>
    <n v="0"/>
    <x v="0"/>
    <m/>
    <m/>
    <n v="212.7"/>
    <x v="0"/>
  </r>
  <r>
    <x v="10"/>
    <n v="10036"/>
    <x v="1703"/>
    <n v="349"/>
    <n v="45782"/>
    <n v="45818"/>
    <s v="Virginia S"/>
    <s v="Lo recibieron 06/05"/>
    <s v="FASE 2"/>
    <m/>
    <n v="0"/>
    <m/>
    <m/>
    <m/>
    <m/>
    <m/>
    <m/>
    <m/>
    <m/>
    <m/>
    <m/>
    <m/>
    <m/>
    <m/>
    <m/>
    <m/>
    <m/>
    <m/>
    <m/>
    <m/>
    <x v="6"/>
    <n v="0"/>
    <n v="0"/>
    <n v="0"/>
    <x v="0"/>
    <m/>
    <m/>
    <n v="34.9"/>
    <x v="0"/>
  </r>
  <r>
    <x v="10"/>
    <n v="10037"/>
    <x v="1704"/>
    <n v="96441"/>
    <n v="45782"/>
    <n v="45818"/>
    <s v="Virginia S"/>
    <s v="Lo recibieron 06/05"/>
    <s v="FASE 2"/>
    <m/>
    <n v="0"/>
    <m/>
    <m/>
    <m/>
    <m/>
    <m/>
    <m/>
    <m/>
    <m/>
    <m/>
    <m/>
    <m/>
    <m/>
    <m/>
    <m/>
    <m/>
    <m/>
    <m/>
    <m/>
    <m/>
    <x v="6"/>
    <n v="0"/>
    <n v="0"/>
    <n v="0"/>
    <x v="0"/>
    <m/>
    <m/>
    <n v="9644.1"/>
    <x v="0"/>
  </r>
  <r>
    <x v="10"/>
    <n v="10038"/>
    <x v="1705"/>
    <n v="82"/>
    <n v="45782"/>
    <n v="45818"/>
    <s v="Virginia S"/>
    <s v="Lo recibieron 06/05"/>
    <s v="FASE 2"/>
    <m/>
    <n v="0"/>
    <m/>
    <m/>
    <m/>
    <m/>
    <m/>
    <m/>
    <m/>
    <m/>
    <m/>
    <m/>
    <m/>
    <m/>
    <m/>
    <m/>
    <m/>
    <m/>
    <m/>
    <m/>
    <m/>
    <x v="6"/>
    <n v="0"/>
    <n v="0"/>
    <n v="0"/>
    <x v="0"/>
    <m/>
    <m/>
    <n v="8.1999999999999993"/>
    <x v="0"/>
  </r>
  <r>
    <x v="10"/>
    <n v="10039"/>
    <x v="1706"/>
    <n v="407"/>
    <n v="45782"/>
    <n v="45818"/>
    <s v="Virginia S"/>
    <s v="Lo recibieron 05/05"/>
    <s v="FASE 2"/>
    <m/>
    <n v="0"/>
    <m/>
    <m/>
    <m/>
    <m/>
    <m/>
    <m/>
    <m/>
    <m/>
    <m/>
    <m/>
    <m/>
    <m/>
    <m/>
    <m/>
    <m/>
    <m/>
    <m/>
    <m/>
    <m/>
    <x v="6"/>
    <n v="0"/>
    <n v="0"/>
    <n v="0"/>
    <x v="0"/>
    <m/>
    <m/>
    <n v="40.700000000000003"/>
    <x v="0"/>
  </r>
  <r>
    <x v="10"/>
    <n v="10040"/>
    <x v="1707"/>
    <n v="455"/>
    <n v="45782"/>
    <n v="45818"/>
    <s v="Virginia S"/>
    <s v="Lo recibieron 05/05"/>
    <s v="FASE 2"/>
    <m/>
    <n v="0"/>
    <m/>
    <m/>
    <m/>
    <m/>
    <m/>
    <m/>
    <m/>
    <m/>
    <m/>
    <m/>
    <m/>
    <m/>
    <m/>
    <m/>
    <m/>
    <m/>
    <m/>
    <m/>
    <m/>
    <x v="6"/>
    <n v="0"/>
    <n v="0"/>
    <n v="0"/>
    <x v="0"/>
    <m/>
    <m/>
    <n v="45.5"/>
    <x v="0"/>
  </r>
  <r>
    <x v="10"/>
    <n v="10041"/>
    <x v="1708"/>
    <n v="1120"/>
    <n v="45782"/>
    <n v="45818"/>
    <s v="Virginia S"/>
    <s v="Lo recibieron 05/05"/>
    <s v="FASE 2"/>
    <m/>
    <n v="0"/>
    <m/>
    <m/>
    <m/>
    <m/>
    <m/>
    <m/>
    <m/>
    <m/>
    <m/>
    <m/>
    <m/>
    <m/>
    <m/>
    <m/>
    <m/>
    <m/>
    <m/>
    <m/>
    <m/>
    <x v="6"/>
    <n v="0"/>
    <n v="0"/>
    <n v="0"/>
    <x v="0"/>
    <m/>
    <m/>
    <n v="112"/>
    <x v="0"/>
  </r>
  <r>
    <x v="10"/>
    <n v="10042"/>
    <x v="1709"/>
    <n v="84"/>
    <n v="45782"/>
    <n v="45818"/>
    <s v="Virginia S"/>
    <s v="Lo recibieron 06/05"/>
    <s v="FASE 2"/>
    <m/>
    <n v="0"/>
    <m/>
    <m/>
    <m/>
    <m/>
    <m/>
    <m/>
    <m/>
    <m/>
    <m/>
    <m/>
    <m/>
    <m/>
    <m/>
    <m/>
    <m/>
    <m/>
    <m/>
    <m/>
    <m/>
    <x v="6"/>
    <n v="0"/>
    <n v="0"/>
    <n v="0"/>
    <x v="0"/>
    <m/>
    <m/>
    <n v="8.4"/>
    <x v="0"/>
  </r>
  <r>
    <x v="10"/>
    <n v="10043"/>
    <x v="1710"/>
    <n v="804"/>
    <n v="45782"/>
    <n v="45818"/>
    <s v="Virginia S"/>
    <s v="Lo recibieron 06/05"/>
    <s v="FASE 2"/>
    <m/>
    <n v="0"/>
    <m/>
    <m/>
    <m/>
    <m/>
    <m/>
    <m/>
    <m/>
    <m/>
    <m/>
    <m/>
    <m/>
    <m/>
    <m/>
    <m/>
    <m/>
    <m/>
    <m/>
    <m/>
    <m/>
    <x v="6"/>
    <n v="0"/>
    <n v="0"/>
    <n v="0"/>
    <x v="0"/>
    <m/>
    <m/>
    <n v="80.400000000000006"/>
    <x v="0"/>
  </r>
  <r>
    <x v="10"/>
    <n v="10044"/>
    <x v="1711"/>
    <n v="1601"/>
    <n v="45782"/>
    <n v="45921"/>
    <s v="Virginia S"/>
    <s v="Lo recibieron 13/05"/>
    <s v="FASE 2"/>
    <m/>
    <n v="0"/>
    <m/>
    <m/>
    <m/>
    <m/>
    <m/>
    <m/>
    <m/>
    <m/>
    <m/>
    <m/>
    <m/>
    <m/>
    <m/>
    <m/>
    <m/>
    <m/>
    <m/>
    <m/>
    <m/>
    <x v="6"/>
    <n v="0"/>
    <n v="0"/>
    <n v="0"/>
    <x v="0"/>
    <m/>
    <m/>
    <n v="160.1"/>
    <x v="0"/>
  </r>
  <r>
    <x v="10"/>
    <n v="10045"/>
    <x v="1712"/>
    <n v="1008"/>
    <n v="45782"/>
    <n v="45818"/>
    <s v="Virginia S"/>
    <s v="Lo recibieron 06/05"/>
    <s v="FASE 2"/>
    <m/>
    <n v="0"/>
    <m/>
    <m/>
    <m/>
    <m/>
    <m/>
    <m/>
    <m/>
    <m/>
    <m/>
    <m/>
    <m/>
    <m/>
    <m/>
    <m/>
    <m/>
    <m/>
    <m/>
    <m/>
    <m/>
    <x v="6"/>
    <n v="0"/>
    <n v="0"/>
    <n v="0"/>
    <x v="0"/>
    <m/>
    <m/>
    <n v="100.8"/>
    <x v="0"/>
  </r>
  <r>
    <x v="10"/>
    <n v="10046"/>
    <x v="1713"/>
    <n v="177"/>
    <n v="45782"/>
    <m/>
    <s v="Virginia S"/>
    <n v="45800"/>
    <s v="OK"/>
    <m/>
    <n v="0"/>
    <s v="-"/>
    <n v="0"/>
    <s v="No"/>
    <s v="-"/>
    <s v="No"/>
    <n v="0"/>
    <n v="240"/>
    <n v="0"/>
    <n v="0"/>
    <n v="0"/>
    <n v="0"/>
    <n v="0"/>
    <s v="Diputación Provincial de Cáceres"/>
    <s v="No"/>
    <s v="No"/>
    <m/>
    <m/>
    <m/>
    <m/>
    <x v="6"/>
    <n v="0"/>
    <n v="0"/>
    <n v="16"/>
    <x v="2"/>
    <n v="1.3559322033898304"/>
    <n v="0"/>
    <n v="17.7"/>
    <x v="0"/>
  </r>
  <r>
    <x v="10"/>
    <n v="10047"/>
    <x v="1714"/>
    <n v="1069"/>
    <n v="45782"/>
    <m/>
    <s v="Virginia S"/>
    <n v="45789"/>
    <s v="OK"/>
    <m/>
    <n v="0"/>
    <s v="-"/>
    <n v="0"/>
    <s v="No"/>
    <s v="-"/>
    <s v="No"/>
    <n v="0"/>
    <n v="705"/>
    <n v="0"/>
    <n v="0"/>
    <n v="0"/>
    <n v="0"/>
    <n v="0"/>
    <s v="Diputación Provincial de Cáceres"/>
    <s v="No"/>
    <s v="No"/>
    <m/>
    <m/>
    <m/>
    <m/>
    <x v="6"/>
    <n v="0"/>
    <n v="0"/>
    <n v="16"/>
    <x v="2"/>
    <n v="0.65949485500467731"/>
    <n v="0"/>
    <n v="106.9"/>
    <x v="0"/>
  </r>
  <r>
    <x v="10"/>
    <n v="10048"/>
    <x v="1715"/>
    <n v="225"/>
    <n v="45782"/>
    <n v="45818"/>
    <s v="Virginia S"/>
    <s v="Lo recibieron 07/05"/>
    <s v="FASE 2"/>
    <m/>
    <n v="0"/>
    <m/>
    <m/>
    <m/>
    <m/>
    <m/>
    <m/>
    <m/>
    <m/>
    <m/>
    <m/>
    <m/>
    <m/>
    <m/>
    <m/>
    <m/>
    <m/>
    <m/>
    <m/>
    <m/>
    <x v="6"/>
    <n v="0"/>
    <n v="0"/>
    <n v="0"/>
    <x v="0"/>
    <m/>
    <m/>
    <n v="22.5"/>
    <x v="0"/>
  </r>
  <r>
    <x v="10"/>
    <n v="10049"/>
    <x v="1716"/>
    <n v="4477"/>
    <n v="45782"/>
    <m/>
    <s v="Virginia S"/>
    <n v="45785"/>
    <s v="OK"/>
    <m/>
    <n v="150"/>
    <n v="2023"/>
    <n v="50"/>
    <s v="Sí"/>
    <n v="44986"/>
    <s v="Sí"/>
    <n v="50"/>
    <n v="8000"/>
    <n v="0"/>
    <n v="0"/>
    <n v="0"/>
    <n v="0"/>
    <n v="2"/>
    <s v="Diputación provincial de Cáceres y el Refugio San Jorge"/>
    <s v="Sí"/>
    <s v="Sí"/>
    <m/>
    <m/>
    <m/>
    <m/>
    <x v="6"/>
    <n v="0.5"/>
    <n v="75"/>
    <n v="16"/>
    <x v="2"/>
    <n v="1.7869108778199687"/>
    <n v="0"/>
    <n v="447.7"/>
    <x v="1"/>
  </r>
  <r>
    <x v="10"/>
    <n v="10050"/>
    <x v="1717"/>
    <n v="993"/>
    <n v="45782"/>
    <n v="45818"/>
    <s v="Virginia S"/>
    <s v="Lo recibieron 07/05"/>
    <s v="FASE 2"/>
    <m/>
    <n v="0"/>
    <m/>
    <m/>
    <m/>
    <m/>
    <m/>
    <m/>
    <m/>
    <m/>
    <m/>
    <m/>
    <m/>
    <m/>
    <m/>
    <m/>
    <m/>
    <m/>
    <m/>
    <m/>
    <m/>
    <x v="6"/>
    <n v="0"/>
    <n v="0"/>
    <n v="0"/>
    <x v="0"/>
    <m/>
    <m/>
    <n v="99.3"/>
    <x v="0"/>
  </r>
  <r>
    <x v="10"/>
    <n v="10051"/>
    <x v="1718"/>
    <n v="369"/>
    <n v="45782"/>
    <n v="45818"/>
    <s v="Virginia S"/>
    <s v="Lo recibieron 05/05"/>
    <s v="FASE 2"/>
    <m/>
    <n v="0"/>
    <m/>
    <m/>
    <m/>
    <m/>
    <m/>
    <m/>
    <m/>
    <m/>
    <m/>
    <m/>
    <m/>
    <m/>
    <m/>
    <m/>
    <m/>
    <m/>
    <m/>
    <m/>
    <m/>
    <x v="6"/>
    <n v="0"/>
    <n v="0"/>
    <n v="0"/>
    <x v="0"/>
    <m/>
    <m/>
    <n v="36.9"/>
    <x v="0"/>
  </r>
  <r>
    <x v="10"/>
    <n v="10052"/>
    <x v="1719"/>
    <n v="177"/>
    <n v="45782"/>
    <n v="45921"/>
    <s v="Virginia S"/>
    <s v="Lo recibieron 22/05"/>
    <s v="FASE 2"/>
    <m/>
    <n v="0"/>
    <m/>
    <m/>
    <m/>
    <m/>
    <m/>
    <m/>
    <m/>
    <m/>
    <m/>
    <m/>
    <m/>
    <m/>
    <m/>
    <m/>
    <m/>
    <m/>
    <m/>
    <m/>
    <m/>
    <x v="6"/>
    <n v="0"/>
    <n v="0"/>
    <n v="0"/>
    <x v="0"/>
    <m/>
    <m/>
    <n v="17.7"/>
    <x v="0"/>
  </r>
  <r>
    <x v="10"/>
    <n v="10053"/>
    <x v="1720"/>
    <n v="330"/>
    <n v="45782"/>
    <n v="45818"/>
    <s v="Virginia S"/>
    <s v="Lo recibieron 05/05"/>
    <s v="FASE 2"/>
    <m/>
    <n v="0"/>
    <m/>
    <m/>
    <m/>
    <m/>
    <m/>
    <m/>
    <m/>
    <m/>
    <m/>
    <m/>
    <m/>
    <m/>
    <m/>
    <m/>
    <m/>
    <m/>
    <m/>
    <m/>
    <m/>
    <x v="6"/>
    <n v="0"/>
    <n v="0"/>
    <n v="0"/>
    <x v="0"/>
    <m/>
    <m/>
    <n v="33"/>
    <x v="0"/>
  </r>
  <r>
    <x v="10"/>
    <n v="10054"/>
    <x v="1721"/>
    <n v="578"/>
    <n v="45782"/>
    <n v="45818"/>
    <s v="Virginia S"/>
    <s v="Lo recibieron 05/05"/>
    <s v="FASE 2"/>
    <m/>
    <n v="0"/>
    <m/>
    <m/>
    <m/>
    <m/>
    <m/>
    <m/>
    <m/>
    <m/>
    <m/>
    <m/>
    <m/>
    <m/>
    <m/>
    <m/>
    <m/>
    <m/>
    <m/>
    <m/>
    <m/>
    <x v="6"/>
    <n v="0"/>
    <n v="0"/>
    <n v="0"/>
    <x v="0"/>
    <m/>
    <m/>
    <n v="57.8"/>
    <x v="0"/>
  </r>
  <r>
    <x v="10"/>
    <n v="10055"/>
    <x v="1722"/>
    <n v="768"/>
    <n v="45782"/>
    <n v="45921"/>
    <s v="Virginia S"/>
    <s v="Lo recibieron 28/05"/>
    <s v="FASE 2"/>
    <m/>
    <n v="0"/>
    <m/>
    <m/>
    <m/>
    <m/>
    <m/>
    <m/>
    <m/>
    <m/>
    <m/>
    <m/>
    <m/>
    <m/>
    <m/>
    <m/>
    <m/>
    <m/>
    <m/>
    <m/>
    <m/>
    <x v="6"/>
    <n v="0"/>
    <n v="0"/>
    <n v="0"/>
    <x v="0"/>
    <m/>
    <m/>
    <n v="76.8"/>
    <x v="0"/>
  </r>
  <r>
    <x v="10"/>
    <n v="10056"/>
    <x v="1723"/>
    <n v="564"/>
    <n v="45782"/>
    <n v="45818"/>
    <s v="Virginia S"/>
    <s v="Lo recibieron 05/05"/>
    <s v="FASE 2"/>
    <m/>
    <n v="0"/>
    <m/>
    <m/>
    <m/>
    <m/>
    <m/>
    <m/>
    <m/>
    <m/>
    <m/>
    <m/>
    <m/>
    <m/>
    <m/>
    <m/>
    <m/>
    <m/>
    <m/>
    <m/>
    <m/>
    <x v="6"/>
    <n v="0"/>
    <n v="0"/>
    <n v="0"/>
    <x v="0"/>
    <m/>
    <m/>
    <n v="56.4"/>
    <x v="0"/>
  </r>
  <r>
    <x v="10"/>
    <n v="10057"/>
    <x v="1724"/>
    <n v="112"/>
    <n v="45782"/>
    <n v="45818"/>
    <s v="Virginia S"/>
    <s v="Lo recibieron 06/05"/>
    <s v="FASE 2"/>
    <m/>
    <n v="0"/>
    <m/>
    <m/>
    <m/>
    <m/>
    <m/>
    <m/>
    <m/>
    <m/>
    <m/>
    <m/>
    <m/>
    <m/>
    <m/>
    <m/>
    <m/>
    <m/>
    <m/>
    <m/>
    <m/>
    <x v="6"/>
    <n v="0"/>
    <n v="0"/>
    <n v="0"/>
    <x v="0"/>
    <m/>
    <m/>
    <n v="11.2"/>
    <x v="0"/>
  </r>
  <r>
    <x v="10"/>
    <n v="10058"/>
    <x v="1725"/>
    <n v="1382"/>
    <n v="45782"/>
    <m/>
    <s v="Virginia S"/>
    <n v="45789"/>
    <s v="OK"/>
    <m/>
    <n v="121"/>
    <n v="45509"/>
    <n v="25"/>
    <s v="Sí"/>
    <n v="45113"/>
    <s v="Sí"/>
    <n v="25"/>
    <n v="7000"/>
    <n v="0"/>
    <n v="8"/>
    <n v="40"/>
    <n v="0"/>
    <n v="10"/>
    <s v="Diputación Cáceres, protectora &quot;Volver a latir&quot; y voluntarios &quot;Grupo CER&quot;. Veterinaria Bazaga, Veterinaria Clinavet"/>
    <s v="No"/>
    <s v="Sí"/>
    <m/>
    <m/>
    <m/>
    <m/>
    <x v="6"/>
    <n v="0.25"/>
    <n v="30"/>
    <n v="16"/>
    <x v="2"/>
    <n v="5.0651230101302458"/>
    <n v="0"/>
    <n v="138.19999999999999"/>
    <x v="1"/>
  </r>
  <r>
    <x v="10"/>
    <n v="10059"/>
    <x v="1726"/>
    <n v="344"/>
    <n v="45782"/>
    <n v="45818"/>
    <s v="Virginia S"/>
    <s v="Lo recibieron 05/05"/>
    <s v="FASE 2"/>
    <m/>
    <n v="0"/>
    <m/>
    <m/>
    <m/>
    <m/>
    <m/>
    <m/>
    <m/>
    <m/>
    <m/>
    <m/>
    <m/>
    <m/>
    <m/>
    <m/>
    <m/>
    <m/>
    <m/>
    <m/>
    <m/>
    <x v="6"/>
    <n v="0"/>
    <n v="0"/>
    <n v="0"/>
    <x v="0"/>
    <m/>
    <m/>
    <n v="34.4"/>
    <x v="0"/>
  </r>
  <r>
    <x v="10"/>
    <n v="10060"/>
    <x v="1727"/>
    <n v="1032"/>
    <n v="45782"/>
    <n v="45818"/>
    <s v="Virginia S"/>
    <s v="No lo han recibido"/>
    <s v="FASE 2"/>
    <m/>
    <n v="0"/>
    <m/>
    <m/>
    <m/>
    <m/>
    <m/>
    <m/>
    <m/>
    <m/>
    <m/>
    <m/>
    <m/>
    <m/>
    <m/>
    <m/>
    <m/>
    <m/>
    <m/>
    <m/>
    <m/>
    <x v="6"/>
    <n v="0"/>
    <n v="0"/>
    <n v="0"/>
    <x v="0"/>
    <m/>
    <m/>
    <n v="103.2"/>
    <x v="0"/>
  </r>
  <r>
    <x v="10"/>
    <n v="10061"/>
    <x v="1728"/>
    <n v="1781"/>
    <n v="45782"/>
    <n v="45818"/>
    <s v="Virginia S"/>
    <s v="Lo recibieron 06/05"/>
    <s v="FASE 2"/>
    <m/>
    <n v="0"/>
    <m/>
    <m/>
    <m/>
    <m/>
    <m/>
    <m/>
    <m/>
    <m/>
    <m/>
    <m/>
    <m/>
    <m/>
    <m/>
    <m/>
    <m/>
    <m/>
    <m/>
    <m/>
    <m/>
    <x v="6"/>
    <n v="0"/>
    <n v="0"/>
    <n v="0"/>
    <x v="0"/>
    <m/>
    <m/>
    <n v="178.1"/>
    <x v="0"/>
  </r>
  <r>
    <x v="10"/>
    <n v="10062"/>
    <x v="1729"/>
    <n v="434"/>
    <n v="45782"/>
    <n v="45818"/>
    <s v="Virginia S"/>
    <s v="Lo recibieron 07/05"/>
    <s v="FASE 2"/>
    <m/>
    <n v="0"/>
    <m/>
    <m/>
    <m/>
    <m/>
    <m/>
    <m/>
    <m/>
    <m/>
    <m/>
    <m/>
    <m/>
    <m/>
    <m/>
    <m/>
    <m/>
    <m/>
    <m/>
    <m/>
    <m/>
    <x v="6"/>
    <n v="0"/>
    <n v="0"/>
    <n v="0"/>
    <x v="0"/>
    <m/>
    <m/>
    <n v="43.4"/>
    <x v="0"/>
  </r>
  <r>
    <x v="10"/>
    <n v="10063"/>
    <x v="1730"/>
    <n v="147"/>
    <n v="45782"/>
    <n v="45818"/>
    <s v="Virginia S"/>
    <s v="Lo recibieron 06/05"/>
    <s v="FASE 2"/>
    <m/>
    <n v="0"/>
    <m/>
    <m/>
    <m/>
    <m/>
    <m/>
    <m/>
    <m/>
    <m/>
    <m/>
    <m/>
    <m/>
    <m/>
    <m/>
    <m/>
    <m/>
    <m/>
    <m/>
    <m/>
    <m/>
    <x v="6"/>
    <n v="0"/>
    <n v="0"/>
    <n v="0"/>
    <x v="0"/>
    <m/>
    <m/>
    <n v="14.7"/>
    <x v="0"/>
  </r>
  <r>
    <x v="10"/>
    <n v="10064"/>
    <x v="1731"/>
    <n v="1555"/>
    <n v="45782"/>
    <n v="45818"/>
    <s v="Virginia S"/>
    <s v="Lo recibieron 06/05"/>
    <s v="FASE 2"/>
    <m/>
    <n v="0"/>
    <m/>
    <m/>
    <m/>
    <m/>
    <m/>
    <m/>
    <m/>
    <m/>
    <m/>
    <m/>
    <m/>
    <m/>
    <m/>
    <m/>
    <m/>
    <m/>
    <m/>
    <m/>
    <m/>
    <x v="6"/>
    <n v="0"/>
    <n v="0"/>
    <n v="0"/>
    <x v="0"/>
    <m/>
    <m/>
    <n v="155.5"/>
    <x v="0"/>
  </r>
  <r>
    <x v="10"/>
    <n v="10065"/>
    <x v="1732"/>
    <n v="276"/>
    <n v="45782"/>
    <n v="45818"/>
    <s v="Virginia S"/>
    <s v="Lo recibieron 06/05"/>
    <s v="FASE 2"/>
    <m/>
    <n v="0"/>
    <m/>
    <m/>
    <m/>
    <m/>
    <m/>
    <m/>
    <m/>
    <m/>
    <m/>
    <m/>
    <m/>
    <m/>
    <m/>
    <m/>
    <m/>
    <m/>
    <m/>
    <m/>
    <m/>
    <x v="6"/>
    <n v="0"/>
    <n v="0"/>
    <n v="0"/>
    <x v="0"/>
    <m/>
    <m/>
    <n v="27.6"/>
    <x v="0"/>
  </r>
  <r>
    <x v="10"/>
    <n v="10066"/>
    <x v="1733"/>
    <n v="183"/>
    <n v="45782"/>
    <n v="45921"/>
    <s v="Virginia S"/>
    <s v="Lo recibieron 12/05"/>
    <s v="FASE 2"/>
    <m/>
    <n v="0"/>
    <m/>
    <m/>
    <m/>
    <m/>
    <m/>
    <m/>
    <m/>
    <m/>
    <m/>
    <m/>
    <m/>
    <m/>
    <m/>
    <m/>
    <m/>
    <m/>
    <m/>
    <m/>
    <m/>
    <x v="6"/>
    <n v="0"/>
    <n v="0"/>
    <n v="0"/>
    <x v="0"/>
    <m/>
    <m/>
    <n v="18.3"/>
    <x v="0"/>
  </r>
  <r>
    <x v="10"/>
    <n v="10067"/>
    <x v="1734"/>
    <n v="12114"/>
    <n v="45782"/>
    <n v="45818"/>
    <s v="Virginia S"/>
    <s v="Lo recibieron 06/05"/>
    <s v="FASE 2"/>
    <m/>
    <n v="0"/>
    <m/>
    <m/>
    <m/>
    <m/>
    <m/>
    <m/>
    <m/>
    <m/>
    <m/>
    <m/>
    <m/>
    <m/>
    <m/>
    <m/>
    <m/>
    <m/>
    <m/>
    <m/>
    <m/>
    <x v="6"/>
    <n v="0"/>
    <n v="0"/>
    <n v="0"/>
    <x v="0"/>
    <m/>
    <m/>
    <n v="1211.4000000000001"/>
    <x v="0"/>
  </r>
  <r>
    <x v="10"/>
    <n v="10068"/>
    <x v="1735"/>
    <n v="829"/>
    <n v="45782"/>
    <n v="45818"/>
    <s v="Virginia S"/>
    <s v="Lo recibieron 06/05"/>
    <s v="FASE 2"/>
    <m/>
    <n v="0"/>
    <m/>
    <m/>
    <m/>
    <m/>
    <m/>
    <m/>
    <m/>
    <m/>
    <m/>
    <m/>
    <m/>
    <m/>
    <m/>
    <m/>
    <m/>
    <m/>
    <m/>
    <m/>
    <m/>
    <x v="6"/>
    <n v="0"/>
    <n v="0"/>
    <n v="0"/>
    <x v="0"/>
    <m/>
    <m/>
    <n v="82.9"/>
    <x v="0"/>
  </r>
  <r>
    <x v="10"/>
    <n v="10069"/>
    <x v="1736"/>
    <n v="828"/>
    <n v="45782"/>
    <n v="45818"/>
    <s v="Virginia S"/>
    <s v="Lo recibieron 06/05"/>
    <s v="FASE 2"/>
    <m/>
    <n v="0"/>
    <m/>
    <m/>
    <m/>
    <m/>
    <m/>
    <m/>
    <m/>
    <m/>
    <m/>
    <m/>
    <m/>
    <m/>
    <m/>
    <m/>
    <m/>
    <m/>
    <m/>
    <m/>
    <m/>
    <x v="6"/>
    <n v="0"/>
    <n v="0"/>
    <n v="0"/>
    <x v="0"/>
    <m/>
    <m/>
    <n v="82.8"/>
    <x v="0"/>
  </r>
  <r>
    <x v="10"/>
    <n v="10070"/>
    <x v="1737"/>
    <n v="682"/>
    <n v="45782"/>
    <n v="45818"/>
    <s v="Virginia S"/>
    <s v="Lo recibieron 06/05"/>
    <s v="FASE 2"/>
    <m/>
    <n v="0"/>
    <m/>
    <m/>
    <m/>
    <m/>
    <m/>
    <m/>
    <m/>
    <m/>
    <m/>
    <m/>
    <m/>
    <m/>
    <m/>
    <m/>
    <m/>
    <m/>
    <m/>
    <m/>
    <m/>
    <x v="6"/>
    <n v="0"/>
    <n v="0"/>
    <n v="0"/>
    <x v="0"/>
    <m/>
    <m/>
    <n v="68.2"/>
    <x v="0"/>
  </r>
  <r>
    <x v="10"/>
    <n v="10071"/>
    <x v="1738"/>
    <n v="108"/>
    <n v="45782"/>
    <n v="45818"/>
    <s v="Virginia S"/>
    <s v="Lo recibieron 07/05"/>
    <s v="FASE 2"/>
    <m/>
    <n v="0"/>
    <m/>
    <m/>
    <m/>
    <m/>
    <m/>
    <m/>
    <m/>
    <m/>
    <m/>
    <m/>
    <m/>
    <m/>
    <m/>
    <m/>
    <m/>
    <m/>
    <m/>
    <m/>
    <m/>
    <x v="6"/>
    <n v="0"/>
    <n v="0"/>
    <n v="0"/>
    <x v="0"/>
    <m/>
    <m/>
    <n v="10.8"/>
    <x v="0"/>
  </r>
  <r>
    <x v="10"/>
    <n v="10072"/>
    <x v="1739"/>
    <n v="836"/>
    <n v="45782"/>
    <n v="45921"/>
    <s v="Virginia S"/>
    <s v="Lo recibieron 22/05"/>
    <s v="FASE 2"/>
    <m/>
    <n v="0"/>
    <m/>
    <m/>
    <m/>
    <m/>
    <m/>
    <m/>
    <m/>
    <m/>
    <m/>
    <m/>
    <m/>
    <m/>
    <m/>
    <m/>
    <m/>
    <m/>
    <m/>
    <m/>
    <m/>
    <x v="6"/>
    <n v="0"/>
    <n v="0"/>
    <n v="0"/>
    <x v="0"/>
    <m/>
    <m/>
    <n v="83.6"/>
    <x v="0"/>
  </r>
  <r>
    <x v="10"/>
    <n v="10073"/>
    <x v="1740"/>
    <n v="869"/>
    <n v="45782"/>
    <n v="45818"/>
    <s v="Virginia S"/>
    <s v="No lo han recibido"/>
    <s v="FASE 2"/>
    <m/>
    <n v="0"/>
    <m/>
    <m/>
    <m/>
    <m/>
    <m/>
    <m/>
    <m/>
    <m/>
    <m/>
    <m/>
    <m/>
    <m/>
    <m/>
    <m/>
    <m/>
    <m/>
    <m/>
    <m/>
    <m/>
    <x v="6"/>
    <n v="0"/>
    <n v="0"/>
    <n v="0"/>
    <x v="0"/>
    <m/>
    <m/>
    <n v="86.9"/>
    <x v="0"/>
  </r>
  <r>
    <x v="10"/>
    <n v="10075"/>
    <x v="1741"/>
    <n v="239"/>
    <n v="45782"/>
    <m/>
    <s v="Virginia S"/>
    <n v="45796"/>
    <s v="OK"/>
    <m/>
    <n v="0"/>
    <s v="-"/>
    <n v="0"/>
    <s v="No"/>
    <s v="-"/>
    <s v="No"/>
    <n v="0"/>
    <n v="0"/>
    <n v="0"/>
    <n v="0"/>
    <n v="0"/>
    <n v="0"/>
    <n v="0"/>
    <s v="Veterinario asociado al Centro de Salud de Bohornal de Ibor"/>
    <s v="No"/>
    <s v="Sí"/>
    <m/>
    <m/>
    <m/>
    <m/>
    <x v="6"/>
    <n v="0"/>
    <n v="0"/>
    <n v="16"/>
    <x v="2"/>
    <n v="0"/>
    <n v="0"/>
    <n v="23.9"/>
    <x v="0"/>
  </r>
  <r>
    <x v="10"/>
    <n v="10076"/>
    <x v="1742"/>
    <n v="835"/>
    <n v="45782"/>
    <n v="45818"/>
    <s v="Virginia S"/>
    <s v="Lo recibieron 06/05"/>
    <s v="FASE 2"/>
    <m/>
    <n v="0"/>
    <m/>
    <m/>
    <m/>
    <m/>
    <m/>
    <m/>
    <m/>
    <m/>
    <m/>
    <m/>
    <m/>
    <m/>
    <m/>
    <m/>
    <m/>
    <m/>
    <m/>
    <m/>
    <m/>
    <x v="6"/>
    <n v="0"/>
    <n v="0"/>
    <n v="0"/>
    <x v="0"/>
    <m/>
    <m/>
    <n v="83.5"/>
    <x v="0"/>
  </r>
  <r>
    <x v="10"/>
    <n v="10077"/>
    <x v="1743"/>
    <n v="664"/>
    <n v="45782"/>
    <n v="45818"/>
    <s v="Virginia S"/>
    <s v="Lo recibieron 06/05"/>
    <s v="FASE 2"/>
    <m/>
    <n v="0"/>
    <m/>
    <m/>
    <m/>
    <m/>
    <m/>
    <m/>
    <m/>
    <m/>
    <m/>
    <m/>
    <m/>
    <m/>
    <m/>
    <m/>
    <m/>
    <m/>
    <m/>
    <m/>
    <m/>
    <x v="6"/>
    <n v="0"/>
    <n v="0"/>
    <n v="0"/>
    <x v="0"/>
    <m/>
    <m/>
    <n v="66.400000000000006"/>
    <x v="0"/>
  </r>
  <r>
    <x v="10"/>
    <n v="10078"/>
    <x v="1744"/>
    <n v="353"/>
    <n v="45782"/>
    <m/>
    <s v="Virginia S"/>
    <n v="45814"/>
    <s v="OK"/>
    <m/>
    <n v="0"/>
    <s v="-"/>
    <n v="0"/>
    <s v="No"/>
    <s v="-"/>
    <s v="No"/>
    <n v="0"/>
    <n v="0"/>
    <n v="0"/>
    <n v="0"/>
    <n v="0"/>
    <n v="0"/>
    <n v="0"/>
    <s v="No"/>
    <s v="No"/>
    <s v="No"/>
    <m/>
    <m/>
    <m/>
    <m/>
    <x v="6"/>
    <n v="0"/>
    <n v="0"/>
    <n v="16"/>
    <x v="2"/>
    <n v="0"/>
    <n v="0"/>
    <n v="35.299999999999997"/>
    <x v="0"/>
  </r>
  <r>
    <x v="10"/>
    <n v="10079"/>
    <x v="1745"/>
    <n v="883"/>
    <n v="45782"/>
    <n v="45921"/>
    <s v="Virginia S"/>
    <s v="Lo recibieron 03/06"/>
    <s v="FASE 2"/>
    <m/>
    <n v="0"/>
    <m/>
    <m/>
    <m/>
    <m/>
    <m/>
    <m/>
    <m/>
    <m/>
    <m/>
    <m/>
    <m/>
    <m/>
    <m/>
    <m/>
    <m/>
    <m/>
    <m/>
    <m/>
    <m/>
    <x v="6"/>
    <n v="0"/>
    <n v="0"/>
    <n v="0"/>
    <x v="0"/>
    <m/>
    <m/>
    <n v="88.3"/>
    <x v="0"/>
  </r>
  <r>
    <x v="10"/>
    <n v="10080"/>
    <x v="1746"/>
    <n v="364"/>
    <n v="45782"/>
    <n v="45819"/>
    <s v="Virginia S"/>
    <s v="No lo han recibido"/>
    <s v="FASE 2"/>
    <m/>
    <n v="0"/>
    <m/>
    <m/>
    <m/>
    <m/>
    <m/>
    <m/>
    <m/>
    <m/>
    <m/>
    <m/>
    <m/>
    <m/>
    <m/>
    <m/>
    <m/>
    <m/>
    <m/>
    <m/>
    <m/>
    <x v="6"/>
    <n v="0"/>
    <n v="0"/>
    <n v="0"/>
    <x v="0"/>
    <m/>
    <m/>
    <n v="36.4"/>
    <x v="0"/>
  </r>
  <r>
    <x v="10"/>
    <n v="10081"/>
    <x v="1747"/>
    <n v="182"/>
    <n v="45782"/>
    <n v="45819"/>
    <s v="Virginia S"/>
    <s v="Lo recibieron 06/05"/>
    <s v="FASE 2"/>
    <m/>
    <n v="0"/>
    <m/>
    <m/>
    <m/>
    <m/>
    <m/>
    <m/>
    <m/>
    <m/>
    <m/>
    <m/>
    <m/>
    <m/>
    <m/>
    <m/>
    <m/>
    <m/>
    <m/>
    <m/>
    <m/>
    <x v="6"/>
    <n v="0"/>
    <n v="0"/>
    <n v="0"/>
    <x v="0"/>
    <m/>
    <m/>
    <n v="18.2"/>
    <x v="0"/>
  </r>
  <r>
    <x v="10"/>
    <n v="10082"/>
    <x v="1748"/>
    <n v="1959"/>
    <n v="45782"/>
    <n v="45819"/>
    <s v="Virginia S"/>
    <s v="Lo recibieron 06/05"/>
    <s v="FASE 2"/>
    <m/>
    <n v="0"/>
    <m/>
    <m/>
    <m/>
    <m/>
    <m/>
    <m/>
    <m/>
    <m/>
    <m/>
    <m/>
    <m/>
    <m/>
    <m/>
    <m/>
    <m/>
    <m/>
    <m/>
    <m/>
    <m/>
    <x v="6"/>
    <n v="0"/>
    <n v="0"/>
    <n v="0"/>
    <x v="0"/>
    <m/>
    <m/>
    <n v="195.9"/>
    <x v="0"/>
  </r>
  <r>
    <x v="10"/>
    <n v="10083"/>
    <x v="1749"/>
    <n v="94"/>
    <n v="45782"/>
    <n v="45819"/>
    <s v="Virginia S"/>
    <s v="Lo recibieron 08/05"/>
    <s v="FASE 2"/>
    <m/>
    <n v="0"/>
    <m/>
    <m/>
    <m/>
    <m/>
    <m/>
    <m/>
    <m/>
    <m/>
    <m/>
    <m/>
    <m/>
    <m/>
    <m/>
    <m/>
    <m/>
    <m/>
    <m/>
    <m/>
    <m/>
    <x v="6"/>
    <n v="0"/>
    <n v="0"/>
    <n v="0"/>
    <x v="0"/>
    <m/>
    <m/>
    <n v="9.4"/>
    <x v="0"/>
  </r>
  <r>
    <x v="10"/>
    <n v="10084"/>
    <x v="1750"/>
    <n v="1353"/>
    <n v="45782"/>
    <n v="45819"/>
    <s v="Virginia S"/>
    <s v="Lo recibieron 06/05"/>
    <s v="FASE 2"/>
    <m/>
    <n v="0"/>
    <m/>
    <m/>
    <m/>
    <m/>
    <m/>
    <m/>
    <m/>
    <m/>
    <m/>
    <m/>
    <m/>
    <m/>
    <m/>
    <m/>
    <m/>
    <m/>
    <m/>
    <m/>
    <m/>
    <x v="6"/>
    <n v="0"/>
    <n v="0"/>
    <n v="0"/>
    <x v="0"/>
    <m/>
    <m/>
    <n v="135.30000000000001"/>
    <x v="0"/>
  </r>
  <r>
    <x v="10"/>
    <n v="10085"/>
    <x v="1751"/>
    <n v="369"/>
    <n v="45782"/>
    <m/>
    <s v="Virginia S"/>
    <n v="45784"/>
    <s v="OK"/>
    <m/>
    <n v="0"/>
    <s v="-"/>
    <n v="0"/>
    <s v="No"/>
    <s v="-"/>
    <s v="No"/>
    <n v="0"/>
    <n v="0"/>
    <n v="0"/>
    <n v="0"/>
    <n v="0"/>
    <n v="0"/>
    <n v="0"/>
    <s v="Refugio Provincial de Animales"/>
    <s v="No"/>
    <s v="No"/>
    <m/>
    <m/>
    <m/>
    <m/>
    <x v="6"/>
    <n v="0"/>
    <n v="0"/>
    <n v="16"/>
    <x v="2"/>
    <n v="0"/>
    <n v="0"/>
    <n v="36.9"/>
    <x v="0"/>
  </r>
  <r>
    <x v="10"/>
    <n v="10086"/>
    <x v="1752"/>
    <n v="313"/>
    <n v="45782"/>
    <n v="45819"/>
    <s v="Virginia S"/>
    <s v="Lo recibieron 06/05"/>
    <s v="FASE 2"/>
    <m/>
    <n v="0"/>
    <m/>
    <m/>
    <m/>
    <m/>
    <m/>
    <m/>
    <m/>
    <m/>
    <m/>
    <m/>
    <m/>
    <m/>
    <m/>
    <m/>
    <m/>
    <m/>
    <m/>
    <m/>
    <m/>
    <x v="6"/>
    <n v="0"/>
    <n v="0"/>
    <n v="0"/>
    <x v="0"/>
    <m/>
    <m/>
    <n v="31.3"/>
    <x v="0"/>
  </r>
  <r>
    <x v="10"/>
    <n v="10087"/>
    <x v="1753"/>
    <n v="1752"/>
    <n v="45782"/>
    <n v="45819"/>
    <s v="Virginia S"/>
    <s v="Lo recibieron 06/05"/>
    <s v="FASE 2"/>
    <m/>
    <n v="0"/>
    <m/>
    <m/>
    <m/>
    <m/>
    <m/>
    <m/>
    <m/>
    <m/>
    <m/>
    <m/>
    <m/>
    <m/>
    <m/>
    <m/>
    <m/>
    <m/>
    <m/>
    <m/>
    <m/>
    <x v="6"/>
    <n v="0"/>
    <n v="0"/>
    <n v="0"/>
    <x v="0"/>
    <m/>
    <m/>
    <n v="175.2"/>
    <x v="0"/>
  </r>
  <r>
    <x v="10"/>
    <n v="10088"/>
    <x v="1754"/>
    <n v="189"/>
    <n v="45782"/>
    <n v="45870"/>
    <s v="Virginia S"/>
    <n v="45888"/>
    <s v="OK"/>
    <s v="15 gatos esterilizados, no %"/>
    <n v="0"/>
    <s v="-"/>
    <n v="15"/>
    <s v="No"/>
    <s v="-"/>
    <s v="No"/>
    <n v="0"/>
    <n v="0"/>
    <n v="0"/>
    <n v="4"/>
    <n v="0"/>
    <n v="0"/>
    <n v="0"/>
    <s v="Refugio SAN JORGE de Cáceres, y con veterinarios de municipios aledaños"/>
    <s v="Sí"/>
    <s v="Sí"/>
    <m/>
    <m/>
    <m/>
    <m/>
    <x v="6"/>
    <n v="0.15"/>
    <n v="0"/>
    <n v="16"/>
    <x v="2"/>
    <n v="0"/>
    <n v="0"/>
    <n v="18.899999999999999"/>
    <x v="0"/>
  </r>
  <r>
    <x v="10"/>
    <n v="10089"/>
    <x v="1755"/>
    <n v="1487"/>
    <n v="45782"/>
    <n v="45819"/>
    <s v="Virginia S"/>
    <s v="Lo recibieron 06/05"/>
    <s v="FASE 2"/>
    <m/>
    <n v="0"/>
    <m/>
    <m/>
    <m/>
    <m/>
    <m/>
    <m/>
    <m/>
    <m/>
    <m/>
    <m/>
    <m/>
    <m/>
    <m/>
    <m/>
    <m/>
    <m/>
    <m/>
    <m/>
    <m/>
    <x v="6"/>
    <n v="0"/>
    <n v="0"/>
    <n v="0"/>
    <x v="0"/>
    <m/>
    <m/>
    <n v="148.69999999999999"/>
    <x v="0"/>
  </r>
  <r>
    <x v="10"/>
    <n v="10090"/>
    <x v="1756"/>
    <n v="487"/>
    <n v="45782"/>
    <m/>
    <s v="Virginia S"/>
    <n v="45797"/>
    <s v="OK"/>
    <m/>
    <n v="0"/>
    <s v="No"/>
    <n v="0"/>
    <s v="No"/>
    <s v="No"/>
    <s v="No"/>
    <n v="0"/>
    <n v="0"/>
    <n v="0"/>
    <n v="1"/>
    <n v="0"/>
    <n v="0"/>
    <n v="0"/>
    <s v="Diputación Provincial de Cáceres"/>
    <s v="Sí"/>
    <s v="No"/>
    <m/>
    <m/>
    <m/>
    <m/>
    <x v="6"/>
    <n v="0"/>
    <n v="0"/>
    <n v="16"/>
    <x v="2"/>
    <n v="0"/>
    <n v="0"/>
    <n v="48.7"/>
    <x v="0"/>
  </r>
  <r>
    <x v="10"/>
    <n v="10091"/>
    <x v="1757"/>
    <n v="363"/>
    <n v="45782"/>
    <n v="45921"/>
    <s v="Virginia S"/>
    <s v="Lo recibieron 26/05"/>
    <s v="FASE 2"/>
    <m/>
    <n v="0"/>
    <m/>
    <m/>
    <m/>
    <m/>
    <m/>
    <m/>
    <m/>
    <m/>
    <m/>
    <m/>
    <m/>
    <m/>
    <m/>
    <m/>
    <m/>
    <m/>
    <m/>
    <m/>
    <m/>
    <x v="6"/>
    <n v="0"/>
    <n v="0"/>
    <n v="0"/>
    <x v="0"/>
    <m/>
    <m/>
    <n v="36.299999999999997"/>
    <x v="0"/>
  </r>
  <r>
    <x v="10"/>
    <n v="10092"/>
    <x v="1758"/>
    <n v="267"/>
    <n v="45782"/>
    <n v="45819"/>
    <s v="Virginia S"/>
    <s v="Lo recibieron 06/05"/>
    <s v="FASE 2"/>
    <m/>
    <n v="0"/>
    <m/>
    <m/>
    <m/>
    <m/>
    <m/>
    <m/>
    <m/>
    <m/>
    <m/>
    <m/>
    <m/>
    <m/>
    <m/>
    <m/>
    <m/>
    <m/>
    <m/>
    <m/>
    <m/>
    <x v="6"/>
    <n v="0"/>
    <n v="0"/>
    <n v="0"/>
    <x v="0"/>
    <m/>
    <m/>
    <n v="26.7"/>
    <x v="0"/>
  </r>
  <r>
    <x v="10"/>
    <n v="10093"/>
    <x v="1759"/>
    <n v="411"/>
    <n v="45782"/>
    <n v="45819"/>
    <s v="Virginia S"/>
    <s v="Lo recibieron 06/05"/>
    <s v="FASE 2"/>
    <m/>
    <n v="0"/>
    <m/>
    <m/>
    <m/>
    <m/>
    <m/>
    <m/>
    <m/>
    <m/>
    <m/>
    <m/>
    <m/>
    <m/>
    <m/>
    <m/>
    <m/>
    <m/>
    <m/>
    <m/>
    <m/>
    <x v="6"/>
    <n v="0"/>
    <n v="0"/>
    <n v="0"/>
    <x v="0"/>
    <m/>
    <m/>
    <n v="41.1"/>
    <x v="0"/>
  </r>
  <r>
    <x v="10"/>
    <n v="10094"/>
    <x v="1760"/>
    <n v="224"/>
    <n v="45782"/>
    <n v="45819"/>
    <s v="Virginia S"/>
    <s v="Lo recibieron 06/05"/>
    <s v="FASE 2"/>
    <m/>
    <n v="0"/>
    <m/>
    <m/>
    <m/>
    <m/>
    <m/>
    <m/>
    <m/>
    <m/>
    <m/>
    <m/>
    <m/>
    <m/>
    <m/>
    <m/>
    <m/>
    <m/>
    <m/>
    <m/>
    <m/>
    <x v="6"/>
    <n v="0"/>
    <n v="0"/>
    <n v="0"/>
    <x v="0"/>
    <m/>
    <m/>
    <n v="22.4"/>
    <x v="0"/>
  </r>
  <r>
    <x v="10"/>
    <n v="10095"/>
    <x v="1761"/>
    <n v="325"/>
    <n v="45783"/>
    <m/>
    <s v="Virginia S"/>
    <n v="45800"/>
    <s v="OK"/>
    <m/>
    <n v="0"/>
    <s v="No"/>
    <n v="0"/>
    <s v="No"/>
    <s v="No"/>
    <s v="No"/>
    <n v="0"/>
    <n v="0"/>
    <n v="0"/>
    <n v="0"/>
    <n v="0"/>
    <n v="0"/>
    <n v="0"/>
    <s v="No"/>
    <s v="No"/>
    <s v="No"/>
    <m/>
    <m/>
    <m/>
    <m/>
    <x v="6"/>
    <n v="0"/>
    <n v="0"/>
    <n v="16"/>
    <x v="2"/>
    <n v="0"/>
    <n v="0"/>
    <n v="32.5"/>
    <x v="0"/>
  </r>
  <r>
    <x v="10"/>
    <n v="10096"/>
    <x v="1762"/>
    <n v="3921"/>
    <n v="45783"/>
    <n v="45819"/>
    <s v="Virginia S"/>
    <s v="Lo recibieron 06/05"/>
    <s v="FASE 2"/>
    <m/>
    <n v="0"/>
    <m/>
    <m/>
    <m/>
    <m/>
    <m/>
    <m/>
    <m/>
    <m/>
    <m/>
    <m/>
    <m/>
    <m/>
    <m/>
    <m/>
    <m/>
    <m/>
    <m/>
    <m/>
    <m/>
    <x v="6"/>
    <n v="0"/>
    <n v="0"/>
    <n v="0"/>
    <x v="0"/>
    <m/>
    <m/>
    <n v="392.1"/>
    <x v="0"/>
  </r>
  <r>
    <x v="10"/>
    <n v="10097"/>
    <x v="1763"/>
    <n v="100"/>
    <n v="45783"/>
    <n v="45921"/>
    <s v="Virginia S"/>
    <s v="Lo recibieron 14/05"/>
    <s v="FASE 2"/>
    <m/>
    <n v="0"/>
    <m/>
    <m/>
    <m/>
    <m/>
    <m/>
    <m/>
    <m/>
    <m/>
    <m/>
    <m/>
    <m/>
    <m/>
    <m/>
    <m/>
    <m/>
    <m/>
    <m/>
    <m/>
    <m/>
    <x v="6"/>
    <n v="0"/>
    <n v="0"/>
    <n v="0"/>
    <x v="0"/>
    <m/>
    <m/>
    <n v="10"/>
    <x v="0"/>
  </r>
  <r>
    <x v="10"/>
    <n v="10098"/>
    <x v="1764"/>
    <n v="388"/>
    <n v="45783"/>
    <n v="45819"/>
    <s v="Virginia S"/>
    <s v="Lo recibieron 06/05"/>
    <s v="FASE 2"/>
    <m/>
    <n v="0"/>
    <m/>
    <m/>
    <m/>
    <m/>
    <m/>
    <m/>
    <m/>
    <m/>
    <m/>
    <m/>
    <m/>
    <m/>
    <m/>
    <m/>
    <m/>
    <m/>
    <m/>
    <m/>
    <m/>
    <x v="6"/>
    <n v="0"/>
    <n v="0"/>
    <n v="0"/>
    <x v="0"/>
    <m/>
    <m/>
    <n v="38.799999999999997"/>
    <x v="0"/>
  </r>
  <r>
    <x v="10"/>
    <n v="10099"/>
    <x v="1765"/>
    <n v="593"/>
    <n v="45783"/>
    <n v="45819"/>
    <s v="Virginia S"/>
    <s v="Lo recibieron 06/05"/>
    <s v="FASE 2"/>
    <m/>
    <n v="0"/>
    <m/>
    <m/>
    <m/>
    <m/>
    <m/>
    <m/>
    <m/>
    <m/>
    <m/>
    <m/>
    <m/>
    <m/>
    <m/>
    <m/>
    <m/>
    <m/>
    <m/>
    <m/>
    <m/>
    <x v="6"/>
    <n v="0"/>
    <n v="0"/>
    <n v="0"/>
    <x v="0"/>
    <m/>
    <m/>
    <n v="59.3"/>
    <x v="0"/>
  </r>
  <r>
    <x v="10"/>
    <n v="10100"/>
    <x v="1766"/>
    <n v="858"/>
    <n v="45783"/>
    <n v="45819"/>
    <s v="Virginia S"/>
    <s v="Lo recibieron 06/05"/>
    <s v="FASE 2"/>
    <m/>
    <n v="0"/>
    <m/>
    <m/>
    <m/>
    <m/>
    <m/>
    <m/>
    <m/>
    <m/>
    <m/>
    <m/>
    <m/>
    <m/>
    <m/>
    <m/>
    <m/>
    <m/>
    <m/>
    <m/>
    <m/>
    <x v="6"/>
    <n v="0"/>
    <n v="0"/>
    <n v="0"/>
    <x v="0"/>
    <m/>
    <m/>
    <n v="85.8"/>
    <x v="0"/>
  </r>
  <r>
    <x v="10"/>
    <n v="10101"/>
    <x v="1767"/>
    <n v="205"/>
    <n v="45783"/>
    <n v="45921"/>
    <s v="Virginia S"/>
    <s v="Lo recibieron 12/05"/>
    <s v="FASE 2"/>
    <m/>
    <n v="0"/>
    <m/>
    <m/>
    <m/>
    <m/>
    <m/>
    <m/>
    <m/>
    <m/>
    <m/>
    <m/>
    <m/>
    <m/>
    <m/>
    <m/>
    <m/>
    <m/>
    <m/>
    <m/>
    <m/>
    <x v="6"/>
    <n v="0"/>
    <n v="0"/>
    <n v="0"/>
    <x v="0"/>
    <m/>
    <m/>
    <n v="20.5"/>
    <x v="0"/>
  </r>
  <r>
    <x v="10"/>
    <n v="10102"/>
    <x v="1768"/>
    <n v="545"/>
    <n v="45783"/>
    <n v="45819"/>
    <s v="Virginia S"/>
    <s v="Lo recibieron 06/05"/>
    <s v="FASE 2"/>
    <m/>
    <n v="0"/>
    <m/>
    <m/>
    <m/>
    <m/>
    <m/>
    <m/>
    <m/>
    <m/>
    <m/>
    <m/>
    <m/>
    <m/>
    <m/>
    <m/>
    <m/>
    <m/>
    <m/>
    <m/>
    <m/>
    <x v="6"/>
    <n v="0"/>
    <n v="0"/>
    <n v="0"/>
    <x v="0"/>
    <m/>
    <m/>
    <n v="54.5"/>
    <x v="0"/>
  </r>
  <r>
    <x v="10"/>
    <n v="10103"/>
    <x v="1769"/>
    <n v="436"/>
    <n v="45783"/>
    <n v="45921"/>
    <s v="Virginia S"/>
    <s v="Lo recibieron 22/05"/>
    <s v="FASE 2"/>
    <m/>
    <n v="0"/>
    <m/>
    <m/>
    <m/>
    <m/>
    <m/>
    <m/>
    <m/>
    <m/>
    <m/>
    <m/>
    <m/>
    <m/>
    <m/>
    <m/>
    <m/>
    <m/>
    <m/>
    <m/>
    <m/>
    <x v="6"/>
    <n v="0"/>
    <n v="0"/>
    <n v="0"/>
    <x v="0"/>
    <m/>
    <m/>
    <n v="43.6"/>
    <x v="0"/>
  </r>
  <r>
    <x v="10"/>
    <n v="10104"/>
    <x v="1770"/>
    <n v="6720"/>
    <n v="45783"/>
    <n v="45819"/>
    <s v="Virginia S"/>
    <s v="Lo recibieron 06/05"/>
    <s v="FASE 2"/>
    <m/>
    <n v="0"/>
    <m/>
    <m/>
    <m/>
    <m/>
    <m/>
    <m/>
    <m/>
    <m/>
    <m/>
    <m/>
    <m/>
    <m/>
    <m/>
    <m/>
    <m/>
    <m/>
    <m/>
    <m/>
    <m/>
    <x v="6"/>
    <n v="0"/>
    <n v="0"/>
    <n v="0"/>
    <x v="0"/>
    <m/>
    <m/>
    <n v="672"/>
    <x v="0"/>
  </r>
  <r>
    <x v="10"/>
    <n v="10105"/>
    <x v="1771"/>
    <n v="2845"/>
    <n v="45783"/>
    <m/>
    <s v="Virginia S"/>
    <s v="Llamada telefónica"/>
    <s v="OK"/>
    <m/>
    <n v="230"/>
    <n v="2025"/>
    <n v="20"/>
    <s v="No"/>
    <n v="2026"/>
    <s v="Sí"/>
    <n v="20"/>
    <n v="5000"/>
    <n v="0"/>
    <n v="15"/>
    <n v="0"/>
    <n v="0"/>
    <n v="0"/>
    <s v="Veterinaria Jaraiz de la Vera"/>
    <s v="Sí"/>
    <s v="Sí"/>
    <m/>
    <m/>
    <m/>
    <m/>
    <x v="6"/>
    <n v="0.2"/>
    <n v="46"/>
    <n v="16"/>
    <x v="2"/>
    <n v="1.7574692442882249"/>
    <n v="0"/>
    <n v="284.5"/>
    <x v="1"/>
  </r>
  <r>
    <x v="10"/>
    <n v="10106"/>
    <x v="1772"/>
    <n v="139"/>
    <n v="45783"/>
    <n v="45819"/>
    <s v="Virginia S"/>
    <s v="No la han reciibido"/>
    <s v="FASE 2"/>
    <m/>
    <n v="0"/>
    <m/>
    <m/>
    <m/>
    <m/>
    <m/>
    <m/>
    <m/>
    <m/>
    <m/>
    <m/>
    <m/>
    <m/>
    <m/>
    <m/>
    <m/>
    <m/>
    <m/>
    <m/>
    <m/>
    <x v="6"/>
    <n v="0"/>
    <n v="0"/>
    <n v="0"/>
    <x v="0"/>
    <m/>
    <m/>
    <n v="13.9"/>
    <x v="0"/>
  </r>
  <r>
    <x v="10"/>
    <n v="10107"/>
    <x v="1773"/>
    <n v="1200"/>
    <n v="45783"/>
    <n v="45812"/>
    <s v="Virginia S"/>
    <n v="45986"/>
    <s v="OK FASE 2"/>
    <s v="Transparencia contesta que el Ayto no tiene información"/>
    <n v="0"/>
    <s v="-"/>
    <n v="0"/>
    <s v="No"/>
    <s v="-"/>
    <s v="No"/>
    <n v="0"/>
    <n v="0"/>
    <n v="0"/>
    <n v="0"/>
    <n v="0"/>
    <n v="0"/>
    <n v="0"/>
    <s v="No"/>
    <s v="No"/>
    <s v="No"/>
    <m/>
    <m/>
    <m/>
    <m/>
    <x v="6"/>
    <n v="0"/>
    <n v="0"/>
    <n v="16"/>
    <x v="2"/>
    <n v="0"/>
    <n v="0"/>
    <n v="120"/>
    <x v="0"/>
  </r>
  <r>
    <x v="10"/>
    <n v="10108"/>
    <x v="1774"/>
    <n v="185"/>
    <n v="45783"/>
    <n v="45921"/>
    <s v="Virginia S"/>
    <s v="Lo recibieron 07/05"/>
    <s v="FASE 2"/>
    <m/>
    <n v="0"/>
    <m/>
    <m/>
    <m/>
    <m/>
    <m/>
    <m/>
    <m/>
    <m/>
    <m/>
    <m/>
    <m/>
    <m/>
    <m/>
    <m/>
    <m/>
    <m/>
    <m/>
    <m/>
    <m/>
    <x v="6"/>
    <n v="0"/>
    <n v="0"/>
    <n v="0"/>
    <x v="0"/>
    <m/>
    <m/>
    <n v="18.5"/>
    <x v="0"/>
  </r>
  <r>
    <x v="10"/>
    <n v="10109"/>
    <x v="1775"/>
    <n v="1903"/>
    <n v="45783"/>
    <n v="45921"/>
    <s v="Virginia S"/>
    <s v="Lo recibieron 06/05"/>
    <s v="FASE 2"/>
    <m/>
    <n v="0"/>
    <m/>
    <m/>
    <m/>
    <m/>
    <m/>
    <m/>
    <m/>
    <m/>
    <m/>
    <m/>
    <m/>
    <m/>
    <m/>
    <m/>
    <m/>
    <m/>
    <m/>
    <m/>
    <m/>
    <x v="6"/>
    <n v="0"/>
    <n v="0"/>
    <n v="0"/>
    <x v="0"/>
    <m/>
    <m/>
    <n v="190.3"/>
    <x v="0"/>
  </r>
  <r>
    <x v="10"/>
    <n v="10110"/>
    <x v="1776"/>
    <n v="2805"/>
    <n v="45783"/>
    <n v="45921"/>
    <s v="Virginia S"/>
    <m/>
    <s v="FASE 2"/>
    <m/>
    <n v="0"/>
    <m/>
    <m/>
    <m/>
    <m/>
    <m/>
    <m/>
    <m/>
    <m/>
    <m/>
    <m/>
    <m/>
    <m/>
    <m/>
    <m/>
    <m/>
    <m/>
    <m/>
    <m/>
    <m/>
    <x v="6"/>
    <n v="0"/>
    <n v="0"/>
    <n v="0"/>
    <x v="0"/>
    <m/>
    <m/>
    <n v="280.5"/>
    <x v="0"/>
  </r>
  <r>
    <x v="10"/>
    <n v="10111"/>
    <x v="1777"/>
    <n v="1533"/>
    <n v="45783"/>
    <n v="45921"/>
    <s v="Virginia S"/>
    <s v="Lo recibieron 06/05"/>
    <s v="FASE 2"/>
    <m/>
    <n v="0"/>
    <m/>
    <m/>
    <m/>
    <m/>
    <m/>
    <m/>
    <m/>
    <m/>
    <m/>
    <m/>
    <m/>
    <m/>
    <m/>
    <m/>
    <m/>
    <m/>
    <m/>
    <m/>
    <m/>
    <x v="6"/>
    <n v="0"/>
    <n v="0"/>
    <n v="0"/>
    <x v="0"/>
    <m/>
    <m/>
    <n v="153.30000000000001"/>
    <x v="0"/>
  </r>
  <r>
    <x v="10"/>
    <n v="10112"/>
    <x v="1778"/>
    <n v="1708"/>
    <n v="45783"/>
    <n v="45921"/>
    <s v="Virginia S"/>
    <s v="Lo recibieron 06/05"/>
    <s v="FASE 2"/>
    <m/>
    <n v="0"/>
    <m/>
    <m/>
    <m/>
    <m/>
    <m/>
    <m/>
    <m/>
    <m/>
    <m/>
    <m/>
    <m/>
    <m/>
    <m/>
    <m/>
    <m/>
    <m/>
    <m/>
    <m/>
    <m/>
    <x v="6"/>
    <n v="0"/>
    <n v="0"/>
    <n v="0"/>
    <x v="0"/>
    <m/>
    <m/>
    <n v="170.8"/>
    <x v="0"/>
  </r>
  <r>
    <x v="10"/>
    <n v="10113"/>
    <x v="1779"/>
    <n v="2364"/>
    <n v="45783"/>
    <n v="45921"/>
    <s v="Virginia S"/>
    <s v="Lo recibieron 06/05"/>
    <s v="FASE 2"/>
    <m/>
    <n v="0"/>
    <m/>
    <m/>
    <m/>
    <m/>
    <m/>
    <m/>
    <m/>
    <m/>
    <m/>
    <m/>
    <m/>
    <m/>
    <m/>
    <m/>
    <m/>
    <m/>
    <m/>
    <m/>
    <m/>
    <x v="6"/>
    <n v="0"/>
    <n v="0"/>
    <n v="0"/>
    <x v="0"/>
    <m/>
    <m/>
    <n v="236.4"/>
    <x v="0"/>
  </r>
  <r>
    <x v="10"/>
    <n v="10114"/>
    <x v="1780"/>
    <n v="1267"/>
    <n v="45783"/>
    <n v="45921"/>
    <s v="Virginia S"/>
    <s v="Lo recibieron 07/05"/>
    <s v="FASE 2"/>
    <m/>
    <n v="0"/>
    <m/>
    <m/>
    <m/>
    <m/>
    <m/>
    <m/>
    <m/>
    <m/>
    <m/>
    <m/>
    <m/>
    <m/>
    <m/>
    <m/>
    <m/>
    <m/>
    <m/>
    <m/>
    <m/>
    <x v="6"/>
    <n v="0"/>
    <n v="0"/>
    <n v="0"/>
    <x v="0"/>
    <m/>
    <m/>
    <n v="126.7"/>
    <x v="0"/>
  </r>
  <r>
    <x v="10"/>
    <n v="10115"/>
    <x v="1781"/>
    <n v="4030"/>
    <n v="45783"/>
    <n v="45921"/>
    <s v="Virginia S"/>
    <s v="Lo recibieron 06/05"/>
    <s v="FASE 2"/>
    <m/>
    <n v="0"/>
    <m/>
    <m/>
    <m/>
    <m/>
    <m/>
    <m/>
    <m/>
    <m/>
    <m/>
    <m/>
    <m/>
    <m/>
    <m/>
    <m/>
    <m/>
    <m/>
    <m/>
    <m/>
    <m/>
    <x v="6"/>
    <n v="0"/>
    <n v="0"/>
    <n v="0"/>
    <x v="0"/>
    <m/>
    <m/>
    <n v="403"/>
    <x v="0"/>
  </r>
  <r>
    <x v="10"/>
    <n v="10116"/>
    <x v="1782"/>
    <n v="4673"/>
    <n v="45783"/>
    <m/>
    <s v="Virginia S"/>
    <n v="45845"/>
    <s v="OK"/>
    <m/>
    <n v="110"/>
    <s v="-"/>
    <n v="85"/>
    <s v="Sí"/>
    <n v="2023"/>
    <s v="Sí"/>
    <n v="85"/>
    <n v="10000"/>
    <n v="0"/>
    <n v="0"/>
    <n v="50"/>
    <n v="0"/>
    <n v="15"/>
    <s v="Diputación Cáceres y &quot;2 clínicas veterinarias&quot;"/>
    <s v="Sí"/>
    <s v="Sí"/>
    <m/>
    <m/>
    <m/>
    <m/>
    <x v="6"/>
    <n v="0.85"/>
    <n v="94"/>
    <n v="16"/>
    <x v="2"/>
    <n v="2.1399529210357371"/>
    <n v="0"/>
    <n v="467.3"/>
    <x v="1"/>
  </r>
  <r>
    <x v="10"/>
    <n v="10117"/>
    <x v="1783"/>
    <n v="236"/>
    <n v="45783"/>
    <n v="45921"/>
    <s v="Virginia S"/>
    <s v="Lo recibieron 07/05"/>
    <s v="FASE 2"/>
    <m/>
    <n v="0"/>
    <m/>
    <m/>
    <m/>
    <m/>
    <m/>
    <m/>
    <m/>
    <m/>
    <m/>
    <m/>
    <m/>
    <m/>
    <m/>
    <m/>
    <m/>
    <m/>
    <m/>
    <m/>
    <m/>
    <x v="6"/>
    <n v="0"/>
    <n v="0"/>
    <n v="0"/>
    <x v="0"/>
    <m/>
    <m/>
    <n v="23.6"/>
    <x v="0"/>
  </r>
  <r>
    <x v="10"/>
    <n v="10118"/>
    <x v="1784"/>
    <n v="286"/>
    <n v="45783"/>
    <n v="45921"/>
    <s v="Virginia S"/>
    <s v="Lo recibieron 30/05"/>
    <s v="FASE 2"/>
    <m/>
    <n v="0"/>
    <m/>
    <m/>
    <m/>
    <m/>
    <m/>
    <m/>
    <m/>
    <m/>
    <m/>
    <m/>
    <m/>
    <m/>
    <m/>
    <m/>
    <m/>
    <m/>
    <m/>
    <m/>
    <m/>
    <x v="6"/>
    <n v="0"/>
    <n v="0"/>
    <n v="0"/>
    <x v="0"/>
    <m/>
    <m/>
    <n v="28.6"/>
    <x v="0"/>
  </r>
  <r>
    <x v="10"/>
    <n v="10119"/>
    <x v="1785"/>
    <n v="572"/>
    <n v="45783"/>
    <n v="45921"/>
    <s v="Virginia S"/>
    <s v="Lo recibieron 14/05"/>
    <s v="FASE 2"/>
    <m/>
    <n v="0"/>
    <m/>
    <m/>
    <m/>
    <m/>
    <m/>
    <m/>
    <m/>
    <m/>
    <m/>
    <m/>
    <m/>
    <m/>
    <m/>
    <m/>
    <m/>
    <m/>
    <m/>
    <m/>
    <m/>
    <x v="6"/>
    <n v="0"/>
    <n v="0"/>
    <n v="0"/>
    <x v="0"/>
    <m/>
    <m/>
    <n v="57.2"/>
    <x v="0"/>
  </r>
  <r>
    <x v="10"/>
    <n v="10120"/>
    <x v="1786"/>
    <n v="152"/>
    <n v="45783"/>
    <n v="45921"/>
    <s v="Virginia S"/>
    <s v="Lo recibieron 21/05"/>
    <s v="FASE 2"/>
    <m/>
    <n v="0"/>
    <m/>
    <m/>
    <m/>
    <m/>
    <m/>
    <m/>
    <m/>
    <m/>
    <m/>
    <m/>
    <m/>
    <m/>
    <m/>
    <m/>
    <m/>
    <m/>
    <m/>
    <m/>
    <m/>
    <x v="6"/>
    <n v="0"/>
    <n v="0"/>
    <n v="0"/>
    <x v="0"/>
    <m/>
    <m/>
    <n v="15.2"/>
    <x v="0"/>
  </r>
  <r>
    <x v="10"/>
    <n v="10121"/>
    <x v="1787"/>
    <n v="9370"/>
    <n v="45783"/>
    <n v="45817"/>
    <s v="Virginia S"/>
    <s v="Recibida 08/05"/>
    <s v="FASE 2"/>
    <s v="19/05 Para qué quiero los datos"/>
    <n v="0"/>
    <m/>
    <m/>
    <m/>
    <m/>
    <m/>
    <m/>
    <m/>
    <m/>
    <m/>
    <m/>
    <m/>
    <m/>
    <m/>
    <m/>
    <m/>
    <m/>
    <m/>
    <m/>
    <m/>
    <x v="6"/>
    <n v="0"/>
    <n v="0"/>
    <n v="0"/>
    <x v="0"/>
    <m/>
    <m/>
    <n v="937"/>
    <x v="0"/>
  </r>
  <r>
    <x v="10"/>
    <n v="10122"/>
    <x v="1788"/>
    <n v="223"/>
    <n v="45783"/>
    <n v="45812"/>
    <s v="Virginia S"/>
    <s v="Rechazado"/>
    <s v="FASE 2"/>
    <s v="22/10 Transparencia me dice que el Ayto me respondió después de su requerimiento pero a mi no me envió la respuesta - Reclamada al Ayto vía Redsara"/>
    <n v="0"/>
    <m/>
    <m/>
    <m/>
    <m/>
    <m/>
    <m/>
    <m/>
    <m/>
    <m/>
    <m/>
    <m/>
    <m/>
    <m/>
    <m/>
    <m/>
    <m/>
    <m/>
    <m/>
    <m/>
    <x v="6"/>
    <n v="0"/>
    <n v="0"/>
    <n v="0"/>
    <x v="0"/>
    <m/>
    <m/>
    <n v="22.3"/>
    <x v="0"/>
  </r>
  <r>
    <x v="10"/>
    <n v="10123"/>
    <x v="1789"/>
    <n v="632"/>
    <n v="45783"/>
    <n v="45921"/>
    <s v="Virginia S"/>
    <s v="Lo recibieron 07/05"/>
    <s v="FASE 2"/>
    <m/>
    <n v="0"/>
    <m/>
    <m/>
    <m/>
    <m/>
    <m/>
    <m/>
    <m/>
    <m/>
    <m/>
    <m/>
    <m/>
    <m/>
    <m/>
    <m/>
    <m/>
    <m/>
    <m/>
    <m/>
    <m/>
    <x v="6"/>
    <n v="0"/>
    <n v="0"/>
    <n v="0"/>
    <x v="0"/>
    <m/>
    <m/>
    <n v="63.2"/>
    <x v="0"/>
  </r>
  <r>
    <x v="10"/>
    <n v="10124"/>
    <x v="1790"/>
    <n v="850"/>
    <n v="45783"/>
    <n v="45921"/>
    <s v="Virginia S"/>
    <s v="Lo recibieron 06/05"/>
    <s v="FASE 2"/>
    <m/>
    <n v="0"/>
    <m/>
    <m/>
    <m/>
    <m/>
    <m/>
    <m/>
    <m/>
    <m/>
    <m/>
    <m/>
    <m/>
    <m/>
    <m/>
    <m/>
    <m/>
    <m/>
    <m/>
    <m/>
    <m/>
    <x v="6"/>
    <n v="0"/>
    <n v="0"/>
    <n v="0"/>
    <x v="0"/>
    <m/>
    <m/>
    <n v="85"/>
    <x v="0"/>
  </r>
  <r>
    <x v="10"/>
    <n v="10125"/>
    <x v="1791"/>
    <n v="884"/>
    <n v="45783"/>
    <n v="45921"/>
    <s v="Virginia S"/>
    <s v="Lo recibieron 06/05"/>
    <s v="FASE 2"/>
    <m/>
    <n v="0"/>
    <m/>
    <m/>
    <m/>
    <m/>
    <m/>
    <m/>
    <m/>
    <m/>
    <m/>
    <m/>
    <m/>
    <m/>
    <m/>
    <m/>
    <m/>
    <m/>
    <m/>
    <m/>
    <m/>
    <x v="6"/>
    <n v="0"/>
    <n v="0"/>
    <n v="0"/>
    <x v="0"/>
    <m/>
    <m/>
    <n v="88.4"/>
    <x v="0"/>
  </r>
  <r>
    <x v="10"/>
    <n v="10126"/>
    <x v="1792"/>
    <n v="1608"/>
    <n v="45783"/>
    <n v="45921"/>
    <s v="Virginia S"/>
    <s v="Lo recibieron 06/05"/>
    <s v="FASE 2"/>
    <m/>
    <n v="0"/>
    <m/>
    <m/>
    <m/>
    <m/>
    <m/>
    <m/>
    <m/>
    <m/>
    <m/>
    <m/>
    <m/>
    <m/>
    <m/>
    <m/>
    <m/>
    <m/>
    <m/>
    <m/>
    <m/>
    <x v="6"/>
    <n v="0"/>
    <n v="0"/>
    <n v="0"/>
    <x v="0"/>
    <m/>
    <m/>
    <n v="160.80000000000001"/>
    <x v="0"/>
  </r>
  <r>
    <x v="10"/>
    <n v="10127"/>
    <x v="1793"/>
    <n v="5586"/>
    <n v="45783"/>
    <n v="45921"/>
    <s v="Virginia S"/>
    <s v="Lo recibieron 06/05"/>
    <s v="FASE 2"/>
    <m/>
    <n v="0"/>
    <m/>
    <m/>
    <m/>
    <m/>
    <m/>
    <m/>
    <m/>
    <m/>
    <m/>
    <m/>
    <m/>
    <m/>
    <m/>
    <m/>
    <m/>
    <m/>
    <m/>
    <m/>
    <m/>
    <x v="6"/>
    <n v="0"/>
    <n v="0"/>
    <n v="0"/>
    <x v="0"/>
    <m/>
    <m/>
    <n v="558.6"/>
    <x v="0"/>
  </r>
  <r>
    <x v="10"/>
    <n v="10128"/>
    <x v="1794"/>
    <n v="6578"/>
    <n v="45783"/>
    <n v="45921"/>
    <s v="Virginia S"/>
    <s v="Lo recibieron 06/05"/>
    <s v="FASE 2"/>
    <m/>
    <n v="0"/>
    <m/>
    <m/>
    <m/>
    <m/>
    <m/>
    <m/>
    <m/>
    <m/>
    <m/>
    <m/>
    <m/>
    <m/>
    <m/>
    <m/>
    <m/>
    <m/>
    <m/>
    <m/>
    <m/>
    <x v="6"/>
    <n v="0"/>
    <n v="0"/>
    <n v="0"/>
    <x v="0"/>
    <m/>
    <m/>
    <n v="657.8"/>
    <x v="0"/>
  </r>
  <r>
    <x v="10"/>
    <n v="10129"/>
    <x v="1795"/>
    <n v="369"/>
    <n v="45783"/>
    <n v="45921"/>
    <s v="Virginia S"/>
    <s v="Lo recibieron 07/05"/>
    <s v="FASE 2"/>
    <m/>
    <n v="0"/>
    <m/>
    <m/>
    <m/>
    <m/>
    <m/>
    <m/>
    <m/>
    <m/>
    <m/>
    <m/>
    <m/>
    <m/>
    <m/>
    <m/>
    <m/>
    <m/>
    <m/>
    <m/>
    <m/>
    <x v="6"/>
    <n v="0"/>
    <n v="0"/>
    <n v="0"/>
    <x v="0"/>
    <m/>
    <m/>
    <n v="36.9"/>
    <x v="0"/>
  </r>
  <r>
    <x v="10"/>
    <n v="10130"/>
    <x v="1796"/>
    <n v="2044"/>
    <n v="45783"/>
    <n v="45921"/>
    <s v="Virginia S"/>
    <s v="Lo recibieron 21/05"/>
    <s v="FASE 2"/>
    <m/>
    <n v="0"/>
    <m/>
    <m/>
    <m/>
    <m/>
    <m/>
    <m/>
    <m/>
    <m/>
    <m/>
    <m/>
    <m/>
    <m/>
    <m/>
    <m/>
    <m/>
    <m/>
    <m/>
    <m/>
    <m/>
    <x v="6"/>
    <n v="0"/>
    <n v="0"/>
    <n v="0"/>
    <x v="0"/>
    <m/>
    <m/>
    <n v="204.4"/>
    <x v="0"/>
  </r>
  <r>
    <x v="10"/>
    <n v="10131"/>
    <x v="1797"/>
    <n v="17028"/>
    <n v="45783"/>
    <n v="45921"/>
    <s v="Virginia S"/>
    <s v="Lo recibieron 06/05"/>
    <s v="FASE 2"/>
    <m/>
    <n v="0"/>
    <m/>
    <m/>
    <m/>
    <m/>
    <m/>
    <m/>
    <m/>
    <m/>
    <m/>
    <m/>
    <m/>
    <m/>
    <m/>
    <m/>
    <m/>
    <m/>
    <m/>
    <m/>
    <m/>
    <x v="6"/>
    <n v="0"/>
    <n v="0"/>
    <n v="0"/>
    <x v="0"/>
    <m/>
    <m/>
    <n v="1702.8"/>
    <x v="0"/>
  </r>
  <r>
    <x v="10"/>
    <n v="10132"/>
    <x v="1798"/>
    <n v="378"/>
    <n v="45783"/>
    <m/>
    <s v="Virginia S"/>
    <n v="45785"/>
    <s v="OK"/>
    <m/>
    <n v="0"/>
    <s v="No"/>
    <n v="0"/>
    <s v="Sí"/>
    <n v="45611"/>
    <s v="No"/>
    <n v="0"/>
    <n v="0"/>
    <n v="0"/>
    <n v="0"/>
    <n v="0"/>
    <n v="0"/>
    <n v="0"/>
    <s v="Diputación Cáceres"/>
    <s v="No"/>
    <s v="No"/>
    <m/>
    <m/>
    <m/>
    <m/>
    <x v="6"/>
    <n v="0"/>
    <n v="0"/>
    <n v="16"/>
    <x v="2"/>
    <n v="0"/>
    <n v="0"/>
    <n v="37.799999999999997"/>
    <x v="0"/>
  </r>
  <r>
    <x v="10"/>
    <n v="10133"/>
    <x v="1799"/>
    <n v="1259"/>
    <n v="45783"/>
    <n v="45921"/>
    <s v="Virginia S"/>
    <s v="Lo recibieron 07/05"/>
    <s v="FASE 2"/>
    <m/>
    <n v="0"/>
    <m/>
    <m/>
    <m/>
    <m/>
    <m/>
    <m/>
    <m/>
    <m/>
    <m/>
    <m/>
    <m/>
    <m/>
    <m/>
    <m/>
    <m/>
    <m/>
    <m/>
    <m/>
    <m/>
    <x v="6"/>
    <n v="0"/>
    <n v="0"/>
    <n v="0"/>
    <x v="0"/>
    <m/>
    <m/>
    <n v="125.9"/>
    <x v="0"/>
  </r>
  <r>
    <x v="10"/>
    <n v="10134"/>
    <x v="1800"/>
    <n v="649"/>
    <n v="45783"/>
    <n v="45921"/>
    <s v="Virginia S"/>
    <s v="Lo recibieron 06/05"/>
    <s v="FASE 2"/>
    <m/>
    <n v="0"/>
    <m/>
    <m/>
    <m/>
    <m/>
    <m/>
    <m/>
    <m/>
    <m/>
    <m/>
    <m/>
    <m/>
    <m/>
    <m/>
    <m/>
    <m/>
    <m/>
    <m/>
    <m/>
    <m/>
    <x v="6"/>
    <n v="0"/>
    <n v="0"/>
    <n v="0"/>
    <x v="0"/>
    <m/>
    <m/>
    <n v="64.900000000000006"/>
    <x v="0"/>
  </r>
  <r>
    <x v="10"/>
    <n v="10135"/>
    <x v="1801"/>
    <n v="1202"/>
    <n v="45783"/>
    <n v="45921"/>
    <s v="Virginia S"/>
    <s v="Lo recibieron 06/05"/>
    <s v="FASE 2"/>
    <m/>
    <n v="0"/>
    <m/>
    <m/>
    <m/>
    <m/>
    <m/>
    <m/>
    <m/>
    <m/>
    <m/>
    <m/>
    <m/>
    <m/>
    <m/>
    <m/>
    <m/>
    <m/>
    <m/>
    <m/>
    <m/>
    <x v="6"/>
    <n v="0"/>
    <n v="0"/>
    <n v="0"/>
    <x v="0"/>
    <m/>
    <m/>
    <n v="120.2"/>
    <x v="0"/>
  </r>
  <r>
    <x v="10"/>
    <n v="10136"/>
    <x v="1802"/>
    <n v="292"/>
    <n v="45783"/>
    <n v="45921"/>
    <s v="Virginia S"/>
    <s v="NO RECIBIDO"/>
    <s v="FASE 2"/>
    <m/>
    <n v="0"/>
    <m/>
    <m/>
    <m/>
    <m/>
    <m/>
    <m/>
    <m/>
    <m/>
    <m/>
    <m/>
    <m/>
    <m/>
    <m/>
    <m/>
    <m/>
    <m/>
    <m/>
    <m/>
    <m/>
    <x v="6"/>
    <n v="0"/>
    <n v="0"/>
    <n v="0"/>
    <x v="0"/>
    <m/>
    <m/>
    <n v="29.2"/>
    <x v="0"/>
  </r>
  <r>
    <x v="10"/>
    <n v="10137"/>
    <x v="1803"/>
    <n v="445"/>
    <n v="45783"/>
    <n v="45921"/>
    <s v="Virginia S"/>
    <s v="Lo recibieron 27/05"/>
    <s v="FASE 2"/>
    <m/>
    <n v="0"/>
    <m/>
    <m/>
    <m/>
    <m/>
    <m/>
    <m/>
    <m/>
    <m/>
    <m/>
    <m/>
    <m/>
    <m/>
    <m/>
    <m/>
    <m/>
    <m/>
    <m/>
    <m/>
    <m/>
    <x v="6"/>
    <n v="0"/>
    <n v="0"/>
    <n v="0"/>
    <x v="0"/>
    <m/>
    <m/>
    <n v="44.5"/>
    <x v="0"/>
  </r>
  <r>
    <x v="10"/>
    <n v="10138"/>
    <x v="1804"/>
    <n v="592"/>
    <n v="45783"/>
    <n v="45921"/>
    <s v="Virginia S"/>
    <s v="Lo recibieron 07/05"/>
    <s v="FASE 2"/>
    <m/>
    <n v="0"/>
    <m/>
    <m/>
    <m/>
    <m/>
    <m/>
    <m/>
    <m/>
    <m/>
    <m/>
    <m/>
    <m/>
    <m/>
    <m/>
    <m/>
    <m/>
    <m/>
    <m/>
    <m/>
    <m/>
    <x v="6"/>
    <n v="0"/>
    <n v="0"/>
    <n v="0"/>
    <x v="0"/>
    <m/>
    <m/>
    <n v="59.2"/>
    <x v="0"/>
  </r>
  <r>
    <x v="10"/>
    <n v="10139"/>
    <x v="1805"/>
    <n v="92"/>
    <n v="45783"/>
    <n v="45921"/>
    <s v="Virginia S"/>
    <s v="Lo recibieron 02/06"/>
    <s v="FASE 2"/>
    <m/>
    <n v="0"/>
    <m/>
    <m/>
    <m/>
    <m/>
    <m/>
    <m/>
    <m/>
    <m/>
    <m/>
    <m/>
    <m/>
    <m/>
    <m/>
    <m/>
    <m/>
    <m/>
    <m/>
    <m/>
    <m/>
    <x v="6"/>
    <n v="0"/>
    <n v="0"/>
    <n v="0"/>
    <x v="0"/>
    <m/>
    <m/>
    <n v="9.1999999999999993"/>
    <x v="0"/>
  </r>
  <r>
    <x v="10"/>
    <n v="10140"/>
    <x v="1806"/>
    <n v="1431"/>
    <n v="45783"/>
    <n v="45921"/>
    <s v="Virginia S"/>
    <s v="Lo recibieron 06/05"/>
    <s v="FASE 2"/>
    <m/>
    <n v="0"/>
    <m/>
    <m/>
    <m/>
    <m/>
    <m/>
    <m/>
    <m/>
    <m/>
    <m/>
    <m/>
    <m/>
    <m/>
    <m/>
    <m/>
    <m/>
    <m/>
    <m/>
    <m/>
    <m/>
    <x v="6"/>
    <n v="0"/>
    <n v="0"/>
    <n v="0"/>
    <x v="0"/>
    <m/>
    <m/>
    <n v="143.1"/>
    <x v="0"/>
  </r>
  <r>
    <x v="10"/>
    <n v="10141"/>
    <x v="1807"/>
    <n v="277"/>
    <n v="45783"/>
    <n v="45921"/>
    <s v="Virginia S"/>
    <s v="Lo recibieron 07/05"/>
    <s v="FASE 2"/>
    <m/>
    <n v="0"/>
    <m/>
    <m/>
    <m/>
    <m/>
    <m/>
    <m/>
    <m/>
    <m/>
    <m/>
    <m/>
    <m/>
    <m/>
    <m/>
    <m/>
    <m/>
    <m/>
    <m/>
    <m/>
    <m/>
    <x v="6"/>
    <n v="0"/>
    <n v="0"/>
    <n v="0"/>
    <x v="0"/>
    <m/>
    <m/>
    <n v="27.7"/>
    <x v="0"/>
  </r>
  <r>
    <x v="10"/>
    <n v="10142"/>
    <x v="1808"/>
    <n v="903"/>
    <n v="45783"/>
    <n v="45921"/>
    <s v="Virginia S"/>
    <s v="Lo recibieron 06/05"/>
    <s v="FASE 2"/>
    <m/>
    <n v="0"/>
    <m/>
    <m/>
    <m/>
    <m/>
    <m/>
    <m/>
    <m/>
    <m/>
    <m/>
    <m/>
    <m/>
    <m/>
    <m/>
    <m/>
    <m/>
    <m/>
    <m/>
    <m/>
    <m/>
    <x v="6"/>
    <n v="0"/>
    <n v="0"/>
    <n v="0"/>
    <x v="0"/>
    <m/>
    <m/>
    <n v="90.3"/>
    <x v="0"/>
  </r>
  <r>
    <x v="10"/>
    <n v="10143"/>
    <x v="1809"/>
    <n v="150"/>
    <n v="45783"/>
    <m/>
    <s v="Virginia S"/>
    <n v="45786"/>
    <s v="OK"/>
    <m/>
    <n v="0"/>
    <s v="No"/>
    <n v="0"/>
    <s v="No"/>
    <s v="No"/>
    <s v="No"/>
    <n v="0"/>
    <n v="0"/>
    <n v="0"/>
    <n v="0"/>
    <n v="0"/>
    <n v="0"/>
    <n v="0"/>
    <s v="Diputación Cáceres"/>
    <s v="No"/>
    <s v="No"/>
    <m/>
    <m/>
    <m/>
    <m/>
    <x v="6"/>
    <n v="0"/>
    <n v="0"/>
    <n v="16"/>
    <x v="2"/>
    <n v="0"/>
    <n v="0"/>
    <n v="15"/>
    <x v="0"/>
  </r>
  <r>
    <x v="10"/>
    <n v="10144"/>
    <x v="1810"/>
    <n v="955"/>
    <n v="45783"/>
    <m/>
    <s v="Virginia S"/>
    <n v="45785"/>
    <s v="OK"/>
    <m/>
    <n v="0"/>
    <s v="No"/>
    <n v="0"/>
    <s v="No"/>
    <s v="No"/>
    <s v="No"/>
    <n v="0"/>
    <n v="0"/>
    <n v="0"/>
    <n v="0"/>
    <n v="0"/>
    <n v="0"/>
    <n v="0"/>
    <s v="No"/>
    <s v="No"/>
    <s v="No"/>
    <m/>
    <m/>
    <m/>
    <m/>
    <x v="6"/>
    <n v="0"/>
    <n v="0"/>
    <n v="16"/>
    <x v="2"/>
    <n v="0"/>
    <n v="0"/>
    <n v="95.5"/>
    <x v="0"/>
  </r>
  <r>
    <x v="10"/>
    <n v="10145"/>
    <x v="1811"/>
    <n v="125"/>
    <n v="45783"/>
    <m/>
    <s v="Virginia S"/>
    <n v="45825"/>
    <s v="OK"/>
    <m/>
    <n v="0"/>
    <s v="-"/>
    <n v="0"/>
    <s v="No"/>
    <s v="-"/>
    <s v="No"/>
    <n v="0"/>
    <n v="250"/>
    <n v="0"/>
    <n v="2"/>
    <n v="0"/>
    <n v="0"/>
    <n v="0"/>
    <s v="Diputación Cáceres"/>
    <s v="No"/>
    <s v="No"/>
    <m/>
    <m/>
    <m/>
    <m/>
    <x v="6"/>
    <n v="0"/>
    <n v="0"/>
    <n v="16"/>
    <x v="2"/>
    <n v="2"/>
    <n v="0"/>
    <n v="12.5"/>
    <x v="0"/>
  </r>
  <r>
    <x v="10"/>
    <n v="10146"/>
    <x v="1812"/>
    <n v="1763"/>
    <n v="45783"/>
    <n v="45947"/>
    <s v="Virginia S"/>
    <m/>
    <s v="FASE 2"/>
    <m/>
    <n v="0"/>
    <m/>
    <m/>
    <m/>
    <m/>
    <m/>
    <m/>
    <m/>
    <m/>
    <m/>
    <m/>
    <m/>
    <m/>
    <m/>
    <m/>
    <m/>
    <m/>
    <m/>
    <m/>
    <m/>
    <x v="6"/>
    <n v="0"/>
    <n v="0"/>
    <n v="0"/>
    <x v="0"/>
    <m/>
    <m/>
    <n v="176.3"/>
    <x v="0"/>
  </r>
  <r>
    <x v="10"/>
    <n v="10147"/>
    <x v="1813"/>
    <n v="1454"/>
    <n v="45783"/>
    <n v="45947"/>
    <s v="Virginia S"/>
    <m/>
    <s v="FASE 2"/>
    <m/>
    <n v="0"/>
    <m/>
    <m/>
    <m/>
    <m/>
    <m/>
    <m/>
    <m/>
    <m/>
    <m/>
    <m/>
    <m/>
    <m/>
    <m/>
    <m/>
    <m/>
    <m/>
    <m/>
    <m/>
    <m/>
    <x v="6"/>
    <n v="0"/>
    <n v="0"/>
    <n v="0"/>
    <x v="0"/>
    <m/>
    <m/>
    <n v="145.4"/>
    <x v="0"/>
  </r>
  <r>
    <x v="10"/>
    <n v="10148"/>
    <x v="1814"/>
    <n v="39829"/>
    <n v="45783"/>
    <n v="45947"/>
    <s v="Virginia S"/>
    <m/>
    <s v="FASE 2"/>
    <m/>
    <n v="0"/>
    <m/>
    <m/>
    <m/>
    <m/>
    <m/>
    <m/>
    <m/>
    <m/>
    <m/>
    <m/>
    <m/>
    <m/>
    <m/>
    <m/>
    <m/>
    <m/>
    <m/>
    <m/>
    <m/>
    <x v="6"/>
    <n v="0"/>
    <n v="0"/>
    <n v="0"/>
    <x v="0"/>
    <m/>
    <m/>
    <n v="3982.9"/>
    <x v="0"/>
  </r>
  <r>
    <x v="10"/>
    <n v="10149"/>
    <x v="1815"/>
    <n v="518"/>
    <n v="45783"/>
    <n v="45947"/>
    <s v="Virginia S"/>
    <m/>
    <s v="FASE 2"/>
    <m/>
    <n v="0"/>
    <m/>
    <m/>
    <m/>
    <m/>
    <m/>
    <m/>
    <m/>
    <m/>
    <m/>
    <m/>
    <m/>
    <m/>
    <m/>
    <m/>
    <m/>
    <m/>
    <m/>
    <m/>
    <m/>
    <x v="6"/>
    <n v="0"/>
    <n v="0"/>
    <n v="0"/>
    <x v="0"/>
    <m/>
    <m/>
    <n v="51.8"/>
    <x v="0"/>
  </r>
  <r>
    <x v="10"/>
    <n v="10150"/>
    <x v="1816"/>
    <n v="380"/>
    <n v="45783"/>
    <m/>
    <s v="Virginia S"/>
    <n v="45784"/>
    <s v="OK"/>
    <m/>
    <n v="0"/>
    <s v="No"/>
    <n v="0"/>
    <s v="No"/>
    <s v="No"/>
    <s v="No"/>
    <n v="0"/>
    <n v="0"/>
    <n v="0"/>
    <n v="0"/>
    <n v="0"/>
    <n v="0"/>
    <n v="0"/>
    <s v="Diputación Cáceres"/>
    <s v="No"/>
    <s v="No"/>
    <m/>
    <m/>
    <m/>
    <m/>
    <x v="6"/>
    <n v="0"/>
    <n v="0"/>
    <n v="16"/>
    <x v="2"/>
    <n v="0"/>
    <n v="0"/>
    <n v="38"/>
    <x v="0"/>
  </r>
  <r>
    <x v="10"/>
    <n v="10151"/>
    <x v="1817"/>
    <n v="206"/>
    <n v="45783"/>
    <n v="45947"/>
    <s v="Virginia S"/>
    <m/>
    <s v="FASE 2"/>
    <m/>
    <n v="0"/>
    <m/>
    <m/>
    <m/>
    <m/>
    <m/>
    <m/>
    <m/>
    <m/>
    <m/>
    <m/>
    <m/>
    <m/>
    <m/>
    <m/>
    <m/>
    <m/>
    <m/>
    <m/>
    <m/>
    <x v="6"/>
    <n v="0"/>
    <n v="0"/>
    <n v="0"/>
    <x v="0"/>
    <m/>
    <m/>
    <n v="20.6"/>
    <x v="0"/>
  </r>
  <r>
    <x v="10"/>
    <n v="10152"/>
    <x v="1818"/>
    <n v="428"/>
    <n v="45783"/>
    <n v="45947"/>
    <s v="Virginia S"/>
    <m/>
    <s v="FASE 2"/>
    <m/>
    <n v="0"/>
    <m/>
    <m/>
    <m/>
    <m/>
    <m/>
    <m/>
    <m/>
    <m/>
    <m/>
    <m/>
    <m/>
    <m/>
    <m/>
    <m/>
    <m/>
    <m/>
    <m/>
    <m/>
    <m/>
    <x v="6"/>
    <n v="0"/>
    <n v="0"/>
    <n v="0"/>
    <x v="0"/>
    <m/>
    <m/>
    <n v="42.8"/>
    <x v="0"/>
  </r>
  <r>
    <x v="10"/>
    <n v="10153"/>
    <x v="1819"/>
    <n v="264"/>
    <n v="45783"/>
    <n v="45947"/>
    <s v="Virginia S"/>
    <m/>
    <s v="FASE 2"/>
    <m/>
    <n v="0"/>
    <m/>
    <m/>
    <m/>
    <m/>
    <m/>
    <m/>
    <m/>
    <m/>
    <m/>
    <m/>
    <m/>
    <m/>
    <m/>
    <m/>
    <m/>
    <m/>
    <m/>
    <m/>
    <m/>
    <x v="6"/>
    <n v="0"/>
    <n v="0"/>
    <n v="0"/>
    <x v="0"/>
    <m/>
    <m/>
    <n v="26.4"/>
    <x v="0"/>
  </r>
  <r>
    <x v="10"/>
    <n v="10154"/>
    <x v="1820"/>
    <n v="196"/>
    <n v="45783"/>
    <n v="45947"/>
    <s v="Virginia S"/>
    <m/>
    <s v="FASE 2"/>
    <m/>
    <n v="0"/>
    <m/>
    <m/>
    <m/>
    <m/>
    <m/>
    <m/>
    <m/>
    <m/>
    <m/>
    <m/>
    <m/>
    <m/>
    <m/>
    <m/>
    <m/>
    <m/>
    <m/>
    <m/>
    <m/>
    <x v="6"/>
    <n v="0"/>
    <n v="0"/>
    <n v="0"/>
    <x v="0"/>
    <m/>
    <m/>
    <n v="19.600000000000001"/>
    <x v="0"/>
  </r>
  <r>
    <x v="10"/>
    <n v="10155"/>
    <x v="1821"/>
    <n v="1180"/>
    <n v="45783"/>
    <n v="45947"/>
    <s v="Virginia S"/>
    <m/>
    <s v="FASE 2"/>
    <m/>
    <n v="0"/>
    <m/>
    <m/>
    <m/>
    <m/>
    <m/>
    <m/>
    <m/>
    <m/>
    <m/>
    <m/>
    <m/>
    <m/>
    <m/>
    <m/>
    <m/>
    <m/>
    <m/>
    <m/>
    <m/>
    <x v="6"/>
    <n v="0"/>
    <n v="0"/>
    <n v="0"/>
    <x v="0"/>
    <m/>
    <m/>
    <n v="118"/>
    <x v="0"/>
  </r>
  <r>
    <x v="10"/>
    <n v="10156"/>
    <x v="1822"/>
    <n v="94"/>
    <n v="45783"/>
    <n v="45947"/>
    <s v="Virginia S"/>
    <m/>
    <s v="FASE 2"/>
    <m/>
    <n v="0"/>
    <m/>
    <m/>
    <m/>
    <m/>
    <m/>
    <m/>
    <m/>
    <m/>
    <m/>
    <m/>
    <m/>
    <m/>
    <m/>
    <m/>
    <m/>
    <m/>
    <m/>
    <m/>
    <m/>
    <x v="6"/>
    <n v="0"/>
    <n v="0"/>
    <n v="0"/>
    <x v="0"/>
    <m/>
    <m/>
    <n v="9.4"/>
    <x v="0"/>
  </r>
  <r>
    <x v="10"/>
    <n v="10157"/>
    <x v="1823"/>
    <n v="259"/>
    <n v="45783"/>
    <n v="45947"/>
    <s v="Virginia S"/>
    <m/>
    <s v="FASE 2"/>
    <m/>
    <n v="0"/>
    <m/>
    <m/>
    <m/>
    <m/>
    <m/>
    <m/>
    <m/>
    <m/>
    <m/>
    <m/>
    <m/>
    <m/>
    <m/>
    <m/>
    <m/>
    <m/>
    <m/>
    <m/>
    <m/>
    <x v="6"/>
    <n v="0"/>
    <n v="0"/>
    <n v="0"/>
    <x v="0"/>
    <m/>
    <m/>
    <n v="25.9"/>
    <x v="0"/>
  </r>
  <r>
    <x v="10"/>
    <n v="10158"/>
    <x v="1824"/>
    <n v="368"/>
    <n v="45783"/>
    <n v="45947"/>
    <s v="Virginia S"/>
    <m/>
    <s v="FASE 2"/>
    <m/>
    <n v="0"/>
    <m/>
    <m/>
    <m/>
    <m/>
    <m/>
    <m/>
    <m/>
    <m/>
    <m/>
    <m/>
    <m/>
    <m/>
    <m/>
    <m/>
    <m/>
    <m/>
    <m/>
    <m/>
    <m/>
    <x v="6"/>
    <n v="0"/>
    <n v="0"/>
    <n v="0"/>
    <x v="0"/>
    <m/>
    <m/>
    <n v="36.799999999999997"/>
    <x v="0"/>
  </r>
  <r>
    <x v="10"/>
    <n v="10159"/>
    <x v="1825"/>
    <n v="320"/>
    <n v="45783"/>
    <m/>
    <s v="Virginia S"/>
    <n v="45796"/>
    <s v="OK"/>
    <m/>
    <n v="0"/>
    <s v="-"/>
    <n v="0"/>
    <s v="No"/>
    <s v="-"/>
    <s v="No"/>
    <n v="0"/>
    <n v="0"/>
    <n v="0"/>
    <n v="0"/>
    <n v="0"/>
    <n v="0"/>
    <n v="0"/>
    <s v="Veterinario Asociado al Centro de Salud de Castañar de Ibor"/>
    <s v="Sí"/>
    <s v="No"/>
    <m/>
    <m/>
    <m/>
    <m/>
    <x v="6"/>
    <n v="0"/>
    <n v="0"/>
    <n v="16"/>
    <x v="2"/>
    <n v="0"/>
    <n v="0"/>
    <n v="32"/>
    <x v="0"/>
  </r>
  <r>
    <x v="10"/>
    <n v="10160"/>
    <x v="1826"/>
    <n v="251"/>
    <n v="45783"/>
    <n v="45947"/>
    <s v="Virginia S"/>
    <m/>
    <s v="FASE 2"/>
    <m/>
    <n v="0"/>
    <m/>
    <m/>
    <m/>
    <m/>
    <m/>
    <m/>
    <m/>
    <m/>
    <m/>
    <m/>
    <m/>
    <m/>
    <m/>
    <m/>
    <m/>
    <m/>
    <m/>
    <m/>
    <m/>
    <x v="6"/>
    <n v="0"/>
    <n v="0"/>
    <n v="0"/>
    <x v="0"/>
    <m/>
    <m/>
    <n v="25.1"/>
    <x v="0"/>
  </r>
  <r>
    <x v="10"/>
    <n v="10161"/>
    <x v="1827"/>
    <n v="81"/>
    <n v="45783"/>
    <n v="45947"/>
    <s v="Virginia S"/>
    <m/>
    <s v="FASE 2"/>
    <m/>
    <n v="0"/>
    <m/>
    <m/>
    <m/>
    <m/>
    <m/>
    <m/>
    <m/>
    <m/>
    <m/>
    <m/>
    <m/>
    <m/>
    <m/>
    <m/>
    <m/>
    <m/>
    <m/>
    <m/>
    <m/>
    <x v="6"/>
    <n v="0"/>
    <n v="0"/>
    <n v="0"/>
    <x v="0"/>
    <m/>
    <m/>
    <n v="8.1"/>
    <x v="0"/>
  </r>
  <r>
    <x v="10"/>
    <n v="10162"/>
    <x v="1828"/>
    <n v="537"/>
    <n v="45783"/>
    <m/>
    <s v="Virginia S"/>
    <n v="45802"/>
    <s v="OK"/>
    <m/>
    <n v="0"/>
    <s v="-"/>
    <n v="0"/>
    <s v="No"/>
    <s v="-"/>
    <s v="No"/>
    <n v="0"/>
    <n v="0"/>
    <n v="0"/>
    <n v="0"/>
    <n v="0"/>
    <n v="0"/>
    <n v="0"/>
    <m/>
    <m/>
    <m/>
    <m/>
    <m/>
    <m/>
    <m/>
    <x v="6"/>
    <n v="0"/>
    <n v="0"/>
    <n v="13"/>
    <x v="1"/>
    <n v="0"/>
    <n v="0"/>
    <n v="53.7"/>
    <x v="0"/>
  </r>
  <r>
    <x v="10"/>
    <n v="10163"/>
    <x v="1829"/>
    <n v="248"/>
    <n v="45783"/>
    <n v="45947"/>
    <s v="Virginia S"/>
    <s v="NO lo han recibido en REDSARA"/>
    <s v="FASE 2"/>
    <m/>
    <n v="0"/>
    <m/>
    <m/>
    <m/>
    <m/>
    <m/>
    <m/>
    <m/>
    <m/>
    <m/>
    <m/>
    <m/>
    <m/>
    <m/>
    <m/>
    <m/>
    <m/>
    <m/>
    <m/>
    <m/>
    <x v="6"/>
    <n v="0"/>
    <n v="0"/>
    <n v="0"/>
    <x v="0"/>
    <m/>
    <m/>
    <n v="24.8"/>
    <x v="0"/>
  </r>
  <r>
    <x v="10"/>
    <n v="10164"/>
    <x v="1830"/>
    <n v="702"/>
    <n v="45783"/>
    <m/>
    <s v="Virginia S"/>
    <n v="45796"/>
    <s v="OK"/>
    <m/>
    <n v="0"/>
    <s v="-"/>
    <n v="0"/>
    <s v="No"/>
    <s v="-"/>
    <s v="No"/>
    <n v="0"/>
    <n v="0"/>
    <n v="0"/>
    <n v="0"/>
    <n v="0"/>
    <n v="0"/>
    <n v="0"/>
    <s v="Diputación Cáceres"/>
    <m/>
    <m/>
    <m/>
    <m/>
    <m/>
    <m/>
    <x v="6"/>
    <n v="0"/>
    <n v="0"/>
    <n v="14"/>
    <x v="1"/>
    <n v="0"/>
    <n v="0"/>
    <n v="70.2"/>
    <x v="0"/>
  </r>
  <r>
    <x v="10"/>
    <n v="10165"/>
    <x v="1831"/>
    <n v="307"/>
    <n v="45783"/>
    <n v="45947"/>
    <s v="Virginia S"/>
    <m/>
    <s v="FASE 2"/>
    <m/>
    <n v="0"/>
    <m/>
    <m/>
    <m/>
    <m/>
    <m/>
    <m/>
    <m/>
    <m/>
    <m/>
    <m/>
    <m/>
    <m/>
    <m/>
    <m/>
    <m/>
    <m/>
    <m/>
    <m/>
    <m/>
    <x v="6"/>
    <n v="0"/>
    <n v="0"/>
    <n v="0"/>
    <x v="0"/>
    <m/>
    <m/>
    <n v="30.7"/>
    <x v="0"/>
  </r>
  <r>
    <x v="10"/>
    <n v="10166"/>
    <x v="1832"/>
    <n v="322"/>
    <n v="45783"/>
    <n v="45947"/>
    <s v="Virginia S"/>
    <m/>
    <s v="FASE 2"/>
    <m/>
    <n v="0"/>
    <m/>
    <m/>
    <m/>
    <m/>
    <m/>
    <m/>
    <m/>
    <m/>
    <m/>
    <m/>
    <m/>
    <m/>
    <m/>
    <m/>
    <m/>
    <m/>
    <m/>
    <m/>
    <m/>
    <x v="6"/>
    <n v="0"/>
    <n v="0"/>
    <n v="0"/>
    <x v="0"/>
    <m/>
    <m/>
    <n v="32.200000000000003"/>
    <x v="0"/>
  </r>
  <r>
    <x v="10"/>
    <n v="10167"/>
    <x v="1833"/>
    <n v="286"/>
    <n v="45783"/>
    <m/>
    <s v="Virginia S"/>
    <s v="?"/>
    <s v="OK"/>
    <m/>
    <n v="0"/>
    <s v="-"/>
    <n v="0"/>
    <s v="No"/>
    <s v="-"/>
    <s v="No"/>
    <n v="0"/>
    <n v="0"/>
    <n v="0"/>
    <n v="0"/>
    <n v="0"/>
    <n v="0"/>
    <n v="0"/>
    <s v="No"/>
    <s v="No"/>
    <s v="No"/>
    <m/>
    <m/>
    <m/>
    <m/>
    <x v="6"/>
    <n v="0"/>
    <n v="0"/>
    <n v="16"/>
    <x v="2"/>
    <n v="0"/>
    <n v="0"/>
    <n v="28.6"/>
    <x v="0"/>
  </r>
  <r>
    <x v="10"/>
    <n v="10168"/>
    <x v="1834"/>
    <n v="292"/>
    <n v="45783"/>
    <n v="45947"/>
    <s v="Virginia S"/>
    <m/>
    <s v="FASE 2"/>
    <m/>
    <n v="0"/>
    <m/>
    <m/>
    <m/>
    <m/>
    <m/>
    <m/>
    <m/>
    <m/>
    <m/>
    <m/>
    <m/>
    <m/>
    <m/>
    <m/>
    <m/>
    <m/>
    <m/>
    <m/>
    <m/>
    <x v="6"/>
    <n v="0"/>
    <n v="0"/>
    <n v="0"/>
    <x v="0"/>
    <m/>
    <m/>
    <n v="29.2"/>
    <x v="0"/>
  </r>
  <r>
    <x v="10"/>
    <n v="10169"/>
    <x v="1835"/>
    <n v="465"/>
    <n v="45783"/>
    <n v="45947"/>
    <s v="Virginia S"/>
    <m/>
    <s v="FASE 2"/>
    <m/>
    <n v="0"/>
    <m/>
    <m/>
    <m/>
    <m/>
    <m/>
    <m/>
    <m/>
    <m/>
    <m/>
    <m/>
    <m/>
    <m/>
    <m/>
    <m/>
    <m/>
    <m/>
    <m/>
    <m/>
    <m/>
    <x v="6"/>
    <n v="0"/>
    <n v="0"/>
    <n v="0"/>
    <x v="0"/>
    <m/>
    <m/>
    <n v="46.5"/>
    <x v="0"/>
  </r>
  <r>
    <x v="10"/>
    <n v="10170"/>
    <x v="1836"/>
    <n v="247"/>
    <n v="45783"/>
    <n v="45947"/>
    <s v="Virginia S"/>
    <m/>
    <s v="FASE 2"/>
    <m/>
    <n v="0"/>
    <m/>
    <m/>
    <m/>
    <m/>
    <m/>
    <m/>
    <m/>
    <m/>
    <m/>
    <m/>
    <m/>
    <m/>
    <m/>
    <m/>
    <m/>
    <m/>
    <m/>
    <m/>
    <m/>
    <x v="6"/>
    <n v="0"/>
    <n v="0"/>
    <n v="0"/>
    <x v="0"/>
    <m/>
    <m/>
    <n v="24.7"/>
    <x v="0"/>
  </r>
  <r>
    <x v="10"/>
    <n v="10171"/>
    <x v="1837"/>
    <n v="379"/>
    <n v="45783"/>
    <m/>
    <s v="Virginia S"/>
    <n v="45785"/>
    <s v="OK"/>
    <m/>
    <n v="0"/>
    <s v="No"/>
    <n v="0"/>
    <s v="No"/>
    <s v="No"/>
    <s v="No"/>
    <n v="0"/>
    <n v="0"/>
    <n v="0"/>
    <n v="0"/>
    <n v="0"/>
    <n v="0"/>
    <n v="0"/>
    <s v="Diputación Cáceres"/>
    <s v="No"/>
    <s v="No"/>
    <m/>
    <m/>
    <m/>
    <m/>
    <x v="6"/>
    <n v="0"/>
    <n v="0"/>
    <n v="16"/>
    <x v="2"/>
    <n v="0"/>
    <n v="0"/>
    <n v="37.9"/>
    <x v="0"/>
  </r>
  <r>
    <x v="10"/>
    <n v="10172"/>
    <x v="1838"/>
    <n v="710"/>
    <n v="45783"/>
    <n v="45947"/>
    <s v="Virginia S"/>
    <m/>
    <s v="FASE 2"/>
    <m/>
    <n v="0"/>
    <m/>
    <m/>
    <m/>
    <m/>
    <m/>
    <m/>
    <m/>
    <m/>
    <m/>
    <m/>
    <m/>
    <m/>
    <m/>
    <m/>
    <m/>
    <m/>
    <m/>
    <m/>
    <m/>
    <x v="6"/>
    <n v="0"/>
    <n v="0"/>
    <n v="0"/>
    <x v="0"/>
    <m/>
    <m/>
    <n v="71"/>
    <x v="0"/>
  </r>
  <r>
    <x v="10"/>
    <n v="10173"/>
    <x v="1839"/>
    <n v="994"/>
    <n v="45783"/>
    <n v="45947"/>
    <s v="Virginia S"/>
    <m/>
    <s v="FASE 2"/>
    <m/>
    <n v="0"/>
    <m/>
    <m/>
    <m/>
    <m/>
    <m/>
    <m/>
    <m/>
    <m/>
    <m/>
    <m/>
    <m/>
    <m/>
    <m/>
    <m/>
    <m/>
    <m/>
    <m/>
    <m/>
    <m/>
    <x v="6"/>
    <n v="0"/>
    <n v="0"/>
    <n v="0"/>
    <x v="0"/>
    <m/>
    <m/>
    <n v="99.4"/>
    <x v="0"/>
  </r>
  <r>
    <x v="10"/>
    <n v="10174"/>
    <x v="1840"/>
    <n v="180"/>
    <n v="45783"/>
    <n v="45947"/>
    <s v="Virginia S"/>
    <m/>
    <s v="FASE 2"/>
    <m/>
    <n v="0"/>
    <m/>
    <m/>
    <m/>
    <m/>
    <m/>
    <m/>
    <m/>
    <m/>
    <m/>
    <m/>
    <m/>
    <m/>
    <m/>
    <m/>
    <m/>
    <m/>
    <m/>
    <m/>
    <m/>
    <x v="6"/>
    <n v="0"/>
    <n v="0"/>
    <n v="0"/>
    <x v="0"/>
    <m/>
    <m/>
    <n v="18"/>
    <x v="0"/>
  </r>
  <r>
    <x v="10"/>
    <n v="10175"/>
    <x v="1841"/>
    <n v="1482"/>
    <n v="45783"/>
    <n v="45947"/>
    <s v="Virginia S"/>
    <m/>
    <s v="FASE 2"/>
    <m/>
    <n v="0"/>
    <m/>
    <m/>
    <m/>
    <m/>
    <m/>
    <m/>
    <m/>
    <m/>
    <m/>
    <m/>
    <m/>
    <m/>
    <m/>
    <m/>
    <m/>
    <m/>
    <m/>
    <m/>
    <m/>
    <x v="6"/>
    <n v="0"/>
    <n v="0"/>
    <n v="0"/>
    <x v="0"/>
    <m/>
    <m/>
    <n v="148.19999999999999"/>
    <x v="0"/>
  </r>
  <r>
    <x v="10"/>
    <n v="10176"/>
    <x v="1842"/>
    <n v="407"/>
    <n v="45783"/>
    <n v="45947"/>
    <s v="Virginia S"/>
    <m/>
    <s v="FASE 2"/>
    <m/>
    <n v="0"/>
    <m/>
    <m/>
    <m/>
    <m/>
    <m/>
    <m/>
    <m/>
    <m/>
    <m/>
    <m/>
    <m/>
    <m/>
    <m/>
    <m/>
    <m/>
    <m/>
    <m/>
    <m/>
    <m/>
    <x v="6"/>
    <n v="0"/>
    <n v="0"/>
    <n v="0"/>
    <x v="0"/>
    <m/>
    <m/>
    <n v="40.700000000000003"/>
    <x v="0"/>
  </r>
  <r>
    <x v="10"/>
    <n v="10177"/>
    <x v="1843"/>
    <n v="2056"/>
    <n v="45783"/>
    <n v="45812"/>
    <s v="Virginia S"/>
    <s v="07/05/2025 Me piden firma "/>
    <s v="OK FASE 2"/>
    <n v="45848"/>
    <n v="0"/>
    <s v="-"/>
    <n v="0"/>
    <s v="No"/>
    <s v="No"/>
    <s v="No"/>
    <n v="0"/>
    <n v="0"/>
    <n v="0"/>
    <n v="0"/>
    <n v="0"/>
    <n v="0"/>
    <n v="0"/>
    <s v="Sí"/>
    <s v="No"/>
    <s v="No"/>
    <m/>
    <m/>
    <m/>
    <m/>
    <x v="6"/>
    <n v="0"/>
    <n v="0"/>
    <n v="16"/>
    <x v="2"/>
    <n v="0"/>
    <n v="0"/>
    <n v="205.6"/>
    <x v="0"/>
  </r>
  <r>
    <x v="10"/>
    <n v="10178"/>
    <x v="1844"/>
    <n v="769"/>
    <n v="45783"/>
    <n v="45947"/>
    <s v="Virginia S"/>
    <m/>
    <s v="FASE 2"/>
    <m/>
    <n v="0"/>
    <m/>
    <m/>
    <m/>
    <m/>
    <m/>
    <m/>
    <m/>
    <m/>
    <m/>
    <m/>
    <m/>
    <m/>
    <m/>
    <m/>
    <m/>
    <m/>
    <m/>
    <m/>
    <m/>
    <x v="6"/>
    <n v="0"/>
    <n v="0"/>
    <n v="0"/>
    <x v="0"/>
    <m/>
    <m/>
    <n v="76.900000000000006"/>
    <x v="0"/>
  </r>
  <r>
    <x v="10"/>
    <n v="10179"/>
    <x v="1845"/>
    <n v="301"/>
    <n v="45783"/>
    <n v="45947"/>
    <s v="Virginia S"/>
    <m/>
    <s v="FASE 2"/>
    <m/>
    <n v="0"/>
    <m/>
    <m/>
    <m/>
    <m/>
    <m/>
    <m/>
    <m/>
    <m/>
    <m/>
    <m/>
    <m/>
    <m/>
    <m/>
    <m/>
    <m/>
    <m/>
    <m/>
    <m/>
    <m/>
    <x v="6"/>
    <n v="0"/>
    <n v="0"/>
    <n v="0"/>
    <x v="0"/>
    <m/>
    <m/>
    <n v="30.1"/>
    <x v="0"/>
  </r>
  <r>
    <x v="10"/>
    <n v="10180"/>
    <x v="1846"/>
    <n v="7304"/>
    <n v="45783"/>
    <n v="45947"/>
    <s v="Virginia S"/>
    <m/>
    <s v="FASE 2"/>
    <m/>
    <n v="0"/>
    <m/>
    <m/>
    <m/>
    <m/>
    <m/>
    <m/>
    <m/>
    <m/>
    <m/>
    <m/>
    <m/>
    <m/>
    <m/>
    <m/>
    <m/>
    <m/>
    <m/>
    <m/>
    <m/>
    <x v="6"/>
    <n v="0"/>
    <n v="0"/>
    <n v="0"/>
    <x v="0"/>
    <m/>
    <m/>
    <n v="730.4"/>
    <x v="0"/>
  </r>
  <r>
    <x v="10"/>
    <n v="10181"/>
    <x v="1847"/>
    <n v="766"/>
    <n v="45783"/>
    <m/>
    <s v="Virginia S"/>
    <n v="45785"/>
    <s v="OK"/>
    <m/>
    <n v="0"/>
    <s v="-"/>
    <n v="0"/>
    <s v="No"/>
    <s v="-"/>
    <s v="No"/>
    <n v="0"/>
    <n v="0"/>
    <n v="238"/>
    <n v="2"/>
    <n v="0"/>
    <n v="0"/>
    <n v="0"/>
    <s v="Diputación Cáceres"/>
    <s v="No"/>
    <s v="No"/>
    <m/>
    <m/>
    <m/>
    <m/>
    <x v="6"/>
    <n v="0"/>
    <n v="0"/>
    <n v="16"/>
    <x v="2"/>
    <n v="0"/>
    <n v="0.31070496083550914"/>
    <n v="76.599999999999994"/>
    <x v="0"/>
  </r>
  <r>
    <x v="10"/>
    <n v="10182"/>
    <x v="1848"/>
    <n v="159"/>
    <n v="45783"/>
    <n v="45947"/>
    <s v="Virginia S"/>
    <m/>
    <s v="FASE 2"/>
    <m/>
    <n v="0"/>
    <m/>
    <m/>
    <m/>
    <m/>
    <m/>
    <m/>
    <m/>
    <m/>
    <m/>
    <m/>
    <m/>
    <m/>
    <m/>
    <m/>
    <m/>
    <m/>
    <m/>
    <m/>
    <m/>
    <x v="6"/>
    <n v="0"/>
    <n v="0"/>
    <n v="0"/>
    <x v="0"/>
    <m/>
    <m/>
    <n v="15.9"/>
    <x v="0"/>
  </r>
  <r>
    <x v="10"/>
    <n v="10183"/>
    <x v="1849"/>
    <n v="991"/>
    <n v="45783"/>
    <n v="45947"/>
    <s v="Virginia S"/>
    <m/>
    <s v="FASE 2"/>
    <m/>
    <n v="0"/>
    <m/>
    <m/>
    <m/>
    <m/>
    <m/>
    <m/>
    <m/>
    <m/>
    <m/>
    <m/>
    <m/>
    <m/>
    <m/>
    <m/>
    <m/>
    <m/>
    <m/>
    <m/>
    <m/>
    <x v="6"/>
    <n v="0"/>
    <n v="0"/>
    <n v="0"/>
    <x v="0"/>
    <m/>
    <m/>
    <n v="99.1"/>
    <x v="0"/>
  </r>
  <r>
    <x v="10"/>
    <n v="10184"/>
    <x v="1850"/>
    <n v="833"/>
    <n v="45783"/>
    <n v="45947"/>
    <s v="Virginia S"/>
    <m/>
    <s v="FASE 2"/>
    <m/>
    <n v="0"/>
    <m/>
    <m/>
    <m/>
    <m/>
    <m/>
    <m/>
    <m/>
    <m/>
    <m/>
    <m/>
    <m/>
    <m/>
    <m/>
    <m/>
    <m/>
    <m/>
    <m/>
    <m/>
    <m/>
    <x v="6"/>
    <n v="0"/>
    <n v="0"/>
    <n v="0"/>
    <x v="0"/>
    <m/>
    <m/>
    <n v="83.3"/>
    <x v="0"/>
  </r>
  <r>
    <x v="10"/>
    <n v="10185"/>
    <x v="1851"/>
    <n v="640"/>
    <n v="45783"/>
    <n v="45947"/>
    <s v="Virginia S"/>
    <m/>
    <s v="FASE 2"/>
    <m/>
    <n v="0"/>
    <m/>
    <m/>
    <m/>
    <m/>
    <m/>
    <m/>
    <m/>
    <m/>
    <m/>
    <m/>
    <m/>
    <m/>
    <m/>
    <m/>
    <m/>
    <m/>
    <m/>
    <m/>
    <m/>
    <x v="6"/>
    <n v="0"/>
    <n v="0"/>
    <n v="0"/>
    <x v="0"/>
    <m/>
    <m/>
    <n v="64"/>
    <x v="0"/>
  </r>
  <r>
    <x v="10"/>
    <n v="10186"/>
    <x v="1852"/>
    <n v="1047"/>
    <n v="45783"/>
    <n v="45947"/>
    <s v="Virginia S"/>
    <m/>
    <s v="FASE 2"/>
    <m/>
    <n v="0"/>
    <m/>
    <m/>
    <m/>
    <m/>
    <m/>
    <m/>
    <m/>
    <m/>
    <m/>
    <m/>
    <m/>
    <m/>
    <m/>
    <m/>
    <m/>
    <m/>
    <m/>
    <m/>
    <m/>
    <x v="6"/>
    <n v="0"/>
    <n v="0"/>
    <n v="0"/>
    <x v="0"/>
    <m/>
    <m/>
    <n v="104.7"/>
    <x v="0"/>
  </r>
  <r>
    <x v="10"/>
    <n v="10187"/>
    <x v="1853"/>
    <n v="476"/>
    <n v="45783"/>
    <n v="45947"/>
    <s v="Virginia S"/>
    <m/>
    <s v="FASE 2"/>
    <m/>
    <n v="0"/>
    <m/>
    <m/>
    <m/>
    <m/>
    <m/>
    <m/>
    <m/>
    <m/>
    <m/>
    <m/>
    <m/>
    <m/>
    <m/>
    <m/>
    <m/>
    <m/>
    <m/>
    <m/>
    <m/>
    <x v="6"/>
    <n v="0"/>
    <n v="0"/>
    <n v="0"/>
    <x v="0"/>
    <m/>
    <m/>
    <n v="47.6"/>
    <x v="0"/>
  </r>
  <r>
    <x v="10"/>
    <n v="10188"/>
    <x v="1854"/>
    <n v="517"/>
    <n v="45783"/>
    <n v="45947"/>
    <s v="Virginia S"/>
    <m/>
    <s v="FASE 2"/>
    <m/>
    <n v="0"/>
    <m/>
    <m/>
    <m/>
    <m/>
    <m/>
    <m/>
    <m/>
    <m/>
    <m/>
    <m/>
    <m/>
    <m/>
    <m/>
    <m/>
    <m/>
    <m/>
    <m/>
    <m/>
    <m/>
    <x v="6"/>
    <n v="0"/>
    <n v="0"/>
    <n v="0"/>
    <x v="0"/>
    <m/>
    <m/>
    <n v="51.7"/>
    <x v="0"/>
  </r>
  <r>
    <x v="10"/>
    <n v="10189"/>
    <x v="1855"/>
    <n v="2765"/>
    <n v="45783"/>
    <n v="45947"/>
    <s v="Virginia S"/>
    <m/>
    <s v="FASE 2"/>
    <m/>
    <n v="0"/>
    <m/>
    <m/>
    <m/>
    <m/>
    <m/>
    <m/>
    <m/>
    <m/>
    <m/>
    <m/>
    <m/>
    <m/>
    <m/>
    <m/>
    <m/>
    <m/>
    <m/>
    <m/>
    <m/>
    <x v="6"/>
    <n v="0"/>
    <n v="0"/>
    <n v="0"/>
    <x v="0"/>
    <m/>
    <m/>
    <n v="276.5"/>
    <x v="0"/>
  </r>
  <r>
    <x v="10"/>
    <n v="10190"/>
    <x v="1856"/>
    <n v="535"/>
    <n v="45783"/>
    <n v="45947"/>
    <s v="Virginia S"/>
    <m/>
    <s v="FASE 2"/>
    <m/>
    <n v="0"/>
    <m/>
    <m/>
    <m/>
    <m/>
    <m/>
    <m/>
    <m/>
    <m/>
    <m/>
    <m/>
    <m/>
    <m/>
    <m/>
    <m/>
    <m/>
    <m/>
    <m/>
    <m/>
    <m/>
    <x v="6"/>
    <n v="0"/>
    <n v="0"/>
    <n v="0"/>
    <x v="0"/>
    <m/>
    <m/>
    <n v="53.5"/>
    <x v="0"/>
  </r>
  <r>
    <x v="10"/>
    <n v="10191"/>
    <x v="1857"/>
    <n v="616"/>
    <n v="45783"/>
    <n v="45947"/>
    <s v="Virginia S"/>
    <m/>
    <s v="FASE 2"/>
    <m/>
    <n v="0"/>
    <m/>
    <m/>
    <m/>
    <m/>
    <m/>
    <m/>
    <m/>
    <m/>
    <m/>
    <m/>
    <m/>
    <m/>
    <m/>
    <m/>
    <m/>
    <m/>
    <m/>
    <m/>
    <m/>
    <x v="6"/>
    <n v="0"/>
    <n v="0"/>
    <n v="0"/>
    <x v="0"/>
    <m/>
    <m/>
    <n v="61.6"/>
    <x v="0"/>
  </r>
  <r>
    <x v="10"/>
    <n v="10192"/>
    <x v="1858"/>
    <n v="736"/>
    <n v="45784"/>
    <n v="46312"/>
    <s v="Virginia S"/>
    <m/>
    <s v="FASE 2"/>
    <m/>
    <n v="0"/>
    <m/>
    <m/>
    <m/>
    <m/>
    <m/>
    <m/>
    <m/>
    <m/>
    <m/>
    <m/>
    <m/>
    <m/>
    <m/>
    <m/>
    <m/>
    <m/>
    <m/>
    <m/>
    <m/>
    <x v="6"/>
    <n v="0"/>
    <n v="0"/>
    <n v="0"/>
    <x v="0"/>
    <m/>
    <m/>
    <n v="73.599999999999994"/>
    <x v="0"/>
  </r>
  <r>
    <x v="10"/>
    <n v="10193"/>
    <x v="1859"/>
    <n v="1676"/>
    <n v="45784"/>
    <n v="46312"/>
    <s v="Virginia S"/>
    <m/>
    <s v="FASE 2"/>
    <m/>
    <n v="0"/>
    <m/>
    <m/>
    <m/>
    <m/>
    <m/>
    <m/>
    <m/>
    <m/>
    <m/>
    <m/>
    <m/>
    <m/>
    <m/>
    <m/>
    <m/>
    <m/>
    <m/>
    <m/>
    <m/>
    <x v="6"/>
    <n v="0"/>
    <n v="0"/>
    <n v="0"/>
    <x v="0"/>
    <m/>
    <m/>
    <n v="167.6"/>
    <x v="0"/>
  </r>
  <r>
    <x v="10"/>
    <n v="10194"/>
    <x v="1860"/>
    <n v="560"/>
    <n v="45784"/>
    <n v="46312"/>
    <s v="Virginia S"/>
    <m/>
    <s v="FASE 2"/>
    <m/>
    <n v="0"/>
    <m/>
    <m/>
    <m/>
    <m/>
    <m/>
    <m/>
    <m/>
    <m/>
    <m/>
    <m/>
    <m/>
    <m/>
    <m/>
    <m/>
    <m/>
    <m/>
    <m/>
    <m/>
    <m/>
    <x v="6"/>
    <n v="0"/>
    <n v="0"/>
    <n v="0"/>
    <x v="0"/>
    <m/>
    <m/>
    <n v="56"/>
    <x v="0"/>
  </r>
  <r>
    <x v="10"/>
    <n v="10195"/>
    <x v="1861"/>
    <n v="8619"/>
    <n v="45784"/>
    <n v="46312"/>
    <s v="Virginia S"/>
    <m/>
    <s v="FASE 2"/>
    <m/>
    <n v="0"/>
    <m/>
    <m/>
    <m/>
    <m/>
    <m/>
    <m/>
    <m/>
    <m/>
    <m/>
    <m/>
    <m/>
    <m/>
    <m/>
    <m/>
    <m/>
    <m/>
    <m/>
    <m/>
    <m/>
    <x v="6"/>
    <n v="0"/>
    <n v="0"/>
    <n v="0"/>
    <x v="0"/>
    <m/>
    <m/>
    <n v="861.9"/>
    <x v="0"/>
  </r>
  <r>
    <x v="10"/>
    <n v="10196"/>
    <x v="1862"/>
    <n v="319"/>
    <n v="45784"/>
    <n v="46312"/>
    <s v="Virginia S"/>
    <m/>
    <s v="FASE 2"/>
    <m/>
    <n v="0"/>
    <m/>
    <m/>
    <m/>
    <m/>
    <m/>
    <m/>
    <m/>
    <m/>
    <m/>
    <m/>
    <m/>
    <m/>
    <m/>
    <m/>
    <m/>
    <m/>
    <m/>
    <m/>
    <m/>
    <x v="6"/>
    <n v="0"/>
    <n v="0"/>
    <n v="0"/>
    <x v="0"/>
    <m/>
    <m/>
    <n v="31.9"/>
    <x v="0"/>
  </r>
  <r>
    <x v="10"/>
    <n v="10197"/>
    <x v="1863"/>
    <n v="96"/>
    <n v="45784"/>
    <n v="46312"/>
    <s v="Virginia S"/>
    <m/>
    <s v="FASE 2"/>
    <m/>
    <n v="0"/>
    <m/>
    <m/>
    <m/>
    <m/>
    <m/>
    <m/>
    <m/>
    <m/>
    <m/>
    <m/>
    <m/>
    <m/>
    <m/>
    <m/>
    <m/>
    <m/>
    <m/>
    <m/>
    <m/>
    <x v="6"/>
    <n v="0"/>
    <n v="0"/>
    <n v="0"/>
    <x v="0"/>
    <m/>
    <m/>
    <n v="9.6"/>
    <x v="0"/>
  </r>
  <r>
    <x v="10"/>
    <n v="10198"/>
    <x v="1864"/>
    <n v="1100"/>
    <n v="45784"/>
    <n v="46312"/>
    <s v="Virginia S"/>
    <m/>
    <s v="FASE 2"/>
    <m/>
    <n v="0"/>
    <m/>
    <m/>
    <m/>
    <m/>
    <m/>
    <m/>
    <m/>
    <m/>
    <m/>
    <m/>
    <m/>
    <m/>
    <m/>
    <m/>
    <m/>
    <m/>
    <m/>
    <m/>
    <m/>
    <x v="6"/>
    <n v="0"/>
    <n v="0"/>
    <n v="0"/>
    <x v="0"/>
    <m/>
    <m/>
    <n v="110"/>
    <x v="0"/>
  </r>
  <r>
    <x v="10"/>
    <n v="10199"/>
    <x v="1865"/>
    <n v="186"/>
    <n v="45784"/>
    <n v="46312"/>
    <s v="Virginia S"/>
    <m/>
    <s v="FASE 2"/>
    <m/>
    <n v="0"/>
    <m/>
    <m/>
    <m/>
    <m/>
    <m/>
    <m/>
    <m/>
    <m/>
    <m/>
    <m/>
    <m/>
    <m/>
    <m/>
    <m/>
    <m/>
    <m/>
    <m/>
    <m/>
    <m/>
    <x v="6"/>
    <n v="0"/>
    <n v="0"/>
    <n v="0"/>
    <x v="0"/>
    <m/>
    <m/>
    <n v="18.600000000000001"/>
    <x v="0"/>
  </r>
  <r>
    <x v="10"/>
    <n v="10200"/>
    <x v="1866"/>
    <n v="342"/>
    <n v="45784"/>
    <n v="45947"/>
    <s v="Virginia S"/>
    <m/>
    <s v="FASE 2"/>
    <m/>
    <n v="0"/>
    <m/>
    <m/>
    <m/>
    <m/>
    <m/>
    <m/>
    <m/>
    <m/>
    <m/>
    <m/>
    <m/>
    <m/>
    <m/>
    <m/>
    <m/>
    <m/>
    <m/>
    <m/>
    <m/>
    <x v="6"/>
    <n v="0"/>
    <n v="0"/>
    <n v="0"/>
    <x v="0"/>
    <m/>
    <m/>
    <n v="34.200000000000003"/>
    <x v="0"/>
  </r>
  <r>
    <x v="10"/>
    <n v="10201"/>
    <x v="1867"/>
    <n v="215"/>
    <n v="45784"/>
    <n v="45947"/>
    <s v="Virginia S"/>
    <m/>
    <s v="FASE 2"/>
    <m/>
    <n v="0"/>
    <m/>
    <m/>
    <m/>
    <m/>
    <m/>
    <m/>
    <m/>
    <m/>
    <m/>
    <m/>
    <m/>
    <m/>
    <m/>
    <m/>
    <m/>
    <m/>
    <m/>
    <m/>
    <m/>
    <x v="6"/>
    <n v="0"/>
    <n v="0"/>
    <n v="0"/>
    <x v="0"/>
    <m/>
    <m/>
    <n v="21.5"/>
    <x v="0"/>
  </r>
  <r>
    <x v="10"/>
    <n v="10202"/>
    <x v="1868"/>
    <n v="610"/>
    <n v="45784"/>
    <s v="HAY QUE ENVIARLO"/>
    <s v="Virginia S"/>
    <n v="45810"/>
    <s v="FASE 2"/>
    <s v="Recopilan datos y me dicen - no ha pasado"/>
    <n v="0"/>
    <m/>
    <m/>
    <m/>
    <m/>
    <m/>
    <m/>
    <m/>
    <m/>
    <m/>
    <m/>
    <m/>
    <m/>
    <m/>
    <m/>
    <m/>
    <m/>
    <m/>
    <m/>
    <m/>
    <x v="6"/>
    <n v="0"/>
    <n v="0"/>
    <n v="0"/>
    <x v="0"/>
    <m/>
    <m/>
    <n v="61"/>
    <x v="0"/>
  </r>
  <r>
    <x v="10"/>
    <n v="10203"/>
    <x v="1869"/>
    <n v="5196"/>
    <n v="45784"/>
    <n v="45947"/>
    <s v="Virginia S"/>
    <m/>
    <s v="FASE 2"/>
    <m/>
    <n v="0"/>
    <m/>
    <m/>
    <m/>
    <m/>
    <m/>
    <m/>
    <m/>
    <m/>
    <m/>
    <m/>
    <m/>
    <m/>
    <m/>
    <m/>
    <m/>
    <m/>
    <m/>
    <m/>
    <m/>
    <x v="6"/>
    <n v="0"/>
    <n v="0"/>
    <n v="0"/>
    <x v="0"/>
    <m/>
    <m/>
    <n v="519.6"/>
    <x v="0"/>
  </r>
  <r>
    <x v="10"/>
    <n v="10204"/>
    <x v="1870"/>
    <n v="448"/>
    <n v="45784"/>
    <n v="45947"/>
    <s v="Virginia S"/>
    <m/>
    <s v="FASE 2"/>
    <m/>
    <n v="0"/>
    <m/>
    <m/>
    <m/>
    <m/>
    <m/>
    <m/>
    <m/>
    <m/>
    <m/>
    <m/>
    <m/>
    <m/>
    <m/>
    <m/>
    <m/>
    <m/>
    <m/>
    <m/>
    <m/>
    <x v="6"/>
    <n v="0"/>
    <n v="0"/>
    <n v="0"/>
    <x v="0"/>
    <m/>
    <m/>
    <n v="44.8"/>
    <x v="0"/>
  </r>
  <r>
    <x v="10"/>
    <n v="10205"/>
    <x v="1871"/>
    <n v="2121"/>
    <n v="45784"/>
    <n v="45947"/>
    <s v="Virginia S"/>
    <m/>
    <s v="FASE 2"/>
    <m/>
    <n v="0"/>
    <m/>
    <m/>
    <m/>
    <m/>
    <m/>
    <m/>
    <m/>
    <m/>
    <m/>
    <m/>
    <m/>
    <m/>
    <m/>
    <m/>
    <m/>
    <m/>
    <m/>
    <m/>
    <m/>
    <x v="6"/>
    <n v="0"/>
    <n v="0"/>
    <n v="0"/>
    <x v="0"/>
    <m/>
    <m/>
    <n v="212.1"/>
    <x v="0"/>
  </r>
  <r>
    <x v="10"/>
    <n v="10206"/>
    <x v="1872"/>
    <n v="218"/>
    <n v="45784"/>
    <n v="45947"/>
    <s v="Virginia S"/>
    <m/>
    <s v="FASE 2"/>
    <m/>
    <n v="0"/>
    <m/>
    <m/>
    <m/>
    <m/>
    <m/>
    <m/>
    <m/>
    <m/>
    <m/>
    <m/>
    <m/>
    <m/>
    <m/>
    <m/>
    <m/>
    <m/>
    <m/>
    <m/>
    <m/>
    <x v="6"/>
    <n v="0"/>
    <n v="0"/>
    <n v="0"/>
    <x v="0"/>
    <m/>
    <m/>
    <n v="21.8"/>
    <x v="0"/>
  </r>
  <r>
    <x v="10"/>
    <n v="10207"/>
    <x v="1873"/>
    <n v="439"/>
    <n v="45784"/>
    <n v="45947"/>
    <s v="Virginia S"/>
    <m/>
    <s v="FASE 2"/>
    <m/>
    <n v="0"/>
    <m/>
    <m/>
    <m/>
    <m/>
    <m/>
    <m/>
    <m/>
    <m/>
    <m/>
    <m/>
    <m/>
    <m/>
    <m/>
    <m/>
    <m/>
    <m/>
    <m/>
    <m/>
    <m/>
    <x v="6"/>
    <n v="0"/>
    <n v="0"/>
    <n v="0"/>
    <x v="0"/>
    <m/>
    <m/>
    <n v="43.9"/>
    <x v="0"/>
  </r>
  <r>
    <x v="10"/>
    <n v="10208"/>
    <x v="1874"/>
    <n v="116"/>
    <n v="45784"/>
    <n v="45947"/>
    <s v="Virginia S"/>
    <m/>
    <s v="FASE 2"/>
    <m/>
    <n v="0"/>
    <m/>
    <m/>
    <m/>
    <m/>
    <m/>
    <m/>
    <m/>
    <m/>
    <m/>
    <m/>
    <m/>
    <m/>
    <m/>
    <m/>
    <m/>
    <m/>
    <m/>
    <m/>
    <m/>
    <x v="6"/>
    <n v="0"/>
    <n v="0"/>
    <n v="0"/>
    <x v="0"/>
    <m/>
    <m/>
    <n v="11.6"/>
    <x v="0"/>
  </r>
  <r>
    <x v="10"/>
    <n v="10209"/>
    <x v="1875"/>
    <n v="275"/>
    <n v="45784"/>
    <n v="45947"/>
    <s v="Virginia S"/>
    <m/>
    <s v="FASE 2"/>
    <m/>
    <n v="0"/>
    <m/>
    <m/>
    <m/>
    <m/>
    <m/>
    <m/>
    <m/>
    <m/>
    <m/>
    <m/>
    <m/>
    <m/>
    <m/>
    <m/>
    <m/>
    <m/>
    <m/>
    <m/>
    <m/>
    <x v="6"/>
    <n v="0"/>
    <n v="0"/>
    <n v="0"/>
    <x v="0"/>
    <m/>
    <m/>
    <n v="27.5"/>
    <x v="0"/>
  </r>
  <r>
    <x v="10"/>
    <n v="10210"/>
    <x v="1876"/>
    <n v="379"/>
    <n v="45784"/>
    <n v="45947"/>
    <s v="Virginia S"/>
    <m/>
    <s v="FASE 2"/>
    <m/>
    <n v="0"/>
    <m/>
    <m/>
    <m/>
    <m/>
    <m/>
    <m/>
    <m/>
    <m/>
    <m/>
    <m/>
    <m/>
    <m/>
    <m/>
    <m/>
    <m/>
    <m/>
    <m/>
    <m/>
    <m/>
    <x v="6"/>
    <n v="0"/>
    <n v="0"/>
    <n v="0"/>
    <x v="0"/>
    <m/>
    <m/>
    <n v="37.9"/>
    <x v="0"/>
  </r>
  <r>
    <x v="10"/>
    <n v="10211"/>
    <x v="1877"/>
    <n v="493"/>
    <n v="45784"/>
    <n v="45947"/>
    <s v="Virginia S"/>
    <m/>
    <s v="FASE 2"/>
    <m/>
    <n v="0"/>
    <m/>
    <m/>
    <m/>
    <m/>
    <m/>
    <m/>
    <m/>
    <m/>
    <m/>
    <m/>
    <m/>
    <m/>
    <m/>
    <m/>
    <m/>
    <m/>
    <m/>
    <m/>
    <m/>
    <x v="6"/>
    <n v="0"/>
    <n v="0"/>
    <n v="0"/>
    <x v="0"/>
    <m/>
    <m/>
    <n v="49.3"/>
    <x v="0"/>
  </r>
  <r>
    <x v="10"/>
    <n v="10212"/>
    <x v="1878"/>
    <n v="2110"/>
    <n v="45784"/>
    <n v="45947"/>
    <s v="Virginia S"/>
    <m/>
    <s v="FASE 2"/>
    <m/>
    <n v="0"/>
    <m/>
    <m/>
    <m/>
    <m/>
    <m/>
    <m/>
    <m/>
    <m/>
    <m/>
    <m/>
    <m/>
    <m/>
    <m/>
    <m/>
    <m/>
    <m/>
    <m/>
    <m/>
    <m/>
    <x v="6"/>
    <n v="0"/>
    <n v="0"/>
    <n v="0"/>
    <x v="0"/>
    <m/>
    <m/>
    <n v="211"/>
    <x v="0"/>
  </r>
  <r>
    <x v="10"/>
    <n v="10213"/>
    <x v="1879"/>
    <n v="556"/>
    <n v="45784"/>
    <n v="45947"/>
    <s v="Virginia S"/>
    <s v="RECHAZADO"/>
    <s v="FASE 2"/>
    <m/>
    <n v="0"/>
    <m/>
    <m/>
    <m/>
    <m/>
    <m/>
    <m/>
    <m/>
    <m/>
    <m/>
    <m/>
    <m/>
    <m/>
    <m/>
    <m/>
    <m/>
    <m/>
    <m/>
    <m/>
    <m/>
    <x v="6"/>
    <n v="0"/>
    <n v="0"/>
    <n v="0"/>
    <x v="0"/>
    <m/>
    <m/>
    <n v="55.6"/>
    <x v="0"/>
  </r>
  <r>
    <x v="10"/>
    <n v="10214"/>
    <x v="1880"/>
    <n v="231"/>
    <n v="45784"/>
    <n v="45947"/>
    <s v="Virginia S"/>
    <m/>
    <s v="FASE 2"/>
    <m/>
    <n v="0"/>
    <m/>
    <m/>
    <m/>
    <m/>
    <m/>
    <m/>
    <m/>
    <m/>
    <m/>
    <m/>
    <m/>
    <m/>
    <m/>
    <m/>
    <m/>
    <m/>
    <m/>
    <m/>
    <m/>
    <x v="6"/>
    <n v="0"/>
    <n v="0"/>
    <n v="0"/>
    <x v="0"/>
    <m/>
    <m/>
    <n v="23.1"/>
    <x v="0"/>
  </r>
  <r>
    <x v="10"/>
    <n v="10215"/>
    <x v="1881"/>
    <n v="510"/>
    <n v="45784"/>
    <m/>
    <s v="Virginia S"/>
    <n v="45790"/>
    <s v="OK"/>
    <m/>
    <n v="0"/>
    <s v="No"/>
    <n v="0"/>
    <s v="No"/>
    <s v="No"/>
    <s v="No"/>
    <n v="0"/>
    <n v="0"/>
    <n v="0"/>
    <n v="0"/>
    <n v="0"/>
    <n v="0"/>
    <n v="0"/>
    <s v="No"/>
    <s v="No"/>
    <s v="No"/>
    <m/>
    <m/>
    <m/>
    <m/>
    <x v="6"/>
    <n v="0"/>
    <n v="0"/>
    <n v="16"/>
    <x v="2"/>
    <n v="0"/>
    <n v="0"/>
    <n v="51"/>
    <x v="0"/>
  </r>
  <r>
    <x v="10"/>
    <n v="10216"/>
    <x v="1882"/>
    <n v="1803"/>
    <n v="45784"/>
    <n v="45947"/>
    <s v="Virginia S"/>
    <m/>
    <s v="FASE 2"/>
    <m/>
    <n v="0"/>
    <m/>
    <m/>
    <m/>
    <m/>
    <m/>
    <m/>
    <m/>
    <m/>
    <m/>
    <m/>
    <m/>
    <m/>
    <m/>
    <m/>
    <m/>
    <m/>
    <m/>
    <m/>
    <m/>
    <x v="6"/>
    <n v="0"/>
    <n v="0"/>
    <n v="0"/>
    <x v="0"/>
    <m/>
    <m/>
    <n v="180.3"/>
    <x v="0"/>
  </r>
  <r>
    <x v="10"/>
    <n v="10217"/>
    <x v="1883"/>
    <n v="519"/>
    <n v="45784"/>
    <n v="45947"/>
    <s v="Virginia S"/>
    <m/>
    <s v="FASE 2"/>
    <m/>
    <n v="0"/>
    <m/>
    <m/>
    <m/>
    <m/>
    <m/>
    <m/>
    <m/>
    <m/>
    <m/>
    <m/>
    <m/>
    <m/>
    <m/>
    <m/>
    <m/>
    <m/>
    <m/>
    <m/>
    <m/>
    <x v="6"/>
    <n v="0"/>
    <n v="0"/>
    <n v="0"/>
    <x v="0"/>
    <m/>
    <m/>
    <n v="51.9"/>
    <x v="0"/>
  </r>
  <r>
    <x v="10"/>
    <n v="10218"/>
    <x v="1884"/>
    <n v="1117"/>
    <n v="45784"/>
    <n v="45947"/>
    <s v="Virginia S"/>
    <s v="No recibido en REDSARA"/>
    <s v="FASE 2"/>
    <m/>
    <n v="0"/>
    <m/>
    <m/>
    <m/>
    <m/>
    <m/>
    <m/>
    <m/>
    <m/>
    <m/>
    <m/>
    <m/>
    <m/>
    <m/>
    <m/>
    <m/>
    <m/>
    <m/>
    <m/>
    <m/>
    <x v="6"/>
    <n v="0"/>
    <n v="0"/>
    <n v="0"/>
    <x v="0"/>
    <m/>
    <m/>
    <n v="111.7"/>
    <x v="0"/>
  </r>
  <r>
    <x v="10"/>
    <n v="10219"/>
    <x v="1885"/>
    <n v="1248"/>
    <n v="45784"/>
    <n v="45947"/>
    <s v="Virginia S"/>
    <s v="No recibido en REDSARA"/>
    <s v="FASE 2"/>
    <m/>
    <n v="0"/>
    <m/>
    <m/>
    <m/>
    <m/>
    <m/>
    <m/>
    <m/>
    <m/>
    <m/>
    <m/>
    <m/>
    <m/>
    <m/>
    <m/>
    <m/>
    <m/>
    <m/>
    <m/>
    <m/>
    <x v="6"/>
    <n v="0"/>
    <n v="0"/>
    <n v="0"/>
    <x v="0"/>
    <m/>
    <m/>
    <n v="124.8"/>
    <x v="0"/>
  </r>
  <r>
    <x v="10"/>
    <n v="10901"/>
    <x v="1886"/>
    <n v="1328"/>
    <n v="45783"/>
    <n v="45947"/>
    <s v="Virginia S"/>
    <m/>
    <s v="FASE 2"/>
    <m/>
    <n v="0"/>
    <m/>
    <m/>
    <m/>
    <m/>
    <m/>
    <m/>
    <m/>
    <m/>
    <m/>
    <m/>
    <m/>
    <m/>
    <m/>
    <m/>
    <m/>
    <m/>
    <m/>
    <m/>
    <m/>
    <x v="6"/>
    <n v="0"/>
    <n v="0"/>
    <n v="0"/>
    <x v="0"/>
    <m/>
    <m/>
    <n v="132.80000000000001"/>
    <x v="0"/>
  </r>
  <r>
    <x v="10"/>
    <n v="10902"/>
    <x v="1887"/>
    <n v="844"/>
    <n v="45784"/>
    <n v="45947"/>
    <s v="Virginia S"/>
    <m/>
    <s v="FASE 2"/>
    <m/>
    <n v="0"/>
    <m/>
    <m/>
    <m/>
    <m/>
    <m/>
    <m/>
    <m/>
    <m/>
    <m/>
    <m/>
    <m/>
    <m/>
    <m/>
    <m/>
    <m/>
    <m/>
    <m/>
    <m/>
    <m/>
    <x v="6"/>
    <n v="0"/>
    <n v="0"/>
    <n v="0"/>
    <x v="0"/>
    <m/>
    <m/>
    <n v="84.4"/>
    <x v="0"/>
  </r>
  <r>
    <x v="10"/>
    <n v="10903"/>
    <x v="1888"/>
    <n v="909"/>
    <n v="45782"/>
    <n v="45817"/>
    <s v="Virginia S"/>
    <s v="Lo recibieron 05/05"/>
    <s v="FASE 2"/>
    <m/>
    <n v="0"/>
    <m/>
    <m/>
    <m/>
    <m/>
    <m/>
    <m/>
    <m/>
    <m/>
    <m/>
    <m/>
    <m/>
    <m/>
    <m/>
    <m/>
    <m/>
    <m/>
    <m/>
    <m/>
    <m/>
    <x v="6"/>
    <n v="0"/>
    <n v="0"/>
    <n v="0"/>
    <x v="0"/>
    <m/>
    <m/>
    <n v="90.9"/>
    <x v="0"/>
  </r>
  <r>
    <x v="10"/>
    <n v="10904"/>
    <x v="1889"/>
    <n v="854"/>
    <n v="45783"/>
    <n v="45947"/>
    <s v="Virginia S"/>
    <m/>
    <s v="FASE 2"/>
    <m/>
    <n v="0"/>
    <m/>
    <m/>
    <m/>
    <m/>
    <m/>
    <m/>
    <m/>
    <m/>
    <m/>
    <m/>
    <m/>
    <m/>
    <m/>
    <m/>
    <m/>
    <m/>
    <m/>
    <m/>
    <m/>
    <x v="6"/>
    <n v="0"/>
    <n v="0"/>
    <n v="0"/>
    <x v="0"/>
    <m/>
    <m/>
    <n v="85.4"/>
    <x v="0"/>
  </r>
  <r>
    <x v="10"/>
    <n v="10905"/>
    <x v="1890"/>
    <n v="775"/>
    <n v="45783"/>
    <n v="45947"/>
    <s v="Virginia S"/>
    <m/>
    <s v="FASE 2"/>
    <m/>
    <n v="0"/>
    <m/>
    <m/>
    <m/>
    <m/>
    <m/>
    <m/>
    <m/>
    <m/>
    <m/>
    <m/>
    <m/>
    <m/>
    <m/>
    <m/>
    <m/>
    <m/>
    <m/>
    <m/>
    <m/>
    <x v="6"/>
    <n v="0"/>
    <n v="0"/>
    <n v="0"/>
    <x v="0"/>
    <m/>
    <m/>
    <n v="77.5"/>
    <x v="0"/>
  </r>
  <r>
    <x v="11"/>
    <n v="11001"/>
    <x v="1891"/>
    <n v="5223"/>
    <n v="45779"/>
    <n v="45950"/>
    <s v="Carmen"/>
    <m/>
    <s v="FASE 2"/>
    <n v="46034"/>
    <n v="0"/>
    <m/>
    <m/>
    <m/>
    <m/>
    <m/>
    <m/>
    <m/>
    <m/>
    <m/>
    <m/>
    <m/>
    <m/>
    <m/>
    <m/>
    <m/>
    <m/>
    <m/>
    <m/>
    <m/>
    <x v="3"/>
    <n v="0"/>
    <n v="0"/>
    <n v="0"/>
    <x v="0"/>
    <m/>
    <m/>
    <n v="522.29999999999995"/>
    <x v="0"/>
  </r>
  <r>
    <x v="11"/>
    <n v="11002"/>
    <x v="1892"/>
    <n v="4936"/>
    <n v="45779"/>
    <n v="45950"/>
    <s v="Carmen"/>
    <m/>
    <s v="FASE 2"/>
    <n v="46033"/>
    <n v="0"/>
    <m/>
    <m/>
    <m/>
    <m/>
    <m/>
    <m/>
    <m/>
    <m/>
    <m/>
    <m/>
    <m/>
    <m/>
    <m/>
    <m/>
    <m/>
    <m/>
    <m/>
    <m/>
    <m/>
    <x v="3"/>
    <n v="0"/>
    <n v="0"/>
    <n v="0"/>
    <x v="0"/>
    <m/>
    <m/>
    <n v="493.6"/>
    <x v="0"/>
  </r>
  <r>
    <x v="11"/>
    <n v="11003"/>
    <x v="1893"/>
    <n v="1436"/>
    <n v="45779"/>
    <n v="45950"/>
    <s v="Carmen"/>
    <m/>
    <s v="FASE 2"/>
    <n v="46050"/>
    <n v="0"/>
    <m/>
    <m/>
    <m/>
    <m/>
    <m/>
    <m/>
    <m/>
    <m/>
    <m/>
    <m/>
    <m/>
    <m/>
    <m/>
    <m/>
    <m/>
    <m/>
    <m/>
    <m/>
    <m/>
    <x v="3"/>
    <n v="0"/>
    <n v="0"/>
    <n v="0"/>
    <x v="0"/>
    <m/>
    <m/>
    <n v="143.6"/>
    <x v="0"/>
  </r>
  <r>
    <x v="11"/>
    <n v="11004"/>
    <x v="1894"/>
    <n v="124978"/>
    <n v="45779"/>
    <n v="45950"/>
    <s v="Carmen"/>
    <m/>
    <s v="FASE 2"/>
    <n v="45978"/>
    <n v="1501"/>
    <n v="45930"/>
    <n v="61.1"/>
    <s v="No"/>
    <m/>
    <s v="si"/>
    <n v="0.28839999999999999"/>
    <n v="23292.5"/>
    <n v="278264.12"/>
    <n v="380"/>
    <n v="220"/>
    <m/>
    <m/>
    <s v="SI.CONTROL ZOOSANITARIO S.L. CON SERVICIO 24/365 DE RECOGIDA Y VETERINARIO"/>
    <m/>
    <m/>
    <m/>
    <m/>
    <m/>
    <m/>
    <x v="3"/>
    <n v="0.61099999999999999"/>
    <n v="917"/>
    <n v="11"/>
    <x v="1"/>
    <n v="0.18637280161308389"/>
    <n v="2.2265048248491732"/>
    <n v="12497.8"/>
    <x v="1"/>
  </r>
  <r>
    <x v="11"/>
    <n v="11005"/>
    <x v="1895"/>
    <n v="5443"/>
    <n v="45779"/>
    <n v="45950"/>
    <s v="Carmen"/>
    <m/>
    <s v="FASE 2"/>
    <n v="46021"/>
    <n v="115"/>
    <n v="45819"/>
    <n v="25"/>
    <s v="si"/>
    <n v="45482"/>
    <s v="si"/>
    <m/>
    <n v="15000"/>
    <m/>
    <m/>
    <m/>
    <m/>
    <m/>
    <s v=" SI/ MANCOMUNIDAD DE MUNICIPIOS DE LA SIERRA DE CADIZ"/>
    <s v="NO"/>
    <s v="NO"/>
    <m/>
    <m/>
    <m/>
    <m/>
    <x v="3"/>
    <n v="0.25"/>
    <n v="29"/>
    <n v="10"/>
    <x v="1"/>
    <n v="2.7558331802314902"/>
    <m/>
    <n v="544.29999999999995"/>
    <x v="1"/>
  </r>
  <r>
    <x v="11"/>
    <n v="11006"/>
    <x v="1896"/>
    <n v="31046"/>
    <n v="45779"/>
    <n v="45950"/>
    <s v="Carmen"/>
    <m/>
    <s v="FASE 2"/>
    <n v="46033"/>
    <n v="0"/>
    <m/>
    <m/>
    <m/>
    <m/>
    <m/>
    <m/>
    <m/>
    <m/>
    <m/>
    <m/>
    <m/>
    <m/>
    <m/>
    <m/>
    <m/>
    <m/>
    <m/>
    <m/>
    <m/>
    <x v="3"/>
    <n v="0"/>
    <n v="0"/>
    <n v="0"/>
    <x v="0"/>
    <m/>
    <m/>
    <n v="3104.6"/>
    <x v="0"/>
  </r>
  <r>
    <x v="11"/>
    <n v="11007"/>
    <x v="1897"/>
    <n v="22709"/>
    <n v="45779"/>
    <n v="45950"/>
    <s v="Carmen"/>
    <m/>
    <s v="FASE 2"/>
    <n v="46033"/>
    <n v="0"/>
    <m/>
    <m/>
    <m/>
    <m/>
    <m/>
    <m/>
    <m/>
    <m/>
    <m/>
    <m/>
    <m/>
    <m/>
    <m/>
    <m/>
    <m/>
    <m/>
    <m/>
    <m/>
    <m/>
    <x v="3"/>
    <n v="0"/>
    <n v="0"/>
    <n v="0"/>
    <x v="0"/>
    <m/>
    <m/>
    <n v="2270.9"/>
    <x v="0"/>
  </r>
  <r>
    <x v="11"/>
    <n v="11008"/>
    <x v="1898"/>
    <n v="24404"/>
    <n v="45779"/>
    <n v="45814"/>
    <s v="Carmen"/>
    <n v="45783"/>
    <s v="FASE 2"/>
    <s v="29/8/25 AMPLIACION PLAZO/ 22/07/25 "/>
    <n v="136"/>
    <n v="45839"/>
    <n v="1"/>
    <s v="si"/>
    <n v="44572"/>
    <s v="si"/>
    <n v="1"/>
    <n v="6000"/>
    <n v="35400"/>
    <n v="125"/>
    <n v="90"/>
    <n v="4"/>
    <n v="30"/>
    <s v="SI. CONTROL ZOOSANITARIO S.L."/>
    <s v="SI"/>
    <s v="SI"/>
    <m/>
    <m/>
    <m/>
    <m/>
    <x v="3"/>
    <n v="1"/>
    <n v="136"/>
    <n v="16"/>
    <x v="2"/>
    <n v="0.24586133420750697"/>
    <n v="1.4505818718242911"/>
    <n v="2440.4"/>
    <x v="2"/>
  </r>
  <r>
    <x v="11"/>
    <n v="11901"/>
    <x v="1899"/>
    <n v="7228"/>
    <n v="45779"/>
    <n v="45950"/>
    <s v="Carmen"/>
    <m/>
    <s v="FASE 2"/>
    <n v="46006"/>
    <n v="78"/>
    <n v="45964"/>
    <n v="0.7"/>
    <s v="si"/>
    <n v="45797"/>
    <s v="si"/>
    <n v="0.55000000000000004"/>
    <m/>
    <m/>
    <n v="44"/>
    <m/>
    <n v="0"/>
    <n v="0"/>
    <s v="NO"/>
    <s v="NO"/>
    <s v="NO"/>
    <m/>
    <m/>
    <m/>
    <m/>
    <x v="3"/>
    <n v="0.7"/>
    <n v="55"/>
    <n v="13"/>
    <x v="1"/>
    <m/>
    <m/>
    <n v="722.8"/>
    <x v="1"/>
  </r>
  <r>
    <x v="11"/>
    <n v="11009"/>
    <x v="1900"/>
    <n v="754"/>
    <n v="45779"/>
    <n v="45963"/>
    <s v="Carmen"/>
    <m/>
    <s v="FASE 2"/>
    <n v="46045"/>
    <n v="0"/>
    <m/>
    <m/>
    <m/>
    <m/>
    <m/>
    <m/>
    <m/>
    <m/>
    <m/>
    <m/>
    <m/>
    <m/>
    <m/>
    <m/>
    <m/>
    <m/>
    <m/>
    <m/>
    <m/>
    <x v="3"/>
    <n v="0"/>
    <n v="0"/>
    <n v="0"/>
    <x v="0"/>
    <m/>
    <m/>
    <n v="75.400000000000006"/>
    <x v="0"/>
  </r>
  <r>
    <x v="11"/>
    <n v="11010"/>
    <x v="1901"/>
    <n v="7533"/>
    <n v="45779"/>
    <n v="45950"/>
    <s v="Carmen"/>
    <m/>
    <s v="FASE 2"/>
    <n v="46034"/>
    <n v="0"/>
    <m/>
    <m/>
    <m/>
    <m/>
    <m/>
    <m/>
    <m/>
    <m/>
    <m/>
    <m/>
    <m/>
    <m/>
    <m/>
    <m/>
    <m/>
    <m/>
    <m/>
    <m/>
    <m/>
    <x v="3"/>
    <n v="0"/>
    <n v="0"/>
    <n v="0"/>
    <x v="0"/>
    <m/>
    <m/>
    <n v="753.3"/>
    <x v="0"/>
  </r>
  <r>
    <x v="11"/>
    <n v="11011"/>
    <x v="1902"/>
    <n v="2249"/>
    <n v="45779"/>
    <n v="45950"/>
    <s v="Carmen"/>
    <m/>
    <s v="FASE 2"/>
    <n v="46086"/>
    <n v="0"/>
    <m/>
    <m/>
    <m/>
    <m/>
    <m/>
    <m/>
    <m/>
    <m/>
    <m/>
    <m/>
    <m/>
    <m/>
    <m/>
    <m/>
    <m/>
    <m/>
    <m/>
    <m/>
    <m/>
    <x v="3"/>
    <n v="0"/>
    <n v="0"/>
    <n v="0"/>
    <x v="0"/>
    <m/>
    <m/>
    <n v="224.9"/>
    <x v="0"/>
  </r>
  <r>
    <x v="11"/>
    <n v="11012"/>
    <x v="1903"/>
    <n v="110914"/>
    <n v="45779"/>
    <n v="45950"/>
    <s v="Carmen"/>
    <m/>
    <s v="FASE 2"/>
    <n v="46033"/>
    <n v="0"/>
    <m/>
    <m/>
    <m/>
    <m/>
    <m/>
    <m/>
    <m/>
    <m/>
    <m/>
    <m/>
    <m/>
    <m/>
    <m/>
    <m/>
    <m/>
    <m/>
    <m/>
    <m/>
    <m/>
    <x v="3"/>
    <n v="0"/>
    <n v="0"/>
    <n v="0"/>
    <x v="0"/>
    <m/>
    <m/>
    <n v="11091.4"/>
    <x v="0"/>
  </r>
  <r>
    <x v="11"/>
    <n v="11013"/>
    <x v="1904"/>
    <n v="2976"/>
    <n v="45779"/>
    <n v="45950"/>
    <s v="Carmen"/>
    <m/>
    <s v="FASE 2"/>
    <n v="46086"/>
    <n v="0"/>
    <m/>
    <m/>
    <m/>
    <m/>
    <m/>
    <m/>
    <m/>
    <m/>
    <m/>
    <m/>
    <m/>
    <m/>
    <m/>
    <m/>
    <m/>
    <m/>
    <m/>
    <m/>
    <m/>
    <x v="3"/>
    <n v="0"/>
    <n v="0"/>
    <n v="0"/>
    <x v="0"/>
    <m/>
    <m/>
    <n v="297.60000000000002"/>
    <x v="0"/>
  </r>
  <r>
    <x v="11"/>
    <n v="11015"/>
    <x v="1905"/>
    <n v="89794"/>
    <n v="45779"/>
    <n v="45950"/>
    <s v="Carmen"/>
    <m/>
    <s v="FASE 2"/>
    <n v="46086"/>
    <n v="500"/>
    <s v="--"/>
    <n v="0.97"/>
    <s v="PENDIENTE DE APROBAR"/>
    <m/>
    <s v="si"/>
    <n v="0.97"/>
    <n v="25000"/>
    <n v="300000"/>
    <m/>
    <m/>
    <m/>
    <m/>
    <s v="SI"/>
    <s v="SI"/>
    <s v="EMERGENCIAS"/>
    <m/>
    <m/>
    <m/>
    <m/>
    <x v="3"/>
    <n v="0.97"/>
    <n v="485"/>
    <n v="11"/>
    <x v="1"/>
    <n v="0.27841503886673941"/>
    <n v="3.3409804664008731"/>
    <n v="8979.4"/>
    <x v="2"/>
  </r>
  <r>
    <x v="11"/>
    <n v="11016"/>
    <x v="1906"/>
    <n v="19915"/>
    <n v="45779"/>
    <n v="45950"/>
    <s v="Carmen"/>
    <m/>
    <s v="FASE 2"/>
    <n v="46033"/>
    <n v="0"/>
    <m/>
    <m/>
    <m/>
    <m/>
    <m/>
    <m/>
    <m/>
    <m/>
    <m/>
    <m/>
    <m/>
    <m/>
    <m/>
    <m/>
    <m/>
    <m/>
    <m/>
    <m/>
    <m/>
    <x v="3"/>
    <n v="0"/>
    <n v="0"/>
    <n v="0"/>
    <x v="0"/>
    <m/>
    <m/>
    <n v="1991.5"/>
    <x v="0"/>
  </r>
  <r>
    <x v="11"/>
    <n v="11014"/>
    <x v="1907"/>
    <n v="23996"/>
    <n v="45779"/>
    <n v="45950"/>
    <s v="Carmen"/>
    <m/>
    <s v="FASE 2"/>
    <n v="46033"/>
    <n v="0"/>
    <m/>
    <m/>
    <m/>
    <m/>
    <m/>
    <m/>
    <m/>
    <m/>
    <m/>
    <m/>
    <m/>
    <m/>
    <m/>
    <m/>
    <m/>
    <m/>
    <m/>
    <m/>
    <m/>
    <x v="3"/>
    <n v="0"/>
    <n v="0"/>
    <n v="0"/>
    <x v="0"/>
    <m/>
    <m/>
    <n v="2399.6"/>
    <x v="0"/>
  </r>
  <r>
    <x v="11"/>
    <n v="11017"/>
    <x v="1908"/>
    <n v="3777"/>
    <n v="45779"/>
    <n v="45950"/>
    <s v="Carmen"/>
    <m/>
    <s v="FASE 2"/>
    <n v="46086"/>
    <n v="0"/>
    <m/>
    <m/>
    <m/>
    <m/>
    <m/>
    <m/>
    <m/>
    <m/>
    <m/>
    <m/>
    <m/>
    <m/>
    <m/>
    <m/>
    <m/>
    <m/>
    <m/>
    <m/>
    <m/>
    <x v="3"/>
    <n v="0"/>
    <n v="0"/>
    <n v="0"/>
    <x v="0"/>
    <m/>
    <m/>
    <n v="377.7"/>
    <x v="0"/>
  </r>
  <r>
    <x v="11"/>
    <n v="11018"/>
    <x v="1909"/>
    <n v="1698"/>
    <n v="45779"/>
    <n v="45950"/>
    <s v="Carmen"/>
    <m/>
    <s v="FASE 2"/>
    <n v="46035"/>
    <n v="86"/>
    <n v="45717"/>
    <n v="0.5"/>
    <s v="No"/>
    <s v="--"/>
    <s v="si"/>
    <n v="0.5"/>
    <m/>
    <m/>
    <n v="8"/>
    <n v="0"/>
    <n v="0"/>
    <n v="0"/>
    <s v=" VITASI/ VITAE CLINICA VETERINARIA"/>
    <s v="SI/ MMSC"/>
    <s v="SI/ CLINICA VETERINARIA VITAE"/>
    <m/>
    <m/>
    <m/>
    <m/>
    <x v="3"/>
    <n v="0.5"/>
    <n v="43"/>
    <n v="14"/>
    <x v="1"/>
    <m/>
    <m/>
    <n v="169.8"/>
    <x v="1"/>
  </r>
  <r>
    <x v="11"/>
    <n v="11019"/>
    <x v="1910"/>
    <n v="1998"/>
    <n v="45779"/>
    <n v="45950"/>
    <s v="Carmen"/>
    <m/>
    <s v="FASE 2"/>
    <m/>
    <n v="0"/>
    <m/>
    <m/>
    <m/>
    <m/>
    <m/>
    <m/>
    <m/>
    <m/>
    <m/>
    <m/>
    <m/>
    <m/>
    <m/>
    <m/>
    <m/>
    <m/>
    <m/>
    <m/>
    <m/>
    <x v="3"/>
    <n v="0"/>
    <n v="0"/>
    <n v="0"/>
    <x v="0"/>
    <m/>
    <m/>
    <n v="199.8"/>
    <x v="0"/>
  </r>
  <r>
    <x v="11"/>
    <n v="11020"/>
    <x v="1911"/>
    <n v="213688"/>
    <n v="45779"/>
    <n v="45950"/>
    <s v="Carmen"/>
    <m/>
    <s v="FASE 2"/>
    <n v="46038"/>
    <n v="2913"/>
    <n v="45791"/>
    <n v="0.36559999999999998"/>
    <s v="si"/>
    <n v="43433"/>
    <s v="si"/>
    <n v="7.8E-2"/>
    <n v="15000"/>
    <n v="185912.16"/>
    <n v="503"/>
    <n v="19"/>
    <n v="16"/>
    <n v="178"/>
    <s v="SI/ ATHISA"/>
    <s v="SI"/>
    <s v="SI"/>
    <m/>
    <m/>
    <m/>
    <m/>
    <x v="3"/>
    <n v="0.36559999999999998"/>
    <n v="1065"/>
    <n v="16"/>
    <x v="2"/>
    <n v="7.0195799483358912E-2"/>
    <n v="0.87001684699187598"/>
    <n v="21368.799999999999"/>
    <x v="1"/>
  </r>
  <r>
    <x v="11"/>
    <n v="11021"/>
    <x v="1912"/>
    <n v="6695"/>
    <n v="45779"/>
    <n v="45950"/>
    <s v="Carmen"/>
    <m/>
    <s v="FASE 2"/>
    <n v="46009"/>
    <n v="435"/>
    <n v="45627"/>
    <n v="0.93"/>
    <s v="SI.AUN NO APROBADO"/>
    <m/>
    <s v="si"/>
    <n v="1"/>
    <n v="8000"/>
    <m/>
    <n v="20"/>
    <n v="20"/>
    <m/>
    <m/>
    <s v="SI.CONTROL ZOOSANITARIO S.L."/>
    <s v="SI"/>
    <s v="NO"/>
    <m/>
    <m/>
    <m/>
    <m/>
    <x v="3"/>
    <n v="0.93"/>
    <n v="405"/>
    <n v="12"/>
    <x v="1"/>
    <n v="1.1949215832710978"/>
    <m/>
    <n v="669.5"/>
    <x v="1"/>
  </r>
  <r>
    <x v="11"/>
    <n v="11022"/>
    <x v="1913"/>
    <n v="64177"/>
    <n v="45779"/>
    <n v="45950"/>
    <s v="Carmen"/>
    <m/>
    <s v="FASE 2"/>
    <n v="46034"/>
    <n v="850"/>
    <n v="46029"/>
    <n v="0.65"/>
    <s v="si"/>
    <n v="45084"/>
    <s v="si"/>
    <n v="0.65"/>
    <n v="30250"/>
    <n v="65340"/>
    <n v="190"/>
    <n v="55"/>
    <s v=""/>
    <s v=""/>
    <s v="--"/>
    <s v="--"/>
    <s v="--"/>
    <m/>
    <m/>
    <m/>
    <m/>
    <x v="3"/>
    <n v="0.65"/>
    <n v="552"/>
    <n v="16"/>
    <x v="2"/>
    <n v="0.47135266528507097"/>
    <n v="1.0181217570157532"/>
    <n v="6417.7"/>
    <x v="1"/>
  </r>
  <r>
    <x v="11"/>
    <n v="11023"/>
    <x v="1914"/>
    <n v="11764"/>
    <n v="45779"/>
    <n v="45950"/>
    <s v="Carmen"/>
    <m/>
    <s v="FASE 2"/>
    <n v="46083"/>
    <n v="0"/>
    <m/>
    <m/>
    <m/>
    <m/>
    <m/>
    <m/>
    <m/>
    <m/>
    <m/>
    <m/>
    <m/>
    <m/>
    <m/>
    <m/>
    <m/>
    <m/>
    <m/>
    <m/>
    <m/>
    <x v="3"/>
    <n v="0"/>
    <n v="0"/>
    <n v="0"/>
    <x v="0"/>
    <m/>
    <m/>
    <n v="1176.4000000000001"/>
    <x v="0"/>
  </r>
  <r>
    <x v="11"/>
    <n v="11024"/>
    <x v="1915"/>
    <n v="7864"/>
    <n v="45779"/>
    <n v="45950"/>
    <s v="Carmen"/>
    <m/>
    <s v="FASE 2"/>
    <n v="46086"/>
    <n v="0"/>
    <m/>
    <m/>
    <m/>
    <m/>
    <m/>
    <m/>
    <m/>
    <m/>
    <m/>
    <m/>
    <m/>
    <m/>
    <m/>
    <m/>
    <m/>
    <m/>
    <m/>
    <m/>
    <m/>
    <x v="3"/>
    <n v="0"/>
    <n v="0"/>
    <n v="0"/>
    <x v="0"/>
    <m/>
    <m/>
    <n v="786.4"/>
    <x v="0"/>
  </r>
  <r>
    <x v="11"/>
    <n v="11025"/>
    <x v="1916"/>
    <n v="5505"/>
    <n v="45779"/>
    <n v="45950"/>
    <s v="Carmen"/>
    <m/>
    <s v="FASE 2"/>
    <n v="46100"/>
    <n v="0"/>
    <m/>
    <m/>
    <s v="No"/>
    <m/>
    <s v="No"/>
    <n v="0"/>
    <m/>
    <m/>
    <m/>
    <m/>
    <m/>
    <m/>
    <s v="NO"/>
    <s v="NO"/>
    <s v="NO"/>
    <m/>
    <m/>
    <m/>
    <m/>
    <x v="3"/>
    <n v="0"/>
    <n v="0"/>
    <n v="6"/>
    <x v="1"/>
    <m/>
    <m/>
    <n v="550.5"/>
    <x v="0"/>
  </r>
  <r>
    <x v="11"/>
    <n v="11026"/>
    <x v="1917"/>
    <n v="5667"/>
    <n v="45779"/>
    <n v="45950"/>
    <s v="Carmen"/>
    <m/>
    <s v="FASE 2"/>
    <n v="46086"/>
    <n v="163"/>
    <n v="2025"/>
    <m/>
    <s v="si"/>
    <n v="45502"/>
    <s v="--"/>
    <m/>
    <m/>
    <m/>
    <m/>
    <m/>
    <m/>
    <m/>
    <s v="NO"/>
    <s v="NO"/>
    <s v="NO"/>
    <m/>
    <m/>
    <m/>
    <m/>
    <x v="3"/>
    <n v="0"/>
    <n v="0"/>
    <n v="8"/>
    <x v="1"/>
    <m/>
    <m/>
    <n v="566.70000000000005"/>
    <x v="1"/>
  </r>
  <r>
    <x v="11"/>
    <n v="11027"/>
    <x v="1918"/>
    <n v="89960"/>
    <n v="45779"/>
    <n v="45950"/>
    <s v="Carmen"/>
    <m/>
    <s v="FASE 2"/>
    <n v="46048"/>
    <n v="0"/>
    <m/>
    <m/>
    <s v="No"/>
    <s v="--"/>
    <s v="No"/>
    <n v="0"/>
    <m/>
    <m/>
    <n v="91"/>
    <n v="413"/>
    <n v="5"/>
    <n v="86"/>
    <s v="NO"/>
    <s v="SI"/>
    <s v="SI"/>
    <m/>
    <m/>
    <m/>
    <m/>
    <x v="3"/>
    <n v="0"/>
    <n v="0"/>
    <n v="11"/>
    <x v="1"/>
    <m/>
    <m/>
    <n v="8996"/>
    <x v="0"/>
  </r>
  <r>
    <x v="11"/>
    <n v="11029"/>
    <x v="1919"/>
    <n v="6898"/>
    <n v="45779"/>
    <n v="45950"/>
    <s v="Carmen"/>
    <m/>
    <s v="FASE 2"/>
    <n v="46086"/>
    <n v="0"/>
    <m/>
    <m/>
    <m/>
    <m/>
    <m/>
    <m/>
    <m/>
    <m/>
    <n v="46092"/>
    <m/>
    <m/>
    <m/>
    <m/>
    <m/>
    <m/>
    <m/>
    <m/>
    <m/>
    <m/>
    <x v="3"/>
    <n v="0"/>
    <n v="0"/>
    <n v="1"/>
    <x v="1"/>
    <m/>
    <m/>
    <n v="689.8"/>
    <x v="0"/>
  </r>
  <r>
    <x v="11"/>
    <n v="11030"/>
    <x v="1920"/>
    <n v="29552"/>
    <n v="45779"/>
    <n v="45950"/>
    <s v="Carmen"/>
    <m/>
    <s v="FASE 2"/>
    <n v="46008"/>
    <n v="688"/>
    <n v="45792"/>
    <n v="0.9"/>
    <s v="si"/>
    <n v="45131"/>
    <s v="No"/>
    <n v="0"/>
    <m/>
    <m/>
    <m/>
    <m/>
    <m/>
    <m/>
    <s v="SI. ASOCIACION SIEMPRE CONTIGO ROTA"/>
    <s v="EMPRESA MUNICIPAL MODUS"/>
    <s v="NO"/>
    <m/>
    <m/>
    <m/>
    <m/>
    <x v="3"/>
    <n v="0.9"/>
    <n v="619"/>
    <n v="10"/>
    <x v="1"/>
    <m/>
    <m/>
    <n v="2955.2"/>
    <x v="1"/>
  </r>
  <r>
    <x v="11"/>
    <n v="11028"/>
    <x v="1921"/>
    <n v="42151"/>
    <n v="45779"/>
    <n v="45950"/>
    <s v="Carmen"/>
    <m/>
    <s v="FASE 2"/>
    <n v="46041"/>
    <n v="903"/>
    <n v="45992"/>
    <n v="56.81"/>
    <s v="--"/>
    <s v="--"/>
    <s v="si"/>
    <n v="23.03"/>
    <n v="11000"/>
    <n v="80000"/>
    <m/>
    <m/>
    <m/>
    <m/>
    <s v="SI/ TOTAL ANIMAL SERVICES PARAISO TAS / RECOGIDA Y SERVICIO VETERRINARIO 24/7"/>
    <m/>
    <m/>
    <m/>
    <m/>
    <m/>
    <m/>
    <x v="3"/>
    <n v="0.56810000000000005"/>
    <n v="513"/>
    <n v="10"/>
    <x v="1"/>
    <n v="0.260966525112097"/>
    <n v="1.8979383644516143"/>
    <n v="4215.1000000000004"/>
    <x v="1"/>
  </r>
  <r>
    <x v="11"/>
    <n v="11031"/>
    <x v="1922"/>
    <n v="93645"/>
    <n v="45779"/>
    <n v="45950"/>
    <s v="Carmen"/>
    <m/>
    <s v="FASE 2"/>
    <n v="46033"/>
    <n v="0"/>
    <m/>
    <m/>
    <m/>
    <m/>
    <m/>
    <m/>
    <m/>
    <m/>
    <m/>
    <m/>
    <m/>
    <m/>
    <m/>
    <m/>
    <m/>
    <m/>
    <m/>
    <m/>
    <m/>
    <x v="3"/>
    <n v="0"/>
    <n v="0"/>
    <n v="0"/>
    <x v="0"/>
    <m/>
    <m/>
    <n v="9364.5"/>
    <x v="0"/>
  </r>
  <r>
    <x v="11"/>
    <n v="11902"/>
    <x v="1923"/>
    <n v="4472"/>
    <n v="45779"/>
    <n v="45950"/>
    <s v="Carmen"/>
    <m/>
    <s v="FASE 2"/>
    <n v="46090"/>
    <n v="0"/>
    <m/>
    <m/>
    <m/>
    <m/>
    <m/>
    <m/>
    <m/>
    <m/>
    <m/>
    <m/>
    <m/>
    <m/>
    <m/>
    <m/>
    <m/>
    <m/>
    <m/>
    <m/>
    <m/>
    <x v="3"/>
    <n v="0"/>
    <n v="0"/>
    <n v="0"/>
    <x v="0"/>
    <m/>
    <m/>
    <n v="447.2"/>
    <x v="0"/>
  </r>
  <r>
    <x v="11"/>
    <n v="11903"/>
    <x v="1924"/>
    <n v="2739"/>
    <n v="45779"/>
    <n v="45950"/>
    <s v="Carmen"/>
    <m/>
    <s v="FASE 2"/>
    <n v="46020"/>
    <n v="0"/>
    <m/>
    <m/>
    <m/>
    <m/>
    <m/>
    <m/>
    <n v="2000"/>
    <m/>
    <m/>
    <m/>
    <m/>
    <m/>
    <m/>
    <m/>
    <m/>
    <m/>
    <m/>
    <m/>
    <m/>
    <x v="3"/>
    <n v="0"/>
    <n v="0"/>
    <n v="1"/>
    <x v="1"/>
    <n v="0.73019350127783866"/>
    <m/>
    <n v="273.89999999999998"/>
    <x v="0"/>
  </r>
  <r>
    <x v="11"/>
    <n v="11033"/>
    <x v="1925"/>
    <n v="34190"/>
    <n v="45779"/>
    <n v="45950"/>
    <s v="Carmen"/>
    <m/>
    <s v="FASE 2"/>
    <n v="46033"/>
    <n v="0"/>
    <m/>
    <m/>
    <m/>
    <m/>
    <m/>
    <m/>
    <m/>
    <m/>
    <m/>
    <m/>
    <m/>
    <m/>
    <m/>
    <m/>
    <m/>
    <m/>
    <m/>
    <m/>
    <m/>
    <x v="3"/>
    <n v="0"/>
    <n v="0"/>
    <n v="0"/>
    <x v="0"/>
    <m/>
    <m/>
    <n v="3419"/>
    <x v="0"/>
  </r>
  <r>
    <x v="11"/>
    <n v="11032"/>
    <x v="1926"/>
    <n v="69876"/>
    <n v="45779"/>
    <n v="45950"/>
    <s v="Carmen"/>
    <m/>
    <s v="FASE 2"/>
    <n v="46030"/>
    <n v="0"/>
    <m/>
    <m/>
    <s v="si"/>
    <n v="45467"/>
    <s v="AUN NO"/>
    <n v="0"/>
    <n v="40000"/>
    <n v="18000"/>
    <n v="24"/>
    <n v="1"/>
    <m/>
    <m/>
    <s v="EN FASE DE ADJUDICACION"/>
    <s v="SI"/>
    <s v="SI"/>
    <m/>
    <m/>
    <m/>
    <m/>
    <x v="3"/>
    <n v="0"/>
    <n v="0"/>
    <n v="11"/>
    <x v="1"/>
    <n v="0.57244261262808405"/>
    <n v="0.25759917568263779"/>
    <n v="6987.6"/>
    <x v="0"/>
  </r>
  <r>
    <x v="11"/>
    <n v="11034"/>
    <x v="1927"/>
    <n v="2624"/>
    <n v="45779"/>
    <n v="45951"/>
    <s v="Carmen"/>
    <m/>
    <s v="FASE 2"/>
    <m/>
    <n v="0"/>
    <m/>
    <m/>
    <m/>
    <m/>
    <m/>
    <m/>
    <m/>
    <m/>
    <m/>
    <m/>
    <m/>
    <m/>
    <m/>
    <m/>
    <m/>
    <m/>
    <m/>
    <m/>
    <m/>
    <x v="3"/>
    <n v="0"/>
    <n v="0"/>
    <n v="0"/>
    <x v="0"/>
    <m/>
    <m/>
    <n v="262.39999999999998"/>
    <x v="0"/>
  </r>
  <r>
    <x v="11"/>
    <n v="11035"/>
    <x v="1928"/>
    <n v="18664"/>
    <n v="45779"/>
    <n v="45951"/>
    <s v="Carmen"/>
    <m/>
    <s v="FASE 2"/>
    <n v="45996"/>
    <n v="0"/>
    <m/>
    <m/>
    <m/>
    <m/>
    <m/>
    <m/>
    <m/>
    <m/>
    <m/>
    <m/>
    <m/>
    <m/>
    <m/>
    <m/>
    <m/>
    <m/>
    <m/>
    <m/>
    <m/>
    <x v="3"/>
    <n v="0"/>
    <n v="0"/>
    <n v="0"/>
    <x v="0"/>
    <m/>
    <m/>
    <n v="1866.4"/>
    <x v="0"/>
  </r>
  <r>
    <x v="11"/>
    <n v="11036"/>
    <x v="1929"/>
    <n v="798"/>
    <n v="45779"/>
    <n v="45963"/>
    <s v="Carmen"/>
    <m/>
    <s v="FASE 2"/>
    <n v="46045"/>
    <n v="0"/>
    <m/>
    <m/>
    <m/>
    <m/>
    <m/>
    <m/>
    <m/>
    <m/>
    <m/>
    <m/>
    <m/>
    <m/>
    <m/>
    <m/>
    <m/>
    <m/>
    <m/>
    <m/>
    <m/>
    <x v="3"/>
    <n v="0"/>
    <n v="0"/>
    <n v="0"/>
    <x v="0"/>
    <m/>
    <m/>
    <n v="79.8"/>
    <x v="0"/>
  </r>
  <r>
    <x v="11"/>
    <n v="11037"/>
    <x v="1930"/>
    <n v="7015"/>
    <n v="45779"/>
    <m/>
    <s v="Carmen"/>
    <n v="45791"/>
    <s v="OK"/>
    <m/>
    <n v="126"/>
    <n v="45689"/>
    <n v="30"/>
    <s v="si"/>
    <n v="2024"/>
    <s v="No"/>
    <m/>
    <n v="1500"/>
    <n v="1500"/>
    <n v="170"/>
    <n v="90"/>
    <n v="6"/>
    <n v="26"/>
    <s v="SI/VETERINARIO"/>
    <s v="SI"/>
    <s v="SI"/>
    <m/>
    <m/>
    <m/>
    <m/>
    <x v="3"/>
    <n v="0.3"/>
    <n v="38"/>
    <n v="15"/>
    <x v="1"/>
    <n v="0.21382751247327156"/>
    <n v="0.21382751247327156"/>
    <n v="701.5"/>
    <x v="1"/>
  </r>
  <r>
    <x v="11"/>
    <n v="11038"/>
    <x v="1931"/>
    <n v="16439"/>
    <n v="45779"/>
    <n v="45951"/>
    <s v="Carmen"/>
    <m/>
    <s v="FASE 2"/>
    <n v="46042"/>
    <n v="300"/>
    <n v="2025"/>
    <n v="0.6"/>
    <s v="si"/>
    <n v="45453"/>
    <s v="No"/>
    <n v="0"/>
    <n v="16000"/>
    <n v="6000"/>
    <n v="25"/>
    <n v="0"/>
    <n v="0"/>
    <n v="0"/>
    <s v="SI/ MANCOMUNIDAD DE MUNICIPIOS DE LA SIERRA DE CADIZ"/>
    <s v="SI"/>
    <s v="SI"/>
    <m/>
    <m/>
    <m/>
    <m/>
    <x v="3"/>
    <n v="0.6"/>
    <n v="180"/>
    <n v="16"/>
    <x v="2"/>
    <n v="0.97329521260417295"/>
    <n v="0.36498570472656489"/>
    <n v="1643.9"/>
    <x v="1"/>
  </r>
  <r>
    <x v="11"/>
    <n v="11039"/>
    <x v="1932"/>
    <n v="12915"/>
    <n v="45779"/>
    <n v="45951"/>
    <s v="Carmen"/>
    <m/>
    <s v="FASE 2"/>
    <n v="46033"/>
    <n v="0"/>
    <m/>
    <m/>
    <m/>
    <m/>
    <m/>
    <m/>
    <m/>
    <m/>
    <m/>
    <m/>
    <m/>
    <m/>
    <m/>
    <m/>
    <m/>
    <m/>
    <m/>
    <m/>
    <m/>
    <x v="3"/>
    <n v="0"/>
    <n v="0"/>
    <n v="0"/>
    <x v="0"/>
    <m/>
    <m/>
    <n v="1291.5"/>
    <x v="0"/>
  </r>
  <r>
    <x v="11"/>
    <n v="11040"/>
    <x v="1933"/>
    <n v="462"/>
    <n v="45779"/>
    <n v="45963"/>
    <s v="Carmen"/>
    <m/>
    <s v="FASE 2"/>
    <n v="46056"/>
    <n v="0"/>
    <s v="--"/>
    <n v="0"/>
    <s v="No"/>
    <s v="--"/>
    <s v="No"/>
    <n v="0"/>
    <m/>
    <m/>
    <n v="0"/>
    <n v="0"/>
    <n v="0"/>
    <n v="0"/>
    <s v="SI/COLEGIO DE VETERINARIOS DE CADIZ"/>
    <s v="NO"/>
    <s v="NO"/>
    <m/>
    <m/>
    <m/>
    <m/>
    <x v="3"/>
    <n v="0"/>
    <n v="0"/>
    <n v="13"/>
    <x v="1"/>
    <m/>
    <m/>
    <n v="46.2"/>
    <x v="0"/>
  </r>
  <r>
    <x v="11"/>
    <n v="11041"/>
    <x v="1934"/>
    <n v="12169"/>
    <n v="45779"/>
    <n v="45951"/>
    <s v="Carmen"/>
    <m/>
    <s v="FASE 2"/>
    <n v="46033"/>
    <n v="0"/>
    <m/>
    <m/>
    <m/>
    <m/>
    <m/>
    <m/>
    <m/>
    <m/>
    <m/>
    <m/>
    <m/>
    <m/>
    <m/>
    <m/>
    <m/>
    <m/>
    <m/>
    <m/>
    <m/>
    <x v="3"/>
    <n v="0"/>
    <n v="0"/>
    <n v="0"/>
    <x v="0"/>
    <m/>
    <m/>
    <n v="1216.9000000000001"/>
    <x v="0"/>
  </r>
  <r>
    <x v="11"/>
    <n v="11042"/>
    <x v="1935"/>
    <n v="1355"/>
    <n v="45779"/>
    <n v="45951"/>
    <s v="Carmen"/>
    <m/>
    <s v="FASE 2"/>
    <n v="46042"/>
    <n v="0"/>
    <s v="--"/>
    <m/>
    <s v="si"/>
    <n v="45467"/>
    <s v="No"/>
    <n v="0"/>
    <n v="1000"/>
    <m/>
    <n v="5"/>
    <n v="0"/>
    <n v="5"/>
    <m/>
    <s v="SI/MMSC"/>
    <s v="EL CENTRO DE PROTECCION DISPONE DE SERVICIO DE RECOGIDA Y VETERINARIA"/>
    <m/>
    <m/>
    <m/>
    <m/>
    <m/>
    <x v="3"/>
    <n v="0"/>
    <n v="0"/>
    <n v="11"/>
    <x v="1"/>
    <n v="0.73800738007380073"/>
    <m/>
    <n v="135.5"/>
    <x v="0"/>
  </r>
  <r>
    <x v="12"/>
    <n v="12002"/>
    <x v="1936"/>
    <n v="131"/>
    <n v="45769"/>
    <n v="45798"/>
    <s v="Agustín Labaronnie"/>
    <n v="45776"/>
    <s v="FASE 2"/>
    <n v="45829"/>
    <n v="15"/>
    <n v="45627"/>
    <n v="0.8"/>
    <s v="Decreto 130/2024"/>
    <n v="45553"/>
    <s v="No"/>
    <m/>
    <m/>
    <m/>
    <n v="0"/>
    <n v="0"/>
    <n v="0"/>
    <n v="3"/>
    <s v="No"/>
    <s v="No"/>
    <s v="No"/>
    <m/>
    <m/>
    <m/>
    <m/>
    <x v="2"/>
    <n v="0.8"/>
    <n v="12"/>
    <n v="13"/>
    <x v="1"/>
    <m/>
    <m/>
    <n v="13.1"/>
    <x v="1"/>
  </r>
  <r>
    <x v="12"/>
    <n v="12003"/>
    <x v="1937"/>
    <n v="1338"/>
    <n v="45769"/>
    <m/>
    <s v="Agustín Labaronnie"/>
    <n v="45776"/>
    <s v="OK"/>
    <m/>
    <n v="100"/>
    <n v="2024"/>
    <m/>
    <s v="No"/>
    <s v="No"/>
    <s v="Sí"/>
    <m/>
    <m/>
    <m/>
    <m/>
    <m/>
    <m/>
    <m/>
    <s v="Asociación Defensa Animal Quatre Gats (Convenio de colaboración a renovar en 2025). Empresa Perdidos y Adopciones (contrato menor)"/>
    <s v="Perdidos y adoptados"/>
    <s v="No"/>
    <m/>
    <m/>
    <m/>
    <m/>
    <x v="2"/>
    <n v="0"/>
    <n v="0"/>
    <n v="8"/>
    <x v="1"/>
    <m/>
    <m/>
    <n v="133.80000000000001"/>
    <x v="1"/>
  </r>
  <r>
    <x v="12"/>
    <n v="12004"/>
    <x v="1938"/>
    <n v="7176"/>
    <n v="45769"/>
    <m/>
    <s v="Agustín Labaronnie"/>
    <m/>
    <m/>
    <m/>
    <n v="0"/>
    <m/>
    <m/>
    <m/>
    <m/>
    <m/>
    <m/>
    <m/>
    <m/>
    <m/>
    <m/>
    <m/>
    <m/>
    <m/>
    <m/>
    <m/>
    <m/>
    <m/>
    <m/>
    <m/>
    <x v="2"/>
    <n v="0"/>
    <n v="0"/>
    <n v="0"/>
    <x v="0"/>
    <m/>
    <m/>
    <n v="717.6"/>
    <x v="0"/>
  </r>
  <r>
    <x v="12"/>
    <n v="12005"/>
    <x v="1939"/>
    <n v="10581"/>
    <n v="45769"/>
    <m/>
    <s v="Agustín Labaronnie"/>
    <m/>
    <m/>
    <m/>
    <n v="0"/>
    <m/>
    <m/>
    <m/>
    <m/>
    <m/>
    <m/>
    <m/>
    <m/>
    <m/>
    <m/>
    <m/>
    <m/>
    <m/>
    <m/>
    <m/>
    <m/>
    <m/>
    <m/>
    <m/>
    <x v="2"/>
    <n v="0"/>
    <n v="0"/>
    <n v="0"/>
    <x v="0"/>
    <m/>
    <m/>
    <n v="1058.0999999999999"/>
    <x v="0"/>
  </r>
  <r>
    <x v="12"/>
    <n v="12006"/>
    <x v="1940"/>
    <n v="213"/>
    <n v="45769"/>
    <n v="45798"/>
    <s v="Agustín Labaronnie"/>
    <n v="45784"/>
    <s v="FASE 2"/>
    <n v="45827"/>
    <n v="20"/>
    <s v="No especifica"/>
    <n v="0.7"/>
    <s v="No"/>
    <s v="No"/>
    <s v="No"/>
    <m/>
    <m/>
    <m/>
    <m/>
    <m/>
    <n v="0"/>
    <n v="1"/>
    <s v="No"/>
    <s v="No"/>
    <s v="No"/>
    <m/>
    <m/>
    <m/>
    <m/>
    <x v="2"/>
    <n v="0.7"/>
    <n v="14"/>
    <n v="11"/>
    <x v="1"/>
    <m/>
    <m/>
    <n v="21.3"/>
    <x v="1"/>
  </r>
  <r>
    <x v="12"/>
    <n v="12007"/>
    <x v="1941"/>
    <n v="870"/>
    <n v="45769"/>
    <m/>
    <s v="Agustín Labaronnie"/>
    <m/>
    <m/>
    <m/>
    <n v="0"/>
    <m/>
    <m/>
    <m/>
    <m/>
    <m/>
    <m/>
    <m/>
    <m/>
    <m/>
    <m/>
    <m/>
    <m/>
    <m/>
    <m/>
    <m/>
    <m/>
    <m/>
    <m/>
    <m/>
    <x v="2"/>
    <n v="0"/>
    <n v="0"/>
    <n v="0"/>
    <x v="0"/>
    <m/>
    <m/>
    <n v="87"/>
    <x v="0"/>
  </r>
  <r>
    <x v="12"/>
    <n v="12008"/>
    <x v="1942"/>
    <n v="258"/>
    <n v="45769"/>
    <m/>
    <s v="Agustín Labaronnie"/>
    <m/>
    <m/>
    <m/>
    <n v="0"/>
    <m/>
    <m/>
    <m/>
    <m/>
    <m/>
    <m/>
    <m/>
    <m/>
    <m/>
    <m/>
    <m/>
    <m/>
    <m/>
    <m/>
    <m/>
    <m/>
    <m/>
    <m/>
    <m/>
    <x v="2"/>
    <n v="0"/>
    <n v="0"/>
    <n v="0"/>
    <x v="0"/>
    <m/>
    <m/>
    <n v="25.8"/>
    <x v="0"/>
  </r>
  <r>
    <x v="12"/>
    <n v="12009"/>
    <x v="1943"/>
    <n v="28497"/>
    <n v="45769"/>
    <m/>
    <s v="Agustín Labaronnie"/>
    <m/>
    <m/>
    <m/>
    <n v="0"/>
    <m/>
    <m/>
    <m/>
    <m/>
    <m/>
    <m/>
    <m/>
    <m/>
    <m/>
    <m/>
    <m/>
    <m/>
    <m/>
    <m/>
    <m/>
    <m/>
    <m/>
    <m/>
    <m/>
    <x v="2"/>
    <n v="0"/>
    <n v="0"/>
    <n v="0"/>
    <x v="0"/>
    <m/>
    <m/>
    <n v="2849.7"/>
    <x v="0"/>
  </r>
  <r>
    <x v="12"/>
    <n v="12010"/>
    <x v="1944"/>
    <n v="288"/>
    <n v="45769"/>
    <m/>
    <s v="Agustín Labaronnie"/>
    <n v="45820"/>
    <s v="OK"/>
    <m/>
    <n v="40"/>
    <n v="45523"/>
    <n v="0.5"/>
    <s v="No"/>
    <s v="No"/>
    <s v="Sí"/>
    <n v="0.5"/>
    <n v="9138"/>
    <m/>
    <n v="0"/>
    <n v="0"/>
    <n v="0"/>
    <n v="1"/>
    <s v="No"/>
    <s v="No"/>
    <s v="No"/>
    <m/>
    <m/>
    <m/>
    <m/>
    <x v="2"/>
    <n v="0.5"/>
    <n v="20"/>
    <n v="15"/>
    <x v="1"/>
    <n v="31.729166666666668"/>
    <m/>
    <n v="28.8"/>
    <x v="1"/>
  </r>
  <r>
    <x v="12"/>
    <n v="12011"/>
    <x v="1945"/>
    <n v="6710"/>
    <n v="45769"/>
    <m/>
    <s v="Agustín Labaronnie"/>
    <m/>
    <m/>
    <m/>
    <n v="0"/>
    <m/>
    <m/>
    <m/>
    <m/>
    <m/>
    <m/>
    <m/>
    <m/>
    <m/>
    <m/>
    <m/>
    <m/>
    <m/>
    <m/>
    <m/>
    <m/>
    <m/>
    <m/>
    <m/>
    <x v="2"/>
    <n v="0"/>
    <n v="0"/>
    <n v="0"/>
    <x v="0"/>
    <m/>
    <m/>
    <n v="671"/>
    <x v="0"/>
  </r>
  <r>
    <x v="12"/>
    <n v="12901"/>
    <x v="1946"/>
    <n v="4563"/>
    <n v="45769"/>
    <m/>
    <s v="Agustín Labaronnie"/>
    <m/>
    <m/>
    <m/>
    <n v="0"/>
    <m/>
    <m/>
    <m/>
    <m/>
    <m/>
    <m/>
    <m/>
    <m/>
    <m/>
    <m/>
    <m/>
    <m/>
    <m/>
    <m/>
    <m/>
    <m/>
    <m/>
    <m/>
    <m/>
    <x v="2"/>
    <n v="0"/>
    <n v="0"/>
    <n v="0"/>
    <x v="0"/>
    <m/>
    <m/>
    <n v="456.3"/>
    <x v="0"/>
  </r>
  <r>
    <x v="12"/>
    <n v="12012"/>
    <x v="1947"/>
    <n v="3790"/>
    <n v="45769"/>
    <n v="45798"/>
    <s v="Agustín Labaronnie"/>
    <n v="45779"/>
    <s v="FASE 2"/>
    <m/>
    <n v="0"/>
    <m/>
    <m/>
    <m/>
    <m/>
    <m/>
    <m/>
    <m/>
    <m/>
    <m/>
    <m/>
    <m/>
    <m/>
    <s v="Tienen pero no especifican"/>
    <m/>
    <m/>
    <m/>
    <m/>
    <m/>
    <m/>
    <x v="2"/>
    <n v="0"/>
    <n v="0"/>
    <n v="1"/>
    <x v="1"/>
    <m/>
    <m/>
    <n v="379"/>
    <x v="0"/>
  </r>
  <r>
    <x v="12"/>
    <n v="12013"/>
    <x v="1948"/>
    <n v="159"/>
    <n v="45769"/>
    <m/>
    <s v="Agustín Labaronnie"/>
    <m/>
    <m/>
    <m/>
    <n v="0"/>
    <m/>
    <m/>
    <m/>
    <m/>
    <m/>
    <m/>
    <m/>
    <m/>
    <m/>
    <m/>
    <m/>
    <m/>
    <m/>
    <m/>
    <m/>
    <m/>
    <m/>
    <m/>
    <m/>
    <x v="2"/>
    <n v="0"/>
    <n v="0"/>
    <n v="0"/>
    <x v="0"/>
    <m/>
    <m/>
    <n v="15.9"/>
    <x v="0"/>
  </r>
  <r>
    <x v="12"/>
    <n v="12014"/>
    <x v="1949"/>
    <n v="177"/>
    <n v="45769"/>
    <m/>
    <s v="Agustín Labaronnie"/>
    <m/>
    <m/>
    <m/>
    <n v="0"/>
    <m/>
    <m/>
    <m/>
    <m/>
    <m/>
    <m/>
    <m/>
    <m/>
    <m/>
    <m/>
    <m/>
    <m/>
    <m/>
    <m/>
    <m/>
    <m/>
    <m/>
    <m/>
    <m/>
    <x v="2"/>
    <n v="0"/>
    <n v="0"/>
    <n v="0"/>
    <x v="0"/>
    <m/>
    <m/>
    <n v="17.7"/>
    <x v="0"/>
  </r>
  <r>
    <x v="12"/>
    <n v="12015"/>
    <x v="1950"/>
    <n v="146"/>
    <n v="45769"/>
    <m/>
    <s v="Agustín Labaronnie"/>
    <m/>
    <m/>
    <m/>
    <n v="0"/>
    <m/>
    <m/>
    <m/>
    <m/>
    <m/>
    <m/>
    <m/>
    <m/>
    <m/>
    <m/>
    <m/>
    <m/>
    <m/>
    <m/>
    <m/>
    <m/>
    <m/>
    <m/>
    <m/>
    <x v="2"/>
    <n v="0"/>
    <n v="0"/>
    <n v="0"/>
    <x v="0"/>
    <m/>
    <m/>
    <n v="14.6"/>
    <x v="0"/>
  </r>
  <r>
    <x v="12"/>
    <n v="12016"/>
    <x v="1951"/>
    <n v="1971"/>
    <n v="45769"/>
    <m/>
    <s v="Agustín Labaronnie"/>
    <m/>
    <m/>
    <m/>
    <n v="0"/>
    <m/>
    <m/>
    <m/>
    <m/>
    <m/>
    <m/>
    <m/>
    <m/>
    <m/>
    <m/>
    <m/>
    <m/>
    <m/>
    <m/>
    <m/>
    <m/>
    <m/>
    <m/>
    <m/>
    <x v="2"/>
    <n v="0"/>
    <n v="0"/>
    <n v="0"/>
    <x v="0"/>
    <m/>
    <m/>
    <n v="197.1"/>
    <x v="0"/>
  </r>
  <r>
    <x v="12"/>
    <n v="12001"/>
    <x v="1952"/>
    <n v="1309"/>
    <n v="45769"/>
    <n v="45798"/>
    <s v="Agustín Labaronnie"/>
    <n v="45776"/>
    <s v="FASE 2"/>
    <m/>
    <n v="0"/>
    <m/>
    <m/>
    <s v="Sí"/>
    <n v="45744"/>
    <m/>
    <m/>
    <m/>
    <m/>
    <m/>
    <m/>
    <m/>
    <m/>
    <m/>
    <m/>
    <m/>
    <m/>
    <m/>
    <m/>
    <m/>
    <x v="2"/>
    <n v="0"/>
    <n v="0"/>
    <n v="2"/>
    <x v="1"/>
    <m/>
    <m/>
    <n v="130.9"/>
    <x v="0"/>
  </r>
  <r>
    <x v="12"/>
    <n v="12017"/>
    <x v="1953"/>
    <n v="182"/>
    <n v="45769"/>
    <m/>
    <s v="Agustín Labaronnie"/>
    <n v="45770"/>
    <s v="OK"/>
    <m/>
    <n v="0"/>
    <s v="No"/>
    <m/>
    <s v="No"/>
    <s v="No"/>
    <s v="No"/>
    <m/>
    <m/>
    <m/>
    <m/>
    <m/>
    <m/>
    <m/>
    <s v="No"/>
    <s v="No"/>
    <s v="No"/>
    <m/>
    <m/>
    <m/>
    <m/>
    <x v="2"/>
    <n v="0"/>
    <n v="0"/>
    <n v="7"/>
    <x v="1"/>
    <m/>
    <m/>
    <n v="18.2"/>
    <x v="0"/>
  </r>
  <r>
    <x v="12"/>
    <n v="12018"/>
    <x v="1954"/>
    <n v="352"/>
    <n v="45769"/>
    <m/>
    <s v="Agustín Labaronnie"/>
    <n v="45796"/>
    <s v="OK"/>
    <m/>
    <n v="0"/>
    <s v="No"/>
    <m/>
    <s v="No"/>
    <s v="No"/>
    <s v="No"/>
    <m/>
    <n v="500"/>
    <n v="500"/>
    <n v="1"/>
    <n v="0"/>
    <m/>
    <m/>
    <s v="No"/>
    <s v="No"/>
    <s v="No"/>
    <m/>
    <m/>
    <m/>
    <m/>
    <x v="2"/>
    <n v="0"/>
    <n v="0"/>
    <n v="11"/>
    <x v="1"/>
    <n v="1.4204545454545454"/>
    <n v="1.4204545454545454"/>
    <n v="35.200000000000003"/>
    <x v="0"/>
  </r>
  <r>
    <x v="12"/>
    <n v="12020"/>
    <x v="1955"/>
    <n v="195"/>
    <n v="45769"/>
    <m/>
    <s v="Agustín Labaronnie"/>
    <m/>
    <m/>
    <m/>
    <n v="0"/>
    <m/>
    <m/>
    <m/>
    <m/>
    <m/>
    <m/>
    <m/>
    <m/>
    <m/>
    <m/>
    <m/>
    <m/>
    <m/>
    <m/>
    <m/>
    <m/>
    <m/>
    <m/>
    <m/>
    <x v="2"/>
    <n v="0"/>
    <n v="0"/>
    <n v="0"/>
    <x v="0"/>
    <m/>
    <m/>
    <n v="19.5"/>
    <x v="0"/>
  </r>
  <r>
    <x v="12"/>
    <n v="12022"/>
    <x v="1956"/>
    <n v="400"/>
    <n v="45769"/>
    <m/>
    <s v="Agustín Labaronnie"/>
    <m/>
    <m/>
    <m/>
    <n v="0"/>
    <m/>
    <m/>
    <m/>
    <m/>
    <m/>
    <m/>
    <m/>
    <m/>
    <m/>
    <m/>
    <m/>
    <m/>
    <m/>
    <m/>
    <m/>
    <m/>
    <m/>
    <m/>
    <m/>
    <x v="2"/>
    <n v="0"/>
    <n v="0"/>
    <n v="0"/>
    <x v="0"/>
    <m/>
    <m/>
    <n v="40"/>
    <x v="0"/>
  </r>
  <r>
    <x v="12"/>
    <n v="12024"/>
    <x v="1957"/>
    <n v="170"/>
    <n v="45769"/>
    <m/>
    <s v="Agustín Labaronnie"/>
    <m/>
    <m/>
    <m/>
    <n v="0"/>
    <m/>
    <m/>
    <m/>
    <m/>
    <m/>
    <m/>
    <m/>
    <m/>
    <m/>
    <m/>
    <m/>
    <m/>
    <m/>
    <m/>
    <m/>
    <m/>
    <m/>
    <m/>
    <m/>
    <x v="2"/>
    <n v="0"/>
    <n v="0"/>
    <n v="0"/>
    <x v="0"/>
    <m/>
    <m/>
    <n v="17"/>
    <x v="0"/>
  </r>
  <r>
    <x v="12"/>
    <n v="12025"/>
    <x v="1958"/>
    <n v="126"/>
    <n v="45769"/>
    <m/>
    <s v="Agustín Labaronnie"/>
    <m/>
    <m/>
    <m/>
    <n v="0"/>
    <m/>
    <m/>
    <m/>
    <m/>
    <m/>
    <m/>
    <m/>
    <m/>
    <m/>
    <m/>
    <m/>
    <m/>
    <m/>
    <m/>
    <m/>
    <m/>
    <m/>
    <m/>
    <m/>
    <x v="2"/>
    <n v="0"/>
    <n v="0"/>
    <n v="0"/>
    <x v="0"/>
    <m/>
    <m/>
    <n v="12.6"/>
    <x v="0"/>
  </r>
  <r>
    <x v="12"/>
    <n v="12026"/>
    <x v="1959"/>
    <n v="1052"/>
    <n v="45769"/>
    <m/>
    <s v="Agustín Labaronnie"/>
    <m/>
    <m/>
    <m/>
    <n v="0"/>
    <m/>
    <m/>
    <m/>
    <m/>
    <m/>
    <m/>
    <m/>
    <m/>
    <m/>
    <m/>
    <m/>
    <m/>
    <m/>
    <m/>
    <m/>
    <m/>
    <m/>
    <m/>
    <m/>
    <x v="2"/>
    <n v="0"/>
    <n v="0"/>
    <n v="0"/>
    <x v="0"/>
    <m/>
    <m/>
    <n v="105.2"/>
    <x v="0"/>
  </r>
  <r>
    <x v="12"/>
    <n v="12027"/>
    <x v="1960"/>
    <n v="29607"/>
    <n v="45769"/>
    <n v="45798"/>
    <s v="Agustín Labaronnie"/>
    <n v="45786"/>
    <s v="FASE 2"/>
    <m/>
    <n v="0"/>
    <m/>
    <m/>
    <m/>
    <m/>
    <m/>
    <m/>
    <m/>
    <m/>
    <m/>
    <m/>
    <m/>
    <m/>
    <m/>
    <m/>
    <m/>
    <m/>
    <m/>
    <m/>
    <m/>
    <x v="2"/>
    <n v="0"/>
    <n v="0"/>
    <n v="0"/>
    <x v="0"/>
    <m/>
    <m/>
    <n v="2960.7"/>
    <x v="0"/>
  </r>
  <r>
    <x v="12"/>
    <n v="12028"/>
    <x v="1961"/>
    <n v="20322"/>
    <n v="45769"/>
    <m/>
    <s v="Agustín Labaronnie"/>
    <m/>
    <m/>
    <m/>
    <n v="0"/>
    <m/>
    <m/>
    <m/>
    <m/>
    <m/>
    <m/>
    <m/>
    <m/>
    <m/>
    <m/>
    <m/>
    <m/>
    <m/>
    <m/>
    <m/>
    <m/>
    <m/>
    <m/>
    <m/>
    <x v="2"/>
    <n v="0"/>
    <n v="0"/>
    <n v="0"/>
    <x v="0"/>
    <m/>
    <m/>
    <n v="2032.2"/>
    <x v="0"/>
  </r>
  <r>
    <x v="12"/>
    <n v="12029"/>
    <x v="1962"/>
    <n v="1115"/>
    <n v="45769"/>
    <m/>
    <s v="Agustín Labaronnie"/>
    <m/>
    <m/>
    <m/>
    <n v="0"/>
    <m/>
    <m/>
    <m/>
    <m/>
    <m/>
    <m/>
    <m/>
    <m/>
    <m/>
    <m/>
    <m/>
    <m/>
    <m/>
    <m/>
    <m/>
    <m/>
    <m/>
    <m/>
    <m/>
    <x v="2"/>
    <n v="0"/>
    <n v="0"/>
    <n v="0"/>
    <x v="0"/>
    <m/>
    <m/>
    <n v="111.5"/>
    <x v="0"/>
  </r>
  <r>
    <x v="12"/>
    <n v="12021"/>
    <x v="1963"/>
    <n v="5592"/>
    <n v="45769"/>
    <m/>
    <s v="Agustín Labaronnie"/>
    <n v="45813"/>
    <s v="OK"/>
    <m/>
    <n v="870"/>
    <n v="2025"/>
    <n v="0.625"/>
    <s v="No"/>
    <s v="No"/>
    <s v="No"/>
    <m/>
    <n v="10000"/>
    <n v="7260"/>
    <n v="42"/>
    <n v="0"/>
    <n v="16"/>
    <n v="0"/>
    <s v="Serproanimal S.L."/>
    <s v="No"/>
    <s v="No"/>
    <m/>
    <m/>
    <m/>
    <m/>
    <x v="2"/>
    <n v="0.625"/>
    <n v="544"/>
    <n v="15"/>
    <x v="1"/>
    <n v="1.7882689556509299"/>
    <n v="1.298283261802575"/>
    <n v="559.20000000000005"/>
    <x v="1"/>
  </r>
  <r>
    <x v="12"/>
    <n v="12032"/>
    <x v="1964"/>
    <n v="36927"/>
    <n v="45769"/>
    <m/>
    <s v="Agustín Labaronnie"/>
    <m/>
    <m/>
    <m/>
    <n v="0"/>
    <m/>
    <m/>
    <m/>
    <m/>
    <m/>
    <m/>
    <m/>
    <m/>
    <m/>
    <m/>
    <m/>
    <m/>
    <m/>
    <m/>
    <m/>
    <m/>
    <m/>
    <m/>
    <m/>
    <x v="2"/>
    <n v="0"/>
    <n v="0"/>
    <n v="0"/>
    <x v="0"/>
    <m/>
    <m/>
    <n v="3692.7"/>
    <x v="0"/>
  </r>
  <r>
    <x v="12"/>
    <n v="12031"/>
    <x v="1965"/>
    <n v="5945"/>
    <n v="45769"/>
    <m/>
    <s v="Agustín Labaronnie"/>
    <n v="45812"/>
    <s v="OK"/>
    <m/>
    <n v="0"/>
    <n v="45748"/>
    <n v="0.72"/>
    <s v="Sí"/>
    <n v="45405"/>
    <s v="No"/>
    <m/>
    <n v="6000"/>
    <n v="12000"/>
    <n v="125"/>
    <n v="41"/>
    <n v="12"/>
    <n v="4"/>
    <s v="SERPROANIMAL S.L."/>
    <s v="SERPROANIMAL S.L."/>
    <s v="No"/>
    <m/>
    <m/>
    <m/>
    <m/>
    <x v="2"/>
    <n v="0.72"/>
    <n v="0"/>
    <n v="14"/>
    <x v="1"/>
    <n v="1.0092514718250631"/>
    <n v="2.0185029436501263"/>
    <n v="594.5"/>
    <x v="0"/>
  </r>
  <r>
    <x v="12"/>
    <n v="12033"/>
    <x v="1966"/>
    <n v="3313"/>
    <n v="45769"/>
    <m/>
    <s v="Agustín Labaronnie"/>
    <n v="45861"/>
    <s v="OK"/>
    <m/>
    <n v="450"/>
    <n v="45597"/>
    <n v="0.59"/>
    <s v="Sí"/>
    <n v="45474"/>
    <s v="No"/>
    <m/>
    <n v="9999"/>
    <n v="4000"/>
    <n v="8"/>
    <n v="60"/>
    <n v="0"/>
    <n v="2"/>
    <s v="Esterivet Control y Seproanimal"/>
    <s v="Seproanimal"/>
    <s v="Clínica San Bernardo"/>
    <m/>
    <m/>
    <m/>
    <m/>
    <x v="2"/>
    <n v="0.59"/>
    <n v="266"/>
    <n v="15"/>
    <x v="1"/>
    <n v="3.0181104738907334"/>
    <n v="1.2073649260488983"/>
    <n v="331.3"/>
    <x v="1"/>
  </r>
  <r>
    <x v="12"/>
    <n v="12034"/>
    <x v="1967"/>
    <n v="2048"/>
    <n v="45769"/>
    <m/>
    <s v="Agustín Labaronnie"/>
    <m/>
    <m/>
    <m/>
    <n v="0"/>
    <m/>
    <m/>
    <m/>
    <m/>
    <m/>
    <m/>
    <m/>
    <m/>
    <m/>
    <m/>
    <m/>
    <m/>
    <m/>
    <m/>
    <m/>
    <m/>
    <m/>
    <m/>
    <m/>
    <x v="2"/>
    <n v="0"/>
    <n v="0"/>
    <n v="0"/>
    <x v="0"/>
    <m/>
    <m/>
    <n v="204.8"/>
    <x v="0"/>
  </r>
  <r>
    <x v="12"/>
    <n v="12036"/>
    <x v="1968"/>
    <n v="699"/>
    <n v="45769"/>
    <m/>
    <s v="Agustín Labaronnie"/>
    <m/>
    <m/>
    <m/>
    <n v="0"/>
    <m/>
    <m/>
    <m/>
    <m/>
    <m/>
    <m/>
    <m/>
    <m/>
    <m/>
    <m/>
    <m/>
    <m/>
    <m/>
    <m/>
    <m/>
    <m/>
    <m/>
    <m/>
    <m/>
    <x v="2"/>
    <n v="0"/>
    <n v="0"/>
    <n v="0"/>
    <x v="0"/>
    <m/>
    <m/>
    <n v="69.900000000000006"/>
    <x v="0"/>
  </r>
  <r>
    <x v="12"/>
    <n v="12037"/>
    <x v="1969"/>
    <n v="22"/>
    <n v="45769"/>
    <m/>
    <s v="Agustín Labaronnie"/>
    <m/>
    <m/>
    <m/>
    <n v="0"/>
    <m/>
    <m/>
    <m/>
    <m/>
    <m/>
    <m/>
    <m/>
    <m/>
    <m/>
    <m/>
    <m/>
    <m/>
    <m/>
    <m/>
    <m/>
    <m/>
    <m/>
    <m/>
    <m/>
    <x v="2"/>
    <n v="0"/>
    <n v="0"/>
    <n v="0"/>
    <x v="0"/>
    <m/>
    <m/>
    <n v="2.2000000000000002"/>
    <x v="0"/>
  </r>
  <r>
    <x v="12"/>
    <n v="12038"/>
    <x v="1970"/>
    <n v="190"/>
    <n v="45769"/>
    <m/>
    <s v="Agustín Labaronnie"/>
    <m/>
    <m/>
    <m/>
    <n v="0"/>
    <m/>
    <m/>
    <m/>
    <m/>
    <m/>
    <m/>
    <m/>
    <m/>
    <m/>
    <m/>
    <m/>
    <m/>
    <m/>
    <m/>
    <m/>
    <m/>
    <m/>
    <m/>
    <m/>
    <x v="2"/>
    <n v="0"/>
    <n v="0"/>
    <n v="0"/>
    <x v="0"/>
    <m/>
    <m/>
    <n v="19"/>
    <x v="0"/>
  </r>
  <r>
    <x v="12"/>
    <n v="12039"/>
    <x v="1971"/>
    <n v="884"/>
    <n v="45769"/>
    <m/>
    <s v="Agustín Labaronnie"/>
    <m/>
    <m/>
    <m/>
    <n v="0"/>
    <m/>
    <m/>
    <m/>
    <m/>
    <m/>
    <m/>
    <m/>
    <m/>
    <m/>
    <m/>
    <m/>
    <m/>
    <m/>
    <m/>
    <m/>
    <m/>
    <m/>
    <m/>
    <m/>
    <x v="2"/>
    <n v="0"/>
    <n v="0"/>
    <n v="0"/>
    <x v="0"/>
    <m/>
    <m/>
    <n v="88.4"/>
    <x v="0"/>
  </r>
  <r>
    <x v="12"/>
    <n v="12040"/>
    <x v="1972"/>
    <n v="180379"/>
    <n v="45769"/>
    <m/>
    <s v="Agustín Labaronnie"/>
    <n v="45777"/>
    <s v="OK"/>
    <m/>
    <n v="2528"/>
    <n v="45769"/>
    <n v="76.86"/>
    <s v="No"/>
    <s v="No"/>
    <s v="No"/>
    <m/>
    <n v="60000"/>
    <n v="126904"/>
    <n v="1562"/>
    <n v="402"/>
    <n v="125"/>
    <n v="48"/>
    <s v="Serproanimal, SL."/>
    <s v="Serproanimal, SL."/>
    <s v="Serproanimal, SL."/>
    <m/>
    <m/>
    <m/>
    <m/>
    <x v="2"/>
    <n v="0.76859999999999995"/>
    <n v="1943"/>
    <n v="15"/>
    <x v="1"/>
    <n v="0.33263295616452027"/>
    <n v="0.70354087781837127"/>
    <n v="18037.900000000001"/>
    <x v="1"/>
  </r>
  <r>
    <x v="12"/>
    <n v="12041"/>
    <x v="1973"/>
    <n v="113"/>
    <n v="45769"/>
    <m/>
    <s v="Agustín Labaronnie"/>
    <m/>
    <m/>
    <m/>
    <n v="0"/>
    <m/>
    <m/>
    <m/>
    <m/>
    <m/>
    <m/>
    <m/>
    <m/>
    <m/>
    <m/>
    <m/>
    <m/>
    <m/>
    <m/>
    <m/>
    <m/>
    <m/>
    <m/>
    <m/>
    <x v="2"/>
    <n v="0"/>
    <n v="0"/>
    <n v="0"/>
    <x v="0"/>
    <m/>
    <m/>
    <n v="11.3"/>
    <x v="0"/>
  </r>
  <r>
    <x v="12"/>
    <n v="12042"/>
    <x v="1974"/>
    <n v="760"/>
    <n v="45769"/>
    <m/>
    <s v="Agustín Labaronnie"/>
    <m/>
    <m/>
    <m/>
    <n v="0"/>
    <m/>
    <m/>
    <m/>
    <m/>
    <m/>
    <m/>
    <m/>
    <m/>
    <m/>
    <m/>
    <m/>
    <m/>
    <m/>
    <m/>
    <m/>
    <m/>
    <m/>
    <m/>
    <m/>
    <x v="2"/>
    <n v="0"/>
    <n v="0"/>
    <n v="0"/>
    <x v="0"/>
    <m/>
    <m/>
    <n v="76"/>
    <x v="0"/>
  </r>
  <r>
    <x v="12"/>
    <n v="12043"/>
    <x v="1975"/>
    <n v="722"/>
    <n v="45769"/>
    <m/>
    <s v="Agustín Labaronnie"/>
    <m/>
    <m/>
    <m/>
    <n v="0"/>
    <m/>
    <m/>
    <m/>
    <m/>
    <m/>
    <m/>
    <m/>
    <m/>
    <m/>
    <m/>
    <m/>
    <m/>
    <m/>
    <m/>
    <m/>
    <m/>
    <m/>
    <m/>
    <m/>
    <x v="2"/>
    <n v="0"/>
    <n v="0"/>
    <n v="0"/>
    <x v="0"/>
    <m/>
    <m/>
    <n v="72.2"/>
    <x v="0"/>
  </r>
  <r>
    <x v="12"/>
    <n v="12044"/>
    <x v="1976"/>
    <n v="643"/>
    <n v="45769"/>
    <m/>
    <s v="Agustín Labaronnie"/>
    <m/>
    <m/>
    <m/>
    <n v="0"/>
    <m/>
    <m/>
    <m/>
    <m/>
    <m/>
    <m/>
    <m/>
    <m/>
    <m/>
    <m/>
    <m/>
    <m/>
    <m/>
    <m/>
    <m/>
    <m/>
    <m/>
    <m/>
    <m/>
    <x v="2"/>
    <n v="0"/>
    <n v="0"/>
    <n v="0"/>
    <x v="0"/>
    <m/>
    <m/>
    <n v="64.3"/>
    <x v="0"/>
  </r>
  <r>
    <x v="12"/>
    <n v="12053"/>
    <x v="1977"/>
    <n v="3094"/>
    <n v="45769"/>
    <m/>
    <s v="Agustín Labaronnie"/>
    <m/>
    <s v="OK"/>
    <m/>
    <n v="34"/>
    <s v="No"/>
    <m/>
    <s v="Sí"/>
    <n v="45407"/>
    <s v="No"/>
    <m/>
    <n v="3000"/>
    <n v="5500"/>
    <m/>
    <m/>
    <m/>
    <m/>
    <s v="Serproanimal, SL."/>
    <m/>
    <m/>
    <m/>
    <m/>
    <m/>
    <m/>
    <x v="2"/>
    <n v="0"/>
    <n v="0"/>
    <n v="8"/>
    <x v="1"/>
    <n v="0.9696186166774402"/>
    <n v="1.7776341305753069"/>
    <n v="309.39999999999998"/>
    <x v="1"/>
  </r>
  <r>
    <x v="12"/>
    <n v="12055"/>
    <x v="1978"/>
    <n v="116"/>
    <n v="45769"/>
    <m/>
    <s v="Agustín Labaronnie"/>
    <m/>
    <m/>
    <m/>
    <n v="0"/>
    <m/>
    <m/>
    <m/>
    <m/>
    <m/>
    <m/>
    <m/>
    <m/>
    <m/>
    <m/>
    <m/>
    <m/>
    <m/>
    <m/>
    <m/>
    <m/>
    <m/>
    <m/>
    <m/>
    <x v="2"/>
    <n v="0"/>
    <n v="0"/>
    <n v="0"/>
    <x v="0"/>
    <m/>
    <m/>
    <n v="11.6"/>
    <x v="0"/>
  </r>
  <r>
    <x v="12"/>
    <n v="12056"/>
    <x v="1979"/>
    <n v="312"/>
    <n v="45769"/>
    <m/>
    <s v="Agustín Labaronnie"/>
    <m/>
    <m/>
    <m/>
    <n v="0"/>
    <m/>
    <m/>
    <m/>
    <m/>
    <m/>
    <m/>
    <m/>
    <m/>
    <m/>
    <m/>
    <m/>
    <m/>
    <m/>
    <m/>
    <m/>
    <m/>
    <m/>
    <m/>
    <m/>
    <x v="2"/>
    <n v="0"/>
    <n v="0"/>
    <n v="0"/>
    <x v="0"/>
    <m/>
    <m/>
    <n v="31.2"/>
    <x v="0"/>
  </r>
  <r>
    <x v="12"/>
    <n v="12045"/>
    <x v="1980"/>
    <n v="442"/>
    <n v="45769"/>
    <m/>
    <s v="Agustín Labaronnie"/>
    <n v="45786"/>
    <s v="OK"/>
    <m/>
    <n v="0"/>
    <s v="No"/>
    <m/>
    <s v="No"/>
    <s v="No"/>
    <s v="No"/>
    <m/>
    <m/>
    <m/>
    <m/>
    <m/>
    <m/>
    <m/>
    <s v="No"/>
    <s v="No"/>
    <s v="No"/>
    <m/>
    <m/>
    <m/>
    <m/>
    <x v="2"/>
    <n v="0"/>
    <n v="0"/>
    <n v="7"/>
    <x v="1"/>
    <m/>
    <m/>
    <n v="44.2"/>
    <x v="0"/>
  </r>
  <r>
    <x v="12"/>
    <n v="12046"/>
    <x v="1981"/>
    <n v="214"/>
    <n v="45769"/>
    <m/>
    <s v="Agustín Labaronnie"/>
    <m/>
    <m/>
    <m/>
    <n v="0"/>
    <m/>
    <m/>
    <m/>
    <m/>
    <m/>
    <m/>
    <m/>
    <m/>
    <m/>
    <m/>
    <m/>
    <m/>
    <m/>
    <m/>
    <m/>
    <m/>
    <m/>
    <m/>
    <m/>
    <x v="2"/>
    <n v="0"/>
    <n v="0"/>
    <n v="0"/>
    <x v="0"/>
    <m/>
    <m/>
    <n v="21.4"/>
    <x v="0"/>
  </r>
  <r>
    <x v="12"/>
    <n v="12048"/>
    <x v="1982"/>
    <n v="311"/>
    <n v="45769"/>
    <m/>
    <s v="Agustín Labaronnie"/>
    <m/>
    <m/>
    <m/>
    <n v="0"/>
    <m/>
    <m/>
    <m/>
    <m/>
    <m/>
    <m/>
    <m/>
    <m/>
    <m/>
    <m/>
    <m/>
    <m/>
    <m/>
    <m/>
    <m/>
    <m/>
    <m/>
    <m/>
    <m/>
    <x v="2"/>
    <n v="0"/>
    <n v="0"/>
    <n v="0"/>
    <x v="0"/>
    <m/>
    <m/>
    <n v="31.1"/>
    <x v="0"/>
  </r>
  <r>
    <x v="12"/>
    <n v="12049"/>
    <x v="1983"/>
    <n v="535"/>
    <n v="45769"/>
    <m/>
    <s v="Agustín Labaronnie"/>
    <m/>
    <m/>
    <m/>
    <n v="0"/>
    <m/>
    <m/>
    <m/>
    <m/>
    <m/>
    <m/>
    <m/>
    <m/>
    <m/>
    <m/>
    <m/>
    <m/>
    <m/>
    <m/>
    <m/>
    <m/>
    <m/>
    <m/>
    <m/>
    <x v="2"/>
    <n v="0"/>
    <n v="0"/>
    <n v="0"/>
    <x v="0"/>
    <m/>
    <m/>
    <n v="53.5"/>
    <x v="0"/>
  </r>
  <r>
    <x v="12"/>
    <n v="12050"/>
    <x v="1984"/>
    <n v="1865"/>
    <n v="45769"/>
    <m/>
    <s v="Agustín Labaronnie"/>
    <m/>
    <m/>
    <m/>
    <n v="0"/>
    <m/>
    <m/>
    <m/>
    <m/>
    <m/>
    <m/>
    <m/>
    <m/>
    <m/>
    <m/>
    <m/>
    <m/>
    <m/>
    <m/>
    <m/>
    <m/>
    <m/>
    <m/>
    <m/>
    <x v="2"/>
    <n v="0"/>
    <n v="0"/>
    <n v="0"/>
    <x v="0"/>
    <m/>
    <m/>
    <n v="186.5"/>
    <x v="0"/>
  </r>
  <r>
    <x v="12"/>
    <n v="12051"/>
    <x v="1985"/>
    <n v="493"/>
    <n v="45769"/>
    <m/>
    <s v="Agustín Labaronnie"/>
    <m/>
    <m/>
    <m/>
    <n v="0"/>
    <m/>
    <m/>
    <m/>
    <m/>
    <m/>
    <m/>
    <m/>
    <m/>
    <m/>
    <m/>
    <m/>
    <m/>
    <m/>
    <m/>
    <m/>
    <m/>
    <m/>
    <m/>
    <m/>
    <x v="2"/>
    <n v="0"/>
    <n v="0"/>
    <n v="0"/>
    <x v="0"/>
    <m/>
    <m/>
    <n v="49.3"/>
    <x v="0"/>
  </r>
  <r>
    <x v="12"/>
    <n v="12057"/>
    <x v="1986"/>
    <n v="785"/>
    <n v="45769"/>
    <m/>
    <s v="Agustín Labaronnie"/>
    <n v="45791"/>
    <s v="OK"/>
    <m/>
    <n v="21"/>
    <n v="45658"/>
    <n v="0.8"/>
    <s v="Sí"/>
    <n v="45585"/>
    <s v="No"/>
    <m/>
    <m/>
    <m/>
    <m/>
    <m/>
    <m/>
    <m/>
    <s v="No"/>
    <s v="No"/>
    <s v="No"/>
    <m/>
    <m/>
    <m/>
    <m/>
    <x v="2"/>
    <n v="0.8"/>
    <n v="17"/>
    <n v="9"/>
    <x v="1"/>
    <m/>
    <m/>
    <n v="78.5"/>
    <x v="1"/>
  </r>
  <r>
    <x v="12"/>
    <n v="12058"/>
    <x v="1987"/>
    <n v="89"/>
    <n v="45769"/>
    <m/>
    <s v="Agustín Labaronnie"/>
    <m/>
    <m/>
    <m/>
    <n v="0"/>
    <m/>
    <m/>
    <m/>
    <m/>
    <m/>
    <m/>
    <m/>
    <m/>
    <m/>
    <m/>
    <m/>
    <m/>
    <m/>
    <m/>
    <m/>
    <m/>
    <m/>
    <m/>
    <m/>
    <x v="2"/>
    <n v="0"/>
    <n v="0"/>
    <n v="0"/>
    <x v="0"/>
    <m/>
    <m/>
    <n v="8.9"/>
    <x v="0"/>
  </r>
  <r>
    <x v="12"/>
    <n v="12059"/>
    <x v="1988"/>
    <n v="297"/>
    <n v="45769"/>
    <m/>
    <s v="Agustín Labaronnie"/>
    <m/>
    <m/>
    <m/>
    <n v="0"/>
    <m/>
    <m/>
    <m/>
    <m/>
    <m/>
    <m/>
    <m/>
    <m/>
    <m/>
    <m/>
    <m/>
    <m/>
    <m/>
    <m/>
    <m/>
    <m/>
    <m/>
    <m/>
    <m/>
    <x v="2"/>
    <n v="0"/>
    <n v="0"/>
    <n v="0"/>
    <x v="0"/>
    <m/>
    <m/>
    <n v="29.7"/>
    <x v="0"/>
  </r>
  <r>
    <x v="12"/>
    <n v="12060"/>
    <x v="1989"/>
    <n v="518"/>
    <n v="45769"/>
    <m/>
    <s v="Agustín Labaronnie"/>
    <m/>
    <m/>
    <m/>
    <n v="0"/>
    <m/>
    <m/>
    <m/>
    <m/>
    <m/>
    <m/>
    <m/>
    <m/>
    <m/>
    <m/>
    <m/>
    <m/>
    <m/>
    <m/>
    <m/>
    <m/>
    <m/>
    <m/>
    <m/>
    <x v="2"/>
    <n v="0"/>
    <n v="0"/>
    <n v="0"/>
    <x v="0"/>
    <m/>
    <m/>
    <n v="51.8"/>
    <x v="0"/>
  </r>
  <r>
    <x v="12"/>
    <n v="12061"/>
    <x v="1990"/>
    <n v="477"/>
    <n v="45769"/>
    <m/>
    <s v="Agustín Labaronnie"/>
    <m/>
    <m/>
    <m/>
    <n v="0"/>
    <m/>
    <m/>
    <m/>
    <m/>
    <m/>
    <m/>
    <m/>
    <m/>
    <m/>
    <m/>
    <m/>
    <m/>
    <m/>
    <m/>
    <m/>
    <m/>
    <m/>
    <m/>
    <m/>
    <x v="2"/>
    <n v="0"/>
    <n v="0"/>
    <n v="0"/>
    <x v="0"/>
    <m/>
    <m/>
    <n v="47.7"/>
    <x v="0"/>
  </r>
  <r>
    <x v="12"/>
    <n v="12063"/>
    <x v="1991"/>
    <n v="59"/>
    <n v="45769"/>
    <m/>
    <s v="Agustín Labaronnie"/>
    <m/>
    <m/>
    <m/>
    <n v="0"/>
    <m/>
    <m/>
    <m/>
    <m/>
    <m/>
    <m/>
    <m/>
    <m/>
    <m/>
    <m/>
    <m/>
    <m/>
    <m/>
    <m/>
    <m/>
    <m/>
    <m/>
    <m/>
    <m/>
    <x v="2"/>
    <n v="0"/>
    <n v="0"/>
    <n v="0"/>
    <x v="0"/>
    <m/>
    <m/>
    <n v="5.9"/>
    <x v="0"/>
  </r>
  <r>
    <x v="12"/>
    <n v="12064"/>
    <x v="1992"/>
    <n v="95"/>
    <n v="45769"/>
    <m/>
    <s v="Agustín Labaronnie"/>
    <m/>
    <m/>
    <m/>
    <n v="0"/>
    <m/>
    <m/>
    <m/>
    <m/>
    <m/>
    <m/>
    <m/>
    <m/>
    <m/>
    <m/>
    <m/>
    <m/>
    <m/>
    <m/>
    <m/>
    <m/>
    <m/>
    <m/>
    <m/>
    <x v="2"/>
    <n v="0"/>
    <n v="0"/>
    <n v="0"/>
    <x v="0"/>
    <m/>
    <m/>
    <n v="9.5"/>
    <x v="0"/>
  </r>
  <r>
    <x v="12"/>
    <n v="12065"/>
    <x v="1993"/>
    <n v="199"/>
    <n v="45769"/>
    <m/>
    <s v="Agustín Labaronnie"/>
    <m/>
    <m/>
    <m/>
    <n v="0"/>
    <m/>
    <m/>
    <m/>
    <m/>
    <m/>
    <m/>
    <m/>
    <m/>
    <m/>
    <m/>
    <m/>
    <m/>
    <m/>
    <m/>
    <m/>
    <m/>
    <m/>
    <m/>
    <m/>
    <x v="2"/>
    <n v="0"/>
    <n v="0"/>
    <n v="0"/>
    <x v="0"/>
    <m/>
    <m/>
    <n v="19.899999999999999"/>
    <x v="0"/>
  </r>
  <r>
    <x v="12"/>
    <n v="12067"/>
    <x v="1994"/>
    <n v="651"/>
    <n v="45769"/>
    <m/>
    <s v="Agustín Labaronnie"/>
    <m/>
    <m/>
    <m/>
    <n v="0"/>
    <m/>
    <m/>
    <m/>
    <m/>
    <m/>
    <m/>
    <m/>
    <m/>
    <m/>
    <m/>
    <m/>
    <m/>
    <m/>
    <m/>
    <m/>
    <m/>
    <m/>
    <m/>
    <m/>
    <x v="2"/>
    <n v="0"/>
    <n v="0"/>
    <n v="0"/>
    <x v="0"/>
    <m/>
    <m/>
    <n v="65.099999999999994"/>
    <x v="0"/>
  </r>
  <r>
    <x v="12"/>
    <n v="12068"/>
    <x v="1995"/>
    <n v="69"/>
    <n v="45769"/>
    <m/>
    <s v="Agustín Labaronnie"/>
    <m/>
    <m/>
    <m/>
    <n v="0"/>
    <m/>
    <m/>
    <m/>
    <m/>
    <m/>
    <m/>
    <m/>
    <m/>
    <m/>
    <m/>
    <m/>
    <m/>
    <m/>
    <m/>
    <m/>
    <m/>
    <m/>
    <m/>
    <m/>
    <x v="2"/>
    <n v="0"/>
    <n v="0"/>
    <n v="0"/>
    <x v="0"/>
    <m/>
    <m/>
    <n v="6.9"/>
    <x v="0"/>
  </r>
  <r>
    <x v="12"/>
    <n v="12069"/>
    <x v="1996"/>
    <n v="46"/>
    <n v="45769"/>
    <m/>
    <s v="Agustín Labaronnie"/>
    <m/>
    <m/>
    <m/>
    <n v="0"/>
    <m/>
    <m/>
    <m/>
    <m/>
    <m/>
    <m/>
    <m/>
    <m/>
    <m/>
    <m/>
    <m/>
    <m/>
    <m/>
    <m/>
    <m/>
    <m/>
    <m/>
    <m/>
    <m/>
    <x v="2"/>
    <n v="0"/>
    <n v="0"/>
    <n v="0"/>
    <x v="0"/>
    <m/>
    <m/>
    <n v="4.5999999999999996"/>
    <x v="0"/>
  </r>
  <r>
    <x v="12"/>
    <n v="12070"/>
    <x v="1997"/>
    <n v="688"/>
    <n v="45769"/>
    <m/>
    <s v="Agustín Labaronnie"/>
    <m/>
    <m/>
    <m/>
    <n v="0"/>
    <m/>
    <m/>
    <m/>
    <m/>
    <m/>
    <m/>
    <m/>
    <m/>
    <m/>
    <m/>
    <m/>
    <m/>
    <m/>
    <m/>
    <m/>
    <m/>
    <m/>
    <m/>
    <m/>
    <x v="2"/>
    <n v="0"/>
    <n v="0"/>
    <n v="0"/>
    <x v="0"/>
    <m/>
    <m/>
    <n v="68.8"/>
    <x v="0"/>
  </r>
  <r>
    <x v="12"/>
    <n v="12071"/>
    <x v="1998"/>
    <n v="1726"/>
    <n v="45769"/>
    <m/>
    <s v="Agustín Labaronnie"/>
    <m/>
    <m/>
    <m/>
    <n v="0"/>
    <m/>
    <m/>
    <m/>
    <m/>
    <m/>
    <m/>
    <m/>
    <m/>
    <m/>
    <m/>
    <m/>
    <m/>
    <m/>
    <m/>
    <m/>
    <m/>
    <m/>
    <m/>
    <m/>
    <x v="2"/>
    <n v="0"/>
    <n v="0"/>
    <n v="0"/>
    <x v="0"/>
    <m/>
    <m/>
    <n v="172.6"/>
    <x v="0"/>
  </r>
  <r>
    <x v="12"/>
    <n v="12074"/>
    <x v="1999"/>
    <n v="1042"/>
    <n v="45769"/>
    <m/>
    <s v="Agustín Labaronnie"/>
    <m/>
    <m/>
    <m/>
    <n v="0"/>
    <m/>
    <m/>
    <m/>
    <m/>
    <m/>
    <m/>
    <m/>
    <m/>
    <m/>
    <m/>
    <m/>
    <m/>
    <m/>
    <m/>
    <m/>
    <m/>
    <m/>
    <m/>
    <m/>
    <x v="2"/>
    <n v="0"/>
    <n v="0"/>
    <n v="0"/>
    <x v="0"/>
    <m/>
    <m/>
    <n v="104.2"/>
    <x v="0"/>
  </r>
  <r>
    <x v="12"/>
    <n v="12072"/>
    <x v="2000"/>
    <n v="1420"/>
    <n v="45769"/>
    <m/>
    <s v="Agustín Labaronnie"/>
    <m/>
    <m/>
    <m/>
    <n v="0"/>
    <m/>
    <m/>
    <m/>
    <m/>
    <m/>
    <m/>
    <m/>
    <m/>
    <m/>
    <m/>
    <m/>
    <m/>
    <m/>
    <m/>
    <m/>
    <m/>
    <m/>
    <m/>
    <m/>
    <x v="2"/>
    <n v="0"/>
    <n v="0"/>
    <n v="0"/>
    <x v="0"/>
    <m/>
    <m/>
    <n v="142"/>
    <x v="0"/>
  </r>
  <r>
    <x v="12"/>
    <n v="12073"/>
    <x v="2001"/>
    <n v="175"/>
    <n v="45769"/>
    <m/>
    <s v="Agustín Labaronnie"/>
    <m/>
    <m/>
    <m/>
    <n v="0"/>
    <m/>
    <m/>
    <m/>
    <m/>
    <m/>
    <m/>
    <m/>
    <m/>
    <m/>
    <m/>
    <m/>
    <m/>
    <m/>
    <m/>
    <m/>
    <m/>
    <m/>
    <m/>
    <m/>
    <x v="2"/>
    <n v="0"/>
    <n v="0"/>
    <n v="0"/>
    <x v="0"/>
    <m/>
    <m/>
    <n v="17.5"/>
    <x v="0"/>
  </r>
  <r>
    <x v="12"/>
    <n v="12075"/>
    <x v="2002"/>
    <n v="184"/>
    <n v="45769"/>
    <m/>
    <s v="Agustín Labaronnie"/>
    <m/>
    <m/>
    <m/>
    <n v="0"/>
    <m/>
    <m/>
    <m/>
    <m/>
    <m/>
    <m/>
    <m/>
    <m/>
    <m/>
    <m/>
    <m/>
    <m/>
    <m/>
    <m/>
    <m/>
    <m/>
    <m/>
    <m/>
    <m/>
    <x v="2"/>
    <n v="0"/>
    <n v="0"/>
    <n v="0"/>
    <x v="0"/>
    <m/>
    <m/>
    <n v="18.399999999999999"/>
    <x v="0"/>
  </r>
  <r>
    <x v="12"/>
    <n v="12076"/>
    <x v="2003"/>
    <n v="91"/>
    <n v="45769"/>
    <m/>
    <s v="Agustín Labaronnie"/>
    <n v="45779"/>
    <s v="OK"/>
    <m/>
    <n v="0"/>
    <s v="No"/>
    <m/>
    <s v="No"/>
    <s v="No"/>
    <s v="No"/>
    <m/>
    <m/>
    <m/>
    <m/>
    <m/>
    <m/>
    <m/>
    <s v="No"/>
    <s v="No"/>
    <s v="No"/>
    <m/>
    <m/>
    <m/>
    <m/>
    <x v="2"/>
    <n v="0"/>
    <n v="0"/>
    <n v="7"/>
    <x v="1"/>
    <m/>
    <m/>
    <n v="9.1"/>
    <x v="0"/>
  </r>
  <r>
    <x v="12"/>
    <n v="12077"/>
    <x v="2004"/>
    <n v="8011"/>
    <n v="45769"/>
    <m/>
    <s v="Agustín Labaronnie"/>
    <m/>
    <m/>
    <m/>
    <n v="0"/>
    <m/>
    <m/>
    <m/>
    <m/>
    <m/>
    <m/>
    <m/>
    <m/>
    <m/>
    <m/>
    <m/>
    <m/>
    <m/>
    <m/>
    <m/>
    <m/>
    <m/>
    <m/>
    <m/>
    <x v="2"/>
    <n v="0"/>
    <n v="0"/>
    <n v="0"/>
    <x v="0"/>
    <m/>
    <m/>
    <n v="801.1"/>
    <x v="0"/>
  </r>
  <r>
    <x v="12"/>
    <n v="12078"/>
    <x v="2005"/>
    <n v="421"/>
    <n v="45769"/>
    <m/>
    <s v="Agustín Labaronnie"/>
    <m/>
    <m/>
    <m/>
    <n v="0"/>
    <m/>
    <m/>
    <m/>
    <m/>
    <m/>
    <m/>
    <m/>
    <m/>
    <m/>
    <m/>
    <m/>
    <m/>
    <m/>
    <m/>
    <m/>
    <m/>
    <m/>
    <m/>
    <m/>
    <x v="2"/>
    <n v="0"/>
    <n v="0"/>
    <n v="0"/>
    <x v="0"/>
    <m/>
    <m/>
    <n v="42.1"/>
    <x v="0"/>
  </r>
  <r>
    <x v="12"/>
    <n v="12079"/>
    <x v="2006"/>
    <n v="643"/>
    <n v="45773"/>
    <m/>
    <s v="Agustín Labaronnie"/>
    <m/>
    <m/>
    <m/>
    <n v="0"/>
    <m/>
    <m/>
    <m/>
    <m/>
    <m/>
    <m/>
    <m/>
    <m/>
    <m/>
    <m/>
    <m/>
    <m/>
    <m/>
    <m/>
    <m/>
    <m/>
    <m/>
    <m/>
    <m/>
    <x v="2"/>
    <n v="0"/>
    <n v="0"/>
    <n v="0"/>
    <x v="0"/>
    <m/>
    <m/>
    <n v="64.3"/>
    <x v="0"/>
  </r>
  <r>
    <x v="12"/>
    <n v="12080"/>
    <x v="2007"/>
    <n v="2494"/>
    <n v="45773"/>
    <m/>
    <s v="Agustín Labaronnie"/>
    <m/>
    <m/>
    <m/>
    <n v="0"/>
    <m/>
    <m/>
    <m/>
    <m/>
    <m/>
    <m/>
    <m/>
    <m/>
    <m/>
    <m/>
    <m/>
    <m/>
    <m/>
    <m/>
    <m/>
    <m/>
    <m/>
    <m/>
    <m/>
    <x v="2"/>
    <n v="0"/>
    <n v="0"/>
    <n v="0"/>
    <x v="0"/>
    <m/>
    <m/>
    <n v="249.4"/>
    <x v="0"/>
  </r>
  <r>
    <x v="12"/>
    <n v="12081"/>
    <x v="2008"/>
    <n v="846"/>
    <n v="45773"/>
    <m/>
    <s v="Agustín Labaronnie"/>
    <m/>
    <m/>
    <m/>
    <n v="0"/>
    <m/>
    <m/>
    <m/>
    <m/>
    <m/>
    <m/>
    <m/>
    <m/>
    <m/>
    <m/>
    <m/>
    <m/>
    <m/>
    <m/>
    <m/>
    <m/>
    <m/>
    <m/>
    <m/>
    <x v="2"/>
    <n v="0"/>
    <n v="0"/>
    <n v="0"/>
    <x v="0"/>
    <m/>
    <m/>
    <n v="84.6"/>
    <x v="0"/>
  </r>
  <r>
    <x v="12"/>
    <n v="12082"/>
    <x v="2009"/>
    <n v="14062"/>
    <n v="45773"/>
    <m/>
    <s v="Agustín Labaronnie"/>
    <m/>
    <m/>
    <m/>
    <n v="0"/>
    <m/>
    <m/>
    <m/>
    <m/>
    <m/>
    <m/>
    <m/>
    <m/>
    <m/>
    <m/>
    <m/>
    <m/>
    <m/>
    <m/>
    <m/>
    <m/>
    <m/>
    <m/>
    <m/>
    <x v="2"/>
    <n v="0"/>
    <n v="0"/>
    <n v="0"/>
    <x v="0"/>
    <m/>
    <m/>
    <n v="1406.2"/>
    <x v="0"/>
  </r>
  <r>
    <x v="12"/>
    <n v="12083"/>
    <x v="2010"/>
    <n v="135"/>
    <n v="45773"/>
    <m/>
    <s v="Agustín Labaronnie"/>
    <m/>
    <m/>
    <m/>
    <n v="0"/>
    <m/>
    <m/>
    <m/>
    <m/>
    <m/>
    <m/>
    <m/>
    <m/>
    <m/>
    <m/>
    <m/>
    <m/>
    <m/>
    <m/>
    <m/>
    <m/>
    <m/>
    <m/>
    <m/>
    <x v="2"/>
    <n v="0"/>
    <n v="0"/>
    <n v="0"/>
    <x v="0"/>
    <m/>
    <m/>
    <n v="13.5"/>
    <x v="0"/>
  </r>
  <r>
    <x v="12"/>
    <n v="12084"/>
    <x v="2011"/>
    <n v="25817"/>
    <n v="45773"/>
    <m/>
    <s v="Agustín Labaronnie"/>
    <m/>
    <m/>
    <m/>
    <n v="0"/>
    <m/>
    <m/>
    <m/>
    <m/>
    <m/>
    <m/>
    <m/>
    <m/>
    <m/>
    <m/>
    <m/>
    <m/>
    <m/>
    <m/>
    <m/>
    <m/>
    <m/>
    <m/>
    <m/>
    <x v="2"/>
    <n v="0"/>
    <n v="0"/>
    <n v="0"/>
    <x v="0"/>
    <m/>
    <m/>
    <n v="2581.6999999999998"/>
    <x v="0"/>
  </r>
  <r>
    <x v="12"/>
    <n v="12085"/>
    <x v="2012"/>
    <n v="11785"/>
    <n v="45773"/>
    <m/>
    <s v="Agustín Labaronnie"/>
    <m/>
    <m/>
    <m/>
    <n v="0"/>
    <m/>
    <m/>
    <m/>
    <m/>
    <m/>
    <m/>
    <m/>
    <m/>
    <m/>
    <m/>
    <m/>
    <m/>
    <m/>
    <m/>
    <m/>
    <m/>
    <m/>
    <m/>
    <m/>
    <x v="2"/>
    <n v="0"/>
    <n v="0"/>
    <n v="0"/>
    <x v="0"/>
    <m/>
    <m/>
    <n v="1178.5"/>
    <x v="0"/>
  </r>
  <r>
    <x v="12"/>
    <n v="12087"/>
    <x v="2013"/>
    <n v="34"/>
    <n v="45773"/>
    <m/>
    <s v="Agustín Labaronnie"/>
    <m/>
    <m/>
    <m/>
    <n v="0"/>
    <m/>
    <m/>
    <m/>
    <m/>
    <m/>
    <m/>
    <m/>
    <m/>
    <m/>
    <m/>
    <m/>
    <m/>
    <m/>
    <m/>
    <m/>
    <m/>
    <m/>
    <m/>
    <m/>
    <x v="2"/>
    <n v="0"/>
    <n v="0"/>
    <n v="0"/>
    <x v="0"/>
    <m/>
    <m/>
    <n v="3.4"/>
    <x v="0"/>
  </r>
  <r>
    <x v="12"/>
    <n v="12088"/>
    <x v="2014"/>
    <n v="73"/>
    <n v="45773"/>
    <m/>
    <s v="Agustín Labaronnie"/>
    <m/>
    <m/>
    <m/>
    <n v="0"/>
    <m/>
    <m/>
    <m/>
    <m/>
    <m/>
    <m/>
    <m/>
    <m/>
    <m/>
    <m/>
    <m/>
    <m/>
    <m/>
    <m/>
    <m/>
    <m/>
    <m/>
    <m/>
    <m/>
    <x v="2"/>
    <n v="0"/>
    <n v="0"/>
    <n v="0"/>
    <x v="0"/>
    <m/>
    <m/>
    <n v="7.3"/>
    <x v="0"/>
  </r>
  <r>
    <x v="12"/>
    <n v="12089"/>
    <x v="2015"/>
    <n v="8496"/>
    <n v="45773"/>
    <m/>
    <s v="Agustín Labaronnie"/>
    <m/>
    <m/>
    <m/>
    <n v="0"/>
    <m/>
    <m/>
    <m/>
    <m/>
    <m/>
    <m/>
    <m/>
    <m/>
    <m/>
    <m/>
    <m/>
    <m/>
    <m/>
    <m/>
    <m/>
    <m/>
    <m/>
    <m/>
    <m/>
    <x v="2"/>
    <n v="0"/>
    <n v="0"/>
    <n v="0"/>
    <x v="0"/>
    <m/>
    <m/>
    <n v="849.6"/>
    <x v="0"/>
  </r>
  <r>
    <x v="12"/>
    <n v="12090"/>
    <x v="2016"/>
    <n v="118"/>
    <n v="45773"/>
    <m/>
    <s v="Agustín Labaronnie"/>
    <m/>
    <m/>
    <m/>
    <n v="0"/>
    <m/>
    <m/>
    <m/>
    <m/>
    <m/>
    <m/>
    <m/>
    <m/>
    <m/>
    <m/>
    <m/>
    <m/>
    <m/>
    <m/>
    <m/>
    <m/>
    <m/>
    <m/>
    <m/>
    <x v="2"/>
    <n v="0"/>
    <n v="0"/>
    <n v="0"/>
    <x v="0"/>
    <m/>
    <m/>
    <n v="11.8"/>
    <x v="0"/>
  </r>
  <r>
    <x v="12"/>
    <n v="12093"/>
    <x v="2017"/>
    <n v="240"/>
    <n v="45773"/>
    <m/>
    <s v="Agustín Labaronnie"/>
    <m/>
    <m/>
    <m/>
    <n v="0"/>
    <m/>
    <m/>
    <m/>
    <m/>
    <m/>
    <m/>
    <m/>
    <m/>
    <m/>
    <m/>
    <m/>
    <m/>
    <m/>
    <m/>
    <m/>
    <m/>
    <m/>
    <m/>
    <m/>
    <x v="2"/>
    <n v="0"/>
    <n v="0"/>
    <n v="0"/>
    <x v="0"/>
    <m/>
    <m/>
    <n v="24"/>
    <x v="0"/>
  </r>
  <r>
    <x v="12"/>
    <n v="12094"/>
    <x v="2018"/>
    <n v="1325"/>
    <n v="45773"/>
    <m/>
    <s v="Agustín Labaronnie"/>
    <m/>
    <m/>
    <m/>
    <n v="0"/>
    <m/>
    <m/>
    <m/>
    <m/>
    <m/>
    <m/>
    <m/>
    <m/>
    <m/>
    <m/>
    <m/>
    <m/>
    <m/>
    <m/>
    <m/>
    <m/>
    <m/>
    <m/>
    <m/>
    <x v="2"/>
    <n v="0"/>
    <n v="0"/>
    <n v="0"/>
    <x v="0"/>
    <m/>
    <m/>
    <n v="132.5"/>
    <x v="0"/>
  </r>
  <r>
    <x v="12"/>
    <n v="12091"/>
    <x v="2019"/>
    <n v="155"/>
    <n v="45773"/>
    <m/>
    <s v="Agustín Labaronnie"/>
    <m/>
    <m/>
    <m/>
    <n v="0"/>
    <m/>
    <m/>
    <m/>
    <m/>
    <m/>
    <m/>
    <m/>
    <m/>
    <m/>
    <m/>
    <m/>
    <m/>
    <m/>
    <m/>
    <m/>
    <m/>
    <m/>
    <m/>
    <m/>
    <x v="2"/>
    <n v="0"/>
    <n v="0"/>
    <n v="0"/>
    <x v="0"/>
    <m/>
    <m/>
    <n v="15.5"/>
    <x v="0"/>
  </r>
  <r>
    <x v="12"/>
    <n v="12092"/>
    <x v="2020"/>
    <n v="174"/>
    <n v="45773"/>
    <m/>
    <s v="Agustín Labaronnie"/>
    <m/>
    <m/>
    <m/>
    <n v="0"/>
    <m/>
    <m/>
    <m/>
    <m/>
    <m/>
    <m/>
    <m/>
    <m/>
    <m/>
    <m/>
    <m/>
    <m/>
    <m/>
    <m/>
    <m/>
    <m/>
    <m/>
    <m/>
    <m/>
    <x v="2"/>
    <n v="0"/>
    <n v="0"/>
    <n v="0"/>
    <x v="0"/>
    <m/>
    <m/>
    <n v="17.399999999999999"/>
    <x v="0"/>
  </r>
  <r>
    <x v="12"/>
    <n v="12095"/>
    <x v="2021"/>
    <n v="1163"/>
    <n v="45773"/>
    <m/>
    <s v="Agustín Labaronnie"/>
    <m/>
    <m/>
    <m/>
    <n v="0"/>
    <m/>
    <m/>
    <m/>
    <m/>
    <m/>
    <m/>
    <m/>
    <m/>
    <m/>
    <m/>
    <m/>
    <m/>
    <m/>
    <m/>
    <m/>
    <m/>
    <m/>
    <m/>
    <m/>
    <x v="2"/>
    <n v="0"/>
    <n v="0"/>
    <n v="0"/>
    <x v="0"/>
    <m/>
    <m/>
    <n v="116.3"/>
    <x v="0"/>
  </r>
  <r>
    <x v="12"/>
    <n v="12096"/>
    <x v="2022"/>
    <n v="892"/>
    <n v="45773"/>
    <m/>
    <s v="Agustín Labaronnie"/>
    <m/>
    <m/>
    <m/>
    <n v="0"/>
    <m/>
    <m/>
    <m/>
    <m/>
    <m/>
    <m/>
    <m/>
    <m/>
    <m/>
    <m/>
    <m/>
    <m/>
    <m/>
    <m/>
    <m/>
    <m/>
    <m/>
    <m/>
    <m/>
    <x v="2"/>
    <n v="0"/>
    <n v="0"/>
    <n v="0"/>
    <x v="0"/>
    <m/>
    <m/>
    <n v="89.2"/>
    <x v="0"/>
  </r>
  <r>
    <x v="12"/>
    <n v="12097"/>
    <x v="2023"/>
    <n v="77"/>
    <n v="45773"/>
    <m/>
    <s v="Agustín Labaronnie"/>
    <m/>
    <m/>
    <m/>
    <n v="0"/>
    <m/>
    <m/>
    <m/>
    <m/>
    <m/>
    <m/>
    <m/>
    <m/>
    <m/>
    <m/>
    <m/>
    <m/>
    <m/>
    <m/>
    <m/>
    <m/>
    <m/>
    <m/>
    <m/>
    <x v="2"/>
    <n v="0"/>
    <n v="0"/>
    <n v="0"/>
    <x v="0"/>
    <m/>
    <m/>
    <n v="7.7"/>
    <x v="0"/>
  </r>
  <r>
    <x v="12"/>
    <n v="12098"/>
    <x v="2024"/>
    <n v="678"/>
    <n v="45773"/>
    <m/>
    <s v="Agustín Labaronnie"/>
    <m/>
    <m/>
    <m/>
    <n v="0"/>
    <m/>
    <m/>
    <m/>
    <m/>
    <m/>
    <m/>
    <m/>
    <m/>
    <m/>
    <m/>
    <m/>
    <m/>
    <m/>
    <m/>
    <m/>
    <m/>
    <m/>
    <m/>
    <m/>
    <x v="2"/>
    <n v="0"/>
    <n v="0"/>
    <n v="0"/>
    <x v="0"/>
    <m/>
    <m/>
    <n v="67.8"/>
    <x v="0"/>
  </r>
  <r>
    <x v="12"/>
    <n v="12101"/>
    <x v="2025"/>
    <n v="530"/>
    <n v="45773"/>
    <m/>
    <s v="Agustín Labaronnie"/>
    <m/>
    <m/>
    <m/>
    <n v="0"/>
    <m/>
    <m/>
    <m/>
    <m/>
    <m/>
    <m/>
    <m/>
    <m/>
    <m/>
    <m/>
    <m/>
    <m/>
    <m/>
    <m/>
    <m/>
    <m/>
    <m/>
    <m/>
    <m/>
    <x v="2"/>
    <n v="0"/>
    <n v="0"/>
    <n v="0"/>
    <x v="0"/>
    <m/>
    <m/>
    <n v="53"/>
    <x v="0"/>
  </r>
  <r>
    <x v="12"/>
    <n v="12902"/>
    <x v="2026"/>
    <n v="3644"/>
    <n v="45773"/>
    <m/>
    <s v="Agustín Labaronnie"/>
    <m/>
    <m/>
    <m/>
    <n v="0"/>
    <m/>
    <m/>
    <m/>
    <m/>
    <m/>
    <m/>
    <m/>
    <m/>
    <m/>
    <m/>
    <m/>
    <m/>
    <m/>
    <m/>
    <m/>
    <m/>
    <m/>
    <m/>
    <m/>
    <x v="2"/>
    <n v="0"/>
    <n v="0"/>
    <n v="0"/>
    <x v="0"/>
    <m/>
    <m/>
    <n v="364.4"/>
    <x v="0"/>
  </r>
  <r>
    <x v="12"/>
    <n v="12099"/>
    <x v="2027"/>
    <n v="1381"/>
    <n v="45773"/>
    <m/>
    <s v="Agustín Labaronnie"/>
    <m/>
    <m/>
    <m/>
    <n v="0"/>
    <m/>
    <m/>
    <m/>
    <m/>
    <m/>
    <m/>
    <m/>
    <m/>
    <m/>
    <m/>
    <m/>
    <m/>
    <m/>
    <m/>
    <m/>
    <m/>
    <m/>
    <m/>
    <m/>
    <x v="2"/>
    <n v="0"/>
    <n v="0"/>
    <n v="0"/>
    <x v="0"/>
    <m/>
    <m/>
    <n v="138.1"/>
    <x v="0"/>
  </r>
  <r>
    <x v="12"/>
    <n v="12100"/>
    <x v="2028"/>
    <n v="2004"/>
    <n v="45773"/>
    <m/>
    <s v="Agustín Labaronnie"/>
    <n v="45789"/>
    <s v="OK"/>
    <m/>
    <n v="0"/>
    <s v="No"/>
    <m/>
    <s v="No"/>
    <s v="No"/>
    <s v="No"/>
    <m/>
    <m/>
    <m/>
    <m/>
    <n v="0"/>
    <n v="0"/>
    <n v="0"/>
    <s v="No"/>
    <s v="No"/>
    <s v="No"/>
    <m/>
    <m/>
    <m/>
    <m/>
    <x v="2"/>
    <n v="0"/>
    <n v="0"/>
    <n v="10"/>
    <x v="1"/>
    <m/>
    <m/>
    <n v="200.4"/>
    <x v="0"/>
  </r>
  <r>
    <x v="12"/>
    <n v="12102"/>
    <x v="2029"/>
    <n v="768"/>
    <n v="45773"/>
    <m/>
    <s v="Agustín Labaronnie"/>
    <m/>
    <m/>
    <m/>
    <n v="0"/>
    <m/>
    <m/>
    <m/>
    <m/>
    <m/>
    <m/>
    <m/>
    <m/>
    <m/>
    <m/>
    <m/>
    <m/>
    <m/>
    <m/>
    <m/>
    <m/>
    <m/>
    <m/>
    <m/>
    <x v="2"/>
    <n v="0"/>
    <n v="0"/>
    <n v="0"/>
    <x v="0"/>
    <m/>
    <m/>
    <n v="76.8"/>
    <x v="0"/>
  </r>
  <r>
    <x v="12"/>
    <n v="12104"/>
    <x v="2030"/>
    <n v="9640"/>
    <n v="45773"/>
    <m/>
    <s v="Agustín Labaronnie"/>
    <m/>
    <m/>
    <m/>
    <n v="0"/>
    <m/>
    <m/>
    <m/>
    <m/>
    <m/>
    <m/>
    <m/>
    <m/>
    <m/>
    <m/>
    <m/>
    <m/>
    <m/>
    <m/>
    <m/>
    <m/>
    <m/>
    <m/>
    <m/>
    <x v="2"/>
    <n v="0"/>
    <n v="0"/>
    <n v="0"/>
    <x v="0"/>
    <m/>
    <m/>
    <n v="964"/>
    <x v="0"/>
  </r>
  <r>
    <x v="12"/>
    <n v="12103"/>
    <x v="2031"/>
    <n v="113"/>
    <n v="45773"/>
    <m/>
    <s v="Agustín Labaronnie"/>
    <m/>
    <m/>
    <m/>
    <n v="0"/>
    <m/>
    <m/>
    <m/>
    <m/>
    <m/>
    <m/>
    <m/>
    <m/>
    <m/>
    <m/>
    <m/>
    <m/>
    <m/>
    <m/>
    <m/>
    <m/>
    <m/>
    <m/>
    <m/>
    <x v="2"/>
    <n v="0"/>
    <n v="0"/>
    <n v="0"/>
    <x v="0"/>
    <m/>
    <m/>
    <n v="11.3"/>
    <x v="0"/>
  </r>
  <r>
    <x v="12"/>
    <n v="12105"/>
    <x v="2032"/>
    <n v="1043"/>
    <n v="45773"/>
    <m/>
    <s v="Agustín Labaronnie"/>
    <m/>
    <m/>
    <m/>
    <n v="0"/>
    <m/>
    <m/>
    <m/>
    <m/>
    <m/>
    <m/>
    <m/>
    <m/>
    <m/>
    <m/>
    <m/>
    <m/>
    <m/>
    <m/>
    <m/>
    <m/>
    <m/>
    <m/>
    <m/>
    <x v="2"/>
    <n v="0"/>
    <n v="0"/>
    <n v="0"/>
    <x v="0"/>
    <m/>
    <m/>
    <n v="104.3"/>
    <x v="0"/>
  </r>
  <r>
    <x v="12"/>
    <n v="12106"/>
    <x v="2033"/>
    <n v="1513"/>
    <n v="45773"/>
    <m/>
    <s v="Agustín Labaronnie"/>
    <m/>
    <m/>
    <m/>
    <n v="0"/>
    <m/>
    <m/>
    <m/>
    <m/>
    <m/>
    <m/>
    <m/>
    <m/>
    <m/>
    <m/>
    <m/>
    <m/>
    <m/>
    <m/>
    <m/>
    <m/>
    <m/>
    <m/>
    <m/>
    <x v="2"/>
    <n v="0"/>
    <n v="0"/>
    <n v="0"/>
    <x v="0"/>
    <m/>
    <m/>
    <n v="151.30000000000001"/>
    <x v="0"/>
  </r>
  <r>
    <x v="12"/>
    <n v="12107"/>
    <x v="2034"/>
    <n v="498"/>
    <n v="45773"/>
    <m/>
    <s v="Agustín Labaronnie"/>
    <m/>
    <m/>
    <m/>
    <n v="0"/>
    <m/>
    <m/>
    <m/>
    <m/>
    <m/>
    <m/>
    <m/>
    <m/>
    <m/>
    <m/>
    <m/>
    <m/>
    <m/>
    <m/>
    <m/>
    <m/>
    <m/>
    <m/>
    <m/>
    <x v="2"/>
    <n v="0"/>
    <n v="0"/>
    <n v="0"/>
    <x v="0"/>
    <m/>
    <m/>
    <n v="49.8"/>
    <x v="0"/>
  </r>
  <r>
    <x v="12"/>
    <n v="12108"/>
    <x v="2035"/>
    <n v="573"/>
    <n v="45773"/>
    <m/>
    <s v="Agustín Labaronnie"/>
    <m/>
    <m/>
    <m/>
    <n v="0"/>
    <m/>
    <m/>
    <m/>
    <m/>
    <m/>
    <m/>
    <m/>
    <m/>
    <m/>
    <m/>
    <m/>
    <m/>
    <m/>
    <m/>
    <m/>
    <m/>
    <m/>
    <m/>
    <m/>
    <x v="2"/>
    <n v="0"/>
    <n v="0"/>
    <n v="0"/>
    <x v="0"/>
    <m/>
    <m/>
    <n v="57.3"/>
    <x v="0"/>
  </r>
  <r>
    <x v="12"/>
    <n v="12109"/>
    <x v="2036"/>
    <n v="834"/>
    <n v="45773"/>
    <m/>
    <s v="Agustín Labaronnie"/>
    <m/>
    <m/>
    <m/>
    <n v="0"/>
    <m/>
    <m/>
    <m/>
    <m/>
    <m/>
    <m/>
    <m/>
    <m/>
    <m/>
    <m/>
    <m/>
    <m/>
    <m/>
    <m/>
    <m/>
    <m/>
    <m/>
    <m/>
    <m/>
    <x v="2"/>
    <n v="0"/>
    <n v="0"/>
    <n v="0"/>
    <x v="0"/>
    <m/>
    <m/>
    <n v="83.4"/>
    <x v="0"/>
  </r>
  <r>
    <x v="12"/>
    <n v="12110"/>
    <x v="2037"/>
    <n v="231"/>
    <n v="45773"/>
    <m/>
    <s v="Agustín Labaronnie"/>
    <m/>
    <m/>
    <m/>
    <n v="0"/>
    <m/>
    <m/>
    <m/>
    <m/>
    <m/>
    <m/>
    <m/>
    <m/>
    <m/>
    <m/>
    <m/>
    <m/>
    <m/>
    <m/>
    <m/>
    <m/>
    <m/>
    <m/>
    <m/>
    <x v="2"/>
    <n v="0"/>
    <n v="0"/>
    <n v="0"/>
    <x v="0"/>
    <m/>
    <m/>
    <n v="23.1"/>
    <x v="0"/>
  </r>
  <r>
    <x v="12"/>
    <n v="12111"/>
    <x v="2038"/>
    <n v="432"/>
    <n v="45773"/>
    <n v="45804"/>
    <s v="Agustín Labaronnie"/>
    <n v="45796"/>
    <s v="FASE 2"/>
    <m/>
    <n v="22"/>
    <n v="45778"/>
    <n v="1"/>
    <s v="Sí"/>
    <m/>
    <s v="Sí"/>
    <n v="1"/>
    <m/>
    <m/>
    <m/>
    <m/>
    <m/>
    <m/>
    <m/>
    <m/>
    <m/>
    <m/>
    <m/>
    <m/>
    <m/>
    <x v="2"/>
    <n v="1"/>
    <n v="22"/>
    <n v="6"/>
    <x v="1"/>
    <m/>
    <m/>
    <n v="43.2"/>
    <x v="1"/>
  </r>
  <r>
    <x v="12"/>
    <n v="12112"/>
    <x v="2039"/>
    <n v="147"/>
    <n v="45773"/>
    <m/>
    <s v="Agustín Labaronnie"/>
    <m/>
    <m/>
    <m/>
    <n v="0"/>
    <m/>
    <m/>
    <m/>
    <m/>
    <m/>
    <m/>
    <m/>
    <m/>
    <m/>
    <m/>
    <m/>
    <m/>
    <m/>
    <m/>
    <m/>
    <m/>
    <m/>
    <m/>
    <m/>
    <x v="2"/>
    <n v="0"/>
    <n v="0"/>
    <n v="0"/>
    <x v="0"/>
    <m/>
    <m/>
    <n v="14.7"/>
    <x v="0"/>
  </r>
  <r>
    <x v="12"/>
    <n v="12113"/>
    <x v="2040"/>
    <n v="108"/>
    <n v="45773"/>
    <n v="45798"/>
    <s v="Agustín Labaronnie"/>
    <n v="45779"/>
    <s v="FASE 2"/>
    <m/>
    <n v="0"/>
    <s v="No"/>
    <m/>
    <s v="Sí"/>
    <n v="45763"/>
    <s v="No"/>
    <m/>
    <m/>
    <m/>
    <m/>
    <m/>
    <m/>
    <m/>
    <s v="No"/>
    <s v="No"/>
    <s v="No"/>
    <m/>
    <m/>
    <m/>
    <m/>
    <x v="2"/>
    <n v="0"/>
    <n v="0"/>
    <n v="7"/>
    <x v="1"/>
    <m/>
    <m/>
    <n v="10.8"/>
    <x v="0"/>
  </r>
  <r>
    <x v="12"/>
    <n v="12114"/>
    <x v="2041"/>
    <n v="268"/>
    <n v="45773"/>
    <m/>
    <s v="Agustín Labaronnie"/>
    <m/>
    <m/>
    <m/>
    <n v="0"/>
    <m/>
    <m/>
    <m/>
    <m/>
    <m/>
    <m/>
    <m/>
    <m/>
    <m/>
    <m/>
    <m/>
    <m/>
    <m/>
    <m/>
    <m/>
    <m/>
    <m/>
    <m/>
    <m/>
    <x v="2"/>
    <n v="0"/>
    <n v="0"/>
    <n v="0"/>
    <x v="0"/>
    <m/>
    <m/>
    <n v="26.8"/>
    <x v="0"/>
  </r>
  <r>
    <x v="12"/>
    <n v="12115"/>
    <x v="2042"/>
    <n v="262"/>
    <n v="45773"/>
    <m/>
    <s v="Agustín Labaronnie"/>
    <m/>
    <m/>
    <m/>
    <n v="0"/>
    <m/>
    <m/>
    <m/>
    <m/>
    <m/>
    <m/>
    <m/>
    <m/>
    <m/>
    <m/>
    <m/>
    <m/>
    <m/>
    <m/>
    <m/>
    <m/>
    <m/>
    <m/>
    <m/>
    <x v="2"/>
    <n v="0"/>
    <n v="0"/>
    <n v="0"/>
    <x v="0"/>
    <m/>
    <m/>
    <n v="26.2"/>
    <x v="0"/>
  </r>
  <r>
    <x v="12"/>
    <n v="12116"/>
    <x v="2043"/>
    <n v="59"/>
    <n v="45773"/>
    <m/>
    <s v="Agustín Labaronnie"/>
    <n v="45782"/>
    <s v="OK"/>
    <m/>
    <n v="0"/>
    <s v="No"/>
    <m/>
    <s v="No"/>
    <s v="No"/>
    <s v="No"/>
    <m/>
    <m/>
    <m/>
    <m/>
    <m/>
    <m/>
    <m/>
    <s v="No"/>
    <s v="No"/>
    <s v="No"/>
    <m/>
    <m/>
    <m/>
    <m/>
    <x v="2"/>
    <n v="0"/>
    <n v="0"/>
    <n v="7"/>
    <x v="1"/>
    <m/>
    <m/>
    <n v="5.9"/>
    <x v="0"/>
  </r>
  <r>
    <x v="12"/>
    <n v="12119"/>
    <x v="2044"/>
    <n v="163"/>
    <n v="45773"/>
    <m/>
    <s v="Agustín Labaronnie"/>
    <m/>
    <m/>
    <m/>
    <n v="0"/>
    <m/>
    <m/>
    <m/>
    <m/>
    <m/>
    <m/>
    <m/>
    <m/>
    <m/>
    <m/>
    <m/>
    <m/>
    <m/>
    <m/>
    <m/>
    <m/>
    <m/>
    <m/>
    <m/>
    <x v="2"/>
    <n v="0"/>
    <n v="0"/>
    <n v="0"/>
    <x v="0"/>
    <m/>
    <m/>
    <n v="16.3"/>
    <x v="0"/>
  </r>
  <r>
    <x v="12"/>
    <n v="12120"/>
    <x v="2045"/>
    <n v="182"/>
    <n v="45773"/>
    <m/>
    <s v="Agustín Labaronnie"/>
    <m/>
    <m/>
    <m/>
    <n v="0"/>
    <m/>
    <m/>
    <m/>
    <m/>
    <m/>
    <m/>
    <m/>
    <m/>
    <m/>
    <m/>
    <m/>
    <m/>
    <m/>
    <m/>
    <m/>
    <m/>
    <m/>
    <m/>
    <m/>
    <x v="2"/>
    <n v="0"/>
    <n v="0"/>
    <n v="0"/>
    <x v="0"/>
    <m/>
    <m/>
    <n v="18.2"/>
    <x v="0"/>
  </r>
  <r>
    <x v="12"/>
    <n v="12117"/>
    <x v="2046"/>
    <n v="5674"/>
    <n v="45773"/>
    <m/>
    <s v="Agustín Labaronnie"/>
    <n v="45782"/>
    <s v="OK"/>
    <m/>
    <n v="0"/>
    <n v="45657"/>
    <n v="0.4"/>
    <s v="Sí"/>
    <n v="44987"/>
    <s v="No"/>
    <m/>
    <n v="2000"/>
    <n v="200"/>
    <n v="11"/>
    <n v="0"/>
    <m/>
    <m/>
    <s v="Clínica Veterinaria Alcovet, para atención primaria y procedimientos relacionados con esterilización y control sanitario._x000a_Hospital Veterinario San Francisco / Anicura, para servicios especializados y apoyo veterinario avanzado."/>
    <s v="No"/>
    <s v="No"/>
    <m/>
    <m/>
    <m/>
    <m/>
    <x v="2"/>
    <n v="0.4"/>
    <n v="0"/>
    <n v="12"/>
    <x v="1"/>
    <n v="0.35248501938667609"/>
    <n v="3.5248501938667604E-2"/>
    <n v="567.4"/>
    <x v="0"/>
  </r>
  <r>
    <x v="12"/>
    <n v="12118"/>
    <x v="2047"/>
    <n v="127"/>
    <n v="45773"/>
    <m/>
    <s v="Agustín Labaronnie"/>
    <m/>
    <m/>
    <m/>
    <n v="0"/>
    <m/>
    <m/>
    <m/>
    <m/>
    <m/>
    <m/>
    <m/>
    <m/>
    <m/>
    <m/>
    <m/>
    <m/>
    <m/>
    <m/>
    <m/>
    <m/>
    <m/>
    <m/>
    <m/>
    <x v="2"/>
    <n v="0"/>
    <n v="0"/>
    <n v="0"/>
    <x v="0"/>
    <m/>
    <m/>
    <n v="12.7"/>
    <x v="0"/>
  </r>
  <r>
    <x v="12"/>
    <n v="12121"/>
    <x v="2048"/>
    <n v="1300"/>
    <n v="45773"/>
    <m/>
    <s v="Agustín Labaronnie"/>
    <m/>
    <m/>
    <m/>
    <n v="0"/>
    <m/>
    <m/>
    <m/>
    <m/>
    <m/>
    <m/>
    <m/>
    <m/>
    <m/>
    <m/>
    <m/>
    <m/>
    <m/>
    <m/>
    <m/>
    <m/>
    <m/>
    <m/>
    <m/>
    <x v="2"/>
    <n v="0"/>
    <n v="0"/>
    <n v="0"/>
    <x v="0"/>
    <m/>
    <m/>
    <n v="130"/>
    <x v="0"/>
  </r>
  <r>
    <x v="12"/>
    <n v="12122"/>
    <x v="2049"/>
    <n v="961"/>
    <n v="45773"/>
    <m/>
    <s v="Agustín Labaronnie"/>
    <m/>
    <m/>
    <m/>
    <n v="0"/>
    <m/>
    <m/>
    <m/>
    <m/>
    <m/>
    <m/>
    <m/>
    <m/>
    <m/>
    <m/>
    <m/>
    <m/>
    <m/>
    <m/>
    <m/>
    <m/>
    <m/>
    <m/>
    <m/>
    <x v="2"/>
    <n v="0"/>
    <n v="0"/>
    <n v="0"/>
    <x v="0"/>
    <m/>
    <m/>
    <n v="96.1"/>
    <x v="0"/>
  </r>
  <r>
    <x v="12"/>
    <n v="12124"/>
    <x v="2050"/>
    <n v="3103"/>
    <n v="45773"/>
    <m/>
    <s v="Agustín Labaronnie"/>
    <m/>
    <m/>
    <m/>
    <n v="0"/>
    <m/>
    <m/>
    <m/>
    <m/>
    <m/>
    <m/>
    <m/>
    <m/>
    <m/>
    <m/>
    <m/>
    <m/>
    <m/>
    <m/>
    <m/>
    <m/>
    <m/>
    <m/>
    <m/>
    <x v="2"/>
    <n v="0"/>
    <n v="0"/>
    <n v="0"/>
    <x v="0"/>
    <m/>
    <m/>
    <n v="310.3"/>
    <x v="0"/>
  </r>
  <r>
    <x v="12"/>
    <n v="12125"/>
    <x v="2051"/>
    <n v="281"/>
    <n v="45773"/>
    <m/>
    <s v="Agustín Labaronnie"/>
    <m/>
    <m/>
    <m/>
    <n v="0"/>
    <m/>
    <m/>
    <m/>
    <m/>
    <m/>
    <m/>
    <m/>
    <m/>
    <m/>
    <m/>
    <m/>
    <m/>
    <m/>
    <m/>
    <m/>
    <m/>
    <m/>
    <m/>
    <m/>
    <x v="2"/>
    <n v="0"/>
    <n v="0"/>
    <n v="0"/>
    <x v="0"/>
    <m/>
    <m/>
    <n v="28.1"/>
    <x v="0"/>
  </r>
  <r>
    <x v="12"/>
    <n v="12126"/>
    <x v="2052"/>
    <n v="31884"/>
    <n v="45773"/>
    <m/>
    <s v="Agustín Labaronnie"/>
    <m/>
    <m/>
    <m/>
    <n v="0"/>
    <m/>
    <m/>
    <m/>
    <m/>
    <m/>
    <m/>
    <m/>
    <m/>
    <m/>
    <m/>
    <m/>
    <m/>
    <m/>
    <m/>
    <m/>
    <m/>
    <m/>
    <m/>
    <m/>
    <x v="2"/>
    <n v="0"/>
    <n v="0"/>
    <n v="0"/>
    <x v="0"/>
    <m/>
    <m/>
    <n v="3188.4"/>
    <x v="0"/>
  </r>
  <r>
    <x v="12"/>
    <n v="12123"/>
    <x v="2053"/>
    <n v="71"/>
    <n v="45773"/>
    <m/>
    <s v="Agustín Labaronnie"/>
    <m/>
    <m/>
    <m/>
    <n v="0"/>
    <m/>
    <m/>
    <m/>
    <m/>
    <m/>
    <m/>
    <m/>
    <m/>
    <m/>
    <m/>
    <m/>
    <m/>
    <m/>
    <m/>
    <m/>
    <m/>
    <m/>
    <m/>
    <m/>
    <x v="2"/>
    <n v="0"/>
    <n v="0"/>
    <n v="0"/>
    <x v="0"/>
    <m/>
    <m/>
    <n v="7.1"/>
    <x v="0"/>
  </r>
  <r>
    <x v="12"/>
    <n v="12127"/>
    <x v="2054"/>
    <n v="64"/>
    <n v="45773"/>
    <m/>
    <s v="Agustín Labaronnie"/>
    <m/>
    <m/>
    <m/>
    <n v="0"/>
    <m/>
    <m/>
    <m/>
    <m/>
    <m/>
    <m/>
    <m/>
    <m/>
    <m/>
    <m/>
    <m/>
    <m/>
    <m/>
    <m/>
    <m/>
    <m/>
    <m/>
    <m/>
    <m/>
    <x v="2"/>
    <n v="0"/>
    <n v="0"/>
    <n v="0"/>
    <x v="0"/>
    <m/>
    <m/>
    <n v="6.4"/>
    <x v="0"/>
  </r>
  <r>
    <x v="12"/>
    <n v="12128"/>
    <x v="2055"/>
    <n v="1938"/>
    <n v="45773"/>
    <m/>
    <s v="Agustín Labaronnie"/>
    <n v="45796"/>
    <s v="OK"/>
    <m/>
    <n v="0"/>
    <n v="45748"/>
    <n v="0.8"/>
    <s v="Sí"/>
    <n v="45504"/>
    <s v="No"/>
    <m/>
    <n v="20000"/>
    <n v="6000"/>
    <n v="100"/>
    <n v="0"/>
    <n v="0"/>
    <n v="0"/>
    <s v="Seproanimal, S.L."/>
    <s v="Sí"/>
    <s v="No"/>
    <m/>
    <m/>
    <m/>
    <m/>
    <x v="2"/>
    <n v="0.8"/>
    <n v="0"/>
    <n v="14"/>
    <x v="1"/>
    <n v="10.319917440660475"/>
    <n v="3.0959752321981426"/>
    <n v="193.8"/>
    <x v="0"/>
  </r>
  <r>
    <x v="12"/>
    <n v="12129"/>
    <x v="2056"/>
    <n v="2139"/>
    <n v="45773"/>
    <m/>
    <s v="Agustín Labaronnie"/>
    <m/>
    <m/>
    <m/>
    <n v="0"/>
    <m/>
    <m/>
    <m/>
    <m/>
    <m/>
    <m/>
    <m/>
    <m/>
    <m/>
    <m/>
    <m/>
    <m/>
    <m/>
    <m/>
    <m/>
    <m/>
    <m/>
    <m/>
    <m/>
    <x v="2"/>
    <n v="0"/>
    <n v="0"/>
    <n v="0"/>
    <x v="0"/>
    <m/>
    <m/>
    <n v="213.9"/>
    <x v="0"/>
  </r>
  <r>
    <x v="12"/>
    <n v="12132"/>
    <x v="2057"/>
    <n v="585"/>
    <n v="45773"/>
    <m/>
    <s v="Agustín Labaronnie"/>
    <m/>
    <m/>
    <m/>
    <n v="0"/>
    <m/>
    <m/>
    <m/>
    <m/>
    <m/>
    <m/>
    <m/>
    <m/>
    <m/>
    <m/>
    <m/>
    <m/>
    <m/>
    <m/>
    <m/>
    <m/>
    <m/>
    <m/>
    <m/>
    <x v="2"/>
    <n v="0"/>
    <n v="0"/>
    <n v="0"/>
    <x v="0"/>
    <m/>
    <m/>
    <n v="58.5"/>
    <x v="0"/>
  </r>
  <r>
    <x v="12"/>
    <n v="12134"/>
    <x v="2058"/>
    <n v="156"/>
    <n v="45773"/>
    <m/>
    <s v="Agustín Labaronnie"/>
    <m/>
    <m/>
    <m/>
    <n v="0"/>
    <m/>
    <m/>
    <m/>
    <m/>
    <m/>
    <m/>
    <m/>
    <m/>
    <m/>
    <m/>
    <m/>
    <m/>
    <m/>
    <m/>
    <m/>
    <m/>
    <m/>
    <m/>
    <m/>
    <x v="2"/>
    <n v="0"/>
    <n v="0"/>
    <n v="0"/>
    <x v="0"/>
    <m/>
    <m/>
    <n v="15.6"/>
    <x v="0"/>
  </r>
  <r>
    <x v="12"/>
    <n v="12135"/>
    <x v="2059"/>
    <n v="52505"/>
    <n v="45773"/>
    <m/>
    <s v="Agustín Labaronnie"/>
    <m/>
    <m/>
    <m/>
    <n v="0"/>
    <m/>
    <m/>
    <m/>
    <m/>
    <m/>
    <m/>
    <m/>
    <m/>
    <m/>
    <m/>
    <m/>
    <m/>
    <m/>
    <m/>
    <m/>
    <m/>
    <m/>
    <m/>
    <m/>
    <x v="2"/>
    <n v="0"/>
    <n v="0"/>
    <n v="0"/>
    <x v="0"/>
    <m/>
    <m/>
    <n v="5250.5"/>
    <x v="0"/>
  </r>
  <r>
    <x v="12"/>
    <n v="12136"/>
    <x v="2060"/>
    <n v="3073"/>
    <n v="45773"/>
    <m/>
    <s v="Agustín Labaronnie"/>
    <m/>
    <m/>
    <m/>
    <n v="0"/>
    <m/>
    <m/>
    <m/>
    <m/>
    <m/>
    <m/>
    <m/>
    <m/>
    <m/>
    <m/>
    <m/>
    <m/>
    <m/>
    <m/>
    <m/>
    <m/>
    <m/>
    <m/>
    <m/>
    <x v="2"/>
    <n v="0"/>
    <n v="0"/>
    <n v="0"/>
    <x v="0"/>
    <m/>
    <m/>
    <n v="307.3"/>
    <x v="0"/>
  </r>
  <r>
    <x v="12"/>
    <n v="12130"/>
    <x v="2061"/>
    <n v="490"/>
    <n v="45773"/>
    <m/>
    <s v="Agustín Labaronnie"/>
    <m/>
    <m/>
    <m/>
    <n v="0"/>
    <m/>
    <m/>
    <m/>
    <m/>
    <m/>
    <m/>
    <m/>
    <m/>
    <m/>
    <m/>
    <m/>
    <m/>
    <m/>
    <m/>
    <m/>
    <m/>
    <m/>
    <m/>
    <m/>
    <x v="2"/>
    <n v="0"/>
    <n v="0"/>
    <n v="0"/>
    <x v="0"/>
    <m/>
    <m/>
    <n v="49"/>
    <x v="0"/>
  </r>
  <r>
    <x v="12"/>
    <n v="12131"/>
    <x v="2062"/>
    <n v="97"/>
    <n v="45773"/>
    <m/>
    <s v="Agustín Labaronnie"/>
    <m/>
    <m/>
    <m/>
    <n v="0"/>
    <m/>
    <m/>
    <m/>
    <m/>
    <m/>
    <m/>
    <m/>
    <m/>
    <m/>
    <m/>
    <m/>
    <m/>
    <m/>
    <m/>
    <m/>
    <m/>
    <m/>
    <m/>
    <m/>
    <x v="2"/>
    <n v="0"/>
    <n v="0"/>
    <n v="0"/>
    <x v="0"/>
    <m/>
    <m/>
    <n v="9.6999999999999993"/>
    <x v="0"/>
  </r>
  <r>
    <x v="12"/>
    <n v="12133"/>
    <x v="2063"/>
    <n v="98"/>
    <n v="45773"/>
    <m/>
    <s v="Agustín Labaronnie"/>
    <m/>
    <m/>
    <m/>
    <n v="0"/>
    <m/>
    <m/>
    <m/>
    <m/>
    <m/>
    <m/>
    <m/>
    <m/>
    <m/>
    <m/>
    <m/>
    <m/>
    <m/>
    <m/>
    <m/>
    <m/>
    <m/>
    <m/>
    <m/>
    <x v="2"/>
    <n v="0"/>
    <n v="0"/>
    <n v="0"/>
    <x v="0"/>
    <m/>
    <m/>
    <n v="9.8000000000000007"/>
    <x v="0"/>
  </r>
  <r>
    <x v="12"/>
    <n v="12137"/>
    <x v="2064"/>
    <n v="53"/>
    <n v="45773"/>
    <m/>
    <s v="Agustín Labaronnie"/>
    <m/>
    <m/>
    <m/>
    <n v="0"/>
    <m/>
    <m/>
    <m/>
    <m/>
    <m/>
    <m/>
    <m/>
    <m/>
    <m/>
    <m/>
    <m/>
    <m/>
    <m/>
    <m/>
    <m/>
    <m/>
    <m/>
    <m/>
    <m/>
    <x v="2"/>
    <n v="0"/>
    <n v="0"/>
    <n v="0"/>
    <x v="0"/>
    <m/>
    <m/>
    <n v="5.3"/>
    <x v="0"/>
  </r>
  <r>
    <x v="12"/>
    <n v="12138"/>
    <x v="2065"/>
    <n v="30278"/>
    <n v="45773"/>
    <m/>
    <s v="Agustín Labaronnie"/>
    <m/>
    <m/>
    <m/>
    <n v="0"/>
    <m/>
    <m/>
    <m/>
    <m/>
    <m/>
    <m/>
    <m/>
    <m/>
    <m/>
    <m/>
    <m/>
    <m/>
    <m/>
    <m/>
    <m/>
    <m/>
    <m/>
    <m/>
    <m/>
    <x v="2"/>
    <n v="0"/>
    <n v="0"/>
    <n v="0"/>
    <x v="0"/>
    <m/>
    <m/>
    <n v="3027.8"/>
    <x v="0"/>
  </r>
  <r>
    <x v="12"/>
    <n v="12139"/>
    <x v="2066"/>
    <n v="361"/>
    <n v="45773"/>
    <m/>
    <s v="Agustín Labaronnie"/>
    <m/>
    <m/>
    <m/>
    <n v="0"/>
    <m/>
    <m/>
    <m/>
    <m/>
    <m/>
    <m/>
    <m/>
    <m/>
    <m/>
    <m/>
    <m/>
    <m/>
    <m/>
    <m/>
    <m/>
    <m/>
    <m/>
    <m/>
    <m/>
    <x v="2"/>
    <n v="0"/>
    <n v="0"/>
    <n v="0"/>
    <x v="0"/>
    <m/>
    <m/>
    <n v="36.1"/>
    <x v="0"/>
  </r>
  <r>
    <x v="12"/>
    <n v="12140"/>
    <x v="2067"/>
    <n v="1680"/>
    <n v="45773"/>
    <m/>
    <s v="Agustín Labaronnie"/>
    <m/>
    <m/>
    <m/>
    <n v="0"/>
    <m/>
    <m/>
    <m/>
    <m/>
    <m/>
    <m/>
    <m/>
    <m/>
    <m/>
    <m/>
    <m/>
    <m/>
    <m/>
    <m/>
    <m/>
    <m/>
    <m/>
    <m/>
    <m/>
    <x v="2"/>
    <n v="0"/>
    <n v="0"/>
    <n v="0"/>
    <x v="0"/>
    <m/>
    <m/>
    <n v="168"/>
    <x v="0"/>
  </r>
  <r>
    <x v="12"/>
    <n v="12052"/>
    <x v="2068"/>
    <n v="686"/>
    <n v="45773"/>
    <m/>
    <s v="Agustín Labaronnie"/>
    <m/>
    <m/>
    <m/>
    <n v="0"/>
    <m/>
    <m/>
    <m/>
    <m/>
    <m/>
    <m/>
    <m/>
    <m/>
    <m/>
    <m/>
    <m/>
    <m/>
    <m/>
    <m/>
    <m/>
    <m/>
    <m/>
    <m/>
    <m/>
    <x v="2"/>
    <n v="0"/>
    <n v="0"/>
    <n v="0"/>
    <x v="0"/>
    <m/>
    <m/>
    <n v="68.599999999999994"/>
    <x v="0"/>
  </r>
  <r>
    <x v="12"/>
    <n v="12141"/>
    <x v="2069"/>
    <n v="111"/>
    <n v="45773"/>
    <m/>
    <s v="Agustín Labaronnie"/>
    <m/>
    <m/>
    <m/>
    <n v="0"/>
    <m/>
    <m/>
    <m/>
    <m/>
    <m/>
    <m/>
    <m/>
    <m/>
    <m/>
    <m/>
    <m/>
    <m/>
    <m/>
    <m/>
    <m/>
    <m/>
    <m/>
    <m/>
    <m/>
    <x v="2"/>
    <n v="0"/>
    <n v="0"/>
    <n v="0"/>
    <x v="0"/>
    <m/>
    <m/>
    <n v="11.1"/>
    <x v="0"/>
  </r>
  <r>
    <x v="12"/>
    <n v="12142"/>
    <x v="2070"/>
    <n v="174"/>
    <n v="45773"/>
    <m/>
    <s v="Agustín Labaronnie"/>
    <m/>
    <m/>
    <m/>
    <n v="0"/>
    <m/>
    <m/>
    <m/>
    <m/>
    <m/>
    <m/>
    <m/>
    <m/>
    <m/>
    <m/>
    <m/>
    <m/>
    <m/>
    <m/>
    <m/>
    <m/>
    <m/>
    <m/>
    <m/>
    <x v="2"/>
    <n v="0"/>
    <n v="0"/>
    <n v="0"/>
    <x v="0"/>
    <m/>
    <m/>
    <n v="17.399999999999999"/>
    <x v="0"/>
  </r>
  <r>
    <x v="13"/>
    <n v="39001"/>
    <x v="2071"/>
    <n v="2499"/>
    <n v="45769"/>
    <m/>
    <s v="Agustín Labaronnie"/>
    <m/>
    <m/>
    <m/>
    <n v="0"/>
    <m/>
    <m/>
    <m/>
    <m/>
    <m/>
    <m/>
    <m/>
    <m/>
    <m/>
    <m/>
    <m/>
    <m/>
    <m/>
    <m/>
    <m/>
    <m/>
    <m/>
    <m/>
    <m/>
    <x v="8"/>
    <n v="0"/>
    <n v="0"/>
    <n v="0"/>
    <x v="0"/>
    <m/>
    <m/>
    <n v="249.9"/>
    <x v="0"/>
  </r>
  <r>
    <x v="13"/>
    <n v="39002"/>
    <x v="2072"/>
    <n v="4477"/>
    <n v="45769"/>
    <m/>
    <s v="Agustín Labaronnie"/>
    <n v="45798"/>
    <s v="OK"/>
    <m/>
    <n v="0"/>
    <s v="No"/>
    <m/>
    <s v="No"/>
    <s v="No"/>
    <s v="No"/>
    <n v="0"/>
    <m/>
    <m/>
    <m/>
    <m/>
    <m/>
    <m/>
    <s v="No"/>
    <s v="No"/>
    <s v="No"/>
    <m/>
    <m/>
    <m/>
    <m/>
    <x v="8"/>
    <n v="0"/>
    <n v="0"/>
    <n v="8"/>
    <x v="1"/>
    <m/>
    <m/>
    <n v="447.7"/>
    <x v="0"/>
  </r>
  <r>
    <x v="13"/>
    <n v="39003"/>
    <x v="2073"/>
    <n v="267"/>
    <n v="45769"/>
    <m/>
    <s v="Agustín Labaronnie"/>
    <m/>
    <m/>
    <m/>
    <n v="0"/>
    <m/>
    <m/>
    <m/>
    <m/>
    <m/>
    <m/>
    <m/>
    <m/>
    <m/>
    <m/>
    <m/>
    <m/>
    <m/>
    <m/>
    <m/>
    <m/>
    <m/>
    <m/>
    <m/>
    <x v="8"/>
    <n v="0"/>
    <n v="0"/>
    <n v="0"/>
    <x v="0"/>
    <m/>
    <m/>
    <n v="26.7"/>
    <x v="0"/>
  </r>
  <r>
    <x v="13"/>
    <n v="39004"/>
    <x v="2074"/>
    <n v="1756"/>
    <n v="45769"/>
    <m/>
    <s v="Agustín Labaronnie"/>
    <m/>
    <m/>
    <m/>
    <n v="0"/>
    <m/>
    <m/>
    <m/>
    <m/>
    <m/>
    <m/>
    <m/>
    <m/>
    <m/>
    <m/>
    <m/>
    <m/>
    <m/>
    <m/>
    <m/>
    <m/>
    <m/>
    <m/>
    <m/>
    <x v="8"/>
    <n v="0"/>
    <n v="0"/>
    <n v="0"/>
    <x v="0"/>
    <m/>
    <m/>
    <n v="175.6"/>
    <x v="0"/>
  </r>
  <r>
    <x v="13"/>
    <n v="39005"/>
    <x v="2075"/>
    <n v="1872"/>
    <n v="45769"/>
    <m/>
    <s v="Agustín Labaronnie"/>
    <m/>
    <m/>
    <m/>
    <n v="0"/>
    <m/>
    <m/>
    <m/>
    <m/>
    <m/>
    <m/>
    <m/>
    <m/>
    <m/>
    <m/>
    <m/>
    <m/>
    <m/>
    <m/>
    <m/>
    <m/>
    <m/>
    <m/>
    <m/>
    <x v="8"/>
    <n v="0"/>
    <n v="0"/>
    <n v="0"/>
    <x v="0"/>
    <m/>
    <m/>
    <n v="187.2"/>
    <x v="0"/>
  </r>
  <r>
    <x v="13"/>
    <n v="39006"/>
    <x v="2076"/>
    <n v="2279"/>
    <n v="45769"/>
    <m/>
    <s v="Agustín Labaronnie"/>
    <m/>
    <m/>
    <m/>
    <n v="0"/>
    <m/>
    <m/>
    <m/>
    <m/>
    <m/>
    <m/>
    <m/>
    <m/>
    <m/>
    <m/>
    <m/>
    <m/>
    <m/>
    <m/>
    <m/>
    <m/>
    <m/>
    <m/>
    <m/>
    <x v="8"/>
    <n v="0"/>
    <n v="0"/>
    <n v="0"/>
    <x v="0"/>
    <m/>
    <m/>
    <n v="227.9"/>
    <x v="0"/>
  </r>
  <r>
    <x v="13"/>
    <n v="39007"/>
    <x v="2077"/>
    <n v="477"/>
    <n v="45769"/>
    <m/>
    <s v="Agustín Labaronnie"/>
    <m/>
    <m/>
    <m/>
    <n v="0"/>
    <m/>
    <m/>
    <m/>
    <m/>
    <m/>
    <m/>
    <m/>
    <m/>
    <m/>
    <m/>
    <m/>
    <m/>
    <m/>
    <m/>
    <m/>
    <m/>
    <m/>
    <m/>
    <m/>
    <x v="8"/>
    <n v="0"/>
    <n v="0"/>
    <n v="0"/>
    <x v="0"/>
    <m/>
    <m/>
    <n v="47.7"/>
    <x v="0"/>
  </r>
  <r>
    <x v="13"/>
    <n v="39008"/>
    <x v="2078"/>
    <n v="18467"/>
    <n v="45769"/>
    <m/>
    <s v="Agustín Labaronnie"/>
    <m/>
    <m/>
    <m/>
    <n v="0"/>
    <m/>
    <m/>
    <m/>
    <m/>
    <m/>
    <m/>
    <m/>
    <m/>
    <m/>
    <m/>
    <m/>
    <m/>
    <m/>
    <m/>
    <m/>
    <m/>
    <m/>
    <m/>
    <m/>
    <x v="8"/>
    <n v="0"/>
    <n v="0"/>
    <n v="0"/>
    <x v="0"/>
    <m/>
    <m/>
    <n v="1846.7"/>
    <x v="0"/>
  </r>
  <r>
    <x v="13"/>
    <n v="39009"/>
    <x v="2079"/>
    <n v="4741"/>
    <n v="45769"/>
    <m/>
    <s v="Agustín Labaronnie"/>
    <m/>
    <m/>
    <m/>
    <n v="0"/>
    <m/>
    <m/>
    <m/>
    <m/>
    <m/>
    <m/>
    <m/>
    <m/>
    <m/>
    <m/>
    <m/>
    <m/>
    <m/>
    <m/>
    <m/>
    <m/>
    <m/>
    <m/>
    <m/>
    <x v="8"/>
    <n v="0"/>
    <n v="0"/>
    <n v="0"/>
    <x v="0"/>
    <m/>
    <m/>
    <n v="474.1"/>
    <x v="0"/>
  </r>
  <r>
    <x v="13"/>
    <n v="39010"/>
    <x v="2080"/>
    <n v="674"/>
    <n v="45769"/>
    <m/>
    <s v="Agustín Labaronnie"/>
    <n v="45804"/>
    <s v="OK"/>
    <m/>
    <n v="0"/>
    <s v="No"/>
    <m/>
    <s v="No"/>
    <s v="No"/>
    <m/>
    <m/>
    <m/>
    <m/>
    <m/>
    <m/>
    <m/>
    <m/>
    <s v="No"/>
    <s v="No"/>
    <s v="No"/>
    <m/>
    <m/>
    <m/>
    <m/>
    <x v="8"/>
    <n v="0"/>
    <n v="0"/>
    <n v="6"/>
    <x v="1"/>
    <m/>
    <m/>
    <n v="67.400000000000006"/>
    <x v="0"/>
  </r>
  <r>
    <x v="13"/>
    <n v="39011"/>
    <x v="2081"/>
    <n v="2133"/>
    <n v="45769"/>
    <m/>
    <s v="Agustín Labaronnie"/>
    <m/>
    <m/>
    <m/>
    <n v="0"/>
    <m/>
    <m/>
    <m/>
    <m/>
    <m/>
    <m/>
    <m/>
    <m/>
    <m/>
    <m/>
    <m/>
    <m/>
    <m/>
    <m/>
    <m/>
    <m/>
    <m/>
    <m/>
    <m/>
    <x v="8"/>
    <n v="0"/>
    <n v="0"/>
    <n v="0"/>
    <x v="0"/>
    <m/>
    <m/>
    <n v="213.3"/>
    <x v="0"/>
  </r>
  <r>
    <x v="13"/>
    <n v="39012"/>
    <x v="2082"/>
    <n v="8162"/>
    <n v="45769"/>
    <m/>
    <s v="Agustín Labaronnie"/>
    <m/>
    <m/>
    <m/>
    <n v="0"/>
    <m/>
    <m/>
    <m/>
    <m/>
    <m/>
    <m/>
    <m/>
    <m/>
    <m/>
    <m/>
    <m/>
    <m/>
    <m/>
    <m/>
    <m/>
    <m/>
    <m/>
    <m/>
    <m/>
    <x v="8"/>
    <n v="0"/>
    <n v="0"/>
    <n v="0"/>
    <x v="0"/>
    <m/>
    <m/>
    <n v="816.2"/>
    <x v="0"/>
  </r>
  <r>
    <x v="13"/>
    <n v="39013"/>
    <x v="2083"/>
    <n v="540"/>
    <n v="45769"/>
    <m/>
    <s v="Agustín Labaronnie"/>
    <m/>
    <m/>
    <m/>
    <n v="0"/>
    <m/>
    <m/>
    <m/>
    <m/>
    <m/>
    <m/>
    <m/>
    <m/>
    <m/>
    <m/>
    <m/>
    <m/>
    <m/>
    <m/>
    <m/>
    <m/>
    <m/>
    <m/>
    <m/>
    <x v="8"/>
    <n v="0"/>
    <n v="0"/>
    <n v="0"/>
    <x v="0"/>
    <m/>
    <m/>
    <n v="54"/>
    <x v="0"/>
  </r>
  <r>
    <x v="13"/>
    <n v="39014"/>
    <x v="2084"/>
    <n v="998"/>
    <n v="45769"/>
    <m/>
    <s v="Agustín Labaronnie"/>
    <m/>
    <m/>
    <m/>
    <n v="0"/>
    <m/>
    <m/>
    <m/>
    <m/>
    <m/>
    <m/>
    <m/>
    <m/>
    <m/>
    <m/>
    <m/>
    <m/>
    <m/>
    <m/>
    <m/>
    <m/>
    <m/>
    <m/>
    <m/>
    <x v="8"/>
    <n v="0"/>
    <n v="0"/>
    <n v="0"/>
    <x v="0"/>
    <m/>
    <m/>
    <n v="99.8"/>
    <x v="0"/>
  </r>
  <r>
    <x v="13"/>
    <n v="39015"/>
    <x v="2085"/>
    <n v="969"/>
    <n v="45769"/>
    <m/>
    <s v="Agustín Labaronnie"/>
    <m/>
    <m/>
    <m/>
    <n v="0"/>
    <m/>
    <m/>
    <m/>
    <m/>
    <m/>
    <m/>
    <m/>
    <m/>
    <m/>
    <m/>
    <m/>
    <m/>
    <m/>
    <m/>
    <m/>
    <m/>
    <m/>
    <m/>
    <m/>
    <x v="8"/>
    <n v="0"/>
    <n v="0"/>
    <n v="0"/>
    <x v="0"/>
    <m/>
    <m/>
    <n v="96.9"/>
    <x v="0"/>
  </r>
  <r>
    <x v="13"/>
    <n v="39016"/>
    <x v="2086"/>
    <n v="30422"/>
    <n v="45769"/>
    <m/>
    <s v="Agustín Labaronnie"/>
    <n v="45943"/>
    <m/>
    <m/>
    <n v="0"/>
    <s v="No"/>
    <m/>
    <s v="No"/>
    <s v="No"/>
    <s v="No"/>
    <m/>
    <m/>
    <m/>
    <n v="139"/>
    <n v="23"/>
    <n v="15"/>
    <n v="68"/>
    <s v="Sí"/>
    <s v="Sí"/>
    <s v="Sí"/>
    <m/>
    <m/>
    <m/>
    <m/>
    <x v="8"/>
    <n v="0"/>
    <n v="0"/>
    <n v="11"/>
    <x v="1"/>
    <m/>
    <m/>
    <n v="3042.2"/>
    <x v="0"/>
  </r>
  <r>
    <x v="13"/>
    <n v="39027"/>
    <x v="2087"/>
    <n v="3736"/>
    <n v="45769"/>
    <n v="45804"/>
    <s v="Agustín Labaronnie"/>
    <n v="45905"/>
    <s v="FASE 2"/>
    <m/>
    <n v="0"/>
    <m/>
    <m/>
    <m/>
    <m/>
    <m/>
    <m/>
    <m/>
    <m/>
    <m/>
    <m/>
    <m/>
    <m/>
    <m/>
    <m/>
    <m/>
    <m/>
    <m/>
    <m/>
    <m/>
    <x v="8"/>
    <n v="0"/>
    <n v="0"/>
    <n v="0"/>
    <x v="0"/>
    <m/>
    <m/>
    <n v="373.6"/>
    <x v="0"/>
  </r>
  <r>
    <x v="13"/>
    <n v="39017"/>
    <x v="2088"/>
    <n v="673"/>
    <n v="45769"/>
    <m/>
    <s v="Agustín Labaronnie"/>
    <m/>
    <m/>
    <m/>
    <n v="0"/>
    <m/>
    <m/>
    <m/>
    <m/>
    <m/>
    <m/>
    <m/>
    <m/>
    <m/>
    <m/>
    <m/>
    <m/>
    <m/>
    <m/>
    <m/>
    <m/>
    <m/>
    <m/>
    <m/>
    <x v="8"/>
    <n v="0"/>
    <n v="0"/>
    <n v="0"/>
    <x v="0"/>
    <m/>
    <m/>
    <n v="67.3"/>
    <x v="0"/>
  </r>
  <r>
    <x v="13"/>
    <n v="39018"/>
    <x v="2089"/>
    <n v="5865"/>
    <n v="45769"/>
    <m/>
    <s v="Agustín Labaronnie"/>
    <m/>
    <m/>
    <m/>
    <n v="0"/>
    <m/>
    <m/>
    <m/>
    <m/>
    <m/>
    <m/>
    <m/>
    <m/>
    <m/>
    <m/>
    <m/>
    <m/>
    <m/>
    <m/>
    <m/>
    <m/>
    <m/>
    <m/>
    <m/>
    <x v="8"/>
    <n v="0"/>
    <n v="0"/>
    <n v="0"/>
    <x v="0"/>
    <m/>
    <m/>
    <n v="586.5"/>
    <x v="0"/>
  </r>
  <r>
    <x v="13"/>
    <n v="39019"/>
    <x v="2090"/>
    <n v="3252"/>
    <n v="45769"/>
    <m/>
    <s v="Agustín Labaronnie"/>
    <m/>
    <m/>
    <m/>
    <n v="0"/>
    <m/>
    <m/>
    <m/>
    <m/>
    <m/>
    <m/>
    <m/>
    <m/>
    <m/>
    <m/>
    <m/>
    <m/>
    <m/>
    <m/>
    <m/>
    <m/>
    <m/>
    <m/>
    <m/>
    <x v="8"/>
    <n v="0"/>
    <n v="0"/>
    <n v="0"/>
    <x v="0"/>
    <m/>
    <m/>
    <n v="325.2"/>
    <x v="0"/>
  </r>
  <r>
    <x v="13"/>
    <n v="39020"/>
    <x v="2091"/>
    <n v="33482"/>
    <n v="45769"/>
    <n v="45798"/>
    <s v="Agustín Labaronnie"/>
    <n v="45770"/>
    <s v="FASE 2"/>
    <m/>
    <n v="589"/>
    <s v="12/24"/>
    <n v="40"/>
    <s v="No"/>
    <m/>
    <s v="No"/>
    <m/>
    <n v="81416.800000000003"/>
    <n v="41250"/>
    <n v="4"/>
    <n v="0"/>
    <n v="0"/>
    <n v="0"/>
    <s v="Dogstar"/>
    <s v="Sí"/>
    <s v="Sí"/>
    <m/>
    <m/>
    <m/>
    <m/>
    <x v="8"/>
    <n v="0.4"/>
    <n v="236"/>
    <n v="14"/>
    <x v="1"/>
    <n v="2.4316588017442209"/>
    <n v="1.2320052565557613"/>
    <n v="3348.2"/>
    <x v="1"/>
  </r>
  <r>
    <x v="13"/>
    <n v="39021"/>
    <x v="2092"/>
    <n v="546"/>
    <n v="45769"/>
    <m/>
    <s v="Agustín Labaronnie"/>
    <m/>
    <m/>
    <m/>
    <n v="0"/>
    <m/>
    <m/>
    <m/>
    <m/>
    <m/>
    <m/>
    <m/>
    <m/>
    <m/>
    <m/>
    <m/>
    <m/>
    <m/>
    <m/>
    <m/>
    <m/>
    <m/>
    <m/>
    <m/>
    <x v="8"/>
    <n v="0"/>
    <n v="0"/>
    <n v="0"/>
    <x v="0"/>
    <m/>
    <m/>
    <n v="54.6"/>
    <x v="0"/>
  </r>
  <r>
    <x v="13"/>
    <n v="39022"/>
    <x v="2093"/>
    <n v="1362"/>
    <n v="45769"/>
    <m/>
    <s v="Agustín Labaronnie"/>
    <m/>
    <m/>
    <m/>
    <n v="0"/>
    <m/>
    <m/>
    <m/>
    <m/>
    <m/>
    <m/>
    <m/>
    <m/>
    <m/>
    <m/>
    <m/>
    <m/>
    <m/>
    <m/>
    <m/>
    <m/>
    <m/>
    <m/>
    <m/>
    <x v="8"/>
    <n v="0"/>
    <n v="0"/>
    <n v="0"/>
    <x v="0"/>
    <m/>
    <m/>
    <n v="136.19999999999999"/>
    <x v="0"/>
  </r>
  <r>
    <x v="13"/>
    <n v="39023"/>
    <x v="2094"/>
    <n v="8540"/>
    <n v="45769"/>
    <m/>
    <s v="Agustín Labaronnie"/>
    <m/>
    <m/>
    <m/>
    <n v="0"/>
    <m/>
    <m/>
    <m/>
    <m/>
    <m/>
    <m/>
    <m/>
    <m/>
    <m/>
    <m/>
    <m/>
    <m/>
    <m/>
    <m/>
    <m/>
    <m/>
    <m/>
    <m/>
    <m/>
    <x v="8"/>
    <n v="0"/>
    <n v="0"/>
    <n v="0"/>
    <x v="0"/>
    <m/>
    <m/>
    <n v="854"/>
    <x v="0"/>
  </r>
  <r>
    <x v="13"/>
    <n v="39024"/>
    <x v="2095"/>
    <n v="2146"/>
    <n v="45769"/>
    <m/>
    <s v="Agustín Labaronnie"/>
    <m/>
    <m/>
    <m/>
    <n v="0"/>
    <m/>
    <m/>
    <m/>
    <m/>
    <m/>
    <m/>
    <m/>
    <m/>
    <m/>
    <m/>
    <m/>
    <m/>
    <m/>
    <m/>
    <m/>
    <m/>
    <m/>
    <m/>
    <m/>
    <x v="8"/>
    <n v="0"/>
    <n v="0"/>
    <n v="0"/>
    <x v="0"/>
    <m/>
    <m/>
    <n v="214.6"/>
    <x v="0"/>
  </r>
  <r>
    <x v="13"/>
    <n v="39025"/>
    <x v="2096"/>
    <n v="10813"/>
    <n v="45769"/>
    <m/>
    <s v="Agustín Labaronnie"/>
    <m/>
    <m/>
    <m/>
    <n v="0"/>
    <m/>
    <m/>
    <m/>
    <m/>
    <m/>
    <m/>
    <m/>
    <m/>
    <m/>
    <m/>
    <m/>
    <m/>
    <m/>
    <m/>
    <m/>
    <m/>
    <m/>
    <m/>
    <m/>
    <x v="8"/>
    <n v="0"/>
    <n v="0"/>
    <n v="0"/>
    <x v="0"/>
    <m/>
    <m/>
    <n v="1081.3"/>
    <x v="0"/>
  </r>
  <r>
    <x v="13"/>
    <n v="39026"/>
    <x v="2097"/>
    <n v="2139"/>
    <n v="45769"/>
    <m/>
    <s v="Agustín Labaronnie"/>
    <m/>
    <m/>
    <m/>
    <n v="0"/>
    <m/>
    <m/>
    <m/>
    <m/>
    <m/>
    <m/>
    <m/>
    <m/>
    <m/>
    <m/>
    <m/>
    <m/>
    <m/>
    <m/>
    <m/>
    <m/>
    <m/>
    <m/>
    <m/>
    <x v="8"/>
    <n v="0"/>
    <n v="0"/>
    <n v="0"/>
    <x v="0"/>
    <m/>
    <m/>
    <n v="213.9"/>
    <x v="0"/>
  </r>
  <r>
    <x v="13"/>
    <n v="39028"/>
    <x v="2098"/>
    <n v="5646"/>
    <n v="45769"/>
    <m/>
    <s v="Agustín Labaronnie"/>
    <m/>
    <m/>
    <m/>
    <n v="0"/>
    <m/>
    <m/>
    <m/>
    <m/>
    <m/>
    <m/>
    <m/>
    <m/>
    <m/>
    <m/>
    <m/>
    <m/>
    <m/>
    <m/>
    <m/>
    <m/>
    <m/>
    <m/>
    <m/>
    <x v="8"/>
    <n v="0"/>
    <n v="0"/>
    <n v="0"/>
    <x v="0"/>
    <m/>
    <m/>
    <n v="564.6"/>
    <x v="0"/>
  </r>
  <r>
    <x v="13"/>
    <n v="39029"/>
    <x v="2099"/>
    <n v="736"/>
    <n v="45769"/>
    <m/>
    <s v="Agustín Labaronnie"/>
    <m/>
    <m/>
    <m/>
    <n v="0"/>
    <m/>
    <m/>
    <m/>
    <m/>
    <m/>
    <m/>
    <m/>
    <m/>
    <m/>
    <m/>
    <m/>
    <m/>
    <m/>
    <m/>
    <m/>
    <m/>
    <m/>
    <m/>
    <m/>
    <x v="8"/>
    <n v="0"/>
    <n v="0"/>
    <n v="0"/>
    <x v="0"/>
    <m/>
    <m/>
    <n v="73.599999999999994"/>
    <x v="0"/>
  </r>
  <r>
    <x v="13"/>
    <n v="39030"/>
    <x v="2100"/>
    <n v="2458"/>
    <n v="45769"/>
    <m/>
    <s v="Agustín Labaronnie"/>
    <m/>
    <m/>
    <m/>
    <n v="0"/>
    <m/>
    <m/>
    <m/>
    <m/>
    <m/>
    <m/>
    <m/>
    <m/>
    <m/>
    <m/>
    <m/>
    <m/>
    <m/>
    <m/>
    <m/>
    <m/>
    <m/>
    <m/>
    <m/>
    <x v="8"/>
    <n v="0"/>
    <n v="0"/>
    <n v="0"/>
    <x v="0"/>
    <m/>
    <m/>
    <n v="245.8"/>
    <x v="0"/>
  </r>
  <r>
    <x v="13"/>
    <n v="39031"/>
    <x v="2101"/>
    <n v="1867"/>
    <n v="45769"/>
    <m/>
    <s v="Agustín Labaronnie"/>
    <m/>
    <m/>
    <m/>
    <n v="0"/>
    <m/>
    <m/>
    <m/>
    <m/>
    <m/>
    <m/>
    <m/>
    <m/>
    <m/>
    <m/>
    <m/>
    <m/>
    <m/>
    <m/>
    <m/>
    <m/>
    <m/>
    <m/>
    <m/>
    <x v="8"/>
    <n v="0"/>
    <n v="0"/>
    <n v="0"/>
    <x v="0"/>
    <m/>
    <m/>
    <n v="186.7"/>
    <x v="0"/>
  </r>
  <r>
    <x v="13"/>
    <n v="39032"/>
    <x v="2102"/>
    <n v="1616"/>
    <n v="45769"/>
    <m/>
    <s v="Agustín Labaronnie"/>
    <m/>
    <m/>
    <m/>
    <n v="0"/>
    <m/>
    <m/>
    <m/>
    <m/>
    <m/>
    <m/>
    <m/>
    <m/>
    <m/>
    <m/>
    <m/>
    <m/>
    <m/>
    <m/>
    <m/>
    <m/>
    <m/>
    <m/>
    <m/>
    <x v="8"/>
    <n v="0"/>
    <n v="0"/>
    <n v="0"/>
    <x v="0"/>
    <m/>
    <m/>
    <n v="161.6"/>
    <x v="0"/>
  </r>
  <r>
    <x v="13"/>
    <n v="39033"/>
    <x v="2103"/>
    <n v="581"/>
    <n v="45769"/>
    <m/>
    <s v="Agustín Labaronnie"/>
    <m/>
    <m/>
    <m/>
    <n v="0"/>
    <m/>
    <m/>
    <m/>
    <m/>
    <m/>
    <m/>
    <m/>
    <m/>
    <m/>
    <m/>
    <m/>
    <m/>
    <m/>
    <m/>
    <m/>
    <m/>
    <m/>
    <m/>
    <m/>
    <x v="8"/>
    <n v="0"/>
    <n v="0"/>
    <n v="0"/>
    <x v="0"/>
    <m/>
    <m/>
    <n v="58.1"/>
    <x v="0"/>
  </r>
  <r>
    <x v="13"/>
    <n v="39034"/>
    <x v="2104"/>
    <n v="246"/>
    <n v="45769"/>
    <m/>
    <s v="Agustín Labaronnie"/>
    <m/>
    <m/>
    <m/>
    <n v="0"/>
    <m/>
    <m/>
    <m/>
    <m/>
    <m/>
    <m/>
    <m/>
    <m/>
    <m/>
    <m/>
    <m/>
    <m/>
    <m/>
    <m/>
    <m/>
    <m/>
    <m/>
    <m/>
    <m/>
    <x v="8"/>
    <n v="0"/>
    <n v="0"/>
    <n v="0"/>
    <x v="0"/>
    <m/>
    <m/>
    <n v="24.6"/>
    <x v="0"/>
  </r>
  <r>
    <x v="13"/>
    <n v="39035"/>
    <x v="2105"/>
    <n v="10752"/>
    <n v="45769"/>
    <m/>
    <s v="Agustín Labaronnie"/>
    <m/>
    <m/>
    <m/>
    <n v="0"/>
    <m/>
    <m/>
    <m/>
    <m/>
    <m/>
    <m/>
    <m/>
    <m/>
    <m/>
    <m/>
    <m/>
    <m/>
    <m/>
    <m/>
    <m/>
    <m/>
    <m/>
    <m/>
    <m/>
    <x v="8"/>
    <n v="0"/>
    <n v="0"/>
    <n v="0"/>
    <x v="0"/>
    <m/>
    <m/>
    <n v="1075.2"/>
    <x v="0"/>
  </r>
  <r>
    <x v="13"/>
    <n v="39036"/>
    <x v="2106"/>
    <n v="1226"/>
    <n v="45769"/>
    <m/>
    <s v="Agustín Labaronnie"/>
    <m/>
    <m/>
    <m/>
    <n v="0"/>
    <m/>
    <m/>
    <m/>
    <m/>
    <m/>
    <m/>
    <m/>
    <m/>
    <m/>
    <m/>
    <m/>
    <m/>
    <m/>
    <m/>
    <m/>
    <m/>
    <m/>
    <m/>
    <m/>
    <x v="8"/>
    <n v="0"/>
    <n v="0"/>
    <n v="0"/>
    <x v="0"/>
    <m/>
    <m/>
    <n v="122.6"/>
    <x v="0"/>
  </r>
  <r>
    <x v="13"/>
    <n v="39037"/>
    <x v="2107"/>
    <n v="2390"/>
    <n v="45769"/>
    <m/>
    <s v="Agustín Labaronnie"/>
    <m/>
    <m/>
    <m/>
    <n v="0"/>
    <m/>
    <m/>
    <m/>
    <m/>
    <m/>
    <m/>
    <m/>
    <m/>
    <m/>
    <m/>
    <m/>
    <m/>
    <m/>
    <m/>
    <m/>
    <m/>
    <m/>
    <m/>
    <m/>
    <x v="8"/>
    <n v="0"/>
    <n v="0"/>
    <n v="0"/>
    <x v="0"/>
    <m/>
    <m/>
    <n v="239"/>
    <x v="0"/>
  </r>
  <r>
    <x v="13"/>
    <n v="39038"/>
    <x v="2108"/>
    <n v="1991"/>
    <n v="45769"/>
    <m/>
    <s v="Agustín Labaronnie"/>
    <m/>
    <m/>
    <m/>
    <n v="0"/>
    <m/>
    <m/>
    <m/>
    <m/>
    <m/>
    <m/>
    <m/>
    <m/>
    <m/>
    <m/>
    <m/>
    <m/>
    <m/>
    <m/>
    <m/>
    <m/>
    <m/>
    <m/>
    <m/>
    <x v="8"/>
    <n v="0"/>
    <n v="0"/>
    <n v="0"/>
    <x v="0"/>
    <m/>
    <m/>
    <n v="199.1"/>
    <x v="0"/>
  </r>
  <r>
    <x v="13"/>
    <n v="39039"/>
    <x v="2109"/>
    <n v="608"/>
    <n v="45769"/>
    <m/>
    <s v="Agustín Labaronnie"/>
    <m/>
    <m/>
    <m/>
    <n v="0"/>
    <m/>
    <m/>
    <m/>
    <m/>
    <m/>
    <m/>
    <m/>
    <m/>
    <m/>
    <m/>
    <m/>
    <m/>
    <m/>
    <m/>
    <m/>
    <m/>
    <m/>
    <m/>
    <m/>
    <x v="8"/>
    <n v="0"/>
    <n v="0"/>
    <n v="0"/>
    <x v="0"/>
    <m/>
    <m/>
    <n v="60.8"/>
    <x v="0"/>
  </r>
  <r>
    <x v="13"/>
    <n v="39040"/>
    <x v="2110"/>
    <n v="5190"/>
    <n v="45769"/>
    <m/>
    <s v="Agustín Labaronnie"/>
    <m/>
    <m/>
    <m/>
    <n v="0"/>
    <m/>
    <m/>
    <m/>
    <m/>
    <m/>
    <m/>
    <m/>
    <m/>
    <m/>
    <m/>
    <m/>
    <m/>
    <m/>
    <m/>
    <m/>
    <m/>
    <m/>
    <m/>
    <m/>
    <x v="8"/>
    <n v="0"/>
    <n v="0"/>
    <n v="0"/>
    <x v="0"/>
    <m/>
    <m/>
    <n v="519"/>
    <x v="0"/>
  </r>
  <r>
    <x v="13"/>
    <n v="39041"/>
    <x v="2111"/>
    <n v="2093"/>
    <n v="45769"/>
    <m/>
    <s v="Agustín Labaronnie"/>
    <m/>
    <m/>
    <m/>
    <n v="0"/>
    <m/>
    <m/>
    <m/>
    <m/>
    <m/>
    <m/>
    <m/>
    <m/>
    <m/>
    <m/>
    <m/>
    <m/>
    <m/>
    <m/>
    <m/>
    <m/>
    <m/>
    <m/>
    <m/>
    <x v="8"/>
    <n v="0"/>
    <n v="0"/>
    <n v="0"/>
    <x v="0"/>
    <m/>
    <m/>
    <n v="209.3"/>
    <x v="0"/>
  </r>
  <r>
    <x v="13"/>
    <n v="39042"/>
    <x v="2112"/>
    <n v="7686"/>
    <n v="45769"/>
    <m/>
    <s v="Agustín Labaronnie"/>
    <m/>
    <m/>
    <m/>
    <n v="0"/>
    <m/>
    <m/>
    <m/>
    <m/>
    <m/>
    <m/>
    <m/>
    <m/>
    <m/>
    <m/>
    <m/>
    <m/>
    <m/>
    <m/>
    <m/>
    <m/>
    <m/>
    <m/>
    <m/>
    <x v="8"/>
    <n v="0"/>
    <n v="0"/>
    <n v="0"/>
    <x v="0"/>
    <m/>
    <m/>
    <n v="768.6"/>
    <x v="0"/>
  </r>
  <r>
    <x v="13"/>
    <n v="39043"/>
    <x v="2113"/>
    <n v="2311"/>
    <n v="45769"/>
    <m/>
    <s v="Agustín Labaronnie"/>
    <n v="45840"/>
    <m/>
    <m/>
    <n v="42"/>
    <n v="45658"/>
    <n v="0.8"/>
    <s v="No"/>
    <s v="No"/>
    <s v="No"/>
    <m/>
    <n v="7000"/>
    <n v="3000"/>
    <n v="2"/>
    <n v="20"/>
    <m/>
    <m/>
    <s v="No. Colaboran con Gatosos Cantabros"/>
    <s v="No"/>
    <s v="No"/>
    <m/>
    <m/>
    <m/>
    <m/>
    <x v="8"/>
    <n v="0.8"/>
    <n v="34"/>
    <n v="13"/>
    <x v="1"/>
    <n v="3.0289917784508869"/>
    <n v="1.2981393336218088"/>
    <n v="231.1"/>
    <x v="1"/>
  </r>
  <r>
    <x v="13"/>
    <n v="39044"/>
    <x v="2114"/>
    <n v="5221"/>
    <n v="45769"/>
    <m/>
    <s v="Agustín Labaronnie"/>
    <m/>
    <m/>
    <m/>
    <n v="0"/>
    <m/>
    <m/>
    <m/>
    <m/>
    <m/>
    <m/>
    <m/>
    <m/>
    <m/>
    <m/>
    <m/>
    <m/>
    <m/>
    <m/>
    <m/>
    <m/>
    <m/>
    <m/>
    <m/>
    <x v="8"/>
    <n v="0"/>
    <n v="0"/>
    <n v="0"/>
    <x v="0"/>
    <m/>
    <m/>
    <n v="522.1"/>
    <x v="0"/>
  </r>
  <r>
    <x v="13"/>
    <n v="39045"/>
    <x v="2115"/>
    <n v="398"/>
    <n v="45769"/>
    <m/>
    <s v="Agustín Labaronnie"/>
    <m/>
    <m/>
    <m/>
    <n v="0"/>
    <m/>
    <m/>
    <m/>
    <m/>
    <m/>
    <m/>
    <m/>
    <m/>
    <m/>
    <m/>
    <m/>
    <m/>
    <m/>
    <m/>
    <m/>
    <m/>
    <m/>
    <m/>
    <m/>
    <x v="8"/>
    <n v="0"/>
    <n v="0"/>
    <n v="0"/>
    <x v="0"/>
    <m/>
    <m/>
    <n v="39.799999999999997"/>
    <x v="0"/>
  </r>
  <r>
    <x v="13"/>
    <n v="39046"/>
    <x v="2116"/>
    <n v="1480"/>
    <n v="45769"/>
    <m/>
    <s v="Agustín Labaronnie"/>
    <m/>
    <m/>
    <m/>
    <n v="0"/>
    <m/>
    <m/>
    <m/>
    <m/>
    <m/>
    <m/>
    <m/>
    <m/>
    <m/>
    <m/>
    <m/>
    <m/>
    <m/>
    <m/>
    <m/>
    <m/>
    <m/>
    <m/>
    <m/>
    <x v="8"/>
    <n v="0"/>
    <n v="0"/>
    <n v="0"/>
    <x v="0"/>
    <m/>
    <m/>
    <n v="148"/>
    <x v="0"/>
  </r>
  <r>
    <x v="13"/>
    <n v="39047"/>
    <x v="2117"/>
    <n v="2700"/>
    <n v="45769"/>
    <m/>
    <s v="Agustín Labaronnie"/>
    <m/>
    <m/>
    <m/>
    <n v="0"/>
    <m/>
    <m/>
    <m/>
    <m/>
    <m/>
    <m/>
    <m/>
    <m/>
    <m/>
    <m/>
    <m/>
    <m/>
    <m/>
    <m/>
    <m/>
    <m/>
    <m/>
    <m/>
    <m/>
    <x v="8"/>
    <n v="0"/>
    <n v="0"/>
    <n v="0"/>
    <x v="0"/>
    <m/>
    <m/>
    <n v="270"/>
    <x v="0"/>
  </r>
  <r>
    <x v="13"/>
    <n v="39048"/>
    <x v="2118"/>
    <n v="2254"/>
    <n v="45769"/>
    <m/>
    <s v="Agustín Labaronnie"/>
    <m/>
    <m/>
    <m/>
    <n v="0"/>
    <m/>
    <m/>
    <m/>
    <m/>
    <m/>
    <m/>
    <m/>
    <m/>
    <m/>
    <m/>
    <m/>
    <m/>
    <m/>
    <m/>
    <m/>
    <m/>
    <m/>
    <m/>
    <m/>
    <x v="8"/>
    <n v="0"/>
    <n v="0"/>
    <n v="0"/>
    <x v="0"/>
    <m/>
    <m/>
    <n v="225.4"/>
    <x v="0"/>
  </r>
  <r>
    <x v="13"/>
    <n v="39049"/>
    <x v="2119"/>
    <n v="314"/>
    <n v="45769"/>
    <m/>
    <s v="Agustín Labaronnie"/>
    <m/>
    <m/>
    <m/>
    <n v="0"/>
    <m/>
    <m/>
    <m/>
    <m/>
    <m/>
    <m/>
    <m/>
    <m/>
    <m/>
    <m/>
    <m/>
    <m/>
    <m/>
    <m/>
    <m/>
    <m/>
    <m/>
    <m/>
    <m/>
    <x v="8"/>
    <n v="0"/>
    <n v="0"/>
    <n v="0"/>
    <x v="0"/>
    <m/>
    <m/>
    <n v="31.4"/>
    <x v="0"/>
  </r>
  <r>
    <x v="13"/>
    <n v="39050"/>
    <x v="2120"/>
    <n v="276"/>
    <n v="45769"/>
    <m/>
    <s v="Agustín Labaronnie"/>
    <m/>
    <m/>
    <m/>
    <n v="0"/>
    <m/>
    <m/>
    <m/>
    <m/>
    <m/>
    <m/>
    <m/>
    <m/>
    <m/>
    <m/>
    <m/>
    <m/>
    <m/>
    <m/>
    <m/>
    <m/>
    <m/>
    <m/>
    <m/>
    <x v="8"/>
    <n v="0"/>
    <n v="0"/>
    <n v="0"/>
    <x v="0"/>
    <m/>
    <m/>
    <n v="27.6"/>
    <x v="0"/>
  </r>
  <r>
    <x v="13"/>
    <n v="39051"/>
    <x v="2121"/>
    <n v="70"/>
    <n v="45769"/>
    <m/>
    <s v="Agustín Labaronnie"/>
    <m/>
    <m/>
    <m/>
    <n v="0"/>
    <m/>
    <m/>
    <m/>
    <m/>
    <m/>
    <m/>
    <m/>
    <m/>
    <m/>
    <m/>
    <m/>
    <m/>
    <m/>
    <m/>
    <m/>
    <m/>
    <m/>
    <m/>
    <m/>
    <x v="8"/>
    <n v="0"/>
    <n v="0"/>
    <n v="0"/>
    <x v="0"/>
    <m/>
    <m/>
    <n v="7"/>
    <x v="0"/>
  </r>
  <r>
    <x v="13"/>
    <n v="39052"/>
    <x v="2122"/>
    <n v="26783"/>
    <n v="45769"/>
    <m/>
    <s v="Agustín Labaronnie"/>
    <m/>
    <m/>
    <m/>
    <n v="0"/>
    <m/>
    <m/>
    <m/>
    <m/>
    <m/>
    <m/>
    <m/>
    <m/>
    <m/>
    <m/>
    <m/>
    <m/>
    <m/>
    <m/>
    <m/>
    <m/>
    <m/>
    <m/>
    <m/>
    <x v="8"/>
    <n v="0"/>
    <n v="0"/>
    <n v="0"/>
    <x v="0"/>
    <m/>
    <m/>
    <n v="2678.3"/>
    <x v="0"/>
  </r>
  <r>
    <x v="13"/>
    <n v="39053"/>
    <x v="2123"/>
    <n v="202"/>
    <n v="45769"/>
    <m/>
    <s v="Agustín Labaronnie"/>
    <m/>
    <m/>
    <m/>
    <n v="0"/>
    <m/>
    <m/>
    <m/>
    <m/>
    <m/>
    <m/>
    <m/>
    <m/>
    <m/>
    <m/>
    <m/>
    <m/>
    <m/>
    <m/>
    <m/>
    <m/>
    <m/>
    <m/>
    <m/>
    <x v="8"/>
    <n v="0"/>
    <n v="0"/>
    <n v="0"/>
    <x v="0"/>
    <m/>
    <m/>
    <n v="20.2"/>
    <x v="0"/>
  </r>
  <r>
    <x v="13"/>
    <n v="39054"/>
    <x v="2124"/>
    <n v="6239"/>
    <n v="45769"/>
    <m/>
    <s v="Agustín Labaronnie"/>
    <n v="45796"/>
    <s v="OK"/>
    <m/>
    <n v="0"/>
    <s v="No"/>
    <m/>
    <s v="No"/>
    <s v="No"/>
    <s v="No"/>
    <m/>
    <m/>
    <m/>
    <m/>
    <m/>
    <m/>
    <m/>
    <s v="No"/>
    <s v="No"/>
    <s v="No"/>
    <m/>
    <m/>
    <m/>
    <m/>
    <x v="8"/>
    <n v="0"/>
    <n v="0"/>
    <n v="7"/>
    <x v="1"/>
    <m/>
    <m/>
    <n v="623.9"/>
    <x v="0"/>
  </r>
  <r>
    <x v="13"/>
    <n v="39055"/>
    <x v="2125"/>
    <n v="1353"/>
    <n v="45769"/>
    <m/>
    <s v="Agustín Labaronnie"/>
    <m/>
    <m/>
    <m/>
    <n v="0"/>
    <m/>
    <m/>
    <m/>
    <m/>
    <m/>
    <m/>
    <m/>
    <m/>
    <m/>
    <m/>
    <m/>
    <m/>
    <m/>
    <m/>
    <m/>
    <m/>
    <m/>
    <m/>
    <m/>
    <x v="8"/>
    <n v="0"/>
    <n v="0"/>
    <n v="0"/>
    <x v="0"/>
    <m/>
    <m/>
    <n v="135.30000000000001"/>
    <x v="0"/>
  </r>
  <r>
    <x v="13"/>
    <n v="39056"/>
    <x v="2126"/>
    <n v="2881"/>
    <n v="45769"/>
    <m/>
    <s v="Agustín Labaronnie"/>
    <m/>
    <m/>
    <m/>
    <n v="0"/>
    <m/>
    <m/>
    <m/>
    <m/>
    <m/>
    <m/>
    <m/>
    <m/>
    <m/>
    <m/>
    <m/>
    <m/>
    <m/>
    <m/>
    <m/>
    <m/>
    <m/>
    <m/>
    <m/>
    <x v="8"/>
    <n v="0"/>
    <n v="0"/>
    <n v="0"/>
    <x v="0"/>
    <m/>
    <m/>
    <n v="288.10000000000002"/>
    <x v="0"/>
  </r>
  <r>
    <x v="13"/>
    <n v="39057"/>
    <x v="2127"/>
    <n v="3061"/>
    <n v="45769"/>
    <m/>
    <s v="Agustín Labaronnie"/>
    <m/>
    <m/>
    <m/>
    <n v="0"/>
    <m/>
    <m/>
    <m/>
    <m/>
    <m/>
    <m/>
    <m/>
    <m/>
    <m/>
    <m/>
    <m/>
    <m/>
    <m/>
    <m/>
    <m/>
    <m/>
    <m/>
    <m/>
    <m/>
    <x v="8"/>
    <n v="0"/>
    <n v="0"/>
    <n v="0"/>
    <x v="0"/>
    <m/>
    <m/>
    <n v="306.10000000000002"/>
    <x v="0"/>
  </r>
  <r>
    <x v="13"/>
    <n v="39058"/>
    <x v="2128"/>
    <n v="970"/>
    <n v="45769"/>
    <m/>
    <s v="Agustín Labaronnie"/>
    <m/>
    <m/>
    <m/>
    <n v="0"/>
    <m/>
    <m/>
    <m/>
    <m/>
    <m/>
    <m/>
    <m/>
    <m/>
    <m/>
    <m/>
    <m/>
    <m/>
    <m/>
    <m/>
    <m/>
    <m/>
    <m/>
    <m/>
    <m/>
    <x v="8"/>
    <n v="0"/>
    <n v="0"/>
    <n v="0"/>
    <x v="0"/>
    <m/>
    <m/>
    <n v="97"/>
    <x v="0"/>
  </r>
  <r>
    <x v="13"/>
    <n v="39059"/>
    <x v="2129"/>
    <n v="8566"/>
    <n v="45769"/>
    <n v="45798"/>
    <s v="Agustín Labaronnie"/>
    <n v="45772"/>
    <s v="FASE 2"/>
    <m/>
    <n v="0"/>
    <s v="No"/>
    <m/>
    <s v="No"/>
    <s v="No"/>
    <s v="Sí"/>
    <m/>
    <m/>
    <m/>
    <m/>
    <m/>
    <n v="1"/>
    <n v="0"/>
    <s v="Clínica Veterinaria Reinosa (Marcos)_x000a_Clínica Veterinaria Animalario (Cristina)"/>
    <s v="Centro Canino Besaya (perros)_x000a_Reinosa Felina (gatos)"/>
    <s v="No"/>
    <m/>
    <m/>
    <m/>
    <m/>
    <x v="8"/>
    <n v="0"/>
    <n v="0"/>
    <n v="9"/>
    <x v="1"/>
    <m/>
    <m/>
    <n v="856.6"/>
    <x v="0"/>
  </r>
  <r>
    <x v="13"/>
    <n v="39060"/>
    <x v="2130"/>
    <n v="8400"/>
    <n v="45769"/>
    <m/>
    <s v="Agustín Labaronnie"/>
    <m/>
    <m/>
    <m/>
    <n v="0"/>
    <m/>
    <m/>
    <m/>
    <m/>
    <m/>
    <m/>
    <m/>
    <m/>
    <m/>
    <m/>
    <m/>
    <m/>
    <m/>
    <m/>
    <m/>
    <m/>
    <m/>
    <m/>
    <m/>
    <x v="8"/>
    <n v="0"/>
    <n v="0"/>
    <n v="0"/>
    <x v="0"/>
    <m/>
    <m/>
    <n v="840"/>
    <x v="0"/>
  </r>
  <r>
    <x v="13"/>
    <n v="39061"/>
    <x v="2131"/>
    <n v="4615"/>
    <n v="45769"/>
    <m/>
    <s v="Agustín Labaronnie"/>
    <m/>
    <m/>
    <m/>
    <n v="0"/>
    <m/>
    <m/>
    <m/>
    <m/>
    <m/>
    <m/>
    <m/>
    <m/>
    <m/>
    <m/>
    <m/>
    <m/>
    <m/>
    <m/>
    <m/>
    <m/>
    <m/>
    <m/>
    <m/>
    <x v="8"/>
    <n v="0"/>
    <n v="0"/>
    <n v="0"/>
    <x v="0"/>
    <m/>
    <m/>
    <n v="461.5"/>
    <x v="0"/>
  </r>
  <r>
    <x v="13"/>
    <n v="39062"/>
    <x v="2132"/>
    <n v="2538"/>
    <n v="45769"/>
    <m/>
    <s v="Agustín Labaronnie"/>
    <m/>
    <m/>
    <m/>
    <n v="0"/>
    <m/>
    <m/>
    <m/>
    <m/>
    <m/>
    <m/>
    <m/>
    <m/>
    <m/>
    <m/>
    <m/>
    <m/>
    <m/>
    <m/>
    <m/>
    <m/>
    <m/>
    <m/>
    <m/>
    <x v="8"/>
    <n v="0"/>
    <n v="0"/>
    <n v="0"/>
    <x v="0"/>
    <m/>
    <m/>
    <n v="253.8"/>
    <x v="0"/>
  </r>
  <r>
    <x v="13"/>
    <n v="39063"/>
    <x v="2133"/>
    <n v="1002"/>
    <n v="45769"/>
    <m/>
    <s v="Agustín Labaronnie"/>
    <m/>
    <m/>
    <m/>
    <n v="0"/>
    <m/>
    <m/>
    <m/>
    <m/>
    <m/>
    <m/>
    <m/>
    <m/>
    <m/>
    <m/>
    <m/>
    <m/>
    <m/>
    <m/>
    <m/>
    <m/>
    <m/>
    <m/>
    <m/>
    <x v="8"/>
    <n v="0"/>
    <n v="0"/>
    <n v="0"/>
    <x v="0"/>
    <m/>
    <m/>
    <n v="100.2"/>
    <x v="0"/>
  </r>
  <r>
    <x v="13"/>
    <n v="39064"/>
    <x v="2134"/>
    <n v="1675"/>
    <n v="45769"/>
    <m/>
    <s v="Agustín Labaronnie"/>
    <n v="45814"/>
    <s v="OK"/>
    <m/>
    <n v="0"/>
    <s v="No"/>
    <m/>
    <s v="No"/>
    <s v="No"/>
    <s v="No"/>
    <m/>
    <n v="7000"/>
    <m/>
    <n v="5"/>
    <n v="0"/>
    <n v="0"/>
    <n v="0"/>
    <s v="No"/>
    <s v="No"/>
    <s v="No"/>
    <m/>
    <m/>
    <m/>
    <m/>
    <x v="8"/>
    <n v="0"/>
    <n v="0"/>
    <n v="12"/>
    <x v="1"/>
    <n v="4.1791044776119399"/>
    <m/>
    <n v="167.5"/>
    <x v="0"/>
  </r>
  <r>
    <x v="13"/>
    <n v="39065"/>
    <x v="2135"/>
    <n v="261"/>
    <n v="45769"/>
    <m/>
    <s v="Agustín Labaronnie"/>
    <m/>
    <m/>
    <m/>
    <n v="0"/>
    <m/>
    <m/>
    <m/>
    <m/>
    <m/>
    <m/>
    <m/>
    <m/>
    <m/>
    <m/>
    <m/>
    <m/>
    <m/>
    <m/>
    <m/>
    <m/>
    <m/>
    <m/>
    <m/>
    <x v="8"/>
    <n v="0"/>
    <n v="0"/>
    <n v="0"/>
    <x v="0"/>
    <m/>
    <m/>
    <n v="26.1"/>
    <x v="0"/>
  </r>
  <r>
    <x v="13"/>
    <n v="39066"/>
    <x v="2136"/>
    <n v="1072"/>
    <n v="45769"/>
    <m/>
    <s v="Agustín Labaronnie"/>
    <m/>
    <m/>
    <m/>
    <n v="0"/>
    <m/>
    <m/>
    <m/>
    <m/>
    <m/>
    <m/>
    <m/>
    <m/>
    <m/>
    <m/>
    <m/>
    <m/>
    <m/>
    <m/>
    <m/>
    <m/>
    <m/>
    <m/>
    <m/>
    <x v="8"/>
    <n v="0"/>
    <n v="0"/>
    <n v="0"/>
    <x v="0"/>
    <m/>
    <m/>
    <n v="107.2"/>
    <x v="0"/>
  </r>
  <r>
    <x v="13"/>
    <n v="39067"/>
    <x v="2137"/>
    <n v="829"/>
    <n v="45769"/>
    <m/>
    <s v="Agustín Labaronnie"/>
    <m/>
    <m/>
    <m/>
    <n v="0"/>
    <m/>
    <m/>
    <m/>
    <m/>
    <m/>
    <m/>
    <m/>
    <m/>
    <m/>
    <m/>
    <m/>
    <m/>
    <m/>
    <m/>
    <m/>
    <m/>
    <m/>
    <m/>
    <m/>
    <x v="8"/>
    <n v="0"/>
    <n v="0"/>
    <n v="0"/>
    <x v="0"/>
    <m/>
    <m/>
    <n v="82.9"/>
    <x v="0"/>
  </r>
  <r>
    <x v="13"/>
    <n v="39068"/>
    <x v="2138"/>
    <n v="760"/>
    <n v="45769"/>
    <m/>
    <s v="Agustín Labaronnie"/>
    <m/>
    <m/>
    <m/>
    <n v="0"/>
    <m/>
    <m/>
    <m/>
    <m/>
    <m/>
    <m/>
    <m/>
    <m/>
    <m/>
    <m/>
    <m/>
    <m/>
    <m/>
    <m/>
    <m/>
    <m/>
    <m/>
    <m/>
    <m/>
    <x v="8"/>
    <n v="0"/>
    <n v="0"/>
    <n v="0"/>
    <x v="0"/>
    <m/>
    <m/>
    <n v="76"/>
    <x v="0"/>
  </r>
  <r>
    <x v="13"/>
    <n v="39069"/>
    <x v="2139"/>
    <n v="2376"/>
    <n v="45769"/>
    <m/>
    <s v="Agustín Labaronnie"/>
    <m/>
    <m/>
    <m/>
    <n v="0"/>
    <m/>
    <m/>
    <m/>
    <m/>
    <m/>
    <m/>
    <m/>
    <m/>
    <m/>
    <m/>
    <m/>
    <m/>
    <m/>
    <m/>
    <m/>
    <m/>
    <m/>
    <m/>
    <m/>
    <x v="8"/>
    <n v="0"/>
    <n v="0"/>
    <n v="0"/>
    <x v="0"/>
    <m/>
    <m/>
    <n v="237.6"/>
    <x v="0"/>
  </r>
  <r>
    <x v="13"/>
    <n v="39070"/>
    <x v="2140"/>
    <n v="168"/>
    <n v="45769"/>
    <m/>
    <s v="Agustín Labaronnie"/>
    <m/>
    <m/>
    <m/>
    <n v="0"/>
    <m/>
    <m/>
    <m/>
    <m/>
    <m/>
    <m/>
    <m/>
    <m/>
    <m/>
    <m/>
    <m/>
    <m/>
    <m/>
    <m/>
    <m/>
    <m/>
    <m/>
    <m/>
    <m/>
    <x v="8"/>
    <n v="0"/>
    <n v="0"/>
    <n v="0"/>
    <x v="0"/>
    <m/>
    <m/>
    <n v="16.8"/>
    <x v="0"/>
  </r>
  <r>
    <x v="13"/>
    <n v="39071"/>
    <x v="2141"/>
    <n v="432"/>
    <n v="45769"/>
    <m/>
    <s v="Agustín Labaronnie"/>
    <m/>
    <m/>
    <m/>
    <n v="0"/>
    <m/>
    <m/>
    <m/>
    <m/>
    <m/>
    <m/>
    <m/>
    <m/>
    <m/>
    <m/>
    <m/>
    <m/>
    <m/>
    <m/>
    <m/>
    <m/>
    <m/>
    <m/>
    <m/>
    <x v="8"/>
    <n v="0"/>
    <n v="0"/>
    <n v="0"/>
    <x v="0"/>
    <m/>
    <m/>
    <n v="43.2"/>
    <x v="0"/>
  </r>
  <r>
    <x v="13"/>
    <n v="39072"/>
    <x v="2142"/>
    <n v="342"/>
    <n v="45769"/>
    <m/>
    <s v="Agustín Labaronnie"/>
    <m/>
    <m/>
    <m/>
    <n v="0"/>
    <m/>
    <m/>
    <m/>
    <m/>
    <m/>
    <m/>
    <m/>
    <m/>
    <m/>
    <m/>
    <m/>
    <m/>
    <m/>
    <m/>
    <m/>
    <m/>
    <m/>
    <m/>
    <m/>
    <x v="8"/>
    <n v="0"/>
    <n v="0"/>
    <n v="0"/>
    <x v="0"/>
    <m/>
    <m/>
    <n v="34.200000000000003"/>
    <x v="0"/>
  </r>
  <r>
    <x v="13"/>
    <n v="39080"/>
    <x v="2143"/>
    <n v="3992"/>
    <n v="45769"/>
    <m/>
    <s v="Agustín Labaronnie"/>
    <m/>
    <m/>
    <m/>
    <n v="0"/>
    <m/>
    <m/>
    <m/>
    <m/>
    <m/>
    <m/>
    <m/>
    <m/>
    <m/>
    <m/>
    <m/>
    <m/>
    <m/>
    <m/>
    <m/>
    <m/>
    <m/>
    <m/>
    <m/>
    <x v="8"/>
    <n v="0"/>
    <n v="0"/>
    <n v="0"/>
    <x v="0"/>
    <m/>
    <m/>
    <n v="399.2"/>
    <x v="0"/>
  </r>
  <r>
    <x v="13"/>
    <n v="39073"/>
    <x v="2144"/>
    <n v="13832"/>
    <n v="45769"/>
    <m/>
    <s v="Agustín Labaronnie"/>
    <m/>
    <m/>
    <m/>
    <n v="0"/>
    <m/>
    <m/>
    <m/>
    <m/>
    <m/>
    <m/>
    <m/>
    <m/>
    <m/>
    <m/>
    <m/>
    <m/>
    <m/>
    <m/>
    <m/>
    <m/>
    <m/>
    <m/>
    <m/>
    <x v="8"/>
    <n v="0"/>
    <n v="0"/>
    <n v="0"/>
    <x v="0"/>
    <m/>
    <m/>
    <n v="1383.2"/>
    <x v="0"/>
  </r>
  <r>
    <x v="13"/>
    <n v="39074"/>
    <x v="2145"/>
    <n v="9367"/>
    <n v="45769"/>
    <m/>
    <s v="Agustín Labaronnie"/>
    <m/>
    <m/>
    <m/>
    <n v="0"/>
    <m/>
    <m/>
    <m/>
    <m/>
    <m/>
    <m/>
    <m/>
    <m/>
    <m/>
    <m/>
    <m/>
    <m/>
    <m/>
    <m/>
    <m/>
    <m/>
    <m/>
    <m/>
    <m/>
    <x v="8"/>
    <n v="0"/>
    <n v="0"/>
    <n v="0"/>
    <x v="0"/>
    <m/>
    <m/>
    <n v="936.7"/>
    <x v="0"/>
  </r>
  <r>
    <x v="13"/>
    <n v="39075"/>
    <x v="2146"/>
    <n v="174101"/>
    <n v="45769"/>
    <m/>
    <s v="Agustín Labaronnie"/>
    <n v="45785"/>
    <s v="OK"/>
    <m/>
    <n v="691"/>
    <n v="2025"/>
    <n v="65"/>
    <s v="Sí"/>
    <n v="45502"/>
    <s v="No"/>
    <m/>
    <n v="12750"/>
    <n v="148000"/>
    <n v="827"/>
    <n v="198"/>
    <n v="20"/>
    <n v="56"/>
    <s v="Convenio con ASPROAN_x000a_Convenio con el Colegio de Veterinarios_x000a_Contrato de servicio de recogida con CECAPA"/>
    <s v="Sí"/>
    <s v="Incluido en el contrato de servicio, pero no 24/7"/>
    <m/>
    <m/>
    <m/>
    <m/>
    <x v="8"/>
    <n v="0.65"/>
    <n v="449"/>
    <n v="15"/>
    <x v="1"/>
    <n v="7.3233353053687222E-2"/>
    <n v="0.85008127466240857"/>
    <n v="17410.099999999999"/>
    <x v="2"/>
  </r>
  <r>
    <x v="13"/>
    <n v="39076"/>
    <x v="2147"/>
    <n v="4211"/>
    <n v="45769"/>
    <m/>
    <s v="Agustín Labaronnie"/>
    <m/>
    <m/>
    <m/>
    <n v="0"/>
    <m/>
    <m/>
    <m/>
    <m/>
    <m/>
    <m/>
    <m/>
    <m/>
    <m/>
    <m/>
    <m/>
    <m/>
    <m/>
    <m/>
    <m/>
    <m/>
    <m/>
    <m/>
    <m/>
    <x v="8"/>
    <n v="0"/>
    <n v="0"/>
    <n v="0"/>
    <x v="0"/>
    <m/>
    <m/>
    <n v="421.1"/>
    <x v="0"/>
  </r>
  <r>
    <x v="13"/>
    <n v="39077"/>
    <x v="2148"/>
    <n v="256"/>
    <n v="45769"/>
    <m/>
    <s v="Agustín Labaronnie"/>
    <m/>
    <m/>
    <m/>
    <n v="0"/>
    <m/>
    <m/>
    <m/>
    <m/>
    <m/>
    <m/>
    <m/>
    <m/>
    <m/>
    <m/>
    <m/>
    <m/>
    <m/>
    <m/>
    <m/>
    <m/>
    <m/>
    <m/>
    <m/>
    <x v="8"/>
    <n v="0"/>
    <n v="0"/>
    <n v="0"/>
    <x v="0"/>
    <m/>
    <m/>
    <n v="25.6"/>
    <x v="0"/>
  </r>
  <r>
    <x v="13"/>
    <n v="39078"/>
    <x v="2149"/>
    <n v="1739"/>
    <n v="45769"/>
    <m/>
    <s v="Agustín Labaronnie"/>
    <m/>
    <m/>
    <m/>
    <n v="0"/>
    <m/>
    <m/>
    <m/>
    <m/>
    <m/>
    <m/>
    <m/>
    <m/>
    <m/>
    <m/>
    <m/>
    <m/>
    <m/>
    <m/>
    <m/>
    <m/>
    <m/>
    <m/>
    <m/>
    <x v="8"/>
    <n v="0"/>
    <n v="0"/>
    <n v="0"/>
    <x v="0"/>
    <m/>
    <m/>
    <n v="173.9"/>
    <x v="0"/>
  </r>
  <r>
    <x v="13"/>
    <n v="39079"/>
    <x v="2150"/>
    <n v="10916"/>
    <n v="45769"/>
    <m/>
    <s v="Agustín Labaronnie"/>
    <m/>
    <m/>
    <m/>
    <n v="0"/>
    <m/>
    <m/>
    <m/>
    <m/>
    <m/>
    <m/>
    <m/>
    <m/>
    <m/>
    <m/>
    <m/>
    <m/>
    <m/>
    <m/>
    <m/>
    <m/>
    <m/>
    <m/>
    <m/>
    <x v="8"/>
    <n v="0"/>
    <n v="0"/>
    <n v="0"/>
    <x v="0"/>
    <m/>
    <m/>
    <n v="1091.5999999999999"/>
    <x v="0"/>
  </r>
  <r>
    <x v="13"/>
    <n v="39081"/>
    <x v="2151"/>
    <n v="508"/>
    <n v="45769"/>
    <m/>
    <s v="Agustín Labaronnie"/>
    <m/>
    <m/>
    <m/>
    <n v="0"/>
    <m/>
    <m/>
    <m/>
    <m/>
    <m/>
    <m/>
    <m/>
    <m/>
    <m/>
    <m/>
    <m/>
    <m/>
    <m/>
    <m/>
    <m/>
    <m/>
    <m/>
    <m/>
    <m/>
    <x v="8"/>
    <n v="0"/>
    <n v="0"/>
    <n v="0"/>
    <x v="0"/>
    <m/>
    <m/>
    <n v="50.8"/>
    <x v="0"/>
  </r>
  <r>
    <x v="13"/>
    <n v="39082"/>
    <x v="2152"/>
    <n v="1846"/>
    <n v="45769"/>
    <m/>
    <s v="Agustín Labaronnie"/>
    <m/>
    <m/>
    <m/>
    <n v="0"/>
    <m/>
    <m/>
    <m/>
    <m/>
    <m/>
    <m/>
    <m/>
    <m/>
    <m/>
    <m/>
    <m/>
    <m/>
    <m/>
    <m/>
    <m/>
    <m/>
    <m/>
    <m/>
    <m/>
    <x v="8"/>
    <n v="0"/>
    <n v="0"/>
    <n v="0"/>
    <x v="0"/>
    <m/>
    <m/>
    <n v="184.6"/>
    <x v="0"/>
  </r>
  <r>
    <x v="13"/>
    <n v="39083"/>
    <x v="2153"/>
    <n v="1076"/>
    <n v="45769"/>
    <m/>
    <s v="Agustín Labaronnie"/>
    <m/>
    <m/>
    <m/>
    <n v="0"/>
    <m/>
    <m/>
    <m/>
    <m/>
    <m/>
    <m/>
    <m/>
    <m/>
    <m/>
    <m/>
    <m/>
    <m/>
    <m/>
    <m/>
    <m/>
    <m/>
    <m/>
    <m/>
    <m/>
    <x v="8"/>
    <n v="0"/>
    <n v="0"/>
    <n v="0"/>
    <x v="0"/>
    <m/>
    <m/>
    <n v="107.6"/>
    <x v="0"/>
  </r>
  <r>
    <x v="13"/>
    <n v="39084"/>
    <x v="2154"/>
    <n v="1115"/>
    <n v="45769"/>
    <m/>
    <s v="Agustín Labaronnie"/>
    <m/>
    <m/>
    <m/>
    <n v="0"/>
    <m/>
    <m/>
    <m/>
    <m/>
    <m/>
    <m/>
    <m/>
    <m/>
    <m/>
    <m/>
    <m/>
    <m/>
    <m/>
    <m/>
    <m/>
    <m/>
    <m/>
    <m/>
    <m/>
    <x v="8"/>
    <n v="0"/>
    <n v="0"/>
    <n v="0"/>
    <x v="0"/>
    <m/>
    <m/>
    <n v="111.5"/>
    <x v="0"/>
  </r>
  <r>
    <x v="13"/>
    <n v="39085"/>
    <x v="2155"/>
    <n v="9092"/>
    <n v="45769"/>
    <m/>
    <s v="Agustín Labaronnie"/>
    <m/>
    <m/>
    <m/>
    <n v="0"/>
    <m/>
    <m/>
    <m/>
    <m/>
    <m/>
    <m/>
    <m/>
    <m/>
    <m/>
    <m/>
    <m/>
    <m/>
    <m/>
    <m/>
    <m/>
    <m/>
    <m/>
    <m/>
    <m/>
    <x v="8"/>
    <n v="0"/>
    <n v="0"/>
    <n v="0"/>
    <x v="0"/>
    <m/>
    <m/>
    <n v="909.2"/>
    <x v="0"/>
  </r>
  <r>
    <x v="13"/>
    <n v="39086"/>
    <x v="2156"/>
    <n v="375"/>
    <n v="45769"/>
    <m/>
    <s v="Agustín Labaronnie"/>
    <m/>
    <m/>
    <m/>
    <n v="0"/>
    <m/>
    <m/>
    <m/>
    <m/>
    <m/>
    <m/>
    <m/>
    <m/>
    <m/>
    <m/>
    <m/>
    <m/>
    <m/>
    <m/>
    <m/>
    <m/>
    <m/>
    <m/>
    <m/>
    <x v="8"/>
    <n v="0"/>
    <n v="0"/>
    <n v="0"/>
    <x v="0"/>
    <m/>
    <m/>
    <n v="37.5"/>
    <x v="0"/>
  </r>
  <r>
    <x v="13"/>
    <n v="39087"/>
    <x v="2157"/>
    <n v="51663"/>
    <n v="45769"/>
    <m/>
    <s v="Agustín Labaronnie"/>
    <m/>
    <m/>
    <m/>
    <n v="0"/>
    <m/>
    <m/>
    <m/>
    <m/>
    <m/>
    <m/>
    <m/>
    <m/>
    <m/>
    <m/>
    <m/>
    <m/>
    <m/>
    <m/>
    <m/>
    <m/>
    <m/>
    <m/>
    <m/>
    <x v="8"/>
    <n v="0"/>
    <n v="0"/>
    <n v="0"/>
    <x v="0"/>
    <m/>
    <m/>
    <n v="5166.3"/>
    <x v="0"/>
  </r>
  <r>
    <x v="13"/>
    <n v="39088"/>
    <x v="2158"/>
    <n v="53"/>
    <n v="45769"/>
    <m/>
    <s v="Agustín Labaronnie"/>
    <m/>
    <m/>
    <m/>
    <n v="0"/>
    <m/>
    <m/>
    <m/>
    <m/>
    <m/>
    <m/>
    <m/>
    <m/>
    <m/>
    <m/>
    <m/>
    <m/>
    <m/>
    <m/>
    <m/>
    <m/>
    <m/>
    <m/>
    <m/>
    <x v="8"/>
    <n v="0"/>
    <n v="0"/>
    <n v="0"/>
    <x v="0"/>
    <m/>
    <m/>
    <n v="5.3"/>
    <x v="0"/>
  </r>
  <r>
    <x v="13"/>
    <n v="39089"/>
    <x v="2159"/>
    <n v="157"/>
    <n v="45769"/>
    <m/>
    <s v="Agustín Labaronnie"/>
    <m/>
    <m/>
    <m/>
    <n v="0"/>
    <m/>
    <m/>
    <m/>
    <m/>
    <m/>
    <m/>
    <m/>
    <m/>
    <m/>
    <m/>
    <m/>
    <m/>
    <m/>
    <m/>
    <m/>
    <m/>
    <m/>
    <m/>
    <m/>
    <x v="8"/>
    <n v="0"/>
    <n v="0"/>
    <n v="0"/>
    <x v="0"/>
    <m/>
    <m/>
    <n v="15.7"/>
    <x v="0"/>
  </r>
  <r>
    <x v="13"/>
    <n v="39090"/>
    <x v="2160"/>
    <n v="946"/>
    <n v="45769"/>
    <m/>
    <s v="Agustín Labaronnie"/>
    <m/>
    <m/>
    <m/>
    <n v="0"/>
    <m/>
    <m/>
    <m/>
    <m/>
    <m/>
    <m/>
    <m/>
    <m/>
    <m/>
    <m/>
    <m/>
    <m/>
    <m/>
    <m/>
    <m/>
    <m/>
    <m/>
    <m/>
    <m/>
    <x v="8"/>
    <n v="0"/>
    <n v="0"/>
    <n v="0"/>
    <x v="0"/>
    <m/>
    <m/>
    <n v="94.6"/>
    <x v="0"/>
  </r>
  <r>
    <x v="13"/>
    <n v="39095"/>
    <x v="2161"/>
    <n v="2796"/>
    <n v="45769"/>
    <m/>
    <s v="Agustín Labaronnie"/>
    <m/>
    <m/>
    <m/>
    <n v="0"/>
    <m/>
    <m/>
    <m/>
    <m/>
    <m/>
    <m/>
    <m/>
    <m/>
    <m/>
    <m/>
    <m/>
    <m/>
    <m/>
    <m/>
    <m/>
    <m/>
    <m/>
    <m/>
    <m/>
    <x v="8"/>
    <n v="0"/>
    <n v="0"/>
    <n v="0"/>
    <x v="0"/>
    <m/>
    <m/>
    <n v="279.60000000000002"/>
    <x v="0"/>
  </r>
  <r>
    <x v="13"/>
    <n v="39091"/>
    <x v="2162"/>
    <n v="2152"/>
    <n v="45769"/>
    <m/>
    <s v="Agustín Labaronnie"/>
    <m/>
    <m/>
    <m/>
    <n v="0"/>
    <m/>
    <m/>
    <m/>
    <m/>
    <m/>
    <m/>
    <m/>
    <m/>
    <m/>
    <m/>
    <m/>
    <m/>
    <m/>
    <m/>
    <m/>
    <m/>
    <m/>
    <m/>
    <m/>
    <x v="8"/>
    <n v="0"/>
    <n v="0"/>
    <n v="0"/>
    <x v="0"/>
    <m/>
    <m/>
    <n v="215.2"/>
    <x v="0"/>
  </r>
  <r>
    <x v="13"/>
    <n v="39092"/>
    <x v="2163"/>
    <n v="884"/>
    <n v="45769"/>
    <m/>
    <s v="Agustín Labaronnie"/>
    <m/>
    <m/>
    <m/>
    <n v="0"/>
    <m/>
    <m/>
    <m/>
    <m/>
    <m/>
    <m/>
    <m/>
    <m/>
    <m/>
    <m/>
    <m/>
    <m/>
    <m/>
    <m/>
    <m/>
    <m/>
    <m/>
    <m/>
    <m/>
    <x v="8"/>
    <n v="0"/>
    <n v="0"/>
    <n v="0"/>
    <x v="0"/>
    <m/>
    <m/>
    <n v="88.4"/>
    <x v="0"/>
  </r>
  <r>
    <x v="13"/>
    <n v="39093"/>
    <x v="2164"/>
    <n v="320"/>
    <n v="45769"/>
    <m/>
    <s v="Agustín Labaronnie"/>
    <m/>
    <m/>
    <m/>
    <n v="0"/>
    <m/>
    <m/>
    <m/>
    <m/>
    <m/>
    <m/>
    <m/>
    <m/>
    <m/>
    <m/>
    <m/>
    <m/>
    <m/>
    <m/>
    <m/>
    <m/>
    <m/>
    <m/>
    <m/>
    <x v="8"/>
    <n v="0"/>
    <n v="0"/>
    <n v="0"/>
    <x v="0"/>
    <m/>
    <m/>
    <n v="32"/>
    <x v="0"/>
  </r>
  <r>
    <x v="13"/>
    <n v="39094"/>
    <x v="2165"/>
    <n v="931"/>
    <n v="45769"/>
    <m/>
    <s v="Agustín Labaronnie"/>
    <m/>
    <m/>
    <m/>
    <n v="0"/>
    <m/>
    <m/>
    <m/>
    <m/>
    <m/>
    <m/>
    <m/>
    <m/>
    <m/>
    <m/>
    <m/>
    <m/>
    <m/>
    <m/>
    <m/>
    <m/>
    <m/>
    <m/>
    <m/>
    <x v="8"/>
    <n v="0"/>
    <n v="0"/>
    <n v="0"/>
    <x v="0"/>
    <m/>
    <m/>
    <n v="93.1"/>
    <x v="0"/>
  </r>
  <r>
    <x v="13"/>
    <n v="39101"/>
    <x v="2166"/>
    <n v="252"/>
    <n v="45769"/>
    <m/>
    <s v="Agustín Labaronnie"/>
    <m/>
    <m/>
    <m/>
    <n v="0"/>
    <m/>
    <m/>
    <m/>
    <m/>
    <m/>
    <m/>
    <m/>
    <m/>
    <m/>
    <m/>
    <m/>
    <m/>
    <m/>
    <m/>
    <m/>
    <m/>
    <m/>
    <m/>
    <m/>
    <x v="8"/>
    <n v="0"/>
    <n v="0"/>
    <n v="0"/>
    <x v="0"/>
    <m/>
    <m/>
    <n v="25.2"/>
    <x v="0"/>
  </r>
  <r>
    <x v="13"/>
    <n v="39096"/>
    <x v="2167"/>
    <n v="690"/>
    <n v="45769"/>
    <m/>
    <s v="Agustín Labaronnie"/>
    <m/>
    <m/>
    <m/>
    <n v="0"/>
    <m/>
    <m/>
    <m/>
    <m/>
    <m/>
    <m/>
    <m/>
    <m/>
    <m/>
    <m/>
    <m/>
    <m/>
    <m/>
    <m/>
    <m/>
    <m/>
    <m/>
    <m/>
    <m/>
    <x v="8"/>
    <n v="0"/>
    <n v="0"/>
    <n v="0"/>
    <x v="0"/>
    <m/>
    <m/>
    <n v="69"/>
    <x v="0"/>
  </r>
  <r>
    <x v="13"/>
    <n v="39097"/>
    <x v="2168"/>
    <n v="768"/>
    <n v="45769"/>
    <m/>
    <s v="Agustín Labaronnie"/>
    <m/>
    <m/>
    <m/>
    <n v="0"/>
    <m/>
    <m/>
    <m/>
    <m/>
    <m/>
    <m/>
    <m/>
    <m/>
    <m/>
    <m/>
    <m/>
    <m/>
    <m/>
    <m/>
    <m/>
    <m/>
    <m/>
    <m/>
    <m/>
    <x v="8"/>
    <n v="0"/>
    <n v="0"/>
    <n v="0"/>
    <x v="0"/>
    <m/>
    <m/>
    <n v="76.8"/>
    <x v="0"/>
  </r>
  <r>
    <x v="13"/>
    <n v="39098"/>
    <x v="2169"/>
    <n v="1685"/>
    <n v="45769"/>
    <m/>
    <s v="Agustín Labaronnie"/>
    <m/>
    <m/>
    <m/>
    <n v="0"/>
    <m/>
    <m/>
    <m/>
    <m/>
    <m/>
    <m/>
    <m/>
    <m/>
    <m/>
    <m/>
    <m/>
    <m/>
    <m/>
    <m/>
    <m/>
    <m/>
    <m/>
    <m/>
    <m/>
    <x v="8"/>
    <n v="0"/>
    <n v="0"/>
    <n v="0"/>
    <x v="0"/>
    <m/>
    <m/>
    <n v="168.5"/>
    <x v="0"/>
  </r>
  <r>
    <x v="13"/>
    <n v="39099"/>
    <x v="2170"/>
    <n v="3953"/>
    <n v="45769"/>
    <m/>
    <s v="Agustín Labaronnie"/>
    <m/>
    <m/>
    <m/>
    <n v="0"/>
    <m/>
    <m/>
    <m/>
    <m/>
    <m/>
    <m/>
    <m/>
    <m/>
    <m/>
    <m/>
    <m/>
    <m/>
    <m/>
    <m/>
    <m/>
    <m/>
    <m/>
    <m/>
    <m/>
    <x v="8"/>
    <n v="0"/>
    <n v="0"/>
    <n v="0"/>
    <x v="0"/>
    <m/>
    <m/>
    <n v="395.3"/>
    <x v="0"/>
  </r>
  <r>
    <x v="13"/>
    <n v="39100"/>
    <x v="2171"/>
    <n v="1020"/>
    <n v="45769"/>
    <m/>
    <s v="Agustín Labaronnie"/>
    <m/>
    <m/>
    <m/>
    <n v="0"/>
    <m/>
    <m/>
    <m/>
    <m/>
    <m/>
    <m/>
    <m/>
    <m/>
    <m/>
    <m/>
    <m/>
    <m/>
    <m/>
    <m/>
    <m/>
    <m/>
    <m/>
    <m/>
    <m/>
    <x v="8"/>
    <n v="0"/>
    <n v="0"/>
    <n v="0"/>
    <x v="0"/>
    <m/>
    <m/>
    <n v="102"/>
    <x v="0"/>
  </r>
  <r>
    <x v="13"/>
    <n v="39102"/>
    <x v="2172"/>
    <n v="2945"/>
    <n v="45769"/>
    <m/>
    <s v="Agustín Labaronnie"/>
    <m/>
    <m/>
    <m/>
    <n v="0"/>
    <m/>
    <m/>
    <m/>
    <m/>
    <m/>
    <m/>
    <m/>
    <m/>
    <m/>
    <m/>
    <m/>
    <m/>
    <m/>
    <m/>
    <m/>
    <m/>
    <m/>
    <m/>
    <m/>
    <x v="8"/>
    <n v="0"/>
    <n v="0"/>
    <n v="0"/>
    <x v="0"/>
    <m/>
    <m/>
    <n v="294.5"/>
    <x v="0"/>
  </r>
  <r>
    <x v="14"/>
    <n v="51001"/>
    <x v="2173"/>
    <n v="83229"/>
    <n v="45404"/>
    <m/>
    <s v="Blanca"/>
    <m/>
    <m/>
    <m/>
    <n v="0"/>
    <m/>
    <n v="0"/>
    <m/>
    <m/>
    <m/>
    <n v="0"/>
    <m/>
    <m/>
    <m/>
    <m/>
    <m/>
    <m/>
    <m/>
    <m/>
    <m/>
    <m/>
    <m/>
    <m/>
    <m/>
    <x v="9"/>
    <n v="0"/>
    <n v="0"/>
    <n v="2"/>
    <x v="1"/>
    <m/>
    <m/>
    <n v="8322.9"/>
    <x v="0"/>
  </r>
  <r>
    <x v="15"/>
    <n v="14001"/>
    <x v="2174"/>
    <n v="4091"/>
    <n v="45783"/>
    <m/>
    <s v="Maribel Rodrigo"/>
    <m/>
    <m/>
    <m/>
    <n v="0"/>
    <m/>
    <m/>
    <m/>
    <m/>
    <m/>
    <m/>
    <m/>
    <m/>
    <m/>
    <m/>
    <m/>
    <m/>
    <m/>
    <m/>
    <m/>
    <m/>
    <m/>
    <m/>
    <m/>
    <x v="3"/>
    <n v="0"/>
    <n v="0"/>
    <n v="0"/>
    <x v="0"/>
    <m/>
    <m/>
    <n v="409.1"/>
    <x v="0"/>
  </r>
  <r>
    <x v="15"/>
    <n v="14002"/>
    <x v="2175"/>
    <n v="13210"/>
    <n v="45783"/>
    <n v="45937"/>
    <s v="Maribel Rodrigo"/>
    <s v="HASTA 6/01/26 PARA CONTESTAR"/>
    <s v="FASE 2 07/10/25"/>
    <m/>
    <n v="0"/>
    <m/>
    <m/>
    <m/>
    <m/>
    <m/>
    <m/>
    <m/>
    <m/>
    <m/>
    <m/>
    <m/>
    <m/>
    <m/>
    <m/>
    <m/>
    <m/>
    <m/>
    <m/>
    <m/>
    <x v="3"/>
    <n v="0"/>
    <n v="0"/>
    <n v="0"/>
    <x v="0"/>
    <m/>
    <m/>
    <n v="1321"/>
    <x v="0"/>
  </r>
  <r>
    <x v="15"/>
    <n v="14003"/>
    <x v="2176"/>
    <n v="1501"/>
    <n v="45783"/>
    <m/>
    <s v="Maribel Rodrigo"/>
    <m/>
    <m/>
    <m/>
    <n v="0"/>
    <m/>
    <m/>
    <m/>
    <m/>
    <m/>
    <m/>
    <m/>
    <m/>
    <m/>
    <m/>
    <m/>
    <m/>
    <m/>
    <m/>
    <m/>
    <m/>
    <m/>
    <m/>
    <m/>
    <x v="3"/>
    <n v="0"/>
    <n v="0"/>
    <n v="0"/>
    <x v="0"/>
    <m/>
    <m/>
    <n v="150.1"/>
    <x v="0"/>
  </r>
  <r>
    <x v="15"/>
    <n v="14004"/>
    <x v="2177"/>
    <n v="2323"/>
    <n v="45783"/>
    <m/>
    <s v="Maribel Rodrigo"/>
    <m/>
    <m/>
    <m/>
    <n v="0"/>
    <m/>
    <m/>
    <m/>
    <m/>
    <m/>
    <m/>
    <m/>
    <m/>
    <m/>
    <m/>
    <m/>
    <m/>
    <m/>
    <m/>
    <m/>
    <m/>
    <m/>
    <m/>
    <m/>
    <x v="3"/>
    <n v="0"/>
    <n v="0"/>
    <n v="0"/>
    <x v="0"/>
    <m/>
    <m/>
    <n v="232.3"/>
    <x v="0"/>
  </r>
  <r>
    <x v="15"/>
    <n v="14005"/>
    <x v="2178"/>
    <n v="7981"/>
    <n v="45783"/>
    <m/>
    <s v="Maribel Rodrigo"/>
    <s v="FASE 2 27/10/25"/>
    <s v="FASE 2 27/10/25"/>
    <m/>
    <n v="0"/>
    <m/>
    <m/>
    <m/>
    <m/>
    <m/>
    <m/>
    <m/>
    <m/>
    <m/>
    <m/>
    <m/>
    <m/>
    <m/>
    <m/>
    <m/>
    <m/>
    <m/>
    <m/>
    <m/>
    <x v="3"/>
    <n v="0"/>
    <n v="0"/>
    <n v="0"/>
    <x v="0"/>
    <m/>
    <m/>
    <n v="798.1"/>
    <x v="0"/>
  </r>
  <r>
    <x v="15"/>
    <n v="14006"/>
    <x v="2179"/>
    <n v="1503"/>
    <n v="45783"/>
    <m/>
    <s v="Maribel Rodrigo"/>
    <m/>
    <m/>
    <m/>
    <n v="0"/>
    <m/>
    <m/>
    <m/>
    <m/>
    <m/>
    <m/>
    <m/>
    <m/>
    <m/>
    <m/>
    <m/>
    <m/>
    <m/>
    <m/>
    <m/>
    <m/>
    <m/>
    <m/>
    <m/>
    <x v="3"/>
    <n v="0"/>
    <n v="0"/>
    <n v="0"/>
    <x v="0"/>
    <m/>
    <m/>
    <n v="150.30000000000001"/>
    <x v="0"/>
  </r>
  <r>
    <x v="15"/>
    <n v="14007"/>
    <x v="2180"/>
    <n v="18436"/>
    <n v="45783"/>
    <m/>
    <s v="Maribel Rodrigo"/>
    <s v="HASTA 6/01/26 PARA CONTESTAR"/>
    <s v="FASE 2 07/10/25 24/10/25  CONTESTA QUE TIENE 3 MESES PARA CONTESAR SILENCIO -"/>
    <m/>
    <n v="0"/>
    <m/>
    <m/>
    <m/>
    <m/>
    <m/>
    <m/>
    <m/>
    <m/>
    <m/>
    <m/>
    <m/>
    <m/>
    <m/>
    <m/>
    <m/>
    <m/>
    <m/>
    <m/>
    <m/>
    <x v="3"/>
    <n v="0"/>
    <n v="0"/>
    <n v="0"/>
    <x v="0"/>
    <m/>
    <m/>
    <n v="1843.6"/>
    <x v="0"/>
  </r>
  <r>
    <x v="15"/>
    <n v="14008"/>
    <x v="2181"/>
    <n v="3099"/>
    <n v="45783"/>
    <m/>
    <s v="Maribel Rodrigo"/>
    <m/>
    <m/>
    <m/>
    <n v="0"/>
    <m/>
    <m/>
    <m/>
    <m/>
    <m/>
    <m/>
    <m/>
    <m/>
    <m/>
    <m/>
    <m/>
    <m/>
    <m/>
    <m/>
    <m/>
    <m/>
    <m/>
    <m/>
    <m/>
    <x v="3"/>
    <n v="0"/>
    <n v="0"/>
    <n v="0"/>
    <x v="0"/>
    <m/>
    <m/>
    <n v="309.89999999999998"/>
    <x v="0"/>
  </r>
  <r>
    <x v="15"/>
    <n v="14009"/>
    <x v="2182"/>
    <n v="2818"/>
    <n v="45783"/>
    <m/>
    <s v="Maribel Rodrigo"/>
    <m/>
    <m/>
    <m/>
    <n v="0"/>
    <m/>
    <m/>
    <m/>
    <m/>
    <m/>
    <m/>
    <m/>
    <m/>
    <m/>
    <m/>
    <m/>
    <m/>
    <m/>
    <m/>
    <m/>
    <m/>
    <m/>
    <m/>
    <m/>
    <x v="3"/>
    <n v="0"/>
    <n v="0"/>
    <n v="0"/>
    <x v="0"/>
    <m/>
    <m/>
    <n v="281.8"/>
    <x v="0"/>
  </r>
  <r>
    <x v="15"/>
    <n v="14010"/>
    <x v="2183"/>
    <n v="4910"/>
    <n v="45783"/>
    <m/>
    <s v="Maribel Rodrigo"/>
    <s v="FASE 2 27/10/25 amplian plazo resolución 3 meses 20/01/26"/>
    <s v="FASE 2 27/10/25"/>
    <m/>
    <n v="0"/>
    <m/>
    <m/>
    <m/>
    <m/>
    <m/>
    <m/>
    <m/>
    <m/>
    <m/>
    <m/>
    <m/>
    <m/>
    <m/>
    <m/>
    <m/>
    <m/>
    <m/>
    <m/>
    <m/>
    <x v="3"/>
    <n v="0"/>
    <n v="0"/>
    <n v="0"/>
    <x v="0"/>
    <m/>
    <m/>
    <n v="491"/>
    <x v="0"/>
  </r>
  <r>
    <x v="15"/>
    <n v="14011"/>
    <x v="2184"/>
    <n v="635"/>
    <n v="45783"/>
    <m/>
    <s v="Maribel Rodrigo"/>
    <m/>
    <m/>
    <m/>
    <n v="0"/>
    <m/>
    <m/>
    <m/>
    <m/>
    <m/>
    <m/>
    <m/>
    <m/>
    <m/>
    <m/>
    <m/>
    <m/>
    <m/>
    <m/>
    <m/>
    <m/>
    <m/>
    <m/>
    <m/>
    <x v="3"/>
    <n v="0"/>
    <n v="0"/>
    <n v="0"/>
    <x v="0"/>
    <m/>
    <m/>
    <n v="63.5"/>
    <x v="0"/>
  </r>
  <r>
    <x v="15"/>
    <n v="14012"/>
    <x v="2185"/>
    <n v="7134"/>
    <n v="45783"/>
    <m/>
    <s v="Maribel Rodrigo"/>
    <s v="FASE 2 27/10/25 amplian plazo resolución 3 meses 20/01/26"/>
    <s v="FASE 2 27/10/25"/>
    <m/>
    <n v="0"/>
    <m/>
    <m/>
    <m/>
    <m/>
    <m/>
    <m/>
    <m/>
    <m/>
    <m/>
    <m/>
    <m/>
    <m/>
    <m/>
    <m/>
    <m/>
    <m/>
    <m/>
    <m/>
    <m/>
    <x v="3"/>
    <n v="0"/>
    <n v="0"/>
    <n v="0"/>
    <x v="0"/>
    <m/>
    <m/>
    <n v="713.4"/>
    <x v="0"/>
  </r>
  <r>
    <x v="15"/>
    <n v="14013"/>
    <x v="2186"/>
    <n v="20024"/>
    <n v="45792"/>
    <m/>
    <s v="Maribel Rodrigo"/>
    <s v="HASTA 6/01/26 PARA CONTESTAR"/>
    <s v="FASE 2 07/10/25"/>
    <m/>
    <n v="0"/>
    <m/>
    <m/>
    <m/>
    <m/>
    <m/>
    <m/>
    <m/>
    <m/>
    <m/>
    <m/>
    <m/>
    <m/>
    <m/>
    <m/>
    <m/>
    <m/>
    <m/>
    <m/>
    <m/>
    <x v="3"/>
    <n v="0"/>
    <n v="0"/>
    <n v="0"/>
    <x v="0"/>
    <m/>
    <m/>
    <n v="2002.4"/>
    <x v="0"/>
  </r>
  <r>
    <x v="15"/>
    <n v="14014"/>
    <x v="2187"/>
    <n v="2806"/>
    <n v="45792"/>
    <m/>
    <s v="Maribel Rodrigo"/>
    <m/>
    <m/>
    <m/>
    <n v="0"/>
    <m/>
    <m/>
    <m/>
    <m/>
    <m/>
    <m/>
    <m/>
    <m/>
    <m/>
    <m/>
    <m/>
    <m/>
    <m/>
    <m/>
    <m/>
    <m/>
    <m/>
    <m/>
    <m/>
    <x v="3"/>
    <n v="0"/>
    <n v="0"/>
    <n v="0"/>
    <x v="0"/>
    <m/>
    <m/>
    <n v="280.60000000000002"/>
    <x v="0"/>
  </r>
  <r>
    <x v="15"/>
    <n v="14015"/>
    <x v="2188"/>
    <n v="2299"/>
    <n v="45792"/>
    <m/>
    <s v="Maribel Rodrigo"/>
    <m/>
    <m/>
    <m/>
    <n v="0"/>
    <m/>
    <m/>
    <m/>
    <m/>
    <m/>
    <m/>
    <m/>
    <m/>
    <m/>
    <m/>
    <m/>
    <m/>
    <m/>
    <m/>
    <m/>
    <m/>
    <m/>
    <m/>
    <m/>
    <x v="3"/>
    <n v="0"/>
    <n v="0"/>
    <n v="0"/>
    <x v="0"/>
    <m/>
    <m/>
    <n v="229.9"/>
    <x v="0"/>
  </r>
  <r>
    <x v="15"/>
    <n v="14016"/>
    <x v="2189"/>
    <n v="1422"/>
    <n v="45792"/>
    <m/>
    <s v="Maribel Rodrigo"/>
    <m/>
    <m/>
    <m/>
    <n v="0"/>
    <m/>
    <m/>
    <m/>
    <m/>
    <m/>
    <m/>
    <m/>
    <m/>
    <m/>
    <m/>
    <m/>
    <m/>
    <m/>
    <m/>
    <m/>
    <m/>
    <m/>
    <m/>
    <m/>
    <x v="3"/>
    <n v="0"/>
    <n v="0"/>
    <n v="0"/>
    <x v="0"/>
    <m/>
    <m/>
    <n v="142.19999999999999"/>
    <x v="0"/>
  </r>
  <r>
    <x v="15"/>
    <n v="14017"/>
    <x v="2190"/>
    <n v="14381"/>
    <n v="45792"/>
    <m/>
    <s v="Maribel Rodrigo"/>
    <m/>
    <s v="FASE 2 07/10/25"/>
    <m/>
    <n v="0"/>
    <m/>
    <m/>
    <m/>
    <m/>
    <m/>
    <m/>
    <m/>
    <m/>
    <m/>
    <m/>
    <m/>
    <m/>
    <m/>
    <m/>
    <m/>
    <m/>
    <m/>
    <m/>
    <m/>
    <x v="3"/>
    <n v="0"/>
    <n v="0"/>
    <n v="0"/>
    <x v="0"/>
    <m/>
    <m/>
    <n v="1438.1"/>
    <x v="0"/>
  </r>
  <r>
    <x v="15"/>
    <n v="14018"/>
    <x v="2191"/>
    <n v="4325"/>
    <n v="45792"/>
    <m/>
    <s v="Maribel Rodrigo"/>
    <m/>
    <m/>
    <m/>
    <n v="0"/>
    <m/>
    <m/>
    <m/>
    <m/>
    <m/>
    <m/>
    <m/>
    <m/>
    <m/>
    <m/>
    <m/>
    <m/>
    <m/>
    <m/>
    <m/>
    <m/>
    <m/>
    <m/>
    <m/>
    <x v="3"/>
    <n v="0"/>
    <n v="0"/>
    <n v="0"/>
    <x v="0"/>
    <m/>
    <m/>
    <n v="432.5"/>
    <x v="0"/>
  </r>
  <r>
    <x v="15"/>
    <n v="14019"/>
    <x v="2192"/>
    <n v="7612"/>
    <n v="45792"/>
    <m/>
    <s v="Maribel Rodrigo"/>
    <s v="FASE 2 27/10/25 amplian plazo resolución 3 meses 20/01/26"/>
    <m/>
    <m/>
    <n v="0"/>
    <m/>
    <m/>
    <m/>
    <m/>
    <m/>
    <m/>
    <m/>
    <m/>
    <m/>
    <m/>
    <m/>
    <m/>
    <m/>
    <m/>
    <m/>
    <m/>
    <m/>
    <m/>
    <m/>
    <x v="3"/>
    <n v="0"/>
    <n v="0"/>
    <n v="0"/>
    <x v="0"/>
    <m/>
    <m/>
    <n v="761.2"/>
    <x v="0"/>
  </r>
  <r>
    <x v="15"/>
    <n v="14020"/>
    <x v="2193"/>
    <n v="373"/>
    <n v="45792"/>
    <m/>
    <s v="Maribel Rodrigo"/>
    <m/>
    <m/>
    <m/>
    <n v="0"/>
    <m/>
    <m/>
    <m/>
    <m/>
    <m/>
    <m/>
    <m/>
    <m/>
    <m/>
    <m/>
    <m/>
    <m/>
    <m/>
    <m/>
    <m/>
    <m/>
    <m/>
    <m/>
    <m/>
    <x v="3"/>
    <n v="0"/>
    <n v="0"/>
    <n v="0"/>
    <x v="0"/>
    <m/>
    <m/>
    <n v="37.299999999999997"/>
    <x v="0"/>
  </r>
  <r>
    <x v="15"/>
    <n v="14021"/>
    <x v="2194"/>
    <n v="322811"/>
    <n v="45792"/>
    <m/>
    <s v="Maribel Rodrigo"/>
    <n v="45813"/>
    <s v="OK"/>
    <n v="45813"/>
    <n v="5241"/>
    <n v="45657"/>
    <n v="70"/>
    <s v="No"/>
    <m/>
    <s v="si"/>
    <n v="70"/>
    <n v="1500000"/>
    <m/>
    <n v="1206"/>
    <n v="580"/>
    <n v="50"/>
    <n v="320"/>
    <s v="SI"/>
    <s v="SI"/>
    <s v="SI"/>
    <m/>
    <m/>
    <m/>
    <m/>
    <x v="3"/>
    <n v="0.7"/>
    <n v="3669"/>
    <n v="14"/>
    <x v="1"/>
    <n v="4.6466818045233902"/>
    <m/>
    <n v="32281.1"/>
    <x v="1"/>
  </r>
  <r>
    <x v="15"/>
    <n v="14022"/>
    <x v="2195"/>
    <n v="4478"/>
    <n v="45792"/>
    <m/>
    <s v="Maribel Rodrigo"/>
    <m/>
    <m/>
    <m/>
    <n v="0"/>
    <m/>
    <m/>
    <m/>
    <m/>
    <m/>
    <m/>
    <m/>
    <m/>
    <m/>
    <m/>
    <m/>
    <m/>
    <m/>
    <m/>
    <m/>
    <m/>
    <m/>
    <m/>
    <m/>
    <x v="3"/>
    <n v="0"/>
    <n v="0"/>
    <n v="0"/>
    <x v="0"/>
    <m/>
    <m/>
    <n v="447.8"/>
    <x v="0"/>
  </r>
  <r>
    <x v="15"/>
    <n v="14023"/>
    <x v="2196"/>
    <n v="2365"/>
    <n v="45792"/>
    <m/>
    <s v="Maribel Rodrigo"/>
    <m/>
    <m/>
    <m/>
    <n v="0"/>
    <m/>
    <m/>
    <m/>
    <m/>
    <m/>
    <m/>
    <m/>
    <m/>
    <m/>
    <m/>
    <m/>
    <m/>
    <m/>
    <m/>
    <m/>
    <m/>
    <m/>
    <m/>
    <m/>
    <x v="3"/>
    <n v="0"/>
    <n v="0"/>
    <n v="0"/>
    <x v="0"/>
    <m/>
    <m/>
    <n v="236.5"/>
    <x v="0"/>
  </r>
  <r>
    <x v="15"/>
    <n v="14024"/>
    <x v="2197"/>
    <n v="2234"/>
    <n v="45792"/>
    <m/>
    <s v="Maribel Rodrigo"/>
    <m/>
    <m/>
    <m/>
    <n v="0"/>
    <m/>
    <m/>
    <m/>
    <m/>
    <m/>
    <m/>
    <m/>
    <m/>
    <m/>
    <m/>
    <m/>
    <m/>
    <m/>
    <m/>
    <m/>
    <m/>
    <m/>
    <m/>
    <m/>
    <x v="3"/>
    <n v="0"/>
    <n v="0"/>
    <n v="0"/>
    <x v="0"/>
    <m/>
    <m/>
    <n v="223.4"/>
    <x v="0"/>
  </r>
  <r>
    <x v="15"/>
    <n v="14025"/>
    <x v="2198"/>
    <n v="3177"/>
    <n v="45792"/>
    <m/>
    <s v="Maribel Rodrigo"/>
    <m/>
    <m/>
    <m/>
    <n v="0"/>
    <m/>
    <m/>
    <m/>
    <m/>
    <m/>
    <m/>
    <m/>
    <m/>
    <m/>
    <m/>
    <m/>
    <m/>
    <m/>
    <m/>
    <m/>
    <m/>
    <m/>
    <m/>
    <m/>
    <x v="3"/>
    <n v="0"/>
    <n v="0"/>
    <n v="0"/>
    <x v="0"/>
    <m/>
    <m/>
    <n v="317.7"/>
    <x v="0"/>
  </r>
  <r>
    <x v="15"/>
    <n v="14026"/>
    <x v="2199"/>
    <n v="2341"/>
    <n v="45792"/>
    <m/>
    <s v="Maribel Rodrigo"/>
    <m/>
    <m/>
    <m/>
    <n v="0"/>
    <m/>
    <m/>
    <m/>
    <m/>
    <m/>
    <m/>
    <m/>
    <m/>
    <m/>
    <m/>
    <m/>
    <m/>
    <m/>
    <m/>
    <m/>
    <m/>
    <m/>
    <m/>
    <m/>
    <x v="3"/>
    <n v="0"/>
    <n v="0"/>
    <n v="0"/>
    <x v="0"/>
    <m/>
    <m/>
    <n v="234.1"/>
    <x v="0"/>
  </r>
  <r>
    <x v="15"/>
    <n v="14027"/>
    <x v="2200"/>
    <n v="9638"/>
    <n v="45792"/>
    <m/>
    <s v="Maribel Rodrigo"/>
    <s v="FASE 2 27/10/25 amplian plazo resolución 3 meses 20/01/26"/>
    <m/>
    <m/>
    <n v="0"/>
    <m/>
    <m/>
    <m/>
    <m/>
    <m/>
    <m/>
    <m/>
    <m/>
    <m/>
    <m/>
    <m/>
    <m/>
    <m/>
    <m/>
    <m/>
    <m/>
    <m/>
    <m/>
    <m/>
    <x v="3"/>
    <n v="0"/>
    <n v="0"/>
    <n v="0"/>
    <x v="0"/>
    <m/>
    <m/>
    <n v="963.8"/>
    <x v="0"/>
  </r>
  <r>
    <x v="15"/>
    <n v="14901"/>
    <x v="2201"/>
    <n v="1067"/>
    <n v="45792"/>
    <m/>
    <s v="Maribel Rodrigo"/>
    <m/>
    <m/>
    <m/>
    <n v="0"/>
    <m/>
    <m/>
    <m/>
    <m/>
    <m/>
    <m/>
    <m/>
    <m/>
    <m/>
    <m/>
    <m/>
    <m/>
    <m/>
    <m/>
    <m/>
    <m/>
    <m/>
    <m/>
    <m/>
    <x v="3"/>
    <n v="0"/>
    <n v="0"/>
    <n v="0"/>
    <x v="0"/>
    <m/>
    <m/>
    <n v="106.7"/>
    <x v="0"/>
  </r>
  <r>
    <x v="15"/>
    <n v="14028"/>
    <x v="2202"/>
    <n v="339"/>
    <n v="45792"/>
    <m/>
    <s v="Maribel Rodrigo"/>
    <m/>
    <m/>
    <m/>
    <n v="0"/>
    <m/>
    <m/>
    <m/>
    <m/>
    <m/>
    <m/>
    <m/>
    <m/>
    <m/>
    <m/>
    <m/>
    <m/>
    <m/>
    <m/>
    <m/>
    <m/>
    <m/>
    <m/>
    <m/>
    <x v="3"/>
    <n v="0"/>
    <n v="0"/>
    <n v="0"/>
    <x v="0"/>
    <m/>
    <m/>
    <n v="33.9"/>
    <x v="0"/>
  </r>
  <r>
    <x v="15"/>
    <n v="14029"/>
    <x v="2203"/>
    <n v="4346"/>
    <n v="45792"/>
    <m/>
    <s v="Maribel Rodrigo"/>
    <m/>
    <m/>
    <m/>
    <n v="0"/>
    <m/>
    <m/>
    <m/>
    <m/>
    <m/>
    <m/>
    <m/>
    <m/>
    <m/>
    <m/>
    <m/>
    <m/>
    <m/>
    <m/>
    <m/>
    <m/>
    <m/>
    <m/>
    <m/>
    <x v="3"/>
    <n v="0"/>
    <n v="0"/>
    <n v="0"/>
    <x v="0"/>
    <m/>
    <m/>
    <n v="434.6"/>
    <x v="0"/>
  </r>
  <r>
    <x v="15"/>
    <n v="14030"/>
    <x v="2204"/>
    <n v="9907"/>
    <n v="45792"/>
    <m/>
    <s v="Maribel Rodrigo"/>
    <s v="FASE 2 27/10/25 amplian plazo resolución 3 meses 20/01/26"/>
    <m/>
    <m/>
    <n v="0"/>
    <m/>
    <m/>
    <m/>
    <m/>
    <m/>
    <m/>
    <m/>
    <m/>
    <m/>
    <m/>
    <m/>
    <m/>
    <m/>
    <m/>
    <m/>
    <m/>
    <m/>
    <m/>
    <m/>
    <x v="3"/>
    <n v="0"/>
    <n v="0"/>
    <n v="0"/>
    <x v="0"/>
    <m/>
    <m/>
    <n v="990.7"/>
    <x v="0"/>
  </r>
  <r>
    <x v="15"/>
    <n v="14031"/>
    <x v="2205"/>
    <n v="681"/>
    <n v="45792"/>
    <m/>
    <s v="Maribel Rodrigo"/>
    <m/>
    <m/>
    <m/>
    <n v="0"/>
    <m/>
    <m/>
    <m/>
    <m/>
    <m/>
    <m/>
    <m/>
    <m/>
    <m/>
    <m/>
    <m/>
    <m/>
    <m/>
    <m/>
    <m/>
    <m/>
    <m/>
    <m/>
    <m/>
    <x v="3"/>
    <n v="0"/>
    <n v="0"/>
    <n v="0"/>
    <x v="0"/>
    <m/>
    <m/>
    <n v="68.099999999999994"/>
    <x v="0"/>
  </r>
  <r>
    <x v="15"/>
    <n v="14032"/>
    <x v="2206"/>
    <n v="414"/>
    <n v="45792"/>
    <m/>
    <s v="Maribel Rodrigo"/>
    <m/>
    <m/>
    <m/>
    <n v="0"/>
    <m/>
    <m/>
    <m/>
    <m/>
    <m/>
    <m/>
    <m/>
    <m/>
    <m/>
    <m/>
    <m/>
    <m/>
    <m/>
    <m/>
    <m/>
    <m/>
    <m/>
    <m/>
    <m/>
    <x v="3"/>
    <n v="0"/>
    <n v="0"/>
    <n v="0"/>
    <x v="0"/>
    <m/>
    <m/>
    <n v="41.4"/>
    <x v="0"/>
  </r>
  <r>
    <x v="15"/>
    <n v="14033"/>
    <x v="2207"/>
    <n v="1556"/>
    <n v="45792"/>
    <m/>
    <s v="Maribel Rodrigo"/>
    <m/>
    <m/>
    <m/>
    <n v="0"/>
    <m/>
    <m/>
    <m/>
    <m/>
    <m/>
    <m/>
    <m/>
    <m/>
    <m/>
    <m/>
    <m/>
    <m/>
    <m/>
    <m/>
    <m/>
    <m/>
    <m/>
    <m/>
    <m/>
    <x v="3"/>
    <n v="0"/>
    <n v="0"/>
    <n v="0"/>
    <x v="0"/>
    <m/>
    <m/>
    <n v="155.6"/>
    <x v="0"/>
  </r>
  <r>
    <x v="15"/>
    <n v="14902"/>
    <x v="2208"/>
    <n v="1333"/>
    <n v="45792"/>
    <m/>
    <s v="Maribel Rodrigo"/>
    <m/>
    <m/>
    <m/>
    <n v="0"/>
    <m/>
    <m/>
    <m/>
    <m/>
    <m/>
    <m/>
    <m/>
    <m/>
    <m/>
    <m/>
    <m/>
    <m/>
    <m/>
    <m/>
    <m/>
    <m/>
    <m/>
    <m/>
    <m/>
    <x v="3"/>
    <n v="0"/>
    <n v="0"/>
    <n v="0"/>
    <x v="0"/>
    <m/>
    <m/>
    <n v="133.30000000000001"/>
    <x v="0"/>
  </r>
  <r>
    <x v="15"/>
    <n v="14034"/>
    <x v="2209"/>
    <n v="346"/>
    <n v="45792"/>
    <m/>
    <s v="Maribel Rodrigo"/>
    <m/>
    <m/>
    <m/>
    <n v="0"/>
    <m/>
    <m/>
    <m/>
    <m/>
    <m/>
    <m/>
    <m/>
    <m/>
    <m/>
    <m/>
    <m/>
    <m/>
    <m/>
    <m/>
    <m/>
    <m/>
    <m/>
    <m/>
    <m/>
    <x v="3"/>
    <n v="0"/>
    <n v="0"/>
    <n v="0"/>
    <x v="0"/>
    <m/>
    <m/>
    <n v="34.6"/>
    <x v="0"/>
  </r>
  <r>
    <x v="15"/>
    <n v="14035"/>
    <x v="2210"/>
    <n v="6563"/>
    <n v="45792"/>
    <m/>
    <s v="Maribel Rodrigo"/>
    <s v="FASE 2 27/10/25 amplian plazo resolución 3 meses 20/01/26"/>
    <m/>
    <m/>
    <n v="0"/>
    <m/>
    <m/>
    <m/>
    <m/>
    <m/>
    <m/>
    <m/>
    <m/>
    <m/>
    <m/>
    <m/>
    <m/>
    <m/>
    <m/>
    <m/>
    <m/>
    <m/>
    <m/>
    <m/>
    <x v="3"/>
    <n v="0"/>
    <n v="0"/>
    <n v="0"/>
    <x v="0"/>
    <m/>
    <m/>
    <n v="656.3"/>
    <x v="0"/>
  </r>
  <r>
    <x v="15"/>
    <n v="14036"/>
    <x v="2211"/>
    <n v="4390"/>
    <n v="45792"/>
    <m/>
    <s v="Maribel Rodrigo"/>
    <m/>
    <m/>
    <m/>
    <n v="0"/>
    <m/>
    <m/>
    <m/>
    <m/>
    <m/>
    <m/>
    <m/>
    <m/>
    <m/>
    <m/>
    <m/>
    <m/>
    <m/>
    <m/>
    <m/>
    <m/>
    <m/>
    <m/>
    <m/>
    <x v="3"/>
    <n v="0"/>
    <n v="0"/>
    <n v="0"/>
    <x v="0"/>
    <m/>
    <m/>
    <n v="439"/>
    <x v="0"/>
  </r>
  <r>
    <x v="15"/>
    <n v="14037"/>
    <x v="2212"/>
    <n v="3739"/>
    <n v="45792"/>
    <m/>
    <s v="Maribel Rodrigo"/>
    <m/>
    <m/>
    <m/>
    <n v="0"/>
    <m/>
    <m/>
    <m/>
    <m/>
    <m/>
    <m/>
    <m/>
    <m/>
    <m/>
    <m/>
    <m/>
    <m/>
    <m/>
    <m/>
    <m/>
    <m/>
    <m/>
    <m/>
    <m/>
    <x v="3"/>
    <n v="0"/>
    <n v="0"/>
    <n v="0"/>
    <x v="0"/>
    <m/>
    <m/>
    <n v="373.9"/>
    <x v="0"/>
  </r>
  <r>
    <x v="15"/>
    <n v="14038"/>
    <x v="2213"/>
    <n v="43086"/>
    <n v="45792"/>
    <m/>
    <s v="Maribel Rodrigo"/>
    <m/>
    <s v="OK"/>
    <n v="45967"/>
    <n v="900"/>
    <n v="45955"/>
    <m/>
    <s v="si"/>
    <n v="45863"/>
    <s v="No"/>
    <m/>
    <n v="75000"/>
    <n v="132132"/>
    <n v="156"/>
    <n v="85"/>
    <n v="25"/>
    <n v="84"/>
    <s v="CLINICA VETERINARIA LOCAL"/>
    <s v="CLINICA VETERINARIA LOCAL"/>
    <s v="CLINICA VETERINARIA LOCAL"/>
    <m/>
    <m/>
    <m/>
    <m/>
    <x v="3"/>
    <n v="0"/>
    <n v="0"/>
    <n v="14"/>
    <x v="1"/>
    <n v="1.7407046372371535"/>
    <n v="3.0667038016989276"/>
    <n v="4308.6000000000004"/>
    <x v="1"/>
  </r>
  <r>
    <x v="15"/>
    <n v="14039"/>
    <x v="2214"/>
    <n v="2809"/>
    <n v="45792"/>
    <m/>
    <s v="Maribel Rodrigo"/>
    <m/>
    <m/>
    <m/>
    <n v="0"/>
    <m/>
    <m/>
    <m/>
    <m/>
    <m/>
    <m/>
    <m/>
    <m/>
    <m/>
    <m/>
    <m/>
    <m/>
    <m/>
    <m/>
    <m/>
    <m/>
    <m/>
    <m/>
    <m/>
    <x v="3"/>
    <n v="0"/>
    <n v="0"/>
    <n v="0"/>
    <x v="0"/>
    <m/>
    <m/>
    <n v="280.89999999999998"/>
    <x v="0"/>
  </r>
  <r>
    <x v="15"/>
    <n v="14040"/>
    <x v="2215"/>
    <n v="4435"/>
    <n v="45792"/>
    <m/>
    <s v="Maribel Rodrigo"/>
    <m/>
    <m/>
    <m/>
    <n v="0"/>
    <m/>
    <m/>
    <m/>
    <m/>
    <m/>
    <m/>
    <m/>
    <m/>
    <m/>
    <m/>
    <m/>
    <m/>
    <m/>
    <m/>
    <m/>
    <m/>
    <m/>
    <m/>
    <m/>
    <x v="3"/>
    <n v="0"/>
    <n v="0"/>
    <n v="0"/>
    <x v="0"/>
    <m/>
    <m/>
    <n v="443.5"/>
    <x v="0"/>
  </r>
  <r>
    <x v="15"/>
    <n v="14041"/>
    <x v="2216"/>
    <n v="3885"/>
    <n v="45792"/>
    <m/>
    <s v="Maribel Rodrigo"/>
    <m/>
    <m/>
    <m/>
    <n v="0"/>
    <m/>
    <m/>
    <m/>
    <m/>
    <m/>
    <m/>
    <m/>
    <m/>
    <m/>
    <m/>
    <m/>
    <m/>
    <m/>
    <m/>
    <m/>
    <m/>
    <m/>
    <m/>
    <m/>
    <x v="3"/>
    <n v="0"/>
    <n v="0"/>
    <n v="0"/>
    <x v="0"/>
    <m/>
    <m/>
    <n v="388.5"/>
    <x v="0"/>
  </r>
  <r>
    <x v="15"/>
    <n v="14042"/>
    <x v="2217"/>
    <n v="22333"/>
    <n v="45792"/>
    <m/>
    <s v="Maribel Rodrigo"/>
    <m/>
    <s v="FASE 2 07/10/25"/>
    <m/>
    <n v="193"/>
    <n v="2025"/>
    <n v="22"/>
    <s v="si"/>
    <n v="45784"/>
    <s v="No"/>
    <n v="0"/>
    <n v="30000"/>
    <m/>
    <n v="189"/>
    <n v="28"/>
    <m/>
    <m/>
    <s v="si Asociación Dejan Huella"/>
    <s v="si Asociación Dejan Huella"/>
    <s v="en trámite"/>
    <m/>
    <m/>
    <m/>
    <m/>
    <x v="3"/>
    <n v="0.22"/>
    <n v="42"/>
    <n v="13"/>
    <x v="1"/>
    <n v="1.3433036313974835"/>
    <m/>
    <n v="2233.3000000000002"/>
    <x v="2"/>
  </r>
  <r>
    <x v="15"/>
    <n v="14043"/>
    <x v="2218"/>
    <n v="9049"/>
    <n v="45792"/>
    <m/>
    <s v="Maribel Rodrigo"/>
    <n v="45813"/>
    <m/>
    <m/>
    <n v="51"/>
    <s v="no se ha elaborado"/>
    <n v="80"/>
    <s v="si, pte aprobación"/>
    <s v="pte aprobación"/>
    <s v="si"/>
    <n v="80"/>
    <n v="7260"/>
    <n v="4838.76"/>
    <m/>
    <m/>
    <m/>
    <m/>
    <s v="diputación"/>
    <s v="diputacion"/>
    <s v="diputacion"/>
    <m/>
    <m/>
    <m/>
    <m/>
    <x v="3"/>
    <n v="0.8"/>
    <n v="41"/>
    <n v="12"/>
    <x v="1"/>
    <n v="0.80229859653000335"/>
    <n v="0.53472869930379052"/>
    <n v="904.9"/>
    <x v="2"/>
  </r>
  <r>
    <x v="15"/>
    <n v="14044"/>
    <x v="2219"/>
    <n v="1933"/>
    <n v="45792"/>
    <m/>
    <s v="Maribel Rodrigo"/>
    <m/>
    <m/>
    <m/>
    <n v="0"/>
    <m/>
    <m/>
    <m/>
    <m/>
    <m/>
    <m/>
    <m/>
    <m/>
    <m/>
    <m/>
    <m/>
    <m/>
    <m/>
    <m/>
    <m/>
    <m/>
    <m/>
    <m/>
    <m/>
    <x v="3"/>
    <n v="0"/>
    <n v="0"/>
    <n v="0"/>
    <x v="0"/>
    <m/>
    <m/>
    <n v="193.3"/>
    <x v="0"/>
  </r>
  <r>
    <x v="15"/>
    <n v="14045"/>
    <x v="2220"/>
    <n v="3643"/>
    <n v="45792"/>
    <m/>
    <s v="Maribel Rodrigo"/>
    <m/>
    <m/>
    <m/>
    <n v="0"/>
    <m/>
    <m/>
    <m/>
    <m/>
    <m/>
    <m/>
    <m/>
    <m/>
    <m/>
    <m/>
    <m/>
    <m/>
    <m/>
    <m/>
    <m/>
    <m/>
    <m/>
    <m/>
    <m/>
    <x v="3"/>
    <n v="0"/>
    <n v="0"/>
    <n v="0"/>
    <x v="0"/>
    <m/>
    <m/>
    <n v="364.3"/>
    <x v="0"/>
  </r>
  <r>
    <x v="15"/>
    <n v="14046"/>
    <x v="2221"/>
    <n v="5307"/>
    <n v="45792"/>
    <m/>
    <s v="Maribel Rodrigo"/>
    <s v="FASE 2 27/10/25 amplian plazo resolución 3 meses 20/01/26"/>
    <m/>
    <m/>
    <n v="0"/>
    <m/>
    <m/>
    <m/>
    <m/>
    <m/>
    <m/>
    <m/>
    <m/>
    <m/>
    <m/>
    <m/>
    <m/>
    <m/>
    <m/>
    <m/>
    <m/>
    <m/>
    <m/>
    <m/>
    <x v="3"/>
    <n v="0"/>
    <n v="0"/>
    <n v="0"/>
    <x v="0"/>
    <m/>
    <m/>
    <n v="530.70000000000005"/>
    <x v="0"/>
  </r>
  <r>
    <x v="15"/>
    <n v="14047"/>
    <x v="2222"/>
    <n v="2085"/>
    <n v="45792"/>
    <m/>
    <s v="Maribel Rodrigo"/>
    <m/>
    <m/>
    <m/>
    <n v="0"/>
    <m/>
    <m/>
    <m/>
    <m/>
    <m/>
    <m/>
    <m/>
    <m/>
    <m/>
    <m/>
    <m/>
    <m/>
    <m/>
    <m/>
    <m/>
    <m/>
    <m/>
    <m/>
    <m/>
    <x v="3"/>
    <n v="0"/>
    <n v="0"/>
    <n v="0"/>
    <x v="0"/>
    <m/>
    <m/>
    <n v="208.5"/>
    <x v="0"/>
  </r>
  <r>
    <x v="15"/>
    <n v="14048"/>
    <x v="2223"/>
    <n v="1431"/>
    <n v="45792"/>
    <m/>
    <s v="Maribel Rodrigo"/>
    <m/>
    <m/>
    <m/>
    <n v="0"/>
    <m/>
    <m/>
    <m/>
    <m/>
    <m/>
    <m/>
    <m/>
    <m/>
    <m/>
    <m/>
    <m/>
    <m/>
    <m/>
    <m/>
    <m/>
    <m/>
    <m/>
    <m/>
    <m/>
    <x v="3"/>
    <n v="0"/>
    <n v="0"/>
    <n v="0"/>
    <x v="0"/>
    <m/>
    <m/>
    <n v="143.1"/>
    <x v="0"/>
  </r>
  <r>
    <x v="15"/>
    <n v="14049"/>
    <x v="2224"/>
    <n v="20546"/>
    <n v="45792"/>
    <m/>
    <s v="Maribel Rodrigo"/>
    <m/>
    <s v="FASE 2 07/10/25"/>
    <m/>
    <n v="281"/>
    <n v="45957"/>
    <m/>
    <s v="si"/>
    <n v="45470"/>
    <s v="No"/>
    <n v="0"/>
    <n v="39959"/>
    <n v="39809"/>
    <m/>
    <m/>
    <m/>
    <m/>
    <s v="Si, asociación local (3000 de los 39809€ del CER)"/>
    <s v="SI"/>
    <s v="SI"/>
    <m/>
    <m/>
    <m/>
    <m/>
    <x v="3"/>
    <n v="0"/>
    <n v="0"/>
    <n v="11"/>
    <x v="1"/>
    <n v="1.9448554463155845"/>
    <n v="1.9375547551834906"/>
    <n v="2054.6"/>
    <x v="1"/>
  </r>
  <r>
    <x v="15"/>
    <n v="14050"/>
    <x v="2225"/>
    <n v="2817"/>
    <n v="45792"/>
    <m/>
    <s v="Maribel Rodrigo"/>
    <m/>
    <m/>
    <m/>
    <n v="0"/>
    <m/>
    <m/>
    <m/>
    <m/>
    <m/>
    <m/>
    <m/>
    <m/>
    <m/>
    <m/>
    <m/>
    <m/>
    <m/>
    <m/>
    <m/>
    <m/>
    <m/>
    <m/>
    <m/>
    <x v="3"/>
    <n v="0"/>
    <n v="0"/>
    <n v="0"/>
    <x v="0"/>
    <m/>
    <m/>
    <n v="281.7"/>
    <x v="0"/>
  </r>
  <r>
    <x v="15"/>
    <n v="14051"/>
    <x v="2226"/>
    <n v="1456"/>
    <n v="45792"/>
    <m/>
    <s v="Maribel Rodrigo"/>
    <m/>
    <m/>
    <m/>
    <n v="0"/>
    <m/>
    <m/>
    <m/>
    <m/>
    <m/>
    <m/>
    <m/>
    <m/>
    <m/>
    <m/>
    <m/>
    <m/>
    <m/>
    <m/>
    <m/>
    <m/>
    <m/>
    <m/>
    <m/>
    <x v="3"/>
    <n v="0"/>
    <n v="0"/>
    <n v="0"/>
    <x v="0"/>
    <m/>
    <m/>
    <n v="145.6"/>
    <x v="0"/>
  </r>
  <r>
    <x v="15"/>
    <n v="14052"/>
    <x v="2227"/>
    <n v="10289"/>
    <n v="45792"/>
    <m/>
    <s v="Maribel Rodrigo"/>
    <s v="HASTA 6/01/26 PARA CONTESTAR"/>
    <s v="FASE 2 07/10/25"/>
    <m/>
    <n v="0"/>
    <m/>
    <m/>
    <m/>
    <m/>
    <m/>
    <m/>
    <m/>
    <m/>
    <m/>
    <m/>
    <m/>
    <m/>
    <m/>
    <m/>
    <m/>
    <m/>
    <m/>
    <m/>
    <m/>
    <x v="3"/>
    <n v="0"/>
    <n v="0"/>
    <n v="0"/>
    <x v="0"/>
    <m/>
    <m/>
    <n v="1028.9000000000001"/>
    <x v="0"/>
  </r>
  <r>
    <x v="15"/>
    <n v="14053"/>
    <x v="2228"/>
    <n v="7224"/>
    <n v="45792"/>
    <m/>
    <s v="Maribel Rodrigo"/>
    <s v="FASE 2 27/10/25"/>
    <m/>
    <m/>
    <n v="0"/>
    <m/>
    <m/>
    <m/>
    <m/>
    <m/>
    <m/>
    <m/>
    <m/>
    <m/>
    <m/>
    <m/>
    <m/>
    <m/>
    <m/>
    <m/>
    <m/>
    <m/>
    <m/>
    <m/>
    <x v="3"/>
    <n v="0"/>
    <n v="0"/>
    <n v="0"/>
    <x v="0"/>
    <m/>
    <m/>
    <n v="722.4"/>
    <x v="0"/>
  </r>
  <r>
    <x v="15"/>
    <n v="14054"/>
    <x v="2229"/>
    <n v="16946"/>
    <n v="45792"/>
    <m/>
    <s v="Maribel Rodrigo"/>
    <m/>
    <s v="FASE 2 07/10/25"/>
    <m/>
    <n v="0"/>
    <m/>
    <m/>
    <m/>
    <m/>
    <m/>
    <m/>
    <m/>
    <m/>
    <m/>
    <m/>
    <m/>
    <m/>
    <m/>
    <m/>
    <m/>
    <m/>
    <m/>
    <m/>
    <m/>
    <x v="3"/>
    <n v="0"/>
    <n v="0"/>
    <n v="0"/>
    <x v="0"/>
    <m/>
    <m/>
    <n v="1694.6"/>
    <x v="0"/>
  </r>
  <r>
    <x v="15"/>
    <n v="14055"/>
    <x v="2230"/>
    <n v="21826"/>
    <n v="45792"/>
    <m/>
    <s v="Maribel Rodrigo"/>
    <s v="HASTA 6/01/26 PARA CONTESTAR"/>
    <s v="FASE 2 07/10/25"/>
    <m/>
    <n v="0"/>
    <m/>
    <m/>
    <m/>
    <m/>
    <m/>
    <m/>
    <m/>
    <m/>
    <m/>
    <m/>
    <m/>
    <m/>
    <m/>
    <m/>
    <m/>
    <m/>
    <m/>
    <m/>
    <m/>
    <x v="3"/>
    <n v="0"/>
    <n v="0"/>
    <n v="0"/>
    <x v="0"/>
    <m/>
    <m/>
    <n v="2182.6"/>
    <x v="0"/>
  </r>
  <r>
    <x v="15"/>
    <n v="14056"/>
    <x v="2231"/>
    <n v="29844"/>
    <n v="45792"/>
    <m/>
    <s v="Maribel Rodrigo"/>
    <s v="HASTA 6/01/26 PARA CONTESTAR"/>
    <s v="FASE 2 07/10/25"/>
    <m/>
    <n v="0"/>
    <m/>
    <m/>
    <m/>
    <m/>
    <m/>
    <m/>
    <m/>
    <m/>
    <m/>
    <m/>
    <m/>
    <m/>
    <m/>
    <m/>
    <m/>
    <m/>
    <m/>
    <m/>
    <m/>
    <x v="3"/>
    <n v="0"/>
    <n v="0"/>
    <n v="0"/>
    <x v="0"/>
    <m/>
    <m/>
    <n v="2984.4"/>
    <x v="0"/>
  </r>
  <r>
    <x v="15"/>
    <n v="14057"/>
    <x v="2232"/>
    <n v="7438"/>
    <n v="45792"/>
    <m/>
    <s v="Maribel Rodrigo"/>
    <s v="FASE 2 27/10/25"/>
    <m/>
    <m/>
    <n v="0"/>
    <m/>
    <m/>
    <m/>
    <m/>
    <m/>
    <m/>
    <m/>
    <m/>
    <m/>
    <m/>
    <m/>
    <m/>
    <m/>
    <m/>
    <m/>
    <m/>
    <m/>
    <m/>
    <m/>
    <x v="3"/>
    <n v="0"/>
    <n v="0"/>
    <n v="0"/>
    <x v="0"/>
    <m/>
    <m/>
    <n v="743.8"/>
    <x v="0"/>
  </r>
  <r>
    <x v="15"/>
    <n v="14058"/>
    <x v="2233"/>
    <n v="9765"/>
    <n v="45792"/>
    <m/>
    <s v="Maribel Rodrigo"/>
    <s v="FASE 2 27/10/25"/>
    <m/>
    <m/>
    <n v="0"/>
    <m/>
    <m/>
    <m/>
    <m/>
    <m/>
    <m/>
    <m/>
    <m/>
    <m/>
    <m/>
    <m/>
    <m/>
    <m/>
    <m/>
    <m/>
    <m/>
    <m/>
    <m/>
    <m/>
    <x v="3"/>
    <n v="0"/>
    <n v="0"/>
    <n v="0"/>
    <x v="0"/>
    <m/>
    <m/>
    <n v="976.5"/>
    <x v="0"/>
  </r>
  <r>
    <x v="15"/>
    <n v="14059"/>
    <x v="2234"/>
    <n v="854"/>
    <n v="45792"/>
    <m/>
    <s v="Maribel Rodrigo"/>
    <m/>
    <m/>
    <m/>
    <n v="0"/>
    <m/>
    <m/>
    <m/>
    <m/>
    <m/>
    <m/>
    <m/>
    <m/>
    <m/>
    <m/>
    <m/>
    <m/>
    <m/>
    <m/>
    <m/>
    <m/>
    <m/>
    <m/>
    <m/>
    <x v="3"/>
    <n v="0"/>
    <n v="0"/>
    <n v="0"/>
    <x v="0"/>
    <m/>
    <m/>
    <n v="85.4"/>
    <x v="0"/>
  </r>
  <r>
    <x v="15"/>
    <n v="14061"/>
    <x v="2235"/>
    <n v="710"/>
    <n v="45792"/>
    <m/>
    <s v="Maribel Rodrigo"/>
    <m/>
    <m/>
    <m/>
    <n v="0"/>
    <m/>
    <m/>
    <m/>
    <m/>
    <m/>
    <m/>
    <m/>
    <m/>
    <m/>
    <m/>
    <m/>
    <m/>
    <m/>
    <m/>
    <m/>
    <m/>
    <m/>
    <m/>
    <m/>
    <x v="3"/>
    <n v="0"/>
    <n v="0"/>
    <n v="0"/>
    <x v="0"/>
    <m/>
    <m/>
    <n v="71"/>
    <x v="0"/>
  </r>
  <r>
    <x v="15"/>
    <n v="14060"/>
    <x v="2236"/>
    <n v="4655"/>
    <n v="45792"/>
    <m/>
    <s v="Maribel Rodrigo"/>
    <m/>
    <m/>
    <m/>
    <n v="0"/>
    <m/>
    <m/>
    <m/>
    <m/>
    <m/>
    <m/>
    <m/>
    <m/>
    <m/>
    <m/>
    <m/>
    <m/>
    <m/>
    <m/>
    <m/>
    <m/>
    <m/>
    <m/>
    <m/>
    <x v="3"/>
    <n v="0"/>
    <n v="0"/>
    <n v="0"/>
    <x v="0"/>
    <m/>
    <m/>
    <n v="465.5"/>
    <x v="0"/>
  </r>
  <r>
    <x v="15"/>
    <n v="14062"/>
    <x v="2237"/>
    <n v="1000"/>
    <n v="45792"/>
    <m/>
    <s v="Maribel Rodrigo"/>
    <m/>
    <m/>
    <m/>
    <n v="0"/>
    <m/>
    <m/>
    <m/>
    <m/>
    <m/>
    <m/>
    <m/>
    <m/>
    <m/>
    <m/>
    <m/>
    <m/>
    <m/>
    <m/>
    <m/>
    <m/>
    <m/>
    <m/>
    <m/>
    <x v="3"/>
    <n v="0"/>
    <n v="0"/>
    <n v="0"/>
    <x v="0"/>
    <m/>
    <m/>
    <n v="100"/>
    <x v="0"/>
  </r>
  <r>
    <x v="15"/>
    <n v="14063"/>
    <x v="2238"/>
    <n v="1041"/>
    <n v="45792"/>
    <m/>
    <s v="Maribel Rodrigo"/>
    <m/>
    <m/>
    <m/>
    <n v="0"/>
    <m/>
    <m/>
    <m/>
    <m/>
    <m/>
    <m/>
    <m/>
    <m/>
    <m/>
    <m/>
    <m/>
    <m/>
    <m/>
    <m/>
    <m/>
    <m/>
    <m/>
    <m/>
    <m/>
    <x v="3"/>
    <n v="0"/>
    <n v="0"/>
    <n v="0"/>
    <x v="0"/>
    <m/>
    <m/>
    <n v="104.1"/>
    <x v="0"/>
  </r>
  <r>
    <x v="15"/>
    <n v="14064"/>
    <x v="2239"/>
    <n v="362"/>
    <n v="45792"/>
    <m/>
    <s v="Maribel Rodrigo"/>
    <m/>
    <m/>
    <m/>
    <n v="0"/>
    <m/>
    <m/>
    <m/>
    <m/>
    <m/>
    <m/>
    <m/>
    <m/>
    <m/>
    <m/>
    <m/>
    <m/>
    <m/>
    <m/>
    <m/>
    <m/>
    <m/>
    <m/>
    <m/>
    <x v="3"/>
    <n v="0"/>
    <n v="0"/>
    <n v="0"/>
    <x v="0"/>
    <m/>
    <m/>
    <n v="36.200000000000003"/>
    <x v="0"/>
  </r>
  <r>
    <x v="15"/>
    <n v="14065"/>
    <x v="2240"/>
    <n v="2335"/>
    <n v="45792"/>
    <m/>
    <s v="Maribel Rodrigo"/>
    <m/>
    <m/>
    <m/>
    <n v="0"/>
    <m/>
    <m/>
    <m/>
    <m/>
    <m/>
    <m/>
    <m/>
    <m/>
    <m/>
    <m/>
    <m/>
    <m/>
    <m/>
    <m/>
    <m/>
    <m/>
    <m/>
    <m/>
    <m/>
    <x v="3"/>
    <n v="0"/>
    <n v="0"/>
    <n v="0"/>
    <x v="0"/>
    <m/>
    <m/>
    <n v="233.5"/>
    <x v="0"/>
  </r>
  <r>
    <x v="15"/>
    <n v="14066"/>
    <x v="2241"/>
    <n v="6863"/>
    <n v="45792"/>
    <m/>
    <s v="Maribel Rodrigo"/>
    <s v="06/08/2025 emial"/>
    <m/>
    <m/>
    <n v="0"/>
    <n v="45863"/>
    <n v="30"/>
    <s v="si"/>
    <n v="45482"/>
    <s v="si"/>
    <n v="30"/>
    <n v="3000"/>
    <n v="0"/>
    <n v="157"/>
    <n v="103"/>
    <n v="3"/>
    <n v="12"/>
    <s v="El Ayuntamiento colabora con la asociación Dibujando Huellas del municipio, aunque no existe convenio formal firmado"/>
    <s v="no"/>
    <s v="no"/>
    <m/>
    <m/>
    <m/>
    <m/>
    <x v="3"/>
    <n v="0.3"/>
    <n v="0"/>
    <n v="15"/>
    <x v="1"/>
    <n v="0.43712662101121957"/>
    <n v="0"/>
    <n v="686.3"/>
    <x v="0"/>
  </r>
  <r>
    <x v="15"/>
    <n v="14067"/>
    <x v="2242"/>
    <n v="4886"/>
    <n v="45792"/>
    <m/>
    <s v="Maribel Rodrigo"/>
    <n v="45783"/>
    <s v="OK"/>
    <m/>
    <n v="0"/>
    <s v="se está elaborando"/>
    <n v="0"/>
    <s v="si"/>
    <n v="45579"/>
    <s v="No"/>
    <n v="0"/>
    <n v="8000"/>
    <n v="1677.32"/>
    <n v="4"/>
    <m/>
    <n v="1"/>
    <m/>
    <s v="Diputación provincial"/>
    <s v="si"/>
    <s v="no"/>
    <m/>
    <m/>
    <m/>
    <m/>
    <x v="3"/>
    <n v="0"/>
    <n v="0"/>
    <n v="13"/>
    <x v="1"/>
    <n v="1.6373311502251331"/>
    <n v="0.34329103561195251"/>
    <n v="488.6"/>
    <x v="0"/>
  </r>
  <r>
    <x v="15"/>
    <n v="14068"/>
    <x v="2243"/>
    <n v="634"/>
    <n v="45792"/>
    <m/>
    <s v="Maribel Rodrigo"/>
    <m/>
    <m/>
    <m/>
    <n v="0"/>
    <m/>
    <m/>
    <m/>
    <m/>
    <m/>
    <m/>
    <m/>
    <m/>
    <m/>
    <m/>
    <m/>
    <m/>
    <m/>
    <m/>
    <m/>
    <m/>
    <m/>
    <m/>
    <m/>
    <x v="3"/>
    <n v="0"/>
    <n v="0"/>
    <n v="0"/>
    <x v="0"/>
    <m/>
    <m/>
    <n v="63.4"/>
    <x v="0"/>
  </r>
  <r>
    <x v="15"/>
    <n v="14069"/>
    <x v="2244"/>
    <n v="8381"/>
    <n v="45792"/>
    <m/>
    <s v="Maribel Rodrigo"/>
    <s v="FASE 2 27/10/25"/>
    <m/>
    <m/>
    <n v="0"/>
    <m/>
    <m/>
    <m/>
    <m/>
    <m/>
    <m/>
    <m/>
    <m/>
    <m/>
    <m/>
    <m/>
    <m/>
    <m/>
    <m/>
    <m/>
    <m/>
    <m/>
    <m/>
    <m/>
    <x v="3"/>
    <n v="0"/>
    <n v="0"/>
    <n v="0"/>
    <x v="0"/>
    <m/>
    <m/>
    <n v="838.1"/>
    <x v="0"/>
  </r>
  <r>
    <x v="15"/>
    <n v="14070"/>
    <x v="2245"/>
    <n v="1404"/>
    <n v="45792"/>
    <m/>
    <s v="Maribel Rodrigo"/>
    <m/>
    <m/>
    <m/>
    <n v="0"/>
    <m/>
    <m/>
    <m/>
    <m/>
    <m/>
    <m/>
    <m/>
    <m/>
    <m/>
    <m/>
    <m/>
    <m/>
    <m/>
    <m/>
    <m/>
    <m/>
    <m/>
    <m/>
    <m/>
    <x v="3"/>
    <n v="0"/>
    <n v="0"/>
    <n v="0"/>
    <x v="0"/>
    <m/>
    <m/>
    <n v="140.4"/>
    <x v="0"/>
  </r>
  <r>
    <x v="15"/>
    <n v="14071"/>
    <x v="2246"/>
    <n v="1014"/>
    <n v="45792"/>
    <m/>
    <s v="Maribel Rodrigo"/>
    <m/>
    <m/>
    <m/>
    <n v="0"/>
    <m/>
    <m/>
    <m/>
    <m/>
    <m/>
    <m/>
    <m/>
    <m/>
    <m/>
    <m/>
    <m/>
    <m/>
    <m/>
    <m/>
    <m/>
    <m/>
    <m/>
    <m/>
    <m/>
    <x v="3"/>
    <n v="0"/>
    <n v="0"/>
    <n v="0"/>
    <x v="0"/>
    <m/>
    <m/>
    <n v="101.4"/>
    <x v="0"/>
  </r>
  <r>
    <x v="15"/>
    <n v="14072"/>
    <x v="2247"/>
    <n v="1075"/>
    <n v="45792"/>
    <m/>
    <s v="Maribel Rodrigo"/>
    <m/>
    <m/>
    <m/>
    <n v="0"/>
    <m/>
    <m/>
    <m/>
    <m/>
    <m/>
    <m/>
    <m/>
    <m/>
    <m/>
    <m/>
    <m/>
    <m/>
    <m/>
    <m/>
    <m/>
    <m/>
    <m/>
    <m/>
    <m/>
    <x v="3"/>
    <n v="0"/>
    <n v="0"/>
    <n v="0"/>
    <x v="0"/>
    <m/>
    <m/>
    <n v="107.5"/>
    <x v="0"/>
  </r>
  <r>
    <x v="15"/>
    <n v="14073"/>
    <x v="2248"/>
    <n v="3064"/>
    <n v="45792"/>
    <m/>
    <s v="Maribel Rodrigo"/>
    <m/>
    <m/>
    <m/>
    <n v="0"/>
    <m/>
    <m/>
    <m/>
    <m/>
    <m/>
    <m/>
    <m/>
    <m/>
    <m/>
    <m/>
    <m/>
    <m/>
    <m/>
    <m/>
    <m/>
    <m/>
    <m/>
    <m/>
    <m/>
    <x v="3"/>
    <n v="0"/>
    <n v="0"/>
    <n v="0"/>
    <x v="0"/>
    <m/>
    <m/>
    <n v="306.39999999999998"/>
    <x v="0"/>
  </r>
  <r>
    <x v="15"/>
    <n v="14074"/>
    <x v="2249"/>
    <n v="2511"/>
    <n v="45792"/>
    <m/>
    <s v="Maribel Rodrigo"/>
    <m/>
    <m/>
    <m/>
    <n v="0"/>
    <m/>
    <m/>
    <m/>
    <m/>
    <m/>
    <m/>
    <m/>
    <m/>
    <m/>
    <m/>
    <m/>
    <m/>
    <m/>
    <m/>
    <m/>
    <m/>
    <m/>
    <m/>
    <m/>
    <x v="3"/>
    <n v="0"/>
    <n v="0"/>
    <n v="0"/>
    <x v="0"/>
    <m/>
    <m/>
    <n v="251.1"/>
    <x v="0"/>
  </r>
  <r>
    <x v="15"/>
    <n v="14075"/>
    <x v="2250"/>
    <n v="608"/>
    <n v="45792"/>
    <m/>
    <s v="Maribel Rodrigo"/>
    <s v="CONTESTAN POR EMAIL INDICANDO QUE NO TIENEN COLONIA"/>
    <m/>
    <m/>
    <n v="0"/>
    <m/>
    <m/>
    <m/>
    <m/>
    <m/>
    <m/>
    <m/>
    <m/>
    <m/>
    <m/>
    <m/>
    <m/>
    <m/>
    <m/>
    <m/>
    <m/>
    <m/>
    <m/>
    <m/>
    <x v="3"/>
    <n v="0"/>
    <n v="0"/>
    <n v="0"/>
    <x v="0"/>
    <m/>
    <m/>
    <n v="60.8"/>
    <x v="0"/>
  </r>
  <r>
    <x v="16"/>
    <n v="15001"/>
    <x v="2251"/>
    <n v="5578"/>
    <n v="45784"/>
    <n v="45825"/>
    <s v="Virginia S"/>
    <m/>
    <s v="FASE 2"/>
    <s v="03/07: Expediente RSCTG 198/2025 consulta en: https://www.comisiondatransparencia.gal/buscador_resolucions/"/>
    <n v="0"/>
    <m/>
    <m/>
    <m/>
    <m/>
    <m/>
    <m/>
    <m/>
    <m/>
    <m/>
    <m/>
    <m/>
    <m/>
    <m/>
    <m/>
    <m/>
    <m/>
    <m/>
    <m/>
    <m/>
    <x v="10"/>
    <n v="0"/>
    <n v="0"/>
    <n v="0"/>
    <x v="0"/>
    <m/>
    <m/>
    <n v="557.79999999999995"/>
    <x v="0"/>
  </r>
  <r>
    <x v="16"/>
    <n v="15002"/>
    <x v="2252"/>
    <n v="32812"/>
    <n v="45784"/>
    <n v="45825"/>
    <s v="Virginia S"/>
    <m/>
    <s v="FASE 2"/>
    <s v="03/07: Expediente RSCTG 199/2025 consulta en: https://www.comisiondatransparencia.gal/buscador_resolucions/"/>
    <n v="0"/>
    <s v="-"/>
    <m/>
    <s v="Sí"/>
    <n v="45748"/>
    <s v="Sí"/>
    <m/>
    <n v="60000"/>
    <m/>
    <n v="0"/>
    <n v="0"/>
    <n v="0"/>
    <n v="0"/>
    <s v="Refugio animales de Cambados y &quot;grupo de protección civil&quot;"/>
    <s v="Sí"/>
    <s v="No"/>
    <m/>
    <m/>
    <m/>
    <m/>
    <x v="10"/>
    <n v="0"/>
    <n v="0"/>
    <n v="13"/>
    <x v="1"/>
    <n v="1.8285992929416068"/>
    <m/>
    <n v="3281.2"/>
    <x v="0"/>
  </r>
  <r>
    <x v="16"/>
    <n v="15003"/>
    <x v="2253"/>
    <n v="1799"/>
    <n v="45784"/>
    <n v="45825"/>
    <s v="Virginia S"/>
    <m/>
    <s v="FASE 2"/>
    <s v="03/07: Expediente RSCTG 193/2025 consulta en: https://www.comisiondatransparencia.gal/buscador_resolucions/"/>
    <n v="0"/>
    <s v="-"/>
    <n v="0"/>
    <s v="No"/>
    <s v="-"/>
    <s v="No"/>
    <n v="0"/>
    <n v="0"/>
    <n v="0"/>
    <n v="10"/>
    <n v="3"/>
    <m/>
    <m/>
    <s v="Servizos Galegos de Lacería SL"/>
    <s v="No"/>
    <s v="No"/>
    <m/>
    <m/>
    <m/>
    <m/>
    <x v="10"/>
    <n v="0"/>
    <n v="0"/>
    <n v="14"/>
    <x v="1"/>
    <n v="0"/>
    <n v="0"/>
    <n v="179.9"/>
    <x v="0"/>
  </r>
  <r>
    <x v="16"/>
    <n v="15004"/>
    <x v="2254"/>
    <n v="6156"/>
    <n v="45784"/>
    <n v="45825"/>
    <s v="Virginia S"/>
    <m/>
    <s v="FASE 2"/>
    <s v="03/07: Expediente RSCTG  197/2025  consulta en: https://www.comisiondatransparencia.gal/buscador_resolucions/"/>
    <n v="0"/>
    <m/>
    <m/>
    <m/>
    <m/>
    <m/>
    <m/>
    <m/>
    <m/>
    <m/>
    <m/>
    <m/>
    <m/>
    <m/>
    <m/>
    <m/>
    <m/>
    <m/>
    <m/>
    <m/>
    <x v="10"/>
    <n v="0"/>
    <n v="0"/>
    <n v="0"/>
    <x v="0"/>
    <m/>
    <m/>
    <n v="615.6"/>
    <x v="0"/>
  </r>
  <r>
    <x v="16"/>
    <n v="15005"/>
    <x v="2255"/>
    <n v="34038"/>
    <n v="45784"/>
    <n v="45825"/>
    <s v="Virginia S"/>
    <m/>
    <s v="FASE 2"/>
    <s v="03/07: Expediente RSCTG 200/2025 consulta en: https://www.comisiondatransparencia.gal/buscador_resolucions/"/>
    <n v="0"/>
    <s v="Transparencia me dice que sí que han contestado y que si quiero reclamar tengo que dirigirme a Sala de lo contencioso-administrativo del Tribunal Superior de Justicia de Galicia"/>
    <m/>
    <m/>
    <m/>
    <m/>
    <m/>
    <m/>
    <m/>
    <m/>
    <m/>
    <m/>
    <m/>
    <m/>
    <m/>
    <m/>
    <m/>
    <m/>
    <m/>
    <m/>
    <x v="10"/>
    <n v="0"/>
    <n v="0"/>
    <n v="2"/>
    <x v="1"/>
    <m/>
    <m/>
    <n v="3403.8"/>
    <x v="0"/>
  </r>
  <r>
    <x v="16"/>
    <n v="15006"/>
    <x v="2256"/>
    <n v="5887"/>
    <n v="45784"/>
    <n v="45833"/>
    <s v="Virginia S"/>
    <m/>
    <s v="FASE 2"/>
    <s v="2025/1805084"/>
    <n v="0"/>
    <m/>
    <m/>
    <m/>
    <m/>
    <m/>
    <m/>
    <m/>
    <m/>
    <m/>
    <m/>
    <m/>
    <m/>
    <m/>
    <m/>
    <m/>
    <m/>
    <m/>
    <m/>
    <m/>
    <x v="10"/>
    <n v="0"/>
    <n v="0"/>
    <n v="0"/>
    <x v="0"/>
    <m/>
    <m/>
    <n v="588.70000000000005"/>
    <x v="0"/>
  </r>
  <r>
    <x v="16"/>
    <n v="15007"/>
    <x v="2257"/>
    <n v="3291"/>
    <n v="45784"/>
    <n v="45833"/>
    <s v="Virginia S"/>
    <m/>
    <s v="FASE 2"/>
    <s v="2025/1805130"/>
    <n v="0"/>
    <m/>
    <m/>
    <m/>
    <m/>
    <m/>
    <m/>
    <m/>
    <m/>
    <m/>
    <m/>
    <m/>
    <m/>
    <m/>
    <m/>
    <m/>
    <m/>
    <m/>
    <m/>
    <m/>
    <x v="10"/>
    <n v="0"/>
    <n v="0"/>
    <n v="0"/>
    <x v="0"/>
    <m/>
    <m/>
    <n v="329.1"/>
    <x v="0"/>
  </r>
  <r>
    <x v="16"/>
    <n v="15008"/>
    <x v="2258"/>
    <n v="6986"/>
    <n v="45784"/>
    <n v="45833"/>
    <s v="Virginia S"/>
    <m/>
    <s v="FASE 2"/>
    <s v="2025/1805183"/>
    <n v="0"/>
    <m/>
    <m/>
    <m/>
    <m/>
    <m/>
    <m/>
    <m/>
    <m/>
    <m/>
    <m/>
    <m/>
    <m/>
    <m/>
    <m/>
    <m/>
    <m/>
    <m/>
    <m/>
    <m/>
    <x v="10"/>
    <n v="0"/>
    <n v="0"/>
    <n v="0"/>
    <x v="0"/>
    <m/>
    <m/>
    <n v="698.6"/>
    <x v="0"/>
  </r>
  <r>
    <x v="16"/>
    <n v="15009"/>
    <x v="2259"/>
    <n v="13261"/>
    <n v="45784"/>
    <m/>
    <s v="Virginia S"/>
    <s v="31/11/2025"/>
    <s v="OK"/>
    <s v="09/05 Responden a primera consulta trasladando la petidicón al Consorcio As Mariñas"/>
    <n v="97"/>
    <n v="45900"/>
    <n v="0.72160000000000002"/>
    <s v="No"/>
    <s v="-"/>
    <s v="Sí"/>
    <n v="0.78349999999999997"/>
    <n v="409344.35"/>
    <m/>
    <n v="606"/>
    <n v="248"/>
    <n v="21"/>
    <n v="157"/>
    <s v="Consorcio As Mariñas, Servigal"/>
    <s v="Sí"/>
    <s v="Sí"/>
    <m/>
    <m/>
    <m/>
    <m/>
    <x v="10"/>
    <n v="0.72160000000000002"/>
    <n v="70"/>
    <n v="15"/>
    <x v="1"/>
    <n v="30.868286705376665"/>
    <m/>
    <n v="1326.1"/>
    <x v="2"/>
  </r>
  <r>
    <x v="16"/>
    <n v="15010"/>
    <x v="2260"/>
    <n v="1801"/>
    <n v="45784"/>
    <m/>
    <s v="Virginia S"/>
    <n v="45814"/>
    <s v="OK"/>
    <m/>
    <n v="0"/>
    <s v="-"/>
    <n v="0"/>
    <s v="No"/>
    <s v="-"/>
    <s v="No"/>
    <n v="0"/>
    <n v="0"/>
    <n v="15000"/>
    <n v="9"/>
    <n v="0"/>
    <n v="0"/>
    <n v="4"/>
    <s v="Octavio Villazala Roca, 32801893Y"/>
    <s v="Sí, con el tal Octavio"/>
    <s v="Sí, con el tal Octavio"/>
    <m/>
    <m/>
    <m/>
    <m/>
    <x v="10"/>
    <n v="0"/>
    <n v="0"/>
    <n v="16"/>
    <x v="2"/>
    <n v="0"/>
    <n v="8.3287062742920597"/>
    <n v="180.1"/>
    <x v="0"/>
  </r>
  <r>
    <x v="16"/>
    <n v="15011"/>
    <x v="2261"/>
    <n v="19018"/>
    <n v="45784"/>
    <n v="45833"/>
    <s v="Virginia S"/>
    <n v="45973"/>
    <s v="FASE 2"/>
    <s v="2025/1805230"/>
    <n v="0"/>
    <s v="-"/>
    <n v="1"/>
    <s v="No"/>
    <s v="-"/>
    <s v="Sí"/>
    <n v="1"/>
    <n v="90000"/>
    <m/>
    <n v="0"/>
    <n v="0"/>
    <n v="0"/>
    <n v="0"/>
    <s v="Convenios con entidades benéficas de protección animal e, asemade, conta con servizo de xestión e recollida de cans"/>
    <s v="convenios con entidades benéficas de protección animal e, asemade, conta con servizo de xestión e recollida de cans"/>
    <s v="No"/>
    <m/>
    <m/>
    <m/>
    <m/>
    <x v="10"/>
    <n v="1"/>
    <n v="0"/>
    <n v="15"/>
    <x v="1"/>
    <n v="4.7323588179619307"/>
    <m/>
    <n v="1901.8"/>
    <x v="0"/>
  </r>
  <r>
    <x v="16"/>
    <n v="15012"/>
    <x v="2262"/>
    <n v="4200"/>
    <n v="45784"/>
    <n v="45833"/>
    <s v="Virginia S"/>
    <m/>
    <s v="FASE 2"/>
    <s v="2025/1805266"/>
    <n v="0"/>
    <m/>
    <m/>
    <m/>
    <m/>
    <m/>
    <m/>
    <m/>
    <m/>
    <m/>
    <m/>
    <m/>
    <m/>
    <m/>
    <m/>
    <m/>
    <m/>
    <m/>
    <m/>
    <m/>
    <x v="10"/>
    <n v="0"/>
    <n v="0"/>
    <n v="0"/>
    <x v="0"/>
    <m/>
    <m/>
    <n v="420"/>
    <x v="0"/>
  </r>
  <r>
    <x v="16"/>
    <n v="15013"/>
    <x v="2263"/>
    <n v="8197"/>
    <n v="45784"/>
    <n v="45833"/>
    <s v="Virginia S"/>
    <m/>
    <s v="FASE 2"/>
    <s v="2025/1805289"/>
    <n v="0"/>
    <m/>
    <m/>
    <m/>
    <m/>
    <m/>
    <m/>
    <m/>
    <m/>
    <m/>
    <m/>
    <m/>
    <m/>
    <m/>
    <m/>
    <m/>
    <m/>
    <m/>
    <m/>
    <m/>
    <x v="10"/>
    <n v="0"/>
    <n v="0"/>
    <n v="0"/>
    <x v="0"/>
    <m/>
    <m/>
    <n v="819.7"/>
    <x v="0"/>
  </r>
  <r>
    <x v="16"/>
    <n v="15014"/>
    <x v="2264"/>
    <n v="4098"/>
    <n v="45784"/>
    <n v="45833"/>
    <s v="Virginia S"/>
    <m/>
    <s v="FASE 2"/>
    <s v="2025/1805341"/>
    <n v="0"/>
    <m/>
    <m/>
    <m/>
    <m/>
    <m/>
    <m/>
    <m/>
    <m/>
    <m/>
    <m/>
    <m/>
    <m/>
    <m/>
    <m/>
    <m/>
    <m/>
    <m/>
    <m/>
    <m/>
    <x v="10"/>
    <n v="0"/>
    <n v="0"/>
    <n v="0"/>
    <x v="0"/>
    <m/>
    <m/>
    <n v="409.8"/>
    <x v="0"/>
  </r>
  <r>
    <x v="16"/>
    <n v="15015"/>
    <x v="2265"/>
    <n v="3296"/>
    <n v="45784"/>
    <n v="45986"/>
    <s v="Virginia S"/>
    <n v="46076"/>
    <s v="FASE 2"/>
    <s v="Me derivan a una empresa"/>
    <n v="0"/>
    <s v="-"/>
    <m/>
    <s v="No"/>
    <s v="-"/>
    <s v="Sí"/>
    <m/>
    <n v="0"/>
    <n v="0"/>
    <n v="5"/>
    <n v="0"/>
    <n v="0"/>
    <n v="0"/>
    <s v="Refugio _x000a_de Animales de Mougá"/>
    <s v="Refugio _x000a_de Animales de Mougá"/>
    <s v="Refugio _x000a_de Animales de Mougá"/>
    <m/>
    <m/>
    <m/>
    <m/>
    <x v="10"/>
    <n v="0"/>
    <n v="0"/>
    <n v="13"/>
    <x v="1"/>
    <n v="0"/>
    <n v="0"/>
    <n v="329.6"/>
    <x v="0"/>
  </r>
  <r>
    <x v="16"/>
    <n v="15016"/>
    <x v="2266"/>
    <n v="5098"/>
    <n v="45784"/>
    <n v="45833"/>
    <s v="Virginia S"/>
    <m/>
    <s v="FASE 2"/>
    <s v="2025/1805404"/>
    <n v="0"/>
    <m/>
    <m/>
    <m/>
    <m/>
    <m/>
    <m/>
    <m/>
    <m/>
    <m/>
    <m/>
    <m/>
    <m/>
    <m/>
    <m/>
    <m/>
    <m/>
    <m/>
    <m/>
    <m/>
    <x v="10"/>
    <n v="0"/>
    <n v="0"/>
    <n v="0"/>
    <x v="0"/>
    <m/>
    <m/>
    <n v="509.8"/>
    <x v="0"/>
  </r>
  <r>
    <x v="16"/>
    <n v="15017"/>
    <x v="2267"/>
    <n v="24781"/>
    <n v="45784"/>
    <n v="45833"/>
    <s v="Virginia S"/>
    <m/>
    <s v="FASE 2"/>
    <s v="2025/1805448"/>
    <n v="0"/>
    <m/>
    <m/>
    <m/>
    <m/>
    <m/>
    <m/>
    <m/>
    <m/>
    <m/>
    <m/>
    <m/>
    <m/>
    <m/>
    <m/>
    <m/>
    <m/>
    <m/>
    <m/>
    <m/>
    <x v="10"/>
    <n v="0"/>
    <n v="0"/>
    <n v="0"/>
    <x v="0"/>
    <m/>
    <m/>
    <n v="2478.1"/>
    <x v="0"/>
  </r>
  <r>
    <x v="16"/>
    <n v="15018"/>
    <x v="2268"/>
    <n v="1182"/>
    <n v="45784"/>
    <n v="45833"/>
    <s v="Virginia S"/>
    <m/>
    <s v="FASE 2"/>
    <s v="2025/1805488"/>
    <n v="0"/>
    <m/>
    <m/>
    <m/>
    <m/>
    <m/>
    <m/>
    <m/>
    <m/>
    <m/>
    <m/>
    <m/>
    <m/>
    <m/>
    <m/>
    <m/>
    <m/>
    <m/>
    <m/>
    <m/>
    <x v="10"/>
    <n v="0"/>
    <n v="0"/>
    <n v="0"/>
    <x v="0"/>
    <m/>
    <m/>
    <n v="118.2"/>
    <x v="0"/>
  </r>
  <r>
    <x v="16"/>
    <n v="15019"/>
    <x v="2269"/>
    <n v="31595"/>
    <n v="45784"/>
    <n v="45833"/>
    <s v="Virginia S"/>
    <m/>
    <s v="FASE 2"/>
    <s v="2025/1805519"/>
    <n v="0"/>
    <m/>
    <m/>
    <m/>
    <m/>
    <m/>
    <m/>
    <m/>
    <m/>
    <m/>
    <m/>
    <m/>
    <m/>
    <m/>
    <m/>
    <m/>
    <m/>
    <m/>
    <m/>
    <m/>
    <x v="10"/>
    <n v="0"/>
    <n v="0"/>
    <n v="0"/>
    <x v="0"/>
    <m/>
    <m/>
    <n v="3159.5"/>
    <x v="0"/>
  </r>
  <r>
    <x v="16"/>
    <n v="15020"/>
    <x v="2270"/>
    <n v="3800"/>
    <n v="45784"/>
    <n v="45833"/>
    <s v="Virginia S"/>
    <m/>
    <s v="FASE 2"/>
    <s v="2025/1805574"/>
    <n v="0"/>
    <m/>
    <m/>
    <m/>
    <m/>
    <m/>
    <m/>
    <m/>
    <m/>
    <m/>
    <m/>
    <m/>
    <m/>
    <m/>
    <m/>
    <m/>
    <m/>
    <m/>
    <m/>
    <m/>
    <x v="10"/>
    <n v="0"/>
    <n v="0"/>
    <n v="0"/>
    <x v="0"/>
    <m/>
    <m/>
    <n v="380"/>
    <x v="0"/>
  </r>
  <r>
    <x v="16"/>
    <n v="15021"/>
    <x v="2271"/>
    <n v="6775"/>
    <n v="45784"/>
    <n v="45834"/>
    <s v="Virginia S"/>
    <m/>
    <s v="FASE 2"/>
    <s v="2025/1819018"/>
    <n v="0"/>
    <m/>
    <m/>
    <m/>
    <m/>
    <m/>
    <m/>
    <m/>
    <m/>
    <m/>
    <m/>
    <m/>
    <m/>
    <m/>
    <m/>
    <m/>
    <m/>
    <m/>
    <m/>
    <m/>
    <x v="10"/>
    <n v="0"/>
    <n v="0"/>
    <n v="0"/>
    <x v="0"/>
    <m/>
    <m/>
    <n v="677.5"/>
    <x v="0"/>
  </r>
  <r>
    <x v="16"/>
    <n v="15022"/>
    <x v="2272"/>
    <n v="6548"/>
    <n v="45784"/>
    <n v="45943"/>
    <s v="Virginia S"/>
    <n v="45961"/>
    <s v="FASE 2"/>
    <s v="RSCTG 463/2025"/>
    <n v="412"/>
    <n v="45960"/>
    <n v="1"/>
    <s v="Sí"/>
    <n v="45806"/>
    <s v="Sí"/>
    <n v="1"/>
    <n v="12000"/>
    <n v="33726.92"/>
    <n v="6"/>
    <n v="0"/>
    <n v="1"/>
    <n v="1"/>
    <s v="Mancomunidad de Ayuntamientos de la Comarca de Ferrol (Refugio de Animales Mougá) y con ABAC (Asociación Bienestar Animal Cedeira)"/>
    <s v="Sí"/>
    <s v="No"/>
    <m/>
    <m/>
    <m/>
    <m/>
    <x v="10"/>
    <n v="1"/>
    <n v="412"/>
    <n v="16"/>
    <x v="2"/>
    <n v="1.8326206475259621"/>
    <n v="5.1507208307880266"/>
    <n v="654.79999999999995"/>
    <x v="1"/>
  </r>
  <r>
    <x v="16"/>
    <n v="15023"/>
    <x v="2273"/>
    <n v="7740"/>
    <n v="45784"/>
    <n v="45943"/>
    <s v="Virginia S"/>
    <n v="46020"/>
    <s v="FASE 2"/>
    <s v="RSCTG 464/2025"/>
    <n v="0"/>
    <s v="-"/>
    <n v="0"/>
    <s v="No"/>
    <s v="-"/>
    <s v="No"/>
    <n v="0"/>
    <n v="55000"/>
    <m/>
    <n v="13"/>
    <n v="10"/>
    <n v="1"/>
    <n v="0"/>
    <s v="XEA"/>
    <s v="Sí"/>
    <s v="Sí"/>
    <m/>
    <m/>
    <m/>
    <m/>
    <x v="10"/>
    <n v="0"/>
    <n v="0"/>
    <n v="15"/>
    <x v="1"/>
    <n v="7.1059431524547803"/>
    <m/>
    <n v="774"/>
    <x v="0"/>
  </r>
  <r>
    <x v="16"/>
    <n v="15024"/>
    <x v="2274"/>
    <n v="5085"/>
    <n v="45784"/>
    <n v="45943"/>
    <s v="Virginia S"/>
    <n v="45954"/>
    <s v="FASE 2"/>
    <s v="RSCTG 465/2025"/>
    <n v="0"/>
    <s v="-"/>
    <n v="0"/>
    <s v="No"/>
    <s v="-"/>
    <s v="No"/>
    <n v="0"/>
    <n v="0"/>
    <n v="0"/>
    <n v="0"/>
    <n v="0"/>
    <n v="0"/>
    <n v="0"/>
    <s v="Servigal"/>
    <s v="No"/>
    <s v="No"/>
    <m/>
    <m/>
    <m/>
    <m/>
    <x v="10"/>
    <n v="0"/>
    <n v="0"/>
    <n v="16"/>
    <x v="2"/>
    <n v="0"/>
    <n v="0"/>
    <n v="508.5"/>
    <x v="0"/>
  </r>
  <r>
    <x v="16"/>
    <n v="15025"/>
    <x v="2275"/>
    <n v="1004"/>
    <n v="45784"/>
    <n v="45943"/>
    <s v="Virginia S"/>
    <n v="45960"/>
    <s v="FASE 2"/>
    <s v="RSCTG 466/2025"/>
    <n v="0"/>
    <n v="0"/>
    <n v="0"/>
    <s v="0"/>
    <n v="0"/>
    <n v="0"/>
    <n v="0"/>
    <n v="0"/>
    <n v="0"/>
    <n v="0"/>
    <n v="0"/>
    <n v="0"/>
    <n v="0"/>
    <s v="0"/>
    <s v="0"/>
    <s v="0"/>
    <m/>
    <m/>
    <m/>
    <m/>
    <x v="10"/>
    <n v="0"/>
    <n v="0"/>
    <n v="16"/>
    <x v="2"/>
    <n v="0"/>
    <n v="0"/>
    <n v="100.4"/>
    <x v="0"/>
  </r>
  <r>
    <x v="16"/>
    <n v="15027"/>
    <x v="2276"/>
    <n v="1931"/>
    <n v="45784"/>
    <n v="45943"/>
    <s v="Virginia S"/>
    <m/>
    <s v="FASE 2"/>
    <s v="RSCTG 467/2025"/>
    <n v="0"/>
    <m/>
    <m/>
    <m/>
    <m/>
    <m/>
    <m/>
    <m/>
    <m/>
    <m/>
    <m/>
    <m/>
    <m/>
    <m/>
    <m/>
    <m/>
    <m/>
    <m/>
    <m/>
    <m/>
    <x v="10"/>
    <n v="0"/>
    <n v="0"/>
    <n v="0"/>
    <x v="0"/>
    <m/>
    <m/>
    <n v="193.1"/>
    <x v="0"/>
  </r>
  <r>
    <x v="16"/>
    <n v="15028"/>
    <x v="2277"/>
    <n v="1678"/>
    <n v="45784"/>
    <n v="45943"/>
    <s v="Virginia S"/>
    <m/>
    <s v="FASE 2"/>
    <s v="RSCTG 468/25"/>
    <n v="0"/>
    <m/>
    <m/>
    <m/>
    <m/>
    <m/>
    <m/>
    <m/>
    <m/>
    <m/>
    <m/>
    <m/>
    <m/>
    <m/>
    <m/>
    <m/>
    <m/>
    <m/>
    <m/>
    <m/>
    <x v="10"/>
    <n v="0"/>
    <n v="0"/>
    <n v="0"/>
    <x v="0"/>
    <m/>
    <m/>
    <n v="167.8"/>
    <x v="0"/>
  </r>
  <r>
    <x v="16"/>
    <n v="15029"/>
    <x v="2278"/>
    <n v="5744"/>
    <n v="45784"/>
    <n v="45943"/>
    <s v="Virginia S"/>
    <n v="46058"/>
    <s v="FASE 2"/>
    <m/>
    <n v="0"/>
    <s v="-"/>
    <n v="0"/>
    <s v="No"/>
    <s v="-"/>
    <s v="No"/>
    <n v="0"/>
    <n v="52578.42"/>
    <m/>
    <n v="2"/>
    <n v="0"/>
    <n v="0"/>
    <n v="0"/>
    <s v="XEA"/>
    <s v="XEA"/>
    <s v="XEA"/>
    <m/>
    <m/>
    <m/>
    <m/>
    <x v="10"/>
    <n v="0"/>
    <n v="0"/>
    <n v="15"/>
    <x v="1"/>
    <n v="9.1536246518105848"/>
    <m/>
    <n v="574.4"/>
    <x v="0"/>
  </r>
  <r>
    <x v="16"/>
    <n v="15030"/>
    <x v="2279"/>
    <n v="249261"/>
    <n v="45784"/>
    <n v="45943"/>
    <s v="Virginia S"/>
    <n v="45957"/>
    <s v="FASE 2"/>
    <s v="RSCTG 470/25"/>
    <n v="720"/>
    <n v="45778"/>
    <n v="0.2944"/>
    <s v="No"/>
    <s v="-"/>
    <s v="Sí"/>
    <n v="0.2944"/>
    <n v="477708"/>
    <m/>
    <n v="204"/>
    <n v="417"/>
    <n v="4"/>
    <n v="73"/>
    <s v="Servigal"/>
    <s v="Sí"/>
    <s v="Sí"/>
    <m/>
    <m/>
    <m/>
    <m/>
    <x v="10"/>
    <n v="0.2944"/>
    <n v="212"/>
    <n v="15"/>
    <x v="1"/>
    <n v="1.9164971656215775"/>
    <m/>
    <n v="24926.1"/>
    <x v="2"/>
  </r>
  <r>
    <x v="16"/>
    <n v="15031"/>
    <x v="2280"/>
    <n v="31085"/>
    <n v="45784"/>
    <n v="45946"/>
    <s v="Virginia S"/>
    <s v="Lo recibieron 07/05"/>
    <s v="FASE 2"/>
    <m/>
    <n v="0"/>
    <m/>
    <m/>
    <m/>
    <m/>
    <m/>
    <m/>
    <m/>
    <m/>
    <m/>
    <m/>
    <m/>
    <m/>
    <m/>
    <m/>
    <m/>
    <m/>
    <m/>
    <m/>
    <m/>
    <x v="10"/>
    <n v="0"/>
    <n v="0"/>
    <n v="0"/>
    <x v="0"/>
    <m/>
    <m/>
    <n v="3108.5"/>
    <x v="0"/>
  </r>
  <r>
    <x v="16"/>
    <n v="15032"/>
    <x v="2281"/>
    <n v="4181"/>
    <n v="45784"/>
    <n v="45946"/>
    <s v="Virginia S"/>
    <n v="45972"/>
    <s v="FASE 2"/>
    <m/>
    <n v="0"/>
    <s v="-"/>
    <n v="0"/>
    <s v="No"/>
    <s v="-"/>
    <s v="No"/>
    <n v="0"/>
    <n v="0"/>
    <n v="0"/>
    <n v="0"/>
    <n v="0"/>
    <n v="0"/>
    <n v="0"/>
    <s v="No"/>
    <s v="No"/>
    <s v="No"/>
    <m/>
    <m/>
    <m/>
    <m/>
    <x v="10"/>
    <n v="0"/>
    <n v="0"/>
    <n v="16"/>
    <x v="2"/>
    <n v="0"/>
    <n v="0"/>
    <n v="418.1"/>
    <x v="0"/>
  </r>
  <r>
    <x v="16"/>
    <n v="15033"/>
    <x v="2282"/>
    <n v="2620"/>
    <n v="45784"/>
    <n v="45946"/>
    <s v="Virginia S"/>
    <m/>
    <s v="FASE 2"/>
    <m/>
    <n v="0"/>
    <m/>
    <m/>
    <m/>
    <m/>
    <m/>
    <m/>
    <m/>
    <m/>
    <m/>
    <m/>
    <m/>
    <m/>
    <m/>
    <m/>
    <m/>
    <m/>
    <m/>
    <m/>
    <m/>
    <x v="10"/>
    <n v="0"/>
    <n v="0"/>
    <n v="0"/>
    <x v="0"/>
    <m/>
    <m/>
    <n v="262"/>
    <x v="0"/>
  </r>
  <r>
    <x v="16"/>
    <n v="15034"/>
    <x v="2283"/>
    <n v="2776"/>
    <n v="45784"/>
    <n v="45946"/>
    <s v="Virginia S"/>
    <n v="45673"/>
    <s v="FASE 2"/>
    <m/>
    <n v="0"/>
    <s v="-"/>
    <s v=""/>
    <s v="No"/>
    <s v="-"/>
    <s v="No"/>
    <n v="0"/>
    <n v="0"/>
    <n v="0"/>
    <n v="15"/>
    <n v="4"/>
    <n v="0"/>
    <n v="0"/>
    <s v="XEA"/>
    <s v="XEA"/>
    <s v="XEA"/>
    <m/>
    <m/>
    <m/>
    <m/>
    <x v="10"/>
    <m/>
    <n v="0"/>
    <n v="16"/>
    <x v="2"/>
    <n v="0"/>
    <n v="0"/>
    <n v="277.60000000000002"/>
    <x v="0"/>
  </r>
  <r>
    <x v="16"/>
    <n v="15035"/>
    <x v="2284"/>
    <n v="12530"/>
    <n v="45784"/>
    <n v="45946"/>
    <s v="Virginia S"/>
    <n v="45972"/>
    <s v="FASE 2"/>
    <m/>
    <n v="0"/>
    <s v="-"/>
    <s v=""/>
    <s v="No"/>
    <s v="-"/>
    <s v="No"/>
    <n v="0"/>
    <n v="0"/>
    <n v="0"/>
    <n v="30"/>
    <n v="35"/>
    <n v="0"/>
    <n v="13"/>
    <s v="Clínicas concertadas con la Mancomunidad de Ayuntamientos de la Comarca de Ferrol"/>
    <s v="Clínicas concertadas con la Mancomunidad de Ayuntamientos de la Comarca de Ferrol"/>
    <s v="Clínicas concertadas con la Mancomunidad de Ayuntamientos de la Comarca de Ferrol"/>
    <m/>
    <m/>
    <m/>
    <m/>
    <x v="10"/>
    <m/>
    <n v="0"/>
    <n v="16"/>
    <x v="2"/>
    <n v="0"/>
    <n v="0"/>
    <n v="1253"/>
    <x v="0"/>
  </r>
  <r>
    <x v="16"/>
    <n v="15036"/>
    <x v="2285"/>
    <n v="64218"/>
    <n v="45784"/>
    <n v="45946"/>
    <s v="Virginia S"/>
    <s v="Lo recibieron 09/05"/>
    <s v="FASE 2"/>
    <m/>
    <n v="0"/>
    <m/>
    <m/>
    <m/>
    <m/>
    <m/>
    <m/>
    <m/>
    <m/>
    <m/>
    <m/>
    <m/>
    <m/>
    <m/>
    <m/>
    <m/>
    <m/>
    <m/>
    <m/>
    <m/>
    <x v="10"/>
    <n v="0"/>
    <n v="0"/>
    <n v="0"/>
    <x v="0"/>
    <m/>
    <m/>
    <n v="6421.8"/>
    <x v="0"/>
  </r>
  <r>
    <x v="16"/>
    <n v="15037"/>
    <x v="2286"/>
    <n v="4704"/>
    <n v="45784"/>
    <n v="45946"/>
    <s v="Virginia S"/>
    <n v="45974"/>
    <s v="FASE 2"/>
    <s v="RSCTG 538/2025"/>
    <n v="0"/>
    <s v="-"/>
    <n v="0"/>
    <s v="No"/>
    <s v="-"/>
    <s v="No"/>
    <n v="0"/>
    <n v="0"/>
    <n v="0"/>
    <n v="6"/>
    <n v="72"/>
    <n v="0"/>
    <n v="0"/>
    <s v="Protección Animalista Profesional &quot;XEA&quot;"/>
    <s v="Protección Animalista Profesional &quot;XEA&quot;"/>
    <s v="Protección Animalista Profesional &quot;XEA&quot;"/>
    <m/>
    <m/>
    <m/>
    <m/>
    <x v="10"/>
    <n v="0"/>
    <n v="0"/>
    <n v="16"/>
    <x v="2"/>
    <n v="0"/>
    <n v="0"/>
    <n v="470.4"/>
    <x v="0"/>
  </r>
  <r>
    <x v="16"/>
    <n v="15038"/>
    <x v="2287"/>
    <n v="2163"/>
    <n v="45784"/>
    <n v="45946"/>
    <s v="Virginia S"/>
    <n v="46066"/>
    <s v="FASE 2"/>
    <m/>
    <n v="0"/>
    <m/>
    <m/>
    <m/>
    <m/>
    <m/>
    <m/>
    <m/>
    <m/>
    <m/>
    <m/>
    <m/>
    <m/>
    <m/>
    <m/>
    <m/>
    <m/>
    <m/>
    <m/>
    <m/>
    <x v="10"/>
    <n v="0"/>
    <n v="0"/>
    <n v="0"/>
    <x v="0"/>
    <m/>
    <m/>
    <n v="216.3"/>
    <x v="0"/>
  </r>
  <r>
    <x v="16"/>
    <n v="15039"/>
    <x v="2288"/>
    <n v="1326"/>
    <n v="45784"/>
    <n v="45946"/>
    <s v="Virginia S"/>
    <n v="46065"/>
    <s v="FASE 2"/>
    <m/>
    <n v="0"/>
    <s v="-"/>
    <n v="0"/>
    <s v="No"/>
    <s v="-"/>
    <s v="No"/>
    <n v="0"/>
    <n v="0"/>
    <n v="0"/>
    <n v="0"/>
    <n v="0"/>
    <n v="0"/>
    <n v="0"/>
    <s v="No"/>
    <s v="No"/>
    <s v="No"/>
    <m/>
    <m/>
    <m/>
    <m/>
    <x v="10"/>
    <n v="0"/>
    <n v="0"/>
    <n v="16"/>
    <x v="2"/>
    <n v="0"/>
    <n v="0"/>
    <n v="132.6"/>
    <x v="0"/>
  </r>
  <r>
    <x v="16"/>
    <n v="15040"/>
    <x v="2289"/>
    <n v="2919"/>
    <n v="45784"/>
    <n v="45946"/>
    <s v="Virginia S"/>
    <n v="46077"/>
    <s v="FASE 2"/>
    <m/>
    <n v="0"/>
    <s v="-"/>
    <n v="0"/>
    <s v="No"/>
    <s v="-"/>
    <s v="No"/>
    <n v="0"/>
    <n v="0"/>
    <n v="7200"/>
    <n v="0"/>
    <n v="1"/>
    <n v="0"/>
    <n v="0"/>
    <s v="Servicios Gallegos de Lacería, SL"/>
    <s v="No"/>
    <s v="No"/>
    <m/>
    <m/>
    <m/>
    <m/>
    <x v="10"/>
    <n v="0"/>
    <n v="0"/>
    <n v="16"/>
    <x v="2"/>
    <n v="0"/>
    <n v="2.4665981500513876"/>
    <n v="291.89999999999998"/>
    <x v="0"/>
  </r>
  <r>
    <x v="16"/>
    <n v="15041"/>
    <x v="2290"/>
    <n v="11603"/>
    <n v="45784"/>
    <n v="45943"/>
    <s v="Virginia S"/>
    <n v="45821"/>
    <s v="FASE 2"/>
    <m/>
    <n v="0"/>
    <s v="-"/>
    <n v="0"/>
    <s v="No"/>
    <s v="-"/>
    <s v="No"/>
    <n v="0"/>
    <n v="38000"/>
    <m/>
    <n v="13"/>
    <n v="0"/>
    <n v="1"/>
    <n v="0"/>
    <s v="Sí, Servigal (en Abegondo)"/>
    <s v="Sí, Servigal (en Abegondo)"/>
    <s v="?"/>
    <m/>
    <m/>
    <m/>
    <m/>
    <x v="10"/>
    <n v="0"/>
    <n v="0"/>
    <n v="15"/>
    <x v="1"/>
    <n v="3.2750150823063002"/>
    <m/>
    <n v="1160.3"/>
    <x v="0"/>
  </r>
  <r>
    <x v="16"/>
    <n v="15042"/>
    <x v="2291"/>
    <n v="3099"/>
    <n v="45784"/>
    <n v="45946"/>
    <s v="Virginia S"/>
    <n v="45992"/>
    <s v="FASE 2"/>
    <m/>
    <n v="0"/>
    <s v="-"/>
    <n v="0"/>
    <s v="No"/>
    <s v="-"/>
    <s v="No"/>
    <n v="0"/>
    <n v="0"/>
    <n v="11196.13"/>
    <n v="3"/>
    <n v="0"/>
    <n v="0"/>
    <n v="0"/>
    <s v="Sí, Servigal"/>
    <s v="Servigal"/>
    <s v="No"/>
    <m/>
    <m/>
    <m/>
    <m/>
    <x v="10"/>
    <n v="0"/>
    <n v="0"/>
    <n v="16"/>
    <x v="2"/>
    <n v="0"/>
    <n v="3.612820264601484"/>
    <n v="309.89999999999998"/>
    <x v="0"/>
  </r>
  <r>
    <x v="16"/>
    <n v="15043"/>
    <x v="2292"/>
    <n v="5267"/>
    <n v="45784"/>
    <s v="16/10/2025 y 25/11/2025"/>
    <s v="Virginia S"/>
    <s v="24/02 mail: están en ello y me dicen"/>
    <s v="FASE 2"/>
    <m/>
    <n v="0"/>
    <m/>
    <m/>
    <m/>
    <m/>
    <m/>
    <m/>
    <m/>
    <m/>
    <m/>
    <m/>
    <m/>
    <m/>
    <m/>
    <m/>
    <m/>
    <m/>
    <m/>
    <m/>
    <m/>
    <x v="10"/>
    <n v="0"/>
    <n v="0"/>
    <n v="0"/>
    <x v="0"/>
    <m/>
    <m/>
    <n v="526.70000000000005"/>
    <x v="0"/>
  </r>
  <r>
    <x v="16"/>
    <n v="15044"/>
    <x v="2293"/>
    <n v="1223"/>
    <n v="45784"/>
    <n v="45946"/>
    <s v="Virginia S"/>
    <m/>
    <s v="FASE 2"/>
    <m/>
    <n v="0"/>
    <m/>
    <m/>
    <m/>
    <m/>
    <m/>
    <m/>
    <m/>
    <m/>
    <m/>
    <m/>
    <m/>
    <m/>
    <m/>
    <m/>
    <m/>
    <m/>
    <m/>
    <m/>
    <m/>
    <x v="10"/>
    <n v="0"/>
    <n v="0"/>
    <n v="0"/>
    <x v="0"/>
    <m/>
    <m/>
    <n v="122.3"/>
    <x v="0"/>
  </r>
  <r>
    <x v="16"/>
    <n v="15045"/>
    <x v="2294"/>
    <n v="3719"/>
    <n v="45784"/>
    <n v="45946"/>
    <s v="Virginia S"/>
    <m/>
    <s v="FASE 2"/>
    <m/>
    <n v="0"/>
    <m/>
    <m/>
    <m/>
    <m/>
    <m/>
    <m/>
    <m/>
    <m/>
    <m/>
    <m/>
    <m/>
    <m/>
    <m/>
    <m/>
    <m/>
    <m/>
    <m/>
    <m/>
    <m/>
    <x v="10"/>
    <n v="0"/>
    <n v="0"/>
    <n v="0"/>
    <x v="0"/>
    <m/>
    <m/>
    <n v="371.9"/>
    <x v="0"/>
  </r>
  <r>
    <x v="16"/>
    <n v="15046"/>
    <x v="2295"/>
    <n v="7734"/>
    <n v="45784"/>
    <n v="45946"/>
    <s v="Virginia S"/>
    <n v="46070"/>
    <s v="FASE 2"/>
    <m/>
    <n v="0"/>
    <s v="-"/>
    <n v="0"/>
    <s v="No"/>
    <s v="-"/>
    <s v="No"/>
    <n v="0"/>
    <n v="4000"/>
    <n v="95000"/>
    <n v="22"/>
    <n v="0"/>
    <n v="5"/>
    <n v="2"/>
    <s v="XEA"/>
    <s v="XEA"/>
    <s v="No"/>
    <m/>
    <m/>
    <m/>
    <m/>
    <x v="10"/>
    <n v="0"/>
    <n v="0"/>
    <n v="16"/>
    <x v="2"/>
    <n v="0.517196793379881"/>
    <n v="12.283423842772175"/>
    <n v="773.4"/>
    <x v="0"/>
  </r>
  <r>
    <x v="16"/>
    <n v="15047"/>
    <x v="2296"/>
    <n v="2383"/>
    <n v="45785"/>
    <n v="45946"/>
    <s v="Virginia S"/>
    <n v="46006"/>
    <s v="FASE 2"/>
    <m/>
    <n v="0"/>
    <s v="-"/>
    <n v="0"/>
    <s v="No"/>
    <s v="-"/>
    <s v="No"/>
    <n v="0"/>
    <n v="0"/>
    <n v="0"/>
    <n v="0"/>
    <n v="0"/>
    <n v="0"/>
    <n v="0"/>
    <s v="No"/>
    <s v="No"/>
    <s v="No"/>
    <m/>
    <m/>
    <m/>
    <m/>
    <x v="10"/>
    <n v="0"/>
    <n v="0"/>
    <n v="16"/>
    <x v="2"/>
    <n v="0"/>
    <n v="0"/>
    <n v="238.3"/>
    <x v="0"/>
  </r>
  <r>
    <x v="16"/>
    <n v="15048"/>
    <x v="2297"/>
    <n v="6946"/>
    <n v="45785"/>
    <n v="45946"/>
    <s v="Virginia S"/>
    <m/>
    <s v="FASE 2"/>
    <m/>
    <n v="0"/>
    <m/>
    <m/>
    <m/>
    <m/>
    <m/>
    <m/>
    <m/>
    <m/>
    <m/>
    <m/>
    <m/>
    <m/>
    <m/>
    <m/>
    <m/>
    <m/>
    <m/>
    <m/>
    <m/>
    <x v="10"/>
    <n v="0"/>
    <n v="0"/>
    <n v="0"/>
    <x v="0"/>
    <m/>
    <m/>
    <n v="694.6"/>
    <x v="0"/>
  </r>
  <r>
    <x v="16"/>
    <n v="15049"/>
    <x v="2298"/>
    <n v="1200"/>
    <n v="45785"/>
    <n v="45946"/>
    <s v="Virginia S"/>
    <n v="45965"/>
    <s v="FASE 2"/>
    <m/>
    <n v="0"/>
    <n v="0"/>
    <n v="0"/>
    <s v="0"/>
    <n v="0"/>
    <n v="0"/>
    <n v="0"/>
    <n v="0"/>
    <n v="0"/>
    <n v="0"/>
    <n v="0"/>
    <n v="0"/>
    <n v="0"/>
    <s v="0"/>
    <s v="0"/>
    <s v="0"/>
    <m/>
    <m/>
    <m/>
    <m/>
    <x v="10"/>
    <n v="0"/>
    <n v="0"/>
    <n v="16"/>
    <x v="2"/>
    <n v="0"/>
    <n v="0"/>
    <n v="120"/>
    <x v="0"/>
  </r>
  <r>
    <x v="16"/>
    <n v="15050"/>
    <x v="2299"/>
    <n v="1818"/>
    <n v="45785"/>
    <n v="45946"/>
    <s v="Virginia S"/>
    <n v="45974"/>
    <s v="FASE 2"/>
    <m/>
    <n v="0"/>
    <s v="-"/>
    <m/>
    <m/>
    <m/>
    <m/>
    <m/>
    <m/>
    <m/>
    <n v="3"/>
    <n v="0"/>
    <n v="0"/>
    <n v="0"/>
    <s v="No"/>
    <s v="No"/>
    <s v="No"/>
    <m/>
    <m/>
    <m/>
    <m/>
    <x v="10"/>
    <n v="0"/>
    <n v="0"/>
    <n v="9"/>
    <x v="1"/>
    <m/>
    <m/>
    <n v="181.8"/>
    <x v="0"/>
  </r>
  <r>
    <x v="16"/>
    <n v="15051"/>
    <x v="2300"/>
    <n v="5195"/>
    <n v="45785"/>
    <n v="45943"/>
    <s v="Virginia S"/>
    <n v="45796"/>
    <s v="FASE 2"/>
    <m/>
    <n v="53"/>
    <n v="45657"/>
    <n v="1"/>
    <s v="Sí"/>
    <n v="44592"/>
    <s v="Sí"/>
    <n v="1"/>
    <n v="4000"/>
    <m/>
    <n v="4"/>
    <n v="1"/>
    <n v="0"/>
    <n v="1"/>
    <s v="Servicio mancomunado de Mougá"/>
    <s v="Sí, Servicio Mancomunado Mougá"/>
    <s v="Sí, Servicio Mancomunado Mougá"/>
    <m/>
    <m/>
    <m/>
    <m/>
    <x v="10"/>
    <n v="1"/>
    <n v="53"/>
    <n v="15"/>
    <x v="1"/>
    <n v="0.76997112608277185"/>
    <m/>
    <n v="519.5"/>
    <x v="1"/>
  </r>
  <r>
    <x v="16"/>
    <n v="15052"/>
    <x v="2301"/>
    <n v="4380"/>
    <n v="45785"/>
    <n v="45946"/>
    <s v="Virginia S"/>
    <n v="45671"/>
    <s v="FASE 2"/>
    <m/>
    <n v="0"/>
    <s v="-"/>
    <m/>
    <s v="No"/>
    <s v="-"/>
    <s v="No"/>
    <n v="0"/>
    <n v="0"/>
    <n v="0"/>
    <n v="13"/>
    <n v="33"/>
    <n v="1"/>
    <n v="1"/>
    <s v="XEA"/>
    <s v="Sí, XEA"/>
    <s v="Sí, XEA"/>
    <m/>
    <m/>
    <m/>
    <m/>
    <x v="10"/>
    <n v="0"/>
    <n v="0"/>
    <n v="15"/>
    <x v="1"/>
    <n v="0"/>
    <n v="0"/>
    <n v="438"/>
    <x v="0"/>
  </r>
  <r>
    <x v="16"/>
    <n v="15053"/>
    <x v="2302"/>
    <n v="8184"/>
    <n v="45785"/>
    <n v="45946"/>
    <s v="Virginia S"/>
    <n v="45974"/>
    <s v="OK"/>
    <m/>
    <n v="0"/>
    <s v="-"/>
    <n v="0"/>
    <s v="No"/>
    <s v="-"/>
    <s v="Sí"/>
    <n v="0"/>
    <n v="70589.61"/>
    <m/>
    <n v="10"/>
    <n v="38"/>
    <n v="0"/>
    <n v="0"/>
    <s v="Protección Animal Profesional &quot;XEA&quot;"/>
    <s v="Protección Animal Profesional &quot;XEA&quot;"/>
    <s v="Protección Animal Profesional &quot;XEA&quot;"/>
    <m/>
    <m/>
    <m/>
    <m/>
    <x v="10"/>
    <n v="0"/>
    <n v="0"/>
    <n v="15"/>
    <x v="1"/>
    <n v="8.6253189149560114"/>
    <m/>
    <n v="818.4"/>
    <x v="0"/>
  </r>
  <r>
    <x v="16"/>
    <n v="15054"/>
    <x v="2303"/>
    <n v="39285"/>
    <n v="45785"/>
    <n v="45814"/>
    <s v="Virginia S"/>
    <n v="45807"/>
    <s v="FASE 2"/>
    <s v="Contestan que les parece suficiente la respuesta del Ayto"/>
    <n v="1000"/>
    <s v="-"/>
    <m/>
    <s v="Sí"/>
    <n v="2020"/>
    <s v="Sí"/>
    <m/>
    <m/>
    <m/>
    <n v="0"/>
    <n v="0"/>
    <n v="0"/>
    <n v="0"/>
    <s v="Sí, no dicen quién"/>
    <m/>
    <m/>
    <m/>
    <m/>
    <m/>
    <m/>
    <x v="10"/>
    <n v="0"/>
    <n v="0"/>
    <n v="10"/>
    <x v="1"/>
    <m/>
    <m/>
    <n v="3928.5"/>
    <x v="1"/>
  </r>
  <r>
    <x v="16"/>
    <n v="15055"/>
    <x v="2304"/>
    <n v="4868"/>
    <n v="45785"/>
    <n v="45946"/>
    <s v="Virginia S"/>
    <n v="45979"/>
    <s v="OK"/>
    <m/>
    <n v="93"/>
    <s v="?"/>
    <m/>
    <s v="Sí"/>
    <n v="45412"/>
    <s v="Sí"/>
    <n v="0"/>
    <n v="10000"/>
    <m/>
    <n v="0"/>
    <n v="0"/>
    <n v="0"/>
    <n v="0"/>
    <s v="Sí, no dicen quién"/>
    <s v="No"/>
    <s v="No"/>
    <m/>
    <m/>
    <m/>
    <m/>
    <x v="10"/>
    <n v="0"/>
    <n v="0"/>
    <n v="14"/>
    <x v="1"/>
    <n v="2.0542317173377156"/>
    <m/>
    <n v="486.8"/>
    <x v="1"/>
  </r>
  <r>
    <x v="16"/>
    <n v="15056"/>
    <x v="2305"/>
    <n v="6961"/>
    <n v="45785"/>
    <n v="45946"/>
    <s v="Virginia S"/>
    <n v="46076"/>
    <s v="FASE 2"/>
    <m/>
    <n v="0"/>
    <s v="-"/>
    <n v="0"/>
    <s v="No"/>
    <s v="-"/>
    <s v="No"/>
    <n v="0"/>
    <n v="0"/>
    <n v="0"/>
    <n v="0"/>
    <n v="0"/>
    <n v="0"/>
    <n v="0"/>
    <s v="No"/>
    <s v="No"/>
    <s v="No"/>
    <m/>
    <m/>
    <m/>
    <m/>
    <x v="10"/>
    <n v="0"/>
    <n v="0"/>
    <n v="16"/>
    <x v="2"/>
    <n v="0"/>
    <n v="0"/>
    <n v="696.1"/>
    <x v="0"/>
  </r>
  <r>
    <x v="16"/>
    <n v="15057"/>
    <x v="2306"/>
    <n v="14092"/>
    <n v="45785"/>
    <n v="45946"/>
    <s v="Virginia S"/>
    <n v="46070"/>
    <s v="FASE 2"/>
    <m/>
    <n v="0"/>
    <s v="-"/>
    <m/>
    <s v="No"/>
    <s v="-"/>
    <s v="No"/>
    <n v="0"/>
    <n v="0"/>
    <n v="0"/>
    <n v="72"/>
    <n v="129"/>
    <n v="0"/>
    <n v="4"/>
    <s v="XEA"/>
    <s v="Sí, XEA"/>
    <s v="Sí, XEA"/>
    <m/>
    <m/>
    <m/>
    <m/>
    <x v="10"/>
    <n v="0"/>
    <n v="0"/>
    <n v="15"/>
    <x v="1"/>
    <n v="0"/>
    <n v="0"/>
    <n v="1409.2"/>
    <x v="0"/>
  </r>
  <r>
    <x v="16"/>
    <n v="15058"/>
    <x v="2307"/>
    <n v="38333"/>
    <n v="45785"/>
    <n v="45946"/>
    <s v="Virginia S"/>
    <m/>
    <s v="FASE 2"/>
    <m/>
    <n v="0"/>
    <m/>
    <m/>
    <m/>
    <m/>
    <m/>
    <m/>
    <m/>
    <m/>
    <m/>
    <m/>
    <m/>
    <m/>
    <m/>
    <m/>
    <m/>
    <m/>
    <m/>
    <m/>
    <m/>
    <x v="10"/>
    <n v="0"/>
    <n v="0"/>
    <n v="0"/>
    <x v="0"/>
    <m/>
    <m/>
    <n v="3833.3"/>
    <x v="0"/>
  </r>
  <r>
    <x v="16"/>
    <n v="15059"/>
    <x v="2308"/>
    <n v="12772"/>
    <n v="45785"/>
    <n v="45946"/>
    <s v="Virginia S"/>
    <m/>
    <s v="FASE 2"/>
    <m/>
    <n v="0"/>
    <m/>
    <m/>
    <m/>
    <m/>
    <m/>
    <m/>
    <m/>
    <m/>
    <m/>
    <m/>
    <m/>
    <m/>
    <m/>
    <m/>
    <m/>
    <m/>
    <m/>
    <m/>
    <m/>
    <x v="10"/>
    <n v="0"/>
    <n v="0"/>
    <n v="0"/>
    <x v="0"/>
    <m/>
    <m/>
    <n v="1277.2"/>
    <x v="0"/>
  </r>
  <r>
    <x v="16"/>
    <n v="15060"/>
    <x v="2309"/>
    <n v="7757"/>
    <n v="45785"/>
    <n v="45946"/>
    <s v="Virginia S"/>
    <n v="46078"/>
    <s v="FASE 2"/>
    <s v="Me la inadmite el Ayuntamiento, no vuelvo a reclamar"/>
    <n v="0"/>
    <m/>
    <m/>
    <m/>
    <m/>
    <m/>
    <m/>
    <m/>
    <m/>
    <m/>
    <m/>
    <m/>
    <m/>
    <m/>
    <m/>
    <m/>
    <m/>
    <m/>
    <m/>
    <m/>
    <x v="10"/>
    <n v="0"/>
    <n v="0"/>
    <n v="0"/>
    <x v="0"/>
    <m/>
    <m/>
    <n v="775.7"/>
    <x v="0"/>
  </r>
  <r>
    <x v="16"/>
    <n v="15061"/>
    <x v="2310"/>
    <n v="5418"/>
    <n v="45785"/>
    <n v="45946"/>
    <s v="Virginia S"/>
    <m/>
    <s v="FASE 2"/>
    <m/>
    <n v="0"/>
    <m/>
    <m/>
    <m/>
    <m/>
    <m/>
    <m/>
    <m/>
    <m/>
    <m/>
    <m/>
    <m/>
    <m/>
    <m/>
    <m/>
    <m/>
    <m/>
    <m/>
    <m/>
    <m/>
    <x v="10"/>
    <n v="0"/>
    <n v="0"/>
    <n v="0"/>
    <x v="0"/>
    <m/>
    <m/>
    <n v="541.79999999999995"/>
    <x v="0"/>
  </r>
  <r>
    <x v="16"/>
    <n v="15062"/>
    <x v="2311"/>
    <n v="6049"/>
    <n v="45785"/>
    <n v="45943"/>
    <s v="Virginia S"/>
    <n v="45800"/>
    <s v="FASE 2"/>
    <m/>
    <n v="0"/>
    <s v="-"/>
    <n v="0"/>
    <s v="No"/>
    <s v="-"/>
    <s v="No"/>
    <n v="0"/>
    <n v="0"/>
    <n v="0"/>
    <n v="0"/>
    <n v="0"/>
    <n v="0"/>
    <n v="0"/>
    <s v="No"/>
    <s v="No"/>
    <s v="No"/>
    <m/>
    <m/>
    <m/>
    <m/>
    <x v="10"/>
    <n v="0"/>
    <n v="0"/>
    <n v="16"/>
    <x v="2"/>
    <n v="0"/>
    <n v="0"/>
    <n v="604.9"/>
    <x v="0"/>
  </r>
  <r>
    <x v="16"/>
    <n v="15064"/>
    <x v="2312"/>
    <n v="2387"/>
    <n v="45785"/>
    <n v="45946"/>
    <s v="Virginia S"/>
    <n v="46062"/>
    <s v="FASE 2"/>
    <m/>
    <n v="0"/>
    <s v="-"/>
    <n v="0"/>
    <s v="No"/>
    <s v="-"/>
    <s v="No"/>
    <n v="0"/>
    <n v="0"/>
    <n v="0"/>
    <n v="0"/>
    <n v="0"/>
    <n v="0"/>
    <n v="0"/>
    <s v="Centro Galego de Adopción y_x000a_Rescate de Animales"/>
    <s v="No"/>
    <s v="No"/>
    <m/>
    <m/>
    <m/>
    <m/>
    <x v="10"/>
    <n v="0"/>
    <n v="0"/>
    <n v="16"/>
    <x v="2"/>
    <n v="0"/>
    <n v="0"/>
    <n v="238.7"/>
    <x v="0"/>
  </r>
  <r>
    <x v="16"/>
    <n v="15065"/>
    <x v="2313"/>
    <n v="8256"/>
    <n v="45785"/>
    <n v="45946"/>
    <s v="Virginia S"/>
    <n v="46052"/>
    <s v="FASE 2"/>
    <m/>
    <n v="91"/>
    <n v="45900"/>
    <n v="90"/>
    <s v="No"/>
    <s v="-"/>
    <s v="No"/>
    <n v="0"/>
    <n v="54781.59"/>
    <m/>
    <n v="32"/>
    <n v="47"/>
    <n v="0"/>
    <n v="0"/>
    <s v=" Refugio de Bando y SeGaPa (Servizo Gallego de Protección Animal)"/>
    <s v="Sí"/>
    <s v="No"/>
    <m/>
    <m/>
    <m/>
    <m/>
    <x v="10"/>
    <n v="0.9"/>
    <n v="82"/>
    <n v="15"/>
    <x v="1"/>
    <n v="6.6353670058139533"/>
    <m/>
    <n v="825.6"/>
    <x v="1"/>
  </r>
  <r>
    <x v="16"/>
    <n v="15066"/>
    <x v="2314"/>
    <n v="4581"/>
    <n v="45785"/>
    <n v="45946"/>
    <s v="Virginia S"/>
    <m/>
    <s v="FASE 2"/>
    <m/>
    <n v="0"/>
    <m/>
    <m/>
    <m/>
    <m/>
    <m/>
    <m/>
    <m/>
    <m/>
    <m/>
    <m/>
    <m/>
    <m/>
    <m/>
    <m/>
    <m/>
    <m/>
    <m/>
    <m/>
    <m/>
    <x v="10"/>
    <n v="0"/>
    <n v="0"/>
    <n v="0"/>
    <x v="0"/>
    <m/>
    <m/>
    <n v="458.1"/>
    <x v="0"/>
  </r>
  <r>
    <x v="16"/>
    <n v="15067"/>
    <x v="2315"/>
    <n v="9184"/>
    <n v="45785"/>
    <n v="45946"/>
    <s v="Virginia S"/>
    <n v="46000"/>
    <s v="FASE 2"/>
    <m/>
    <n v="0"/>
    <n v="45972"/>
    <n v="0.85"/>
    <s v="No"/>
    <s v="-"/>
    <s v="Sí"/>
    <n v="0.5"/>
    <n v="55000"/>
    <m/>
    <n v="131"/>
    <n v="222"/>
    <n v="3"/>
    <n v="37"/>
    <s v="Protectora Moura"/>
    <s v="Sí"/>
    <s v="Veterinaria Ramiro Tubío"/>
    <m/>
    <m/>
    <m/>
    <m/>
    <x v="10"/>
    <n v="0.85"/>
    <n v="0"/>
    <n v="14"/>
    <x v="1"/>
    <n v="5.9886759581881535"/>
    <m/>
    <n v="918.4"/>
    <x v="0"/>
  </r>
  <r>
    <x v="16"/>
    <n v="15068"/>
    <x v="2316"/>
    <n v="5318"/>
    <n v="45785"/>
    <n v="45946"/>
    <s v="Virginia S"/>
    <n v="45967"/>
    <s v="OK"/>
    <m/>
    <n v="0"/>
    <s v="-"/>
    <n v="0"/>
    <s v="No"/>
    <s v="-"/>
    <s v="No"/>
    <n v="0"/>
    <n v="0"/>
    <n v="0"/>
    <n v="4"/>
    <n v="0"/>
    <n v="1"/>
    <n v="0"/>
    <s v="XEA - Protección Animal Profesional"/>
    <s v="Sí"/>
    <s v="Sí"/>
    <m/>
    <m/>
    <m/>
    <m/>
    <x v="10"/>
    <n v="0"/>
    <n v="0"/>
    <n v="16"/>
    <x v="2"/>
    <n v="0"/>
    <n v="0"/>
    <n v="531.79999999999995"/>
    <x v="0"/>
  </r>
  <r>
    <x v="16"/>
    <n v="15069"/>
    <x v="2317"/>
    <n v="7456"/>
    <n v="45785"/>
    <n v="45946"/>
    <s v="Virginia S"/>
    <n v="45677"/>
    <s v="FASE 2"/>
    <m/>
    <n v="68"/>
    <n v="45785"/>
    <n v="0.22"/>
    <s v="No"/>
    <s v="-"/>
    <s v="No"/>
    <n v="0"/>
    <n v="0"/>
    <n v="0"/>
    <n v="0"/>
    <n v="0"/>
    <n v="0"/>
    <n v="0"/>
    <s v="SERVIGAL"/>
    <s v="No"/>
    <s v="No"/>
    <m/>
    <m/>
    <m/>
    <m/>
    <x v="10"/>
    <n v="0.22"/>
    <n v="15"/>
    <n v="16"/>
    <x v="2"/>
    <n v="0"/>
    <n v="0"/>
    <n v="745.6"/>
    <x v="2"/>
  </r>
  <r>
    <x v="16"/>
    <n v="15070"/>
    <x v="2318"/>
    <n v="9782"/>
    <n v="45785"/>
    <n v="45946"/>
    <s v="Virginia S"/>
    <n v="46000"/>
    <s v="FASE 2"/>
    <m/>
    <n v="200"/>
    <n v="45992"/>
    <n v="0.3"/>
    <s v="Sí"/>
    <n v="45779"/>
    <s v="Sí"/>
    <s v=""/>
    <n v="20000"/>
    <m/>
    <n v="4"/>
    <n v="48"/>
    <n v="0"/>
    <n v="12"/>
    <s v="Asociación Gatos Ferales de As Pontes"/>
    <s v="Servigal"/>
    <s v="No"/>
    <m/>
    <m/>
    <m/>
    <m/>
    <x v="10"/>
    <n v="0.3"/>
    <n v="60"/>
    <n v="15"/>
    <x v="1"/>
    <n v="2.0445716622367613"/>
    <m/>
    <n v="978.2"/>
    <x v="1"/>
  </r>
  <r>
    <x v="16"/>
    <n v="15071"/>
    <x v="2319"/>
    <n v="9064"/>
    <n v="45785"/>
    <n v="45946"/>
    <s v="Virginia S"/>
    <n v="45980"/>
    <s v="FASE 2"/>
    <m/>
    <n v="0"/>
    <s v="-"/>
    <n v="0"/>
    <s v="No"/>
    <s v="-"/>
    <s v="No"/>
    <n v="0"/>
    <n v="62292.17"/>
    <m/>
    <n v="0"/>
    <n v="0"/>
    <n v="0"/>
    <n v="0"/>
    <s v="No"/>
    <s v="No"/>
    <s v="No"/>
    <m/>
    <m/>
    <m/>
    <m/>
    <x v="10"/>
    <n v="0"/>
    <n v="0"/>
    <n v="15"/>
    <x v="1"/>
    <n v="6.8724812444836711"/>
    <m/>
    <n v="906.4"/>
    <x v="0"/>
  </r>
  <r>
    <x v="16"/>
    <n v="15072"/>
    <x v="2320"/>
    <n v="10748"/>
    <n v="45785"/>
    <n v="45839"/>
    <s v="Virginia S"/>
    <m/>
    <s v="FASE 2"/>
    <s v="31/07: Transparencia acuerda que el Ayto tiene que contestarme - 07/08 Respuesta del Ayto:"/>
    <n v="0"/>
    <s v="-"/>
    <n v="0"/>
    <s v="&quot;Antes de la Ley de Bienestar Animal&quot;"/>
    <s v="-"/>
    <s v="No"/>
    <n v="0"/>
    <n v="0"/>
    <n v="0"/>
    <n v="4"/>
    <n v="26"/>
    <n v="0"/>
    <n v="0"/>
    <s v="Protección Animal Profesional “XEA”"/>
    <s v="Protección Animal Profesional “XEA”"/>
    <s v="Protección Animal Profesional “XEA”"/>
    <m/>
    <m/>
    <m/>
    <m/>
    <x v="10"/>
    <n v="0"/>
    <n v="0"/>
    <n v="16"/>
    <x v="2"/>
    <n v="0"/>
    <n v="0"/>
    <n v="1074.8"/>
    <x v="0"/>
  </r>
  <r>
    <x v="16"/>
    <n v="15073"/>
    <x v="2321"/>
    <n v="27111"/>
    <n v="45785"/>
    <n v="45946"/>
    <s v="Virginia S"/>
    <n v="45966"/>
    <s v="FASE 2"/>
    <m/>
    <n v="424"/>
    <n v="2025"/>
    <n v="0.54"/>
    <s v="Sí"/>
    <n v="45805"/>
    <s v="Sí"/>
    <n v="0.26"/>
    <n v="95000"/>
    <m/>
    <n v="230"/>
    <n v="76"/>
    <n v="7"/>
    <n v="11"/>
    <s v="Asociación Save en angel-Los ovlidados de la perrera de ribeira-Adopta"/>
    <s v="No"/>
    <s v="No"/>
    <m/>
    <m/>
    <m/>
    <m/>
    <x v="10"/>
    <n v="0.54"/>
    <n v="229"/>
    <n v="15"/>
    <x v="1"/>
    <n v="3.50411272177345"/>
    <m/>
    <n v="2711.1"/>
    <x v="1"/>
  </r>
  <r>
    <x v="16"/>
    <n v="15074"/>
    <x v="2322"/>
    <n v="4395"/>
    <n v="45785"/>
    <n v="45946"/>
    <s v="Virginia S"/>
    <n v="46076"/>
    <s v="FASE 2"/>
    <m/>
    <n v="0"/>
    <s v="-"/>
    <m/>
    <s v="No"/>
    <s v="-"/>
    <s v="No"/>
    <n v="0"/>
    <n v="0"/>
    <n v="0"/>
    <n v="25"/>
    <n v="7"/>
    <n v="0"/>
    <n v="0"/>
    <s v="XEA"/>
    <s v="XEA"/>
    <s v="XEA"/>
    <m/>
    <m/>
    <m/>
    <m/>
    <x v="10"/>
    <n v="0"/>
    <n v="0"/>
    <n v="15"/>
    <x v="1"/>
    <n v="0"/>
    <n v="0"/>
    <n v="439.5"/>
    <x v="0"/>
  </r>
  <r>
    <x v="16"/>
    <n v="15075"/>
    <x v="2323"/>
    <n v="17140"/>
    <n v="45785"/>
    <n v="45946"/>
    <s v="Virginia S"/>
    <n v="46006"/>
    <s v="FASE 2"/>
    <m/>
    <n v="97"/>
    <n v="45900"/>
    <n v="0.72160000000000002"/>
    <s v="No"/>
    <s v="-"/>
    <s v="Sí"/>
    <n v="0.78349999999999997"/>
    <n v="409344"/>
    <m/>
    <n v="606"/>
    <n v="248"/>
    <n v="21"/>
    <n v="157"/>
    <s v="Servigal"/>
    <s v="Sí"/>
    <s v="Sí"/>
    <m/>
    <m/>
    <m/>
    <m/>
    <x v="10"/>
    <n v="0.72160000000000002"/>
    <n v="70"/>
    <n v="15"/>
    <x v="1"/>
    <n v="23.882380396732788"/>
    <m/>
    <n v="1714"/>
    <x v="2"/>
  </r>
  <r>
    <x v="16"/>
    <n v="15076"/>
    <x v="2324"/>
    <n v="2733"/>
    <n v="45785"/>
    <n v="45946"/>
    <s v="Virginia S"/>
    <n v="45973"/>
    <s v="FASE 2"/>
    <m/>
    <n v="0"/>
    <s v="-"/>
    <n v="0"/>
    <s v="No"/>
    <s v="-"/>
    <s v="No"/>
    <n v="0"/>
    <n v="0"/>
    <n v="0"/>
    <n v="0"/>
    <n v="0"/>
    <n v="0"/>
    <n v="0"/>
    <s v="Protectora de animales Asociación Cometa"/>
    <s v="No"/>
    <s v="No"/>
    <m/>
    <m/>
    <m/>
    <m/>
    <x v="10"/>
    <n v="0"/>
    <n v="0"/>
    <n v="16"/>
    <x v="2"/>
    <n v="0"/>
    <n v="0"/>
    <n v="273.3"/>
    <x v="0"/>
  </r>
  <r>
    <x v="16"/>
    <n v="15077"/>
    <x v="2325"/>
    <n v="9319"/>
    <n v="45785"/>
    <n v="45946"/>
    <s v="Virginia S"/>
    <n v="45973"/>
    <s v="FASE 2"/>
    <m/>
    <n v="0"/>
    <s v="-"/>
    <n v="0"/>
    <s v="No"/>
    <s v="-"/>
    <s v="No"/>
    <n v="0"/>
    <n v="0"/>
    <n v="0"/>
    <n v="13"/>
    <n v="2"/>
    <n v="0"/>
    <n v="0"/>
    <s v="Protección animal Profesional XEA"/>
    <s v="Sí, XEA"/>
    <s v="Sí, XEA"/>
    <m/>
    <m/>
    <m/>
    <m/>
    <x v="10"/>
    <n v="0"/>
    <n v="0"/>
    <n v="16"/>
    <x v="2"/>
    <n v="0"/>
    <n v="0"/>
    <n v="931.9"/>
    <x v="0"/>
  </r>
  <r>
    <x v="16"/>
    <n v="15078"/>
    <x v="2326"/>
    <n v="99536"/>
    <n v="45785"/>
    <n v="45943"/>
    <s v="Virginia S"/>
    <n v="45799"/>
    <s v="FASE 2"/>
    <m/>
    <n v="0"/>
    <n v="2025"/>
    <n v="0.33"/>
    <s v="Sí"/>
    <n v="45778"/>
    <s v="Sí"/>
    <m/>
    <n v="18150"/>
    <n v="36000"/>
    <n v="436"/>
    <n v="388"/>
    <n v="10"/>
    <n v="16"/>
    <s v="Fundación de interese galego y Refuixo de Animais"/>
    <s v="Sí, Concello de Santiago y Refuixo de animais de Bando"/>
    <s v="Sí, Concello de Santiago y Refuixo de animais de Bando"/>
    <m/>
    <m/>
    <m/>
    <m/>
    <x v="10"/>
    <n v="0.33"/>
    <n v="0"/>
    <n v="14"/>
    <x v="1"/>
    <n v="0.18234608583828965"/>
    <n v="0.36167818678669023"/>
    <n v="9953.6"/>
    <x v="0"/>
  </r>
  <r>
    <x v="16"/>
    <n v="15079"/>
    <x v="2327"/>
    <n v="1453"/>
    <n v="45785"/>
    <n v="45946"/>
    <s v="Virginia S"/>
    <n v="45973"/>
    <s v="FASE 2"/>
    <m/>
    <n v="0"/>
    <s v="-"/>
    <n v="0"/>
    <s v="No"/>
    <s v="-"/>
    <s v="No"/>
    <n v="0"/>
    <n v="0"/>
    <n v="0"/>
    <n v="0"/>
    <n v="0"/>
    <n v="0"/>
    <n v="0"/>
    <s v="No"/>
    <s v="No"/>
    <s v="No"/>
    <m/>
    <m/>
    <m/>
    <m/>
    <x v="10"/>
    <n v="0"/>
    <n v="0"/>
    <n v="16"/>
    <x v="2"/>
    <n v="0"/>
    <n v="0"/>
    <n v="145.30000000000001"/>
    <x v="0"/>
  </r>
  <r>
    <x v="16"/>
    <n v="15080"/>
    <x v="2328"/>
    <n v="1754"/>
    <n v="45785"/>
    <n v="45946"/>
    <s v="Virginia S"/>
    <n v="45965"/>
    <s v="FASE 2"/>
    <m/>
    <n v="0"/>
    <s v="-"/>
    <n v="0"/>
    <s v="No"/>
    <s v="-"/>
    <s v="No"/>
    <n v="0"/>
    <n v="0"/>
    <n v="0"/>
    <n v="0"/>
    <n v="0"/>
    <n v="0"/>
    <n v="0"/>
    <s v="No"/>
    <s v="No"/>
    <s v="No"/>
    <m/>
    <m/>
    <m/>
    <m/>
    <x v="10"/>
    <n v="0"/>
    <n v="0"/>
    <n v="16"/>
    <x v="2"/>
    <n v="0"/>
    <n v="0"/>
    <n v="175.4"/>
    <x v="0"/>
  </r>
  <r>
    <x v="16"/>
    <n v="15081"/>
    <x v="2329"/>
    <n v="1068"/>
    <n v="45785"/>
    <n v="45943"/>
    <s v="Virginia S"/>
    <s v="´21/05/2025"/>
    <s v="FASE 2"/>
    <m/>
    <n v="0"/>
    <s v="-"/>
    <n v="0"/>
    <s v="No"/>
    <s v="-"/>
    <s v="No"/>
    <n v="0"/>
    <n v="0"/>
    <n v="0"/>
    <n v="0"/>
    <n v="0"/>
    <n v="0"/>
    <n v="0"/>
    <s v="No"/>
    <s v="No"/>
    <s v="No"/>
    <m/>
    <m/>
    <m/>
    <m/>
    <x v="10"/>
    <n v="0"/>
    <n v="0"/>
    <n v="16"/>
    <x v="2"/>
    <n v="0"/>
    <n v="0"/>
    <n v="106.8"/>
    <x v="0"/>
  </r>
  <r>
    <x v="16"/>
    <n v="15082"/>
    <x v="2330"/>
    <n v="19045"/>
    <n v="45785"/>
    <n v="45946"/>
    <s v="Virginia S"/>
    <n v="45974"/>
    <s v="FASE 2"/>
    <m/>
    <n v="481"/>
    <n v="45962"/>
    <n v="80"/>
    <s v="Sí"/>
    <n v="44013"/>
    <s v="No"/>
    <n v="0"/>
    <n v="0"/>
    <n v="0"/>
    <n v="29"/>
    <n v="7"/>
    <n v="6"/>
    <n v="20"/>
    <s v="Geseco, Asociación por la Protección Animal Abeiro11"/>
    <s v="Protección Civil"/>
    <s v="Sí"/>
    <m/>
    <m/>
    <m/>
    <m/>
    <x v="10"/>
    <n v="0.8"/>
    <n v="385"/>
    <n v="16"/>
    <x v="2"/>
    <n v="0"/>
    <n v="0"/>
    <n v="1904.5"/>
    <x v="1"/>
  </r>
  <r>
    <x v="16"/>
    <n v="15083"/>
    <x v="2331"/>
    <n v="1070"/>
    <n v="45785"/>
    <n v="45946"/>
    <s v="Virginia S"/>
    <m/>
    <s v="FASE 2"/>
    <m/>
    <n v="0"/>
    <m/>
    <m/>
    <m/>
    <m/>
    <m/>
    <m/>
    <m/>
    <m/>
    <m/>
    <m/>
    <m/>
    <m/>
    <m/>
    <m/>
    <m/>
    <m/>
    <m/>
    <m/>
    <m/>
    <x v="10"/>
    <n v="0"/>
    <n v="0"/>
    <n v="0"/>
    <x v="0"/>
    <m/>
    <m/>
    <n v="107"/>
    <x v="0"/>
  </r>
  <r>
    <x v="16"/>
    <n v="15084"/>
    <x v="2332"/>
    <n v="3181"/>
    <n v="45785"/>
    <n v="45946"/>
    <s v="Virginia S"/>
    <n v="45965"/>
    <s v="FASE 2"/>
    <m/>
    <n v="0"/>
    <s v="-"/>
    <s v=""/>
    <s v="No"/>
    <s v="-"/>
    <s v="No"/>
    <n v="0"/>
    <n v="0"/>
    <n v="0"/>
    <n v="4"/>
    <n v="0"/>
    <n v="0"/>
    <n v="0"/>
    <s v="O legado de MAX y veterinaria Maria del Carmen Seoane Liste, nº 1264"/>
    <s v="Sí"/>
    <s v="Sí"/>
    <m/>
    <m/>
    <m/>
    <m/>
    <x v="10"/>
    <m/>
    <n v="0"/>
    <n v="16"/>
    <x v="2"/>
    <n v="0"/>
    <n v="0"/>
    <n v="318.10000000000002"/>
    <x v="0"/>
  </r>
  <r>
    <x v="16"/>
    <n v="15085"/>
    <x v="2333"/>
    <n v="3387"/>
    <n v="45785"/>
    <n v="45946"/>
    <s v="Virginia S"/>
    <n v="46062"/>
    <s v="FASE 2"/>
    <m/>
    <n v="0"/>
    <s v="-"/>
    <n v="0"/>
    <s v="No"/>
    <s v="-"/>
    <s v="No"/>
    <n v="0"/>
    <n v="10322.209999999999"/>
    <m/>
    <n v="4"/>
    <n v="0"/>
    <n v="0"/>
    <n v="0"/>
    <s v="FUNDACIÓN REFUXIO DE ANIMAIS DE BANDO (G70030762)"/>
    <s v="No"/>
    <s v="No"/>
    <m/>
    <m/>
    <m/>
    <m/>
    <x v="10"/>
    <n v="0"/>
    <n v="0"/>
    <n v="15"/>
    <x v="1"/>
    <n v="3.0475966932388543"/>
    <m/>
    <n v="338.7"/>
    <x v="0"/>
  </r>
  <r>
    <x v="16"/>
    <n v="15086"/>
    <x v="2334"/>
    <n v="2979"/>
    <n v="45785"/>
    <n v="45946"/>
    <s v="Virginia S"/>
    <m/>
    <s v="FASE 2"/>
    <m/>
    <n v="0"/>
    <m/>
    <m/>
    <m/>
    <m/>
    <m/>
    <m/>
    <m/>
    <m/>
    <m/>
    <m/>
    <m/>
    <m/>
    <m/>
    <m/>
    <m/>
    <m/>
    <m/>
    <m/>
    <m/>
    <x v="10"/>
    <n v="0"/>
    <n v="0"/>
    <n v="0"/>
    <x v="0"/>
    <m/>
    <m/>
    <n v="297.89999999999998"/>
    <x v="0"/>
  </r>
  <r>
    <x v="16"/>
    <n v="15087"/>
    <x v="2335"/>
    <n v="6857"/>
    <n v="45785"/>
    <n v="45946"/>
    <s v="Virginia S"/>
    <m/>
    <s v="FASE 2"/>
    <m/>
    <n v="0"/>
    <m/>
    <m/>
    <m/>
    <m/>
    <m/>
    <m/>
    <m/>
    <m/>
    <m/>
    <m/>
    <m/>
    <m/>
    <m/>
    <m/>
    <m/>
    <m/>
    <m/>
    <m/>
    <m/>
    <x v="10"/>
    <n v="0"/>
    <n v="0"/>
    <n v="0"/>
    <x v="0"/>
    <m/>
    <m/>
    <n v="685.7"/>
    <x v="0"/>
  </r>
  <r>
    <x v="16"/>
    <n v="15088"/>
    <x v="2336"/>
    <n v="3734"/>
    <n v="45785"/>
    <n v="45946"/>
    <s v="Virginia S"/>
    <n v="45971"/>
    <s v="FASE 2"/>
    <m/>
    <n v="0"/>
    <s v="-"/>
    <n v="0"/>
    <s v="No"/>
    <s v="-"/>
    <s v="No"/>
    <n v="0"/>
    <n v="0"/>
    <n v="0"/>
    <n v="0"/>
    <n v="0"/>
    <n v="0"/>
    <n v="0"/>
    <s v="Refuxio de Bando"/>
    <s v="Refuxio de Bando"/>
    <s v="No"/>
    <m/>
    <m/>
    <m/>
    <m/>
    <x v="10"/>
    <n v="0"/>
    <n v="0"/>
    <n v="16"/>
    <x v="2"/>
    <n v="0"/>
    <n v="0"/>
    <n v="373.4"/>
    <x v="0"/>
  </r>
  <r>
    <x v="16"/>
    <n v="15089"/>
    <x v="2337"/>
    <n v="4942"/>
    <n v="45785"/>
    <n v="45946"/>
    <s v="Virginia S"/>
    <n v="46003"/>
    <s v="FASE 2"/>
    <m/>
    <n v="0"/>
    <s v="-"/>
    <m/>
    <s v="No"/>
    <s v="-"/>
    <s v="No"/>
    <n v="0"/>
    <n v="3000"/>
    <n v="15000"/>
    <n v="7"/>
    <n v="0"/>
    <n v="0"/>
    <n v="0"/>
    <s v="Fundación Refuxio de Animais de Bando en Santiago"/>
    <s v="No"/>
    <s v="Refuxio, Clínica Ronroneos y Clínica Sigüeiro"/>
    <m/>
    <m/>
    <m/>
    <m/>
    <x v="10"/>
    <n v="0"/>
    <n v="0"/>
    <n v="15"/>
    <x v="1"/>
    <n v="0.60704168352893562"/>
    <n v="3.0352084176446783"/>
    <n v="494.2"/>
    <x v="0"/>
  </r>
  <r>
    <x v="16"/>
    <n v="15090"/>
    <x v="2338"/>
    <n v="1229"/>
    <n v="45785"/>
    <s v="16/10/2025 y 25/11/2025"/>
    <s v="Virginia S"/>
    <s v="07/11/2025, 13/02/2026"/>
    <s v="FASE 2"/>
    <m/>
    <n v="0"/>
    <s v="-"/>
    <n v="0"/>
    <s v="No"/>
    <s v="-"/>
    <s v="No"/>
    <n v="0"/>
    <n v="0"/>
    <n v="0"/>
    <n v="0"/>
    <n v="0"/>
    <n v="0"/>
    <n v="0"/>
    <s v="MONTEGATTO, de Oza Cesuras"/>
    <s v="MONTEGATTO, de Oza Cesuras"/>
    <s v="MONTEGATTO, de Oza Cesuras"/>
    <m/>
    <m/>
    <m/>
    <m/>
    <x v="10"/>
    <n v="0"/>
    <n v="0"/>
    <n v="16"/>
    <x v="2"/>
    <n v="0"/>
    <n v="0"/>
    <n v="122.9"/>
    <x v="0"/>
  </r>
  <r>
    <x v="16"/>
    <n v="15091"/>
    <x v="2339"/>
    <n v="1252"/>
    <n v="45785"/>
    <n v="45946"/>
    <s v="Virginia S"/>
    <n v="46083"/>
    <s v="FASE 2"/>
    <m/>
    <n v="0"/>
    <s v="-"/>
    <n v="0"/>
    <s v="No"/>
    <s v="-"/>
    <s v="No"/>
    <n v="0"/>
    <n v="0"/>
    <n v="0"/>
    <n v="0"/>
    <n v="0"/>
    <n v="0"/>
    <n v="0"/>
    <s v="No"/>
    <s v="No"/>
    <s v="No"/>
    <m/>
    <m/>
    <m/>
    <m/>
    <x v="10"/>
    <n v="0"/>
    <n v="0"/>
    <n v="16"/>
    <x v="2"/>
    <n v="0"/>
    <n v="0"/>
    <n v="125.2"/>
    <x v="0"/>
  </r>
  <r>
    <x v="16"/>
    <n v="15092"/>
    <x v="2340"/>
    <n v="6808"/>
    <n v="45785"/>
    <n v="45946"/>
    <s v="Virginia S"/>
    <m/>
    <s v="FASE 2"/>
    <m/>
    <n v="0"/>
    <m/>
    <m/>
    <m/>
    <m/>
    <m/>
    <m/>
    <m/>
    <m/>
    <m/>
    <m/>
    <m/>
    <m/>
    <m/>
    <m/>
    <m/>
    <m/>
    <m/>
    <m/>
    <m/>
    <x v="10"/>
    <n v="0"/>
    <n v="0"/>
    <n v="0"/>
    <x v="0"/>
    <m/>
    <m/>
    <n v="680.8"/>
    <x v="0"/>
  </r>
  <r>
    <x v="16"/>
    <n v="15093"/>
    <x v="2341"/>
    <n v="4261"/>
    <n v="45785"/>
    <n v="45946"/>
    <s v="Virginia S"/>
    <n v="45995"/>
    <s v="FASE 2"/>
    <m/>
    <n v="0"/>
    <s v="-"/>
    <m/>
    <s v="No"/>
    <s v="-"/>
    <s v="No"/>
    <n v="0"/>
    <n v="0"/>
    <n v="0"/>
    <n v="38"/>
    <n v="3"/>
    <n v="0"/>
    <n v="0"/>
    <s v="Protección Animal Profesional &quot;XEA&quot;"/>
    <s v="Sí"/>
    <s v="Sí"/>
    <m/>
    <m/>
    <m/>
    <m/>
    <x v="10"/>
    <n v="0"/>
    <n v="0"/>
    <n v="15"/>
    <x v="1"/>
    <n v="0"/>
    <n v="0"/>
    <n v="426.1"/>
    <x v="0"/>
  </r>
  <r>
    <x v="16"/>
    <n v="15901"/>
    <x v="2342"/>
    <n v="3691"/>
    <n v="45784"/>
    <n v="45833"/>
    <s v="Virginia S"/>
    <m/>
    <s v="FASE 2"/>
    <s v="2025/1805542"/>
    <n v="0"/>
    <m/>
    <m/>
    <m/>
    <m/>
    <m/>
    <m/>
    <m/>
    <m/>
    <m/>
    <m/>
    <m/>
    <m/>
    <m/>
    <m/>
    <m/>
    <m/>
    <m/>
    <m/>
    <m/>
    <x v="10"/>
    <n v="0"/>
    <n v="0"/>
    <n v="0"/>
    <x v="0"/>
    <m/>
    <m/>
    <n v="369.1"/>
    <x v="0"/>
  </r>
  <r>
    <x v="16"/>
    <n v="15902"/>
    <x v="2343"/>
    <n v="5151"/>
    <n v="45785"/>
    <n v="45946"/>
    <s v="Virginia S"/>
    <n v="46031"/>
    <s v="FASE 2"/>
    <m/>
    <n v="0"/>
    <s v="-"/>
    <n v="0"/>
    <s v="No"/>
    <s v="-"/>
    <s v="No"/>
    <n v="0"/>
    <n v="0"/>
    <n v="13612.5"/>
    <n v="40"/>
    <n v="0"/>
    <n v="0"/>
    <n v="0"/>
    <s v="Octavio Villazala Roca y Centro Galego de Adopción y Rescate de Animales S.L."/>
    <s v="Sí"/>
    <s v="Sí"/>
    <m/>
    <m/>
    <m/>
    <m/>
    <x v="10"/>
    <n v="0"/>
    <n v="0"/>
    <n v="16"/>
    <x v="2"/>
    <n v="0"/>
    <n v="2.6426907396622017"/>
    <n v="515.1"/>
    <x v="0"/>
  </r>
  <r>
    <x v="17"/>
    <n v="16001"/>
    <x v="2344"/>
    <n v="59"/>
    <n v="45784"/>
    <n v="45833"/>
    <s v="Ana Val "/>
    <m/>
    <s v="FASE 2"/>
    <s v="03/09/2025 R ESTIMANDO"/>
    <n v="0"/>
    <m/>
    <m/>
    <m/>
    <m/>
    <m/>
    <m/>
    <m/>
    <m/>
    <m/>
    <m/>
    <m/>
    <m/>
    <m/>
    <m/>
    <m/>
    <m/>
    <m/>
    <m/>
    <m/>
    <x v="1"/>
    <n v="0"/>
    <n v="0"/>
    <n v="0"/>
    <x v="0"/>
    <m/>
    <m/>
    <n v="5.9"/>
    <x v="0"/>
  </r>
  <r>
    <x v="17"/>
    <n v="16002"/>
    <x v="2345"/>
    <n v="230"/>
    <n v="45784"/>
    <n v="45833"/>
    <s v="Ana Val "/>
    <n v="45789"/>
    <s v="FASE 2  R"/>
    <s v="01/07 Y 18/09 R. DESESTIMANDO "/>
    <n v="0"/>
    <m/>
    <m/>
    <s v="No"/>
    <m/>
    <s v="No"/>
    <m/>
    <m/>
    <m/>
    <m/>
    <m/>
    <m/>
    <m/>
    <m/>
    <m/>
    <m/>
    <m/>
    <m/>
    <m/>
    <m/>
    <x v="1"/>
    <n v="0"/>
    <n v="0"/>
    <n v="2"/>
    <x v="1"/>
    <m/>
    <m/>
    <n v="23"/>
    <x v="0"/>
  </r>
  <r>
    <x v="17"/>
    <n v="16003"/>
    <x v="2346"/>
    <n v="176"/>
    <n v="45784"/>
    <n v="45833"/>
    <s v="Ana Val "/>
    <n v="45786"/>
    <s v="FASE 2"/>
    <s v="02/10/2025 R.ESTIMANDO"/>
    <n v="0"/>
    <m/>
    <m/>
    <m/>
    <m/>
    <m/>
    <m/>
    <m/>
    <m/>
    <m/>
    <m/>
    <m/>
    <m/>
    <m/>
    <m/>
    <m/>
    <m/>
    <m/>
    <m/>
    <m/>
    <x v="1"/>
    <n v="0"/>
    <n v="0"/>
    <n v="0"/>
    <x v="0"/>
    <m/>
    <m/>
    <n v="17.600000000000001"/>
    <x v="0"/>
  </r>
  <r>
    <x v="17"/>
    <n v="16004"/>
    <x v="2347"/>
    <n v="215"/>
    <n v="45784"/>
    <n v="45817"/>
    <s v="Ana Val "/>
    <m/>
    <s v="FASE 2"/>
    <s v="30/07/2025 R. ESTIMANDO"/>
    <n v="0"/>
    <m/>
    <m/>
    <m/>
    <m/>
    <m/>
    <m/>
    <m/>
    <m/>
    <m/>
    <m/>
    <m/>
    <m/>
    <m/>
    <m/>
    <m/>
    <m/>
    <m/>
    <m/>
    <m/>
    <x v="1"/>
    <n v="0"/>
    <n v="0"/>
    <n v="0"/>
    <x v="0"/>
    <m/>
    <m/>
    <n v="21.5"/>
    <x v="0"/>
  </r>
  <r>
    <x v="17"/>
    <n v="16005"/>
    <x v="2348"/>
    <n v="271"/>
    <n v="45784"/>
    <n v="45802"/>
    <s v="Ana Val "/>
    <n v="45797"/>
    <s v="FASE 2"/>
    <s v="23/06/2025 R. DESESTIMANDO"/>
    <n v="0"/>
    <m/>
    <m/>
    <m/>
    <m/>
    <m/>
    <m/>
    <m/>
    <m/>
    <m/>
    <m/>
    <m/>
    <m/>
    <m/>
    <m/>
    <m/>
    <m/>
    <m/>
    <m/>
    <m/>
    <x v="1"/>
    <n v="0"/>
    <n v="0"/>
    <n v="0"/>
    <x v="0"/>
    <m/>
    <m/>
    <n v="27.1"/>
    <x v="0"/>
  </r>
  <r>
    <x v="17"/>
    <n v="16006"/>
    <x v="2349"/>
    <n v="119"/>
    <n v="45784"/>
    <n v="45817"/>
    <s v="Ana Val "/>
    <n v="46183"/>
    <s v="FASE 2"/>
    <s v="24/06/2025 R. DESESTIMANDO"/>
    <n v="0"/>
    <m/>
    <m/>
    <m/>
    <m/>
    <m/>
    <m/>
    <m/>
    <m/>
    <m/>
    <m/>
    <m/>
    <m/>
    <m/>
    <m/>
    <m/>
    <m/>
    <m/>
    <m/>
    <m/>
    <x v="1"/>
    <n v="0"/>
    <n v="0"/>
    <n v="0"/>
    <x v="0"/>
    <m/>
    <m/>
    <n v="11.9"/>
    <x v="0"/>
  </r>
  <r>
    <x v="17"/>
    <n v="16007"/>
    <x v="2350"/>
    <n v="1531"/>
    <n v="45784"/>
    <n v="45833"/>
    <s v="Ana Val "/>
    <n v="45796"/>
    <s v="FASE 2 R"/>
    <s v="11 y 30/07/2025 R. DESESTIMANDO"/>
    <n v="0"/>
    <m/>
    <m/>
    <s v="No"/>
    <m/>
    <s v="No"/>
    <m/>
    <m/>
    <m/>
    <m/>
    <m/>
    <m/>
    <m/>
    <s v="Albergue Diputación de Cuenca"/>
    <s v="No contesta"/>
    <s v="No contesta"/>
    <m/>
    <m/>
    <m/>
    <m/>
    <x v="1"/>
    <n v="0"/>
    <n v="0"/>
    <n v="5"/>
    <x v="1"/>
    <m/>
    <m/>
    <n v="153.1"/>
    <x v="0"/>
  </r>
  <r>
    <x v="17"/>
    <n v="16008"/>
    <x v="2351"/>
    <n v="70"/>
    <n v="45784"/>
    <n v="45806"/>
    <s v="Ana Val "/>
    <s v="08-05-0205"/>
    <s v="FASE 2"/>
    <s v="29/07/2025 R. ESTIMANDO"/>
    <n v="0"/>
    <m/>
    <m/>
    <m/>
    <m/>
    <m/>
    <m/>
    <m/>
    <m/>
    <m/>
    <m/>
    <m/>
    <m/>
    <m/>
    <m/>
    <m/>
    <m/>
    <m/>
    <m/>
    <m/>
    <x v="1"/>
    <n v="0"/>
    <n v="0"/>
    <n v="0"/>
    <x v="0"/>
    <m/>
    <m/>
    <n v="7"/>
    <x v="0"/>
  </r>
  <r>
    <x v="17"/>
    <n v="16009"/>
    <x v="2352"/>
    <n v="58"/>
    <n v="45784"/>
    <n v="45833"/>
    <s v="Ana Val "/>
    <n v="45793"/>
    <s v="FASE 2"/>
    <s v="15/10/2025 R. ESTIMANDO"/>
    <n v="0"/>
    <s v=" "/>
    <m/>
    <m/>
    <m/>
    <m/>
    <m/>
    <m/>
    <m/>
    <m/>
    <m/>
    <m/>
    <m/>
    <m/>
    <m/>
    <m/>
    <m/>
    <m/>
    <m/>
    <m/>
    <x v="1"/>
    <n v="0"/>
    <n v="0"/>
    <n v="1"/>
    <x v="1"/>
    <m/>
    <m/>
    <n v="5.8"/>
    <x v="0"/>
  </r>
  <r>
    <x v="17"/>
    <n v="16010"/>
    <x v="2353"/>
    <n v="167"/>
    <n v="45784"/>
    <n v="45833"/>
    <s v="Ana Val "/>
    <n v="45796"/>
    <s v="FASE 2"/>
    <s v="30/07/2025 R. ESTIMANDO"/>
    <n v="0"/>
    <m/>
    <m/>
    <m/>
    <m/>
    <m/>
    <m/>
    <m/>
    <m/>
    <m/>
    <m/>
    <m/>
    <m/>
    <m/>
    <m/>
    <m/>
    <m/>
    <m/>
    <m/>
    <m/>
    <x v="1"/>
    <n v="0"/>
    <n v="0"/>
    <n v="0"/>
    <x v="0"/>
    <m/>
    <m/>
    <n v="16.7"/>
    <x v="0"/>
  </r>
  <r>
    <x v="17"/>
    <n v="16011"/>
    <x v="2354"/>
    <n v="27"/>
    <n v="45784"/>
    <n v="45833"/>
    <s v="Ana Val "/>
    <n v="45786"/>
    <s v="FASE 2"/>
    <s v="18/09 y 22/09"/>
    <n v="0"/>
    <m/>
    <m/>
    <m/>
    <s v=" "/>
    <m/>
    <m/>
    <m/>
    <m/>
    <m/>
    <m/>
    <m/>
    <m/>
    <m/>
    <m/>
    <m/>
    <m/>
    <m/>
    <m/>
    <m/>
    <x v="1"/>
    <n v="0"/>
    <n v="0"/>
    <n v="1"/>
    <x v="1"/>
    <m/>
    <m/>
    <n v="2.7"/>
    <x v="0"/>
  </r>
  <r>
    <x v="17"/>
    <n v="16012"/>
    <x v="2355"/>
    <n v="75"/>
    <n v="45784"/>
    <m/>
    <s v="Ana Val "/>
    <n v="45785"/>
    <s v="OK"/>
    <m/>
    <n v="0"/>
    <s v="NO TIENEN"/>
    <m/>
    <s v="NO TIENEN"/>
    <m/>
    <m/>
    <m/>
    <m/>
    <m/>
    <n v="0"/>
    <n v="0"/>
    <m/>
    <m/>
    <s v="NO"/>
    <s v="NO"/>
    <s v="NO"/>
    <m/>
    <m/>
    <m/>
    <m/>
    <x v="1"/>
    <n v="0"/>
    <n v="0"/>
    <n v="7"/>
    <x v="1"/>
    <m/>
    <m/>
    <n v="7.5"/>
    <x v="0"/>
  </r>
  <r>
    <x v="17"/>
    <n v="16013"/>
    <x v="2356"/>
    <n v="25"/>
    <n v="45784"/>
    <n v="45817"/>
    <s v="Ana Val "/>
    <m/>
    <s v="FASE 2  R"/>
    <s v="09 y 30/07/2025 R. ESTIMANDO"/>
    <n v="0"/>
    <m/>
    <m/>
    <m/>
    <s v="Requerimiento contestado en fecha 09/07/2025"/>
    <m/>
    <m/>
    <m/>
    <m/>
    <m/>
    <m/>
    <m/>
    <m/>
    <m/>
    <m/>
    <m/>
    <m/>
    <m/>
    <m/>
    <m/>
    <x v="1"/>
    <n v="0"/>
    <n v="0"/>
    <n v="1"/>
    <x v="1"/>
    <m/>
    <m/>
    <n v="2.5"/>
    <x v="0"/>
  </r>
  <r>
    <x v="17"/>
    <n v="16014"/>
    <x v="2357"/>
    <n v="611"/>
    <n v="45784"/>
    <n v="45817"/>
    <s v="Ana Val "/>
    <n v="45785"/>
    <s v="FASE 2"/>
    <s v="07/09/2025 R. ESTIMANDO"/>
    <n v="0"/>
    <m/>
    <m/>
    <m/>
    <m/>
    <m/>
    <m/>
    <m/>
    <m/>
    <m/>
    <m/>
    <m/>
    <m/>
    <m/>
    <m/>
    <m/>
    <m/>
    <m/>
    <m/>
    <m/>
    <x v="1"/>
    <n v="0"/>
    <n v="0"/>
    <n v="0"/>
    <x v="0"/>
    <m/>
    <m/>
    <n v="61.1"/>
    <x v="0"/>
  </r>
  <r>
    <x v="17"/>
    <n v="16015"/>
    <x v="2358"/>
    <n v="423"/>
    <n v="45784"/>
    <n v="45817"/>
    <s v="Ana Val "/>
    <m/>
    <s v="FASE 2"/>
    <s v="04/09/2025 R. ESTIMANDO"/>
    <n v="0"/>
    <m/>
    <m/>
    <m/>
    <m/>
    <m/>
    <m/>
    <m/>
    <m/>
    <m/>
    <m/>
    <m/>
    <m/>
    <m/>
    <m/>
    <m/>
    <m/>
    <m/>
    <m/>
    <m/>
    <x v="1"/>
    <n v="0"/>
    <n v="0"/>
    <n v="0"/>
    <x v="0"/>
    <m/>
    <m/>
    <n v="42.3"/>
    <x v="0"/>
  </r>
  <r>
    <x v="17"/>
    <n v="16016"/>
    <x v="2359"/>
    <n v="238"/>
    <n v="45784"/>
    <n v="45833"/>
    <s v="Ana Val "/>
    <s v="09/05/2025 y 26/06/2025"/>
    <s v="FASE 2 R"/>
    <s v="26/06 y 30/07 R. ESTIMANDO Deben inform."/>
    <n v="0"/>
    <m/>
    <m/>
    <s v="si"/>
    <n v="45014"/>
    <s v="Que no dispone de recursos, que necesita reelaboración art. 18.1.c. y ha solicitado subvención a la Diputación de Cuenca "/>
    <m/>
    <m/>
    <m/>
    <m/>
    <m/>
    <m/>
    <m/>
    <s v="Requerimiento contestado 27/06/2025 "/>
    <m/>
    <m/>
    <m/>
    <m/>
    <m/>
    <m/>
    <x v="1"/>
    <n v="0"/>
    <n v="0"/>
    <n v="4"/>
    <x v="1"/>
    <m/>
    <m/>
    <n v="23.8"/>
    <x v="0"/>
  </r>
  <r>
    <x v="17"/>
    <n v="16017"/>
    <x v="2360"/>
    <n v="397"/>
    <n v="45784"/>
    <n v="45833"/>
    <s v="Ana Val "/>
    <n v="45789"/>
    <s v="FASE 2"/>
    <s v="19/08y 16/09/2025 R. ARCHIVO"/>
    <n v="0"/>
    <m/>
    <m/>
    <s v="No"/>
    <m/>
    <m/>
    <m/>
    <m/>
    <m/>
    <n v="0"/>
    <n v="3"/>
    <n v="0"/>
    <n v="0"/>
    <s v="NO"/>
    <s v="NO"/>
    <s v="NO"/>
    <m/>
    <m/>
    <m/>
    <m/>
    <x v="1"/>
    <n v="0"/>
    <n v="0"/>
    <n v="8"/>
    <x v="1"/>
    <m/>
    <m/>
    <n v="39.700000000000003"/>
    <x v="0"/>
  </r>
  <r>
    <x v="17"/>
    <n v="16018"/>
    <x v="2361"/>
    <n v="417"/>
    <n v="45784"/>
    <n v="45806"/>
    <s v="Ana Val "/>
    <n v="45786"/>
    <s v="FASE 2"/>
    <s v="24/06/2025 R. DESESTIMANDO"/>
    <n v="0"/>
    <m/>
    <m/>
    <m/>
    <m/>
    <m/>
    <m/>
    <m/>
    <m/>
    <m/>
    <m/>
    <m/>
    <m/>
    <m/>
    <m/>
    <m/>
    <m/>
    <m/>
    <m/>
    <m/>
    <x v="1"/>
    <n v="0"/>
    <n v="0"/>
    <n v="0"/>
    <x v="0"/>
    <m/>
    <m/>
    <n v="41.7"/>
    <x v="0"/>
  </r>
  <r>
    <x v="17"/>
    <n v="16019"/>
    <x v="2362"/>
    <n v="204"/>
    <n v="45784"/>
    <n v="45817"/>
    <s v="Ana Val "/>
    <n v="45785"/>
    <s v="FASE 2"/>
    <s v="07/09/2025 R. ESTIMANDO"/>
    <n v="0"/>
    <m/>
    <m/>
    <m/>
    <m/>
    <m/>
    <m/>
    <m/>
    <m/>
    <m/>
    <m/>
    <m/>
    <m/>
    <m/>
    <m/>
    <m/>
    <m/>
    <m/>
    <m/>
    <m/>
    <x v="1"/>
    <n v="0"/>
    <n v="0"/>
    <n v="0"/>
    <x v="0"/>
    <m/>
    <m/>
    <n v="20.399999999999999"/>
    <x v="0"/>
  </r>
  <r>
    <x v="17"/>
    <n v="16020"/>
    <x v="2363"/>
    <n v="14"/>
    <n v="45784"/>
    <n v="45817"/>
    <s v="Ana Val "/>
    <n v="45819"/>
    <s v="FASE 2"/>
    <s v="16/07/2025 R. DESESTIMANDO"/>
    <n v="0"/>
    <m/>
    <m/>
    <m/>
    <s v="Remito nueva solicitud sobre el resto de la información solicitada "/>
    <m/>
    <m/>
    <m/>
    <m/>
    <m/>
    <m/>
    <m/>
    <m/>
    <m/>
    <m/>
    <m/>
    <m/>
    <m/>
    <m/>
    <m/>
    <x v="1"/>
    <n v="0"/>
    <n v="0"/>
    <n v="1"/>
    <x v="1"/>
    <m/>
    <m/>
    <n v="1.4"/>
    <x v="0"/>
  </r>
  <r>
    <x v="17"/>
    <n v="16905"/>
    <x v="2364"/>
    <n v="2264"/>
    <n v="45784"/>
    <n v="45833"/>
    <s v="Ana Val "/>
    <n v="45805"/>
    <s v="FASE 2"/>
    <s v="30/07 R. ESTIMANDO 31/07/2025 Escrito"/>
    <n v="0"/>
    <m/>
    <m/>
    <s v="si"/>
    <n v="45470"/>
    <m/>
    <m/>
    <m/>
    <m/>
    <m/>
    <m/>
    <m/>
    <m/>
    <m/>
    <m/>
    <m/>
    <m/>
    <m/>
    <m/>
    <m/>
    <x v="1"/>
    <n v="0"/>
    <n v="0"/>
    <n v="2"/>
    <x v="1"/>
    <m/>
    <m/>
    <n v="226.4"/>
    <x v="0"/>
  </r>
  <r>
    <x v="17"/>
    <n v="16022"/>
    <x v="2365"/>
    <n v="86"/>
    <n v="45784"/>
    <n v="45833"/>
    <s v="Ana Val "/>
    <n v="45791"/>
    <s v="FASE 2"/>
    <s v="30/07/2025 R. ESTIMANDO"/>
    <n v="0"/>
    <s v=" "/>
    <m/>
    <m/>
    <m/>
    <m/>
    <m/>
    <m/>
    <m/>
    <m/>
    <m/>
    <m/>
    <m/>
    <m/>
    <m/>
    <m/>
    <m/>
    <m/>
    <m/>
    <m/>
    <x v="1"/>
    <n v="0"/>
    <n v="0"/>
    <n v="1"/>
    <x v="1"/>
    <m/>
    <m/>
    <n v="8.6"/>
    <x v="0"/>
  </r>
  <r>
    <x v="17"/>
    <n v="16024"/>
    <x v="2366"/>
    <n v="129"/>
    <n v="45784"/>
    <n v="45833"/>
    <s v="Ana Val "/>
    <n v="45786"/>
    <s v="FASE 2"/>
    <s v="30/07/2025 R. ESTIMANDO"/>
    <n v="0"/>
    <s v=" "/>
    <m/>
    <m/>
    <m/>
    <m/>
    <m/>
    <m/>
    <m/>
    <m/>
    <m/>
    <m/>
    <m/>
    <m/>
    <m/>
    <m/>
    <m/>
    <m/>
    <m/>
    <m/>
    <x v="1"/>
    <n v="0"/>
    <n v="0"/>
    <n v="1"/>
    <x v="1"/>
    <m/>
    <m/>
    <n v="12.9"/>
    <x v="0"/>
  </r>
  <r>
    <x v="17"/>
    <n v="16025"/>
    <x v="2367"/>
    <n v="16"/>
    <n v="45784"/>
    <n v="45817"/>
    <s v="Ana Val "/>
    <n v="45785"/>
    <s v="FASE 2"/>
    <s v="30/07/2025 R. ESTIMANDO"/>
    <n v="0"/>
    <m/>
    <m/>
    <m/>
    <m/>
    <m/>
    <m/>
    <m/>
    <m/>
    <m/>
    <m/>
    <m/>
    <m/>
    <m/>
    <m/>
    <m/>
    <m/>
    <m/>
    <m/>
    <m/>
    <x v="1"/>
    <n v="0"/>
    <n v="0"/>
    <n v="0"/>
    <x v="0"/>
    <m/>
    <m/>
    <n v="1.6"/>
    <x v="0"/>
  </r>
  <r>
    <x v="17"/>
    <n v="16026"/>
    <x v="2368"/>
    <n v="98"/>
    <n v="45784"/>
    <n v="45817"/>
    <s v="Ana Val "/>
    <m/>
    <s v="FASE 2 R"/>
    <s v="07/07 Re y 18/09 R. DESTIMANDO"/>
    <n v="25"/>
    <n v="45474"/>
    <n v="0.15"/>
    <s v="si"/>
    <n v="45505"/>
    <s v="No"/>
    <m/>
    <m/>
    <n v="315"/>
    <m/>
    <m/>
    <m/>
    <m/>
    <s v="NO"/>
    <s v="NO"/>
    <s v="NO"/>
    <m/>
    <m/>
    <m/>
    <m/>
    <x v="1"/>
    <n v="0.15"/>
    <n v="4"/>
    <n v="10"/>
    <x v="1"/>
    <m/>
    <n v="3.2142857142857144"/>
    <n v="9.8000000000000007"/>
    <x v="3"/>
  </r>
  <r>
    <x v="17"/>
    <n v="16027"/>
    <x v="2369"/>
    <n v="973"/>
    <n v="45784"/>
    <n v="45817"/>
    <s v="Ana Val "/>
    <n v="45785"/>
    <s v="FASE 2"/>
    <s v="30/07/2025 R. ESTIMANDO"/>
    <n v="0"/>
    <m/>
    <m/>
    <m/>
    <m/>
    <m/>
    <m/>
    <m/>
    <m/>
    <m/>
    <m/>
    <m/>
    <m/>
    <m/>
    <m/>
    <m/>
    <m/>
    <m/>
    <m/>
    <m/>
    <x v="1"/>
    <n v="0"/>
    <n v="0"/>
    <n v="0"/>
    <x v="0"/>
    <m/>
    <m/>
    <n v="97.3"/>
    <x v="0"/>
  </r>
  <r>
    <x v="17"/>
    <n v="16029"/>
    <x v="2370"/>
    <n v="101"/>
    <n v="45784"/>
    <s v="09/062025"/>
    <s v="Ana Val "/>
    <m/>
    <s v="FASE 2"/>
    <s v="29/07/2025 R. ESTIMANDO"/>
    <n v="0"/>
    <m/>
    <m/>
    <m/>
    <m/>
    <m/>
    <m/>
    <m/>
    <m/>
    <m/>
    <m/>
    <m/>
    <m/>
    <m/>
    <m/>
    <m/>
    <m/>
    <m/>
    <m/>
    <m/>
    <x v="1"/>
    <n v="0"/>
    <n v="0"/>
    <n v="0"/>
    <x v="0"/>
    <m/>
    <m/>
    <n v="10.1"/>
    <x v="0"/>
  </r>
  <r>
    <x v="17"/>
    <n v="16030"/>
    <x v="2371"/>
    <n v="24"/>
    <n v="45784"/>
    <n v="45833"/>
    <s v="Ana Val "/>
    <n v="45798"/>
    <s v="FASE 2"/>
    <s v="07/09/2025 R. ESTIMANDO"/>
    <n v="0"/>
    <m/>
    <m/>
    <m/>
    <m/>
    <m/>
    <m/>
    <m/>
    <m/>
    <m/>
    <m/>
    <m/>
    <m/>
    <m/>
    <m/>
    <m/>
    <m/>
    <m/>
    <m/>
    <m/>
    <x v="1"/>
    <n v="0"/>
    <n v="0"/>
    <n v="0"/>
    <x v="0"/>
    <m/>
    <m/>
    <n v="2.4"/>
    <x v="0"/>
  </r>
  <r>
    <x v="17"/>
    <n v="16031"/>
    <x v="2372"/>
    <n v="48"/>
    <n v="45784"/>
    <n v="45817"/>
    <s v="Ana Val "/>
    <m/>
    <s v="FASE 2"/>
    <s v="07/09/2025 R.ESTIMANDO"/>
    <n v="0"/>
    <m/>
    <m/>
    <m/>
    <m/>
    <m/>
    <m/>
    <m/>
    <m/>
    <m/>
    <m/>
    <m/>
    <m/>
    <m/>
    <m/>
    <m/>
    <m/>
    <m/>
    <m/>
    <m/>
    <x v="1"/>
    <n v="0"/>
    <n v="0"/>
    <n v="0"/>
    <x v="0"/>
    <m/>
    <m/>
    <n v="4.8"/>
    <x v="0"/>
  </r>
  <r>
    <x v="17"/>
    <n v="16032"/>
    <x v="2373"/>
    <n v="437"/>
    <n v="45784"/>
    <n v="6702377"/>
    <s v="Ana Val "/>
    <n v="45789"/>
    <s v="FASE 2"/>
    <s v="15/07 y 18/09 R. ESTIMANDO PARCIAL"/>
    <n v="70"/>
    <m/>
    <m/>
    <s v="-"/>
    <m/>
    <s v="No"/>
    <m/>
    <n v="8300"/>
    <m/>
    <m/>
    <m/>
    <m/>
    <m/>
    <s v="Asoc.Felina Vida Gatuna y Diputación"/>
    <s v="NO"/>
    <s v="NO"/>
    <m/>
    <m/>
    <m/>
    <m/>
    <x v="1"/>
    <n v="0"/>
    <n v="0"/>
    <n v="7"/>
    <x v="1"/>
    <n v="18.993135011441648"/>
    <m/>
    <n v="43.7"/>
    <x v="1"/>
  </r>
  <r>
    <x v="17"/>
    <n v="16033"/>
    <x v="2374"/>
    <n v="1769"/>
    <n v="45784"/>
    <n v="45817"/>
    <s v="Ana Val "/>
    <m/>
    <s v="FASE 2"/>
    <s v="07/09R. ESTIMANDO  11/11/25 Respuesta"/>
    <n v="0"/>
    <m/>
    <m/>
    <m/>
    <m/>
    <m/>
    <m/>
    <m/>
    <m/>
    <m/>
    <m/>
    <m/>
    <m/>
    <m/>
    <m/>
    <m/>
    <m/>
    <m/>
    <m/>
    <m/>
    <x v="1"/>
    <n v="0"/>
    <n v="0"/>
    <n v="0"/>
    <x v="0"/>
    <m/>
    <m/>
    <n v="176.9"/>
    <x v="0"/>
  </r>
  <r>
    <x v="17"/>
    <n v="16034"/>
    <x v="2375"/>
    <n v="129"/>
    <n v="45784"/>
    <n v="45817"/>
    <s v="Ana Val "/>
    <n v="45785"/>
    <s v="FASE 2"/>
    <s v="07/09/2025 R. ESTIMANDO"/>
    <n v="0"/>
    <m/>
    <m/>
    <m/>
    <m/>
    <m/>
    <m/>
    <m/>
    <m/>
    <m/>
    <m/>
    <m/>
    <m/>
    <m/>
    <m/>
    <m/>
    <m/>
    <m/>
    <m/>
    <m/>
    <x v="1"/>
    <n v="0"/>
    <n v="0"/>
    <n v="0"/>
    <x v="0"/>
    <m/>
    <m/>
    <n v="12.9"/>
    <x v="0"/>
  </r>
  <r>
    <x v="17"/>
    <n v="16035"/>
    <x v="2376"/>
    <n v="235"/>
    <n v="45784"/>
    <m/>
    <s v="Ana Val "/>
    <n v="45805"/>
    <s v="OK"/>
    <m/>
    <n v="0"/>
    <m/>
    <m/>
    <m/>
    <m/>
    <m/>
    <m/>
    <m/>
    <m/>
    <m/>
    <m/>
    <m/>
    <m/>
    <m/>
    <m/>
    <m/>
    <m/>
    <m/>
    <m/>
    <m/>
    <x v="1"/>
    <n v="0"/>
    <n v="0"/>
    <n v="0"/>
    <x v="0"/>
    <m/>
    <m/>
    <n v="23.5"/>
    <x v="0"/>
  </r>
  <r>
    <x v="17"/>
    <n v="16036"/>
    <x v="2377"/>
    <n v="136"/>
    <n v="45784"/>
    <n v="45833"/>
    <s v="Ana Val "/>
    <n v="45791"/>
    <s v="FASE 2"/>
    <s v="15/10/2025 R. ESTIMANDO"/>
    <n v="85"/>
    <n v="45474"/>
    <n v="0"/>
    <s v="SI"/>
    <n v="45474"/>
    <s v="No"/>
    <m/>
    <m/>
    <m/>
    <m/>
    <m/>
    <m/>
    <m/>
    <s v="NO  Ayudas de la Diputación"/>
    <s v="NO"/>
    <s v="NO"/>
    <m/>
    <m/>
    <m/>
    <m/>
    <x v="1"/>
    <n v="0"/>
    <n v="0"/>
    <n v="9"/>
    <x v="1"/>
    <m/>
    <m/>
    <n v="13.6"/>
    <x v="3"/>
  </r>
  <r>
    <x v="17"/>
    <n v="16038"/>
    <x v="2378"/>
    <n v="38"/>
    <n v="45784"/>
    <n v="45833"/>
    <s v="Ana Val "/>
    <n v="45786"/>
    <s v="FASE 2 R"/>
    <s v="23/07 01/10 R DESESTIMANDO"/>
    <n v="0"/>
    <s v="no hay"/>
    <m/>
    <s v="NO"/>
    <m/>
    <s v="sin información"/>
    <m/>
    <m/>
    <m/>
    <n v="0"/>
    <n v="0"/>
    <n v="0"/>
    <n v="0"/>
    <s v="NO"/>
    <s v="NO"/>
    <s v="NO"/>
    <m/>
    <m/>
    <m/>
    <m/>
    <x v="1"/>
    <n v="0"/>
    <n v="0"/>
    <n v="10"/>
    <x v="1"/>
    <m/>
    <m/>
    <n v="3.8"/>
    <x v="0"/>
  </r>
  <r>
    <x v="17"/>
    <n v="16039"/>
    <x v="2379"/>
    <n v="440"/>
    <n v="45784"/>
    <n v="45817"/>
    <s v="Ana Val "/>
    <n v="45819"/>
    <s v="FASE 2"/>
    <s v="24/06/2025 R. DESESTIMANDO"/>
    <n v="0"/>
    <m/>
    <m/>
    <m/>
    <m/>
    <m/>
    <m/>
    <m/>
    <m/>
    <m/>
    <m/>
    <m/>
    <m/>
    <m/>
    <m/>
    <m/>
    <m/>
    <m/>
    <m/>
    <m/>
    <x v="1"/>
    <n v="0"/>
    <n v="0"/>
    <n v="0"/>
    <x v="0"/>
    <m/>
    <m/>
    <n v="44"/>
    <x v="0"/>
  </r>
  <r>
    <x v="17"/>
    <n v="16040"/>
    <x v="2380"/>
    <n v="109"/>
    <n v="45784"/>
    <n v="45817"/>
    <s v="Ana Val "/>
    <m/>
    <s v="FASE 2 R"/>
    <s v="04 y 30/07/2025 R. DESESTIMANDO"/>
    <n v="0"/>
    <m/>
    <m/>
    <m/>
    <m/>
    <m/>
    <m/>
    <m/>
    <m/>
    <m/>
    <m/>
    <m/>
    <m/>
    <m/>
    <m/>
    <m/>
    <m/>
    <m/>
    <m/>
    <m/>
    <x v="1"/>
    <n v="0"/>
    <n v="0"/>
    <n v="0"/>
    <x v="0"/>
    <m/>
    <m/>
    <n v="10.9"/>
    <x v="0"/>
  </r>
  <r>
    <x v="17"/>
    <n v="16041"/>
    <x v="2381"/>
    <n v="423"/>
    <n v="45784"/>
    <n v="45817"/>
    <s v="Ana Val "/>
    <n v="45785"/>
    <s v="FASE 2"/>
    <s v="07/09/2025 R. ESTIMANDO"/>
    <n v="0"/>
    <m/>
    <m/>
    <m/>
    <m/>
    <m/>
    <m/>
    <m/>
    <m/>
    <m/>
    <m/>
    <m/>
    <m/>
    <m/>
    <m/>
    <m/>
    <m/>
    <m/>
    <m/>
    <m/>
    <x v="1"/>
    <n v="0"/>
    <n v="0"/>
    <n v="0"/>
    <x v="0"/>
    <m/>
    <m/>
    <n v="42.3"/>
    <x v="0"/>
  </r>
  <r>
    <x v="17"/>
    <n v="16042"/>
    <x v="2382"/>
    <n v="1286"/>
    <n v="45784"/>
    <m/>
    <s v="Ana Val "/>
    <n v="45799"/>
    <s v="OK"/>
    <m/>
    <n v="288"/>
    <n v="45749"/>
    <n v="0.13200000000000001"/>
    <s v="SI"/>
    <n v="45780"/>
    <s v="No"/>
    <m/>
    <n v="500"/>
    <n v="500"/>
    <n v="0"/>
    <n v="5"/>
    <n v="0"/>
    <n v="1"/>
    <s v="Albergue Diputación"/>
    <s v="NO"/>
    <s v="NO"/>
    <m/>
    <m/>
    <m/>
    <m/>
    <x v="1"/>
    <n v="0.13200000000000001"/>
    <n v="38"/>
    <n v="15"/>
    <x v="1"/>
    <n v="0.38880248833592534"/>
    <n v="0.38880248833592534"/>
    <n v="128.6"/>
    <x v="3"/>
  </r>
  <r>
    <x v="17"/>
    <n v="16043"/>
    <x v="2383"/>
    <n v="110"/>
    <n v="45784"/>
    <n v="45840"/>
    <s v="Ana Val "/>
    <n v="45804"/>
    <s v="FASE 2"/>
    <s v="02/10/2025 R ESTIMANDO"/>
    <n v="0"/>
    <m/>
    <m/>
    <m/>
    <m/>
    <m/>
    <m/>
    <m/>
    <m/>
    <m/>
    <m/>
    <m/>
    <m/>
    <m/>
    <m/>
    <m/>
    <m/>
    <m/>
    <m/>
    <m/>
    <x v="1"/>
    <n v="0"/>
    <n v="0"/>
    <n v="0"/>
    <x v="0"/>
    <m/>
    <m/>
    <n v="11"/>
    <x v="0"/>
  </r>
  <r>
    <x v="17"/>
    <n v="16044"/>
    <x v="2384"/>
    <n v="32"/>
    <n v="45784"/>
    <n v="45861"/>
    <s v="Ana Val "/>
    <n v="45812"/>
    <s v="FASE 2"/>
    <s v="28/10 R y 29/10"/>
    <n v="0"/>
    <m/>
    <m/>
    <s v="NO"/>
    <m/>
    <s v="No"/>
    <m/>
    <m/>
    <m/>
    <m/>
    <m/>
    <m/>
    <m/>
    <s v="NO"/>
    <s v="NO"/>
    <s v="NO"/>
    <m/>
    <m/>
    <m/>
    <m/>
    <x v="1"/>
    <n v="0"/>
    <n v="0"/>
    <n v="5"/>
    <x v="1"/>
    <m/>
    <m/>
    <n v="3.2"/>
    <x v="0"/>
  </r>
  <r>
    <x v="17"/>
    <n v="16901"/>
    <x v="2385"/>
    <n v="648"/>
    <n v="45784"/>
    <n v="45817"/>
    <s v="Ana Val "/>
    <m/>
    <s v="FASE 2"/>
    <s v="04/09/2025 R. ESTIMANDO"/>
    <n v="0"/>
    <m/>
    <m/>
    <m/>
    <m/>
    <m/>
    <m/>
    <m/>
    <m/>
    <m/>
    <m/>
    <m/>
    <m/>
    <m/>
    <m/>
    <m/>
    <m/>
    <m/>
    <m/>
    <m/>
    <x v="1"/>
    <n v="0"/>
    <n v="0"/>
    <n v="0"/>
    <x v="0"/>
    <m/>
    <m/>
    <n v="64.8"/>
    <x v="0"/>
  </r>
  <r>
    <x v="17"/>
    <n v="16045"/>
    <x v="2386"/>
    <n v="157"/>
    <n v="45784"/>
    <n v="45817"/>
    <s v="Ana Val "/>
    <n v="45819"/>
    <s v="FASE 2"/>
    <s v="24/06/2025 R. DESESTIMANDO"/>
    <n v="25"/>
    <s v="No dan más datos y dicen que pedirán subvención a la Diputación de Cuenca"/>
    <m/>
    <m/>
    <m/>
    <m/>
    <m/>
    <m/>
    <m/>
    <m/>
    <m/>
    <m/>
    <m/>
    <m/>
    <m/>
    <m/>
    <m/>
    <m/>
    <m/>
    <m/>
    <x v="1"/>
    <n v="0"/>
    <n v="0"/>
    <n v="2"/>
    <x v="1"/>
    <m/>
    <m/>
    <n v="15.7"/>
    <x v="1"/>
  </r>
  <r>
    <x v="17"/>
    <n v="16046"/>
    <x v="2387"/>
    <n v="230"/>
    <n v="45784"/>
    <n v="45817"/>
    <s v="Ana Val "/>
    <m/>
    <s v="FASE 2"/>
    <s v="07/09/2025 R. ESTIMANDO"/>
    <n v="0"/>
    <m/>
    <m/>
    <m/>
    <m/>
    <m/>
    <m/>
    <m/>
    <m/>
    <m/>
    <m/>
    <m/>
    <m/>
    <m/>
    <m/>
    <m/>
    <m/>
    <m/>
    <m/>
    <m/>
    <x v="1"/>
    <n v="0"/>
    <n v="0"/>
    <n v="0"/>
    <x v="0"/>
    <m/>
    <m/>
    <n v="23"/>
    <x v="0"/>
  </r>
  <r>
    <x v="17"/>
    <n v="16047"/>
    <x v="2388"/>
    <n v="217"/>
    <n v="45784"/>
    <n v="45833"/>
    <s v="Ana Val "/>
    <n v="45786"/>
    <s v="FASE 2"/>
    <s v="01/10/2025 R ESTIMANDO"/>
    <n v="0"/>
    <m/>
    <m/>
    <m/>
    <m/>
    <m/>
    <m/>
    <m/>
    <m/>
    <m/>
    <m/>
    <m/>
    <m/>
    <m/>
    <m/>
    <m/>
    <m/>
    <m/>
    <m/>
    <m/>
    <x v="1"/>
    <n v="0"/>
    <n v="0"/>
    <n v="0"/>
    <x v="0"/>
    <m/>
    <m/>
    <n v="21.7"/>
    <x v="0"/>
  </r>
  <r>
    <x v="17"/>
    <n v="16048"/>
    <x v="2389"/>
    <n v="454"/>
    <n v="45784"/>
    <n v="45817"/>
    <s v="Ana Val "/>
    <s v="08/05/2025 y 16/06/2025"/>
    <s v="FASE 2"/>
    <s v="03/09/2025 R. ESTIMANDO"/>
    <n v="0"/>
    <m/>
    <m/>
    <m/>
    <m/>
    <m/>
    <m/>
    <m/>
    <m/>
    <m/>
    <m/>
    <m/>
    <m/>
    <m/>
    <m/>
    <m/>
    <m/>
    <m/>
    <m/>
    <m/>
    <x v="1"/>
    <n v="0"/>
    <n v="0"/>
    <n v="0"/>
    <x v="0"/>
    <m/>
    <m/>
    <n v="45.4"/>
    <x v="0"/>
  </r>
  <r>
    <x v="17"/>
    <n v="16049"/>
    <x v="2390"/>
    <n v="128"/>
    <n v="45784"/>
    <n v="45817"/>
    <s v="Ana Val "/>
    <n v="45785"/>
    <s v="FASE 2"/>
    <s v="15/07/2025 R. ESTIMANDO"/>
    <n v="0"/>
    <m/>
    <m/>
    <m/>
    <m/>
    <m/>
    <m/>
    <m/>
    <m/>
    <m/>
    <m/>
    <m/>
    <m/>
    <m/>
    <m/>
    <m/>
    <m/>
    <m/>
    <m/>
    <m/>
    <x v="1"/>
    <n v="0"/>
    <n v="0"/>
    <n v="0"/>
    <x v="0"/>
    <m/>
    <m/>
    <n v="12.8"/>
    <x v="0"/>
  </r>
  <r>
    <x v="17"/>
    <n v="16050"/>
    <x v="2391"/>
    <n v="220"/>
    <n v="45784"/>
    <n v="45806"/>
    <s v="Ana Val "/>
    <n v="45793"/>
    <s v="FASE 2"/>
    <s v="23/06/2025 R. ESTIMANDO EN PARTE"/>
    <n v="80"/>
    <n v="45748"/>
    <m/>
    <s v="en trámite"/>
    <m/>
    <s v="Adjuntan  plan colonial en trámite y solicitud de subvención no aportan datos "/>
    <m/>
    <m/>
    <m/>
    <m/>
    <m/>
    <m/>
    <m/>
    <m/>
    <m/>
    <m/>
    <m/>
    <m/>
    <m/>
    <m/>
    <x v="1"/>
    <n v="0"/>
    <n v="0"/>
    <n v="4"/>
    <x v="1"/>
    <m/>
    <m/>
    <n v="22"/>
    <x v="3"/>
  </r>
  <r>
    <x v="17"/>
    <n v="16051"/>
    <x v="2392"/>
    <n v="118"/>
    <n v="45784"/>
    <n v="45833"/>
    <s v="Ana Val "/>
    <n v="45796"/>
    <s v="FASE 2 R"/>
    <s v="08/07 Re Y 18/09 R. DESESTIMANDO"/>
    <n v="0"/>
    <m/>
    <m/>
    <m/>
    <m/>
    <m/>
    <m/>
    <m/>
    <m/>
    <m/>
    <m/>
    <m/>
    <m/>
    <m/>
    <m/>
    <m/>
    <m/>
    <m/>
    <m/>
    <m/>
    <x v="1"/>
    <n v="0"/>
    <n v="0"/>
    <n v="0"/>
    <x v="0"/>
    <m/>
    <m/>
    <n v="11.8"/>
    <x v="0"/>
  </r>
  <r>
    <x v="17"/>
    <n v="16052"/>
    <x v="2393"/>
    <n v="843"/>
    <n v="45784"/>
    <n v="45806"/>
    <s v="Ana Val "/>
    <s v="13/05/2025 y 12/06/2025"/>
    <s v="FASE 2"/>
    <s v="24/06/2025 R. DESESTIMANDO"/>
    <n v="32"/>
    <n v="45771"/>
    <n v="0"/>
    <s v="SI"/>
    <n v="45406"/>
    <s v="primero responden por email lo manda la Auxilar administrtativo, luego comunican ´censo y fecha aprobación PGCF que ha solicitado y recibido subvención a la Diputación de Cuenca no responen al resto de preguntas"/>
    <m/>
    <m/>
    <m/>
    <m/>
    <m/>
    <m/>
    <m/>
    <m/>
    <m/>
    <m/>
    <m/>
    <m/>
    <m/>
    <m/>
    <x v="1"/>
    <n v="0"/>
    <n v="0"/>
    <n v="6"/>
    <x v="1"/>
    <m/>
    <m/>
    <n v="84.3"/>
    <x v="1"/>
  </r>
  <r>
    <x v="17"/>
    <n v="16053"/>
    <x v="2394"/>
    <n v="440"/>
    <n v="45784"/>
    <n v="45817"/>
    <s v="Ana Val "/>
    <m/>
    <s v="FASE 2"/>
    <s v="30/07/2025 R. ESTIMANDO"/>
    <n v="0"/>
    <m/>
    <m/>
    <m/>
    <m/>
    <m/>
    <m/>
    <m/>
    <m/>
    <m/>
    <m/>
    <m/>
    <m/>
    <m/>
    <m/>
    <m/>
    <m/>
    <m/>
    <m/>
    <m/>
    <x v="1"/>
    <n v="0"/>
    <n v="0"/>
    <n v="0"/>
    <x v="0"/>
    <m/>
    <m/>
    <n v="44"/>
    <x v="0"/>
  </r>
  <r>
    <x v="17"/>
    <n v="16055"/>
    <x v="2395"/>
    <n v="787"/>
    <n v="45784"/>
    <n v="45817"/>
    <s v="Ana Val "/>
    <m/>
    <s v="FASE 2"/>
    <s v="29/07/2025 R. ESTIMANDO"/>
    <n v="0"/>
    <m/>
    <m/>
    <m/>
    <m/>
    <m/>
    <m/>
    <m/>
    <m/>
    <m/>
    <m/>
    <m/>
    <m/>
    <m/>
    <m/>
    <m/>
    <m/>
    <m/>
    <m/>
    <m/>
    <x v="1"/>
    <n v="0"/>
    <n v="0"/>
    <n v="0"/>
    <x v="0"/>
    <m/>
    <m/>
    <n v="78.7"/>
    <x v="0"/>
  </r>
  <r>
    <x v="17"/>
    <n v="16056"/>
    <x v="2396"/>
    <n v="474"/>
    <n v="45784"/>
    <n v="45833"/>
    <s v="Ana Val "/>
    <n v="45793"/>
    <s v="FASE 2"/>
    <s v="18/09/2025 R. ESTIMANDO"/>
    <n v="0"/>
    <m/>
    <m/>
    <m/>
    <m/>
    <m/>
    <m/>
    <m/>
    <m/>
    <m/>
    <m/>
    <m/>
    <m/>
    <m/>
    <m/>
    <m/>
    <m/>
    <m/>
    <m/>
    <m/>
    <x v="1"/>
    <n v="0"/>
    <n v="0"/>
    <n v="0"/>
    <x v="0"/>
    <m/>
    <m/>
    <n v="47.4"/>
    <x v="0"/>
  </r>
  <r>
    <x v="17"/>
    <n v="16057"/>
    <x v="2397"/>
    <n v="70"/>
    <n v="45784"/>
    <n v="45833"/>
    <s v="Ana Val "/>
    <n v="45791"/>
    <s v="FASE 2"/>
    <s v="30/07/2025 R. ESTIMANDO"/>
    <n v="0"/>
    <m/>
    <m/>
    <m/>
    <m/>
    <m/>
    <m/>
    <m/>
    <m/>
    <m/>
    <m/>
    <m/>
    <m/>
    <m/>
    <m/>
    <m/>
    <m/>
    <m/>
    <m/>
    <m/>
    <x v="1"/>
    <n v="0"/>
    <n v="0"/>
    <n v="0"/>
    <x v="0"/>
    <m/>
    <m/>
    <n v="7"/>
    <x v="0"/>
  </r>
  <r>
    <x v="17"/>
    <n v="16058"/>
    <x v="2398"/>
    <n v="91"/>
    <n v="45784"/>
    <n v="45817"/>
    <s v="Ana Val "/>
    <n v="45797"/>
    <s v="FASE 2"/>
    <s v="15/07/2025 R. DESESTIMANDO"/>
    <n v="0"/>
    <m/>
    <m/>
    <m/>
    <m/>
    <m/>
    <m/>
    <m/>
    <m/>
    <m/>
    <m/>
    <m/>
    <m/>
    <m/>
    <m/>
    <m/>
    <m/>
    <m/>
    <m/>
    <m/>
    <x v="1"/>
    <n v="0"/>
    <n v="0"/>
    <n v="0"/>
    <x v="0"/>
    <m/>
    <m/>
    <n v="9.1"/>
    <x v="0"/>
  </r>
  <r>
    <x v="17"/>
    <n v="16060"/>
    <x v="2399"/>
    <n v="834"/>
    <s v="07/05 y 19/07"/>
    <n v="45817"/>
    <s v="Ana Val "/>
    <s v="08/05/2025 y 22/07"/>
    <s v="FASE 2"/>
    <s v="15/07/2025R. DESESTIMADA, NUEVA SOLIC."/>
    <n v="83"/>
    <n v="44986"/>
    <n v="30"/>
    <s v="SI"/>
    <n v="44994"/>
    <s v="SI"/>
    <n v="0.3"/>
    <m/>
    <n v="600"/>
    <n v="15"/>
    <m/>
    <n v="0"/>
    <n v="0"/>
    <s v="NO"/>
    <s v="NO"/>
    <s v="NO"/>
    <m/>
    <m/>
    <m/>
    <m/>
    <x v="1"/>
    <n v="0.3"/>
    <n v="25"/>
    <n v="14"/>
    <x v="1"/>
    <m/>
    <n v="0.71942446043165464"/>
    <n v="83.4"/>
    <x v="1"/>
  </r>
  <r>
    <x v="17"/>
    <n v="16061"/>
    <x v="2400"/>
    <n v="1088"/>
    <n v="45784"/>
    <n v="45817"/>
    <s v="Ana Val "/>
    <n v="45785"/>
    <s v="FASE 2"/>
    <s v="22/20/2025 R. ESTIMANDO"/>
    <n v="0"/>
    <m/>
    <m/>
    <m/>
    <m/>
    <m/>
    <m/>
    <m/>
    <m/>
    <m/>
    <m/>
    <m/>
    <m/>
    <m/>
    <m/>
    <m/>
    <m/>
    <m/>
    <m/>
    <m/>
    <x v="1"/>
    <n v="0"/>
    <n v="0"/>
    <n v="0"/>
    <x v="0"/>
    <m/>
    <m/>
    <n v="108.8"/>
    <x v="0"/>
  </r>
  <r>
    <x v="17"/>
    <n v="16062"/>
    <x v="2401"/>
    <n v="30"/>
    <n v="45784"/>
    <n v="45817"/>
    <s v="Ana Val "/>
    <m/>
    <s v="FASE 2"/>
    <s v="10/09/2025 R. ESTIMANDO"/>
    <n v="0"/>
    <m/>
    <m/>
    <m/>
    <m/>
    <m/>
    <m/>
    <m/>
    <m/>
    <m/>
    <m/>
    <m/>
    <m/>
    <m/>
    <m/>
    <m/>
    <m/>
    <m/>
    <m/>
    <m/>
    <x v="1"/>
    <n v="0"/>
    <n v="0"/>
    <n v="0"/>
    <x v="0"/>
    <m/>
    <m/>
    <n v="3"/>
    <x v="0"/>
  </r>
  <r>
    <x v="17"/>
    <n v="16063"/>
    <x v="2402"/>
    <n v="102"/>
    <n v="45784"/>
    <m/>
    <s v="Ana Val "/>
    <n v="45786"/>
    <s v="OK"/>
    <m/>
    <n v="0"/>
    <m/>
    <m/>
    <m/>
    <m/>
    <m/>
    <m/>
    <m/>
    <m/>
    <m/>
    <m/>
    <m/>
    <m/>
    <m/>
    <m/>
    <m/>
    <m/>
    <m/>
    <m/>
    <m/>
    <x v="1"/>
    <n v="0"/>
    <n v="0"/>
    <n v="0"/>
    <x v="0"/>
    <m/>
    <m/>
    <n v="10.199999999999999"/>
    <x v="0"/>
  </r>
  <r>
    <x v="17"/>
    <n v="16064"/>
    <x v="2403"/>
    <n v="836"/>
    <n v="45784"/>
    <n v="45833"/>
    <s v="Ana Val "/>
    <n v="45791"/>
    <s v="FASE 2"/>
    <s v="01/10/2025 R. ESTIMANDO"/>
    <n v="0"/>
    <m/>
    <m/>
    <m/>
    <m/>
    <m/>
    <m/>
    <m/>
    <m/>
    <m/>
    <m/>
    <m/>
    <m/>
    <m/>
    <m/>
    <m/>
    <m/>
    <m/>
    <m/>
    <m/>
    <x v="1"/>
    <n v="0"/>
    <n v="0"/>
    <n v="0"/>
    <x v="0"/>
    <m/>
    <m/>
    <n v="83.6"/>
    <x v="0"/>
  </r>
  <r>
    <x v="17"/>
    <n v="16065"/>
    <x v="2404"/>
    <n v="389"/>
    <n v="45784"/>
    <n v="45833"/>
    <s v="Ana Val "/>
    <n v="45790"/>
    <s v="FASE 2"/>
    <s v="01/10 R. ESTIMANDO y 03/10 RESPUESTA"/>
    <n v="49"/>
    <n v="45839"/>
    <n v="0.5"/>
    <s v="SI"/>
    <s v="No dan fecha"/>
    <s v="NO"/>
    <m/>
    <m/>
    <m/>
    <m/>
    <m/>
    <n v="0"/>
    <n v="5"/>
    <s v="Gecan y Diputación de Cuenca"/>
    <s v="NO"/>
    <s v="NO"/>
    <m/>
    <m/>
    <m/>
    <m/>
    <x v="1"/>
    <n v="0.5"/>
    <n v="24"/>
    <n v="11"/>
    <x v="1"/>
    <m/>
    <m/>
    <n v="38.9"/>
    <x v="1"/>
  </r>
  <r>
    <x v="17"/>
    <n v="16066"/>
    <x v="2405"/>
    <n v="3205"/>
    <n v="45784"/>
    <n v="45817"/>
    <s v="Ana Val "/>
    <n v="45785"/>
    <s v="FASE 2"/>
    <s v="18/09/2025 R. ESTIMANDO"/>
    <n v="0"/>
    <m/>
    <m/>
    <m/>
    <m/>
    <m/>
    <m/>
    <m/>
    <m/>
    <m/>
    <m/>
    <m/>
    <m/>
    <m/>
    <m/>
    <m/>
    <m/>
    <m/>
    <m/>
    <m/>
    <x v="1"/>
    <n v="0"/>
    <n v="0"/>
    <n v="0"/>
    <x v="0"/>
    <m/>
    <m/>
    <n v="320.5"/>
    <x v="0"/>
  </r>
  <r>
    <x v="17"/>
    <n v="16067"/>
    <x v="2406"/>
    <n v="130"/>
    <n v="45784"/>
    <n v="45817"/>
    <s v="Ana Val "/>
    <n v="45785"/>
    <s v="FASE 2"/>
    <s v="30/07/2025 R. ESTIMANDO"/>
    <n v="0"/>
    <m/>
    <m/>
    <m/>
    <m/>
    <m/>
    <m/>
    <m/>
    <m/>
    <m/>
    <m/>
    <m/>
    <m/>
    <m/>
    <m/>
    <m/>
    <m/>
    <m/>
    <m/>
    <m/>
    <x v="1"/>
    <n v="0"/>
    <n v="0"/>
    <n v="0"/>
    <x v="0"/>
    <m/>
    <m/>
    <n v="13"/>
    <x v="0"/>
  </r>
  <r>
    <x v="17"/>
    <n v="16068"/>
    <x v="2407"/>
    <n v="102"/>
    <n v="45784"/>
    <n v="45817"/>
    <s v="Ana Val "/>
    <m/>
    <s v="FASE 2"/>
    <s v="30/07/2025 R. ESTIMANDO"/>
    <n v="0"/>
    <m/>
    <m/>
    <m/>
    <m/>
    <m/>
    <m/>
    <m/>
    <m/>
    <m/>
    <m/>
    <m/>
    <m/>
    <m/>
    <m/>
    <m/>
    <m/>
    <m/>
    <m/>
    <m/>
    <x v="1"/>
    <n v="0"/>
    <n v="0"/>
    <n v="0"/>
    <x v="0"/>
    <m/>
    <m/>
    <n v="10.199999999999999"/>
    <x v="0"/>
  </r>
  <r>
    <x v="17"/>
    <n v="16070"/>
    <x v="2408"/>
    <n v="33"/>
    <n v="45784"/>
    <n v="45833"/>
    <s v="Ana Val "/>
    <n v="45791"/>
    <s v="FASE 2"/>
    <s v="07/09/2025 R. ESTIMANDO"/>
    <n v="0"/>
    <m/>
    <m/>
    <m/>
    <m/>
    <m/>
    <m/>
    <m/>
    <m/>
    <m/>
    <m/>
    <m/>
    <m/>
    <m/>
    <m/>
    <m/>
    <m/>
    <m/>
    <m/>
    <m/>
    <x v="1"/>
    <n v="0"/>
    <n v="0"/>
    <n v="0"/>
    <x v="0"/>
    <m/>
    <m/>
    <n v="3.3"/>
    <x v="0"/>
  </r>
  <r>
    <x v="17"/>
    <n v="16072"/>
    <x v="2409"/>
    <n v="132"/>
    <n v="45784"/>
    <n v="45833"/>
    <s v="Ana Val "/>
    <n v="45786"/>
    <s v="FASE 2"/>
    <s v="30/07/2025 R. ESTIMANDO"/>
    <n v="0"/>
    <m/>
    <m/>
    <m/>
    <m/>
    <m/>
    <m/>
    <m/>
    <m/>
    <m/>
    <m/>
    <m/>
    <m/>
    <m/>
    <m/>
    <m/>
    <m/>
    <m/>
    <m/>
    <m/>
    <x v="1"/>
    <n v="0"/>
    <n v="0"/>
    <n v="0"/>
    <x v="0"/>
    <m/>
    <m/>
    <n v="13.2"/>
    <x v="0"/>
  </r>
  <r>
    <x v="17"/>
    <n v="16071"/>
    <x v="2410"/>
    <n v="21"/>
    <n v="45784"/>
    <n v="45817"/>
    <s v="Ana Val "/>
    <n v="45785"/>
    <s v="FASE 2"/>
    <s v="30/07/2025 R. ESTIMANDO"/>
    <n v="0"/>
    <m/>
    <m/>
    <m/>
    <m/>
    <m/>
    <m/>
    <m/>
    <m/>
    <m/>
    <m/>
    <m/>
    <m/>
    <m/>
    <m/>
    <m/>
    <m/>
    <m/>
    <m/>
    <m/>
    <x v="1"/>
    <n v="0"/>
    <n v="0"/>
    <n v="0"/>
    <x v="0"/>
    <m/>
    <m/>
    <n v="2.1"/>
    <x v="0"/>
  </r>
  <r>
    <x v="17"/>
    <n v="16073"/>
    <x v="2411"/>
    <n v="209"/>
    <n v="45784"/>
    <n v="45833"/>
    <s v="Ana Val "/>
    <n v="45790"/>
    <s v="FASE 2"/>
    <s v="02/10/2025 R. ESTIMANDO"/>
    <n v="0"/>
    <m/>
    <m/>
    <m/>
    <m/>
    <m/>
    <m/>
    <m/>
    <m/>
    <m/>
    <m/>
    <m/>
    <m/>
    <m/>
    <m/>
    <m/>
    <m/>
    <m/>
    <m/>
    <m/>
    <x v="1"/>
    <n v="0"/>
    <n v="0"/>
    <n v="0"/>
    <x v="0"/>
    <m/>
    <m/>
    <n v="20.9"/>
    <x v="0"/>
  </r>
  <r>
    <x v="17"/>
    <n v="16023"/>
    <x v="2412"/>
    <n v="864"/>
    <n v="45784"/>
    <n v="45817"/>
    <s v="Ana Val "/>
    <n v="45785"/>
    <s v="FASE 2"/>
    <s v="18/09/2025 R. ESTIMANDO"/>
    <n v="0"/>
    <m/>
    <m/>
    <m/>
    <m/>
    <m/>
    <m/>
    <m/>
    <m/>
    <m/>
    <m/>
    <m/>
    <m/>
    <m/>
    <m/>
    <m/>
    <m/>
    <m/>
    <m/>
    <m/>
    <x v="1"/>
    <n v="0"/>
    <n v="0"/>
    <n v="0"/>
    <x v="0"/>
    <m/>
    <m/>
    <n v="86.4"/>
    <x v="0"/>
  </r>
  <r>
    <x v="17"/>
    <n v="16081"/>
    <x v="2413"/>
    <n v="55"/>
    <n v="45784"/>
    <n v="45833"/>
    <s v="Ana Val "/>
    <n v="45789"/>
    <s v="FASE 2"/>
    <s v="14/07 y 10/09 R. ARCHIVANDO"/>
    <n v="42"/>
    <n v="2024"/>
    <n v="0.8"/>
    <s v="SI"/>
    <n v="45012"/>
    <s v="NO"/>
    <m/>
    <m/>
    <m/>
    <n v="0"/>
    <n v="0"/>
    <n v="0"/>
    <n v="0"/>
    <s v="Diputación de Cuenca y un veterinario"/>
    <s v="NO"/>
    <s v="NO"/>
    <m/>
    <m/>
    <m/>
    <m/>
    <x v="1"/>
    <n v="0.8"/>
    <n v="34"/>
    <n v="13"/>
    <x v="1"/>
    <m/>
    <m/>
    <n v="5.5"/>
    <x v="3"/>
  </r>
  <r>
    <x v="17"/>
    <n v="16073"/>
    <x v="2414"/>
    <n v="39"/>
    <n v="45784"/>
    <n v="45817"/>
    <s v="Ana Val "/>
    <m/>
    <s v="FASE 2"/>
    <s v="18/09/2025 R. ESTIMANDO"/>
    <n v="0"/>
    <m/>
    <m/>
    <m/>
    <m/>
    <m/>
    <m/>
    <m/>
    <m/>
    <m/>
    <m/>
    <m/>
    <m/>
    <m/>
    <m/>
    <m/>
    <m/>
    <m/>
    <m/>
    <m/>
    <x v="1"/>
    <n v="0"/>
    <n v="0"/>
    <n v="0"/>
    <x v="0"/>
    <m/>
    <m/>
    <n v="3.9"/>
    <x v="0"/>
  </r>
  <r>
    <x v="17"/>
    <n v="16078"/>
    <x v="2415"/>
    <n v="53429"/>
    <n v="45784"/>
    <n v="45817"/>
    <s v="Ana Val "/>
    <n v="45831"/>
    <s v="FASE 2"/>
    <s v="10/09/2025 R. ARCHIVANDO"/>
    <n v="4000"/>
    <s v="sin fecha"/>
    <m/>
    <s v="SI"/>
    <n v="44981"/>
    <s v="NO"/>
    <m/>
    <m/>
    <m/>
    <n v="34"/>
    <n v="15"/>
    <m/>
    <m/>
    <s v="NO"/>
    <s v="NO"/>
    <s v="NO"/>
    <m/>
    <m/>
    <m/>
    <m/>
    <x v="1"/>
    <n v="0"/>
    <n v="0"/>
    <n v="10"/>
    <x v="1"/>
    <m/>
    <m/>
    <n v="5342.9"/>
    <x v="1"/>
  </r>
  <r>
    <x v="17"/>
    <n v="16079"/>
    <x v="2416"/>
    <n v="25"/>
    <n v="45784"/>
    <n v="45817"/>
    <s v="Ana Val "/>
    <m/>
    <s v="FASE 2"/>
    <s v="30/07/2025 R. ESTIMANDO"/>
    <n v="0"/>
    <m/>
    <m/>
    <m/>
    <m/>
    <m/>
    <m/>
    <m/>
    <m/>
    <m/>
    <m/>
    <m/>
    <m/>
    <m/>
    <m/>
    <m/>
    <m/>
    <m/>
    <m/>
    <m/>
    <x v="1"/>
    <n v="0"/>
    <n v="0"/>
    <n v="0"/>
    <x v="0"/>
    <m/>
    <m/>
    <n v="2.5"/>
    <x v="0"/>
  </r>
  <r>
    <x v="17"/>
    <n v="16082"/>
    <x v="2417"/>
    <n v="294"/>
    <n v="45784"/>
    <n v="45817"/>
    <s v="Ana Val "/>
    <n v="45820"/>
    <s v="OK"/>
    <s v="16/07/2025 R. ARCHIVANDO"/>
    <n v="103"/>
    <n v="45717"/>
    <n v="0.1"/>
    <s v="SI"/>
    <n v="45013"/>
    <s v="NO"/>
    <m/>
    <m/>
    <m/>
    <n v="3"/>
    <n v="0"/>
    <n v="0"/>
    <n v="0"/>
    <s v="Diputación, Geacam y Veterinario"/>
    <s v="NO"/>
    <s v="NO"/>
    <m/>
    <m/>
    <m/>
    <m/>
    <x v="1"/>
    <n v="0.1"/>
    <n v="10"/>
    <n v="13"/>
    <x v="1"/>
    <m/>
    <m/>
    <n v="29.4"/>
    <x v="3"/>
  </r>
  <r>
    <x v="17"/>
    <n v="16083"/>
    <x v="2418"/>
    <n v="38"/>
    <n v="45785"/>
    <n v="45817"/>
    <s v="Ana Val "/>
    <m/>
    <s v="FASE 2"/>
    <s v="03/09/2025 R. ESTIMANDO"/>
    <n v="0"/>
    <m/>
    <m/>
    <m/>
    <m/>
    <m/>
    <m/>
    <m/>
    <m/>
    <m/>
    <m/>
    <m/>
    <m/>
    <m/>
    <m/>
    <m/>
    <m/>
    <m/>
    <m/>
    <m/>
    <x v="1"/>
    <n v="0"/>
    <n v="0"/>
    <n v="0"/>
    <x v="0"/>
    <m/>
    <m/>
    <n v="3.8"/>
    <x v="0"/>
  </r>
  <r>
    <x v="17"/>
    <n v="16084"/>
    <x v="2419"/>
    <n v="41"/>
    <n v="45785"/>
    <n v="45833"/>
    <s v="Ana Val "/>
    <n v="45791"/>
    <s v="FASE 2"/>
    <s v="16/09/2025 R. ESTIMANDO"/>
    <n v="0"/>
    <m/>
    <m/>
    <m/>
    <m/>
    <m/>
    <m/>
    <m/>
    <m/>
    <m/>
    <m/>
    <m/>
    <m/>
    <m/>
    <m/>
    <m/>
    <m/>
    <m/>
    <m/>
    <m/>
    <x v="1"/>
    <n v="0"/>
    <n v="0"/>
    <n v="0"/>
    <x v="0"/>
    <m/>
    <m/>
    <n v="4.0999999999999996"/>
    <x v="0"/>
  </r>
  <r>
    <x v="17"/>
    <n v="16085"/>
    <x v="2420"/>
    <n v="148"/>
    <n v="45785"/>
    <n v="45833"/>
    <s v="Ana Val "/>
    <n v="45790"/>
    <s v="FASE 2"/>
    <s v="02/07/2025 R. ARCHIVADO"/>
    <n v="0"/>
    <m/>
    <n v="0"/>
    <s v="NO"/>
    <m/>
    <n v="0"/>
    <m/>
    <m/>
    <m/>
    <m/>
    <m/>
    <m/>
    <m/>
    <s v="NO"/>
    <s v="NO  "/>
    <s v="NO"/>
    <m/>
    <m/>
    <m/>
    <m/>
    <x v="1"/>
    <n v="0"/>
    <n v="0"/>
    <n v="6"/>
    <x v="1"/>
    <m/>
    <m/>
    <n v="14.8"/>
    <x v="0"/>
  </r>
  <r>
    <x v="17"/>
    <n v="16086"/>
    <x v="2421"/>
    <n v="1269"/>
    <n v="45785"/>
    <n v="45833"/>
    <s v="Ana Val "/>
    <n v="45786"/>
    <s v="FASE 2"/>
    <s v="04/09/2025 R. ESTIMANDO"/>
    <n v="0"/>
    <m/>
    <m/>
    <m/>
    <m/>
    <m/>
    <m/>
    <m/>
    <m/>
    <m/>
    <m/>
    <m/>
    <m/>
    <m/>
    <m/>
    <m/>
    <m/>
    <m/>
    <m/>
    <m/>
    <x v="1"/>
    <n v="0"/>
    <n v="0"/>
    <n v="0"/>
    <x v="0"/>
    <m/>
    <m/>
    <n v="126.9"/>
    <x v="0"/>
  </r>
  <r>
    <x v="17"/>
    <n v="16087"/>
    <x v="2422"/>
    <n v="245"/>
    <n v="45785"/>
    <n v="45833"/>
    <s v="Ana Val "/>
    <n v="45786"/>
    <s v="FASE 2 R"/>
    <s v="27/06 Re y 30/07 R. DESESTIMANDO"/>
    <n v="50"/>
    <s v="aún no hay gestión municipal "/>
    <m/>
    <s v="SI"/>
    <n v="45471"/>
    <s v="aún no"/>
    <m/>
    <m/>
    <m/>
    <n v="0"/>
    <n v="0"/>
    <n v="0"/>
    <n v="0"/>
    <s v="NO"/>
    <s v="NO"/>
    <s v="NO"/>
    <m/>
    <m/>
    <m/>
    <m/>
    <x v="1"/>
    <n v="0"/>
    <n v="0"/>
    <n v="12"/>
    <x v="1"/>
    <m/>
    <m/>
    <n v="24.5"/>
    <x v="3"/>
  </r>
  <r>
    <x v="17"/>
    <n v="16088"/>
    <x v="2423"/>
    <n v="105"/>
    <n v="45785"/>
    <n v="45833"/>
    <s v="Ana Val "/>
    <n v="45791"/>
    <s v="FASE 2"/>
    <s v="18/09/2025 R. ESTIMANDO"/>
    <n v="0"/>
    <m/>
    <m/>
    <m/>
    <m/>
    <m/>
    <m/>
    <m/>
    <m/>
    <m/>
    <m/>
    <m/>
    <m/>
    <m/>
    <m/>
    <m/>
    <m/>
    <m/>
    <m/>
    <m/>
    <x v="1"/>
    <n v="0"/>
    <n v="0"/>
    <n v="0"/>
    <x v="0"/>
    <m/>
    <m/>
    <n v="10.5"/>
    <x v="0"/>
  </r>
  <r>
    <x v="17"/>
    <n v="16904"/>
    <x v="2424"/>
    <n v="610"/>
    <n v="45785"/>
    <n v="45833"/>
    <s v="Ana Val "/>
    <n v="45786"/>
    <s v="FASE 2"/>
    <s v="16/09/2025 R. ESTIMANDO"/>
    <n v="0"/>
    <m/>
    <m/>
    <m/>
    <m/>
    <m/>
    <m/>
    <m/>
    <m/>
    <m/>
    <m/>
    <m/>
    <m/>
    <m/>
    <m/>
    <m/>
    <m/>
    <m/>
    <m/>
    <m/>
    <x v="1"/>
    <n v="0"/>
    <n v="0"/>
    <n v="0"/>
    <x v="0"/>
    <m/>
    <m/>
    <n v="61"/>
    <x v="0"/>
  </r>
  <r>
    <x v="17"/>
    <n v="16089"/>
    <x v="2425"/>
    <n v="468"/>
    <n v="45785"/>
    <s v="25/06 y 22/08/2025"/>
    <s v="Ana Val "/>
    <n v="45793"/>
    <s v="FASE 2"/>
    <s v="22/10 R ESTIMANDO 27/10 RESPUESTA"/>
    <n v="0"/>
    <m/>
    <m/>
    <s v="NO"/>
    <m/>
    <s v="Sin información"/>
    <m/>
    <m/>
    <m/>
    <n v="0"/>
    <m/>
    <n v="0"/>
    <n v="0"/>
    <s v="Diputación Provincial de Cuenca"/>
    <s v="SI"/>
    <s v="NO"/>
    <m/>
    <m/>
    <m/>
    <m/>
    <x v="1"/>
    <n v="0"/>
    <n v="0"/>
    <n v="8"/>
    <x v="1"/>
    <m/>
    <m/>
    <n v="46.8"/>
    <x v="0"/>
  </r>
  <r>
    <x v="17"/>
    <n v="16091"/>
    <x v="2426"/>
    <n v="69"/>
    <n v="45785"/>
    <n v="45833"/>
    <s v="Ana Val "/>
    <n v="45786"/>
    <s v="FASE 2"/>
    <s v="03/07/2025 ARCHIVANDO"/>
    <n v="0"/>
    <m/>
    <n v="0"/>
    <s v="NO"/>
    <m/>
    <s v="NO"/>
    <m/>
    <m/>
    <m/>
    <n v="0"/>
    <n v="0"/>
    <n v="0"/>
    <n v="0"/>
    <s v="NO"/>
    <s v="NO"/>
    <s v="NO"/>
    <m/>
    <m/>
    <m/>
    <m/>
    <x v="1"/>
    <n v="0"/>
    <n v="0"/>
    <n v="10"/>
    <x v="1"/>
    <m/>
    <m/>
    <n v="6.9"/>
    <x v="0"/>
  </r>
  <r>
    <x v="17"/>
    <n v="16092"/>
    <x v="2427"/>
    <n v="159"/>
    <n v="45785"/>
    <n v="45833"/>
    <s v="Ana Val "/>
    <n v="45791"/>
    <s v="FASE 2"/>
    <s v="16/09R ESTIMANDO 06/10 RESPUESTA"/>
    <n v="0"/>
    <m/>
    <m/>
    <s v="SI"/>
    <n v="45531"/>
    <s v="NO"/>
    <m/>
    <m/>
    <m/>
    <n v="0"/>
    <n v="0"/>
    <n v="0"/>
    <n v="0"/>
    <s v="Diputación Provincial de Cuenca"/>
    <s v="NO"/>
    <s v="NO"/>
    <m/>
    <m/>
    <m/>
    <m/>
    <x v="1"/>
    <n v="0"/>
    <n v="0"/>
    <n v="10"/>
    <x v="1"/>
    <m/>
    <m/>
    <n v="15.9"/>
    <x v="0"/>
  </r>
  <r>
    <x v="17"/>
    <n v="16093"/>
    <x v="2428"/>
    <n v="61"/>
    <n v="45785"/>
    <n v="45817"/>
    <s v="Ana Val "/>
    <m/>
    <s v="FASE 2"/>
    <s v="03/09/2025 R. ESTIMANDO"/>
    <n v="0"/>
    <m/>
    <m/>
    <m/>
    <m/>
    <m/>
    <m/>
    <m/>
    <m/>
    <m/>
    <m/>
    <m/>
    <m/>
    <m/>
    <m/>
    <m/>
    <m/>
    <m/>
    <m/>
    <m/>
    <x v="1"/>
    <n v="0"/>
    <n v="0"/>
    <n v="0"/>
    <x v="0"/>
    <m/>
    <m/>
    <n v="6.1"/>
    <x v="0"/>
  </r>
  <r>
    <x v="17"/>
    <n v="16094"/>
    <x v="2429"/>
    <n v="130"/>
    <n v="45785"/>
    <n v="45915"/>
    <s v="Ana Val "/>
    <n v="45789"/>
    <s v="FASE 2"/>
    <s v="17/09 y 29/10 R. ARCHIVO"/>
    <n v="0"/>
    <s v="No tienen"/>
    <m/>
    <s v="NO"/>
    <m/>
    <m/>
    <m/>
    <m/>
    <m/>
    <n v="0"/>
    <n v="0"/>
    <n v="0"/>
    <n v="0"/>
    <s v="NO"/>
    <s v="NO"/>
    <s v="NO"/>
    <m/>
    <m/>
    <m/>
    <m/>
    <x v="1"/>
    <n v="0"/>
    <n v="0"/>
    <n v="9"/>
    <x v="1"/>
    <m/>
    <m/>
    <n v="13"/>
    <x v="0"/>
  </r>
  <r>
    <x v="17"/>
    <n v="16095"/>
    <x v="2430"/>
    <n v="85"/>
    <n v="45785"/>
    <n v="45915"/>
    <s v="Ana Val "/>
    <n v="45796"/>
    <s v="FASE 2"/>
    <s v="11/12 INADMITIENDO EXTEMPORÁNEA"/>
    <n v="0"/>
    <m/>
    <m/>
    <m/>
    <m/>
    <m/>
    <m/>
    <m/>
    <m/>
    <m/>
    <m/>
    <m/>
    <m/>
    <m/>
    <m/>
    <m/>
    <m/>
    <m/>
    <m/>
    <m/>
    <x v="1"/>
    <n v="0"/>
    <n v="0"/>
    <n v="0"/>
    <x v="0"/>
    <m/>
    <m/>
    <n v="8.5"/>
    <x v="0"/>
  </r>
  <r>
    <x v="17"/>
    <n v="16096"/>
    <x v="2431"/>
    <n v="357"/>
    <n v="45785"/>
    <n v="45915"/>
    <s v="Ana Val "/>
    <n v="45793"/>
    <s v="FASE 2"/>
    <s v="21/10 y 11/12R  INADMITIENDO EXTEMPORÁNEA"/>
    <n v="0"/>
    <m/>
    <m/>
    <m/>
    <m/>
    <m/>
    <m/>
    <m/>
    <m/>
    <m/>
    <m/>
    <m/>
    <m/>
    <s v="Diputación Provincial de Cuenca"/>
    <m/>
    <m/>
    <m/>
    <m/>
    <m/>
    <m/>
    <x v="1"/>
    <n v="0"/>
    <n v="0"/>
    <n v="1"/>
    <x v="1"/>
    <m/>
    <m/>
    <n v="35.700000000000003"/>
    <x v="0"/>
  </r>
  <r>
    <x v="17"/>
    <n v="16097"/>
    <x v="2432"/>
    <n v="131"/>
    <n v="45785"/>
    <n v="45915"/>
    <s v="Ana Val "/>
    <m/>
    <s v="FASE 2"/>
    <s v="16/12/2025R INADMITIENDO EXTEMPORÁNEA"/>
    <n v="0"/>
    <m/>
    <m/>
    <m/>
    <m/>
    <m/>
    <m/>
    <m/>
    <m/>
    <m/>
    <m/>
    <m/>
    <m/>
    <m/>
    <m/>
    <m/>
    <m/>
    <m/>
    <m/>
    <m/>
    <x v="1"/>
    <n v="0"/>
    <n v="0"/>
    <n v="0"/>
    <x v="0"/>
    <m/>
    <m/>
    <n v="13.1"/>
    <x v="0"/>
  </r>
  <r>
    <x v="17"/>
    <n v="16098"/>
    <x v="2433"/>
    <n v="785"/>
    <n v="45785"/>
    <n v="45915"/>
    <s v="Ana Val "/>
    <n v="45786"/>
    <s v="FASE 2"/>
    <s v="05/11/2025 R INADMITIENDO EXTEMPORÁNEA"/>
    <n v="0"/>
    <m/>
    <m/>
    <m/>
    <m/>
    <m/>
    <m/>
    <m/>
    <m/>
    <m/>
    <m/>
    <m/>
    <m/>
    <m/>
    <m/>
    <m/>
    <m/>
    <m/>
    <m/>
    <m/>
    <x v="1"/>
    <n v="0"/>
    <n v="0"/>
    <n v="0"/>
    <x v="0"/>
    <m/>
    <m/>
    <n v="78.5"/>
    <x v="0"/>
  </r>
  <r>
    <x v="17"/>
    <n v="16099"/>
    <x v="2434"/>
    <n v="195"/>
    <n v="45785"/>
    <n v="45915"/>
    <s v="Ana Val "/>
    <m/>
    <s v="FASE 2"/>
    <s v="11/12/2025R INADMITIENDO EXTEMPORÁNEA"/>
    <n v="0"/>
    <m/>
    <m/>
    <m/>
    <m/>
    <m/>
    <m/>
    <m/>
    <m/>
    <m/>
    <m/>
    <m/>
    <m/>
    <m/>
    <m/>
    <m/>
    <m/>
    <m/>
    <m/>
    <m/>
    <x v="1"/>
    <n v="0"/>
    <n v="0"/>
    <n v="0"/>
    <x v="0"/>
    <m/>
    <m/>
    <n v="19.5"/>
    <x v="0"/>
  </r>
  <r>
    <x v="17"/>
    <n v="16100"/>
    <x v="2435"/>
    <n v="721"/>
    <n v="45785"/>
    <n v="45915"/>
    <s v="Ana Val "/>
    <n v="45789"/>
    <s v="FASE 2"/>
    <s v="29/10/2025 R INADMITIENDO EXTEMPORÁNEA"/>
    <n v="0"/>
    <m/>
    <m/>
    <m/>
    <m/>
    <m/>
    <m/>
    <m/>
    <m/>
    <m/>
    <m/>
    <m/>
    <m/>
    <m/>
    <m/>
    <m/>
    <m/>
    <m/>
    <m/>
    <m/>
    <x v="1"/>
    <n v="0"/>
    <n v="0"/>
    <n v="0"/>
    <x v="0"/>
    <m/>
    <m/>
    <n v="72.099999999999994"/>
    <x v="0"/>
  </r>
  <r>
    <x v="17"/>
    <n v="16101"/>
    <x v="2436"/>
    <n v="130"/>
    <n v="45785"/>
    <n v="45915"/>
    <s v="Ana Val "/>
    <n v="45789"/>
    <s v="FASE 2"/>
    <s v="10/12/2025R INADMITIENDO EXTEMPORÁNEA"/>
    <n v="0"/>
    <m/>
    <m/>
    <m/>
    <m/>
    <m/>
    <m/>
    <m/>
    <m/>
    <m/>
    <m/>
    <m/>
    <m/>
    <m/>
    <m/>
    <m/>
    <m/>
    <m/>
    <m/>
    <m/>
    <x v="1"/>
    <n v="0"/>
    <n v="0"/>
    <n v="0"/>
    <x v="0"/>
    <m/>
    <m/>
    <n v="13"/>
    <x v="0"/>
  </r>
  <r>
    <x v="17"/>
    <n v="16102"/>
    <x v="2437"/>
    <n v="1542"/>
    <n v="45785"/>
    <n v="45915"/>
    <s v="Ana Val "/>
    <n v="45786"/>
    <s v="FASE 2"/>
    <s v="17/12/2025R INADMITIENDO EXTEMPORÁNEA"/>
    <n v="0"/>
    <m/>
    <m/>
    <m/>
    <m/>
    <m/>
    <m/>
    <m/>
    <m/>
    <m/>
    <m/>
    <m/>
    <m/>
    <m/>
    <m/>
    <m/>
    <m/>
    <m/>
    <m/>
    <m/>
    <x v="1"/>
    <n v="0"/>
    <n v="0"/>
    <n v="0"/>
    <x v="0"/>
    <m/>
    <m/>
    <n v="154.19999999999999"/>
    <x v="0"/>
  </r>
  <r>
    <x v="17"/>
    <n v="16103"/>
    <x v="2438"/>
    <n v="257"/>
    <n v="45785"/>
    <n v="45915"/>
    <s v="Ana Val "/>
    <n v="45786"/>
    <s v="FASE 2"/>
    <s v="18/09 29/10 R ARCHIVO"/>
    <n v="0"/>
    <s v="No tienen"/>
    <m/>
    <s v="NO"/>
    <m/>
    <m/>
    <m/>
    <m/>
    <m/>
    <n v="0"/>
    <n v="0"/>
    <n v="0"/>
    <n v="0"/>
    <s v="NO"/>
    <s v="NO"/>
    <s v="NO"/>
    <m/>
    <m/>
    <m/>
    <m/>
    <x v="1"/>
    <n v="0"/>
    <n v="0"/>
    <n v="10"/>
    <x v="1"/>
    <m/>
    <m/>
    <n v="25.7"/>
    <x v="0"/>
  </r>
  <r>
    <x v="17"/>
    <n v="16104"/>
    <x v="2439"/>
    <n v="55"/>
    <n v="45785"/>
    <n v="45915"/>
    <s v="Ana Val "/>
    <n v="45789"/>
    <s v="FASE 2"/>
    <s v="19/09 y 10/12R INADMITIENDO EXTEMPORÁNEA"/>
    <n v="0"/>
    <s v="No tienen"/>
    <m/>
    <s v="NO"/>
    <m/>
    <m/>
    <m/>
    <m/>
    <m/>
    <n v="0"/>
    <n v="0"/>
    <n v="0"/>
    <n v="0"/>
    <s v="NO"/>
    <s v="NO La Diputación"/>
    <s v="NO"/>
    <m/>
    <m/>
    <m/>
    <m/>
    <x v="1"/>
    <n v="0"/>
    <n v="0"/>
    <n v="10"/>
    <x v="1"/>
    <m/>
    <m/>
    <n v="5.5"/>
    <x v="0"/>
  </r>
  <r>
    <x v="17"/>
    <n v="16106"/>
    <x v="2440"/>
    <n v="3754"/>
    <n v="45785"/>
    <n v="45915"/>
    <s v="Ana Val "/>
    <n v="45786"/>
    <s v="FASE 2"/>
    <s v="21/11/2025 INADMITIENDO EXTEMPORÁNEA"/>
    <n v="0"/>
    <m/>
    <m/>
    <m/>
    <m/>
    <m/>
    <m/>
    <m/>
    <m/>
    <m/>
    <m/>
    <m/>
    <m/>
    <m/>
    <m/>
    <m/>
    <m/>
    <m/>
    <m/>
    <m/>
    <x v="1"/>
    <n v="0"/>
    <n v="0"/>
    <n v="0"/>
    <x v="0"/>
    <m/>
    <m/>
    <n v="375.4"/>
    <x v="0"/>
  </r>
  <r>
    <x v="17"/>
    <n v="16107"/>
    <x v="2441"/>
    <n v="70"/>
    <n v="45785"/>
    <n v="45915"/>
    <s v="Ana Val "/>
    <m/>
    <s v="FASE 2"/>
    <s v="17/12/2025 INADMITIENDO EXTEMPORÁNEA"/>
    <n v="0"/>
    <m/>
    <m/>
    <m/>
    <m/>
    <m/>
    <m/>
    <m/>
    <m/>
    <m/>
    <m/>
    <m/>
    <m/>
    <m/>
    <m/>
    <m/>
    <m/>
    <m/>
    <m/>
    <m/>
    <x v="1"/>
    <n v="0"/>
    <n v="0"/>
    <n v="0"/>
    <x v="0"/>
    <m/>
    <m/>
    <n v="7"/>
    <x v="0"/>
  </r>
  <r>
    <x v="17"/>
    <n v="16108"/>
    <x v="2442"/>
    <n v="88"/>
    <n v="45785"/>
    <n v="45915"/>
    <s v="Ana Val "/>
    <n v="45799"/>
    <s v="FASE 2"/>
    <s v="30/09 y 15/10 R ARCHIVO"/>
    <n v="0"/>
    <m/>
    <m/>
    <s v="NO"/>
    <m/>
    <m/>
    <m/>
    <m/>
    <m/>
    <m/>
    <m/>
    <m/>
    <m/>
    <m/>
    <m/>
    <m/>
    <m/>
    <m/>
    <m/>
    <m/>
    <x v="1"/>
    <n v="0"/>
    <n v="0"/>
    <n v="1"/>
    <x v="1"/>
    <m/>
    <m/>
    <n v="8.8000000000000007"/>
    <x v="0"/>
  </r>
  <r>
    <x v="17"/>
    <n v="16109"/>
    <x v="2443"/>
    <n v="44"/>
    <n v="45785"/>
    <n v="45915"/>
    <s v="Ana Val "/>
    <m/>
    <s v="FASE 2"/>
    <s v="20/10 y 11/12R ARCHIVO"/>
    <n v="0"/>
    <m/>
    <m/>
    <s v="NO"/>
    <m/>
    <m/>
    <m/>
    <m/>
    <m/>
    <n v="0"/>
    <m/>
    <m/>
    <m/>
    <s v="NO"/>
    <s v="NO la Diputación"/>
    <s v="NO"/>
    <m/>
    <m/>
    <m/>
    <m/>
    <x v="1"/>
    <n v="0"/>
    <n v="0"/>
    <n v="5"/>
    <x v="1"/>
    <m/>
    <m/>
    <n v="4.4000000000000004"/>
    <x v="0"/>
  </r>
  <r>
    <x v="17"/>
    <n v="16110"/>
    <x v="2444"/>
    <n v="130"/>
    <n v="45785"/>
    <n v="45915"/>
    <s v="Ana Val "/>
    <n v="45789"/>
    <s v="FASE 2"/>
    <s v="11/12/2025 INADMITIENDO EXTEMPORÁNEA"/>
    <n v="0"/>
    <m/>
    <m/>
    <m/>
    <m/>
    <m/>
    <m/>
    <m/>
    <m/>
    <m/>
    <m/>
    <m/>
    <m/>
    <m/>
    <m/>
    <m/>
    <m/>
    <m/>
    <m/>
    <m/>
    <x v="1"/>
    <n v="0"/>
    <n v="0"/>
    <n v="0"/>
    <x v="0"/>
    <m/>
    <m/>
    <n v="13"/>
    <x v="0"/>
  </r>
  <r>
    <x v="17"/>
    <n v="16111"/>
    <x v="2445"/>
    <n v="173"/>
    <n v="45785"/>
    <n v="45915"/>
    <s v="Ana Val "/>
    <n v="45793"/>
    <s v="FASE 2"/>
    <s v="29/10/2025 R INADMITIENDO EXTEMPORÁNEA"/>
    <n v="0"/>
    <m/>
    <m/>
    <m/>
    <m/>
    <m/>
    <m/>
    <m/>
    <m/>
    <m/>
    <m/>
    <m/>
    <m/>
    <m/>
    <m/>
    <m/>
    <m/>
    <m/>
    <m/>
    <m/>
    <x v="1"/>
    <n v="0"/>
    <n v="0"/>
    <n v="0"/>
    <x v="0"/>
    <m/>
    <m/>
    <n v="17.3"/>
    <x v="0"/>
  </r>
  <r>
    <x v="17"/>
    <n v="16112"/>
    <x v="2446"/>
    <n v="1822"/>
    <n v="45785"/>
    <n v="45915"/>
    <s v="Ana Val "/>
    <n v="45789"/>
    <s v="FASE 2"/>
    <s v="05/11/2025 R INADMITIENDO EXTEMPORÁNEA"/>
    <n v="0"/>
    <m/>
    <m/>
    <m/>
    <m/>
    <m/>
    <m/>
    <m/>
    <m/>
    <m/>
    <m/>
    <m/>
    <m/>
    <m/>
    <m/>
    <m/>
    <m/>
    <m/>
    <m/>
    <m/>
    <x v="1"/>
    <n v="0"/>
    <n v="0"/>
    <n v="0"/>
    <x v="0"/>
    <m/>
    <m/>
    <n v="182.2"/>
    <x v="0"/>
  </r>
  <r>
    <x v="17"/>
    <n v="16113"/>
    <x v="2447"/>
    <n v="4525"/>
    <n v="45785"/>
    <n v="45915"/>
    <s v="Ana Val "/>
    <n v="45786"/>
    <s v="FASE 2"/>
    <n v="45968"/>
    <n v="170"/>
    <n v="45476"/>
    <n v="0.12"/>
    <s v="SI"/>
    <n v="45476"/>
    <s v="NO"/>
    <m/>
    <m/>
    <m/>
    <n v="0"/>
    <n v="0"/>
    <n v="0"/>
    <n v="0"/>
    <s v="NO"/>
    <s v="NO"/>
    <s v="NO"/>
    <m/>
    <m/>
    <m/>
    <m/>
    <x v="1"/>
    <n v="0.12"/>
    <n v="20"/>
    <n v="13"/>
    <x v="1"/>
    <m/>
    <m/>
    <n v="452.5"/>
    <x v="1"/>
  </r>
  <r>
    <x v="17"/>
    <n v="16115"/>
    <x v="2448"/>
    <n v="59"/>
    <n v="45785"/>
    <n v="45915"/>
    <s v="Ana Val "/>
    <m/>
    <s v="FASE 2"/>
    <s v="12/02/2026 INADMITIENDO EXTEMPORÁNEA"/>
    <n v="0"/>
    <m/>
    <m/>
    <m/>
    <m/>
    <m/>
    <m/>
    <m/>
    <m/>
    <m/>
    <m/>
    <m/>
    <m/>
    <m/>
    <m/>
    <m/>
    <m/>
    <m/>
    <m/>
    <m/>
    <x v="1"/>
    <n v="0"/>
    <n v="0"/>
    <n v="0"/>
    <x v="0"/>
    <m/>
    <m/>
    <n v="5.9"/>
    <x v="0"/>
  </r>
  <r>
    <x v="17"/>
    <n v="16116"/>
    <x v="2449"/>
    <n v="49"/>
    <n v="45785"/>
    <n v="45915"/>
    <s v="Ana Val "/>
    <n v="45790"/>
    <s v="FASE 2"/>
    <s v="05/11/2025 R INADMITIENDO EXTEMPORÁNEA"/>
    <n v="0"/>
    <m/>
    <m/>
    <m/>
    <m/>
    <m/>
    <m/>
    <m/>
    <m/>
    <m/>
    <m/>
    <m/>
    <m/>
    <m/>
    <m/>
    <m/>
    <m/>
    <m/>
    <m/>
    <m/>
    <x v="1"/>
    <n v="0"/>
    <n v="0"/>
    <n v="0"/>
    <x v="0"/>
    <m/>
    <m/>
    <n v="4.9000000000000004"/>
    <x v="0"/>
  </r>
  <r>
    <x v="17"/>
    <n v="16117"/>
    <x v="2450"/>
    <n v="1215"/>
    <n v="45785"/>
    <n v="45834"/>
    <s v="Ana Val "/>
    <n v="45796"/>
    <s v="FASE 2"/>
    <s v="30/07/2025 R. ESTIMANDO"/>
    <n v="0"/>
    <m/>
    <m/>
    <m/>
    <m/>
    <m/>
    <m/>
    <m/>
    <m/>
    <m/>
    <m/>
    <m/>
    <m/>
    <m/>
    <m/>
    <m/>
    <m/>
    <m/>
    <m/>
    <m/>
    <x v="1"/>
    <n v="0"/>
    <n v="0"/>
    <n v="0"/>
    <x v="0"/>
    <m/>
    <m/>
    <n v="121.5"/>
    <x v="0"/>
  </r>
  <r>
    <x v="17"/>
    <n v="16118"/>
    <x v="2451"/>
    <n v="1602"/>
    <n v="45785"/>
    <n v="45854"/>
    <s v="Ana Val "/>
    <n v="45852"/>
    <s v="FASE 2"/>
    <s v="07/09/2025 R.DESESTIMANDO"/>
    <n v="151"/>
    <m/>
    <m/>
    <s v="Adjuntan un documento de plan colonial, no consta que esté aprobado y no aportan nada mas "/>
    <m/>
    <m/>
    <m/>
    <m/>
    <m/>
    <m/>
    <m/>
    <m/>
    <m/>
    <m/>
    <m/>
    <m/>
    <m/>
    <m/>
    <m/>
    <m/>
    <x v="1"/>
    <n v="0"/>
    <n v="0"/>
    <n v="2"/>
    <x v="1"/>
    <m/>
    <m/>
    <n v="160.19999999999999"/>
    <x v="1"/>
  </r>
  <r>
    <x v="17"/>
    <n v="16119"/>
    <x v="2452"/>
    <n v="226"/>
    <n v="45785"/>
    <n v="45915"/>
    <s v="Ana Val "/>
    <n v="45798"/>
    <s v="FASE 2"/>
    <s v="30/09 Y 15/10 R"/>
    <n v="0"/>
    <m/>
    <m/>
    <s v="SI"/>
    <n v="45008"/>
    <m/>
    <m/>
    <s v=""/>
    <s v=""/>
    <m/>
    <m/>
    <m/>
    <m/>
    <s v="RESOLUCIÓN ARCHIVO"/>
    <m/>
    <m/>
    <m/>
    <m/>
    <m/>
    <m/>
    <x v="1"/>
    <n v="0"/>
    <n v="0"/>
    <n v="5"/>
    <x v="1"/>
    <m/>
    <m/>
    <n v="22.6"/>
    <x v="0"/>
  </r>
  <r>
    <x v="17"/>
    <n v="16121"/>
    <x v="2453"/>
    <n v="217"/>
    <n v="45785"/>
    <n v="45915"/>
    <s v="Ana Val "/>
    <n v="45786"/>
    <s v="FASE 2"/>
    <s v="11/02/2026 R. DESESTIMANDO"/>
    <n v="0"/>
    <m/>
    <m/>
    <m/>
    <m/>
    <m/>
    <m/>
    <m/>
    <m/>
    <m/>
    <m/>
    <m/>
    <m/>
    <m/>
    <m/>
    <m/>
    <m/>
    <m/>
    <m/>
    <m/>
    <x v="1"/>
    <n v="0"/>
    <n v="0"/>
    <n v="0"/>
    <x v="0"/>
    <m/>
    <m/>
    <n v="21.7"/>
    <x v="0"/>
  </r>
  <r>
    <x v="17"/>
    <n v="16122"/>
    <x v="2454"/>
    <n v="314"/>
    <n v="45785"/>
    <n v="45915"/>
    <s v="Ana Val "/>
    <m/>
    <s v="FASE 2"/>
    <s v="23/10 17/12R INADMITIENDO EXTEMPORÁNEA"/>
    <n v="0"/>
    <m/>
    <m/>
    <s v="NO"/>
    <m/>
    <s v="sin información"/>
    <m/>
    <s v=""/>
    <s v=""/>
    <n v="0"/>
    <m/>
    <n v="0"/>
    <n v="0"/>
    <s v="Diputación Provincial de Cuenca"/>
    <s v="SI"/>
    <s v="NO"/>
    <m/>
    <m/>
    <m/>
    <m/>
    <x v="1"/>
    <n v="0"/>
    <n v="0"/>
    <n v="10"/>
    <x v="1"/>
    <m/>
    <m/>
    <n v="31.4"/>
    <x v="0"/>
  </r>
  <r>
    <x v="17"/>
    <n v="16123"/>
    <x v="2455"/>
    <n v="62"/>
    <n v="45785"/>
    <n v="45915"/>
    <s v="Ana Val "/>
    <n v="45790"/>
    <s v="FASE 2"/>
    <s v="05/11/2025 R INADMITIENDO EXTEMPORÁNEA"/>
    <n v="0"/>
    <m/>
    <m/>
    <m/>
    <m/>
    <m/>
    <m/>
    <m/>
    <m/>
    <m/>
    <m/>
    <m/>
    <m/>
    <m/>
    <m/>
    <m/>
    <m/>
    <m/>
    <m/>
    <m/>
    <x v="1"/>
    <n v="0"/>
    <n v="0"/>
    <n v="0"/>
    <x v="0"/>
    <m/>
    <m/>
    <n v="6.2"/>
    <x v="0"/>
  </r>
  <r>
    <x v="17"/>
    <n v="16124"/>
    <x v="2456"/>
    <n v="2271"/>
    <n v="45785"/>
    <n v="45915"/>
    <s v="Ana Val "/>
    <n v="45786"/>
    <s v="FASE 2"/>
    <s v="05/11/2025 R INADMITIENDO EXTEMPORÁNEA"/>
    <n v="0"/>
    <m/>
    <m/>
    <m/>
    <m/>
    <m/>
    <m/>
    <m/>
    <m/>
    <m/>
    <m/>
    <m/>
    <m/>
    <m/>
    <m/>
    <m/>
    <m/>
    <m/>
    <m/>
    <m/>
    <x v="1"/>
    <n v="0"/>
    <n v="0"/>
    <n v="0"/>
    <x v="0"/>
    <m/>
    <m/>
    <n v="227.1"/>
    <x v="0"/>
  </r>
  <r>
    <x v="17"/>
    <n v="16125"/>
    <x v="2457"/>
    <n v="2322"/>
    <n v="45785"/>
    <n v="45807"/>
    <s v="Ana Val "/>
    <n v="45798"/>
    <s v="FASE 2"/>
    <s v="29/07/2025 R. ESTIMANDO"/>
    <n v="0"/>
    <m/>
    <m/>
    <s v="SI"/>
    <n v="45776"/>
    <s v="Manda plano de la localidad, indicando colonias, nos facilitan contacto con la Asociación Gatos de Minglanilla y dicen que han pedido subvención"/>
    <m/>
    <m/>
    <m/>
    <m/>
    <m/>
    <m/>
    <m/>
    <m/>
    <m/>
    <m/>
    <m/>
    <m/>
    <m/>
    <m/>
    <x v="1"/>
    <n v="0"/>
    <n v="0"/>
    <n v="3"/>
    <x v="1"/>
    <m/>
    <m/>
    <n v="232.2"/>
    <x v="0"/>
  </r>
  <r>
    <x v="17"/>
    <n v="16126"/>
    <x v="2458"/>
    <n v="921"/>
    <n v="45785"/>
    <n v="45915"/>
    <s v="Ana Val "/>
    <n v="45788"/>
    <s v="FASE 2"/>
    <s v="11/12/2025R DESESTIMANDO"/>
    <n v="0"/>
    <m/>
    <m/>
    <m/>
    <m/>
    <m/>
    <m/>
    <m/>
    <m/>
    <m/>
    <m/>
    <m/>
    <m/>
    <m/>
    <m/>
    <m/>
    <m/>
    <m/>
    <m/>
    <m/>
    <x v="1"/>
    <n v="0"/>
    <n v="0"/>
    <n v="0"/>
    <x v="0"/>
    <m/>
    <m/>
    <n v="92.1"/>
    <x v="0"/>
  </r>
  <r>
    <x v="17"/>
    <n v="16128"/>
    <x v="2459"/>
    <n v="45"/>
    <n v="45785"/>
    <n v="45915"/>
    <s v="Ana Val "/>
    <m/>
    <s v="FASE 2"/>
    <s v="29/10/2025 R INADMITIENDO EXTEMPORÁNEA"/>
    <n v="0"/>
    <m/>
    <m/>
    <m/>
    <m/>
    <m/>
    <m/>
    <m/>
    <m/>
    <m/>
    <m/>
    <m/>
    <m/>
    <m/>
    <m/>
    <m/>
    <m/>
    <m/>
    <m/>
    <m/>
    <x v="1"/>
    <n v="0"/>
    <n v="0"/>
    <n v="0"/>
    <x v="0"/>
    <m/>
    <m/>
    <n v="4.5"/>
    <x v="0"/>
  </r>
  <r>
    <x v="17"/>
    <n v="16129"/>
    <x v="2460"/>
    <n v="84"/>
    <n v="45785"/>
    <n v="45915"/>
    <s v="Ana Val "/>
    <m/>
    <s v="FASE 2"/>
    <s v="29/10/2025 R INADMITIENDO EXTEMPORÁNEA"/>
    <n v="0"/>
    <m/>
    <m/>
    <m/>
    <m/>
    <m/>
    <m/>
    <m/>
    <m/>
    <m/>
    <m/>
    <m/>
    <m/>
    <m/>
    <m/>
    <m/>
    <m/>
    <m/>
    <m/>
    <m/>
    <x v="1"/>
    <n v="0"/>
    <n v="0"/>
    <n v="0"/>
    <x v="0"/>
    <m/>
    <m/>
    <n v="8.4"/>
    <x v="0"/>
  </r>
  <r>
    <x v="17"/>
    <n v="16130"/>
    <x v="2461"/>
    <n v="705"/>
    <n v="45785"/>
    <n v="45915"/>
    <s v="Ana Val "/>
    <n v="45786"/>
    <s v="FASE 2"/>
    <s v="13/11,19/11, 17/12 R. ARCHIVO"/>
    <n v="0"/>
    <s v="No tienen"/>
    <m/>
    <s v="NO"/>
    <m/>
    <s v="NO"/>
    <m/>
    <m/>
    <m/>
    <n v="2"/>
    <n v="0"/>
    <n v="0"/>
    <n v="0"/>
    <s v="Diputación Provincial de Cuenca"/>
    <s v="Para perros"/>
    <s v="NO"/>
    <m/>
    <m/>
    <m/>
    <m/>
    <x v="1"/>
    <n v="0"/>
    <n v="0"/>
    <n v="10"/>
    <x v="1"/>
    <m/>
    <m/>
    <n v="70.5"/>
    <x v="0"/>
  </r>
  <r>
    <x v="17"/>
    <n v="16131"/>
    <x v="2462"/>
    <n v="124"/>
    <n v="45785"/>
    <n v="45915"/>
    <s v="Ana Val "/>
    <m/>
    <s v="FASE 2"/>
    <s v="11/12/2025 INADMITIENDO EXTEMPORÁNEA"/>
    <n v="0"/>
    <m/>
    <m/>
    <m/>
    <m/>
    <m/>
    <m/>
    <m/>
    <m/>
    <m/>
    <m/>
    <m/>
    <m/>
    <m/>
    <m/>
    <m/>
    <m/>
    <m/>
    <m/>
    <m/>
    <x v="1"/>
    <n v="0"/>
    <n v="0"/>
    <n v="0"/>
    <x v="0"/>
    <m/>
    <m/>
    <n v="12.4"/>
    <x v="0"/>
  </r>
  <r>
    <x v="17"/>
    <n v="16132"/>
    <x v="2463"/>
    <n v="27"/>
    <n v="45785"/>
    <n v="45915"/>
    <s v="Ana Val "/>
    <m/>
    <s v="FASE 2"/>
    <s v="01/11/2025 INADMITIENDO EXTEMPORÁNEA "/>
    <n v="0"/>
    <m/>
    <m/>
    <m/>
    <m/>
    <m/>
    <m/>
    <m/>
    <m/>
    <m/>
    <m/>
    <m/>
    <m/>
    <m/>
    <m/>
    <m/>
    <m/>
    <m/>
    <m/>
    <m/>
    <x v="1"/>
    <n v="0"/>
    <n v="0"/>
    <n v="0"/>
    <x v="0"/>
    <m/>
    <m/>
    <n v="2.7"/>
    <x v="0"/>
  </r>
  <r>
    <x v="17"/>
    <n v="16133"/>
    <x v="2464"/>
    <n v="6121"/>
    <n v="45785"/>
    <n v="45915"/>
    <s v="Ana Val "/>
    <n v="45786"/>
    <s v="FASE 2"/>
    <s v="08/10 Y 11/12R. ARCHIVO"/>
    <n v="0"/>
    <m/>
    <m/>
    <s v="SI"/>
    <n v="45015"/>
    <s v="NO"/>
    <m/>
    <m/>
    <n v="11642.9"/>
    <n v="9"/>
    <n v="0"/>
    <n v="0"/>
    <n v="0"/>
    <s v="Comsermarcha para perros"/>
    <s v="SI"/>
    <s v="SI"/>
    <m/>
    <m/>
    <m/>
    <m/>
    <x v="1"/>
    <n v="0"/>
    <n v="0"/>
    <n v="11"/>
    <x v="1"/>
    <m/>
    <n v="1.9021238359745138"/>
    <n v="612.1"/>
    <x v="0"/>
  </r>
  <r>
    <x v="17"/>
    <n v="16134"/>
    <x v="2465"/>
    <n v="6259"/>
    <n v="45785"/>
    <n v="45861"/>
    <s v="Ana Val "/>
    <n v="45855"/>
    <s v="FASE 2"/>
    <s v="18/09/2025 R. ESTIMANDO"/>
    <n v="0"/>
    <m/>
    <m/>
    <s v="SI"/>
    <n v="45506"/>
    <s v="Que tienen la gestión a través de las Asociaciones Zarpas, (gatos) Amalos (Perros) y Animalea Nothunde (perros) "/>
    <m/>
    <m/>
    <m/>
    <m/>
    <m/>
    <m/>
    <s v=""/>
    <m/>
    <m/>
    <m/>
    <m/>
    <m/>
    <m/>
    <m/>
    <x v="1"/>
    <n v="0"/>
    <n v="0"/>
    <n v="4"/>
    <x v="1"/>
    <m/>
    <m/>
    <n v="625.9"/>
    <x v="0"/>
  </r>
  <r>
    <x v="17"/>
    <n v="16135"/>
    <x v="2466"/>
    <n v="148"/>
    <n v="45785"/>
    <n v="45915"/>
    <s v="Ana Val "/>
    <m/>
    <s v="FASE 2"/>
    <s v="12/02/2026 R. DESESTIMANDO"/>
    <n v="0"/>
    <m/>
    <m/>
    <m/>
    <m/>
    <m/>
    <m/>
    <m/>
    <m/>
    <m/>
    <m/>
    <m/>
    <m/>
    <m/>
    <m/>
    <m/>
    <m/>
    <m/>
    <m/>
    <m/>
    <x v="1"/>
    <n v="0"/>
    <n v="0"/>
    <n v="0"/>
    <x v="0"/>
    <m/>
    <m/>
    <n v="14.8"/>
    <x v="0"/>
  </r>
  <r>
    <x v="17"/>
    <n v="16137"/>
    <x v="2467"/>
    <n v="43"/>
    <n v="45785"/>
    <n v="45921"/>
    <s v="Ana Val "/>
    <m/>
    <s v="FASE 2"/>
    <s v="12/02/2026 INADMITIENDO EXTEMPORÁNEA"/>
    <n v="0"/>
    <m/>
    <m/>
    <m/>
    <m/>
    <m/>
    <m/>
    <m/>
    <m/>
    <m/>
    <m/>
    <m/>
    <m/>
    <m/>
    <m/>
    <m/>
    <m/>
    <m/>
    <m/>
    <m/>
    <x v="1"/>
    <n v="0"/>
    <n v="0"/>
    <n v="0"/>
    <x v="0"/>
    <m/>
    <m/>
    <n v="4.3"/>
    <x v="0"/>
  </r>
  <r>
    <x v="17"/>
    <n v="16139"/>
    <x v="2468"/>
    <n v="297"/>
    <n v="45785"/>
    <n v="45921"/>
    <s v="Ana Val "/>
    <n v="45797"/>
    <s v="FASE 2"/>
    <s v="12/02/2026 INADMITIENDO EXTEMPORÁNEA"/>
    <n v="0"/>
    <m/>
    <m/>
    <m/>
    <m/>
    <m/>
    <m/>
    <m/>
    <m/>
    <m/>
    <m/>
    <m/>
    <m/>
    <m/>
    <m/>
    <m/>
    <m/>
    <m/>
    <m/>
    <m/>
    <x v="1"/>
    <n v="0"/>
    <n v="0"/>
    <n v="0"/>
    <x v="0"/>
    <m/>
    <m/>
    <n v="29.7"/>
    <x v="0"/>
  </r>
  <r>
    <x v="17"/>
    <n v="16140"/>
    <x v="2469"/>
    <n v="20"/>
    <n v="45785"/>
    <n v="45921"/>
    <s v="Ana Val "/>
    <n v="45790"/>
    <s v="FASE 2"/>
    <m/>
    <n v="0"/>
    <m/>
    <m/>
    <m/>
    <m/>
    <m/>
    <m/>
    <m/>
    <m/>
    <m/>
    <m/>
    <m/>
    <m/>
    <m/>
    <m/>
    <m/>
    <m/>
    <m/>
    <m/>
    <m/>
    <x v="1"/>
    <n v="0"/>
    <n v="0"/>
    <n v="0"/>
    <x v="0"/>
    <m/>
    <m/>
    <n v="2"/>
    <x v="0"/>
  </r>
  <r>
    <x v="17"/>
    <n v="16141"/>
    <x v="2470"/>
    <n v="123"/>
    <n v="45785"/>
    <n v="45921"/>
    <s v="Ana Val "/>
    <n v="45790"/>
    <s v="FASE 2"/>
    <s v="23/09 y 11/12R INADMITIR"/>
    <n v="0"/>
    <m/>
    <m/>
    <s v="SI"/>
    <n v="45531"/>
    <s v="NO"/>
    <m/>
    <m/>
    <m/>
    <n v="0"/>
    <n v="0"/>
    <n v="0"/>
    <n v="0"/>
    <s v="Diputación Provincial de Cuenca"/>
    <s v="NO"/>
    <s v="NO"/>
    <m/>
    <m/>
    <m/>
    <m/>
    <x v="1"/>
    <n v="0"/>
    <n v="0"/>
    <n v="10"/>
    <x v="1"/>
    <m/>
    <m/>
    <n v="12.3"/>
    <x v="0"/>
  </r>
  <r>
    <x v="17"/>
    <n v="16142"/>
    <x v="2471"/>
    <n v="128"/>
    <n v="45785"/>
    <n v="45921"/>
    <s v="Ana Val "/>
    <n v="45796"/>
    <s v="FASE 2"/>
    <s v="07/10, 12/02R INADMITIR"/>
    <n v="0"/>
    <m/>
    <m/>
    <s v="SI"/>
    <n v="45896"/>
    <s v="NO"/>
    <m/>
    <m/>
    <m/>
    <n v="0"/>
    <n v="0"/>
    <n v="0"/>
    <n v="0"/>
    <s v="Diputación Provincial de Cuenca"/>
    <s v="NO"/>
    <s v="NO"/>
    <m/>
    <m/>
    <m/>
    <m/>
    <x v="1"/>
    <n v="0"/>
    <n v="0"/>
    <n v="10"/>
    <x v="1"/>
    <m/>
    <m/>
    <n v="12.8"/>
    <x v="0"/>
  </r>
  <r>
    <x v="17"/>
    <n v="16143"/>
    <x v="2472"/>
    <n v="19"/>
    <n v="45785"/>
    <n v="45921"/>
    <s v="Ana Val "/>
    <n v="45786"/>
    <s v="FASE 2"/>
    <m/>
    <n v="0"/>
    <m/>
    <m/>
    <m/>
    <m/>
    <m/>
    <m/>
    <m/>
    <m/>
    <m/>
    <m/>
    <m/>
    <m/>
    <m/>
    <m/>
    <m/>
    <m/>
    <m/>
    <m/>
    <m/>
    <x v="1"/>
    <n v="0"/>
    <n v="0"/>
    <n v="0"/>
    <x v="0"/>
    <m/>
    <m/>
    <n v="1.9"/>
    <x v="0"/>
  </r>
  <r>
    <x v="17"/>
    <n v="16145"/>
    <x v="2473"/>
    <n v="443"/>
    <n v="45785"/>
    <n v="45921"/>
    <s v="Ana Val "/>
    <m/>
    <s v="FASE 2"/>
    <s v="10/12/2025 INADMITIENDO EXTEMPORÁNEA"/>
    <n v="0"/>
    <m/>
    <m/>
    <m/>
    <m/>
    <m/>
    <m/>
    <m/>
    <m/>
    <m/>
    <m/>
    <m/>
    <m/>
    <m/>
    <m/>
    <m/>
    <m/>
    <m/>
    <m/>
    <m/>
    <x v="1"/>
    <n v="0"/>
    <n v="0"/>
    <n v="0"/>
    <x v="0"/>
    <m/>
    <m/>
    <n v="44.3"/>
    <x v="0"/>
  </r>
  <r>
    <x v="17"/>
    <n v="16146"/>
    <x v="2474"/>
    <n v="75"/>
    <n v="45786"/>
    <n v="45921"/>
    <s v="Ana Val "/>
    <m/>
    <s v="FASE 2"/>
    <s v="21/11/2025 INADMITIENDO EXTEMPORÁNEA"/>
    <n v="0"/>
    <m/>
    <m/>
    <m/>
    <m/>
    <m/>
    <m/>
    <m/>
    <m/>
    <m/>
    <m/>
    <m/>
    <m/>
    <m/>
    <m/>
    <m/>
    <m/>
    <m/>
    <m/>
    <m/>
    <x v="1"/>
    <n v="0"/>
    <n v="0"/>
    <n v="0"/>
    <x v="0"/>
    <m/>
    <m/>
    <n v="7.5"/>
    <x v="0"/>
  </r>
  <r>
    <x v="17"/>
    <n v="16147"/>
    <x v="2475"/>
    <n v="62"/>
    <n v="45786"/>
    <n v="45921"/>
    <s v="Ana Val "/>
    <m/>
    <s v="FASE 2"/>
    <s v="17/10 12/02R DESEST. EXTEMPORÁNEA"/>
    <n v="0"/>
    <m/>
    <m/>
    <s v="NO"/>
    <m/>
    <s v="No hay datos"/>
    <m/>
    <m/>
    <m/>
    <m/>
    <m/>
    <m/>
    <m/>
    <s v="NO"/>
    <s v="NO"/>
    <s v="NO"/>
    <m/>
    <m/>
    <m/>
    <m/>
    <x v="1"/>
    <n v="0"/>
    <n v="0"/>
    <n v="5"/>
    <x v="1"/>
    <m/>
    <m/>
    <n v="6.2"/>
    <x v="0"/>
  </r>
  <r>
    <x v="17"/>
    <n v="16148"/>
    <x v="2476"/>
    <n v="555"/>
    <n v="45786"/>
    <n v="45921"/>
    <s v="Ana Val "/>
    <n v="45790"/>
    <s v="FASE 2"/>
    <s v="24/10 y 11/12R ARCHIVO"/>
    <n v="0"/>
    <m/>
    <n v="0"/>
    <s v="NO"/>
    <m/>
    <s v="NO"/>
    <m/>
    <m/>
    <m/>
    <n v="0"/>
    <n v="0"/>
    <n v="0"/>
    <n v="0"/>
    <s v="NO"/>
    <s v="NO"/>
    <s v="NO"/>
    <m/>
    <m/>
    <m/>
    <m/>
    <x v="1"/>
    <n v="0"/>
    <n v="0"/>
    <n v="10"/>
    <x v="1"/>
    <m/>
    <m/>
    <n v="55.5"/>
    <x v="0"/>
  </r>
  <r>
    <x v="17"/>
    <n v="16149"/>
    <x v="2477"/>
    <n v="191"/>
    <n v="45786"/>
    <n v="45921"/>
    <s v="Ana Val "/>
    <m/>
    <s v="FASE 2"/>
    <s v="25/09 15/10 R ARCHIVO"/>
    <n v="0"/>
    <m/>
    <m/>
    <m/>
    <m/>
    <m/>
    <m/>
    <m/>
    <m/>
    <m/>
    <m/>
    <m/>
    <m/>
    <s v="Diputación Provincial Cuenca recogida de animales"/>
    <m/>
    <m/>
    <m/>
    <m/>
    <m/>
    <m/>
    <x v="1"/>
    <n v="0"/>
    <n v="0"/>
    <n v="1"/>
    <x v="1"/>
    <m/>
    <m/>
    <n v="19.100000000000001"/>
    <x v="0"/>
  </r>
  <r>
    <x v="17"/>
    <n v="16150"/>
    <x v="2478"/>
    <n v="99"/>
    <n v="45786"/>
    <n v="45921"/>
    <s v="Ana Val "/>
    <m/>
    <s v="FASE 2"/>
    <s v="11/12/2025 DESEST. EXTEMPORÁNEA"/>
    <n v="42"/>
    <n v="45658"/>
    <n v="0.02"/>
    <s v="SI"/>
    <s v="sin datos"/>
    <s v="NO"/>
    <m/>
    <m/>
    <m/>
    <n v="0"/>
    <n v="0"/>
    <n v="0"/>
    <n v="0"/>
    <s v="Diputación Provincial Cuenca"/>
    <s v="NO"/>
    <s v="NO"/>
    <m/>
    <m/>
    <m/>
    <m/>
    <x v="1"/>
    <n v="0.02"/>
    <n v="1"/>
    <n v="13"/>
    <x v="1"/>
    <m/>
    <m/>
    <n v="9.9"/>
    <x v="3"/>
  </r>
  <r>
    <x v="17"/>
    <n v="16151"/>
    <x v="2479"/>
    <n v="68"/>
    <n v="45786"/>
    <n v="45921"/>
    <s v="Ana Val "/>
    <m/>
    <s v="FASE 2"/>
    <s v="21/11/2025 INADMITIENDO EXTEMPORÁNEA"/>
    <n v="0"/>
    <m/>
    <m/>
    <m/>
    <m/>
    <m/>
    <m/>
    <m/>
    <m/>
    <m/>
    <m/>
    <m/>
    <m/>
    <m/>
    <m/>
    <m/>
    <m/>
    <m/>
    <m/>
    <m/>
    <x v="1"/>
    <n v="0"/>
    <n v="0"/>
    <n v="0"/>
    <x v="0"/>
    <m/>
    <m/>
    <n v="6.8"/>
    <x v="0"/>
  </r>
  <r>
    <x v="17"/>
    <n v="16152"/>
    <x v="2480"/>
    <n v="35"/>
    <n v="45786"/>
    <n v="45921"/>
    <s v="Ana Val "/>
    <m/>
    <s v="FASE 2"/>
    <s v="11/12/2025 INADMITIENDO EXTEMPORÁNEA"/>
    <n v="0"/>
    <m/>
    <m/>
    <m/>
    <m/>
    <m/>
    <m/>
    <m/>
    <m/>
    <m/>
    <m/>
    <m/>
    <m/>
    <m/>
    <m/>
    <m/>
    <m/>
    <m/>
    <m/>
    <m/>
    <x v="1"/>
    <n v="0"/>
    <n v="0"/>
    <n v="0"/>
    <x v="0"/>
    <m/>
    <m/>
    <n v="3.5"/>
    <x v="0"/>
  </r>
  <r>
    <x v="17"/>
    <n v="16153"/>
    <x v="2481"/>
    <n v="1117"/>
    <n v="45786"/>
    <n v="45921"/>
    <s v="Ana Val "/>
    <n v="45789"/>
    <s v="FASE 2"/>
    <s v="16/10 y 17/12R ARCHIVADA"/>
    <n v="72"/>
    <n v="45474"/>
    <n v="0"/>
    <s v="SI"/>
    <n v="45502"/>
    <s v="NO"/>
    <n v="0"/>
    <m/>
    <m/>
    <m/>
    <m/>
    <m/>
    <m/>
    <s v="NO"/>
    <s v="NO Diputación"/>
    <s v="NO"/>
    <m/>
    <m/>
    <m/>
    <m/>
    <x v="1"/>
    <n v="0"/>
    <n v="0"/>
    <n v="10"/>
    <x v="1"/>
    <m/>
    <m/>
    <n v="111.7"/>
    <x v="1"/>
  </r>
  <r>
    <x v="17"/>
    <n v="16154"/>
    <x v="2482"/>
    <n v="6518"/>
    <n v="45786"/>
    <n v="45921"/>
    <s v="Ana Val "/>
    <n v="45789"/>
    <s v="FASE 2"/>
    <s v="17712/2025 INADMITIENDO EXTEMPORÁNEA"/>
    <n v="0"/>
    <m/>
    <m/>
    <m/>
    <m/>
    <m/>
    <m/>
    <m/>
    <m/>
    <m/>
    <m/>
    <m/>
    <m/>
    <m/>
    <m/>
    <m/>
    <m/>
    <m/>
    <m/>
    <m/>
    <x v="1"/>
    <n v="0"/>
    <n v="0"/>
    <n v="0"/>
    <x v="0"/>
    <m/>
    <m/>
    <n v="651.79999999999995"/>
    <x v="0"/>
  </r>
  <r>
    <x v="17"/>
    <n v="16155"/>
    <x v="2483"/>
    <n v="648"/>
    <n v="45786"/>
    <n v="45921"/>
    <s v="Ana Val "/>
    <m/>
    <s v="FASE 2"/>
    <s v="11/02/2026 DESESTIMANDO"/>
    <n v="0"/>
    <m/>
    <m/>
    <m/>
    <m/>
    <m/>
    <m/>
    <m/>
    <m/>
    <m/>
    <m/>
    <m/>
    <m/>
    <m/>
    <m/>
    <m/>
    <m/>
    <m/>
    <m/>
    <m/>
    <x v="1"/>
    <n v="0"/>
    <n v="0"/>
    <n v="0"/>
    <x v="0"/>
    <m/>
    <m/>
    <n v="64.8"/>
    <x v="0"/>
  </r>
  <r>
    <x v="17"/>
    <n v="16156"/>
    <x v="2484"/>
    <n v="75"/>
    <n v="45786"/>
    <n v="45921"/>
    <s v="Ana Val "/>
    <m/>
    <s v="FASE 2"/>
    <s v="21/11/2025 INADMITIENDO EXTEMPORÁNEA"/>
    <n v="0"/>
    <m/>
    <m/>
    <m/>
    <m/>
    <m/>
    <m/>
    <m/>
    <m/>
    <m/>
    <m/>
    <m/>
    <m/>
    <m/>
    <m/>
    <m/>
    <m/>
    <m/>
    <m/>
    <m/>
    <x v="1"/>
    <n v="0"/>
    <n v="0"/>
    <n v="0"/>
    <x v="0"/>
    <m/>
    <m/>
    <n v="7.5"/>
    <x v="0"/>
  </r>
  <r>
    <x v="17"/>
    <n v="16157"/>
    <x v="2485"/>
    <n v="234"/>
    <n v="45786"/>
    <n v="45921"/>
    <s v="Ana Val "/>
    <n v="45789"/>
    <s v="FASE 2"/>
    <s v="11/12/202 INADMITIENDO EXTEMPORÁNEA"/>
    <n v="0"/>
    <m/>
    <m/>
    <m/>
    <m/>
    <m/>
    <m/>
    <m/>
    <m/>
    <m/>
    <m/>
    <m/>
    <m/>
    <m/>
    <m/>
    <m/>
    <m/>
    <m/>
    <m/>
    <m/>
    <x v="1"/>
    <n v="0"/>
    <n v="0"/>
    <n v="0"/>
    <x v="0"/>
    <m/>
    <m/>
    <n v="23.4"/>
    <x v="0"/>
  </r>
  <r>
    <x v="17"/>
    <n v="16158"/>
    <x v="2486"/>
    <n v="704"/>
    <n v="45786"/>
    <n v="45921"/>
    <s v="Ana Val "/>
    <n v="45789"/>
    <s v="FASE 2"/>
    <s v="25/09 Y 15/10 R ARCHIVO"/>
    <n v="0"/>
    <s v="No existe"/>
    <m/>
    <s v="SI"/>
    <n v="45015"/>
    <s v="NO"/>
    <m/>
    <m/>
    <m/>
    <n v="1"/>
    <n v="0"/>
    <n v="0"/>
    <n v="0"/>
    <s v="Diputación Provincial de Cuenca"/>
    <s v="Diputación"/>
    <s v="NO"/>
    <m/>
    <m/>
    <m/>
    <m/>
    <x v="1"/>
    <n v="0"/>
    <n v="0"/>
    <n v="11"/>
    <x v="1"/>
    <m/>
    <m/>
    <n v="70.400000000000006"/>
    <x v="0"/>
  </r>
  <r>
    <x v="17"/>
    <n v="16159"/>
    <x v="2487"/>
    <n v="181"/>
    <n v="45786"/>
    <n v="45833"/>
    <s v="Ana Val "/>
    <n v="45832"/>
    <s v="FASE 2"/>
    <s v="30/07/2025 R. ESTIMANDO"/>
    <n v="0"/>
    <m/>
    <m/>
    <m/>
    <m/>
    <m/>
    <m/>
    <m/>
    <m/>
    <m/>
    <m/>
    <m/>
    <m/>
    <m/>
    <m/>
    <m/>
    <m/>
    <m/>
    <m/>
    <m/>
    <x v="1"/>
    <n v="0"/>
    <n v="0"/>
    <n v="0"/>
    <x v="0"/>
    <m/>
    <m/>
    <n v="18.100000000000001"/>
    <x v="0"/>
  </r>
  <r>
    <x v="17"/>
    <n v="16160"/>
    <x v="2488"/>
    <n v="55"/>
    <n v="45922"/>
    <n v="45972"/>
    <s v="Ana Val "/>
    <n v="45930"/>
    <s v="FASE 2"/>
    <s v="27/02/2026R ARCHIVO"/>
    <n v="0"/>
    <s v="No gestionan"/>
    <n v="0"/>
    <s v="-"/>
    <m/>
    <s v="-"/>
    <m/>
    <m/>
    <m/>
    <n v="0"/>
    <n v="0"/>
    <n v="0"/>
    <n v="0"/>
    <s v="Diputación Provincial de Cuenca para recogida perros"/>
    <s v="NO"/>
    <s v="NO"/>
    <m/>
    <m/>
    <m/>
    <m/>
    <x v="1"/>
    <n v="0"/>
    <n v="0"/>
    <n v="11"/>
    <x v="1"/>
    <m/>
    <m/>
    <n v="5.5"/>
    <x v="0"/>
  </r>
  <r>
    <x v="17"/>
    <n v="16161"/>
    <x v="2489"/>
    <n v="40"/>
    <n v="45786"/>
    <n v="45921"/>
    <s v="Ana Val "/>
    <m/>
    <s v="FASE 2"/>
    <s v="21/11/2025 INADMITIENDO EXTEMPORÁNEA"/>
    <n v="0"/>
    <m/>
    <m/>
    <m/>
    <m/>
    <m/>
    <m/>
    <m/>
    <m/>
    <m/>
    <m/>
    <m/>
    <m/>
    <m/>
    <m/>
    <m/>
    <m/>
    <m/>
    <m/>
    <m/>
    <x v="1"/>
    <n v="0"/>
    <n v="0"/>
    <n v="0"/>
    <x v="0"/>
    <m/>
    <m/>
    <n v="4"/>
    <x v="0"/>
  </r>
  <r>
    <x v="17"/>
    <n v="16162"/>
    <x v="2490"/>
    <n v="42"/>
    <n v="45786"/>
    <n v="45834"/>
    <s v="Ana Val "/>
    <n v="45820"/>
    <s v="FASE 2 R"/>
    <s v="03/07 Re y 18/09 DESESTIMANDO"/>
    <n v="0"/>
    <m/>
    <m/>
    <m/>
    <m/>
    <m/>
    <m/>
    <m/>
    <m/>
    <m/>
    <m/>
    <m/>
    <m/>
    <m/>
    <m/>
    <m/>
    <m/>
    <m/>
    <m/>
    <m/>
    <x v="1"/>
    <n v="0"/>
    <n v="0"/>
    <n v="0"/>
    <x v="0"/>
    <m/>
    <m/>
    <n v="4.2"/>
    <x v="0"/>
  </r>
  <r>
    <x v="17"/>
    <n v="16163"/>
    <x v="2491"/>
    <n v="61"/>
    <n v="45786"/>
    <n v="45922"/>
    <s v="Ana Val "/>
    <n v="45789"/>
    <s v="FASE 2"/>
    <s v="29/10/2025 R INADMITIENDO EXTEMPORÁNEA"/>
    <n v="0"/>
    <m/>
    <m/>
    <m/>
    <m/>
    <m/>
    <m/>
    <m/>
    <m/>
    <m/>
    <m/>
    <m/>
    <m/>
    <m/>
    <m/>
    <m/>
    <m/>
    <m/>
    <m/>
    <m/>
    <x v="1"/>
    <n v="0"/>
    <n v="0"/>
    <n v="0"/>
    <x v="0"/>
    <m/>
    <m/>
    <n v="6.1"/>
    <x v="0"/>
  </r>
  <r>
    <x v="17"/>
    <n v="16165"/>
    <x v="2492"/>
    <n v="71"/>
    <n v="45786"/>
    <n v="45922"/>
    <s v="Ana Val "/>
    <m/>
    <s v="FASE 2"/>
    <m/>
    <n v="0"/>
    <m/>
    <m/>
    <m/>
    <m/>
    <m/>
    <m/>
    <m/>
    <m/>
    <m/>
    <m/>
    <m/>
    <m/>
    <m/>
    <m/>
    <m/>
    <m/>
    <m/>
    <m/>
    <m/>
    <x v="1"/>
    <n v="0"/>
    <n v="0"/>
    <n v="0"/>
    <x v="0"/>
    <m/>
    <m/>
    <n v="7.1"/>
    <x v="0"/>
  </r>
  <r>
    <x v="17"/>
    <n v="16166"/>
    <x v="2493"/>
    <n v="265"/>
    <n v="45786"/>
    <n v="45922"/>
    <s v="Ana Val "/>
    <n v="45789"/>
    <s v="FASE 2"/>
    <s v="11/02/2026 INADMITIENDO EXTEMPORÁNEA"/>
    <n v="0"/>
    <m/>
    <m/>
    <m/>
    <m/>
    <m/>
    <m/>
    <m/>
    <m/>
    <m/>
    <m/>
    <m/>
    <m/>
    <m/>
    <m/>
    <m/>
    <m/>
    <m/>
    <m/>
    <m/>
    <x v="1"/>
    <n v="0"/>
    <n v="0"/>
    <n v="0"/>
    <x v="0"/>
    <m/>
    <m/>
    <n v="26.5"/>
    <x v="0"/>
  </r>
  <r>
    <x v="17"/>
    <n v="16908"/>
    <x v="2494"/>
    <n v="164"/>
    <n v="45786"/>
    <n v="45922"/>
    <s v="Ana Val "/>
    <n v="45792"/>
    <s v="FASE 2"/>
    <s v="30/09 Y 15/10 R"/>
    <n v="50"/>
    <s v="en la actualidad"/>
    <n v="0.2"/>
    <s v="SI"/>
    <n v="45432"/>
    <s v="NO"/>
    <m/>
    <m/>
    <m/>
    <n v="1"/>
    <m/>
    <n v="0"/>
    <n v="0"/>
    <s v="Diputación de Cuenca"/>
    <s v="NO"/>
    <s v="NO"/>
    <m/>
    <m/>
    <m/>
    <m/>
    <x v="1"/>
    <n v="0.2"/>
    <n v="10"/>
    <n v="12"/>
    <x v="1"/>
    <m/>
    <m/>
    <n v="16.399999999999999"/>
    <x v="3"/>
  </r>
  <r>
    <x v="17"/>
    <n v="16167"/>
    <x v="2495"/>
    <n v="309"/>
    <n v="45786"/>
    <n v="45922"/>
    <s v="Ana Val "/>
    <n v="45789"/>
    <s v="FASE 2"/>
    <s v="26/09, 11/02R DESESTIMANDO"/>
    <n v="0"/>
    <m/>
    <m/>
    <s v="NO"/>
    <s v="Requerimiento contestado en 01/10/2025"/>
    <m/>
    <m/>
    <m/>
    <m/>
    <m/>
    <m/>
    <m/>
    <m/>
    <s v="sin respuesta"/>
    <s v="sin respuesta"/>
    <s v="sin respuesta"/>
    <m/>
    <m/>
    <m/>
    <m/>
    <x v="1"/>
    <n v="0"/>
    <n v="0"/>
    <n v="5"/>
    <x v="1"/>
    <m/>
    <m/>
    <n v="30.9"/>
    <x v="0"/>
  </r>
  <r>
    <x v="17"/>
    <n v="16169"/>
    <x v="2496"/>
    <n v="43"/>
    <n v="45786"/>
    <n v="45922"/>
    <s v="Ana Val "/>
    <n v="45797"/>
    <s v="FASE 2"/>
    <s v="21/11/2025 INADMITIENDO EXTEMPORÁNEA"/>
    <n v="0"/>
    <m/>
    <m/>
    <m/>
    <m/>
    <m/>
    <m/>
    <m/>
    <m/>
    <m/>
    <m/>
    <m/>
    <m/>
    <m/>
    <m/>
    <m/>
    <m/>
    <m/>
    <m/>
    <m/>
    <x v="1"/>
    <n v="0"/>
    <n v="0"/>
    <n v="0"/>
    <x v="0"/>
    <m/>
    <m/>
    <n v="4.3"/>
    <x v="0"/>
  </r>
  <r>
    <x v="17"/>
    <n v="16170"/>
    <x v="2497"/>
    <n v="925"/>
    <n v="45786"/>
    <n v="45922"/>
    <s v="Ana Val "/>
    <m/>
    <s v="FASE 2"/>
    <s v="26/09 y 02/11 R ARCHIVO"/>
    <n v="80"/>
    <n v="45650"/>
    <n v="0"/>
    <s v="SI"/>
    <n v="45772"/>
    <s v="NO"/>
    <m/>
    <m/>
    <n v="0"/>
    <n v="0"/>
    <n v="0"/>
    <n v="0"/>
    <n v="0"/>
    <s v="NO"/>
    <s v="NO"/>
    <s v="NO"/>
    <m/>
    <m/>
    <m/>
    <m/>
    <x v="1"/>
    <n v="0"/>
    <n v="0"/>
    <n v="14"/>
    <x v="1"/>
    <m/>
    <n v="0"/>
    <n v="92.5"/>
    <x v="1"/>
  </r>
  <r>
    <x v="17"/>
    <n v="16171"/>
    <x v="2498"/>
    <n v="2358"/>
    <n v="45786"/>
    <m/>
    <s v="Ana Val "/>
    <n v="45795"/>
    <s v="OK"/>
    <m/>
    <n v="0"/>
    <n v="0"/>
    <n v="0"/>
    <s v="NO"/>
    <s v="NO"/>
    <n v="0"/>
    <n v="0"/>
    <m/>
    <m/>
    <n v="12"/>
    <n v="0"/>
    <n v="0"/>
    <n v="0"/>
    <s v="NO"/>
    <s v="NO"/>
    <s v="NO"/>
    <m/>
    <m/>
    <m/>
    <m/>
    <x v="1"/>
    <n v="0"/>
    <n v="0"/>
    <n v="14"/>
    <x v="1"/>
    <m/>
    <m/>
    <n v="235.8"/>
    <x v="0"/>
  </r>
  <r>
    <x v="17"/>
    <n v="16172"/>
    <x v="2499"/>
    <n v="312"/>
    <n v="45786"/>
    <n v="45922"/>
    <s v="Ana Val "/>
    <n v="45789"/>
    <s v="FASE 2"/>
    <s v="11/12/2025 R DESESTIMANDO"/>
    <n v="0"/>
    <m/>
    <m/>
    <m/>
    <m/>
    <m/>
    <m/>
    <m/>
    <m/>
    <m/>
    <m/>
    <m/>
    <m/>
    <m/>
    <m/>
    <m/>
    <m/>
    <m/>
    <m/>
    <m/>
    <x v="1"/>
    <n v="0"/>
    <n v="0"/>
    <n v="0"/>
    <x v="0"/>
    <m/>
    <m/>
    <n v="31.2"/>
    <x v="0"/>
  </r>
  <r>
    <x v="17"/>
    <n v="16174"/>
    <x v="2500"/>
    <n v="197"/>
    <n v="45786"/>
    <n v="45922"/>
    <s v="Ana Val "/>
    <m/>
    <s v="FASE 2"/>
    <s v="25/09, 12/02R DESESTIMANDO"/>
    <n v="0"/>
    <m/>
    <m/>
    <s v="DESESTIMANDO, dicen que han contestado"/>
    <m/>
    <m/>
    <m/>
    <m/>
    <m/>
    <m/>
    <m/>
    <m/>
    <m/>
    <m/>
    <m/>
    <m/>
    <m/>
    <m/>
    <m/>
    <m/>
    <x v="1"/>
    <n v="0"/>
    <n v="0"/>
    <n v="1"/>
    <x v="1"/>
    <m/>
    <m/>
    <n v="19.7"/>
    <x v="0"/>
  </r>
  <r>
    <x v="17"/>
    <n v="16175"/>
    <x v="2501"/>
    <n v="7484"/>
    <n v="45786"/>
    <n v="45922"/>
    <s v="Ana Val "/>
    <n v="45789"/>
    <s v="FASE 2"/>
    <s v="11/12/2025 INADMITIENDO EXTEMPORÁNEA"/>
    <n v="0"/>
    <m/>
    <m/>
    <m/>
    <m/>
    <m/>
    <m/>
    <m/>
    <m/>
    <m/>
    <m/>
    <m/>
    <m/>
    <m/>
    <m/>
    <m/>
    <m/>
    <m/>
    <m/>
    <m/>
    <x v="1"/>
    <n v="0"/>
    <n v="0"/>
    <n v="0"/>
    <x v="0"/>
    <m/>
    <m/>
    <n v="748.4"/>
    <x v="0"/>
  </r>
  <r>
    <x v="17"/>
    <n v="16176"/>
    <x v="2502"/>
    <n v="47"/>
    <n v="45786"/>
    <n v="45922"/>
    <s v="Ana Val "/>
    <n v="45791"/>
    <s v="FASE 2"/>
    <s v="17/12/2025 INADMITIENDO EXTEMPORÁNEA"/>
    <n v="0"/>
    <m/>
    <m/>
    <m/>
    <m/>
    <m/>
    <m/>
    <m/>
    <m/>
    <m/>
    <m/>
    <m/>
    <m/>
    <m/>
    <m/>
    <m/>
    <m/>
    <m/>
    <m/>
    <m/>
    <x v="1"/>
    <n v="0"/>
    <n v="0"/>
    <n v="0"/>
    <x v="0"/>
    <m/>
    <m/>
    <n v="4.7"/>
    <x v="0"/>
  </r>
  <r>
    <x v="17"/>
    <n v="16177"/>
    <x v="2503"/>
    <n v="102"/>
    <n v="45786"/>
    <n v="45922"/>
    <s v="Ana Val "/>
    <n v="45789"/>
    <s v="FASE 2"/>
    <s v="28/10/2025 R INADMITIENDO EXTEMPORÁNEA"/>
    <n v="0"/>
    <m/>
    <m/>
    <m/>
    <m/>
    <m/>
    <m/>
    <m/>
    <m/>
    <m/>
    <m/>
    <m/>
    <m/>
    <m/>
    <m/>
    <m/>
    <m/>
    <m/>
    <m/>
    <m/>
    <x v="1"/>
    <n v="0"/>
    <n v="0"/>
    <n v="0"/>
    <x v="0"/>
    <m/>
    <m/>
    <n v="10.199999999999999"/>
    <x v="0"/>
  </r>
  <r>
    <x v="17"/>
    <n v="16181"/>
    <x v="2504"/>
    <n v="54"/>
    <n v="45786"/>
    <n v="45922"/>
    <s v="Ana Val "/>
    <m/>
    <s v="FASE 2"/>
    <s v="23/10/2025 Requerimiento"/>
    <n v="20"/>
    <n v="45444"/>
    <n v="0.8"/>
    <s v="SI"/>
    <n v="2024"/>
    <s v="NO"/>
    <m/>
    <m/>
    <m/>
    <n v="0"/>
    <n v="0"/>
    <n v="0"/>
    <n v="5"/>
    <s v="NO"/>
    <s v="NO"/>
    <s v="NO"/>
    <m/>
    <m/>
    <m/>
    <m/>
    <x v="1"/>
    <n v="0.8"/>
    <n v="16"/>
    <n v="13"/>
    <x v="1"/>
    <m/>
    <m/>
    <n v="5.4"/>
    <x v="3"/>
  </r>
  <r>
    <x v="17"/>
    <n v="16185"/>
    <x v="2505"/>
    <n v="41"/>
    <n v="45786"/>
    <n v="45922"/>
    <s v="Ana Val "/>
    <n v="45799"/>
    <s v="FASE 2"/>
    <s v="30/09 Y 15/10 R ARCHIVO"/>
    <n v="0"/>
    <m/>
    <m/>
    <s v="SI"/>
    <n v="45013"/>
    <m/>
    <m/>
    <m/>
    <m/>
    <m/>
    <m/>
    <m/>
    <m/>
    <m/>
    <m/>
    <m/>
    <m/>
    <m/>
    <m/>
    <m/>
    <x v="1"/>
    <n v="0"/>
    <n v="0"/>
    <n v="2"/>
    <x v="1"/>
    <m/>
    <m/>
    <n v="4.0999999999999996"/>
    <x v="0"/>
  </r>
  <r>
    <x v="17"/>
    <n v="16186"/>
    <x v="2506"/>
    <n v="464"/>
    <n v="45786"/>
    <n v="45922"/>
    <s v="Ana Val "/>
    <n v="45791"/>
    <s v="FASE 2"/>
    <s v="11/12/2025 INADMITIENDO EXTEMPORÁNEA"/>
    <n v="0"/>
    <m/>
    <m/>
    <m/>
    <m/>
    <m/>
    <m/>
    <m/>
    <m/>
    <m/>
    <m/>
    <m/>
    <m/>
    <m/>
    <m/>
    <m/>
    <m/>
    <m/>
    <m/>
    <m/>
    <x v="1"/>
    <n v="0"/>
    <n v="0"/>
    <n v="0"/>
    <x v="0"/>
    <m/>
    <m/>
    <n v="46.4"/>
    <x v="0"/>
  </r>
  <r>
    <x v="17"/>
    <n v="16187"/>
    <x v="2507"/>
    <n v="75"/>
    <n v="45786"/>
    <n v="45922"/>
    <s v="Ana Val "/>
    <n v="45790"/>
    <s v="FASE 2"/>
    <s v="11/12/2025 INADMITIENDO EXTEMPORÁNEA"/>
    <n v="0"/>
    <m/>
    <m/>
    <m/>
    <m/>
    <m/>
    <m/>
    <m/>
    <m/>
    <m/>
    <m/>
    <m/>
    <m/>
    <m/>
    <m/>
    <m/>
    <m/>
    <m/>
    <m/>
    <m/>
    <x v="1"/>
    <n v="0"/>
    <n v="0"/>
    <n v="0"/>
    <x v="0"/>
    <m/>
    <m/>
    <n v="7.5"/>
    <x v="0"/>
  </r>
  <r>
    <x v="17"/>
    <n v="16188"/>
    <x v="2508"/>
    <n v="102"/>
    <n v="45786"/>
    <n v="45922"/>
    <s v="Ana Val "/>
    <n v="45789"/>
    <s v="FASE 2"/>
    <s v="02/10, 12/02 DESESTIMANDO"/>
    <n v="0"/>
    <m/>
    <m/>
    <m/>
    <m/>
    <s v="extemporánea y dicen que han dado la información"/>
    <m/>
    <m/>
    <m/>
    <m/>
    <m/>
    <m/>
    <m/>
    <m/>
    <m/>
    <m/>
    <m/>
    <m/>
    <m/>
    <m/>
    <x v="1"/>
    <n v="0"/>
    <n v="0"/>
    <n v="1"/>
    <x v="1"/>
    <m/>
    <m/>
    <n v="10.199999999999999"/>
    <x v="0"/>
  </r>
  <r>
    <x v="17"/>
    <n v="16189"/>
    <x v="2509"/>
    <n v="288"/>
    <n v="45786"/>
    <n v="45922"/>
    <s v="Ana Val "/>
    <n v="45789"/>
    <s v="FASE 2"/>
    <s v="13/10 y 21/11 ARCHIVO"/>
    <n v="0"/>
    <m/>
    <n v="0"/>
    <s v="NO"/>
    <m/>
    <s v="NO"/>
    <m/>
    <m/>
    <m/>
    <n v="0"/>
    <n v="0"/>
    <n v="0"/>
    <n v="0"/>
    <s v="NO"/>
    <s v="NO"/>
    <s v="NO"/>
    <m/>
    <m/>
    <m/>
    <m/>
    <x v="1"/>
    <n v="0"/>
    <n v="0"/>
    <n v="10"/>
    <x v="1"/>
    <m/>
    <m/>
    <n v="28.8"/>
    <x v="0"/>
  </r>
  <r>
    <x v="17"/>
    <n v="16190"/>
    <x v="2510"/>
    <n v="6812"/>
    <n v="45786"/>
    <n v="45922"/>
    <s v="Ana Val "/>
    <n v="45789"/>
    <s v="FASE 2"/>
    <s v="12/02/2026 DESESTIMANDO EXTEMPORÁNEA"/>
    <n v="0"/>
    <m/>
    <m/>
    <m/>
    <m/>
    <m/>
    <m/>
    <m/>
    <m/>
    <m/>
    <m/>
    <m/>
    <m/>
    <m/>
    <m/>
    <m/>
    <m/>
    <m/>
    <m/>
    <m/>
    <x v="1"/>
    <n v="0"/>
    <n v="0"/>
    <n v="0"/>
    <x v="0"/>
    <m/>
    <m/>
    <n v="681.2"/>
    <x v="0"/>
  </r>
  <r>
    <x v="17"/>
    <n v="16191"/>
    <x v="2511"/>
    <n v="1134"/>
    <n v="45786"/>
    <n v="45807"/>
    <s v="Ana Val "/>
    <n v="45790"/>
    <s v="FASE 2"/>
    <s v="30/07/2025 R. ESTIMANDO"/>
    <n v="0"/>
    <m/>
    <m/>
    <m/>
    <m/>
    <m/>
    <m/>
    <m/>
    <m/>
    <m/>
    <m/>
    <m/>
    <m/>
    <m/>
    <m/>
    <m/>
    <m/>
    <m/>
    <m/>
    <m/>
    <x v="1"/>
    <n v="0"/>
    <n v="0"/>
    <n v="0"/>
    <x v="0"/>
    <m/>
    <m/>
    <n v="113.4"/>
    <x v="0"/>
  </r>
  <r>
    <x v="17"/>
    <n v="16192"/>
    <x v="2512"/>
    <n v="39"/>
    <n v="45786"/>
    <n v="45922"/>
    <s v="Ana Val "/>
    <n v="45792"/>
    <s v="FASE 2"/>
    <s v="11/12/2025 INADMITIENDO EXTEMPORÁNEA"/>
    <n v="0"/>
    <m/>
    <m/>
    <m/>
    <m/>
    <m/>
    <m/>
    <m/>
    <m/>
    <m/>
    <m/>
    <m/>
    <m/>
    <m/>
    <m/>
    <m/>
    <m/>
    <m/>
    <m/>
    <m/>
    <x v="1"/>
    <n v="0"/>
    <n v="0"/>
    <n v="0"/>
    <x v="0"/>
    <m/>
    <m/>
    <n v="3.9"/>
    <x v="0"/>
  </r>
  <r>
    <x v="17"/>
    <n v="16193"/>
    <x v="2513"/>
    <n v="56"/>
    <n v="45786"/>
    <n v="45922"/>
    <s v="Ana Val "/>
    <m/>
    <s v="FASE 2"/>
    <s v="26/02/2026R INADMITIENDO EXTEMPORÁNEA"/>
    <n v="0"/>
    <m/>
    <m/>
    <m/>
    <m/>
    <m/>
    <m/>
    <m/>
    <m/>
    <m/>
    <m/>
    <m/>
    <m/>
    <m/>
    <m/>
    <m/>
    <m/>
    <m/>
    <m/>
    <m/>
    <x v="1"/>
    <n v="0"/>
    <n v="0"/>
    <n v="0"/>
    <x v="0"/>
    <m/>
    <m/>
    <n v="5.6"/>
    <x v="0"/>
  </r>
  <r>
    <x v="17"/>
    <n v="16194"/>
    <x v="2514"/>
    <n v="232"/>
    <n v="45786"/>
    <n v="45922"/>
    <s v="Ana Val "/>
    <m/>
    <s v="FASE 2"/>
    <s v="16/10 05/02/26R DESESTIMANDO"/>
    <n v="0"/>
    <m/>
    <m/>
    <s v="NO"/>
    <m/>
    <s v="Desconocido"/>
    <m/>
    <m/>
    <m/>
    <n v="0"/>
    <n v="0"/>
    <n v="0"/>
    <n v="0"/>
    <s v="Recogida perros con la Diputación"/>
    <s v="NO"/>
    <s v="NO"/>
    <m/>
    <m/>
    <m/>
    <m/>
    <x v="1"/>
    <n v="0"/>
    <n v="0"/>
    <n v="9"/>
    <x v="1"/>
    <m/>
    <m/>
    <n v="23.2"/>
    <x v="0"/>
  </r>
  <r>
    <x v="17"/>
    <n v="16196"/>
    <x v="2515"/>
    <n v="668"/>
    <n v="45786"/>
    <n v="45922"/>
    <s v="Ana Val "/>
    <n v="45789"/>
    <s v="FASE 2"/>
    <s v="11/12/2025 INADMITIENDO EXTEMPORÁNEA"/>
    <n v="0"/>
    <m/>
    <m/>
    <m/>
    <m/>
    <m/>
    <m/>
    <m/>
    <m/>
    <m/>
    <m/>
    <m/>
    <m/>
    <m/>
    <m/>
    <m/>
    <m/>
    <m/>
    <m/>
    <m/>
    <x v="1"/>
    <n v="0"/>
    <n v="0"/>
    <n v="0"/>
    <x v="0"/>
    <m/>
    <m/>
    <n v="66.8"/>
    <x v="0"/>
  </r>
  <r>
    <x v="17"/>
    <n v="16195"/>
    <x v="2516"/>
    <n v="525"/>
    <n v="45786"/>
    <n v="45923"/>
    <s v="Ana Val "/>
    <n v="45789"/>
    <s v="FASE 2"/>
    <s v="03/10, 05/02/26R DESESTIMANDO"/>
    <n v="0"/>
    <m/>
    <m/>
    <m/>
    <m/>
    <m/>
    <m/>
    <m/>
    <m/>
    <m/>
    <m/>
    <m/>
    <m/>
    <m/>
    <m/>
    <m/>
    <m/>
    <m/>
    <m/>
    <m/>
    <x v="1"/>
    <n v="0"/>
    <n v="0"/>
    <n v="0"/>
    <x v="0"/>
    <m/>
    <m/>
    <n v="52.5"/>
    <x v="0"/>
  </r>
  <r>
    <x v="17"/>
    <n v="16197"/>
    <x v="2517"/>
    <n v="63"/>
    <n v="45786"/>
    <n v="45923"/>
    <s v="Ana Val "/>
    <n v="45790"/>
    <s v="FASE 2"/>
    <s v="05/02/26 INADMITIENDO EXTEMPORÁNEA"/>
    <n v="0"/>
    <m/>
    <m/>
    <m/>
    <m/>
    <m/>
    <m/>
    <m/>
    <m/>
    <m/>
    <m/>
    <m/>
    <m/>
    <m/>
    <m/>
    <m/>
    <m/>
    <m/>
    <m/>
    <m/>
    <x v="1"/>
    <n v="0"/>
    <n v="0"/>
    <n v="0"/>
    <x v="0"/>
    <m/>
    <m/>
    <n v="6.3"/>
    <x v="0"/>
  </r>
  <r>
    <x v="17"/>
    <n v="16198"/>
    <x v="2518"/>
    <n v="1660"/>
    <n v="45786"/>
    <n v="45923"/>
    <s v="Ana Val "/>
    <n v="45791"/>
    <s v="FASE 2"/>
    <s v="11/12/2025 INADMITIENDO EXTEMPORÁNEA"/>
    <n v="0"/>
    <m/>
    <m/>
    <m/>
    <m/>
    <m/>
    <m/>
    <m/>
    <m/>
    <m/>
    <m/>
    <m/>
    <m/>
    <m/>
    <m/>
    <m/>
    <m/>
    <m/>
    <m/>
    <m/>
    <x v="1"/>
    <n v="0"/>
    <n v="0"/>
    <n v="0"/>
    <x v="0"/>
    <m/>
    <m/>
    <n v="166"/>
    <x v="0"/>
  </r>
  <r>
    <x v="17"/>
    <n v="16199"/>
    <x v="2519"/>
    <n v="33"/>
    <n v="45786"/>
    <n v="45923"/>
    <s v="Ana Val "/>
    <n v="45791"/>
    <s v="FASE 2"/>
    <s v="24/09 Y 22/10 R ARCHIVO"/>
    <n v="0"/>
    <m/>
    <m/>
    <s v="NO"/>
    <m/>
    <s v="NO"/>
    <m/>
    <m/>
    <m/>
    <n v="0"/>
    <n v="0"/>
    <n v="0"/>
    <n v="0"/>
    <s v="Diputación Provincial de Cuenca"/>
    <s v="NO"/>
    <s v="NO"/>
    <m/>
    <m/>
    <m/>
    <m/>
    <x v="1"/>
    <n v="0"/>
    <n v="0"/>
    <n v="9"/>
    <x v="1"/>
    <m/>
    <m/>
    <n v="3.3"/>
    <x v="0"/>
  </r>
  <r>
    <x v="17"/>
    <n v="16909"/>
    <x v="2520"/>
    <n v="707"/>
    <n v="45786"/>
    <n v="45923"/>
    <s v="Ana Val "/>
    <n v="45789"/>
    <s v="FASE 2"/>
    <s v="29/09 y 15/10 R ARCHIVO"/>
    <n v="0"/>
    <m/>
    <m/>
    <s v="NO"/>
    <m/>
    <s v="sin información"/>
    <m/>
    <m/>
    <n v="250"/>
    <n v="1"/>
    <n v="0"/>
    <n v="0"/>
    <n v="0"/>
    <s v="Diputación Provincial de Cuenca"/>
    <s v="SI"/>
    <s v="NO"/>
    <m/>
    <m/>
    <m/>
    <m/>
    <x v="1"/>
    <n v="0"/>
    <n v="0"/>
    <n v="10"/>
    <x v="1"/>
    <m/>
    <n v="0.3536067892503536"/>
    <n v="70.7"/>
    <x v="0"/>
  </r>
  <r>
    <x v="17"/>
    <n v="16202"/>
    <x v="2521"/>
    <n v="882"/>
    <n v="45786"/>
    <n v="45923"/>
    <s v="Ana Val "/>
    <n v="45789"/>
    <s v="FASE 2"/>
    <s v="21/10 Y 11/12R ARCHIVO"/>
    <n v="0"/>
    <m/>
    <m/>
    <s v="NO"/>
    <m/>
    <s v="NO"/>
    <m/>
    <m/>
    <m/>
    <m/>
    <m/>
    <m/>
    <m/>
    <s v="NO"/>
    <s v="NO"/>
    <s v="NO"/>
    <m/>
    <m/>
    <m/>
    <m/>
    <x v="1"/>
    <n v="0"/>
    <n v="0"/>
    <n v="5"/>
    <x v="1"/>
    <m/>
    <m/>
    <n v="88.2"/>
    <x v="0"/>
  </r>
  <r>
    <x v="17"/>
    <n v="16203"/>
    <x v="2522"/>
    <n v="16462"/>
    <n v="45786"/>
    <n v="45923"/>
    <s v="Ana Val "/>
    <n v="45787"/>
    <s v="FASE 2"/>
    <s v="06/11,11/12,05/02 ARCHIVO"/>
    <n v="373"/>
    <n v="45658"/>
    <n v="0.35"/>
    <s v="SI"/>
    <n v="44986"/>
    <s v="NO"/>
    <m/>
    <n v="9000"/>
    <n v="35000"/>
    <n v="90"/>
    <n v="60"/>
    <m/>
    <m/>
    <s v="Asoc.felina vida gatuna, Hogar de paz,animaleando y VET&amp;VET"/>
    <s v="SI"/>
    <s v="NO"/>
    <m/>
    <m/>
    <m/>
    <m/>
    <x v="1"/>
    <n v="0.35"/>
    <n v="131"/>
    <n v="13"/>
    <x v="1"/>
    <n v="0.54671364354270446"/>
    <n v="2.1261086137771836"/>
    <n v="1646.2"/>
    <x v="1"/>
  </r>
  <r>
    <x v="17"/>
    <n v="16204"/>
    <x v="2523"/>
    <n v="293"/>
    <n v="45786"/>
    <n v="45923"/>
    <s v="Ana Val "/>
    <n v="45789"/>
    <s v="FASE 2"/>
    <s v="17/12/2025 INADMITIENDO EXTEMPORÁNEA"/>
    <n v="0"/>
    <m/>
    <m/>
    <m/>
    <m/>
    <m/>
    <m/>
    <m/>
    <m/>
    <m/>
    <m/>
    <m/>
    <m/>
    <m/>
    <m/>
    <m/>
    <m/>
    <m/>
    <m/>
    <m/>
    <x v="1"/>
    <n v="0"/>
    <n v="0"/>
    <n v="0"/>
    <x v="0"/>
    <m/>
    <m/>
    <n v="29.3"/>
    <x v="0"/>
  </r>
  <r>
    <x v="17"/>
    <n v="16205"/>
    <x v="2524"/>
    <n v="103"/>
    <n v="45786"/>
    <n v="45923"/>
    <s v="Ana Val "/>
    <m/>
    <s v="FASE 2"/>
    <s v="16/10 Y 21/11 ARCHIVO"/>
    <n v="0"/>
    <m/>
    <m/>
    <s v="NO"/>
    <m/>
    <m/>
    <m/>
    <m/>
    <m/>
    <n v="0"/>
    <n v="0"/>
    <n v="0"/>
    <n v="0"/>
    <s v="NO"/>
    <s v="NO"/>
    <s v="NO"/>
    <m/>
    <m/>
    <m/>
    <m/>
    <x v="1"/>
    <n v="0"/>
    <n v="0"/>
    <n v="8"/>
    <x v="1"/>
    <m/>
    <m/>
    <n v="10.3"/>
    <x v="0"/>
  </r>
  <r>
    <x v="17"/>
    <n v="16206"/>
    <x v="2525"/>
    <n v="195"/>
    <m/>
    <m/>
    <m/>
    <s v="No Redsara"/>
    <s v="ERROR"/>
    <m/>
    <n v="0"/>
    <m/>
    <m/>
    <m/>
    <m/>
    <m/>
    <m/>
    <m/>
    <m/>
    <m/>
    <m/>
    <m/>
    <m/>
    <m/>
    <m/>
    <m/>
    <m/>
    <m/>
    <m/>
    <m/>
    <x v="1"/>
    <n v="0"/>
    <n v="0"/>
    <n v="0"/>
    <x v="0"/>
    <m/>
    <m/>
    <n v="19.5"/>
    <x v="0"/>
  </r>
  <r>
    <x v="17"/>
    <n v="16209"/>
    <x v="2526"/>
    <n v="113"/>
    <n v="45786"/>
    <n v="45923"/>
    <s v="Ana Val"/>
    <n v="45790"/>
    <s v="FASE 2"/>
    <s v="05/02/2026 INADMITIENDO EXTEMPORÁNEA"/>
    <n v="0"/>
    <m/>
    <m/>
    <m/>
    <m/>
    <m/>
    <m/>
    <m/>
    <m/>
    <m/>
    <m/>
    <m/>
    <m/>
    <m/>
    <m/>
    <m/>
    <m/>
    <m/>
    <m/>
    <m/>
    <x v="1"/>
    <n v="0"/>
    <n v="0"/>
    <n v="0"/>
    <x v="0"/>
    <m/>
    <m/>
    <n v="11.3"/>
    <x v="0"/>
  </r>
  <r>
    <x v="17"/>
    <n v="16211"/>
    <x v="2527"/>
    <n v="338"/>
    <n v="45786"/>
    <n v="45923"/>
    <s v="Ana Val"/>
    <m/>
    <s v="FASE 2"/>
    <m/>
    <n v="0"/>
    <m/>
    <m/>
    <m/>
    <m/>
    <m/>
    <m/>
    <m/>
    <m/>
    <m/>
    <m/>
    <m/>
    <m/>
    <m/>
    <m/>
    <m/>
    <m/>
    <m/>
    <m/>
    <m/>
    <x v="1"/>
    <n v="0"/>
    <n v="0"/>
    <n v="0"/>
    <x v="0"/>
    <m/>
    <m/>
    <n v="33.799999999999997"/>
    <x v="0"/>
  </r>
  <r>
    <x v="17"/>
    <n v="16212"/>
    <x v="2528"/>
    <n v="312"/>
    <n v="45786"/>
    <n v="45923"/>
    <s v="Ana Val"/>
    <n v="45790"/>
    <s v="FASE 2"/>
    <s v="26/09 05/02/26R DESESTIMANDO"/>
    <n v="0"/>
    <m/>
    <m/>
    <s v="NO"/>
    <s v="Requerimiento contestado en 01/10/2025"/>
    <m/>
    <m/>
    <m/>
    <m/>
    <m/>
    <m/>
    <m/>
    <m/>
    <m/>
    <m/>
    <m/>
    <m/>
    <m/>
    <m/>
    <m/>
    <x v="1"/>
    <n v="0"/>
    <n v="0"/>
    <n v="2"/>
    <x v="1"/>
    <m/>
    <m/>
    <n v="31.2"/>
    <x v="0"/>
  </r>
  <r>
    <x v="17"/>
    <n v="16213"/>
    <x v="2529"/>
    <n v="42"/>
    <n v="45786"/>
    <n v="45923"/>
    <s v="Ana Val"/>
    <m/>
    <s v="FASE 2"/>
    <s v="17/12/2025 INADMITIENDO EXTEMPORÁNEA"/>
    <n v="0"/>
    <m/>
    <m/>
    <m/>
    <m/>
    <m/>
    <m/>
    <m/>
    <m/>
    <m/>
    <m/>
    <m/>
    <m/>
    <m/>
    <m/>
    <m/>
    <m/>
    <m/>
    <m/>
    <m/>
    <x v="1"/>
    <n v="0"/>
    <n v="0"/>
    <n v="0"/>
    <x v="0"/>
    <m/>
    <m/>
    <n v="4.2"/>
    <x v="0"/>
  </r>
  <r>
    <x v="17"/>
    <n v="16215"/>
    <x v="2530"/>
    <n v="261"/>
    <n v="45786"/>
    <n v="45923"/>
    <s v="Ana Val"/>
    <n v="45790"/>
    <s v="FASE 2"/>
    <s v="28/10/2025 R INADMITIENDO EXTEMPORÁNEA"/>
    <n v="0"/>
    <m/>
    <m/>
    <m/>
    <m/>
    <m/>
    <m/>
    <m/>
    <m/>
    <m/>
    <m/>
    <m/>
    <m/>
    <m/>
    <m/>
    <m/>
    <m/>
    <m/>
    <m/>
    <m/>
    <x v="1"/>
    <n v="0"/>
    <n v="0"/>
    <n v="0"/>
    <x v="0"/>
    <m/>
    <m/>
    <n v="26.1"/>
    <x v="0"/>
  </r>
  <r>
    <x v="17"/>
    <n v="16216"/>
    <x v="2531"/>
    <n v="262"/>
    <n v="45786"/>
    <n v="45923"/>
    <s v="Ana Val"/>
    <m/>
    <s v="FASE 2"/>
    <s v="02/10 Y 22/10 R ARCHIVO"/>
    <n v="75"/>
    <n v="45772"/>
    <n v="0.5333"/>
    <s v="SI"/>
    <n v="45838"/>
    <s v="NO"/>
    <m/>
    <m/>
    <m/>
    <n v="0"/>
    <n v="0"/>
    <n v="0"/>
    <n v="0"/>
    <s v="NO"/>
    <s v="NO"/>
    <s v="NO"/>
    <m/>
    <m/>
    <m/>
    <m/>
    <x v="1"/>
    <n v="0.5333"/>
    <n v="40"/>
    <n v="13"/>
    <x v="1"/>
    <m/>
    <m/>
    <n v="26.2"/>
    <x v="3"/>
  </r>
  <r>
    <x v="17"/>
    <n v="16217"/>
    <x v="2532"/>
    <n v="98"/>
    <n v="45786"/>
    <n v="45923"/>
    <s v="Ana Val"/>
    <m/>
    <s v="FASE 2"/>
    <s v="20/10/2025 Requerimiento contestado 11/11"/>
    <n v="40"/>
    <n v="45444"/>
    <n v="0.2"/>
    <s v="SI"/>
    <n v="2024"/>
    <s v="NO"/>
    <m/>
    <m/>
    <m/>
    <n v="0"/>
    <n v="0"/>
    <n v="0"/>
    <n v="5"/>
    <s v="NO"/>
    <s v="NO"/>
    <s v="NO"/>
    <m/>
    <m/>
    <m/>
    <m/>
    <x v="1"/>
    <n v="0.2"/>
    <n v="8"/>
    <n v="13"/>
    <x v="1"/>
    <m/>
    <m/>
    <n v="9.8000000000000007"/>
    <x v="3"/>
  </r>
  <r>
    <x v="17"/>
    <n v="16218"/>
    <x v="2533"/>
    <n v="235"/>
    <n v="45786"/>
    <n v="45923"/>
    <s v="Ana Val"/>
    <m/>
    <s v="FASE 2"/>
    <s v="11/12/2025 INADMITIENDO EXTEMPORÁNEA"/>
    <n v="0"/>
    <m/>
    <m/>
    <m/>
    <m/>
    <m/>
    <m/>
    <m/>
    <m/>
    <m/>
    <m/>
    <m/>
    <m/>
    <m/>
    <m/>
    <m/>
    <m/>
    <m/>
    <m/>
    <m/>
    <x v="1"/>
    <n v="0"/>
    <n v="0"/>
    <n v="0"/>
    <x v="0"/>
    <m/>
    <m/>
    <n v="23.5"/>
    <x v="0"/>
  </r>
  <r>
    <x v="17"/>
    <n v="16219"/>
    <x v="2534"/>
    <n v="89"/>
    <n v="45786"/>
    <n v="45923"/>
    <s v="Ana Val"/>
    <m/>
    <s v="FASE 2"/>
    <m/>
    <n v="0"/>
    <m/>
    <m/>
    <m/>
    <m/>
    <m/>
    <m/>
    <m/>
    <m/>
    <m/>
    <m/>
    <m/>
    <m/>
    <m/>
    <m/>
    <m/>
    <m/>
    <m/>
    <m/>
    <m/>
    <x v="1"/>
    <n v="0"/>
    <n v="0"/>
    <n v="0"/>
    <x v="0"/>
    <m/>
    <m/>
    <n v="8.9"/>
    <x v="0"/>
  </r>
  <r>
    <x v="17"/>
    <n v="16906"/>
    <x v="2535"/>
    <n v="71"/>
    <n v="45787"/>
    <n v="45923"/>
    <s v="Ana Val"/>
    <n v="45789"/>
    <s v="FASE 2"/>
    <s v="14/11,18/11,05/02 DESESTIMANDO"/>
    <n v="38"/>
    <n v="45717"/>
    <n v="1"/>
    <s v="SI"/>
    <n v="45754"/>
    <s v="NO"/>
    <m/>
    <m/>
    <m/>
    <n v="0"/>
    <n v="0"/>
    <n v="0"/>
    <n v="0"/>
    <s v="Diputación Provincial de Cuenca"/>
    <s v="SI"/>
    <s v="NO"/>
    <m/>
    <m/>
    <m/>
    <m/>
    <x v="1"/>
    <n v="1"/>
    <n v="38"/>
    <n v="13"/>
    <x v="1"/>
    <m/>
    <m/>
    <n v="7.1"/>
    <x v="3"/>
  </r>
  <r>
    <x v="17"/>
    <n v="16224"/>
    <x v="2536"/>
    <n v="82"/>
    <n v="45787"/>
    <n v="45923"/>
    <s v="Ana Val"/>
    <m/>
    <s v="FASE 2"/>
    <s v="05/02/2026R INADMITIENDO EXTEMPORÁNEA"/>
    <n v="0"/>
    <m/>
    <m/>
    <m/>
    <m/>
    <m/>
    <m/>
    <m/>
    <m/>
    <m/>
    <m/>
    <m/>
    <m/>
    <m/>
    <m/>
    <m/>
    <m/>
    <m/>
    <m/>
    <m/>
    <x v="1"/>
    <n v="0"/>
    <n v="0"/>
    <n v="0"/>
    <x v="0"/>
    <m/>
    <m/>
    <n v="8.1999999999999993"/>
    <x v="0"/>
  </r>
  <r>
    <x v="17"/>
    <n v="16225"/>
    <x v="2537"/>
    <n v="56"/>
    <n v="45787"/>
    <n v="45923"/>
    <s v="Ana Val"/>
    <m/>
    <s v="FASE 2"/>
    <s v="01/10 Y 22/10 R ARCHIVO"/>
    <n v="0"/>
    <m/>
    <m/>
    <s v="NO"/>
    <m/>
    <s v="NO"/>
    <m/>
    <m/>
    <m/>
    <s v=""/>
    <s v=""/>
    <s v=""/>
    <s v=""/>
    <s v="NO"/>
    <s v="NO"/>
    <s v="NO"/>
    <m/>
    <m/>
    <m/>
    <m/>
    <x v="1"/>
    <n v="0"/>
    <n v="0"/>
    <n v="9"/>
    <x v="1"/>
    <m/>
    <m/>
    <n v="5.6"/>
    <x v="0"/>
  </r>
  <r>
    <x v="17"/>
    <n v="16227"/>
    <x v="2538"/>
    <n v="99"/>
    <n v="45787"/>
    <n v="45923"/>
    <s v="Ana Val"/>
    <m/>
    <s v="FASE 2"/>
    <m/>
    <n v="0"/>
    <m/>
    <m/>
    <m/>
    <m/>
    <m/>
    <m/>
    <m/>
    <m/>
    <m/>
    <m/>
    <m/>
    <m/>
    <m/>
    <m/>
    <m/>
    <m/>
    <m/>
    <m/>
    <m/>
    <x v="1"/>
    <n v="0"/>
    <n v="0"/>
    <n v="0"/>
    <x v="0"/>
    <m/>
    <m/>
    <n v="9.9"/>
    <x v="0"/>
  </r>
  <r>
    <x v="17"/>
    <n v="16228"/>
    <x v="2539"/>
    <n v="202"/>
    <n v="45787"/>
    <n v="45834"/>
    <s v="Ana Val"/>
    <n v="45819"/>
    <s v="FASE 2"/>
    <s v="04/09/2025 R. DESESTIMANDO"/>
    <n v="0"/>
    <m/>
    <m/>
    <m/>
    <m/>
    <m/>
    <m/>
    <m/>
    <m/>
    <m/>
    <m/>
    <m/>
    <m/>
    <m/>
    <m/>
    <m/>
    <m/>
    <m/>
    <m/>
    <m/>
    <x v="1"/>
    <n v="0"/>
    <n v="0"/>
    <n v="0"/>
    <x v="0"/>
    <m/>
    <m/>
    <n v="20.2"/>
    <x v="0"/>
  </r>
  <r>
    <x v="17"/>
    <n v="16902"/>
    <x v="2540"/>
    <n v="123"/>
    <n v="45787"/>
    <n v="45923"/>
    <s v="Ana Val"/>
    <n v="45790"/>
    <s v="FASE 2"/>
    <m/>
    <n v="0"/>
    <m/>
    <m/>
    <m/>
    <m/>
    <m/>
    <m/>
    <m/>
    <m/>
    <m/>
    <m/>
    <m/>
    <m/>
    <m/>
    <m/>
    <m/>
    <m/>
    <m/>
    <m/>
    <m/>
    <x v="1"/>
    <n v="0"/>
    <n v="0"/>
    <n v="0"/>
    <x v="0"/>
    <m/>
    <m/>
    <n v="12.3"/>
    <x v="0"/>
  </r>
  <r>
    <x v="17"/>
    <n v="16903"/>
    <x v="2541"/>
    <n v="1564"/>
    <n v="45787"/>
    <n v="45923"/>
    <s v="Ana Val"/>
    <m/>
    <s v="FASE 2"/>
    <s v="27/02/2026R INADMITIENDO EXTEMPORÁNEA"/>
    <n v="0"/>
    <m/>
    <m/>
    <m/>
    <m/>
    <m/>
    <m/>
    <m/>
    <m/>
    <m/>
    <m/>
    <m/>
    <m/>
    <m/>
    <m/>
    <m/>
    <m/>
    <m/>
    <m/>
    <m/>
    <x v="1"/>
    <n v="0"/>
    <n v="0"/>
    <n v="0"/>
    <x v="0"/>
    <m/>
    <m/>
    <n v="156.4"/>
    <x v="0"/>
  </r>
  <r>
    <x v="17"/>
    <n v="16231"/>
    <x v="2542"/>
    <n v="59"/>
    <n v="45422"/>
    <n v="45923"/>
    <s v="Ana Val"/>
    <n v="45792"/>
    <s v="FASE 2"/>
    <s v="17/12/2025 INADMITIENDO EXTEMPORÁNEA"/>
    <n v="0"/>
    <m/>
    <m/>
    <m/>
    <m/>
    <m/>
    <m/>
    <m/>
    <m/>
    <m/>
    <m/>
    <m/>
    <m/>
    <m/>
    <m/>
    <m/>
    <m/>
    <m/>
    <m/>
    <m/>
    <x v="1"/>
    <n v="0"/>
    <n v="0"/>
    <n v="0"/>
    <x v="0"/>
    <m/>
    <m/>
    <n v="5.9"/>
    <x v="0"/>
  </r>
  <r>
    <x v="17"/>
    <n v="16173"/>
    <x v="2543"/>
    <n v="205"/>
    <n v="45787"/>
    <n v="45923"/>
    <s v="Ana Val"/>
    <s v="12/05/2025R"/>
    <s v="FASE 2"/>
    <s v="26/09, 05/02/26 R. DESESTIMANDO"/>
    <n v="0"/>
    <m/>
    <m/>
    <m/>
    <m/>
    <s v="REQUERIMIENTO Contestado el 01/10/2025"/>
    <m/>
    <m/>
    <m/>
    <m/>
    <m/>
    <m/>
    <m/>
    <m/>
    <m/>
    <m/>
    <m/>
    <m/>
    <m/>
    <m/>
    <x v="1"/>
    <n v="0"/>
    <n v="0"/>
    <n v="1"/>
    <x v="1"/>
    <m/>
    <m/>
    <n v="20.5"/>
    <x v="0"/>
  </r>
  <r>
    <x v="17"/>
    <n v="16234"/>
    <x v="2544"/>
    <n v="20"/>
    <n v="45787"/>
    <n v="45923"/>
    <s v="Ana Val"/>
    <m/>
    <s v="FASE 2"/>
    <m/>
    <n v="0"/>
    <m/>
    <m/>
    <m/>
    <m/>
    <m/>
    <m/>
    <m/>
    <m/>
    <m/>
    <m/>
    <m/>
    <m/>
    <m/>
    <m/>
    <m/>
    <m/>
    <m/>
    <m/>
    <m/>
    <x v="1"/>
    <n v="0"/>
    <n v="0"/>
    <n v="0"/>
    <x v="0"/>
    <m/>
    <m/>
    <n v="2"/>
    <x v="0"/>
  </r>
  <r>
    <x v="17"/>
    <n v="16236"/>
    <x v="2545"/>
    <n v="1097"/>
    <n v="45923"/>
    <n v="45972"/>
    <s v="Ana Val"/>
    <n v="45924"/>
    <s v="FASE 2"/>
    <s v="24/02 Req.contest.03/03, 08/04 Res.Archivo"/>
    <n v="0"/>
    <s v="No existe"/>
    <m/>
    <s v="NO"/>
    <m/>
    <s v="-"/>
    <m/>
    <n v="0"/>
    <n v="0"/>
    <n v="0"/>
    <n v="0"/>
    <n v="0"/>
    <n v="0"/>
    <s v="NO"/>
    <s v="NO"/>
    <s v="NO"/>
    <m/>
    <m/>
    <m/>
    <m/>
    <x v="1"/>
    <n v="0"/>
    <n v="0"/>
    <n v="12"/>
    <x v="1"/>
    <n v="0"/>
    <n v="0"/>
    <n v="109.7"/>
    <x v="0"/>
  </r>
  <r>
    <x v="17"/>
    <n v="16237"/>
    <x v="2546"/>
    <n v="87"/>
    <n v="45787"/>
    <n v="45923"/>
    <s v="Ana Val"/>
    <m/>
    <s v="FASE 2"/>
    <s v="16/12/2025 INADMITIENDO EXTEMPORÁNEA"/>
    <n v="0"/>
    <m/>
    <m/>
    <m/>
    <m/>
    <m/>
    <m/>
    <m/>
    <m/>
    <m/>
    <m/>
    <m/>
    <m/>
    <m/>
    <m/>
    <m/>
    <m/>
    <m/>
    <m/>
    <m/>
    <x v="1"/>
    <n v="0"/>
    <n v="0"/>
    <n v="0"/>
    <x v="0"/>
    <m/>
    <m/>
    <n v="8.6999999999999993"/>
    <x v="0"/>
  </r>
  <r>
    <x v="17"/>
    <n v="16238"/>
    <x v="2547"/>
    <n v="470"/>
    <n v="45787"/>
    <n v="45923"/>
    <s v="Ana Val"/>
    <n v="45789"/>
    <s v="FASE 2"/>
    <m/>
    <n v="0"/>
    <m/>
    <m/>
    <m/>
    <m/>
    <m/>
    <m/>
    <m/>
    <m/>
    <m/>
    <m/>
    <m/>
    <m/>
    <m/>
    <m/>
    <m/>
    <m/>
    <m/>
    <m/>
    <m/>
    <x v="1"/>
    <n v="0"/>
    <n v="0"/>
    <n v="0"/>
    <x v="0"/>
    <m/>
    <m/>
    <n v="47"/>
    <x v="0"/>
  </r>
  <r>
    <x v="17"/>
    <n v="16239"/>
    <x v="2548"/>
    <n v="143"/>
    <n v="45787"/>
    <n v="45923"/>
    <s v="Ana Val"/>
    <m/>
    <s v="FASE 2"/>
    <s v="16/12/2025 INADMITIENDO EXTEMPORÁNEA"/>
    <n v="0"/>
    <m/>
    <m/>
    <m/>
    <m/>
    <m/>
    <m/>
    <m/>
    <m/>
    <m/>
    <m/>
    <m/>
    <m/>
    <m/>
    <m/>
    <m/>
    <m/>
    <m/>
    <m/>
    <m/>
    <x v="1"/>
    <n v="0"/>
    <n v="0"/>
    <n v="0"/>
    <x v="0"/>
    <m/>
    <m/>
    <n v="14.3"/>
    <x v="0"/>
  </r>
  <r>
    <x v="17"/>
    <n v="16240"/>
    <x v="2549"/>
    <n v="125"/>
    <n v="45787"/>
    <n v="45923"/>
    <s v="Ana Val"/>
    <n v="45793"/>
    <s v="FASE 2"/>
    <s v="17/12/2025 INADMITIENDO EXTEMPORÁNEA"/>
    <n v="0"/>
    <m/>
    <m/>
    <m/>
    <m/>
    <m/>
    <m/>
    <m/>
    <m/>
    <m/>
    <m/>
    <m/>
    <m/>
    <m/>
    <m/>
    <m/>
    <m/>
    <m/>
    <m/>
    <m/>
    <x v="1"/>
    <n v="0"/>
    <n v="0"/>
    <n v="0"/>
    <x v="0"/>
    <m/>
    <m/>
    <n v="12.5"/>
    <x v="0"/>
  </r>
  <r>
    <x v="17"/>
    <n v="16242"/>
    <x v="2550"/>
    <n v="325"/>
    <n v="45787"/>
    <n v="45923"/>
    <s v="Ana Val"/>
    <n v="45787"/>
    <s v="FASE 2"/>
    <s v="25/09 Y 15/10 R ARCHIVO"/>
    <n v="0"/>
    <m/>
    <m/>
    <s v="NO"/>
    <m/>
    <s v="NO"/>
    <m/>
    <m/>
    <m/>
    <m/>
    <m/>
    <m/>
    <m/>
    <s v="NO"/>
    <s v="NO"/>
    <s v="NO"/>
    <m/>
    <m/>
    <m/>
    <m/>
    <x v="1"/>
    <n v="0"/>
    <n v="0"/>
    <n v="5"/>
    <x v="1"/>
    <m/>
    <m/>
    <n v="32.5"/>
    <x v="0"/>
  </r>
  <r>
    <x v="17"/>
    <n v="16243"/>
    <x v="2551"/>
    <n v="459"/>
    <n v="45787"/>
    <n v="45923"/>
    <s v="Ana Val"/>
    <n v="45789"/>
    <s v="FASE 2"/>
    <s v="25/09, 05/02/26 R. DESESTIMANDO"/>
    <n v="0"/>
    <m/>
    <m/>
    <s v="SI"/>
    <n v="45108"/>
    <m/>
    <m/>
    <m/>
    <m/>
    <m/>
    <m/>
    <m/>
    <m/>
    <s v="Diputación Provincial de Cuenca"/>
    <m/>
    <m/>
    <m/>
    <m/>
    <m/>
    <m/>
    <x v="1"/>
    <n v="0"/>
    <n v="0"/>
    <n v="3"/>
    <x v="1"/>
    <m/>
    <m/>
    <n v="45.9"/>
    <x v="0"/>
  </r>
  <r>
    <x v="17"/>
    <n v="16244"/>
    <x v="2552"/>
    <n v="757"/>
    <n v="45787"/>
    <n v="45923"/>
    <s v="Ana Val"/>
    <m/>
    <s v="FASE 2"/>
    <s v="17/12/2025 INADMITIENDO EXTEMPORÁNEA"/>
    <n v="0"/>
    <m/>
    <m/>
    <m/>
    <m/>
    <m/>
    <m/>
    <m/>
    <m/>
    <m/>
    <m/>
    <m/>
    <m/>
    <m/>
    <m/>
    <m/>
    <m/>
    <m/>
    <m/>
    <m/>
    <x v="1"/>
    <n v="0"/>
    <n v="0"/>
    <n v="0"/>
    <x v="0"/>
    <m/>
    <m/>
    <n v="75.7"/>
    <x v="0"/>
  </r>
  <r>
    <x v="17"/>
    <n v="16245"/>
    <x v="2553"/>
    <n v="561"/>
    <n v="45787"/>
    <n v="45846"/>
    <s v="Ana Val"/>
    <n v="45791"/>
    <s v="FASE 2"/>
    <s v="18/09/2025 R. DESESTIMANDO"/>
    <n v="0"/>
    <m/>
    <m/>
    <m/>
    <m/>
    <m/>
    <m/>
    <m/>
    <m/>
    <m/>
    <m/>
    <m/>
    <m/>
    <m/>
    <m/>
    <m/>
    <m/>
    <m/>
    <m/>
    <m/>
    <x v="1"/>
    <n v="0"/>
    <n v="0"/>
    <n v="0"/>
    <x v="0"/>
    <m/>
    <m/>
    <n v="56.1"/>
    <x v="0"/>
  </r>
  <r>
    <x v="17"/>
    <n v="16246"/>
    <x v="2554"/>
    <n v="483"/>
    <n v="45787"/>
    <n v="45923"/>
    <s v="Ana Val"/>
    <n v="45790"/>
    <s v="FASE 2"/>
    <s v="30/09 Y 15/10 R ARCHIVO"/>
    <n v="0"/>
    <m/>
    <n v="0"/>
    <s v="NO"/>
    <m/>
    <s v="NO"/>
    <m/>
    <m/>
    <m/>
    <n v="0"/>
    <n v="0"/>
    <n v="0"/>
    <n v="0"/>
    <s v="NO"/>
    <s v="NO"/>
    <s v="NO"/>
    <m/>
    <m/>
    <m/>
    <m/>
    <x v="1"/>
    <n v="0"/>
    <n v="0"/>
    <n v="10"/>
    <x v="1"/>
    <m/>
    <m/>
    <n v="48.3"/>
    <x v="0"/>
  </r>
  <r>
    <x v="17"/>
    <n v="16247"/>
    <x v="2555"/>
    <n v="64"/>
    <n v="45787"/>
    <n v="45923"/>
    <s v="Ana Val"/>
    <m/>
    <s v="FASE 2"/>
    <s v="11/12/2025 INADMITIENDO EXTEMPORÁNEA"/>
    <n v="0"/>
    <m/>
    <m/>
    <m/>
    <m/>
    <m/>
    <m/>
    <m/>
    <m/>
    <m/>
    <m/>
    <m/>
    <m/>
    <m/>
    <m/>
    <m/>
    <m/>
    <m/>
    <m/>
    <m/>
    <x v="1"/>
    <n v="0"/>
    <n v="0"/>
    <n v="0"/>
    <x v="0"/>
    <m/>
    <m/>
    <n v="6.4"/>
    <x v="0"/>
  </r>
  <r>
    <x v="17"/>
    <n v="16248"/>
    <x v="2556"/>
    <n v="1000"/>
    <n v="45787"/>
    <n v="45923"/>
    <s v="Ana Val"/>
    <n v="45797"/>
    <s v="FASE 2"/>
    <s v="23/10, 05/02/26 R. DESESTIMANDO"/>
    <n v="0"/>
    <s v="No contesta"/>
    <m/>
    <s v="SI"/>
    <m/>
    <s v="No contesta"/>
    <m/>
    <m/>
    <m/>
    <n v="1"/>
    <n v="1"/>
    <m/>
    <m/>
    <s v="Asoc. Protectora de Animales Nothunde, Sonrisa Animal y Diputación"/>
    <s v="SI"/>
    <s v="NO"/>
    <m/>
    <m/>
    <m/>
    <m/>
    <x v="1"/>
    <n v="0"/>
    <n v="0"/>
    <n v="8"/>
    <x v="1"/>
    <m/>
    <m/>
    <n v="100"/>
    <x v="0"/>
  </r>
  <r>
    <x v="17"/>
    <n v="16249"/>
    <x v="2557"/>
    <n v="2370"/>
    <n v="45787"/>
    <n v="45923"/>
    <s v="Ana Val"/>
    <m/>
    <s v="FASE 2"/>
    <s v="05/02/2026R INADMITIENDO EXTEMPORÁNEA"/>
    <n v="0"/>
    <m/>
    <m/>
    <m/>
    <m/>
    <m/>
    <m/>
    <m/>
    <m/>
    <m/>
    <m/>
    <m/>
    <m/>
    <m/>
    <m/>
    <m/>
    <m/>
    <m/>
    <m/>
    <m/>
    <x v="1"/>
    <n v="0"/>
    <n v="0"/>
    <n v="0"/>
    <x v="0"/>
    <m/>
    <m/>
    <n v="237"/>
    <x v="0"/>
  </r>
  <r>
    <x v="17"/>
    <n v="16250"/>
    <x v="2558"/>
    <n v="53"/>
    <n v="45787"/>
    <n v="45923"/>
    <s v="Ana Val"/>
    <m/>
    <s v="FASE 2"/>
    <m/>
    <n v="0"/>
    <m/>
    <m/>
    <m/>
    <m/>
    <m/>
    <m/>
    <m/>
    <m/>
    <m/>
    <m/>
    <m/>
    <m/>
    <m/>
    <m/>
    <m/>
    <m/>
    <m/>
    <m/>
    <m/>
    <x v="1"/>
    <n v="0"/>
    <n v="0"/>
    <n v="0"/>
    <x v="0"/>
    <m/>
    <m/>
    <n v="5.3"/>
    <x v="0"/>
  </r>
  <r>
    <x v="17"/>
    <n v="16251"/>
    <x v="2559"/>
    <n v="2340"/>
    <n v="45787"/>
    <n v="45808"/>
    <s v="Ana Val"/>
    <n v="45806"/>
    <s v="FASE 2"/>
    <s v="30/07/2025 R. DESESTIMANDO"/>
    <n v="0"/>
    <m/>
    <m/>
    <m/>
    <m/>
    <m/>
    <m/>
    <m/>
    <m/>
    <m/>
    <m/>
    <m/>
    <m/>
    <m/>
    <m/>
    <m/>
    <m/>
    <m/>
    <m/>
    <m/>
    <x v="1"/>
    <n v="0"/>
    <n v="0"/>
    <n v="0"/>
    <x v="0"/>
    <m/>
    <m/>
    <n v="234"/>
    <x v="0"/>
  </r>
  <r>
    <x v="17"/>
    <n v="16253"/>
    <x v="2560"/>
    <n v="368"/>
    <n v="45787"/>
    <n v="45923"/>
    <s v="Ana Val"/>
    <n v="45789"/>
    <s v="FASE 2"/>
    <s v="17/12/2025 INADMITIENDO EXTEMPORÁNEA"/>
    <n v="0"/>
    <m/>
    <m/>
    <m/>
    <m/>
    <m/>
    <m/>
    <m/>
    <m/>
    <m/>
    <m/>
    <m/>
    <m/>
    <m/>
    <m/>
    <m/>
    <m/>
    <m/>
    <m/>
    <m/>
    <x v="1"/>
    <n v="0"/>
    <n v="0"/>
    <n v="0"/>
    <x v="0"/>
    <m/>
    <m/>
    <n v="36.799999999999997"/>
    <x v="0"/>
  </r>
  <r>
    <x v="17"/>
    <n v="16254"/>
    <x v="2561"/>
    <n v="215"/>
    <n v="45787"/>
    <n v="45923"/>
    <s v="Ana Val"/>
    <n v="45798"/>
    <s v="FASE 2"/>
    <s v="14/10, 05/02/26R DESESTIMANDO"/>
    <n v="0"/>
    <m/>
    <m/>
    <m/>
    <m/>
    <m/>
    <m/>
    <m/>
    <m/>
    <m/>
    <m/>
    <m/>
    <m/>
    <m/>
    <s v="Requerimiento contestado 24/10"/>
    <m/>
    <m/>
    <m/>
    <m/>
    <m/>
    <x v="1"/>
    <n v="0"/>
    <n v="0"/>
    <n v="1"/>
    <x v="1"/>
    <m/>
    <m/>
    <n v="21.5"/>
    <x v="0"/>
  </r>
  <r>
    <x v="17"/>
    <n v="16255"/>
    <x v="2562"/>
    <n v="149"/>
    <n v="45787"/>
    <n v="45923"/>
    <s v="Ana Val"/>
    <n v="45789"/>
    <s v="FASE 2"/>
    <s v="06/10 y 11/12 ARCHIVO"/>
    <n v="0"/>
    <m/>
    <m/>
    <m/>
    <m/>
    <m/>
    <m/>
    <m/>
    <m/>
    <m/>
    <m/>
    <m/>
    <m/>
    <m/>
    <m/>
    <m/>
    <m/>
    <m/>
    <m/>
    <m/>
    <x v="1"/>
    <n v="0"/>
    <n v="0"/>
    <n v="0"/>
    <x v="0"/>
    <m/>
    <m/>
    <n v="14.9"/>
    <x v="0"/>
  </r>
  <r>
    <x v="17"/>
    <n v="16263"/>
    <x v="2563"/>
    <n v="1512"/>
    <n v="45787"/>
    <n v="45923"/>
    <s v="Ana Val"/>
    <n v="45789"/>
    <s v="FASE 2"/>
    <s v="17/10 y 17/12R ARCHIVO"/>
    <n v="350"/>
    <n v="2023"/>
    <n v="0.35"/>
    <s v="SI"/>
    <n v="45015"/>
    <s v="NO"/>
    <m/>
    <m/>
    <m/>
    <n v="1"/>
    <n v="0"/>
    <n v="0"/>
    <n v="0"/>
    <s v="Diputación Cuenca y Asoc.Protecora Bonamiko Apa"/>
    <s v="NO"/>
    <s v="NO"/>
    <m/>
    <m/>
    <m/>
    <m/>
    <x v="1"/>
    <n v="0.35"/>
    <n v="122"/>
    <n v="13"/>
    <x v="1"/>
    <m/>
    <m/>
    <n v="151.19999999999999"/>
    <x v="3"/>
  </r>
  <r>
    <x v="17"/>
    <m/>
    <x v="2564"/>
    <n v="176"/>
    <n v="45787"/>
    <n v="45834"/>
    <s v="Ana Val"/>
    <n v="45833"/>
    <s v="FASE 2 R"/>
    <s v="30/06 Re y 30/07 R. DESESTIMANDO"/>
    <n v="0"/>
    <m/>
    <m/>
    <m/>
    <m/>
    <m/>
    <m/>
    <m/>
    <m/>
    <m/>
    <m/>
    <m/>
    <m/>
    <m/>
    <m/>
    <m/>
    <m/>
    <m/>
    <m/>
    <m/>
    <x v="1"/>
    <n v="0"/>
    <n v="0"/>
    <n v="0"/>
    <x v="0"/>
    <m/>
    <m/>
    <n v="17.600000000000001"/>
    <x v="0"/>
  </r>
  <r>
    <x v="17"/>
    <n v="16259"/>
    <x v="2565"/>
    <n v="31"/>
    <n v="45787"/>
    <n v="45923"/>
    <s v="Ana Val"/>
    <m/>
    <s v="FASE 2"/>
    <m/>
    <n v="0"/>
    <m/>
    <m/>
    <m/>
    <m/>
    <m/>
    <m/>
    <m/>
    <m/>
    <m/>
    <m/>
    <m/>
    <m/>
    <m/>
    <m/>
    <m/>
    <m/>
    <m/>
    <m/>
    <m/>
    <x v="1"/>
    <n v="0"/>
    <n v="0"/>
    <n v="0"/>
    <x v="0"/>
    <m/>
    <m/>
    <n v="3.1"/>
    <x v="0"/>
  </r>
  <r>
    <x v="17"/>
    <n v="16910"/>
    <x v="2566"/>
    <n v="76"/>
    <n v="45787"/>
    <n v="45923"/>
    <s v="Ana Val"/>
    <n v="45790"/>
    <s v="FASE 2"/>
    <s v="16/12/2025 INADMITIENDO EXTEMPORÁNEA"/>
    <n v="0"/>
    <m/>
    <m/>
    <m/>
    <m/>
    <m/>
    <m/>
    <m/>
    <m/>
    <m/>
    <m/>
    <m/>
    <m/>
    <m/>
    <m/>
    <m/>
    <m/>
    <m/>
    <m/>
    <m/>
    <x v="1"/>
    <n v="0"/>
    <n v="0"/>
    <n v="0"/>
    <x v="0"/>
    <m/>
    <m/>
    <n v="7.6"/>
    <x v="0"/>
  </r>
  <r>
    <x v="17"/>
    <n v="16264"/>
    <x v="2567"/>
    <n v="400"/>
    <n v="45787"/>
    <n v="45923"/>
    <s v="Ana Val"/>
    <n v="45789"/>
    <s v="FASE 2"/>
    <s v="28/10/2025 R INADMITIENDO EXTEMPORÁNEA"/>
    <n v="0"/>
    <m/>
    <m/>
    <m/>
    <m/>
    <m/>
    <m/>
    <m/>
    <m/>
    <m/>
    <m/>
    <m/>
    <m/>
    <m/>
    <m/>
    <m/>
    <m/>
    <m/>
    <m/>
    <m/>
    <x v="1"/>
    <n v="0"/>
    <n v="0"/>
    <n v="0"/>
    <x v="0"/>
    <m/>
    <m/>
    <n v="40"/>
    <x v="0"/>
  </r>
  <r>
    <x v="17"/>
    <n v="16265"/>
    <x v="2568"/>
    <n v="18"/>
    <n v="45787"/>
    <n v="45923"/>
    <s v="Ana Val"/>
    <n v="45792"/>
    <s v="FASE 2"/>
    <s v="16/12/2025 INADMITIENDO EXTEMPORÁNEA"/>
    <n v="0"/>
    <m/>
    <m/>
    <m/>
    <m/>
    <m/>
    <m/>
    <m/>
    <m/>
    <m/>
    <m/>
    <m/>
    <m/>
    <m/>
    <m/>
    <m/>
    <m/>
    <m/>
    <m/>
    <m/>
    <x v="1"/>
    <n v="0"/>
    <n v="0"/>
    <n v="0"/>
    <x v="0"/>
    <m/>
    <m/>
    <n v="1.8"/>
    <x v="0"/>
  </r>
  <r>
    <x v="17"/>
    <n v="16266"/>
    <x v="2569"/>
    <n v="377"/>
    <m/>
    <m/>
    <m/>
    <s v="No redsara"/>
    <s v="ERROR"/>
    <m/>
    <n v="0"/>
    <m/>
    <m/>
    <m/>
    <m/>
    <m/>
    <m/>
    <m/>
    <m/>
    <m/>
    <m/>
    <m/>
    <m/>
    <m/>
    <m/>
    <m/>
    <m/>
    <m/>
    <m/>
    <m/>
    <x v="1"/>
    <n v="0"/>
    <n v="0"/>
    <n v="0"/>
    <x v="0"/>
    <m/>
    <m/>
    <n v="37.700000000000003"/>
    <x v="0"/>
  </r>
  <r>
    <x v="17"/>
    <n v="16269"/>
    <x v="2570"/>
    <n v="495"/>
    <n v="45787"/>
    <n v="45923"/>
    <s v="Ana Val"/>
    <n v="45788"/>
    <s v="FASE 2"/>
    <m/>
    <n v="0"/>
    <m/>
    <m/>
    <m/>
    <m/>
    <m/>
    <m/>
    <m/>
    <m/>
    <m/>
    <m/>
    <m/>
    <m/>
    <m/>
    <m/>
    <m/>
    <m/>
    <m/>
    <m/>
    <m/>
    <x v="1"/>
    <n v="0"/>
    <n v="0"/>
    <n v="0"/>
    <x v="0"/>
    <m/>
    <m/>
    <n v="49.5"/>
    <x v="0"/>
  </r>
  <r>
    <x v="17"/>
    <n v="16270"/>
    <x v="2571"/>
    <n v="213"/>
    <n v="45787"/>
    <n v="45923"/>
    <s v="Ana Val"/>
    <n v="45789"/>
    <s v="FASE 2"/>
    <s v="17/12/2025 INADMITIENDO EXTEMPORÁNEA"/>
    <n v="0"/>
    <m/>
    <m/>
    <m/>
    <m/>
    <m/>
    <m/>
    <m/>
    <m/>
    <m/>
    <m/>
    <m/>
    <m/>
    <m/>
    <m/>
    <m/>
    <m/>
    <m/>
    <m/>
    <m/>
    <x v="1"/>
    <n v="0"/>
    <n v="0"/>
    <n v="0"/>
    <x v="0"/>
    <m/>
    <m/>
    <n v="21.3"/>
    <x v="0"/>
  </r>
  <r>
    <x v="17"/>
    <n v="16271"/>
    <x v="2572"/>
    <n v="847"/>
    <n v="45787"/>
    <n v="45923"/>
    <s v="Ana Val"/>
    <m/>
    <s v="FASE 2"/>
    <s v="05/02/2026R DESESTIMANDO"/>
    <n v="0"/>
    <m/>
    <m/>
    <m/>
    <m/>
    <m/>
    <m/>
    <m/>
    <m/>
    <m/>
    <m/>
    <m/>
    <m/>
    <m/>
    <m/>
    <m/>
    <m/>
    <m/>
    <m/>
    <m/>
    <x v="1"/>
    <n v="0"/>
    <n v="0"/>
    <n v="0"/>
    <x v="0"/>
    <m/>
    <m/>
    <n v="84.7"/>
    <x v="0"/>
  </r>
  <r>
    <x v="17"/>
    <n v="16272"/>
    <x v="2573"/>
    <n v="221"/>
    <n v="45787"/>
    <n v="45923"/>
    <s v="Ana Val"/>
    <m/>
    <s v="FASE 2"/>
    <m/>
    <n v="0"/>
    <m/>
    <m/>
    <m/>
    <m/>
    <m/>
    <m/>
    <m/>
    <m/>
    <m/>
    <m/>
    <m/>
    <m/>
    <m/>
    <m/>
    <m/>
    <m/>
    <m/>
    <m/>
    <m/>
    <x v="1"/>
    <n v="0"/>
    <n v="0"/>
    <n v="0"/>
    <x v="0"/>
    <m/>
    <m/>
    <n v="22.1"/>
    <x v="0"/>
  </r>
  <r>
    <x v="17"/>
    <n v="16273"/>
    <x v="2574"/>
    <n v="321"/>
    <n v="45787"/>
    <n v="45923"/>
    <s v="Ana Val"/>
    <m/>
    <s v="FASE 2"/>
    <s v="01/10 Y 22/10 R ARCHIVO"/>
    <n v="0"/>
    <m/>
    <n v="0"/>
    <s v="NO"/>
    <m/>
    <m/>
    <n v="0"/>
    <m/>
    <m/>
    <n v="5"/>
    <n v="0"/>
    <n v="0"/>
    <n v="0"/>
    <s v="Diputación Provincial Cuenca (perros)"/>
    <s v="NO"/>
    <s v="NO"/>
    <m/>
    <m/>
    <m/>
    <m/>
    <x v="1"/>
    <n v="0"/>
    <n v="0"/>
    <n v="10"/>
    <x v="1"/>
    <m/>
    <m/>
    <n v="32.1"/>
    <x v="0"/>
  </r>
  <r>
    <x v="17"/>
    <n v="16274"/>
    <x v="2575"/>
    <n v="127"/>
    <n v="45787"/>
    <n v="45923"/>
    <s v="Ana Val"/>
    <n v="45790"/>
    <s v="FASE 2"/>
    <s v="17/12/2025 INADMITIENDO EXTEMPORÁNEA"/>
    <n v="0"/>
    <m/>
    <m/>
    <m/>
    <m/>
    <m/>
    <m/>
    <m/>
    <m/>
    <m/>
    <m/>
    <m/>
    <m/>
    <m/>
    <m/>
    <m/>
    <m/>
    <m/>
    <m/>
    <m/>
    <x v="1"/>
    <n v="0"/>
    <n v="0"/>
    <n v="0"/>
    <x v="0"/>
    <m/>
    <m/>
    <n v="12.7"/>
    <x v="0"/>
  </r>
  <r>
    <x v="17"/>
    <n v="16275"/>
    <x v="2576"/>
    <n v="16"/>
    <n v="45787"/>
    <n v="45923"/>
    <s v="Ana Val"/>
    <m/>
    <s v="FASE 2"/>
    <s v="17/12/2025 INADMITIENDO EXTEMPORÁNEA"/>
    <n v="0"/>
    <m/>
    <m/>
    <m/>
    <m/>
    <m/>
    <m/>
    <m/>
    <m/>
    <m/>
    <m/>
    <m/>
    <m/>
    <m/>
    <m/>
    <m/>
    <m/>
    <m/>
    <m/>
    <m/>
    <x v="1"/>
    <n v="0"/>
    <n v="0"/>
    <n v="0"/>
    <x v="0"/>
    <m/>
    <m/>
    <n v="1.6"/>
    <x v="0"/>
  </r>
  <r>
    <x v="17"/>
    <n v="16276"/>
    <x v="2577"/>
    <n v="19"/>
    <n v="45787"/>
    <n v="45923"/>
    <s v="Ana Val"/>
    <n v="45793"/>
    <s v="FASE 2"/>
    <m/>
    <n v="0"/>
    <m/>
    <m/>
    <m/>
    <m/>
    <m/>
    <m/>
    <m/>
    <m/>
    <m/>
    <m/>
    <m/>
    <m/>
    <m/>
    <m/>
    <m/>
    <m/>
    <m/>
    <m/>
    <m/>
    <x v="1"/>
    <n v="0"/>
    <n v="0"/>
    <n v="0"/>
    <x v="0"/>
    <m/>
    <m/>
    <n v="1.9"/>
    <x v="0"/>
  </r>
  <r>
    <x v="17"/>
    <n v="16277"/>
    <x v="2578"/>
    <n v="90"/>
    <n v="45787"/>
    <n v="45923"/>
    <s v="Ana Val"/>
    <n v="45797"/>
    <s v="FASE 2"/>
    <s v="17/12/2025 INADMITIENDO EXTEMPORÁNEA"/>
    <n v="0"/>
    <m/>
    <m/>
    <m/>
    <m/>
    <m/>
    <m/>
    <m/>
    <m/>
    <m/>
    <m/>
    <m/>
    <m/>
    <m/>
    <m/>
    <m/>
    <m/>
    <m/>
    <m/>
    <m/>
    <x v="1"/>
    <n v="0"/>
    <n v="0"/>
    <n v="0"/>
    <x v="0"/>
    <m/>
    <m/>
    <n v="9"/>
    <x v="0"/>
  </r>
  <r>
    <x v="17"/>
    <n v="16278"/>
    <x v="2579"/>
    <n v="53"/>
    <n v="45787"/>
    <n v="45923"/>
    <s v="Ana Val"/>
    <m/>
    <s v="FASE 2"/>
    <s v="14/10, 05/02/26R DESESTIMANDO"/>
    <n v="0"/>
    <m/>
    <m/>
    <m/>
    <m/>
    <m/>
    <m/>
    <m/>
    <n v="149"/>
    <n v="1"/>
    <m/>
    <m/>
    <m/>
    <s v="Requerimiento contestado 24/10/2025"/>
    <m/>
    <m/>
    <m/>
    <m/>
    <m/>
    <m/>
    <x v="1"/>
    <n v="0"/>
    <n v="0"/>
    <n v="3"/>
    <x v="1"/>
    <m/>
    <n v="2.8113207547169812"/>
    <n v="5.3"/>
    <x v="0"/>
  </r>
  <r>
    <x v="17"/>
    <n v="16279"/>
    <x v="2580"/>
    <n v="274"/>
    <n v="45787"/>
    <n v="45923"/>
    <s v="Ana Val"/>
    <m/>
    <s v="FASE 2"/>
    <s v="24/10/2025 Requerimiento"/>
    <n v="0"/>
    <m/>
    <m/>
    <s v="NO"/>
    <m/>
    <m/>
    <m/>
    <m/>
    <m/>
    <n v="0"/>
    <n v="0"/>
    <n v="0"/>
    <n v="0"/>
    <s v="Diputación Provincial de Cuenca"/>
    <s v="SI"/>
    <s v="NO"/>
    <m/>
    <m/>
    <m/>
    <m/>
    <x v="1"/>
    <n v="0"/>
    <n v="0"/>
    <n v="8"/>
    <x v="1"/>
    <m/>
    <m/>
    <n v="27.4"/>
    <x v="0"/>
  </r>
  <r>
    <x v="17"/>
    <n v="16280"/>
    <x v="2581"/>
    <n v="163"/>
    <n v="45787"/>
    <n v="45923"/>
    <s v="Ana Val"/>
    <n v="45797"/>
    <s v="FASE 2"/>
    <s v="05/02/2026R INADMITIENDO EXTEMPORÁNEA"/>
    <n v="0"/>
    <m/>
    <m/>
    <m/>
    <m/>
    <m/>
    <m/>
    <m/>
    <m/>
    <m/>
    <m/>
    <m/>
    <m/>
    <m/>
    <m/>
    <m/>
    <m/>
    <m/>
    <m/>
    <m/>
    <x v="1"/>
    <n v="0"/>
    <n v="0"/>
    <n v="0"/>
    <x v="0"/>
    <m/>
    <m/>
    <n v="16.3"/>
    <x v="0"/>
  </r>
  <r>
    <x v="18"/>
    <n v="17001"/>
    <x v="2582"/>
    <n v="909"/>
    <n v="45776"/>
    <n v="45817"/>
    <s v="Ana Val"/>
    <n v="45777"/>
    <s v="FASE 2"/>
    <s v="12/09 R ESTIMANDO y 21/10 RESPUESTA"/>
    <n v="0"/>
    <m/>
    <m/>
    <s v="NO"/>
    <m/>
    <s v="NO"/>
    <m/>
    <m/>
    <m/>
    <n v="0"/>
    <n v="0"/>
    <n v="0"/>
    <n v="0"/>
    <s v="NO"/>
    <s v="NO"/>
    <s v="NO"/>
    <m/>
    <m/>
    <m/>
    <m/>
    <x v="7"/>
    <n v="0"/>
    <n v="0"/>
    <n v="9"/>
    <x v="1"/>
    <m/>
    <m/>
    <n v="90.9"/>
    <x v="0"/>
  </r>
  <r>
    <x v="18"/>
    <n v="17002"/>
    <x v="2583"/>
    <n v="802"/>
    <n v="45776"/>
    <n v="45854"/>
    <s v="Ana Val"/>
    <n v="45799"/>
    <s v="FASE 2"/>
    <s v="06/10/2025 R FINALIZADA"/>
    <n v="17"/>
    <n v="2024"/>
    <n v="0.4118"/>
    <s v="SI"/>
    <n v="45491"/>
    <s v="NO"/>
    <m/>
    <n v="5000"/>
    <n v="548.1"/>
    <m/>
    <m/>
    <m/>
    <m/>
    <s v="Fundació Fauna y Consell Comarcal del Gironès"/>
    <s v="SI"/>
    <s v="SI"/>
    <m/>
    <m/>
    <m/>
    <m/>
    <x v="7"/>
    <n v="0.4118"/>
    <n v="7"/>
    <n v="11"/>
    <x v="1"/>
    <n v="6.2344139650872821"/>
    <n v="0.68341645885286784"/>
    <n v="80.2"/>
    <x v="1"/>
  </r>
  <r>
    <x v="18"/>
    <n v="17003"/>
    <x v="2584"/>
    <n v="168"/>
    <n v="45776"/>
    <n v="45808"/>
    <s v="Ana Val"/>
    <n v="45804"/>
    <s v="FASE 2"/>
    <s v="16/07/2025 DESESTIMANDO"/>
    <n v="10"/>
    <s v="sin fecha"/>
    <n v="1"/>
    <s v="SI"/>
    <s v="sin fecha"/>
    <s v="NO"/>
    <m/>
    <s v=""/>
    <m/>
    <n v="0"/>
    <n v="0"/>
    <n v="0"/>
    <m/>
    <s v="Consell Comarcal de l'Alt Empordà"/>
    <s v="NO"/>
    <s v="NO"/>
    <m/>
    <m/>
    <m/>
    <m/>
    <x v="7"/>
    <n v="1"/>
    <n v="10"/>
    <n v="13"/>
    <x v="1"/>
    <m/>
    <m/>
    <n v="16.8"/>
    <x v="1"/>
  </r>
  <r>
    <x v="18"/>
    <n v="17004"/>
    <x v="2585"/>
    <n v="830"/>
    <n v="45776"/>
    <n v="45817"/>
    <s v="Ana Val"/>
    <n v="45783"/>
    <s v="FASE 2"/>
    <s v="12/09 R ESTIMANDO y 26/09 RESPUESTA"/>
    <n v="35"/>
    <s v="año 2024 "/>
    <n v="0.8"/>
    <s v="NO"/>
    <m/>
    <s v="SI"/>
    <n v="0.25"/>
    <n v="1500"/>
    <m/>
    <n v="3"/>
    <n v="0"/>
    <n v="0"/>
    <n v="0"/>
    <s v="Consell Comarcal del Baix Empordàn y Asoc. Rodamon"/>
    <s v="SI"/>
    <s v="SI"/>
    <m/>
    <m/>
    <m/>
    <m/>
    <x v="7"/>
    <n v="0.8"/>
    <n v="28"/>
    <n v="14"/>
    <x v="1"/>
    <n v="1.8072289156626506"/>
    <m/>
    <n v="83"/>
    <x v="1"/>
  </r>
  <r>
    <x v="18"/>
    <n v="17006"/>
    <x v="2586"/>
    <n v="1728"/>
    <n v="45776"/>
    <n v="45817"/>
    <s v="Ana Val"/>
    <n v="45785"/>
    <s v="FASE 2"/>
    <s v="07/08/2025R. ESTIMANDO PARCIAL"/>
    <n v="0"/>
    <m/>
    <m/>
    <s v="NO"/>
    <m/>
    <m/>
    <m/>
    <m/>
    <m/>
    <m/>
    <m/>
    <m/>
    <m/>
    <s v="Consell Comarcal de la Cerdanya"/>
    <m/>
    <m/>
    <m/>
    <m/>
    <m/>
    <m/>
    <x v="7"/>
    <n v="0"/>
    <n v="0"/>
    <n v="2"/>
    <x v="1"/>
    <m/>
    <m/>
    <n v="172.8"/>
    <x v="0"/>
  </r>
  <r>
    <x v="18"/>
    <n v="17007"/>
    <x v="2587"/>
    <n v="2415"/>
    <n v="45776"/>
    <n v="45817"/>
    <s v="Ana Val"/>
    <n v="45814"/>
    <s v="OK"/>
    <s v="05/08/2025 FINALIZADA"/>
    <n v="127"/>
    <n v="45658"/>
    <n v="0.49"/>
    <s v="NO"/>
    <s v="Pte.aprobación"/>
    <s v="SI"/>
    <n v="0.35"/>
    <n v="5200"/>
    <n v="10000"/>
    <n v="5"/>
    <n v="0"/>
    <n v="0"/>
    <n v="0"/>
    <s v="CAAS, Veterinaria La Piula y Canis Girona"/>
    <s v="SI"/>
    <s v="SI"/>
    <m/>
    <m/>
    <m/>
    <m/>
    <x v="7"/>
    <n v="0.49"/>
    <n v="62"/>
    <n v="16"/>
    <x v="2"/>
    <n v="2.1532091097308488"/>
    <n v="4.1407867494824018"/>
    <n v="241.5"/>
    <x v="1"/>
  </r>
  <r>
    <x v="18"/>
    <n v="17008"/>
    <x v="2588"/>
    <n v="5969"/>
    <n v="45776"/>
    <m/>
    <s v="Ana Val"/>
    <n v="45842"/>
    <s v="OK"/>
    <m/>
    <n v="48"/>
    <n v="45810"/>
    <n v="0.20830000000000001"/>
    <s v="SI"/>
    <n v="45775"/>
    <s v="SI"/>
    <n v="0.20830000000000001"/>
    <n v="6900"/>
    <m/>
    <n v="11"/>
    <n v="0"/>
    <n v="1"/>
    <n v="0"/>
    <s v="Consell Comarcal de la Selva"/>
    <s v="SI"/>
    <s v="SI"/>
    <m/>
    <m/>
    <m/>
    <m/>
    <x v="7"/>
    <n v="0.20830000000000001"/>
    <n v="10"/>
    <n v="15"/>
    <x v="1"/>
    <n v="1.1559725247110069"/>
    <m/>
    <n v="596.9"/>
    <x v="2"/>
  </r>
  <r>
    <x v="18"/>
    <n v="17009"/>
    <x v="2589"/>
    <n v="6574"/>
    <n v="45776"/>
    <n v="45821"/>
    <s v="Ana Val"/>
    <n v="45777"/>
    <s v="OK"/>
    <s v="17/07 y 08/09 ARCHIVADA"/>
    <n v="216"/>
    <n v="45689"/>
    <n v="42.5"/>
    <s v="SI"/>
    <n v="45042"/>
    <s v="NO"/>
    <m/>
    <n v="4600"/>
    <n v="6200"/>
    <n v="16"/>
    <m/>
    <n v="0"/>
    <n v="2"/>
    <s v="Consell Comarcal de la Selva, 2 centros veterinarios y Gestió de Residus i Biodiversitat, SL"/>
    <m/>
    <m/>
    <m/>
    <m/>
    <m/>
    <m/>
    <x v="7"/>
    <n v="0.42499999999999999"/>
    <n v="92"/>
    <n v="12"/>
    <x v="1"/>
    <n v="0.69972619409796166"/>
    <n v="0.9431092181320353"/>
    <n v="657.4"/>
    <x v="1"/>
  </r>
  <r>
    <x v="18"/>
    <n v="17010"/>
    <x v="2590"/>
    <n v="452"/>
    <n v="45776"/>
    <n v="45821"/>
    <s v="Ana Val"/>
    <n v="45810"/>
    <s v="FASE 2"/>
    <s v="18/09/2025 R ESTIMANDO"/>
    <n v="0"/>
    <m/>
    <m/>
    <m/>
    <m/>
    <m/>
    <m/>
    <m/>
    <m/>
    <m/>
    <m/>
    <m/>
    <m/>
    <m/>
    <m/>
    <m/>
    <m/>
    <m/>
    <m/>
    <m/>
    <x v="7"/>
    <n v="0"/>
    <n v="0"/>
    <n v="0"/>
    <x v="0"/>
    <m/>
    <m/>
    <n v="45.2"/>
    <x v="0"/>
  </r>
  <r>
    <x v="18"/>
    <n v="17011"/>
    <x v="2591"/>
    <n v="1070"/>
    <n v="45776"/>
    <n v="45821"/>
    <s v="Ana Val"/>
    <n v="45849"/>
    <s v="FASE 2"/>
    <s v="16/10/2025 R ESTIMANDO PARCIAL"/>
    <n v="0"/>
    <m/>
    <m/>
    <s v="SI"/>
    <n v="45502"/>
    <m/>
    <m/>
    <n v="5000"/>
    <m/>
    <n v="0"/>
    <n v="0"/>
    <n v="0"/>
    <n v="0"/>
    <s v="Consell Comarcal de l'Alt Empordà"/>
    <s v="SI"/>
    <s v="SI"/>
    <m/>
    <m/>
    <m/>
    <m/>
    <x v="7"/>
    <n v="0"/>
    <n v="0"/>
    <n v="10"/>
    <x v="1"/>
    <n v="4.6728971962616823"/>
    <m/>
    <n v="107"/>
    <x v="0"/>
  </r>
  <r>
    <x v="18"/>
    <n v="17012"/>
    <x v="2592"/>
    <n v="1684"/>
    <n v="45776"/>
    <n v="45821"/>
    <s v="Ana Val"/>
    <n v="45807"/>
    <s v="FASE 2"/>
    <s v="17/07/2025 DESESTIMANDO"/>
    <n v="80"/>
    <m/>
    <m/>
    <s v="SI"/>
    <s v="18/06/2025?"/>
    <s v="A partir de 2025"/>
    <m/>
    <n v="6000"/>
    <m/>
    <n v="3"/>
    <n v="1"/>
    <n v="0"/>
    <n v="0"/>
    <s v="Consell Comarcal de l'Alt Empordà"/>
    <s v="El Consell"/>
    <s v="El Consell"/>
    <m/>
    <m/>
    <m/>
    <m/>
    <x v="7"/>
    <n v="0"/>
    <n v="0"/>
    <n v="12"/>
    <x v="1"/>
    <n v="3.5629453681710213"/>
    <m/>
    <n v="168.4"/>
    <x v="1"/>
  </r>
  <r>
    <x v="18"/>
    <n v="17015"/>
    <x v="2593"/>
    <n v="20599"/>
    <n v="45776"/>
    <n v="45821"/>
    <s v="Ana Val"/>
    <n v="45825"/>
    <s v="OK"/>
    <n v="45891"/>
    <n v="120"/>
    <s v="Finales 2024"/>
    <n v="0.93300000000000005"/>
    <s v="SI"/>
    <n v="45012"/>
    <s v="NO sabe"/>
    <m/>
    <n v="4240"/>
    <m/>
    <m/>
    <m/>
    <m/>
    <m/>
    <s v="Consell Comarcal  del Pla de l'ESTANY"/>
    <s v="SI"/>
    <s v="El Consell"/>
    <m/>
    <m/>
    <m/>
    <m/>
    <x v="7"/>
    <n v="0.93300000000000005"/>
    <n v="112"/>
    <n v="10"/>
    <x v="1"/>
    <n v="0.20583523472013204"/>
    <m/>
    <n v="2059.9"/>
    <x v="2"/>
  </r>
  <r>
    <x v="18"/>
    <n v="17016"/>
    <x v="2594"/>
    <n v="1057"/>
    <n v="45776"/>
    <n v="45821"/>
    <s v="Ana Val"/>
    <n v="45777"/>
    <s v="OK"/>
    <s v="15/07/2025 FINALIZADA"/>
    <n v="39"/>
    <n v="45847"/>
    <n v="60"/>
    <s v="SI"/>
    <n v="45827"/>
    <s v="SI"/>
    <n v="60"/>
    <n v="4524"/>
    <n v="2300"/>
    <n v="4"/>
    <n v="5"/>
    <n v="0"/>
    <n v="2"/>
    <s v="Consell Comarcal de l'Alt Empordà "/>
    <s v="SI"/>
    <s v="NO"/>
    <m/>
    <m/>
    <m/>
    <m/>
    <x v="7"/>
    <n v="0.6"/>
    <n v="23"/>
    <n v="16"/>
    <x v="2"/>
    <n v="4.2800378429517503"/>
    <n v="2.1759697256385997"/>
    <n v="105.7"/>
    <x v="1"/>
  </r>
  <r>
    <x v="18"/>
    <n v="17013"/>
    <x v="2595"/>
    <n v="4245"/>
    <n v="45776"/>
    <m/>
    <s v="Ana Val"/>
    <n v="45812"/>
    <s v="OK"/>
    <m/>
    <n v="430"/>
    <s v="Lo van a hacer"/>
    <n v="0.8"/>
    <s v="NO"/>
    <s v="para septiembre"/>
    <s v="NO"/>
    <m/>
    <m/>
    <n v="3500"/>
    <n v="15"/>
    <n v="0"/>
    <n v="0"/>
    <n v="3"/>
    <s v="Recogida CCBE y colabora Asoc. Progat"/>
    <s v="NO"/>
    <s v="NO"/>
    <m/>
    <m/>
    <m/>
    <m/>
    <x v="7"/>
    <n v="0.8"/>
    <n v="344"/>
    <n v="14"/>
    <x v="1"/>
    <m/>
    <n v="0.82449941107184921"/>
    <n v="424.5"/>
    <x v="1"/>
  </r>
  <r>
    <x v="18"/>
    <n v="17018"/>
    <x v="2596"/>
    <n v="737"/>
    <n v="45776"/>
    <m/>
    <s v="Ana Val"/>
    <n v="45854"/>
    <s v="OK"/>
    <m/>
    <n v="28"/>
    <s v="estable desde 2019"/>
    <n v="0.9"/>
    <s v="NO"/>
    <m/>
    <s v="SI"/>
    <m/>
    <n v="750"/>
    <m/>
    <n v="0"/>
    <n v="0"/>
    <n v="0"/>
    <n v="0"/>
    <s v="Asoc. Elbonsgats contratos vet. Viladamat y Verges"/>
    <s v="NO"/>
    <s v="NO"/>
    <m/>
    <m/>
    <m/>
    <m/>
    <x v="7"/>
    <n v="0.9"/>
    <n v="25"/>
    <n v="13"/>
    <x v="1"/>
    <n v="1.0176390773405699"/>
    <m/>
    <n v="73.7"/>
    <x v="1"/>
  </r>
  <r>
    <x v="18"/>
    <n v="17019"/>
    <x v="2597"/>
    <n v="2583"/>
    <n v="45776"/>
    <n v="45930"/>
    <s v="Ana Val"/>
    <n v="45777"/>
    <s v="FASE 2"/>
    <s v="23/10 y 11/11R ESTIMANDO 15 DÍAS"/>
    <n v="0"/>
    <m/>
    <m/>
    <s v="NO"/>
    <m/>
    <s v="NO"/>
    <m/>
    <m/>
    <m/>
    <n v="3"/>
    <n v="0"/>
    <n v="0"/>
    <n v="0"/>
    <s v="UN GAT UN AMIC"/>
    <s v="SI"/>
    <s v="SI"/>
    <m/>
    <m/>
    <m/>
    <m/>
    <x v="7"/>
    <n v="0"/>
    <n v="0"/>
    <n v="9"/>
    <x v="1"/>
    <m/>
    <m/>
    <n v="258.3"/>
    <x v="0"/>
  </r>
  <r>
    <x v="18"/>
    <n v="17020"/>
    <x v="2598"/>
    <n v="5141"/>
    <n v="45776"/>
    <n v="45930"/>
    <s v="Ana Val"/>
    <n v="45777"/>
    <s v="FASE 2"/>
    <s v="28/10 y 02/12R FINALIZADA"/>
    <n v="50"/>
    <n v="45627"/>
    <n v="0.7"/>
    <s v="NO"/>
    <m/>
    <s v="NO"/>
    <m/>
    <n v="15000"/>
    <m/>
    <n v="5"/>
    <n v="40"/>
    <m/>
    <m/>
    <s v="Consell Comarcal del Gironès"/>
    <s v="SI"/>
    <s v="SI"/>
    <m/>
    <m/>
    <m/>
    <m/>
    <x v="7"/>
    <n v="0.7"/>
    <n v="35"/>
    <n v="11"/>
    <x v="1"/>
    <n v="2.917720287881735"/>
    <m/>
    <n v="514.1"/>
    <x v="2"/>
  </r>
  <r>
    <x v="18"/>
    <n v="17021"/>
    <x v="2599"/>
    <n v="204"/>
    <n v="45776"/>
    <n v="45931"/>
    <s v="Ana Val"/>
    <m/>
    <s v="FASE 2"/>
    <s v="20/10 y 11/11 ESTIMANDO"/>
    <n v="18"/>
    <n v="2024"/>
    <n v="0.9"/>
    <s v="SI"/>
    <n v="45470"/>
    <s v="NO"/>
    <m/>
    <n v="2149.7199999999998"/>
    <n v="800"/>
    <n v="5"/>
    <n v="8"/>
    <n v="0"/>
    <n v="2"/>
    <s v="Consell Comarcal Garrotxa"/>
    <s v="SI"/>
    <s v="SI"/>
    <m/>
    <m/>
    <m/>
    <m/>
    <x v="7"/>
    <n v="0.9"/>
    <n v="16"/>
    <n v="15"/>
    <x v="1"/>
    <n v="10.537843137254901"/>
    <n v="3.9215686274509802"/>
    <n v="20.399999999999999"/>
    <x v="1"/>
  </r>
  <r>
    <x v="18"/>
    <n v="17022"/>
    <x v="2600"/>
    <n v="11683"/>
    <n v="45776"/>
    <n v="45931"/>
    <s v="Ana Val"/>
    <n v="45777"/>
    <s v="FASE 2"/>
    <s v="06/11 Y 10/12R FINALIZADA"/>
    <n v="145"/>
    <n v="45931"/>
    <n v="0.55000000000000004"/>
    <s v="NO"/>
    <s v="Pte. aprobación"/>
    <s v="NO"/>
    <m/>
    <n v="9000"/>
    <m/>
    <n v="28"/>
    <n v="35"/>
    <n v="0"/>
    <s v=""/>
    <s v="2 entidades sin nombrar y Consell Comarcal Baix Empordà"/>
    <s v="SI"/>
    <s v="SI"/>
    <m/>
    <m/>
    <m/>
    <m/>
    <x v="7"/>
    <n v="0.55000000000000004"/>
    <n v="80"/>
    <n v="14"/>
    <x v="1"/>
    <n v="0.77035008131473082"/>
    <m/>
    <n v="1168.3"/>
    <x v="1"/>
  </r>
  <r>
    <x v="18"/>
    <n v="17234"/>
    <x v="2601"/>
    <n v="223"/>
    <n v="45776"/>
    <n v="45932"/>
    <s v="Ana Val"/>
    <n v="45777"/>
    <s v="FASE 2"/>
    <s v="13/11 Y 25/11R FINALIZADA"/>
    <n v="0"/>
    <m/>
    <m/>
    <s v="SI"/>
    <n v="45502"/>
    <s v="NO"/>
    <m/>
    <n v="1000"/>
    <m/>
    <n v="0"/>
    <n v="0"/>
    <n v="0"/>
    <n v="0"/>
    <s v="Consell Comarcal de l’Alt Empordà"/>
    <s v="SI"/>
    <s v="SI"/>
    <m/>
    <m/>
    <m/>
    <m/>
    <x v="7"/>
    <n v="0"/>
    <n v="0"/>
    <n v="11"/>
    <x v="1"/>
    <n v="4.4843049327354256"/>
    <m/>
    <n v="22.3"/>
    <x v="0"/>
  </r>
  <r>
    <x v="18"/>
    <n v="17023"/>
    <x v="2602"/>
    <n v="42198"/>
    <n v="45776"/>
    <n v="45932"/>
    <s v="Ana Val"/>
    <n v="45777"/>
    <s v="FASE 2"/>
    <s v="03/11 Y 10/12R FINALIZADA"/>
    <n v="866"/>
    <n v="45748"/>
    <n v="0.86260000000000003"/>
    <s v="SI"/>
    <n v="45792"/>
    <s v="NO"/>
    <m/>
    <n v="25000"/>
    <n v="45000"/>
    <n v="55"/>
    <n v="22"/>
    <n v="0"/>
    <n v="0"/>
    <s v="Sa Gatonera de Blanes y Consell Comarcal de la Selva"/>
    <s v="SI"/>
    <s v="SI"/>
    <m/>
    <m/>
    <m/>
    <m/>
    <x v="7"/>
    <n v="0.86260000000000003"/>
    <n v="747"/>
    <n v="15"/>
    <x v="1"/>
    <n v="0.59244513958007483"/>
    <n v="1.0664012512441348"/>
    <n v="4219.8"/>
    <x v="1"/>
  </r>
  <r>
    <x v="18"/>
    <n v="17029"/>
    <x v="2603"/>
    <n v="4"/>
    <n v="45776"/>
    <n v="45932"/>
    <s v="Ana Val"/>
    <n v="45796"/>
    <s v="FASE 2"/>
    <s v="21/10 Y 11/11R FINALIZADA"/>
    <n v="0"/>
    <s v="Sin censo"/>
    <m/>
    <s v="NO"/>
    <m/>
    <s v="NO"/>
    <m/>
    <m/>
    <m/>
    <n v="0"/>
    <n v="0"/>
    <n v="0"/>
    <n v="0"/>
    <s v="NO"/>
    <s v="NO"/>
    <s v="NO"/>
    <m/>
    <m/>
    <m/>
    <m/>
    <x v="7"/>
    <n v="0"/>
    <n v="0"/>
    <n v="10"/>
    <x v="1"/>
    <m/>
    <m/>
    <n v="0.4"/>
    <x v="0"/>
  </r>
  <r>
    <x v="18"/>
    <n v="17024"/>
    <x v="2604"/>
    <n v="497"/>
    <n v="45776"/>
    <n v="45932"/>
    <s v="Ana Val"/>
    <n v="45782"/>
    <s v="FASE 2"/>
    <s v="04/12/2025 R ESTIMANDO"/>
    <n v="0"/>
    <m/>
    <m/>
    <s v="NO"/>
    <m/>
    <s v="NO"/>
    <m/>
    <m/>
    <m/>
    <m/>
    <m/>
    <m/>
    <m/>
    <s v="Consell Comarcal de la Cerdanya"/>
    <s v="NO"/>
    <s v="NO"/>
    <m/>
    <m/>
    <m/>
    <m/>
    <x v="7"/>
    <n v="0"/>
    <n v="0"/>
    <n v="5"/>
    <x v="1"/>
    <m/>
    <m/>
    <n v="49.7"/>
    <x v="0"/>
  </r>
  <r>
    <x v="18"/>
    <n v="17025"/>
    <x v="2605"/>
    <n v="1804"/>
    <n v="45776"/>
    <n v="45932"/>
    <s v="Ana Val"/>
    <n v="45782"/>
    <s v="FASE 2"/>
    <s v="15/10 y 11/11R FINALIZADA"/>
    <n v="38"/>
    <n v="45790"/>
    <n v="1"/>
    <s v="SI"/>
    <n v="45558"/>
    <s v="NO"/>
    <m/>
    <n v="3900"/>
    <s v=""/>
    <n v="0"/>
    <n v="0"/>
    <n v="0"/>
    <n v="0"/>
    <s v="Consell Comarcal del Gironès"/>
    <s v="SI"/>
    <s v="SI"/>
    <m/>
    <m/>
    <m/>
    <m/>
    <x v="7"/>
    <n v="1"/>
    <n v="38"/>
    <n v="15"/>
    <x v="1"/>
    <n v="2.161862527716186"/>
    <m/>
    <n v="180.4"/>
    <x v="1"/>
  </r>
  <r>
    <x v="18"/>
    <n v="17026"/>
    <x v="2606"/>
    <n v="773"/>
    <n v="45776"/>
    <n v="45932"/>
    <s v="Ana Val"/>
    <n v="45777"/>
    <s v="FASE 2"/>
    <s v="30/10 Y 11/11R FINALIZADA"/>
    <n v="30"/>
    <n v="45657"/>
    <n v="0.25"/>
    <s v="SI"/>
    <n v="45497"/>
    <s v="SI"/>
    <n v="0.25"/>
    <n v="7947"/>
    <m/>
    <m/>
    <m/>
    <m/>
    <m/>
    <s v="Consell Comarcal de l'Alt Empordà."/>
    <s v="SI"/>
    <s v="NO"/>
    <m/>
    <m/>
    <m/>
    <m/>
    <x v="7"/>
    <n v="0.25"/>
    <n v="8"/>
    <n v="11"/>
    <x v="1"/>
    <n v="10.280724450194048"/>
    <m/>
    <n v="77.3"/>
    <x v="1"/>
  </r>
  <r>
    <x v="18"/>
    <n v="17027"/>
    <x v="2607"/>
    <n v="3930"/>
    <n v="45776"/>
    <n v="45932"/>
    <s v="Ana Val"/>
    <n v="45777"/>
    <s v="FASE 2"/>
    <s v="10/11 Y 09/12R DESESTIMANDO"/>
    <n v="117"/>
    <n v="45658"/>
    <n v="0.7"/>
    <s v="SI"/>
    <n v="45621"/>
    <s v="SI"/>
    <n v="0.17"/>
    <n v="40000"/>
    <m/>
    <n v="2"/>
    <n v="4"/>
    <m/>
    <m/>
    <s v="NO"/>
    <s v="SI"/>
    <s v="NO"/>
    <m/>
    <m/>
    <m/>
    <m/>
    <x v="7"/>
    <n v="0.7"/>
    <n v="82"/>
    <n v="13"/>
    <x v="1"/>
    <n v="10.178117048346056"/>
    <m/>
    <n v="393"/>
    <x v="1"/>
  </r>
  <r>
    <x v="18"/>
    <n v="17028"/>
    <x v="2608"/>
    <n v="395"/>
    <n v="45776"/>
    <n v="45932"/>
    <s v="Ana Val"/>
    <n v="45784"/>
    <s v="FASE 2"/>
    <s v="11/11/2025R. ESTIMANDO 15 DÍAS"/>
    <n v="0"/>
    <m/>
    <m/>
    <m/>
    <m/>
    <m/>
    <m/>
    <m/>
    <m/>
    <m/>
    <m/>
    <m/>
    <m/>
    <m/>
    <m/>
    <m/>
    <m/>
    <m/>
    <m/>
    <m/>
    <x v="7"/>
    <n v="0"/>
    <n v="0"/>
    <n v="0"/>
    <x v="0"/>
    <m/>
    <m/>
    <n v="39.5"/>
    <x v="0"/>
  </r>
  <r>
    <x v="18"/>
    <n v="17031"/>
    <x v="2609"/>
    <n v="281"/>
    <n v="45776"/>
    <n v="45934"/>
    <s v="Ana Val"/>
    <n v="45814"/>
    <s v="FASE 2"/>
    <s v="23/10 Y 11/11R FINALIZANDO"/>
    <n v="0"/>
    <s v="sin datos"/>
    <m/>
    <s v="SI"/>
    <n v="45483"/>
    <s v="sin datos"/>
    <m/>
    <n v="2000"/>
    <m/>
    <m/>
    <m/>
    <m/>
    <m/>
    <s v="Consell Comarcal de l'Alt Empordà"/>
    <s v="NO"/>
    <s v="NO"/>
    <m/>
    <m/>
    <m/>
    <m/>
    <x v="7"/>
    <n v="0"/>
    <n v="0"/>
    <n v="8"/>
    <x v="1"/>
    <n v="7.117437722419929"/>
    <m/>
    <n v="28.1"/>
    <x v="0"/>
  </r>
  <r>
    <x v="18"/>
    <n v="17030"/>
    <x v="1966"/>
    <n v="978"/>
    <n v="45776"/>
    <m/>
    <s v="Ana Val"/>
    <n v="45862"/>
    <s v="OK"/>
    <m/>
    <n v="450"/>
    <n v="45597"/>
    <n v="0.59"/>
    <s v="SI"/>
    <n v="45474"/>
    <s v="NO"/>
    <m/>
    <n v="13999"/>
    <m/>
    <n v="8"/>
    <n v="60"/>
    <n v="0"/>
    <n v="2"/>
    <s v="Esterivet Control, captura con Serproanimal/"/>
    <s v="SI"/>
    <s v="SI"/>
    <m/>
    <m/>
    <m/>
    <m/>
    <x v="7"/>
    <n v="0.59"/>
    <n v="266"/>
    <n v="14"/>
    <x v="1"/>
    <n v="14.313905930470348"/>
    <m/>
    <n v="97.8"/>
    <x v="3"/>
  </r>
  <r>
    <x v="18"/>
    <n v="17032"/>
    <x v="2610"/>
    <n v="2918"/>
    <n v="45776"/>
    <m/>
    <s v="Ana Val"/>
    <n v="45782"/>
    <s v="OK"/>
    <n v="45916"/>
    <n v="341"/>
    <n v="45778"/>
    <n v="0.91"/>
    <s v="SI"/>
    <n v="45805"/>
    <s v="SI"/>
    <n v="0.66"/>
    <n v="40000"/>
    <m/>
    <m/>
    <m/>
    <m/>
    <m/>
    <s v="Associació de Ses Animals de Cadqaqués "/>
    <s v="SI"/>
    <s v="SI"/>
    <m/>
    <m/>
    <m/>
    <m/>
    <x v="7"/>
    <n v="0.91"/>
    <n v="310"/>
    <n v="11"/>
    <x v="1"/>
    <n v="13.708019191226867"/>
    <m/>
    <n v="291.8"/>
    <x v="1"/>
  </r>
  <r>
    <x v="18"/>
    <n v="17033"/>
    <x v="2611"/>
    <n v="8509"/>
    <n v="45776"/>
    <n v="45934"/>
    <s v="Ana Val"/>
    <n v="45777"/>
    <s v="FASE 2 "/>
    <s v="14/11 R ESTIMANDO y 17/11 RESPUESTA"/>
    <n v="550"/>
    <n v="45778"/>
    <n v="0.45"/>
    <s v="SI"/>
    <n v="45470"/>
    <s v="SI"/>
    <n v="0.28999999999999998"/>
    <n v="16300"/>
    <n v="17500"/>
    <n v="34"/>
    <n v="0"/>
    <m/>
    <m/>
    <s v="Associació Sos Cats y Consell Comarcal Selva"/>
    <s v="SI"/>
    <s v="NO"/>
    <m/>
    <m/>
    <m/>
    <m/>
    <x v="7"/>
    <n v="0.45"/>
    <n v="248"/>
    <n v="14"/>
    <x v="1"/>
    <n v="1.9156187566106475"/>
    <n v="2.0566459043365848"/>
    <n v="850.9"/>
    <x v="1"/>
  </r>
  <r>
    <x v="18"/>
    <n v="17034"/>
    <x v="2612"/>
    <n v="12316"/>
    <n v="45776"/>
    <n v="45934"/>
    <s v="Ana Val"/>
    <n v="45777"/>
    <s v="FASE 2"/>
    <s v="30/10 Y 09/12R FINALIZADA"/>
    <n v="460"/>
    <s v="Sept.. 2025"/>
    <n v="0.65"/>
    <s v="SI"/>
    <n v="44985"/>
    <s v="SI"/>
    <n v="0.22"/>
    <n v="28318.75"/>
    <n v="18419.79"/>
    <n v="35"/>
    <n v="3"/>
    <n v="0"/>
    <n v="0"/>
    <s v="Consell Comarcal Baix Empordà y Protec.Rodamón"/>
    <s v="SI"/>
    <s v="NO"/>
    <m/>
    <m/>
    <m/>
    <m/>
    <x v="7"/>
    <n v="0.65"/>
    <n v="299"/>
    <n v="16"/>
    <x v="2"/>
    <n v="2.2993463786943811"/>
    <n v="1.4955984085742124"/>
    <n v="1231.5999999999999"/>
    <x v="1"/>
  </r>
  <r>
    <x v="18"/>
    <n v="17035"/>
    <x v="2613"/>
    <n v="711"/>
    <n v="45776"/>
    <n v="45808"/>
    <s v="Ana Val"/>
    <n v="45805"/>
    <s v="FASE 2"/>
    <s v="23/09 ESTIMANDO 6/11 RESPUESTA"/>
    <n v="2"/>
    <s v=" 19/09/24 13/06/24"/>
    <n v="50"/>
    <s v="SI"/>
    <s v="12/06/24 22/03//23 "/>
    <s v="SI"/>
    <n v="50"/>
    <n v="900"/>
    <m/>
    <n v="0"/>
    <n v="6"/>
    <n v="0"/>
    <n v="1"/>
    <s v="Consell Comarcal del Pla de l’Estany"/>
    <s v="NO"/>
    <s v="SI"/>
    <m/>
    <m/>
    <m/>
    <m/>
    <x v="7"/>
    <n v="0.5"/>
    <n v="1"/>
    <n v="15"/>
    <x v="1"/>
    <n v="1.2658227848101267"/>
    <m/>
    <n v="71.099999999999994"/>
    <x v="2"/>
  </r>
  <r>
    <x v="18"/>
    <n v="17036"/>
    <x v="2614"/>
    <n v="3262"/>
    <n v="45776"/>
    <n v="45935"/>
    <s v="Ana Val"/>
    <n v="45777"/>
    <s v="FASE 2"/>
    <s v="27/10 Y 14/11R ESTIMANDO 15 DÍAS APART. 1"/>
    <n v="0"/>
    <s v="No tienen"/>
    <m/>
    <s v="SI"/>
    <n v="45820"/>
    <s v="SI"/>
    <n v="0.05"/>
    <n v="3500"/>
    <n v="8300"/>
    <n v="0"/>
    <n v="0"/>
    <n v="0"/>
    <n v="0"/>
    <s v="Consell Comarcal del Ripollès y Associació Vida Digna"/>
    <s v="SI"/>
    <s v="SI"/>
    <m/>
    <m/>
    <m/>
    <m/>
    <x v="7"/>
    <n v="0"/>
    <n v="0"/>
    <n v="14"/>
    <x v="1"/>
    <n v="1.0729613733905579"/>
    <n v="2.544451256897609"/>
    <n v="326.2"/>
    <x v="0"/>
  </r>
  <r>
    <x v="18"/>
    <n v="17037"/>
    <x v="2615"/>
    <n v="165"/>
    <n v="45776"/>
    <n v="45935"/>
    <s v="Ana Val"/>
    <n v="45777"/>
    <s v="FASE 2"/>
    <s v="10/11 Y 09/12R ESTIMANDO"/>
    <n v="30"/>
    <n v="45627"/>
    <n v="0.66600000000000004"/>
    <s v="NO"/>
    <m/>
    <s v="SI"/>
    <n v="0.66600000000000004"/>
    <n v="3000"/>
    <n v="1000"/>
    <n v="0"/>
    <n v="0"/>
    <n v="0"/>
    <n v="0"/>
    <s v="Consell Comarcal del Ripollès"/>
    <s v="SI"/>
    <s v="SI"/>
    <m/>
    <m/>
    <m/>
    <m/>
    <x v="7"/>
    <n v="0.66600000000000004"/>
    <n v="20"/>
    <n v="15"/>
    <x v="1"/>
    <n v="18.181818181818183"/>
    <n v="6.0606060606060606"/>
    <n v="16.5"/>
    <x v="1"/>
  </r>
  <r>
    <x v="18"/>
    <n v="17038"/>
    <x v="2616"/>
    <n v="544"/>
    <n v="45776"/>
    <n v="45935"/>
    <s v="Ana Val"/>
    <m/>
    <s v="FASE 2"/>
    <s v="30/10 Y 14/11R FINALIZADA"/>
    <n v="0"/>
    <s v="No tienen"/>
    <m/>
    <s v="NO"/>
    <m/>
    <m/>
    <m/>
    <m/>
    <n v="1500"/>
    <n v="0"/>
    <n v="1"/>
    <n v="0"/>
    <n v="0"/>
    <s v="Consell Comarcal del Gironès"/>
    <s v="SI"/>
    <s v="NO"/>
    <m/>
    <m/>
    <m/>
    <m/>
    <x v="7"/>
    <n v="0"/>
    <n v="0"/>
    <n v="10"/>
    <x v="1"/>
    <m/>
    <n v="2.7573529411764706"/>
    <n v="54.4"/>
    <x v="0"/>
  </r>
  <r>
    <x v="18"/>
    <n v="17039"/>
    <x v="2617"/>
    <n v="2527"/>
    <n v="45776"/>
    <n v="45935"/>
    <s v="Ana Val"/>
    <n v="45777"/>
    <s v="FASE 2"/>
    <s v="14/11/2025 ESTIMANDO 15 DÍAS"/>
    <n v="0"/>
    <m/>
    <m/>
    <m/>
    <m/>
    <m/>
    <m/>
    <m/>
    <m/>
    <m/>
    <m/>
    <m/>
    <m/>
    <m/>
    <m/>
    <m/>
    <m/>
    <m/>
    <m/>
    <m/>
    <x v="7"/>
    <n v="0"/>
    <n v="0"/>
    <n v="0"/>
    <x v="0"/>
    <m/>
    <m/>
    <n v="252.7"/>
    <x v="0"/>
  </r>
  <r>
    <x v="18"/>
    <n v="17040"/>
    <x v="2618"/>
    <n v="744"/>
    <n v="45776"/>
    <n v="45935"/>
    <s v="Ana Val"/>
    <n v="45789"/>
    <s v="FASE 2"/>
    <s v="28/10,05/11,09/12,22/01 ESTIMANDO PARCIAL"/>
    <n v="31"/>
    <n v="46043"/>
    <m/>
    <s v="NO"/>
    <m/>
    <s v="SI AnimalesCompañia"/>
    <n v="1"/>
    <n v="0"/>
    <n v="0"/>
    <n v="0"/>
    <n v="0"/>
    <n v="0"/>
    <n v="0"/>
    <s v="Consell Comarcal del Gironès"/>
    <s v="SI"/>
    <s v="SI"/>
    <m/>
    <m/>
    <m/>
    <m/>
    <x v="7"/>
    <n v="0"/>
    <n v="0"/>
    <n v="14"/>
    <x v="1"/>
    <n v="0"/>
    <n v="0"/>
    <n v="74.400000000000006"/>
    <x v="1"/>
  </r>
  <r>
    <x v="18"/>
    <n v="17041"/>
    <x v="2619"/>
    <n v="25"/>
    <n v="45776"/>
    <n v="45801"/>
    <s v="Ana Val"/>
    <s v="RECHAZADO"/>
    <s v="FASE 2"/>
    <s v="16/07 ESTIMANDO  Y 28/11 RESPUESTA"/>
    <n v="0"/>
    <m/>
    <m/>
    <s v="NO"/>
    <m/>
    <s v="SI"/>
    <n v="80"/>
    <m/>
    <m/>
    <m/>
    <m/>
    <n v="0"/>
    <n v="0"/>
    <s v="Consell Comarcal de l’Alt Empordà"/>
    <s v="NO"/>
    <s v="NO"/>
    <m/>
    <m/>
    <m/>
    <m/>
    <x v="7"/>
    <n v="0"/>
    <n v="0"/>
    <n v="8"/>
    <x v="1"/>
    <m/>
    <m/>
    <n v="2.5"/>
    <x v="0"/>
  </r>
  <r>
    <x v="18"/>
    <n v="17042"/>
    <x v="2620"/>
    <n v="693"/>
    <n v="45776"/>
    <n v="45801"/>
    <s v="Ana Val"/>
    <n v="45785"/>
    <s v="OK"/>
    <n v="45804"/>
    <n v="40"/>
    <n v="45436"/>
    <n v="0.3"/>
    <s v="SI"/>
    <n v="45457"/>
    <s v="SI"/>
    <n v="0.3"/>
    <s v=""/>
    <m/>
    <n v="1"/>
    <n v="0"/>
    <n v="0"/>
    <n v="0"/>
    <s v="Consell Comarcal de l'Alt Empordà de Figueres"/>
    <m/>
    <m/>
    <m/>
    <m/>
    <m/>
    <m/>
    <x v="7"/>
    <n v="0.3"/>
    <n v="12"/>
    <n v="13"/>
    <x v="1"/>
    <m/>
    <m/>
    <n v="69.3"/>
    <x v="1"/>
  </r>
  <r>
    <x v="18"/>
    <n v="17044"/>
    <x v="2621"/>
    <n v="10943"/>
    <n v="45776"/>
    <m/>
    <s v="Ana Val"/>
    <n v="45895"/>
    <s v="OK"/>
    <m/>
    <n v="200"/>
    <s v="finales 2024"/>
    <n v="50"/>
    <s v="NO"/>
    <m/>
    <s v="SI"/>
    <n v="0.1"/>
    <n v="5000"/>
    <n v="7200"/>
    <m/>
    <m/>
    <m/>
    <m/>
    <s v="Consell Comarcal del Gironès"/>
    <s v="SI"/>
    <s v="SI"/>
    <m/>
    <m/>
    <m/>
    <m/>
    <x v="7"/>
    <n v="0.5"/>
    <n v="100"/>
    <n v="11"/>
    <x v="1"/>
    <n v="0.45691309512930639"/>
    <n v="0.65795485698620126"/>
    <n v="1094.3"/>
    <x v="1"/>
  </r>
  <r>
    <x v="18"/>
    <n v="17048"/>
    <x v="2622"/>
    <n v="12981"/>
    <n v="45776"/>
    <n v="45935"/>
    <s v="Ana Val"/>
    <n v="45777"/>
    <s v="FASE 2"/>
    <s v="28/10 Y 14/11R FINALIZADA"/>
    <n v="808"/>
    <n v="45490"/>
    <m/>
    <s v="SI"/>
    <n v="45490"/>
    <s v="SI"/>
    <m/>
    <n v="73000"/>
    <n v="28000"/>
    <n v="21"/>
    <m/>
    <m/>
    <m/>
    <s v="Consell Comarcal del Baix Empordà"/>
    <s v="SI"/>
    <s v="NO"/>
    <m/>
    <m/>
    <m/>
    <m/>
    <x v="7"/>
    <n v="0"/>
    <n v="0"/>
    <n v="11"/>
    <x v="1"/>
    <n v="5.6236037285263079"/>
    <n v="2.1569986903936522"/>
    <n v="1298.0999999999999"/>
    <x v="1"/>
  </r>
  <r>
    <x v="18"/>
    <n v="17046"/>
    <x v="2623"/>
    <n v="957"/>
    <n v="45776"/>
    <m/>
    <s v="Ana Val"/>
    <n v="45812"/>
    <s v="OK"/>
    <m/>
    <n v="2"/>
    <m/>
    <n v="1"/>
    <s v="NO"/>
    <m/>
    <s v="SI"/>
    <n v="0.5"/>
    <n v="600"/>
    <n v="4554.0200000000004"/>
    <n v="5"/>
    <n v="5"/>
    <n v="0"/>
    <n v="0"/>
    <s v="Consell Comacal de la Garrtoxa"/>
    <s v="SI"/>
    <s v="SI"/>
    <m/>
    <m/>
    <m/>
    <m/>
    <x v="7"/>
    <n v="1"/>
    <n v="2"/>
    <n v="14"/>
    <x v="1"/>
    <n v="0.62695924764890287"/>
    <n v="4.7586415882967614"/>
    <n v="95.7"/>
    <x v="2"/>
  </r>
  <r>
    <x v="18"/>
    <n v="17047"/>
    <x v="2624"/>
    <n v="12163"/>
    <n v="45776"/>
    <n v="45935"/>
    <s v="Ana Val"/>
    <n v="45777"/>
    <s v="FASE 2"/>
    <s v="24/10 Y 14/11R FINALIZADA"/>
    <n v="450"/>
    <n v="45658"/>
    <n v="0.7"/>
    <s v="SI"/>
    <n v="45960"/>
    <s v="SI"/>
    <n v="0.15"/>
    <n v="30000"/>
    <s v=""/>
    <n v="55"/>
    <n v="5"/>
    <n v="1"/>
    <n v="0"/>
    <s v="PROGAT AMPURIA y CANINIWEN"/>
    <s v="SI"/>
    <s v="SI"/>
    <m/>
    <m/>
    <m/>
    <m/>
    <x v="7"/>
    <n v="0.7"/>
    <n v="315"/>
    <n v="16"/>
    <x v="2"/>
    <n v="2.4664967524459427"/>
    <m/>
    <n v="1216.3"/>
    <x v="1"/>
  </r>
  <r>
    <x v="18"/>
    <n v="17189"/>
    <x v="2625"/>
    <n v="2014"/>
    <n v="45776"/>
    <n v="45802"/>
    <s v="Ana Val"/>
    <n v="45789"/>
    <s v="OK"/>
    <n v="45820"/>
    <n v="171"/>
    <n v="45658"/>
    <n v="0.22800000000000001"/>
    <s v="SI"/>
    <n v="45685"/>
    <s v="SI"/>
    <n v="0.11"/>
    <n v="8656.5400000000009"/>
    <n v="4100"/>
    <n v="0"/>
    <n v="1"/>
    <n v="0"/>
    <n v="0"/>
    <s v="CAAS, Clinica Vet, La Piula, Canis Girona"/>
    <s v="SI"/>
    <s v="SI"/>
    <m/>
    <m/>
    <m/>
    <m/>
    <x v="7"/>
    <n v="0.22800000000000001"/>
    <n v="39"/>
    <n v="16"/>
    <x v="2"/>
    <n v="4.298182720953327"/>
    <n v="2.0357497517378351"/>
    <n v="201.4"/>
    <x v="1"/>
  </r>
  <r>
    <x v="18"/>
    <n v="17049"/>
    <x v="2626"/>
    <n v="5561"/>
    <n v="45776"/>
    <m/>
    <s v="Ana Val"/>
    <n v="45811"/>
    <s v="OK"/>
    <m/>
    <n v="98"/>
    <n v="45658"/>
    <n v="0.9"/>
    <s v="NO"/>
    <s v="Pte.aprobación"/>
    <s v="SI"/>
    <m/>
    <n v="11600"/>
    <m/>
    <n v="1"/>
    <n v="11"/>
    <n v="0"/>
    <n v="11"/>
    <s v="Serveis Zoológics La Devesa"/>
    <s v="SI"/>
    <s v="NO"/>
    <m/>
    <m/>
    <m/>
    <m/>
    <x v="7"/>
    <n v="0.9"/>
    <n v="88"/>
    <n v="14"/>
    <x v="1"/>
    <n v="2.0859557633519152"/>
    <m/>
    <n v="556.1"/>
    <x v="1"/>
  </r>
  <r>
    <x v="18"/>
    <n v="17050"/>
    <x v="2627"/>
    <n v="997"/>
    <n v="45776"/>
    <n v="45935"/>
    <s v="Ana Val"/>
    <n v="45782"/>
    <s v="FASE 2"/>
    <s v="04/11 Y 14/11 ESTIMANDO 15 DÍAS pregunta 1"/>
    <n v="5"/>
    <m/>
    <n v="0.2"/>
    <s v="Sin respuesta"/>
    <m/>
    <m/>
    <m/>
    <n v="1000"/>
    <n v="1000"/>
    <n v="0"/>
    <n v="1"/>
    <m/>
    <m/>
    <s v="Consell Comarcal del Gironès"/>
    <s v="SI"/>
    <s v="NO"/>
    <m/>
    <m/>
    <m/>
    <m/>
    <x v="7"/>
    <n v="0.2"/>
    <n v="1"/>
    <n v="10"/>
    <x v="1"/>
    <n v="1.0030090270812437"/>
    <n v="1.0030090270812437"/>
    <n v="99.7"/>
    <x v="2"/>
  </r>
  <r>
    <x v="18"/>
    <n v="17051"/>
    <x v="2628"/>
    <n v="294"/>
    <n v="45776"/>
    <n v="45935"/>
    <s v="Ana Val"/>
    <n v="45777"/>
    <s v="FASE 2"/>
    <s v="16/10 Y 14/11R ESTMANDO 15 DÍAS Apart. 1"/>
    <n v="0"/>
    <m/>
    <m/>
    <m/>
    <m/>
    <m/>
    <m/>
    <m/>
    <n v="1265"/>
    <m/>
    <m/>
    <m/>
    <m/>
    <m/>
    <m/>
    <m/>
    <m/>
    <m/>
    <m/>
    <m/>
    <x v="7"/>
    <n v="0"/>
    <n v="0"/>
    <n v="1"/>
    <x v="1"/>
    <m/>
    <n v="4.3027210884353737"/>
    <n v="29.4"/>
    <x v="0"/>
  </r>
  <r>
    <x v="18"/>
    <n v="17054"/>
    <x v="2629"/>
    <n v="491"/>
    <n v="45776"/>
    <n v="45935"/>
    <s v="Ana Val"/>
    <n v="45777"/>
    <s v="FASE 2"/>
    <s v="20/10,05/11, 09/12 FINALIZADA"/>
    <n v="100"/>
    <n v="2025"/>
    <n v="0.4"/>
    <s v="SI"/>
    <n v="2024"/>
    <s v="SI"/>
    <n v="0.4"/>
    <n v="3100"/>
    <n v="1500"/>
    <n v="0"/>
    <n v="0"/>
    <n v="0"/>
    <n v="0"/>
    <s v="Consell Comarcal de l’Alt Empordà"/>
    <s v="sin respuesta"/>
    <s v="sin respuesta"/>
    <m/>
    <m/>
    <m/>
    <m/>
    <x v="7"/>
    <n v="0.4"/>
    <n v="40"/>
    <n v="16"/>
    <x v="2"/>
    <n v="6.313645621181263"/>
    <n v="3.0549898167006111"/>
    <n v="49.1"/>
    <x v="3"/>
  </r>
  <r>
    <x v="18"/>
    <n v="17055"/>
    <x v="2630"/>
    <n v="205"/>
    <n v="45776"/>
    <m/>
    <s v="Ana Val"/>
    <n v="45862"/>
    <s v="OK"/>
    <m/>
    <n v="13"/>
    <n v="45839"/>
    <n v="1"/>
    <s v="NO"/>
    <m/>
    <s v="NO"/>
    <m/>
    <s v=""/>
    <s v=""/>
    <n v="0"/>
    <n v="0"/>
    <n v="0"/>
    <n v="0"/>
    <s v=" Protec. Rodamón, Consell Comarcal Baix Empordà"/>
    <s v="NO"/>
    <s v="NO"/>
    <m/>
    <m/>
    <m/>
    <m/>
    <x v="7"/>
    <n v="1"/>
    <n v="13"/>
    <n v="14"/>
    <x v="1"/>
    <m/>
    <m/>
    <n v="20.5"/>
    <x v="1"/>
  </r>
  <r>
    <x v="18"/>
    <n v="17057"/>
    <x v="2631"/>
    <n v="1282"/>
    <n v="45776"/>
    <n v="45935"/>
    <s v="Ana Val"/>
    <n v="45779"/>
    <s v="FASE 2"/>
    <s v="20/11, 14/01/26R FINALIZADA"/>
    <n v="0"/>
    <m/>
    <m/>
    <s v="NO"/>
    <m/>
    <s v="NO"/>
    <m/>
    <s v=""/>
    <m/>
    <s v=""/>
    <m/>
    <m/>
    <m/>
    <s v="CONSELL COMARCAL DEL BAIX EMPORDÀ"/>
    <s v="SI"/>
    <s v="SI"/>
    <m/>
    <m/>
    <m/>
    <m/>
    <x v="7"/>
    <n v="0"/>
    <n v="0"/>
    <n v="7"/>
    <x v="1"/>
    <m/>
    <m/>
    <n v="128.19999999999999"/>
    <x v="0"/>
  </r>
  <r>
    <x v="18"/>
    <n v="17056"/>
    <x v="2632"/>
    <n v="2390"/>
    <n v="45777"/>
    <n v="45935"/>
    <s v="Ana Val"/>
    <n v="45779"/>
    <s v="FASE 2"/>
    <s v="06/11 Y 09/12R ESTIMANDO"/>
    <n v="89"/>
    <n v="45456"/>
    <n v="0.76400000000000001"/>
    <s v="SI"/>
    <n v="45007"/>
    <s v="SI"/>
    <n v="0.1"/>
    <n v="601.75"/>
    <n v="2888.4"/>
    <n v="6"/>
    <n v="0"/>
    <n v="0"/>
    <n v="0"/>
    <s v="Consell Comarcal del Pla de l’Estany"/>
    <s v="NO"/>
    <s v="SI"/>
    <m/>
    <m/>
    <m/>
    <m/>
    <x v="7"/>
    <n v="0.76400000000000001"/>
    <n v="68"/>
    <n v="16"/>
    <x v="2"/>
    <n v="0.25177824267782428"/>
    <n v="1.2085355648535565"/>
    <n v="239"/>
    <x v="1"/>
  </r>
  <r>
    <x v="18"/>
    <n v="17058"/>
    <x v="2633"/>
    <n v="250"/>
    <n v="45777"/>
    <n v="45935"/>
    <s v="Ana Val"/>
    <n v="45785"/>
    <s v="FASE 2"/>
    <s v="09/12R ESTIMANDO y 03/03 RESPUESTA"/>
    <n v="3"/>
    <s v="No tiene"/>
    <s v=""/>
    <s v="SI"/>
    <n v="45481"/>
    <s v="NO"/>
    <m/>
    <s v=""/>
    <s v=""/>
    <n v="0"/>
    <n v="0"/>
    <n v="0"/>
    <n v="0"/>
    <s v="Consell Comarcal del Pla de l’Estany"/>
    <s v="SI"/>
    <s v="NO"/>
    <m/>
    <m/>
    <m/>
    <m/>
    <x v="7"/>
    <m/>
    <n v="0"/>
    <n v="15"/>
    <x v="1"/>
    <m/>
    <m/>
    <n v="25"/>
    <x v="1"/>
  </r>
  <r>
    <x v="18"/>
    <n v="17901"/>
    <x v="2634"/>
    <n v="1329"/>
    <n v="45777"/>
    <n v="45935"/>
    <s v="Ana Val"/>
    <n v="45782"/>
    <s v="FASE 2"/>
    <s v="16/10 Y 10/12R ESTIMANDO"/>
    <n v="107"/>
    <n v="45657"/>
    <n v="0.9"/>
    <s v="SI"/>
    <n v="45851"/>
    <s v="NO"/>
    <m/>
    <n v="6400"/>
    <m/>
    <n v="1"/>
    <n v="31"/>
    <n v="0"/>
    <n v="2"/>
    <s v="ASSOCIACIÓ GAT I CUA y Consell Comarcal del Baix Empordà"/>
    <s v="SI"/>
    <s v="NO"/>
    <m/>
    <m/>
    <m/>
    <m/>
    <x v="7"/>
    <n v="0.9"/>
    <n v="96"/>
    <n v="14"/>
    <x v="1"/>
    <n v="4.8156508653122652"/>
    <m/>
    <n v="132.9"/>
    <x v="1"/>
  </r>
  <r>
    <x v="18"/>
    <n v="17060"/>
    <x v="2635"/>
    <n v="548"/>
    <n v="45777"/>
    <n v="45935"/>
    <s v="Ana Val"/>
    <n v="45782"/>
    <s v="FASE 2"/>
    <s v="24/10,07/11,09/12R ESTIMANDO PARCIAL"/>
    <n v="0"/>
    <m/>
    <m/>
    <m/>
    <m/>
    <m/>
    <m/>
    <m/>
    <n v="1350"/>
    <n v="0"/>
    <n v="1"/>
    <s v=""/>
    <s v=""/>
    <s v="Consell Comarcal de l'Alt Empordà"/>
    <s v="SI"/>
    <s v="SI"/>
    <m/>
    <m/>
    <m/>
    <m/>
    <x v="7"/>
    <n v="0"/>
    <n v="0"/>
    <n v="8"/>
    <x v="1"/>
    <m/>
    <n v="2.4635036496350367"/>
    <n v="54.8"/>
    <x v="0"/>
  </r>
  <r>
    <x v="18"/>
    <n v="17061"/>
    <x v="2636"/>
    <n v="270"/>
    <n v="45777"/>
    <n v="45935"/>
    <s v="Ana Val"/>
    <m/>
    <s v="FASE 2"/>
    <s v="20/10 y 14/11R FINZALIZADA"/>
    <n v="0"/>
    <m/>
    <m/>
    <m/>
    <m/>
    <m/>
    <m/>
    <m/>
    <m/>
    <m/>
    <m/>
    <m/>
    <m/>
    <m/>
    <m/>
    <m/>
    <m/>
    <m/>
    <m/>
    <m/>
    <x v="7"/>
    <n v="0"/>
    <n v="0"/>
    <n v="0"/>
    <x v="0"/>
    <m/>
    <m/>
    <n v="27"/>
    <x v="0"/>
  </r>
  <r>
    <x v="18"/>
    <n v="17062"/>
    <x v="2637"/>
    <n v="10429"/>
    <n v="45777"/>
    <n v="45935"/>
    <s v="Ana Val"/>
    <n v="45778"/>
    <s v="FASE 2"/>
    <s v="24/10 14/11R FINALIZADA"/>
    <n v="564"/>
    <n v="45627"/>
    <n v="0.9"/>
    <s v="SI"/>
    <n v="45348"/>
    <s v="SI"/>
    <n v="0.222"/>
    <n v="14000"/>
    <n v="3000"/>
    <n v="12"/>
    <n v="83"/>
    <n v="0"/>
    <n v="5"/>
    <s v="SolGat y l'Anxova Peluda"/>
    <s v="SI"/>
    <s v="NO"/>
    <m/>
    <m/>
    <m/>
    <m/>
    <x v="7"/>
    <n v="0.9"/>
    <n v="508"/>
    <n v="16"/>
    <x v="2"/>
    <n v="1.3424105858663342"/>
    <n v="0.28765941125707162"/>
    <n v="1042.9000000000001"/>
    <x v="1"/>
  </r>
  <r>
    <x v="18"/>
    <n v="17063"/>
    <x v="2638"/>
    <n v="254"/>
    <n v="45777"/>
    <n v="45935"/>
    <s v="Ana Val"/>
    <n v="45781"/>
    <s v="FASE 2"/>
    <s v="24/10 y 14/11R FINALIZADA"/>
    <n v="0"/>
    <m/>
    <m/>
    <s v="NO"/>
    <m/>
    <m/>
    <m/>
    <m/>
    <m/>
    <n v="0"/>
    <n v="0"/>
    <n v="0"/>
    <n v="0"/>
    <s v="NO"/>
    <s v="NO"/>
    <s v="NO"/>
    <m/>
    <m/>
    <m/>
    <m/>
    <x v="7"/>
    <n v="0"/>
    <n v="0"/>
    <n v="8"/>
    <x v="1"/>
    <m/>
    <m/>
    <n v="25.4"/>
    <x v="0"/>
  </r>
  <r>
    <x v="18"/>
    <n v="17064"/>
    <x v="2639"/>
    <n v="412"/>
    <n v="45777"/>
    <n v="45935"/>
    <s v="Ana Val"/>
    <m/>
    <s v="FASE 2"/>
    <s v="09/12R ESTIMANDO Y  16/12 RESPUESTA"/>
    <n v="25"/>
    <n v="45778"/>
    <n v="0.53"/>
    <s v="SI"/>
    <n v="45464"/>
    <s v="NO"/>
    <m/>
    <n v="1852.93"/>
    <n v="990.25"/>
    <n v="0"/>
    <n v="0"/>
    <n v="0"/>
    <n v="0"/>
    <s v="Consell Comarcal de l'Alt Empordà"/>
    <s v="SI"/>
    <s v="NO"/>
    <m/>
    <m/>
    <m/>
    <m/>
    <x v="7"/>
    <n v="0.53"/>
    <n v="13"/>
    <n v="15"/>
    <x v="1"/>
    <n v="4.4974029126213591"/>
    <n v="2.4035194174757279"/>
    <n v="41.2"/>
    <x v="1"/>
  </r>
  <r>
    <x v="18"/>
    <n v="17065"/>
    <x v="2640"/>
    <n v="438"/>
    <n v="45777"/>
    <n v="45935"/>
    <s v="Ana Val"/>
    <n v="45419"/>
    <s v="FASE 2"/>
    <s v="06/11 09/12R ESTIMANDO"/>
    <n v="22"/>
    <n v="45821"/>
    <n v="0.22720000000000001"/>
    <s v="SI"/>
    <n v="45007"/>
    <s v="SI"/>
    <n v="0.13"/>
    <m/>
    <m/>
    <n v="2"/>
    <n v="0"/>
    <n v="0"/>
    <n v="0"/>
    <s v="Consell Comarcal del Pla de l'Estany"/>
    <s v="NO"/>
    <s v="SI"/>
    <m/>
    <m/>
    <m/>
    <m/>
    <x v="7"/>
    <n v="0.22720000000000001"/>
    <n v="5"/>
    <n v="14"/>
    <x v="1"/>
    <m/>
    <m/>
    <n v="43.8"/>
    <x v="1"/>
  </r>
  <r>
    <x v="18"/>
    <n v="17005"/>
    <x v="2641"/>
    <n v="626"/>
    <n v="45777"/>
    <n v="45935"/>
    <s v="Ana Val"/>
    <n v="45783"/>
    <s v="FASE 2"/>
    <s v="20/10, 09/12R ESTIMANDO 15 DÍAS"/>
    <n v="0"/>
    <m/>
    <m/>
    <m/>
    <m/>
    <m/>
    <m/>
    <m/>
    <m/>
    <m/>
    <m/>
    <m/>
    <m/>
    <m/>
    <m/>
    <m/>
    <m/>
    <m/>
    <m/>
    <m/>
    <x v="7"/>
    <n v="0"/>
    <n v="0"/>
    <n v="0"/>
    <x v="0"/>
    <m/>
    <m/>
    <n v="62.6"/>
    <x v="0"/>
  </r>
  <r>
    <x v="18"/>
    <n v="17066"/>
    <x v="2642"/>
    <n v="48875"/>
    <n v="45777"/>
    <n v="45935"/>
    <s v="Ana Val"/>
    <n v="45778"/>
    <s v="FASE 2"/>
    <s v=" 09/12R ESTIMANDO Y 12/12 RESPUESTA "/>
    <n v="499"/>
    <n v="45383"/>
    <n v="0.65"/>
    <s v="SI"/>
    <n v="45456"/>
    <s v="NO"/>
    <m/>
    <n v="250085.67"/>
    <m/>
    <n v="170"/>
    <n v="150"/>
    <n v="20"/>
    <n v="30"/>
    <s v="Serveis Zoològics la Devesa, SL y Canis2, SC"/>
    <s v="SI"/>
    <s v="SI"/>
    <m/>
    <m/>
    <m/>
    <m/>
    <x v="7"/>
    <n v="0.65"/>
    <n v="324"/>
    <n v="14"/>
    <x v="1"/>
    <n v="5.1168423529411768"/>
    <m/>
    <n v="4887.5"/>
    <x v="1"/>
  </r>
  <r>
    <x v="18"/>
    <n v="17067"/>
    <x v="2643"/>
    <n v="1145"/>
    <n v="45777"/>
    <n v="45935"/>
    <s v="Ana Val"/>
    <n v="45779"/>
    <s v="FASE 2"/>
    <s v="22/10 y 14/11R FINZALIZADA"/>
    <n v="65"/>
    <s v="sin censo"/>
    <n v="0.78459999999999996"/>
    <s v="NO"/>
    <m/>
    <s v="SI"/>
    <n v="0.78459999999999996"/>
    <n v="2300"/>
    <m/>
    <m/>
    <m/>
    <n v="1"/>
    <n v="0"/>
    <s v="Consell Comarcal del Gironès"/>
    <s v="SI"/>
    <s v="NO"/>
    <m/>
    <m/>
    <m/>
    <m/>
    <x v="7"/>
    <n v="0.78459999999999996"/>
    <n v="51"/>
    <n v="12"/>
    <x v="1"/>
    <n v="2.0087336244541483"/>
    <m/>
    <n v="114.5"/>
    <x v="1"/>
  </r>
  <r>
    <x v="18"/>
    <n v="17068"/>
    <x v="2644"/>
    <n v="292"/>
    <n v="45777"/>
    <n v="45802"/>
    <s v="Ana Val"/>
    <n v="45793"/>
    <s v="FASE 2"/>
    <s v="09/07 ESTIMANDO y 28/10 RESPUESTA"/>
    <n v="0"/>
    <m/>
    <n v="0"/>
    <s v="NO"/>
    <m/>
    <s v="NO"/>
    <n v="0"/>
    <m/>
    <n v="900"/>
    <n v="0"/>
    <n v="0"/>
    <n v="0"/>
    <n v="0"/>
    <s v="Comarcal del Baix Empordà, Assoc. Rodamón"/>
    <s v="SI"/>
    <s v="NO"/>
    <m/>
    <m/>
    <m/>
    <m/>
    <x v="7"/>
    <n v="0"/>
    <n v="0"/>
    <n v="12"/>
    <x v="1"/>
    <m/>
    <n v="3.0821917808219177"/>
    <n v="29.2"/>
    <x v="0"/>
  </r>
  <r>
    <x v="18"/>
    <n v="17069"/>
    <x v="2645"/>
    <n v="531"/>
    <n v="45777"/>
    <n v="45936"/>
    <s v="Ana Val"/>
    <n v="45783"/>
    <s v="FASE 2"/>
    <s v="09/12/2025 R. ESTIMANDO 15 DÍAS "/>
    <n v="0"/>
    <m/>
    <m/>
    <m/>
    <m/>
    <m/>
    <m/>
    <m/>
    <m/>
    <m/>
    <m/>
    <m/>
    <m/>
    <m/>
    <m/>
    <m/>
    <m/>
    <m/>
    <m/>
    <m/>
    <x v="7"/>
    <n v="0"/>
    <n v="0"/>
    <n v="0"/>
    <x v="0"/>
    <m/>
    <m/>
    <n v="53.1"/>
    <x v="0"/>
  </r>
  <r>
    <x v="18"/>
    <n v="17070"/>
    <x v="2646"/>
    <n v="168"/>
    <n v="45777"/>
    <n v="45936"/>
    <s v="Ana Val"/>
    <n v="45797"/>
    <s v="FASE 2"/>
    <s v="09/12R ESTIMANDO 09/02 RESPUESTA"/>
    <n v="0"/>
    <m/>
    <m/>
    <s v="NO"/>
    <m/>
    <s v="NO"/>
    <m/>
    <m/>
    <n v="500"/>
    <n v="0"/>
    <n v="0"/>
    <n v="0"/>
    <n v="0"/>
    <s v="Consell Comarcal del Baix Empordà"/>
    <s v="SI"/>
    <s v="NO"/>
    <m/>
    <m/>
    <m/>
    <m/>
    <x v="7"/>
    <n v="0"/>
    <n v="0"/>
    <n v="10"/>
    <x v="1"/>
    <m/>
    <n v="2.9761904761904763"/>
    <n v="16.8"/>
    <x v="0"/>
  </r>
  <r>
    <x v="18"/>
    <n v="17071"/>
    <x v="2647"/>
    <n v="1503"/>
    <n v="45777"/>
    <n v="45936"/>
    <s v="Ana Val"/>
    <n v="45785"/>
    <s v="FASE 2"/>
    <s v="06/11 Y 09/12R ESTIMANDO"/>
    <n v="0"/>
    <n v="45456"/>
    <m/>
    <s v="SI"/>
    <n v="45007"/>
    <m/>
    <m/>
    <m/>
    <m/>
    <n v="1"/>
    <n v="1"/>
    <n v="0"/>
    <n v="0"/>
    <s v="Consell Comarcal del Pla de l'Estany"/>
    <s v="NO"/>
    <s v="SI"/>
    <m/>
    <m/>
    <m/>
    <m/>
    <x v="7"/>
    <n v="0"/>
    <n v="0"/>
    <n v="11"/>
    <x v="1"/>
    <m/>
    <m/>
    <n v="150.30000000000001"/>
    <x v="0"/>
  </r>
  <r>
    <x v="18"/>
    <n v="17902"/>
    <x v="2648"/>
    <n v="1766"/>
    <n v="45777"/>
    <n v="45821"/>
    <s v="Ana Val"/>
    <n v="45786"/>
    <s v="OK"/>
    <s v="26/06 y 10/07/2025 RESUELTA"/>
    <n v="109"/>
    <n v="45778"/>
    <n v="0.85"/>
    <s v="NO"/>
    <m/>
    <s v="NO"/>
    <m/>
    <n v="2000"/>
    <m/>
    <n v="12"/>
    <n v="25"/>
    <n v="0"/>
    <n v="16"/>
    <s v="Contrato de esterilización con clínica veterinaria"/>
    <s v="NO"/>
    <s v="SI"/>
    <m/>
    <m/>
    <m/>
    <m/>
    <x v="7"/>
    <n v="0.85"/>
    <n v="93"/>
    <n v="13"/>
    <x v="1"/>
    <n v="1.1325028312570782"/>
    <m/>
    <n v="176.6"/>
    <x v="1"/>
  </r>
  <r>
    <x v="18"/>
    <n v="17073"/>
    <x v="2649"/>
    <n v="2781"/>
    <n v="45777"/>
    <m/>
    <s v="Ana Val"/>
    <n v="45895"/>
    <s v="OK"/>
    <m/>
    <n v="0"/>
    <m/>
    <m/>
    <s v="NO"/>
    <m/>
    <s v="SI"/>
    <m/>
    <n v="2000"/>
    <m/>
    <n v="1"/>
    <n v="0"/>
    <n v="0"/>
    <n v="0"/>
    <s v="Consell Comarcal del Gironès"/>
    <s v="NO"/>
    <s v="NO"/>
    <m/>
    <m/>
    <m/>
    <m/>
    <x v="7"/>
    <n v="0"/>
    <n v="0"/>
    <n v="10"/>
    <x v="1"/>
    <n v="0.71916576770945706"/>
    <m/>
    <n v="278.10000000000002"/>
    <x v="0"/>
  </r>
  <r>
    <x v="18"/>
    <n v="17074"/>
    <x v="2650"/>
    <n v="801"/>
    <n v="45777"/>
    <n v="45936"/>
    <s v="Ana Val"/>
    <n v="45782"/>
    <s v="FASE 2"/>
    <s v="22/10 Y 09/12R ESTIMANDO"/>
    <n v="0"/>
    <s v="No tienen"/>
    <m/>
    <s v="NO"/>
    <m/>
    <s v="SI"/>
    <m/>
    <m/>
    <m/>
    <n v="0"/>
    <n v="0"/>
    <n v="0"/>
    <n v="0"/>
    <s v="NO"/>
    <s v="NO"/>
    <s v="NO"/>
    <m/>
    <m/>
    <m/>
    <m/>
    <x v="7"/>
    <n v="0"/>
    <n v="0"/>
    <n v="10"/>
    <x v="1"/>
    <m/>
    <m/>
    <n v="80.099999999999994"/>
    <x v="0"/>
  </r>
  <r>
    <x v="18"/>
    <n v="17075"/>
    <x v="2651"/>
    <n v="472"/>
    <n v="45777"/>
    <n v="45936"/>
    <s v="Ana Val"/>
    <n v="45779"/>
    <s v="FASE 2"/>
    <s v="17/11 Y 09/12R FINZALIZADA"/>
    <n v="20"/>
    <s v="No tienen"/>
    <n v="0.5"/>
    <s v="NO"/>
    <m/>
    <s v="NO"/>
    <m/>
    <n v="2000"/>
    <m/>
    <n v="0"/>
    <n v="0"/>
    <n v="0"/>
    <n v="0"/>
    <s v="Consell Comarcal l'Alt Empordà y Canis Veterinaris"/>
    <s v="SI"/>
    <s v="SI"/>
    <m/>
    <m/>
    <m/>
    <m/>
    <x v="7"/>
    <n v="0.5"/>
    <n v="10"/>
    <n v="13"/>
    <x v="1"/>
    <n v="4.2372881355932206"/>
    <m/>
    <n v="47.2"/>
    <x v="1"/>
  </r>
  <r>
    <x v="18"/>
    <n v="17076"/>
    <x v="2652"/>
    <n v="185"/>
    <n v="45777"/>
    <n v="45936"/>
    <s v="Ana Val"/>
    <m/>
    <s v="FASE 2"/>
    <s v="09/12, 06/02 ESTIMANDO"/>
    <n v="5"/>
    <m/>
    <n v="0.6"/>
    <s v="NO"/>
    <m/>
    <s v="NO"/>
    <m/>
    <m/>
    <m/>
    <n v="4"/>
    <m/>
    <m/>
    <m/>
    <s v="Consell Comarcal del Baix Empordà"/>
    <s v="SI"/>
    <s v="NO"/>
    <m/>
    <m/>
    <m/>
    <m/>
    <x v="7"/>
    <n v="0.6"/>
    <n v="3"/>
    <n v="8"/>
    <x v="1"/>
    <m/>
    <m/>
    <n v="18.5"/>
    <x v="1"/>
  </r>
  <r>
    <x v="18"/>
    <n v="17077"/>
    <x v="2653"/>
    <n v="967"/>
    <n v="45777"/>
    <n v="45936"/>
    <s v="Ana Val"/>
    <n v="45779"/>
    <s v="FASE 2"/>
    <s v="07/11 Y 09/12R FINALIZADA"/>
    <n v="70"/>
    <n v="45444"/>
    <n v="0.95"/>
    <s v="SI"/>
    <n v="45468"/>
    <s v="SI"/>
    <m/>
    <n v="3500"/>
    <m/>
    <n v="4"/>
    <n v="2"/>
    <n v="0"/>
    <n v="2"/>
    <s v="Associació Garrigats"/>
    <s v="SI"/>
    <s v="NO"/>
    <m/>
    <m/>
    <m/>
    <m/>
    <x v="7"/>
    <n v="0.95"/>
    <n v="66"/>
    <n v="14"/>
    <x v="1"/>
    <n v="3.6194415718717683"/>
    <m/>
    <n v="96.7"/>
    <x v="1"/>
  </r>
  <r>
    <x v="18"/>
    <n v="17078"/>
    <x v="2654"/>
    <n v="494"/>
    <n v="45777"/>
    <n v="45936"/>
    <s v="Ana Val"/>
    <n v="45779"/>
    <s v="FASE 2"/>
    <s v="05/11,09/12R ESTIMANDO 15 DÍAS"/>
    <n v="0"/>
    <m/>
    <m/>
    <s v="Requerimiento contestado 12/11"/>
    <m/>
    <m/>
    <m/>
    <m/>
    <m/>
    <m/>
    <m/>
    <m/>
    <m/>
    <m/>
    <m/>
    <m/>
    <m/>
    <m/>
    <m/>
    <m/>
    <x v="7"/>
    <n v="0"/>
    <n v="0"/>
    <n v="1"/>
    <x v="1"/>
    <m/>
    <m/>
    <n v="49.4"/>
    <x v="0"/>
  </r>
  <r>
    <x v="18"/>
    <n v="17079"/>
    <x v="2655"/>
    <n v="107032"/>
    <n v="45777"/>
    <m/>
    <s v="Ana Val"/>
    <s v="16/05/2025 y 05/06/2025"/>
    <s v="OK"/>
    <m/>
    <n v="719"/>
    <s v="año 2024"/>
    <n v="0.93"/>
    <s v="NO"/>
    <m/>
    <s v="SI"/>
    <n v="0.67"/>
    <m/>
    <m/>
    <n v="147"/>
    <n v="205"/>
    <n v="0"/>
    <n v="50"/>
    <s v="SI Servcios recogida, Xarxa Gatera, Colg. Veterinarios"/>
    <s v="SI"/>
    <s v="SI"/>
    <m/>
    <m/>
    <m/>
    <m/>
    <x v="7"/>
    <n v="0.93"/>
    <n v="669"/>
    <n v="13"/>
    <x v="1"/>
    <m/>
    <m/>
    <n v="10703.2"/>
    <x v="2"/>
  </r>
  <r>
    <x v="18"/>
    <n v="17080"/>
    <x v="2656"/>
    <n v="196"/>
    <n v="45777"/>
    <n v="45936"/>
    <s v="Ana Val"/>
    <n v="45784"/>
    <s v="FASE 2"/>
    <s v="09/12/2025R ESTIMANDO 15 DÍAS"/>
    <n v="0"/>
    <m/>
    <m/>
    <m/>
    <m/>
    <m/>
    <m/>
    <m/>
    <m/>
    <m/>
    <m/>
    <m/>
    <m/>
    <m/>
    <m/>
    <m/>
    <m/>
    <m/>
    <m/>
    <m/>
    <x v="7"/>
    <n v="0"/>
    <n v="0"/>
    <n v="0"/>
    <x v="0"/>
    <m/>
    <m/>
    <n v="19.600000000000001"/>
    <x v="0"/>
  </r>
  <r>
    <x v="18"/>
    <n v="17081"/>
    <x v="2657"/>
    <n v="419"/>
    <n v="45777"/>
    <n v="45936"/>
    <s v="Ana Val"/>
    <n v="45779"/>
    <s v="FASE 2"/>
    <s v="30/10 Y 09/12R ESTIMANDO PARCIAL"/>
    <n v="0"/>
    <m/>
    <m/>
    <s v="NO"/>
    <m/>
    <s v="SI"/>
    <m/>
    <n v="3000"/>
    <n v="0"/>
    <m/>
    <m/>
    <m/>
    <m/>
    <m/>
    <m/>
    <m/>
    <m/>
    <m/>
    <m/>
    <m/>
    <x v="7"/>
    <n v="0"/>
    <n v="0"/>
    <n v="4"/>
    <x v="1"/>
    <n v="7.1599045346062056"/>
    <n v="0"/>
    <n v="41.9"/>
    <x v="0"/>
  </r>
  <r>
    <x v="18"/>
    <n v="17082"/>
    <x v="2658"/>
    <n v="566"/>
    <n v="45777"/>
    <n v="45936"/>
    <s v="Ana Val"/>
    <n v="45785"/>
    <s v="FASE 2"/>
    <s v="09/12/2025R. ESTIMANDO 15 DÍAS"/>
    <n v="0"/>
    <m/>
    <m/>
    <m/>
    <m/>
    <m/>
    <m/>
    <m/>
    <m/>
    <m/>
    <m/>
    <m/>
    <m/>
    <m/>
    <m/>
    <m/>
    <m/>
    <m/>
    <m/>
    <m/>
    <x v="7"/>
    <n v="0"/>
    <n v="0"/>
    <n v="0"/>
    <x v="0"/>
    <m/>
    <m/>
    <n v="56.6"/>
    <x v="0"/>
  </r>
  <r>
    <x v="18"/>
    <n v="17083"/>
    <x v="2659"/>
    <n v="4446"/>
    <n v="45777"/>
    <n v="45936"/>
    <s v="Ana Val"/>
    <n v="45779"/>
    <s v="FASE 2"/>
    <s v="11/11 09/12R ESTIMANDO"/>
    <n v="108"/>
    <n v="45658"/>
    <n v="0.5"/>
    <s v="SI"/>
    <n v="45474"/>
    <s v="SI"/>
    <n v="0.08"/>
    <n v="4658"/>
    <n v="6330"/>
    <n v="21"/>
    <m/>
    <n v="0"/>
    <n v="11"/>
    <s v="Love animales y  Centred’Acollida d’animals de La Selva"/>
    <s v="SI"/>
    <s v="NO"/>
    <m/>
    <m/>
    <m/>
    <m/>
    <x v="7"/>
    <n v="0.5"/>
    <n v="54"/>
    <n v="15"/>
    <x v="1"/>
    <n v="1.0476833108412056"/>
    <n v="1.4237516869095816"/>
    <n v="444.6"/>
    <x v="1"/>
  </r>
  <r>
    <x v="18"/>
    <n v="17084"/>
    <x v="2660"/>
    <n v="330"/>
    <n v="45777"/>
    <n v="45936"/>
    <s v="Ana Val"/>
    <n v="45788"/>
    <s v="FASE 2"/>
    <s v="09/12/2025R ESTIMANDO, 07/04 Respuesta"/>
    <n v="0"/>
    <m/>
    <m/>
    <s v="                                Sin respuesta a preguntas 2,3,4,5,6,7,9 y 10"/>
    <m/>
    <m/>
    <m/>
    <m/>
    <m/>
    <m/>
    <m/>
    <m/>
    <m/>
    <s v="Consell Comarcal de la Cerdanya"/>
    <s v="-"/>
    <s v="-"/>
    <m/>
    <m/>
    <m/>
    <m/>
    <x v="7"/>
    <n v="0"/>
    <n v="0"/>
    <n v="4"/>
    <x v="1"/>
    <m/>
    <m/>
    <n v="33"/>
    <x v="0"/>
  </r>
  <r>
    <x v="18"/>
    <n v="17085"/>
    <x v="2661"/>
    <n v="387"/>
    <n v="45777"/>
    <n v="45936"/>
    <s v="Ana Val"/>
    <n v="45786"/>
    <s v="FASE 2"/>
    <s v="09/12R ESTIMANDO Y 08/01/26 RESPUESTA"/>
    <n v="50"/>
    <n v="45292"/>
    <n v="0.7"/>
    <s v="SI"/>
    <n v="45936"/>
    <s v="NO"/>
    <m/>
    <n v="2800"/>
    <n v="450"/>
    <n v="0"/>
    <n v="0"/>
    <n v="1"/>
    <n v="3"/>
    <s v="Veterinari Bisvet i Bisbalcat y Protectora Rodamón"/>
    <s v="NO"/>
    <s v="SI"/>
    <m/>
    <m/>
    <m/>
    <m/>
    <x v="7"/>
    <n v="0.7"/>
    <n v="35"/>
    <n v="15"/>
    <x v="1"/>
    <n v="7.2351421188630489"/>
    <n v="1.1627906976744187"/>
    <n v="38.700000000000003"/>
    <x v="1"/>
  </r>
  <r>
    <x v="18"/>
    <n v="17086"/>
    <x v="2662"/>
    <n v="3408"/>
    <n v="45777"/>
    <n v="45936"/>
    <s v="Ana Val"/>
    <n v="45779"/>
    <s v="FASE 2"/>
    <s v="24/10 Y 14/11R FINALIZADA"/>
    <n v="185"/>
    <n v="45929"/>
    <n v="0.93"/>
    <s v="SI"/>
    <n v="45301"/>
    <s v="SI"/>
    <n v="0.12"/>
    <n v="4000"/>
    <n v="12000"/>
    <n v="15"/>
    <n v="0"/>
    <n v="0"/>
    <n v="0"/>
    <s v="Protectora Rodamón"/>
    <s v="SI"/>
    <s v="SI"/>
    <m/>
    <m/>
    <m/>
    <m/>
    <x v="7"/>
    <n v="0.93"/>
    <n v="172"/>
    <n v="16"/>
    <x v="2"/>
    <n v="1.1737089201877935"/>
    <n v="3.5211267605633805"/>
    <n v="340.8"/>
    <x v="1"/>
  </r>
  <r>
    <x v="18"/>
    <n v="17087"/>
    <x v="2663"/>
    <n v="342"/>
    <n v="45777"/>
    <n v="45802"/>
    <s v="Ana Val"/>
    <s v="RECHAZADO"/>
    <s v="OK"/>
    <s v="20/06 y 10/07/2025 FINALIZADA"/>
    <n v="14"/>
    <n v="2024"/>
    <s v=""/>
    <s v="NO"/>
    <m/>
    <s v="NO"/>
    <m/>
    <n v="0"/>
    <n v="1500"/>
    <n v="2"/>
    <n v="14"/>
    <n v="0"/>
    <n v="0"/>
    <s v="Consell Comarcal del Gironès"/>
    <s v="NO"/>
    <s v="NO"/>
    <m/>
    <m/>
    <m/>
    <m/>
    <x v="7"/>
    <m/>
    <n v="0"/>
    <n v="14"/>
    <x v="1"/>
    <n v="0"/>
    <n v="4.3859649122807021"/>
    <n v="34.200000000000003"/>
    <x v="1"/>
  </r>
  <r>
    <x v="18"/>
    <n v="17088"/>
    <x v="2664"/>
    <n v="829"/>
    <n v="45777"/>
    <s v="06/102025"/>
    <s v="Ana Val"/>
    <n v="45782"/>
    <s v="FASE 2"/>
    <s v="31/10 Y 10/12R ESTIMANDO"/>
    <n v="50"/>
    <n v="45784"/>
    <n v="0.62"/>
    <s v="SI"/>
    <n v="45834"/>
    <s v="NO"/>
    <m/>
    <m/>
    <m/>
    <n v="1"/>
    <n v="0"/>
    <n v="0"/>
    <n v="5"/>
    <s v="NO"/>
    <s v="NO"/>
    <s v="NO"/>
    <m/>
    <m/>
    <m/>
    <m/>
    <x v="7"/>
    <n v="0.62"/>
    <n v="31"/>
    <n v="13"/>
    <x v="1"/>
    <m/>
    <m/>
    <n v="82.9"/>
    <x v="1"/>
  </r>
  <r>
    <x v="18"/>
    <n v="17089"/>
    <x v="2665"/>
    <n v="9508"/>
    <n v="45777"/>
    <m/>
    <s v="Ana Val"/>
    <n v="45814"/>
    <s v="OK"/>
    <m/>
    <n v="290"/>
    <n v="45657"/>
    <n v="0.55169999999999997"/>
    <s v="SI"/>
    <n v="45407"/>
    <s v="SI"/>
    <n v="7.0000000000000007E-2"/>
    <n v="13250"/>
    <n v="14000"/>
    <n v="11"/>
    <n v="2"/>
    <n v="0"/>
    <n v="13"/>
    <s v="Consell Comarcal del Gironés, Serveis Zoològics"/>
    <s v="SI"/>
    <s v="NO"/>
    <m/>
    <m/>
    <m/>
    <m/>
    <x v="7"/>
    <n v="0.55169999999999997"/>
    <n v="160"/>
    <n v="16"/>
    <x v="2"/>
    <n v="1.3935633151030711"/>
    <n v="1.4724442574673959"/>
    <n v="950.8"/>
    <x v="1"/>
  </r>
  <r>
    <x v="18"/>
    <n v="17090"/>
    <x v="2666"/>
    <n v="730"/>
    <n v="45777"/>
    <m/>
    <s v="Ana Val"/>
    <n v="45789"/>
    <s v="OK"/>
    <m/>
    <n v="0"/>
    <s v="No se Gestionan gatos comunitarios "/>
    <m/>
    <m/>
    <s v="En elaboración"/>
    <m/>
    <m/>
    <s v=""/>
    <s v=""/>
    <n v="0"/>
    <n v="0"/>
    <n v="0"/>
    <n v="0"/>
    <s v="Consell Comarcal del Gironés"/>
    <s v="NO"/>
    <s v="NO"/>
    <m/>
    <m/>
    <m/>
    <m/>
    <x v="7"/>
    <n v="0"/>
    <n v="0"/>
    <n v="11"/>
    <x v="1"/>
    <m/>
    <m/>
    <n v="73"/>
    <x v="0"/>
  </r>
  <r>
    <x v="18"/>
    <n v="17091"/>
    <x v="2667"/>
    <n v="515"/>
    <n v="45777"/>
    <n v="45936"/>
    <s v="Ana Val"/>
    <n v="45779"/>
    <s v="FASE 2"/>
    <s v="09/12R ESTIMANDO 15/01/26 RESPUESTA"/>
    <n v="0"/>
    <m/>
    <m/>
    <s v="NO"/>
    <m/>
    <s v="Se desconoce"/>
    <m/>
    <s v=""/>
    <s v=""/>
    <m/>
    <m/>
    <m/>
    <m/>
    <s v="Consell Comarcal del Ripollès"/>
    <s v="NO"/>
    <s v="NO"/>
    <m/>
    <m/>
    <m/>
    <m/>
    <x v="7"/>
    <n v="0"/>
    <n v="0"/>
    <n v="7"/>
    <x v="1"/>
    <m/>
    <m/>
    <n v="51.5"/>
    <x v="0"/>
  </r>
  <r>
    <x v="18"/>
    <n v="17092"/>
    <x v="2668"/>
    <n v="4943"/>
    <n v="45777"/>
    <m/>
    <s v="Ana Val"/>
    <n v="45861"/>
    <s v="OK"/>
    <m/>
    <n v="450"/>
    <n v="45658"/>
    <n v="0.86"/>
    <s v="SI"/>
    <n v="45043"/>
    <s v="SI"/>
    <n v="0.03"/>
    <n v="16000"/>
    <m/>
    <m/>
    <n v="35"/>
    <n v="2"/>
    <n v="7"/>
    <s v="l’Associació de Gats de Llançà"/>
    <s v="NO"/>
    <s v="NO"/>
    <m/>
    <m/>
    <m/>
    <m/>
    <x v="7"/>
    <n v="0.86"/>
    <n v="387"/>
    <n v="14"/>
    <x v="1"/>
    <n v="3.2369006676107626"/>
    <m/>
    <n v="494.3"/>
    <x v="1"/>
  </r>
  <r>
    <x v="18"/>
    <n v="17093"/>
    <x v="2669"/>
    <n v="1248"/>
    <n v="45777"/>
    <n v="45936"/>
    <s v="Ana Val"/>
    <n v="45779"/>
    <s v="FASE 2"/>
    <s v="31/10,1/11,14/01R FINALIZADA"/>
    <n v="35"/>
    <s v="25/11/2025?"/>
    <n v="1"/>
    <s v="Sin respuesta"/>
    <m/>
    <s v="SI"/>
    <n v="1"/>
    <m/>
    <m/>
    <n v="5"/>
    <n v="15"/>
    <n v="0"/>
    <n v="0"/>
    <s v="Consell Comarcal de l'Alt Empordà"/>
    <s v="SI"/>
    <s v="SI"/>
    <m/>
    <m/>
    <m/>
    <m/>
    <x v="7"/>
    <n v="1"/>
    <n v="35"/>
    <n v="13"/>
    <x v="1"/>
    <m/>
    <m/>
    <n v="124.8"/>
    <x v="1"/>
  </r>
  <r>
    <x v="18"/>
    <n v="17094"/>
    <x v="2670"/>
    <n v="1560"/>
    <n v="45936"/>
    <m/>
    <s v="Ana Val"/>
    <n v="45958"/>
    <s v="FASE 2"/>
    <n v="45966"/>
    <n v="0"/>
    <m/>
    <m/>
    <m/>
    <m/>
    <m/>
    <m/>
    <n v="1500"/>
    <m/>
    <m/>
    <m/>
    <m/>
    <m/>
    <s v="Consell comarcal refugio de animales Cerdanya -Alt Urgell."/>
    <m/>
    <m/>
    <m/>
    <m/>
    <m/>
    <m/>
    <x v="7"/>
    <n v="0"/>
    <n v="0"/>
    <n v="2"/>
    <x v="1"/>
    <n v="0.96153846153846156"/>
    <m/>
    <n v="156"/>
    <x v="0"/>
  </r>
  <r>
    <x v="18"/>
    <n v="17095"/>
    <x v="2671"/>
    <n v="42600"/>
    <n v="45777"/>
    <n v="45936"/>
    <s v="Ana Val"/>
    <n v="45778"/>
    <s v="FASE 2"/>
    <s v="24/10 Y 14/01/26R FINALIZADA"/>
    <n v="613"/>
    <n v="2024"/>
    <n v="0.8"/>
    <s v="SI"/>
    <m/>
    <s v="SI"/>
    <n v="43"/>
    <n v="15000"/>
    <n v="36859.97"/>
    <n v="93"/>
    <n v="27"/>
    <n v="2"/>
    <n v="2"/>
    <s v="Consell Comarcal de la Selva"/>
    <s v="SI"/>
    <s v="SI"/>
    <m/>
    <m/>
    <m/>
    <m/>
    <x v="7"/>
    <n v="0.8"/>
    <n v="490"/>
    <n v="15"/>
    <x v="1"/>
    <n v="0.352112676056338"/>
    <n v="0.8652575117370892"/>
    <n v="4260"/>
    <x v="1"/>
  </r>
  <r>
    <x v="18"/>
    <n v="17096"/>
    <x v="2672"/>
    <n v="199"/>
    <n v="45777"/>
    <n v="45821"/>
    <s v="Ana Val"/>
    <n v="45810"/>
    <s v="FASE 2"/>
    <s v="31/07/2025 DESESTIMANDO"/>
    <n v="0"/>
    <m/>
    <m/>
    <m/>
    <m/>
    <m/>
    <m/>
    <m/>
    <n v="395.35"/>
    <n v="0"/>
    <m/>
    <m/>
    <m/>
    <s v="Consell Comarcal del Ripollès para perros "/>
    <s v="Refugi d'animals del Ripollès"/>
    <m/>
    <m/>
    <m/>
    <m/>
    <m/>
    <x v="7"/>
    <n v="0"/>
    <n v="0"/>
    <n v="4"/>
    <x v="1"/>
    <m/>
    <n v="1.9866834170854273"/>
    <n v="19.899999999999999"/>
    <x v="0"/>
  </r>
  <r>
    <x v="18"/>
    <n v="17102"/>
    <x v="2673"/>
    <n v="772"/>
    <n v="45777"/>
    <n v="45936"/>
    <s v="Ana Val"/>
    <n v="45796"/>
    <m/>
    <s v="24/10 Y 09/12R FINZALIZADA"/>
    <n v="125"/>
    <n v="45658"/>
    <n v="0.9"/>
    <s v="SI"/>
    <n v="45124"/>
    <s v="SI"/>
    <n v="0.4"/>
    <n v="5200"/>
    <m/>
    <n v="0"/>
    <n v="2"/>
    <n v="0"/>
    <n v="0"/>
    <s v="Consell Comarcal de l'Alt Empordà"/>
    <s v="SI"/>
    <s v="SI"/>
    <m/>
    <m/>
    <m/>
    <m/>
    <x v="7"/>
    <n v="0.9"/>
    <n v="112"/>
    <n v="15"/>
    <x v="1"/>
    <n v="6.7357512953367875"/>
    <m/>
    <n v="77.2"/>
    <x v="1"/>
  </r>
  <r>
    <x v="18"/>
    <n v="17103"/>
    <x v="2674"/>
    <n v="7962"/>
    <n v="45777"/>
    <m/>
    <s v="Ana Val"/>
    <n v="45783"/>
    <s v="OK"/>
    <m/>
    <n v="373"/>
    <n v="45748"/>
    <n v="0.74"/>
    <s v="SI"/>
    <n v="45806"/>
    <s v="SI"/>
    <n v="0.74"/>
    <n v="8000"/>
    <n v="20564.87"/>
    <n v="87"/>
    <n v="5"/>
    <n v="0"/>
    <n v="29"/>
    <s v="Consell Comarcal de la Selva y protec.Gats de la Selva"/>
    <s v="SI"/>
    <s v="SI"/>
    <m/>
    <m/>
    <m/>
    <m/>
    <x v="7"/>
    <n v="0.74"/>
    <n v="276"/>
    <n v="16"/>
    <x v="2"/>
    <n v="1.004772670183371"/>
    <n v="2.5828774177342373"/>
    <n v="796.2"/>
    <x v="1"/>
  </r>
  <r>
    <x v="18"/>
    <n v="17097"/>
    <x v="2675"/>
    <n v="289"/>
    <n v="45777"/>
    <n v="45936"/>
    <s v="Ana Val"/>
    <n v="45785"/>
    <s v="FASE 2"/>
    <s v="09/12/2025R. ESTIMANDO 15 DÍAS"/>
    <n v="0"/>
    <m/>
    <m/>
    <m/>
    <m/>
    <m/>
    <m/>
    <m/>
    <m/>
    <m/>
    <m/>
    <m/>
    <m/>
    <m/>
    <m/>
    <m/>
    <m/>
    <m/>
    <m/>
    <m/>
    <x v="7"/>
    <n v="0"/>
    <n v="0"/>
    <n v="0"/>
    <x v="0"/>
    <m/>
    <m/>
    <n v="28.9"/>
    <x v="0"/>
  </r>
  <r>
    <x v="18"/>
    <n v="17098"/>
    <x v="2676"/>
    <n v="491"/>
    <n v="45777"/>
    <n v="45936"/>
    <s v="Ana Val"/>
    <n v="45785"/>
    <s v="FASE 2"/>
    <s v="07/11 Y 09/12R FINALIZADA"/>
    <n v="16"/>
    <n v="45966"/>
    <n v="1"/>
    <s v="NO"/>
    <m/>
    <s v="SI"/>
    <n v="0.38"/>
    <m/>
    <n v="3365.41"/>
    <n v="3"/>
    <n v="12"/>
    <n v="1"/>
    <n v="0"/>
    <s v="Consell Comarcal de la Garrotxa"/>
    <s v="SI"/>
    <s v="SI"/>
    <m/>
    <m/>
    <m/>
    <m/>
    <x v="7"/>
    <n v="1"/>
    <n v="16"/>
    <n v="14"/>
    <x v="1"/>
    <m/>
    <n v="6.8541955193482682"/>
    <n v="49.1"/>
    <x v="1"/>
  </r>
  <r>
    <x v="18"/>
    <n v="17100"/>
    <x v="2677"/>
    <n v="297"/>
    <n v="45777"/>
    <n v="45936"/>
    <s v="Ana Val"/>
    <n v="45781"/>
    <s v="FASE 2"/>
    <s v="09/12/2025R. ESTIMANDO 15 DÍAS"/>
    <n v="0"/>
    <m/>
    <m/>
    <m/>
    <m/>
    <m/>
    <m/>
    <m/>
    <m/>
    <m/>
    <m/>
    <m/>
    <m/>
    <m/>
    <m/>
    <m/>
    <m/>
    <m/>
    <m/>
    <m/>
    <x v="7"/>
    <n v="0"/>
    <n v="0"/>
    <n v="0"/>
    <x v="0"/>
    <m/>
    <m/>
    <n v="29.7"/>
    <x v="0"/>
  </r>
  <r>
    <x v="18"/>
    <n v="17101"/>
    <x v="2678"/>
    <n v="843"/>
    <n v="45777"/>
    <m/>
    <s v="Ana Val"/>
    <n v="45897"/>
    <s v="FASE 2"/>
    <m/>
    <n v="0"/>
    <m/>
    <m/>
    <s v="SI"/>
    <n v="45835"/>
    <s v="Consell Comarcal de  la Selva"/>
    <m/>
    <n v="4000"/>
    <n v="3000"/>
    <m/>
    <m/>
    <m/>
    <m/>
    <m/>
    <m/>
    <m/>
    <m/>
    <m/>
    <m/>
    <m/>
    <x v="7"/>
    <n v="0"/>
    <n v="0"/>
    <n v="5"/>
    <x v="1"/>
    <n v="4.7449584816132857"/>
    <n v="3.5587188612099645"/>
    <n v="84.3"/>
    <x v="0"/>
  </r>
  <r>
    <x v="18"/>
    <n v="17099"/>
    <x v="2679"/>
    <n v="112"/>
    <n v="45777"/>
    <n v="45936"/>
    <s v="Ana Val"/>
    <m/>
    <s v="FASE 2"/>
    <s v="10/11,09/12R. ESTIMANDO,30/01 RESPUESTA"/>
    <n v="0"/>
    <m/>
    <m/>
    <s v="NO"/>
    <m/>
    <s v="NO"/>
    <m/>
    <s v=""/>
    <s v=""/>
    <n v="0"/>
    <n v="0"/>
    <n v="0"/>
    <n v="0"/>
    <s v="Refugi Supracomarcal d'Animal Alt Urgell-Cerdanya"/>
    <s v="SI"/>
    <s v="NO"/>
    <m/>
    <m/>
    <m/>
    <m/>
    <x v="7"/>
    <n v="0"/>
    <n v="0"/>
    <n v="11"/>
    <x v="1"/>
    <m/>
    <m/>
    <n v="11.2"/>
    <x v="0"/>
  </r>
  <r>
    <x v="18"/>
    <n v="17105"/>
    <x v="2680"/>
    <n v="349"/>
    <n v="45777"/>
    <n v="45936"/>
    <s v="Ana Val"/>
    <n v="45411"/>
    <s v="FASE 2"/>
    <s v="11/11 Y 25/11R FINALIZADA"/>
    <n v="4"/>
    <n v="45962"/>
    <n v="1"/>
    <s v="NO"/>
    <m/>
    <s v="NO"/>
    <m/>
    <m/>
    <n v="2166.7399999999998"/>
    <n v="0"/>
    <n v="1"/>
    <n v="0"/>
    <n v="0"/>
    <s v="Consell Comarcal de la Garrotxa"/>
    <s v="SI"/>
    <s v="SI"/>
    <m/>
    <m/>
    <m/>
    <m/>
    <x v="7"/>
    <n v="1"/>
    <n v="4"/>
    <n v="13"/>
    <x v="1"/>
    <m/>
    <n v="6.2084240687679078"/>
    <n v="34.9"/>
    <x v="1"/>
  </r>
  <r>
    <x v="18"/>
    <n v="17106"/>
    <x v="2681"/>
    <n v="215"/>
    <n v="45777"/>
    <n v="45854"/>
    <s v="Ana Val"/>
    <n v="45841"/>
    <s v="OK"/>
    <s v="05/08 y 23/09 R FINALIZADA"/>
    <n v="0"/>
    <s v="No tienen"/>
    <n v="0"/>
    <s v="NO"/>
    <m/>
    <s v="NO"/>
    <m/>
    <s v=""/>
    <s v=""/>
    <n v="0"/>
    <n v="0"/>
    <n v="0"/>
    <n v="0"/>
    <s v="NO"/>
    <s v="NO"/>
    <s v="NO"/>
    <m/>
    <m/>
    <m/>
    <m/>
    <x v="7"/>
    <n v="0"/>
    <n v="0"/>
    <n v="14"/>
    <x v="1"/>
    <m/>
    <m/>
    <n v="21.5"/>
    <x v="0"/>
  </r>
  <r>
    <x v="18"/>
    <n v="17107"/>
    <x v="2682"/>
    <n v="374"/>
    <n v="45777"/>
    <n v="45810"/>
    <s v="Ana Val"/>
    <n v="45807"/>
    <s v="FASE 2"/>
    <s v="09/072025R. DESESTIMANDO"/>
    <n v="44"/>
    <s v="Permanente"/>
    <n v="0.93"/>
    <s v="NO"/>
    <m/>
    <s v="SI"/>
    <n v="0.93"/>
    <m/>
    <n v="800"/>
    <n v="0"/>
    <n v="3"/>
    <n v="0"/>
    <n v="0"/>
    <s v="SI Veterinarios Girvet hace poco se ha creado una Asociación"/>
    <s v="NO"/>
    <s v="NO"/>
    <m/>
    <m/>
    <m/>
    <m/>
    <x v="7"/>
    <n v="0.93"/>
    <n v="41"/>
    <n v="14"/>
    <x v="1"/>
    <m/>
    <n v="2.1390374331550803"/>
    <n v="37.4"/>
    <x v="1"/>
  </r>
  <r>
    <x v="18"/>
    <n v="17109"/>
    <x v="2683"/>
    <n v="1000"/>
    <n v="45777"/>
    <n v="45936"/>
    <s v="Ana Val"/>
    <n v="45783"/>
    <s v="FASE 2"/>
    <s v="17/11 Y 09/12R ESTIMANDO"/>
    <n v="18"/>
    <n v="45973"/>
    <n v="1"/>
    <s v="NO"/>
    <m/>
    <s v="SI"/>
    <n v="0.11"/>
    <m/>
    <n v="7489.75"/>
    <n v="2"/>
    <n v="6"/>
    <n v="0"/>
    <n v="0"/>
    <s v="Consell Comarcal de la Garrotxa"/>
    <s v="SI"/>
    <s v="SI"/>
    <m/>
    <m/>
    <m/>
    <m/>
    <x v="7"/>
    <n v="1"/>
    <n v="18"/>
    <n v="14"/>
    <x v="1"/>
    <m/>
    <n v="7.4897499999999999"/>
    <n v="100"/>
    <x v="1"/>
  </r>
  <r>
    <x v="18"/>
    <n v="17110"/>
    <x v="2684"/>
    <n v="1690"/>
    <n v="45777"/>
    <n v="45936"/>
    <s v="Ana Val"/>
    <n v="45783"/>
    <s v="FASE 2"/>
    <s v="09/12, 06/02 ESTIMANDO"/>
    <n v="0"/>
    <m/>
    <m/>
    <s v="NO"/>
    <m/>
    <s v="NO"/>
    <m/>
    <s v=""/>
    <s v=""/>
    <n v="18"/>
    <m/>
    <n v="0"/>
    <n v="3"/>
    <s v="Consell Comarcal Baix Empordà Protec. Rodamón"/>
    <s v="NO"/>
    <s v="NO"/>
    <m/>
    <m/>
    <m/>
    <m/>
    <x v="7"/>
    <n v="0"/>
    <n v="0"/>
    <n v="10"/>
    <x v="1"/>
    <m/>
    <m/>
    <n v="169"/>
    <x v="0"/>
  </r>
  <r>
    <x v="18"/>
    <n v="17111"/>
    <x v="2685"/>
    <n v="1469"/>
    <n v="45777"/>
    <n v="45936"/>
    <s v="Ana Val"/>
    <n v="45789"/>
    <s v="FASE 2"/>
    <s v="17/11 Y 09/12R FINALIZADA"/>
    <n v="71"/>
    <n v="45954"/>
    <n v="0.99"/>
    <s v="SI"/>
    <n v="45094"/>
    <s v="SI"/>
    <n v="0.36"/>
    <n v="3500"/>
    <m/>
    <m/>
    <n v="43"/>
    <n v="0"/>
    <n v="0"/>
    <s v="Comarcal del Baix Empordà una quantia específica per a la recollida i acollida d’animals"/>
    <s v="SI"/>
    <s v="NO"/>
    <m/>
    <m/>
    <m/>
    <m/>
    <x v="7"/>
    <n v="0.99"/>
    <n v="70"/>
    <n v="14"/>
    <x v="1"/>
    <n v="2.382573179033356"/>
    <m/>
    <n v="146.9"/>
    <x v="1"/>
  </r>
  <r>
    <x v="18"/>
    <n v="17112"/>
    <x v="2686"/>
    <n v="218"/>
    <n v="45778"/>
    <n v="45936"/>
    <s v="Ana Val"/>
    <n v="45790"/>
    <s v="FASE 2"/>
    <s v="30/10 y 14/11R FINALIZADA"/>
    <n v="0"/>
    <s v="Ninguno"/>
    <m/>
    <s v="NO"/>
    <m/>
    <s v="NO"/>
    <m/>
    <m/>
    <m/>
    <m/>
    <m/>
    <m/>
    <m/>
    <s v="NO"/>
    <s v="NO"/>
    <s v="NO"/>
    <m/>
    <m/>
    <m/>
    <m/>
    <x v="7"/>
    <n v="0"/>
    <n v="0"/>
    <n v="6"/>
    <x v="1"/>
    <m/>
    <m/>
    <n v="21.8"/>
    <x v="0"/>
  </r>
  <r>
    <x v="18"/>
    <n v="17114"/>
    <x v="2687"/>
    <n v="38822"/>
    <n v="45778"/>
    <m/>
    <s v="Ana Val"/>
    <n v="45809"/>
    <s v="OK"/>
    <m/>
    <n v="120"/>
    <n v="45804"/>
    <n v="0.78"/>
    <s v="NO"/>
    <m/>
    <s v="SI"/>
    <n v="0.35"/>
    <n v="4000"/>
    <n v="131524.25"/>
    <n v="36"/>
    <n v="67"/>
    <n v="0"/>
    <n v="7"/>
    <s v="Consell Comarcal de la Garrotxa Casara 2024 SLU"/>
    <s v="SI"/>
    <s v="SI"/>
    <m/>
    <m/>
    <m/>
    <m/>
    <x v="7"/>
    <n v="0.78"/>
    <n v="94"/>
    <n v="15"/>
    <x v="1"/>
    <n v="0.10303436195971356"/>
    <n v="3.3878792952449643"/>
    <n v="3882.2"/>
    <x v="2"/>
  </r>
  <r>
    <x v="18"/>
    <n v="17115"/>
    <x v="2688"/>
    <n v="400"/>
    <n v="45778"/>
    <n v="45802"/>
    <s v="Ana Val"/>
    <n v="45798"/>
    <s v="FASE 2"/>
    <s v="18/07/2025R. ESTIMANDO 15 DÍAS"/>
    <n v="0"/>
    <m/>
    <m/>
    <m/>
    <m/>
    <m/>
    <m/>
    <m/>
    <m/>
    <m/>
    <m/>
    <m/>
    <m/>
    <m/>
    <m/>
    <m/>
    <m/>
    <m/>
    <m/>
    <m/>
    <x v="7"/>
    <n v="0"/>
    <n v="0"/>
    <n v="0"/>
    <x v="0"/>
    <m/>
    <m/>
    <n v="40"/>
    <x v="0"/>
  </r>
  <r>
    <x v="18"/>
    <n v="17116"/>
    <x v="2689"/>
    <n v="418"/>
    <n v="45778"/>
    <n v="45936"/>
    <s v="Ana Val"/>
    <m/>
    <s v="FASE 2"/>
    <s v="25/11 Y 09/12R ESTIMANDO"/>
    <n v="0"/>
    <m/>
    <m/>
    <m/>
    <m/>
    <m/>
    <m/>
    <m/>
    <m/>
    <m/>
    <m/>
    <m/>
    <m/>
    <m/>
    <m/>
    <m/>
    <m/>
    <m/>
    <m/>
    <m/>
    <x v="7"/>
    <n v="0"/>
    <n v="0"/>
    <n v="0"/>
    <x v="0"/>
    <m/>
    <m/>
    <n v="41.8"/>
    <x v="0"/>
  </r>
  <r>
    <x v="18"/>
    <n v="17117"/>
    <x v="2690"/>
    <n v="24300"/>
    <n v="45778"/>
    <n v="45802"/>
    <s v="Ana Val"/>
    <n v="45059"/>
    <s v="FASE 2"/>
    <s v="07/08/2025 DESESTIMANDO"/>
    <n v="980"/>
    <n v="2023"/>
    <n v="50"/>
    <s v="SI"/>
    <n v="45491"/>
    <s v="SI"/>
    <n v="20"/>
    <n v="15000"/>
    <n v="40734.54"/>
    <n v="101"/>
    <n v="21"/>
    <n v="0"/>
    <n v="2"/>
    <s v="Si Adjudicado a Protectora Rodamon"/>
    <s v="SI"/>
    <s v="SI"/>
    <m/>
    <m/>
    <m/>
    <m/>
    <x v="7"/>
    <n v="0.5"/>
    <n v="490"/>
    <n v="16"/>
    <x v="2"/>
    <n v="0.61728395061728392"/>
    <n v="1.6763185185185185"/>
    <n v="2430"/>
    <x v="1"/>
  </r>
  <r>
    <x v="18"/>
    <n v="17118"/>
    <x v="2691"/>
    <n v="18651"/>
    <n v="45778"/>
    <m/>
    <s v="Ana Val"/>
    <n v="45799"/>
    <s v="OK"/>
    <m/>
    <n v="400"/>
    <n v="45627"/>
    <n v="0.81"/>
    <s v="SI"/>
    <n v="45126"/>
    <s v="SI"/>
    <n v="0.18"/>
    <n v="20000"/>
    <n v="23400"/>
    <n v="19"/>
    <n v="11"/>
    <n v="0"/>
    <n v="3"/>
    <s v="Consell Baix Empordà"/>
    <s v="SI"/>
    <s v="SI"/>
    <m/>
    <m/>
    <m/>
    <m/>
    <x v="7"/>
    <n v="0.81"/>
    <n v="324"/>
    <n v="16"/>
    <x v="2"/>
    <n v="1.0723285614712348"/>
    <n v="1.2546244169213447"/>
    <n v="1865.1"/>
    <x v="1"/>
  </r>
  <r>
    <x v="18"/>
    <n v="17119"/>
    <x v="2692"/>
    <n v="136"/>
    <n v="45778"/>
    <n v="45936"/>
    <s v="Ana Val"/>
    <n v="45783"/>
    <s v="FASE 2"/>
    <s v="30/10,05/11,09/12 FINALIZADA"/>
    <n v="14"/>
    <n v="45948"/>
    <n v="0.78569999999999995"/>
    <s v="SI"/>
    <n v="45841"/>
    <s v="SI"/>
    <n v="0.78569999999999995"/>
    <n v="1589.57"/>
    <m/>
    <n v="0"/>
    <n v="0"/>
    <n v="0"/>
    <n v="0"/>
    <s v="Consell Comarcal de l’Alt Empordà"/>
    <s v="SI"/>
    <s v="SI"/>
    <m/>
    <m/>
    <m/>
    <m/>
    <x v="7"/>
    <n v="0.78569999999999995"/>
    <n v="11"/>
    <n v="15"/>
    <x v="1"/>
    <n v="11.688014705882352"/>
    <m/>
    <n v="13.6"/>
    <x v="1"/>
  </r>
  <r>
    <x v="18"/>
    <n v="17121"/>
    <x v="2693"/>
    <n v="300"/>
    <n v="45778"/>
    <n v="45802"/>
    <s v="Ana Val"/>
    <n v="45798"/>
    <s v="FASE 2"/>
    <s v="07/08/2025 FINALIZADA"/>
    <n v="75"/>
    <n v="45777"/>
    <n v="0.9"/>
    <s v="SI"/>
    <n v="45553"/>
    <s v="NO"/>
    <m/>
    <n v="2500"/>
    <n v="400"/>
    <n v="2"/>
    <n v="9"/>
    <n v="0"/>
    <n v="2"/>
    <s v="Consell Baix Empordà y Asoc. Gat i Cua"/>
    <s v="SI"/>
    <s v="SI"/>
    <m/>
    <m/>
    <m/>
    <m/>
    <x v="7"/>
    <n v="0.9"/>
    <n v="68"/>
    <n v="15"/>
    <x v="1"/>
    <n v="8.3333333333333339"/>
    <n v="1.3333333333333333"/>
    <n v="30"/>
    <x v="3"/>
  </r>
  <r>
    <x v="18"/>
    <n v="17120"/>
    <x v="2694"/>
    <n v="1503"/>
    <n v="45778"/>
    <m/>
    <s v="Ana Val"/>
    <n v="45797"/>
    <s v="OK"/>
    <m/>
    <n v="124"/>
    <n v="45413"/>
    <n v="0.57499999999999996"/>
    <s v="SI"/>
    <n v="45509"/>
    <s v="NO"/>
    <n v="0"/>
    <n v="4500"/>
    <n v="3500"/>
    <n v="9"/>
    <n v="0"/>
    <m/>
    <n v="0"/>
    <s v="NO"/>
    <s v="NO"/>
    <s v="NO"/>
    <m/>
    <m/>
    <m/>
    <m/>
    <x v="7"/>
    <n v="0.57499999999999996"/>
    <n v="71"/>
    <n v="15"/>
    <x v="1"/>
    <n v="2.9940119760479043"/>
    <n v="2.328675981370592"/>
    <n v="150.30000000000001"/>
    <x v="1"/>
  </r>
  <r>
    <x v="18"/>
    <n v="17123"/>
    <x v="2695"/>
    <n v="465"/>
    <n v="45778"/>
    <n v="45936"/>
    <s v="Ana Val"/>
    <n v="45779"/>
    <s v="FASE 2"/>
    <s v="12/11 Y 25/11R FINALIZADA"/>
    <n v="0"/>
    <n v="45456"/>
    <m/>
    <s v="SI"/>
    <n v="45007"/>
    <s v="-"/>
    <m/>
    <n v="65956.429999999993"/>
    <m/>
    <n v="1"/>
    <n v="0"/>
    <n v="0"/>
    <n v="0"/>
    <s v="Consell Comarcal del Pla de l’Estany"/>
    <s v="NO"/>
    <s v="SI"/>
    <m/>
    <m/>
    <m/>
    <m/>
    <x v="7"/>
    <n v="0"/>
    <n v="0"/>
    <n v="13"/>
    <x v="1"/>
    <n v="141.84178494623654"/>
    <m/>
    <n v="46.5"/>
    <x v="0"/>
  </r>
  <r>
    <x v="18"/>
    <n v="17124"/>
    <x v="2696"/>
    <n v="2556"/>
    <n v="45778"/>
    <n v="45823"/>
    <s v="Ana Val"/>
    <n v="45811"/>
    <s v="FASE 2"/>
    <s v="17/09/2025 FINZALIZADA"/>
    <n v="328"/>
    <s v="NO"/>
    <n v="0.54"/>
    <s v="SI"/>
    <n v="45503"/>
    <s v="NO"/>
    <m/>
    <n v="13000"/>
    <n v="4236.4399999999996"/>
    <n v="8"/>
    <m/>
    <n v="0"/>
    <m/>
    <s v="Consell Comarcal Baix Empordà"/>
    <s v="SI"/>
    <s v="SI"/>
    <m/>
    <m/>
    <m/>
    <m/>
    <x v="7"/>
    <n v="0.54"/>
    <n v="177"/>
    <n v="13"/>
    <x v="1"/>
    <n v="5.0860719874804383"/>
    <n v="1.6574491392801249"/>
    <n v="255.6"/>
    <x v="1"/>
  </r>
  <r>
    <x v="18"/>
    <n v="17125"/>
    <x v="2697"/>
    <n v="161"/>
    <n v="45778"/>
    <m/>
    <s v="Ana Val"/>
    <n v="45797"/>
    <s v="OK"/>
    <m/>
    <n v="0"/>
    <m/>
    <m/>
    <s v="NO"/>
    <m/>
    <m/>
    <m/>
    <m/>
    <n v="250"/>
    <m/>
    <m/>
    <m/>
    <m/>
    <s v="Consell Comarcal Ripollés "/>
    <m/>
    <s v="NO"/>
    <m/>
    <m/>
    <m/>
    <m/>
    <x v="7"/>
    <n v="0"/>
    <n v="0"/>
    <n v="4"/>
    <x v="1"/>
    <m/>
    <n v="1.5527950310559007"/>
    <n v="16.100000000000001"/>
    <x v="0"/>
  </r>
  <r>
    <x v="18"/>
    <n v="17126"/>
    <x v="2698"/>
    <n v="427"/>
    <n v="45778"/>
    <n v="45936"/>
    <s v="Ana Val"/>
    <n v="45785"/>
    <s v="FASE 2"/>
    <s v="09/12/2025R. ESTIMANDO 15 DÍAS"/>
    <n v="0"/>
    <m/>
    <m/>
    <m/>
    <m/>
    <m/>
    <m/>
    <m/>
    <m/>
    <m/>
    <m/>
    <m/>
    <m/>
    <m/>
    <m/>
    <m/>
    <m/>
    <m/>
    <m/>
    <m/>
    <x v="7"/>
    <n v="0"/>
    <n v="0"/>
    <n v="0"/>
    <x v="0"/>
    <m/>
    <m/>
    <n v="42.7"/>
    <x v="0"/>
  </r>
  <r>
    <x v="18"/>
    <n v="17128"/>
    <x v="2699"/>
    <n v="584"/>
    <n v="45778"/>
    <n v="45936"/>
    <s v="Ana Val"/>
    <m/>
    <s v="FASE 2"/>
    <s v="09/12R ESTIMANDO 30/01 RESPUESTA"/>
    <n v="0"/>
    <n v="2023"/>
    <n v="0.65"/>
    <s v="SI"/>
    <n v="45069"/>
    <s v="NO"/>
    <m/>
    <n v="3251.82"/>
    <n v="1652"/>
    <n v="4"/>
    <n v="24"/>
    <n v="0"/>
    <n v="0"/>
    <s v="Sanne Fita Amelyck y Clínica Vet. Empordà Vergés Serra, SL"/>
    <s v="SI"/>
    <s v="SI"/>
    <m/>
    <m/>
    <m/>
    <m/>
    <x v="7"/>
    <n v="0.65"/>
    <n v="0"/>
    <n v="15"/>
    <x v="1"/>
    <n v="5.5681849315068499"/>
    <n v="2.8287671232876712"/>
    <n v="58.4"/>
    <x v="0"/>
  </r>
  <r>
    <x v="18"/>
    <n v="17129"/>
    <x v="2700"/>
    <n v="188"/>
    <n v="45778"/>
    <m/>
    <s v="Ana Val"/>
    <n v="45901"/>
    <s v="OK"/>
    <m/>
    <n v="60"/>
    <n v="45597"/>
    <n v="0.41"/>
    <s v="SI"/>
    <n v="45126"/>
    <s v="SI"/>
    <n v="0.41"/>
    <n v="4500"/>
    <m/>
    <n v="2"/>
    <n v="10"/>
    <n v="0"/>
    <n v="0"/>
    <s v="Consell Comarcal de l'Alt Empordà"/>
    <s v="NO"/>
    <s v="NO"/>
    <m/>
    <m/>
    <m/>
    <m/>
    <x v="7"/>
    <n v="0.41"/>
    <n v="25"/>
    <n v="15"/>
    <x v="1"/>
    <n v="23.936170212765958"/>
    <m/>
    <n v="18.8"/>
    <x v="3"/>
  </r>
  <r>
    <x v="18"/>
    <n v="17130"/>
    <x v="2701"/>
    <n v="450"/>
    <n v="45778"/>
    <n v="45854"/>
    <s v="Ana Val"/>
    <n v="45848"/>
    <s v="FASE 2"/>
    <s v="14/11/2025R. DESESTIMANDO"/>
    <n v="0"/>
    <m/>
    <m/>
    <m/>
    <m/>
    <m/>
    <m/>
    <m/>
    <m/>
    <m/>
    <m/>
    <m/>
    <m/>
    <m/>
    <m/>
    <m/>
    <m/>
    <m/>
    <m/>
    <m/>
    <x v="7"/>
    <n v="0"/>
    <n v="0"/>
    <n v="0"/>
    <x v="0"/>
    <m/>
    <m/>
    <n v="45"/>
    <x v="0"/>
  </r>
  <r>
    <x v="18"/>
    <n v="17132"/>
    <x v="2702"/>
    <n v="2047"/>
    <n v="45778"/>
    <n v="45936"/>
    <s v="Ana Val"/>
    <n v="45803"/>
    <s v="FASE 2"/>
    <s v="13/11 09/12R ESTIMANDO"/>
    <n v="96"/>
    <s v="actualmente"/>
    <m/>
    <s v="SI"/>
    <n v="45477"/>
    <s v="SI"/>
    <n v="50"/>
    <n v="7768"/>
    <n v="8000"/>
    <n v="22"/>
    <n v="0"/>
    <n v="0"/>
    <n v="0"/>
    <s v="Consell Comarcal de l’Alt Empordà"/>
    <s v="-"/>
    <s v="-"/>
    <m/>
    <m/>
    <m/>
    <m/>
    <x v="7"/>
    <n v="0"/>
    <n v="0"/>
    <n v="15"/>
    <x v="1"/>
    <n v="3.7948216902784564"/>
    <n v="3.9081582804103565"/>
    <n v="204.7"/>
    <x v="1"/>
  </r>
  <r>
    <x v="18"/>
    <n v="17133"/>
    <x v="2703"/>
    <n v="1746"/>
    <n v="45778"/>
    <n v="45936"/>
    <s v="Ana Val"/>
    <n v="45782"/>
    <s v="FASE 2"/>
    <s v="03/11 Y 09/12R FINALIZADA"/>
    <n v="42"/>
    <n v="2024"/>
    <n v="0.55000000000000004"/>
    <s v="SI"/>
    <n v="45714"/>
    <s v="NO"/>
    <m/>
    <n v="8383.2900000000009"/>
    <m/>
    <n v="3"/>
    <n v="12"/>
    <n v="0"/>
    <n v="5"/>
    <s v="Consell  Comarcal La Garrotxa"/>
    <s v="SI"/>
    <s v="SI"/>
    <m/>
    <m/>
    <m/>
    <m/>
    <x v="7"/>
    <n v="0.55000000000000004"/>
    <n v="23"/>
    <n v="14"/>
    <x v="1"/>
    <n v="4.8014261168384884"/>
    <m/>
    <n v="174.6"/>
    <x v="1"/>
  </r>
  <r>
    <x v="18"/>
    <n v="17134"/>
    <x v="2704"/>
    <n v="306"/>
    <n v="45778"/>
    <m/>
    <s v="Ana Val"/>
    <n v="45792"/>
    <s v="OK"/>
    <m/>
    <n v="0"/>
    <m/>
    <m/>
    <s v="NO"/>
    <m/>
    <m/>
    <m/>
    <n v="1200"/>
    <n v="625"/>
    <m/>
    <m/>
    <m/>
    <m/>
    <s v="Centro Vet. Campdevet y Consell Comarcal del Ripollés "/>
    <m/>
    <m/>
    <m/>
    <m/>
    <m/>
    <m/>
    <x v="7"/>
    <n v="0"/>
    <n v="0"/>
    <n v="4"/>
    <x v="1"/>
    <n v="3.9215686274509802"/>
    <n v="2.0424836601307188"/>
    <n v="30.6"/>
    <x v="0"/>
  </r>
  <r>
    <x v="18"/>
    <n v="17135"/>
    <x v="2705"/>
    <n v="576"/>
    <n v="45778"/>
    <m/>
    <s v="Ana Val"/>
    <n v="45842"/>
    <s v="OK"/>
    <m/>
    <n v="65"/>
    <n v="45657"/>
    <n v="0.6"/>
    <s v="SI"/>
    <n v="45477"/>
    <s v="SI"/>
    <n v="0.6"/>
    <n v="4581"/>
    <m/>
    <n v="4"/>
    <n v="0"/>
    <n v="0"/>
    <n v="0"/>
    <s v="Consejo Comarcal de l'Alt Empordà"/>
    <s v="SI"/>
    <s v="NO"/>
    <m/>
    <m/>
    <m/>
    <m/>
    <x v="7"/>
    <n v="0.6"/>
    <n v="39"/>
    <n v="15"/>
    <x v="1"/>
    <n v="7.953125"/>
    <m/>
    <n v="57.6"/>
    <x v="1"/>
  </r>
  <r>
    <x v="18"/>
    <n v="17136"/>
    <x v="2706"/>
    <n v="290"/>
    <n v="45778"/>
    <n v="45936"/>
    <s v="Ana Val"/>
    <n v="45793"/>
    <s v="FASE 2"/>
    <s v="10/11 Y  09/12R ESTIMANDO"/>
    <n v="12"/>
    <n v="45785"/>
    <n v="0.5"/>
    <s v="SI"/>
    <n v="45463"/>
    <s v="NO"/>
    <m/>
    <n v="450"/>
    <n v="2000"/>
    <n v="1"/>
    <n v="0"/>
    <n v="0"/>
    <n v="0"/>
    <s v="Consell Comarcal del Alt Empordà"/>
    <s v="NO"/>
    <s v="NO"/>
    <m/>
    <m/>
    <m/>
    <m/>
    <x v="7"/>
    <n v="0.5"/>
    <n v="6"/>
    <n v="15"/>
    <x v="1"/>
    <n v="1.5517241379310345"/>
    <n v="6.8965517241379306"/>
    <n v="29"/>
    <x v="1"/>
  </r>
  <r>
    <x v="18"/>
    <n v="17137"/>
    <x v="2707"/>
    <n v="4804"/>
    <n v="45778"/>
    <n v="45936"/>
    <s v="Ana Val"/>
    <n v="45782"/>
    <s v="FASE 2"/>
    <s v="14/11 Y 09/12R FINALIZADA"/>
    <n v="66"/>
    <n v="45456"/>
    <n v="0.30299999999999999"/>
    <s v="SI"/>
    <n v="45007"/>
    <s v="SI"/>
    <n v="0.1"/>
    <m/>
    <m/>
    <n v="9"/>
    <n v="0"/>
    <n v="0"/>
    <n v="0"/>
    <s v="Consell Comarcal del Pla de l'Estany"/>
    <s v="NO"/>
    <s v="SI"/>
    <m/>
    <m/>
    <m/>
    <m/>
    <x v="7"/>
    <n v="0.30299999999999999"/>
    <n v="20"/>
    <n v="14"/>
    <x v="1"/>
    <m/>
    <m/>
    <n v="480.4"/>
    <x v="1"/>
  </r>
  <r>
    <x v="18"/>
    <n v="17140"/>
    <x v="2708"/>
    <n v="1061"/>
    <n v="45778"/>
    <n v="45936"/>
    <s v="Ana Val"/>
    <n v="45779"/>
    <s v="FASE 2"/>
    <s v="09/12R. ESTIMANDO, 27/01 RESPUESTA"/>
    <n v="145"/>
    <n v="2024"/>
    <n v="0.86"/>
    <s v="El Ayto. no se ocupa de nada, retimen datos de la Associació Gats del Port de la Selva"/>
    <m/>
    <m/>
    <m/>
    <m/>
    <m/>
    <m/>
    <m/>
    <m/>
    <n v="5"/>
    <s v="Associació Els Gats del Port de la Selva"/>
    <s v="NO"/>
    <s v="NO"/>
    <m/>
    <m/>
    <m/>
    <m/>
    <x v="7"/>
    <n v="0.86"/>
    <n v="125"/>
    <n v="8"/>
    <x v="1"/>
    <m/>
    <m/>
    <n v="106.1"/>
    <x v="1"/>
  </r>
  <r>
    <x v="18"/>
    <n v="17138"/>
    <x v="2709"/>
    <n v="1082"/>
    <n v="45778"/>
    <n v="45823"/>
    <s v="Ana Val"/>
    <n v="45812"/>
    <s v="OK"/>
    <s v="28/07 y 18/09R. FINALIZADA"/>
    <n v="100"/>
    <s v="sin fecha"/>
    <n v="0.3"/>
    <s v="NO"/>
    <m/>
    <s v="NO"/>
    <m/>
    <n v="3000"/>
    <n v="0"/>
    <n v="0"/>
    <n v="7"/>
    <n v="0"/>
    <n v="5"/>
    <s v="Asociación Animalia Quatre Potes"/>
    <s v="NO"/>
    <s v="NO"/>
    <m/>
    <m/>
    <m/>
    <m/>
    <x v="7"/>
    <n v="0.3"/>
    <n v="30"/>
    <n v="14"/>
    <x v="1"/>
    <n v="2.7726432532347505"/>
    <n v="0"/>
    <n v="108.2"/>
    <x v="1"/>
  </r>
  <r>
    <x v="18"/>
    <n v="17139"/>
    <x v="2710"/>
    <n v="1925"/>
    <n v="45778"/>
    <n v="45861"/>
    <s v="Ana Val"/>
    <n v="45855"/>
    <s v="FASE 2"/>
    <s v="14/11/2025R. FINALIZADA "/>
    <n v="10"/>
    <n v="45869"/>
    <n v="1"/>
    <s v="NO"/>
    <m/>
    <s v="SI"/>
    <n v="0.2"/>
    <n v="10914.41"/>
    <m/>
    <n v="7"/>
    <n v="3"/>
    <n v="0"/>
    <n v="2"/>
    <s v="Consell Comarcal de la Garrotxa"/>
    <s v="SI"/>
    <s v="SI"/>
    <m/>
    <m/>
    <m/>
    <m/>
    <x v="7"/>
    <n v="1"/>
    <n v="10"/>
    <n v="14"/>
    <x v="1"/>
    <n v="5.669823376623377"/>
    <m/>
    <n v="192.5"/>
    <x v="2"/>
  </r>
  <r>
    <x v="18"/>
    <n v="17141"/>
    <x v="2711"/>
    <n v="10008"/>
    <n v="45778"/>
    <n v="45832"/>
    <s v="Ana Val"/>
    <n v="45825"/>
    <s v="FASE 2"/>
    <s v="30/10 y 24/11R FINALIZADA"/>
    <n v="134"/>
    <n v="2025"/>
    <n v="0.224"/>
    <s v="SI"/>
    <n v="45506"/>
    <s v="NO"/>
    <m/>
    <n v="16000"/>
    <n v="14423.2"/>
    <m/>
    <n v="0"/>
    <n v="1"/>
    <m/>
    <s v="Asociación Progat y Asociación Asac"/>
    <s v="SI"/>
    <s v="SI"/>
    <m/>
    <m/>
    <m/>
    <m/>
    <x v="7"/>
    <n v="0.224"/>
    <n v="30"/>
    <n v="13"/>
    <x v="1"/>
    <n v="1.5987210231814548"/>
    <n v="1.4411670663469225"/>
    <n v="1000.8"/>
    <x v="1"/>
  </r>
  <r>
    <x v="18"/>
    <n v="17142"/>
    <x v="2712"/>
    <n v="4099"/>
    <n v="45778"/>
    <n v="45936"/>
    <s v="Ana Val"/>
    <m/>
    <s v="FASE 2"/>
    <s v="12/11 Y 25/11R. FINALIZADA"/>
    <n v="104"/>
    <n v="45627"/>
    <n v="0.8"/>
    <s v="SI"/>
    <n v="45502"/>
    <s v="NO"/>
    <m/>
    <n v="5000"/>
    <n v="1000"/>
    <n v="3"/>
    <n v="0"/>
    <n v="0"/>
    <n v="3"/>
    <s v="Cosell Comarcal del Gironès y ProGatQuart"/>
    <s v="SI"/>
    <s v="NO"/>
    <m/>
    <m/>
    <m/>
    <m/>
    <x v="7"/>
    <n v="0.8"/>
    <n v="83"/>
    <n v="15"/>
    <x v="1"/>
    <n v="1.2198097096852891"/>
    <n v="0.24396194193705781"/>
    <n v="409.9"/>
    <x v="1"/>
  </r>
  <r>
    <x v="18"/>
    <n v="17043"/>
    <x v="2713"/>
    <n v="206"/>
    <n v="45778"/>
    <n v="45936"/>
    <s v="Ana Val"/>
    <n v="45779"/>
    <s v="FASE 2"/>
    <s v="09/12/2025R. ESTIMANDO 15 DÍAS"/>
    <n v="0"/>
    <m/>
    <m/>
    <m/>
    <m/>
    <m/>
    <m/>
    <m/>
    <m/>
    <m/>
    <m/>
    <m/>
    <m/>
    <m/>
    <m/>
    <m/>
    <m/>
    <m/>
    <m/>
    <m/>
    <x v="7"/>
    <n v="0"/>
    <n v="0"/>
    <n v="0"/>
    <x v="0"/>
    <m/>
    <m/>
    <n v="20.6"/>
    <x v="0"/>
  </r>
  <r>
    <x v="18"/>
    <n v="17143"/>
    <x v="2714"/>
    <n v="230"/>
    <n v="45778"/>
    <n v="45936"/>
    <s v="Ana Val"/>
    <m/>
    <s v="FASE 2"/>
    <s v="09/12/2025R. ESTIMANDO 15 DÍAS"/>
    <n v="0"/>
    <m/>
    <m/>
    <m/>
    <m/>
    <m/>
    <m/>
    <m/>
    <m/>
    <m/>
    <m/>
    <m/>
    <m/>
    <m/>
    <m/>
    <m/>
    <m/>
    <m/>
    <m/>
    <m/>
    <x v="7"/>
    <n v="0"/>
    <n v="0"/>
    <n v="0"/>
    <x v="0"/>
    <m/>
    <m/>
    <n v="23"/>
    <x v="0"/>
  </r>
  <r>
    <x v="18"/>
    <n v="17144"/>
    <x v="2715"/>
    <n v="279"/>
    <n v="45778"/>
    <n v="45936"/>
    <s v="Ana Val"/>
    <n v="45782"/>
    <s v="FASE 2"/>
    <s v="05/11,09/12R ESTIMANDO,29/01 RESPUESTA"/>
    <n v="50"/>
    <n v="45839"/>
    <n v="0.85"/>
    <s v="NO"/>
    <m/>
    <s v="SI"/>
    <n v="0.85"/>
    <n v="2200"/>
    <m/>
    <m/>
    <m/>
    <m/>
    <n v="10"/>
    <s v=" Consell Comarcal Baix Empordà y Assoc.4 gats Regencós"/>
    <s v="NO"/>
    <s v="NO"/>
    <m/>
    <m/>
    <m/>
    <m/>
    <x v="7"/>
    <n v="0.85"/>
    <n v="42"/>
    <n v="11"/>
    <x v="1"/>
    <n v="7.8853046594982077"/>
    <m/>
    <n v="27.9"/>
    <x v="1"/>
  </r>
  <r>
    <x v="18"/>
    <n v="17145"/>
    <x v="2716"/>
    <n v="1847"/>
    <n v="45778"/>
    <n v="45936"/>
    <s v="Ana Val"/>
    <n v="45783"/>
    <s v="FASE 2"/>
    <s v="14/01R,ESTIMANDO PARC. 02/02 RESPUESTA"/>
    <n v="57"/>
    <n v="45992"/>
    <n v="0.59"/>
    <s v="NO en Gestión"/>
    <m/>
    <s v="SI"/>
    <m/>
    <n v="11417.83"/>
    <n v="3000"/>
    <m/>
    <n v="36"/>
    <n v="0"/>
    <n v="1"/>
    <s v="Consell Comarcal del Ripollès"/>
    <s v="NO"/>
    <s v="SI"/>
    <m/>
    <m/>
    <m/>
    <m/>
    <x v="7"/>
    <n v="0.59"/>
    <n v="34"/>
    <n v="13"/>
    <x v="1"/>
    <n v="6.18182458040065"/>
    <n v="1.6242555495397943"/>
    <n v="184.7"/>
    <x v="1"/>
  </r>
  <r>
    <x v="18"/>
    <n v="17146"/>
    <x v="2717"/>
    <n v="4499"/>
    <n v="45778"/>
    <n v="45936"/>
    <s v="Ana Val"/>
    <n v="45782"/>
    <s v="FASE 2"/>
    <s v="08/10, 14/01/26R ESTIMANDO"/>
    <n v="548"/>
    <n v="2024"/>
    <n v="0.86860000000000004"/>
    <s v="SI"/>
    <n v="2024"/>
    <s v="NO"/>
    <m/>
    <n v="13500"/>
    <n v="6249.49"/>
    <n v="27"/>
    <n v="1"/>
    <m/>
    <m/>
    <s v="Consell Comarcal de La Selva y Gatejades"/>
    <s v="SI"/>
    <s v="SI"/>
    <m/>
    <m/>
    <m/>
    <m/>
    <x v="7"/>
    <n v="0.86860000000000004"/>
    <n v="476"/>
    <n v="13"/>
    <x v="1"/>
    <n v="3.0006668148477438"/>
    <n v="1.3890842409424315"/>
    <n v="449.9"/>
    <x v="1"/>
  </r>
  <r>
    <x v="18"/>
    <n v="17147"/>
    <x v="2718"/>
    <n v="10692"/>
    <n v="45778"/>
    <n v="45936"/>
    <s v="Ana Val"/>
    <n v="45782"/>
    <s v="FASE 2"/>
    <s v="14/01R ESTIMANDO, 04/02 RESPUESTA"/>
    <n v="248"/>
    <s v="no consta"/>
    <n v="0.85"/>
    <s v="No contestan"/>
    <m/>
    <s v="SI"/>
    <n v="0.15"/>
    <n v="6991.38"/>
    <n v="30347.9"/>
    <n v="12"/>
    <m/>
    <m/>
    <m/>
    <s v="Consell Comarcal del Ripollès y Assoc. Vida Digna"/>
    <s v="SI"/>
    <s v="sin respuesta"/>
    <m/>
    <m/>
    <m/>
    <m/>
    <x v="7"/>
    <n v="0.85"/>
    <n v="211"/>
    <n v="12"/>
    <x v="1"/>
    <n v="0.65388888888888885"/>
    <n v="2.8383744855967081"/>
    <n v="1069.2"/>
    <x v="1"/>
  </r>
  <r>
    <x v="18"/>
    <n v="17148"/>
    <x v="2719"/>
    <n v="2445"/>
    <n v="45778"/>
    <m/>
    <s v="Ana Val"/>
    <n v="45812"/>
    <s v="OK"/>
    <n v="45849"/>
    <n v="523"/>
    <n v="45748"/>
    <n v="0.37"/>
    <s v="SI"/>
    <n v="45483"/>
    <s v="SI"/>
    <n v="7.0000000000000007E-2"/>
    <n v="183.8"/>
    <n v="5500"/>
    <n v="15"/>
    <n v="0"/>
    <n v="0"/>
    <n v="4"/>
    <s v="CAAS. Clinc. Vet. Vet &amp; Pets,  Vets Girona"/>
    <s v="SI"/>
    <s v="SI"/>
    <m/>
    <m/>
    <m/>
    <m/>
    <x v="7"/>
    <n v="0.37"/>
    <n v="194"/>
    <n v="16"/>
    <x v="2"/>
    <n v="7.5173824130879349E-2"/>
    <n v="2.2494887525562373"/>
    <n v="244.5"/>
    <x v="3"/>
  </r>
  <r>
    <x v="18"/>
    <n v="17149"/>
    <x v="2720"/>
    <n v="529"/>
    <n v="45778"/>
    <n v="45808"/>
    <s v="Ana Val"/>
    <n v="45799"/>
    <s v="FASE 2"/>
    <s v="04/08 y 8 Y 23/09R. ESTIMANDO RESPUESTA"/>
    <n v="9"/>
    <n v="45919"/>
    <n v="1"/>
    <s v="NO"/>
    <m/>
    <s v="NO"/>
    <m/>
    <m/>
    <n v="3207.03"/>
    <m/>
    <n v="0"/>
    <n v="0"/>
    <n v="0"/>
    <s v="Consell Comarcal Garrotxa  Casara 2024 SLU"/>
    <s v="SI"/>
    <s v="SI"/>
    <m/>
    <m/>
    <m/>
    <m/>
    <x v="7"/>
    <n v="1"/>
    <n v="9"/>
    <n v="12"/>
    <x v="1"/>
    <m/>
    <n v="6.0624385633270323"/>
    <n v="52.9"/>
    <x v="1"/>
  </r>
  <r>
    <x v="18"/>
    <n v="17150"/>
    <x v="2721"/>
    <n v="2142"/>
    <n v="45778"/>
    <m/>
    <s v="Ana Val"/>
    <n v="45793"/>
    <s v="OK"/>
    <m/>
    <n v="144"/>
    <n v="45778"/>
    <n v="0.52780000000000005"/>
    <s v="En proceso"/>
    <m/>
    <s v="SI"/>
    <n v="0.52780000000000005"/>
    <n v="2620"/>
    <m/>
    <n v="0"/>
    <n v="0"/>
    <n v="0"/>
    <n v="0"/>
    <s v="NO"/>
    <s v="CAAS LA SELVA"/>
    <s v="NO"/>
    <m/>
    <m/>
    <m/>
    <m/>
    <x v="7"/>
    <n v="0.52780000000000005"/>
    <n v="76"/>
    <n v="14"/>
    <x v="1"/>
    <n v="1.2231559290382821"/>
    <m/>
    <n v="214.2"/>
    <x v="1"/>
  </r>
  <r>
    <x v="18"/>
    <n v="17151"/>
    <x v="2722"/>
    <n v="262"/>
    <n v="45778"/>
    <n v="45936"/>
    <s v="Ana Val"/>
    <m/>
    <s v="FASE 2"/>
    <s v="14/01/2026R. ESTIMANDO 15 DÍAS"/>
    <n v="0"/>
    <m/>
    <m/>
    <m/>
    <m/>
    <m/>
    <m/>
    <m/>
    <m/>
    <m/>
    <m/>
    <m/>
    <m/>
    <m/>
    <m/>
    <m/>
    <m/>
    <m/>
    <m/>
    <m/>
    <x v="7"/>
    <n v="0"/>
    <n v="0"/>
    <n v="0"/>
    <x v="0"/>
    <m/>
    <m/>
    <n v="26.2"/>
    <x v="0"/>
  </r>
  <r>
    <x v="18"/>
    <n v="17152"/>
    <x v="2723"/>
    <n v="20362"/>
    <n v="45778"/>
    <n v="45936"/>
    <s v="Ana Val"/>
    <n v="45779"/>
    <s v="FASE 2"/>
    <s v="14/01R. ESTIMANDO, 05/02 RESPUESTA"/>
    <n v="500"/>
    <n v="46023"/>
    <n v="0.65"/>
    <s v="SI"/>
    <n v="45460"/>
    <s v="SI"/>
    <m/>
    <m/>
    <m/>
    <n v="16"/>
    <m/>
    <m/>
    <m/>
    <s v="Consell Comarcal de l’Alt Empordà"/>
    <s v="SI"/>
    <s v="SI"/>
    <m/>
    <m/>
    <m/>
    <m/>
    <x v="7"/>
    <n v="0.65"/>
    <n v="325"/>
    <n v="10"/>
    <x v="1"/>
    <m/>
    <m/>
    <n v="2036.2"/>
    <x v="1"/>
  </r>
  <r>
    <x v="18"/>
    <n v="17153"/>
    <x v="2724"/>
    <n v="330"/>
    <n v="45778"/>
    <n v="45936"/>
    <s v="Ana Val"/>
    <n v="45786"/>
    <s v="FASE 2"/>
    <s v="14/01/2026R. ESTIMANDO 15 DÍAS"/>
    <n v="0"/>
    <m/>
    <m/>
    <m/>
    <m/>
    <m/>
    <m/>
    <m/>
    <m/>
    <m/>
    <m/>
    <m/>
    <m/>
    <m/>
    <m/>
    <m/>
    <m/>
    <m/>
    <m/>
    <m/>
    <x v="7"/>
    <n v="0"/>
    <n v="0"/>
    <n v="0"/>
    <x v="0"/>
    <m/>
    <m/>
    <n v="33"/>
    <x v="0"/>
  </r>
  <r>
    <x v="18"/>
    <n v="17154"/>
    <x v="2725"/>
    <n v="158"/>
    <n v="45778"/>
    <n v="45802"/>
    <s v="Ana Val"/>
    <n v="45792"/>
    <s v="OK"/>
    <s v="12/06 y 10/07/2025"/>
    <n v="0"/>
    <n v="45804"/>
    <m/>
    <s v="NO"/>
    <m/>
    <m/>
    <m/>
    <m/>
    <n v="1458.22"/>
    <n v="0"/>
    <n v="0"/>
    <n v="0"/>
    <n v="0"/>
    <s v="Consell Comarcal de la Garrotxa Casara 2024 SLU"/>
    <s v="SI"/>
    <s v="SI"/>
    <m/>
    <m/>
    <m/>
    <m/>
    <x v="7"/>
    <n v="0"/>
    <n v="0"/>
    <n v="10"/>
    <x v="1"/>
    <m/>
    <n v="9.2292405063291145"/>
    <n v="15.8"/>
    <x v="0"/>
  </r>
  <r>
    <x v="18"/>
    <n v="17155"/>
    <x v="2726"/>
    <n v="33904"/>
    <n v="45778"/>
    <m/>
    <s v="Ana Val"/>
    <s v="20/05/2025 y 04/06/2025"/>
    <s v="OK"/>
    <m/>
    <n v="150"/>
    <n v="2024"/>
    <n v="0.75"/>
    <s v="NO"/>
    <m/>
    <s v="SI"/>
    <n v="0.5"/>
    <n v="8000"/>
    <n v="32670"/>
    <n v="38"/>
    <n v="37"/>
    <n v="2"/>
    <n v="7"/>
    <s v="SI  Empresa  Jordi Ametller"/>
    <s v="SI"/>
    <s v="SI"/>
    <m/>
    <m/>
    <m/>
    <m/>
    <x v="7"/>
    <n v="0.75"/>
    <n v="112"/>
    <n v="15"/>
    <x v="1"/>
    <n v="0.23596035865974516"/>
    <n v="0.96360311467673432"/>
    <n v="3390.4"/>
    <x v="2"/>
  </r>
  <r>
    <x v="18"/>
    <n v="17157"/>
    <x v="2727"/>
    <n v="172"/>
    <n v="45778"/>
    <m/>
    <s v="Ana Val"/>
    <n v="45807"/>
    <s v="OK"/>
    <m/>
    <n v="0"/>
    <m/>
    <n v="0"/>
    <s v="NO"/>
    <m/>
    <n v="0"/>
    <m/>
    <n v="250"/>
    <m/>
    <n v="0"/>
    <n v="0"/>
    <n v="0"/>
    <n v="0"/>
    <s v="NO"/>
    <s v="NO"/>
    <s v="NO"/>
    <m/>
    <m/>
    <m/>
    <m/>
    <x v="7"/>
    <n v="0"/>
    <n v="0"/>
    <n v="11"/>
    <x v="1"/>
    <n v="1.4534883720930232"/>
    <m/>
    <n v="17.2"/>
    <x v="0"/>
  </r>
  <r>
    <x v="18"/>
    <n v="17183"/>
    <x v="2728"/>
    <n v="372"/>
    <n v="45778"/>
    <n v="45936"/>
    <s v="Ana Val"/>
    <n v="45782"/>
    <s v="FASE 2"/>
    <s v="04/11, 14/01/26R ESTIMANDO"/>
    <n v="0"/>
    <m/>
    <n v="0"/>
    <s v="NO"/>
    <m/>
    <m/>
    <m/>
    <n v="2794.24"/>
    <m/>
    <m/>
    <m/>
    <m/>
    <m/>
    <s v="Consell Comarcal de la Garrotxa"/>
    <s v="Consell"/>
    <s v="Consell"/>
    <m/>
    <m/>
    <m/>
    <m/>
    <x v="7"/>
    <n v="0"/>
    <n v="0"/>
    <n v="6"/>
    <x v="1"/>
    <n v="7.511397849462365"/>
    <m/>
    <n v="37.200000000000003"/>
    <x v="0"/>
  </r>
  <r>
    <x v="18"/>
    <n v="17158"/>
    <x v="2729"/>
    <n v="675"/>
    <n v="45778"/>
    <n v="45802"/>
    <s v="Ana Val"/>
    <s v="09/05/2025 y 11/06/2026"/>
    <s v="OK"/>
    <s v="07 y 13/08/2025 ESTIMANDO, RESPUESTA"/>
    <n v="30"/>
    <n v="2024"/>
    <n v="1"/>
    <s v="SI"/>
    <n v="45462"/>
    <s v="SI"/>
    <n v="1"/>
    <n v="4768.71"/>
    <n v="1600"/>
    <n v="1"/>
    <n v="0"/>
    <m/>
    <m/>
    <s v="Consell Comarcal de L'Alt Empordà"/>
    <s v="SI"/>
    <s v="SI"/>
    <m/>
    <m/>
    <m/>
    <m/>
    <x v="7"/>
    <n v="1"/>
    <n v="30"/>
    <n v="14"/>
    <x v="1"/>
    <n v="7.0647555555555552"/>
    <n v="2.3703703703703702"/>
    <n v="67.5"/>
    <x v="1"/>
  </r>
  <r>
    <x v="18"/>
    <n v="17159"/>
    <x v="2730"/>
    <n v="878"/>
    <n v="45778"/>
    <m/>
    <s v="Ana Val"/>
    <n v="45810"/>
    <s v="OK"/>
    <m/>
    <n v="153"/>
    <n v="45658"/>
    <n v="0.45"/>
    <s v="SI"/>
    <n v="45470"/>
    <s v="SI"/>
    <n v="0.33"/>
    <n v="29180"/>
    <n v="8000"/>
    <n v="1"/>
    <n v="4"/>
    <n v="0"/>
    <n v="3"/>
    <s v="Consell Comarcal de la Selva y Protectora Tossa de Mar "/>
    <s v="SI"/>
    <s v="SI"/>
    <m/>
    <m/>
    <m/>
    <m/>
    <x v="7"/>
    <n v="0.45"/>
    <n v="69"/>
    <n v="16"/>
    <x v="2"/>
    <n v="33.23462414578588"/>
    <n v="9.1116173120728927"/>
    <n v="87.8"/>
    <x v="1"/>
  </r>
  <r>
    <x v="18"/>
    <n v="17160"/>
    <x v="2731"/>
    <n v="23050"/>
    <n v="45778"/>
    <m/>
    <s v="Ana Val"/>
    <n v="45798"/>
    <s v="OK"/>
    <m/>
    <n v="571"/>
    <n v="2024"/>
    <n v="0.59550000000000003"/>
    <s v="SI"/>
    <n v="45488"/>
    <s v="NO"/>
    <m/>
    <n v="30000"/>
    <n v="27939.17"/>
    <n v="38"/>
    <n v="4"/>
    <n v="0"/>
    <m/>
    <s v="Consell Comarcal Baix Empordà"/>
    <s v="SI"/>
    <s v="NO"/>
    <m/>
    <m/>
    <m/>
    <m/>
    <x v="7"/>
    <n v="0.59550000000000003"/>
    <n v="340"/>
    <n v="14"/>
    <x v="1"/>
    <n v="1.3015184381778742"/>
    <n v="1.2121114967462039"/>
    <n v="2305"/>
    <x v="1"/>
  </r>
  <r>
    <x v="18"/>
    <n v="17161"/>
    <x v="2732"/>
    <n v="1692"/>
    <n v="45778"/>
    <n v="45936"/>
    <s v="Ana Val"/>
    <n v="45783"/>
    <s v="FASE 2"/>
    <s v="11/11 Y 09/12R FINALIZADA"/>
    <n v="55"/>
    <n v="45804"/>
    <n v="0.98"/>
    <s v="SI"/>
    <n v="45624"/>
    <s v="SI"/>
    <n v="0.24"/>
    <n v="1400"/>
    <n v="9334.9"/>
    <n v="0"/>
    <n v="21"/>
    <n v="0"/>
    <n v="0"/>
    <s v="Consell Comarcal de la Garrotxa"/>
    <s v="SI"/>
    <s v="SI"/>
    <m/>
    <m/>
    <m/>
    <m/>
    <x v="7"/>
    <n v="0.98"/>
    <n v="54"/>
    <n v="16"/>
    <x v="2"/>
    <n v="0.82742316784869974"/>
    <n v="5.5170803782505908"/>
    <n v="169.2"/>
    <x v="1"/>
  </r>
  <r>
    <x v="18"/>
    <n v="17162"/>
    <x v="2733"/>
    <n v="233"/>
    <n v="45778"/>
    <n v="45808"/>
    <s v="Ana Val"/>
    <n v="45803"/>
    <s v="OK"/>
    <s v="21/07R ESTIMANDO y 08/09 RESPUESTA"/>
    <n v="0"/>
    <n v="45804"/>
    <m/>
    <s v="NO"/>
    <m/>
    <m/>
    <m/>
    <m/>
    <n v="1698.01"/>
    <n v="0"/>
    <n v="0"/>
    <n v="0"/>
    <n v="0"/>
    <s v="Consell Comarcal de la Garrotxa Casara 2024 SLU"/>
    <s v="SI"/>
    <s v="SI"/>
    <m/>
    <m/>
    <m/>
    <m/>
    <x v="7"/>
    <n v="0"/>
    <n v="0"/>
    <n v="10"/>
    <x v="1"/>
    <m/>
    <n v="7.2875965665236055"/>
    <n v="23.3"/>
    <x v="0"/>
  </r>
  <r>
    <x v="18"/>
    <n v="17163"/>
    <x v="2734"/>
    <n v="4243"/>
    <n v="45778"/>
    <m/>
    <s v="Ana Val"/>
    <n v="45888"/>
    <s v="OK"/>
    <m/>
    <n v="75"/>
    <n v="45658"/>
    <n v="0.25"/>
    <s v="SI"/>
    <m/>
    <s v="NO"/>
    <m/>
    <m/>
    <m/>
    <m/>
    <m/>
    <m/>
    <m/>
    <m/>
    <m/>
    <m/>
    <m/>
    <m/>
    <m/>
    <m/>
    <x v="7"/>
    <n v="0.25"/>
    <n v="19"/>
    <n v="5"/>
    <x v="1"/>
    <m/>
    <m/>
    <n v="424.3"/>
    <x v="1"/>
  </r>
  <r>
    <x v="18"/>
    <n v="17164"/>
    <x v="2735"/>
    <n v="5982"/>
    <n v="45778"/>
    <n v="45936"/>
    <s v="Ana Val"/>
    <n v="45781"/>
    <s v="FASE 2"/>
    <s v="14/01/2026R. ESTIMANDO 15 DÍAS"/>
    <n v="0"/>
    <m/>
    <m/>
    <m/>
    <m/>
    <m/>
    <m/>
    <m/>
    <m/>
    <m/>
    <m/>
    <m/>
    <m/>
    <m/>
    <m/>
    <m/>
    <m/>
    <m/>
    <m/>
    <m/>
    <x v="7"/>
    <n v="0"/>
    <n v="0"/>
    <n v="0"/>
    <x v="0"/>
    <m/>
    <m/>
    <n v="598.20000000000005"/>
    <x v="0"/>
  </r>
  <r>
    <x v="18"/>
    <n v="17165"/>
    <x v="2736"/>
    <n v="849"/>
    <n v="45778"/>
    <n v="45823"/>
    <s v="Ana Val"/>
    <n v="45812"/>
    <s v="OK"/>
    <s v="07 y 26/08/2025R. ESTIMANDO"/>
    <n v="15"/>
    <n v="45890"/>
    <n v="1"/>
    <s v="NO"/>
    <m/>
    <s v="NO"/>
    <m/>
    <m/>
    <n v="3892.97"/>
    <n v="7"/>
    <n v="8"/>
    <n v="0"/>
    <n v="0"/>
    <s v="Consell Comarcal de la Garrotxa"/>
    <s v="SI"/>
    <s v="SI"/>
    <m/>
    <m/>
    <m/>
    <m/>
    <x v="7"/>
    <n v="1"/>
    <n v="15"/>
    <n v="13"/>
    <x v="1"/>
    <m/>
    <n v="4.5853592461719668"/>
    <n v="84.9"/>
    <x v="1"/>
  </r>
  <r>
    <x v="18"/>
    <n v="17167"/>
    <x v="2737"/>
    <n v="3375"/>
    <n v="45778"/>
    <n v="45861"/>
    <s v="Ana Val"/>
    <n v="45855"/>
    <s v="FASE 2"/>
    <s v="02/10 R y 17/10 ESTIMANDO 15 DÍAS"/>
    <n v="40"/>
    <n v="45657"/>
    <n v="0.56000000000000005"/>
    <s v="SI"/>
    <n v="45442"/>
    <s v="SI"/>
    <n v="0.05"/>
    <m/>
    <m/>
    <m/>
    <n v="13"/>
    <m/>
    <n v="2"/>
    <s v="Associació d’animals Vida Digna"/>
    <m/>
    <m/>
    <m/>
    <m/>
    <m/>
    <m/>
    <x v="7"/>
    <n v="0.56000000000000005"/>
    <n v="22"/>
    <n v="10"/>
    <x v="1"/>
    <m/>
    <m/>
    <n v="337.5"/>
    <x v="1"/>
  </r>
  <r>
    <x v="18"/>
    <n v="17168"/>
    <x v="2738"/>
    <n v="526"/>
    <n v="45778"/>
    <n v="45936"/>
    <s v="Ana Val"/>
    <n v="45784"/>
    <s v="FASE 2"/>
    <s v="02/12 Y 14/01/26R FINALIZADA"/>
    <n v="52"/>
    <n v="45925"/>
    <n v="0.99"/>
    <s v="SI"/>
    <n v="45784"/>
    <s v="NO"/>
    <m/>
    <m/>
    <n v="500"/>
    <n v="3"/>
    <m/>
    <n v="0"/>
    <n v="0"/>
    <s v="Sin constancia pero Consell Comarcal del Gironès para recogida"/>
    <s v="SI"/>
    <s v="NO"/>
    <m/>
    <m/>
    <m/>
    <m/>
    <x v="7"/>
    <n v="0.99"/>
    <n v="51"/>
    <n v="13"/>
    <x v="1"/>
    <m/>
    <n v="0.95057034220532322"/>
    <n v="52.6"/>
    <x v="1"/>
  </r>
  <r>
    <x v="18"/>
    <n v="17185"/>
    <x v="2739"/>
    <n v="3111"/>
    <n v="45778"/>
    <n v="45936"/>
    <s v="Ana Val"/>
    <n v="45783"/>
    <s v="FASE 2"/>
    <s v="17/11/2025 FINALIZADA"/>
    <n v="45"/>
    <s v="12/11 Y 09/12R"/>
    <n v="1"/>
    <s v="NO"/>
    <m/>
    <s v="SI"/>
    <n v="0.02"/>
    <m/>
    <n v="15238.66"/>
    <n v="6"/>
    <n v="11"/>
    <n v="0"/>
    <n v="1"/>
    <s v="Consell Comarcal de la Garrotxa"/>
    <s v="SI"/>
    <s v="SI"/>
    <m/>
    <m/>
    <m/>
    <m/>
    <x v="7"/>
    <n v="1"/>
    <n v="45"/>
    <n v="14"/>
    <x v="1"/>
    <m/>
    <n v="4.8983156541305046"/>
    <n v="311.10000000000002"/>
    <x v="1"/>
  </r>
  <r>
    <x v="18"/>
    <n v="17166"/>
    <x v="2740"/>
    <n v="871"/>
    <n v="45778"/>
    <n v="45936"/>
    <s v="Ana Val"/>
    <n v="45783"/>
    <s v="FASE 2"/>
    <s v="14/11 Y 09/12R FINALIZADA"/>
    <n v="0"/>
    <m/>
    <m/>
    <s v="NO"/>
    <m/>
    <s v="NO"/>
    <m/>
    <m/>
    <n v="750"/>
    <n v="2"/>
    <n v="0"/>
    <n v="0"/>
    <n v="1"/>
    <s v="Cosell Comarcal del Gironès"/>
    <s v="SI"/>
    <s v="NO"/>
    <m/>
    <m/>
    <m/>
    <m/>
    <x v="7"/>
    <n v="0"/>
    <n v="0"/>
    <n v="10"/>
    <x v="1"/>
    <m/>
    <n v="0.86107921928817455"/>
    <n v="87.1"/>
    <x v="0"/>
  </r>
  <r>
    <x v="18"/>
    <n v="17169"/>
    <x v="2741"/>
    <n v="3644"/>
    <n v="45778"/>
    <n v="45936"/>
    <s v="Ana Val"/>
    <n v="45782"/>
    <s v="FASE 2"/>
    <s v="14/01R,ESTIMANDO 27/01 RESPUESTA  "/>
    <n v="107"/>
    <n v="45658"/>
    <n v="0.55000000000000004"/>
    <s v="NO"/>
    <m/>
    <s v="NO"/>
    <m/>
    <n v="3450"/>
    <m/>
    <n v="12"/>
    <n v="0"/>
    <n v="0"/>
    <n v="9"/>
    <s v="Consell Comarcal del Gironès"/>
    <s v="SI"/>
    <s v="SI"/>
    <m/>
    <m/>
    <m/>
    <m/>
    <x v="7"/>
    <n v="0.55000000000000004"/>
    <n v="59"/>
    <n v="13"/>
    <x v="1"/>
    <n v="0.94676180021953893"/>
    <m/>
    <n v="364.4"/>
    <x v="1"/>
  </r>
  <r>
    <x v="18"/>
    <n v="17903"/>
    <x v="2742"/>
    <n v="1373"/>
    <n v="45778"/>
    <m/>
    <s v="Ana Val"/>
    <n v="45807"/>
    <s v="OK"/>
    <m/>
    <n v="47"/>
    <n v="45658"/>
    <n v="0.57999999999999996"/>
    <s v="SI"/>
    <n v="45727"/>
    <s v="NO"/>
    <m/>
    <n v="5000"/>
    <n v="2000"/>
    <n v="0"/>
    <n v="0"/>
    <n v="1"/>
    <n v="7"/>
    <s v="Fundación Fauna y Consell Comalcal La Selva"/>
    <s v="SI"/>
    <s v="SI"/>
    <m/>
    <m/>
    <m/>
    <m/>
    <x v="7"/>
    <n v="0.57999999999999996"/>
    <n v="27"/>
    <n v="15"/>
    <x v="1"/>
    <n v="3.6416605972323381"/>
    <n v="1.4566642388929352"/>
    <n v="137.30000000000001"/>
    <x v="1"/>
  </r>
  <r>
    <x v="18"/>
    <n v="17171"/>
    <x v="2743"/>
    <n v="258"/>
    <n v="45778"/>
    <n v="45808"/>
    <s v="Ana Val"/>
    <n v="45805"/>
    <s v="FASE 2"/>
    <s v="31/07 y 08/09"/>
    <n v="0"/>
    <m/>
    <m/>
    <s v="SI"/>
    <n v="45825"/>
    <m/>
    <m/>
    <n v="1800"/>
    <m/>
    <m/>
    <m/>
    <m/>
    <m/>
    <s v="Consell Comarcal de l'Alt Empordà para recogida"/>
    <s v="CERRADO SIN PRONUNCIAMIENTO debo solicitar la información al Consell"/>
    <m/>
    <m/>
    <m/>
    <m/>
    <m/>
    <x v="7"/>
    <n v="0"/>
    <n v="0"/>
    <n v="5"/>
    <x v="1"/>
    <n v="6.9767441860465116"/>
    <m/>
    <n v="25.8"/>
    <x v="0"/>
  </r>
  <r>
    <x v="18"/>
    <n v="17172"/>
    <x v="2744"/>
    <n v="706"/>
    <n v="45778"/>
    <m/>
    <s v="Ana Val"/>
    <n v="45838"/>
    <s v="OK"/>
    <m/>
    <n v="150"/>
    <n v="45748"/>
    <n v="0.75"/>
    <s v="SI"/>
    <n v="45782"/>
    <s v="NO"/>
    <m/>
    <n v="2000"/>
    <m/>
    <n v="0"/>
    <n v="0"/>
    <n v="0"/>
    <n v="0"/>
    <s v="Serveis Zoològics Consell Gironès Centro Vet.Sarrià de Ter"/>
    <s v="NO"/>
    <s v="NO"/>
    <m/>
    <m/>
    <m/>
    <m/>
    <x v="7"/>
    <n v="0.75"/>
    <n v="112"/>
    <n v="14"/>
    <x v="1"/>
    <n v="2.8328611898016995"/>
    <m/>
    <n v="70.599999999999994"/>
    <x v="3"/>
  </r>
  <r>
    <x v="18"/>
    <n v="17173"/>
    <x v="2745"/>
    <n v="264"/>
    <n v="45778"/>
    <n v="45936"/>
    <s v="Ana Val"/>
    <n v="45797"/>
    <s v="FASE 2"/>
    <s v="24/11 Y 09/12R ESTIMANDO"/>
    <n v="0"/>
    <m/>
    <m/>
    <s v="NO"/>
    <m/>
    <s v="NO"/>
    <m/>
    <n v="2000"/>
    <n v="485"/>
    <m/>
    <m/>
    <m/>
    <m/>
    <s v="Consell Comarcal del Gironès"/>
    <s v="SI"/>
    <s v="SI"/>
    <m/>
    <m/>
    <m/>
    <m/>
    <x v="7"/>
    <n v="0"/>
    <n v="0"/>
    <n v="7"/>
    <x v="1"/>
    <n v="7.5757575757575761"/>
    <n v="1.8371212121212122"/>
    <n v="26.4"/>
    <x v="0"/>
  </r>
  <r>
    <x v="18"/>
    <n v="17174"/>
    <x v="2746"/>
    <n v="254"/>
    <n v="45778"/>
    <n v="45802"/>
    <s v="Ana Val"/>
    <n v="45792"/>
    <s v="OK"/>
    <s v="19/06, 07/08R y 01/09/2025 ESTIMANDO, RESPUESTA"/>
    <n v="0"/>
    <s v="No hay"/>
    <n v="0"/>
    <s v="NO"/>
    <m/>
    <s v="NO"/>
    <m/>
    <m/>
    <n v="280"/>
    <n v="0"/>
    <n v="0"/>
    <n v="0"/>
    <n v="0"/>
    <s v="Consell Comarcal Pla de l'Estany Centre Acogida"/>
    <s v="Centre Acogida"/>
    <s v="Centre Acogida"/>
    <m/>
    <m/>
    <m/>
    <m/>
    <x v="7"/>
    <n v="0"/>
    <n v="0"/>
    <n v="13"/>
    <x v="1"/>
    <m/>
    <n v="1.1023622047244095"/>
    <n v="25.4"/>
    <x v="0"/>
  </r>
  <r>
    <x v="18"/>
    <n v="17175"/>
    <x v="2747"/>
    <n v="839"/>
    <n v="45778"/>
    <n v="45936"/>
    <s v="Ana Val"/>
    <n v="45782"/>
    <s v="FASE 2"/>
    <s v="21/11 Y 09/12R FINALIZADA"/>
    <n v="15"/>
    <n v="45657"/>
    <n v="0.25"/>
    <s v="SI"/>
    <n v="45497"/>
    <s v="SI"/>
    <n v="0.25"/>
    <n v="7041.38"/>
    <m/>
    <m/>
    <m/>
    <m/>
    <m/>
    <s v="Consell Comarcal de l'Alt Empordà"/>
    <s v="SI"/>
    <s v="NO"/>
    <m/>
    <m/>
    <m/>
    <m/>
    <x v="7"/>
    <n v="0.25"/>
    <n v="4"/>
    <n v="11"/>
    <x v="1"/>
    <n v="8.3925864123957101"/>
    <m/>
    <n v="83.9"/>
    <x v="1"/>
  </r>
  <r>
    <x v="18"/>
    <n v="17176"/>
    <x v="2748"/>
    <n v="163"/>
    <n v="45778"/>
    <n v="45936"/>
    <s v="Ana Val"/>
    <m/>
    <s v="FASE 2"/>
    <s v="09/12/2025R. ESTIMANDO 15 DÍAS"/>
    <n v="0"/>
    <m/>
    <m/>
    <m/>
    <m/>
    <m/>
    <m/>
    <m/>
    <m/>
    <m/>
    <m/>
    <m/>
    <m/>
    <m/>
    <m/>
    <m/>
    <m/>
    <m/>
    <m/>
    <m/>
    <x v="7"/>
    <n v="0"/>
    <n v="0"/>
    <n v="0"/>
    <x v="0"/>
    <m/>
    <m/>
    <n v="16.3"/>
    <x v="0"/>
  </r>
  <r>
    <x v="18"/>
    <n v="17177"/>
    <x v="2749"/>
    <n v="724"/>
    <n v="45778"/>
    <n v="45936"/>
    <s v="Ana Val"/>
    <n v="45784"/>
    <s v="FASE 2"/>
    <s v="09/12/2025R. ESTIMANDO 15 DÍAS"/>
    <n v="0"/>
    <m/>
    <m/>
    <m/>
    <m/>
    <m/>
    <m/>
    <m/>
    <m/>
    <m/>
    <m/>
    <m/>
    <m/>
    <m/>
    <m/>
    <m/>
    <m/>
    <m/>
    <m/>
    <m/>
    <x v="7"/>
    <n v="0"/>
    <n v="0"/>
    <n v="0"/>
    <x v="0"/>
    <m/>
    <m/>
    <n v="72.400000000000006"/>
    <x v="0"/>
  </r>
  <r>
    <x v="18"/>
    <n v="17178"/>
    <x v="2750"/>
    <n v="2241"/>
    <n v="45778"/>
    <n v="45936"/>
    <s v="Ana Val"/>
    <n v="45789"/>
    <s v="FASE 2"/>
    <s v="06/11,09/12R,28/015. ESTIMANDO PARCIAL"/>
    <n v="0"/>
    <m/>
    <m/>
    <m/>
    <m/>
    <m/>
    <m/>
    <m/>
    <m/>
    <n v="3"/>
    <n v="0"/>
    <m/>
    <m/>
    <s v="Consell Comarcal de l'Alt Empordà"/>
    <s v="SI"/>
    <s v="SI"/>
    <m/>
    <m/>
    <m/>
    <m/>
    <x v="7"/>
    <n v="0"/>
    <n v="0"/>
    <n v="5"/>
    <x v="1"/>
    <m/>
    <m/>
    <n v="224.1"/>
    <x v="0"/>
  </r>
  <r>
    <x v="18"/>
    <n v="17180"/>
    <x v="2751"/>
    <n v="13657"/>
    <n v="45778"/>
    <n v="45936"/>
    <s v="Ana Val"/>
    <n v="45782"/>
    <s v="FASE 2"/>
    <s v="20/11,14/01R,04/02 ESTIMADA PARC. CONTESTADA"/>
    <n v="584"/>
    <n v="2024"/>
    <n v="1"/>
    <s v="NO"/>
    <m/>
    <s v="NO"/>
    <m/>
    <n v="13000"/>
    <n v="22000"/>
    <n v="57"/>
    <n v="0"/>
    <m/>
    <m/>
    <s v="Consell Comarcal de la Selva"/>
    <s v="SI"/>
    <s v="NO"/>
    <m/>
    <m/>
    <m/>
    <m/>
    <x v="7"/>
    <n v="1"/>
    <n v="584"/>
    <n v="12"/>
    <x v="1"/>
    <n v="0.95189280222596473"/>
    <n v="1.6108955114593249"/>
    <n v="1365.7"/>
    <x v="1"/>
  </r>
  <r>
    <x v="18"/>
    <n v="17181"/>
    <x v="2752"/>
    <n v="5866"/>
    <n v="45778"/>
    <n v="45936"/>
    <s v="Ana Val"/>
    <n v="45779"/>
    <s v="FASE 2"/>
    <s v="14/01/26R. ESTIMANDO 15 DÍAS"/>
    <n v="0"/>
    <m/>
    <m/>
    <m/>
    <m/>
    <m/>
    <m/>
    <m/>
    <m/>
    <m/>
    <m/>
    <m/>
    <m/>
    <m/>
    <m/>
    <m/>
    <m/>
    <m/>
    <m/>
    <m/>
    <x v="7"/>
    <n v="0"/>
    <n v="0"/>
    <n v="0"/>
    <x v="0"/>
    <m/>
    <m/>
    <n v="586.6"/>
    <x v="0"/>
  </r>
  <r>
    <x v="18"/>
    <n v="17182"/>
    <x v="2753"/>
    <n v="397"/>
    <n v="45778"/>
    <n v="45936"/>
    <s v="Ana Val"/>
    <m/>
    <s v="FASE 2"/>
    <s v="14/01/2026R. ESTIMANDO 15 DÍAS"/>
    <n v="0"/>
    <m/>
    <m/>
    <m/>
    <m/>
    <m/>
    <m/>
    <m/>
    <m/>
    <m/>
    <m/>
    <m/>
    <m/>
    <m/>
    <m/>
    <m/>
    <m/>
    <m/>
    <m/>
    <m/>
    <x v="7"/>
    <n v="0"/>
    <n v="0"/>
    <n v="0"/>
    <x v="0"/>
    <m/>
    <m/>
    <n v="39.700000000000003"/>
    <x v="0"/>
  </r>
  <r>
    <x v="18"/>
    <n v="17184"/>
    <x v="2754"/>
    <n v="1611"/>
    <n v="45778"/>
    <m/>
    <s v="Ana Val"/>
    <n v="45897"/>
    <s v="OK"/>
    <m/>
    <n v="30"/>
    <n v="45896"/>
    <n v="1"/>
    <s v="NO"/>
    <m/>
    <s v="NO"/>
    <m/>
    <m/>
    <n v="10152.89"/>
    <n v="0"/>
    <n v="1"/>
    <n v="0"/>
    <n v="1"/>
    <s v="Consell Comarcal de la Garrotxa"/>
    <s v="SI"/>
    <s v="SI"/>
    <m/>
    <m/>
    <m/>
    <m/>
    <x v="7"/>
    <n v="1"/>
    <n v="30"/>
    <n v="13"/>
    <x v="1"/>
    <m/>
    <n v="6.3022284295468651"/>
    <n v="161.1"/>
    <x v="1"/>
  </r>
  <r>
    <x v="18"/>
    <n v="17186"/>
    <x v="2755"/>
    <n v="5392"/>
    <n v="45778"/>
    <m/>
    <s v="Ana Val"/>
    <n v="45786"/>
    <s v="OK"/>
    <m/>
    <n v="99"/>
    <s v="Año 2025"/>
    <n v="0.92900000000000005"/>
    <s v="NO"/>
    <m/>
    <n v="20"/>
    <n v="0.20200000000000001"/>
    <m/>
    <n v="1000"/>
    <n v="2"/>
    <n v="0"/>
    <n v="0"/>
    <n v="0"/>
    <s v="SI   CCGI"/>
    <s v="SI"/>
    <s v="SI"/>
    <m/>
    <m/>
    <m/>
    <m/>
    <x v="7"/>
    <n v="0.92900000000000005"/>
    <n v="92"/>
    <n v="14"/>
    <x v="1"/>
    <m/>
    <n v="0.18545994065281898"/>
    <n v="539.20000000000005"/>
    <x v="1"/>
  </r>
  <r>
    <x v="18"/>
    <m/>
    <x v="2756"/>
    <n v="898"/>
    <n v="45779"/>
    <n v="45936"/>
    <s v="Ana Val"/>
    <n v="45786"/>
    <s v="FASE 2"/>
    <s v="14/01/2026R. ESTIMANDO 15 DÍAS"/>
    <n v="0"/>
    <m/>
    <m/>
    <m/>
    <m/>
    <m/>
    <m/>
    <m/>
    <m/>
    <m/>
    <m/>
    <m/>
    <m/>
    <m/>
    <m/>
    <m/>
    <m/>
    <m/>
    <m/>
    <m/>
    <x v="7"/>
    <n v="0"/>
    <n v="0"/>
    <n v="0"/>
    <x v="0"/>
    <m/>
    <m/>
    <n v="89.8"/>
    <x v="0"/>
  </r>
  <r>
    <x v="18"/>
    <n v="17188"/>
    <x v="2757"/>
    <n v="220"/>
    <n v="45779"/>
    <n v="45936"/>
    <s v="Ana Val"/>
    <m/>
    <s v="FASE 2"/>
    <s v="14/01R,ESTIMANDO, 29/01  RESPUESTA"/>
    <n v="0"/>
    <m/>
    <m/>
    <m/>
    <m/>
    <m/>
    <m/>
    <m/>
    <m/>
    <m/>
    <m/>
    <m/>
    <m/>
    <m/>
    <m/>
    <m/>
    <m/>
    <m/>
    <m/>
    <m/>
    <x v="7"/>
    <n v="0"/>
    <n v="0"/>
    <n v="0"/>
    <x v="0"/>
    <m/>
    <m/>
    <n v="22"/>
    <x v="0"/>
  </r>
  <r>
    <x v="18"/>
    <n v="17190"/>
    <x v="2758"/>
    <n v="1198"/>
    <n v="45779"/>
    <n v="45808"/>
    <s v="Ana Val"/>
    <n v="45805"/>
    <s v="FASE 2"/>
    <s v="12/09R ESTIMANDO PAR.  06/11 RESPUESTA"/>
    <n v="20"/>
    <s v="27/09/23 (06/24)"/>
    <n v="45"/>
    <s v="NO  (SI)"/>
    <n v="45007"/>
    <s v="SI"/>
    <n v="45"/>
    <n v="285.75"/>
    <n v="1371.6"/>
    <n v="5"/>
    <n v="1"/>
    <n v="0"/>
    <n v="0"/>
    <s v=" Consell Comarcal del Pla de l’Estany"/>
    <s v="SI  (NO) Diurno"/>
    <s v="Diurno   (SI)"/>
    <m/>
    <m/>
    <m/>
    <m/>
    <x v="7"/>
    <n v="0.45"/>
    <n v="9"/>
    <n v="16"/>
    <x v="2"/>
    <n v="0.23852253756260433"/>
    <n v="1.1449081803005008"/>
    <n v="119.8"/>
    <x v="1"/>
  </r>
  <r>
    <x v="18"/>
    <n v="17191"/>
    <x v="2759"/>
    <n v="229"/>
    <n v="45779"/>
    <m/>
    <s v="Ana Val"/>
    <n v="45867"/>
    <s v="OK"/>
    <m/>
    <n v="0"/>
    <m/>
    <m/>
    <s v="NO"/>
    <m/>
    <m/>
    <m/>
    <m/>
    <m/>
    <n v="0"/>
    <n v="0"/>
    <n v="0"/>
    <n v="0"/>
    <s v="NO"/>
    <s v="NO"/>
    <s v="NO"/>
    <m/>
    <m/>
    <m/>
    <m/>
    <x v="7"/>
    <n v="0"/>
    <n v="0"/>
    <n v="8"/>
    <x v="1"/>
    <m/>
    <m/>
    <n v="22.9"/>
    <x v="0"/>
  </r>
  <r>
    <x v="18"/>
    <n v="17192"/>
    <x v="2760"/>
    <n v="191"/>
    <n v="45779"/>
    <n v="45823"/>
    <s v="Ana Val"/>
    <n v="45810"/>
    <s v="FASE 2"/>
    <s v="12/09/2025R. ESTIMANDO 15 DÍAS"/>
    <n v="0"/>
    <m/>
    <m/>
    <m/>
    <m/>
    <m/>
    <m/>
    <m/>
    <m/>
    <m/>
    <m/>
    <m/>
    <m/>
    <m/>
    <m/>
    <m/>
    <m/>
    <m/>
    <m/>
    <m/>
    <x v="7"/>
    <n v="0"/>
    <n v="0"/>
    <n v="0"/>
    <x v="0"/>
    <m/>
    <m/>
    <n v="19.100000000000001"/>
    <x v="0"/>
  </r>
  <r>
    <x v="18"/>
    <n v="17193"/>
    <x v="2761"/>
    <n v="6720"/>
    <n v="45779"/>
    <m/>
    <s v="Ana Val"/>
    <n v="45847"/>
    <s v="OK"/>
    <m/>
    <n v="184"/>
    <n v="45658"/>
    <n v="0.64"/>
    <s v="SI"/>
    <n v="45796"/>
    <s v="NO"/>
    <m/>
    <n v="6200"/>
    <m/>
    <n v="1"/>
    <n v="60"/>
    <m/>
    <m/>
    <s v="CAAS y Felins de Sils"/>
    <s v="SI"/>
    <s v="SI"/>
    <m/>
    <m/>
    <m/>
    <m/>
    <x v="7"/>
    <n v="0.64"/>
    <n v="118"/>
    <n v="12"/>
    <x v="1"/>
    <n v="0.92261904761904767"/>
    <m/>
    <n v="672"/>
    <x v="1"/>
  </r>
  <r>
    <x v="18"/>
    <n v="17052"/>
    <x v="2762"/>
    <n v="180"/>
    <n v="45779"/>
    <m/>
    <s v="Ana Val"/>
    <n v="45818"/>
    <s v="OK"/>
    <m/>
    <n v="0"/>
    <m/>
    <n v="0"/>
    <s v="NO"/>
    <m/>
    <s v="NO"/>
    <m/>
    <m/>
    <m/>
    <n v="0"/>
    <n v="0"/>
    <n v="0"/>
    <n v="0"/>
    <s v="NO"/>
    <s v="NO"/>
    <s v="NO"/>
    <m/>
    <m/>
    <m/>
    <m/>
    <x v="7"/>
    <n v="0"/>
    <n v="0"/>
    <n v="11"/>
    <x v="1"/>
    <m/>
    <m/>
    <n v="18"/>
    <x v="0"/>
  </r>
  <r>
    <x v="18"/>
    <n v="17194"/>
    <x v="2763"/>
    <n v="97"/>
    <n v="45779"/>
    <n v="45802"/>
    <s v="Ana Val"/>
    <s v="15/05/2025 y 09/06/2025"/>
    <s v="FASE 2"/>
    <s v="07/08/2025 FINALIZADA"/>
    <n v="0"/>
    <m/>
    <n v="0"/>
    <s v="NO"/>
    <m/>
    <s v="NO"/>
    <m/>
    <m/>
    <m/>
    <n v="0"/>
    <n v="0"/>
    <n v="0"/>
    <n v="0"/>
    <s v="Consell Comarcal de la Selva"/>
    <s v="NO"/>
    <s v="NO"/>
    <m/>
    <m/>
    <m/>
    <m/>
    <x v="7"/>
    <n v="0"/>
    <n v="0"/>
    <n v="10"/>
    <x v="1"/>
    <m/>
    <m/>
    <n v="9.6999999999999993"/>
    <x v="0"/>
  </r>
  <r>
    <x v="18"/>
    <n v="17195"/>
    <x v="2764"/>
    <n v="478"/>
    <n v="45779"/>
    <m/>
    <s v="Ana Val"/>
    <n v="45883"/>
    <s v="OK"/>
    <m/>
    <n v="0"/>
    <m/>
    <m/>
    <s v="NO"/>
    <m/>
    <m/>
    <m/>
    <n v="1500"/>
    <n v="900"/>
    <n v="0"/>
    <n v="0"/>
    <n v="0"/>
    <n v="0"/>
    <s v="CCBaix Empordà y Asoc. Rodamón"/>
    <s v="NO"/>
    <s v="NO"/>
    <m/>
    <m/>
    <m/>
    <m/>
    <x v="7"/>
    <n v="0"/>
    <n v="0"/>
    <n v="10"/>
    <x v="1"/>
    <n v="3.1380753138075312"/>
    <n v="1.8828451882845187"/>
    <n v="47.8"/>
    <x v="0"/>
  </r>
  <r>
    <x v="18"/>
    <n v="17196"/>
    <x v="2765"/>
    <n v="345"/>
    <n v="45779"/>
    <n v="45936"/>
    <s v="Ana Val"/>
    <m/>
    <s v="FASE 2"/>
    <n v="46036"/>
    <n v="0"/>
    <m/>
    <m/>
    <m/>
    <m/>
    <m/>
    <m/>
    <m/>
    <m/>
    <m/>
    <m/>
    <m/>
    <m/>
    <m/>
    <m/>
    <m/>
    <m/>
    <m/>
    <m/>
    <m/>
    <x v="7"/>
    <n v="0"/>
    <n v="0"/>
    <n v="0"/>
    <x v="0"/>
    <m/>
    <m/>
    <n v="34.5"/>
    <x v="0"/>
  </r>
  <r>
    <x v="18"/>
    <n v="17197"/>
    <x v="2766"/>
    <n v="173"/>
    <n v="45799"/>
    <m/>
    <s v="Ana Val"/>
    <n v="45805"/>
    <s v="OK"/>
    <m/>
    <n v="1684"/>
    <n v="45700"/>
    <n v="0.60329999999999995"/>
    <s v="NO"/>
    <s v="En tramitación"/>
    <s v="NO"/>
    <m/>
    <n v="25000"/>
    <n v="39600"/>
    <n v="80"/>
    <n v="28"/>
    <n v="0"/>
    <n v="12"/>
    <s v="NO"/>
    <s v="SI"/>
    <s v="SI"/>
    <m/>
    <m/>
    <m/>
    <m/>
    <x v="7"/>
    <n v="0.60329999999999995"/>
    <n v="1016"/>
    <n v="15"/>
    <x v="1"/>
    <n v="144.50867052023122"/>
    <n v="228.90173410404626"/>
    <n v="17.3"/>
    <x v="3"/>
  </r>
  <r>
    <x v="18"/>
    <n v="17198"/>
    <x v="2767"/>
    <n v="772"/>
    <n v="45799"/>
    <n v="45937"/>
    <s v="Ana Val"/>
    <m/>
    <s v="FASE 2"/>
    <s v="31/10,10/11,09/12,21/01/26"/>
    <n v="0"/>
    <m/>
    <m/>
    <m/>
    <m/>
    <m/>
    <m/>
    <m/>
    <n v="1500"/>
    <n v="0"/>
    <n v="0"/>
    <n v="0"/>
    <n v="0"/>
    <s v="Consell Comarcal de l'Alt Empordà"/>
    <s v="SI"/>
    <s v="SI"/>
    <m/>
    <m/>
    <m/>
    <m/>
    <x v="7"/>
    <n v="0"/>
    <n v="0"/>
    <n v="8"/>
    <x v="1"/>
    <m/>
    <n v="1.9430051813471503"/>
    <n v="77.2"/>
    <x v="0"/>
  </r>
  <r>
    <x v="18"/>
    <n v="17199"/>
    <x v="2768"/>
    <n v="12521"/>
    <n v="45779"/>
    <n v="45937"/>
    <s v="Ana Val"/>
    <n v="45782"/>
    <s v="FASE 2"/>
    <s v="3/12/2025, 17/02/26 R. FINALIZADA"/>
    <n v="852"/>
    <n v="45962"/>
    <n v="0.74"/>
    <s v="SI"/>
    <n v="45500"/>
    <s v="SI"/>
    <n v="0.08"/>
    <n v="34000"/>
    <m/>
    <n v="39"/>
    <n v="50"/>
    <n v="0"/>
    <n v="3"/>
    <s v="Associació Amics protectors dels animals de Torroella-Estartit"/>
    <s v="SI"/>
    <s v="SI"/>
    <m/>
    <m/>
    <m/>
    <m/>
    <x v="7"/>
    <n v="0.74"/>
    <n v="630"/>
    <n v="15"/>
    <x v="1"/>
    <n v="2.7154380640523921"/>
    <m/>
    <n v="1252.0999999999999"/>
    <x v="1"/>
  </r>
  <r>
    <x v="18"/>
    <n v="17200"/>
    <x v="2769"/>
    <n v="828"/>
    <n v="45779"/>
    <n v="45802"/>
    <s v="Ana Val"/>
    <n v="45796"/>
    <s v="FASE 2"/>
    <s v="21/07 y 07/08 ESTIMANDO 15 DÍAS"/>
    <n v="0"/>
    <m/>
    <m/>
    <m/>
    <m/>
    <m/>
    <m/>
    <m/>
    <m/>
    <m/>
    <m/>
    <m/>
    <m/>
    <m/>
    <m/>
    <m/>
    <m/>
    <m/>
    <m/>
    <m/>
    <x v="7"/>
    <n v="0"/>
    <n v="0"/>
    <n v="0"/>
    <x v="0"/>
    <m/>
    <m/>
    <n v="82.8"/>
    <x v="0"/>
  </r>
  <r>
    <x v="18"/>
    <n v="17201"/>
    <x v="2770"/>
    <n v="191"/>
    <n v="45779"/>
    <n v="45937"/>
    <s v="Ana Val"/>
    <n v="45806"/>
    <s v="FASE 2"/>
    <s v="14/01/2026R. ESTIMANDO 15 DÍAS"/>
    <n v="0"/>
    <m/>
    <m/>
    <m/>
    <m/>
    <m/>
    <m/>
    <m/>
    <m/>
    <m/>
    <m/>
    <m/>
    <m/>
    <m/>
    <m/>
    <m/>
    <m/>
    <m/>
    <m/>
    <m/>
    <x v="7"/>
    <n v="0"/>
    <n v="0"/>
    <n v="0"/>
    <x v="0"/>
    <m/>
    <m/>
    <n v="19.100000000000001"/>
    <x v="0"/>
  </r>
  <r>
    <x v="18"/>
    <n v="17202"/>
    <x v="2771"/>
    <n v="6274"/>
    <n v="45779"/>
    <m/>
    <s v="Ana Val"/>
    <n v="45798"/>
    <s v="OK"/>
    <m/>
    <n v="392"/>
    <n v="45768"/>
    <n v="93"/>
    <s v="SI"/>
    <n v="45777"/>
    <s v="NO"/>
    <m/>
    <n v="7000"/>
    <m/>
    <m/>
    <m/>
    <m/>
    <m/>
    <s v="Asoc. Cocogat"/>
    <s v="Consell Comarcal de la Selva"/>
    <m/>
    <m/>
    <m/>
    <m/>
    <m/>
    <x v="7"/>
    <n v="0.93"/>
    <n v="365"/>
    <n v="9"/>
    <x v="1"/>
    <n v="1.1157156518967166"/>
    <m/>
    <n v="627.4"/>
    <x v="1"/>
  </r>
  <r>
    <x v="18"/>
    <n v="17204"/>
    <x v="2772"/>
    <n v="1219"/>
    <n v="45779"/>
    <n v="45937"/>
    <s v="Ana Val"/>
    <m/>
    <s v="FASE 2"/>
    <s v="14/01/2026R. ESTIMANDO 15 DÍAS"/>
    <n v="0"/>
    <m/>
    <m/>
    <m/>
    <m/>
    <m/>
    <m/>
    <m/>
    <m/>
    <m/>
    <m/>
    <m/>
    <m/>
    <m/>
    <m/>
    <m/>
    <m/>
    <m/>
    <m/>
    <m/>
    <x v="7"/>
    <n v="0"/>
    <n v="0"/>
    <n v="0"/>
    <x v="0"/>
    <m/>
    <m/>
    <n v="121.9"/>
    <x v="0"/>
  </r>
  <r>
    <x v="18"/>
    <n v="17205"/>
    <x v="2773"/>
    <n v="260"/>
    <n v="45779"/>
    <n v="45937"/>
    <s v="Ana Val"/>
    <n v="45800"/>
    <s v="FASE 2"/>
    <s v="30/10 14/11R FINALIZADA"/>
    <n v="0"/>
    <s v="Que son pocos habitantes y no tienen datos"/>
    <m/>
    <m/>
    <m/>
    <m/>
    <m/>
    <m/>
    <n v="429.59"/>
    <n v="2"/>
    <m/>
    <m/>
    <m/>
    <s v="Consell Comarcal del Baix Empordà"/>
    <m/>
    <m/>
    <m/>
    <m/>
    <m/>
    <m/>
    <x v="7"/>
    <n v="0"/>
    <n v="0"/>
    <n v="4"/>
    <x v="1"/>
    <m/>
    <n v="1.6522692307692306"/>
    <n v="26"/>
    <x v="0"/>
  </r>
  <r>
    <x v="18"/>
    <n v="17203"/>
    <x v="2774"/>
    <n v="214"/>
    <n v="45779"/>
    <n v="45937"/>
    <s v="Ana Val"/>
    <m/>
    <s v="FASE 2"/>
    <s v="14/01/2026R. ESTIMANDO 15 DÍAS"/>
    <n v="0"/>
    <m/>
    <m/>
    <m/>
    <m/>
    <m/>
    <m/>
    <m/>
    <m/>
    <m/>
    <m/>
    <m/>
    <m/>
    <m/>
    <m/>
    <m/>
    <m/>
    <m/>
    <m/>
    <m/>
    <x v="7"/>
    <n v="0"/>
    <n v="0"/>
    <n v="0"/>
    <x v="0"/>
    <m/>
    <m/>
    <n v="21.4"/>
    <x v="0"/>
  </r>
  <r>
    <x v="18"/>
    <n v="17206"/>
    <x v="2775"/>
    <n v="207"/>
    <n v="45779"/>
    <n v="45937"/>
    <s v="Ana Val"/>
    <m/>
    <s v="FASE 2"/>
    <s v="31/10,05/11,26/11 FINALIZADA"/>
    <n v="0"/>
    <s v="No tienen"/>
    <m/>
    <s v="NO"/>
    <m/>
    <m/>
    <m/>
    <m/>
    <n v="700"/>
    <n v="0"/>
    <m/>
    <n v="0"/>
    <m/>
    <s v="Consell Comarcal de la Cerdanya y AUGEMA"/>
    <s v="NO"/>
    <s v="NO"/>
    <m/>
    <m/>
    <m/>
    <m/>
    <x v="7"/>
    <n v="0"/>
    <n v="0"/>
    <n v="8"/>
    <x v="1"/>
    <m/>
    <n v="3.3816425120772946"/>
    <n v="20.7"/>
    <x v="0"/>
  </r>
  <r>
    <x v="18"/>
    <n v="17014"/>
    <x v="2776"/>
    <n v="96"/>
    <n v="45779"/>
    <n v="45808"/>
    <s v="Ana Val"/>
    <n v="45805"/>
    <s v="OK"/>
    <s v="05y 13/08/2025 ESTIMANDO, RESPUESTA"/>
    <n v="10"/>
    <n v="45496"/>
    <n v="0.5"/>
    <s v="SI"/>
    <n v="45450"/>
    <s v="NO"/>
    <m/>
    <m/>
    <m/>
    <n v="0"/>
    <n v="0"/>
    <n v="0"/>
    <n v="0"/>
    <s v="Consell Comarcal de L'Alt Empordà"/>
    <s v="NO"/>
    <s v="NO"/>
    <m/>
    <m/>
    <m/>
    <m/>
    <x v="7"/>
    <n v="0.5"/>
    <n v="5"/>
    <n v="13"/>
    <x v="1"/>
    <m/>
    <m/>
    <n v="9.6"/>
    <x v="1"/>
  </r>
  <r>
    <x v="18"/>
    <n v="17208"/>
    <x v="2777"/>
    <n v="1350"/>
    <n v="45779"/>
    <m/>
    <s v="Ana Val"/>
    <s v="14/05/2025 y 30/03/2025"/>
    <s v="OK"/>
    <m/>
    <n v="14"/>
    <n v="45804"/>
    <n v="1"/>
    <s v="NO"/>
    <m/>
    <s v="NO"/>
    <m/>
    <m/>
    <s v=""/>
    <n v="12"/>
    <n v="3"/>
    <n v="0"/>
    <n v="0"/>
    <s v=" Consell Comarcal Garrotxa con empresa Casara 2024 SLU"/>
    <s v="SI"/>
    <s v="SI"/>
    <m/>
    <m/>
    <m/>
    <m/>
    <x v="7"/>
    <n v="1"/>
    <n v="14"/>
    <n v="13"/>
    <x v="1"/>
    <m/>
    <m/>
    <n v="135"/>
    <x v="1"/>
  </r>
  <r>
    <x v="18"/>
    <n v="17207"/>
    <x v="2778"/>
    <n v="3219"/>
    <n v="45779"/>
    <m/>
    <s v="Ana Val"/>
    <n v="45819"/>
    <s v="OK"/>
    <m/>
    <n v="35"/>
    <n v="45804"/>
    <n v="0.94"/>
    <s v="SI"/>
    <n v="45622"/>
    <s v="SI"/>
    <n v="0.31"/>
    <m/>
    <n v="17647.43"/>
    <n v="6"/>
    <n v="26"/>
    <n v="1"/>
    <n v="1"/>
    <s v="Consell Comarcal de la Garrotxa "/>
    <s v="SI"/>
    <s v="SI"/>
    <m/>
    <m/>
    <m/>
    <m/>
    <x v="7"/>
    <n v="0.94"/>
    <n v="33"/>
    <n v="15"/>
    <x v="1"/>
    <m/>
    <n v="5.4822708915812361"/>
    <n v="321.89999999999998"/>
    <x v="1"/>
  </r>
  <r>
    <x v="18"/>
    <n v="17170"/>
    <x v="2779"/>
    <n v="222"/>
    <n v="45779"/>
    <n v="45938"/>
    <s v="Ana Val"/>
    <m/>
    <s v="FASE 2"/>
    <s v="14/01R ESTIMANDO 28/01 RESPUESTA"/>
    <n v="0"/>
    <m/>
    <m/>
    <s v="NO"/>
    <m/>
    <s v="NO"/>
    <m/>
    <m/>
    <m/>
    <m/>
    <m/>
    <m/>
    <m/>
    <s v="Consell Comarcal del Ripollès"/>
    <s v="NO"/>
    <s v="NO"/>
    <m/>
    <m/>
    <m/>
    <m/>
    <x v="7"/>
    <n v="0"/>
    <n v="0"/>
    <n v="5"/>
    <x v="1"/>
    <m/>
    <m/>
    <n v="22.2"/>
    <x v="0"/>
  </r>
  <r>
    <x v="18"/>
    <n v="17209"/>
    <x v="2780"/>
    <n v="906"/>
    <n v="45779"/>
    <m/>
    <s v="Ana Val"/>
    <n v="45806"/>
    <s v="OK"/>
    <m/>
    <n v="0"/>
    <m/>
    <m/>
    <s v="NO"/>
    <s v="En elaboración"/>
    <s v="NO"/>
    <m/>
    <n v="4500"/>
    <m/>
    <n v="2"/>
    <n v="111"/>
    <n v="1"/>
    <n v="1"/>
    <s v="Asoc. Rodamón"/>
    <s v="SI"/>
    <s v="NO"/>
    <m/>
    <m/>
    <m/>
    <m/>
    <x v="7"/>
    <n v="0"/>
    <n v="0"/>
    <n v="11"/>
    <x v="1"/>
    <n v="4.9668874172185431"/>
    <m/>
    <n v="90.6"/>
    <x v="0"/>
  </r>
  <r>
    <x v="18"/>
    <n v="17210"/>
    <x v="2781"/>
    <n v="891"/>
    <n v="45779"/>
    <n v="45938"/>
    <s v="Ana Val"/>
    <n v="45786"/>
    <s v="FASE 2"/>
    <s v="13/11 14/01/26R ESTIMANDO, RESPONDIDA"/>
    <n v="15"/>
    <m/>
    <n v="0.5"/>
    <s v="SI"/>
    <n v="45478"/>
    <s v="NO"/>
    <m/>
    <n v="1500"/>
    <m/>
    <n v="0"/>
    <n v="8"/>
    <n v="0"/>
    <n v="0"/>
    <s v="Consell Comarcal de l’Alt Empordà"/>
    <s v="SI"/>
    <s v="SI"/>
    <m/>
    <m/>
    <m/>
    <m/>
    <x v="7"/>
    <n v="0.5"/>
    <n v="8"/>
    <n v="13"/>
    <x v="1"/>
    <n v="1.6835016835016836"/>
    <m/>
    <n v="89.1"/>
    <x v="1"/>
  </r>
  <r>
    <x v="18"/>
    <n v="17211"/>
    <x v="2782"/>
    <n v="1187"/>
    <n v="45779"/>
    <n v="45808"/>
    <s v="Ana Val"/>
    <n v="45805"/>
    <s v="FASE 2"/>
    <s v="12/09R y 14/10 ESTIMANDO, RESPONDIDA"/>
    <n v="150"/>
    <n v="45657"/>
    <n v="0.5"/>
    <s v="SI"/>
    <n v="45406"/>
    <s v="NO"/>
    <m/>
    <n v="2000"/>
    <m/>
    <n v="6"/>
    <n v="1"/>
    <n v="0"/>
    <n v="0"/>
    <s v="Consell Comarcal del Baix Empordà  Rodamon"/>
    <m/>
    <s v="NO"/>
    <m/>
    <m/>
    <m/>
    <m/>
    <x v="7"/>
    <n v="0.5"/>
    <n v="75"/>
    <n v="13"/>
    <x v="1"/>
    <n v="1.6849199663016006"/>
    <m/>
    <n v="118.7"/>
    <x v="1"/>
  </r>
  <r>
    <x v="18"/>
    <n v="17212"/>
    <x v="2783"/>
    <n v="169"/>
    <n v="45779"/>
    <n v="45938"/>
    <s v="Ana Val"/>
    <n v="45792"/>
    <s v="FASE 2"/>
    <s v="03/11, 14/01/26R  ESTIMANDO, RESPONDIDA"/>
    <n v="0"/>
    <n v="45658"/>
    <m/>
    <s v="NO"/>
    <m/>
    <m/>
    <m/>
    <m/>
    <m/>
    <n v="0"/>
    <n v="0"/>
    <n v="0"/>
    <n v="0"/>
    <s v="NO"/>
    <s v="NO"/>
    <s v="NO"/>
    <m/>
    <m/>
    <m/>
    <m/>
    <x v="7"/>
    <n v="0"/>
    <n v="0"/>
    <n v="10"/>
    <x v="1"/>
    <m/>
    <m/>
    <n v="16.899999999999999"/>
    <x v="0"/>
  </r>
  <r>
    <x v="18"/>
    <n v="17213"/>
    <x v="2784"/>
    <n v="8538"/>
    <n v="45779"/>
    <n v="45808"/>
    <s v="Ana Val"/>
    <n v="45807"/>
    <s v="FASE 2"/>
    <s v="12/09/2025R. ESTIMANDO 15 DÍAS"/>
    <n v="400"/>
    <n v="45658"/>
    <n v="0.45"/>
    <s v="SI"/>
    <n v="45503"/>
    <s v="NO"/>
    <m/>
    <n v="11447.4"/>
    <m/>
    <m/>
    <m/>
    <m/>
    <m/>
    <s v="Fundación Fauna y empresa Dahia&amp;Uka SLU"/>
    <s v="SI"/>
    <s v="SI Vets Girona"/>
    <m/>
    <m/>
    <m/>
    <m/>
    <x v="7"/>
    <n v="0.45"/>
    <n v="180"/>
    <n v="10"/>
    <x v="1"/>
    <n v="1.3407589599437808"/>
    <m/>
    <n v="853.8"/>
    <x v="1"/>
  </r>
  <r>
    <x v="18"/>
    <n v="17214"/>
    <x v="2785"/>
    <n v="984"/>
    <n v="45779"/>
    <n v="45832"/>
    <s v="Ana Val"/>
    <n v="45826"/>
    <s v="FASE 2"/>
    <s v="29/09 R y 21/10 ESTIMANDO 15 DÍAS"/>
    <n v="70"/>
    <m/>
    <n v="100"/>
    <s v="NO"/>
    <m/>
    <s v="NO"/>
    <m/>
    <n v="10000"/>
    <m/>
    <m/>
    <m/>
    <m/>
    <n v="10"/>
    <s v="Vet Animals"/>
    <s v="NO"/>
    <s v="NO"/>
    <m/>
    <m/>
    <m/>
    <m/>
    <x v="7"/>
    <n v="1"/>
    <n v="70"/>
    <n v="9"/>
    <x v="1"/>
    <n v="10.16260162601626"/>
    <m/>
    <n v="98.4"/>
    <x v="1"/>
  </r>
  <r>
    <x v="18"/>
    <n v="17215"/>
    <x v="2786"/>
    <n v="3772"/>
    <n v="45779"/>
    <m/>
    <s v="Ana Val"/>
    <n v="45877"/>
    <s v="OK"/>
    <m/>
    <n v="130"/>
    <n v="45658"/>
    <n v="0.56999999999999995"/>
    <s v="SI"/>
    <n v="45491"/>
    <s v="NO"/>
    <m/>
    <n v="15000"/>
    <n v="1500"/>
    <n v="0"/>
    <n v="8"/>
    <n v="0"/>
    <n v="10"/>
    <s v="Consell Comarcal Gironès y Fundación Fauna"/>
    <s v="NO"/>
    <s v="NO"/>
    <m/>
    <m/>
    <m/>
    <m/>
    <x v="7"/>
    <n v="0.56999999999999995"/>
    <n v="74"/>
    <n v="15"/>
    <x v="1"/>
    <n v="3.9766702014846236"/>
    <n v="0.39766702014846234"/>
    <n v="377.2"/>
    <x v="1"/>
  </r>
  <r>
    <x v="18"/>
    <n v="17217"/>
    <x v="2787"/>
    <n v="492"/>
    <n v="45779"/>
    <m/>
    <s v="Ana Val"/>
    <n v="45807"/>
    <s v="OK"/>
    <m/>
    <n v="10"/>
    <n v="45775"/>
    <n v="0.4"/>
    <s v="SI"/>
    <n v="45482"/>
    <s v="NO"/>
    <m/>
    <n v="6000"/>
    <m/>
    <n v="0"/>
    <n v="0"/>
    <n v="0"/>
    <n v="0"/>
    <s v="Consell Comarcal de l'Alt Empordà"/>
    <s v="NO"/>
    <s v="NO"/>
    <m/>
    <m/>
    <m/>
    <m/>
    <x v="7"/>
    <n v="0.4"/>
    <n v="4"/>
    <n v="14"/>
    <x v="1"/>
    <n v="12.195121951219512"/>
    <m/>
    <n v="49.2"/>
    <x v="1"/>
  </r>
  <r>
    <x v="18"/>
    <n v="17216"/>
    <x v="2788"/>
    <n v="212"/>
    <n v="45779"/>
    <n v="45938"/>
    <s v="Ana Val"/>
    <n v="45779"/>
    <s v="FASE 2"/>
    <s v="06/11, 14/01/26R FINALIZADA"/>
    <n v="14"/>
    <n v="45967"/>
    <n v="1"/>
    <s v="NO"/>
    <m/>
    <s v="SI"/>
    <n v="1"/>
    <m/>
    <m/>
    <m/>
    <n v="2"/>
    <m/>
    <m/>
    <s v="Consell Comarcal del Gironès"/>
    <s v="SI"/>
    <s v="SI"/>
    <m/>
    <m/>
    <m/>
    <m/>
    <x v="7"/>
    <n v="1"/>
    <n v="14"/>
    <n v="10"/>
    <x v="1"/>
    <m/>
    <m/>
    <n v="21.2"/>
    <x v="1"/>
  </r>
  <r>
    <x v="18"/>
    <n v="17218"/>
    <x v="2789"/>
    <n v="866"/>
    <n v="45779"/>
    <n v="45823"/>
    <s v="Ana Val"/>
    <n v="45819"/>
    <s v="OK"/>
    <s v="15/07 y 05/08 FINALIZADA"/>
    <n v="45"/>
    <n v="45456"/>
    <n v="0.5333"/>
    <s v="SI"/>
    <s v="22/003/2023"/>
    <s v="SI"/>
    <n v="0.1"/>
    <n v="65956.429999999993"/>
    <m/>
    <n v="80"/>
    <n v="3"/>
    <n v="0"/>
    <n v="0"/>
    <s v="Consell Comarcal del Pla de L'Estany"/>
    <s v="NO"/>
    <s v="SI"/>
    <m/>
    <m/>
    <m/>
    <m/>
    <x v="7"/>
    <n v="0.5333"/>
    <n v="24"/>
    <n v="15"/>
    <x v="1"/>
    <n v="76.162159353348727"/>
    <m/>
    <n v="86.6"/>
    <x v="1"/>
  </r>
  <r>
    <x v="18"/>
    <n v="17220"/>
    <x v="2790"/>
    <n v="1172"/>
    <n v="45779"/>
    <n v="45938"/>
    <s v="Ana Val"/>
    <m/>
    <s v="FASE 2"/>
    <s v="14/01R 30/01 ESTIMANDO"/>
    <n v="108"/>
    <n v="45444"/>
    <m/>
    <s v="SI"/>
    <n v="45481"/>
    <s v="NO"/>
    <m/>
    <n v="2000"/>
    <m/>
    <n v="0"/>
    <n v="0"/>
    <n v="0"/>
    <n v="0"/>
    <s v="NO"/>
    <s v="NO"/>
    <s v="NO"/>
    <m/>
    <m/>
    <m/>
    <m/>
    <x v="7"/>
    <n v="0"/>
    <n v="0"/>
    <n v="13"/>
    <x v="1"/>
    <n v="1.7064846416382253"/>
    <m/>
    <n v="117.2"/>
    <x v="1"/>
  </r>
  <r>
    <x v="18"/>
    <n v="17221"/>
    <x v="2791"/>
    <n v="5706"/>
    <n v="45779"/>
    <n v="45938"/>
    <s v="Ana Val"/>
    <n v="45783"/>
    <s v="FASE 2"/>
    <s v="24/11 Y 09/12R FINALIZADA"/>
    <n v="61"/>
    <n v="45979"/>
    <n v="0.59"/>
    <s v="SI"/>
    <n v="44993"/>
    <s v="Inicio programado para diciembre"/>
    <m/>
    <n v="9000"/>
    <m/>
    <n v="26"/>
    <n v="0"/>
    <n v="0"/>
    <n v="7"/>
    <s v="Consell Comarcal de l'Alt Empordà"/>
    <s v="SI"/>
    <s v="NO"/>
    <m/>
    <m/>
    <m/>
    <m/>
    <x v="7"/>
    <n v="0.59"/>
    <n v="36"/>
    <n v="14"/>
    <x v="1"/>
    <n v="1.5772870662460567"/>
    <m/>
    <n v="570.6"/>
    <x v="1"/>
  </r>
  <r>
    <x v="18"/>
    <n v="17223"/>
    <x v="2792"/>
    <n v="1179"/>
    <n v="45779"/>
    <n v="45938"/>
    <s v="Ana Val"/>
    <n v="45786"/>
    <s v="FASE 2"/>
    <s v="14/01R 18/02 ESTIMANDO 15 DÍAS, RESPUESTA"/>
    <n v="0"/>
    <m/>
    <m/>
    <m/>
    <m/>
    <m/>
    <m/>
    <m/>
    <m/>
    <m/>
    <m/>
    <m/>
    <m/>
    <m/>
    <m/>
    <m/>
    <m/>
    <m/>
    <m/>
    <m/>
    <x v="7"/>
    <n v="0"/>
    <n v="0"/>
    <n v="0"/>
    <x v="0"/>
    <m/>
    <m/>
    <n v="117.9"/>
    <x v="0"/>
  </r>
  <r>
    <x v="18"/>
    <n v="17224"/>
    <x v="2793"/>
    <n v="395"/>
    <n v="45779"/>
    <n v="45938"/>
    <s v="Ana Val"/>
    <n v="45779"/>
    <s v="FASE 2"/>
    <s v="31/10 y 14/11R FINALIZADA"/>
    <n v="0"/>
    <m/>
    <m/>
    <s v="NO"/>
    <m/>
    <s v="No tiene datos"/>
    <m/>
    <m/>
    <m/>
    <m/>
    <m/>
    <m/>
    <m/>
    <s v="NO"/>
    <s v="NO"/>
    <s v="NO"/>
    <m/>
    <m/>
    <m/>
    <m/>
    <x v="7"/>
    <n v="0"/>
    <n v="0"/>
    <n v="5"/>
    <x v="1"/>
    <m/>
    <m/>
    <n v="39.5"/>
    <x v="0"/>
  </r>
  <r>
    <x v="18"/>
    <m/>
    <x v="2794"/>
    <n v="376"/>
    <n v="45779"/>
    <n v="45938"/>
    <s v="Ana Val"/>
    <n v="45789"/>
    <s v="FASE 2"/>
    <s v="14/01/2026R. ESTIMANDO 15 DÍAS "/>
    <n v="0"/>
    <m/>
    <m/>
    <m/>
    <m/>
    <m/>
    <m/>
    <m/>
    <m/>
    <m/>
    <m/>
    <m/>
    <m/>
    <m/>
    <m/>
    <m/>
    <m/>
    <m/>
    <m/>
    <m/>
    <x v="7"/>
    <n v="0"/>
    <n v="0"/>
    <n v="0"/>
    <x v="0"/>
    <m/>
    <m/>
    <n v="37.6"/>
    <x v="0"/>
  </r>
  <r>
    <x v="18"/>
    <n v="17226"/>
    <x v="2795"/>
    <n v="1220"/>
    <n v="45779"/>
    <n v="45802"/>
    <s v="Ana Val"/>
    <n v="45792"/>
    <s v="FASE 2"/>
    <s v="07/08/2025R. ESTIMANDO 15 DÍAS"/>
    <n v="0"/>
    <m/>
    <m/>
    <m/>
    <m/>
    <m/>
    <m/>
    <m/>
    <n v="11500"/>
    <n v="0"/>
    <n v="0"/>
    <n v="0"/>
    <n v="0"/>
    <s v="Con el Consejo comarcal que colabora con varias Protectoras"/>
    <m/>
    <s v="NO"/>
    <m/>
    <m/>
    <m/>
    <m/>
    <x v="7"/>
    <n v="0"/>
    <n v="0"/>
    <n v="7"/>
    <x v="1"/>
    <m/>
    <n v="9.4262295081967213"/>
    <n v="122"/>
    <x v="0"/>
  </r>
  <r>
    <x v="18"/>
    <n v="17227"/>
    <x v="2796"/>
    <n v="201"/>
    <n v="45779"/>
    <n v="45808"/>
    <s v="Ana Val"/>
    <n v="45799"/>
    <s v="OK"/>
    <s v="08 y 13/05/2025 ESTIMANDO Y RESPONDIDA"/>
    <n v="30"/>
    <n v="45460"/>
    <n v="16"/>
    <s v="SI"/>
    <n v="45450"/>
    <s v="NO"/>
    <m/>
    <m/>
    <m/>
    <n v="0"/>
    <n v="0"/>
    <n v="0"/>
    <n v="0"/>
    <s v="Consell Comarcal de L'Alt Empordà "/>
    <s v="NO"/>
    <s v="NO"/>
    <m/>
    <m/>
    <m/>
    <m/>
    <x v="7"/>
    <n v="0.16"/>
    <n v="5"/>
    <n v="13"/>
    <x v="1"/>
    <m/>
    <m/>
    <n v="20.100000000000001"/>
    <x v="1"/>
  </r>
  <r>
    <x v="18"/>
    <n v="17228"/>
    <x v="2797"/>
    <n v="402"/>
    <n v="45779"/>
    <n v="45938"/>
    <s v="Ana Val"/>
    <m/>
    <s v="FASE 2"/>
    <s v="20/10, 14/01/26R ESTIMANDO 15 DÍAS"/>
    <n v="0"/>
    <m/>
    <m/>
    <m/>
    <m/>
    <m/>
    <m/>
    <m/>
    <m/>
    <m/>
    <m/>
    <m/>
    <m/>
    <m/>
    <m/>
    <m/>
    <m/>
    <m/>
    <m/>
    <m/>
    <x v="7"/>
    <n v="0"/>
    <n v="0"/>
    <n v="0"/>
    <x v="0"/>
    <m/>
    <m/>
    <n v="40.200000000000003"/>
    <x v="0"/>
  </r>
  <r>
    <x v="18"/>
    <n v="17230"/>
    <x v="2798"/>
    <n v="811"/>
    <n v="45779"/>
    <m/>
    <s v="Ana Val"/>
    <n v="45847"/>
    <s v="OK"/>
    <m/>
    <n v="50"/>
    <n v="45809"/>
    <n v="0.8"/>
    <s v="NO"/>
    <m/>
    <s v="NO"/>
    <m/>
    <n v="7033.2"/>
    <m/>
    <n v="2"/>
    <n v="12"/>
    <n v="0"/>
    <n v="0"/>
    <s v="Consell Comarcal l'Alt Empordà y Asoc. Gati-sacra"/>
    <s v="SI"/>
    <s v="NO"/>
    <m/>
    <m/>
    <m/>
    <m/>
    <x v="7"/>
    <n v="0.8"/>
    <n v="40"/>
    <n v="13"/>
    <x v="1"/>
    <n v="8.6722564734895187"/>
    <m/>
    <n v="81.099999999999994"/>
    <x v="1"/>
  </r>
  <r>
    <x v="18"/>
    <n v="17222"/>
    <x v="2799"/>
    <n v="170"/>
    <n v="45779"/>
    <n v="45938"/>
    <s v="Ana Val"/>
    <n v="45782"/>
    <s v="FASE 2"/>
    <s v="24/11, 14/01/26R FINALIZADA"/>
    <n v="0"/>
    <n v="45925"/>
    <m/>
    <s v="NO"/>
    <m/>
    <m/>
    <m/>
    <m/>
    <n v="800"/>
    <n v="0"/>
    <n v="0"/>
    <n v="0"/>
    <n v="0"/>
    <s v="Consell Comarcal de l’Alt Empordà"/>
    <s v="NO"/>
    <s v="NO"/>
    <m/>
    <m/>
    <m/>
    <m/>
    <x v="7"/>
    <n v="0"/>
    <n v="0"/>
    <n v="11"/>
    <x v="1"/>
    <m/>
    <n v="4.7058823529411766"/>
    <n v="17"/>
    <x v="0"/>
  </r>
  <r>
    <x v="18"/>
    <n v="17233"/>
    <x v="2800"/>
    <n v="3315"/>
    <n v="45779"/>
    <m/>
    <s v="Ana Val"/>
    <n v="45786"/>
    <s v="OK"/>
    <m/>
    <n v="120"/>
    <n v="45658"/>
    <n v="0.62"/>
    <s v="SI"/>
    <n v="45468"/>
    <s v="NO"/>
    <n v="0"/>
    <n v="5000"/>
    <n v="3900"/>
    <n v="7"/>
    <n v="0"/>
    <m/>
    <m/>
    <s v="SI  CAAS"/>
    <s v="SI"/>
    <s v="SI"/>
    <m/>
    <m/>
    <m/>
    <m/>
    <x v="7"/>
    <n v="0.62"/>
    <n v="74"/>
    <n v="14"/>
    <x v="1"/>
    <n v="1.5082956259426847"/>
    <n v="1.1764705882352942"/>
    <n v="331.5"/>
    <x v="1"/>
  </r>
  <r>
    <x v="18"/>
    <n v="17232"/>
    <x v="2801"/>
    <n v="201"/>
    <n v="45779"/>
    <n v="45938"/>
    <s v="Ana Val"/>
    <m/>
    <s v="FASE 2"/>
    <s v="14/01/2026R. ESTIMANDO 15 DIAS"/>
    <n v="0"/>
    <m/>
    <m/>
    <m/>
    <m/>
    <m/>
    <m/>
    <m/>
    <m/>
    <m/>
    <m/>
    <m/>
    <m/>
    <m/>
    <m/>
    <m/>
    <m/>
    <m/>
    <m/>
    <m/>
    <x v="7"/>
    <n v="0"/>
    <n v="0"/>
    <n v="0"/>
    <x v="0"/>
    <m/>
    <m/>
    <n v="20.100000000000001"/>
    <x v="0"/>
  </r>
  <r>
    <x v="19"/>
    <n v="20001"/>
    <x v="2802"/>
    <n v="319"/>
    <n v="45770"/>
    <n v="45910"/>
    <s v="Roly"/>
    <m/>
    <s v="FASE 2"/>
    <m/>
    <n v="0"/>
    <m/>
    <m/>
    <m/>
    <m/>
    <m/>
    <m/>
    <m/>
    <m/>
    <m/>
    <m/>
    <m/>
    <m/>
    <m/>
    <m/>
    <m/>
    <m/>
    <m/>
    <m/>
    <m/>
    <x v="0"/>
    <n v="0"/>
    <n v="0"/>
    <n v="0"/>
    <x v="0"/>
    <m/>
    <m/>
    <n v="31.9"/>
    <x v="0"/>
  </r>
  <r>
    <x v="19"/>
    <n v="20002"/>
    <x v="2803"/>
    <n v="499"/>
    <n v="45770"/>
    <n v="45910"/>
    <s v="Roly"/>
    <n v="45922"/>
    <m/>
    <n v="45922"/>
    <n v="0"/>
    <m/>
    <m/>
    <m/>
    <m/>
    <m/>
    <m/>
    <m/>
    <m/>
    <m/>
    <m/>
    <m/>
    <m/>
    <m/>
    <m/>
    <m/>
    <m/>
    <m/>
    <m/>
    <m/>
    <x v="0"/>
    <n v="0"/>
    <n v="0"/>
    <n v="0"/>
    <x v="0"/>
    <m/>
    <m/>
    <n v="49.9"/>
    <x v="0"/>
  </r>
  <r>
    <x v="19"/>
    <n v="20016"/>
    <x v="2804"/>
    <n v="2141"/>
    <n v="45770"/>
    <n v="45910"/>
    <s v="Roly"/>
    <m/>
    <s v="FASE 2"/>
    <m/>
    <n v="0"/>
    <m/>
    <m/>
    <m/>
    <m/>
    <m/>
    <m/>
    <m/>
    <m/>
    <m/>
    <m/>
    <m/>
    <m/>
    <m/>
    <m/>
    <m/>
    <m/>
    <m/>
    <m/>
    <m/>
    <x v="0"/>
    <n v="0"/>
    <n v="0"/>
    <n v="0"/>
    <x v="0"/>
    <m/>
    <m/>
    <n v="214.1"/>
    <x v="0"/>
  </r>
  <r>
    <x v="19"/>
    <n v="20003"/>
    <x v="2805"/>
    <n v="780"/>
    <n v="45770"/>
    <n v="45910"/>
    <s v="Roly"/>
    <m/>
    <s v="FASE 2"/>
    <m/>
    <n v="0"/>
    <m/>
    <m/>
    <m/>
    <m/>
    <m/>
    <m/>
    <m/>
    <m/>
    <m/>
    <m/>
    <m/>
    <m/>
    <m/>
    <m/>
    <m/>
    <m/>
    <m/>
    <m/>
    <m/>
    <x v="0"/>
    <n v="0"/>
    <n v="0"/>
    <n v="0"/>
    <x v="0"/>
    <m/>
    <m/>
    <n v="78"/>
    <x v="0"/>
  </r>
  <r>
    <x v="19"/>
    <n v="20004"/>
    <x v="2806"/>
    <n v="324"/>
    <n v="45770"/>
    <n v="45910"/>
    <s v="Roly"/>
    <m/>
    <s v="FASE 2"/>
    <m/>
    <n v="0"/>
    <m/>
    <m/>
    <m/>
    <m/>
    <m/>
    <m/>
    <m/>
    <m/>
    <m/>
    <m/>
    <m/>
    <m/>
    <m/>
    <m/>
    <m/>
    <m/>
    <m/>
    <m/>
    <m/>
    <x v="0"/>
    <n v="0"/>
    <n v="0"/>
    <n v="0"/>
    <x v="0"/>
    <m/>
    <m/>
    <n v="32.4"/>
    <x v="0"/>
  </r>
  <r>
    <x v="19"/>
    <n v="20005"/>
    <x v="2807"/>
    <n v="1812"/>
    <n v="45770"/>
    <n v="45910"/>
    <s v="Roly"/>
    <n v="45918"/>
    <m/>
    <n v="45918"/>
    <n v="40"/>
    <s v="12/23"/>
    <n v="0.75"/>
    <s v="No"/>
    <m/>
    <s v="No"/>
    <m/>
    <n v="1250"/>
    <n v="1250"/>
    <n v="3"/>
    <n v="0"/>
    <n v="0"/>
    <n v="0"/>
    <s v="No"/>
    <s v="No"/>
    <s v="No"/>
    <m/>
    <m/>
    <m/>
    <m/>
    <x v="0"/>
    <n v="0.75"/>
    <n v="30"/>
    <n v="14"/>
    <x v="1"/>
    <n v="0.6898454746136865"/>
    <n v="0.6898454746136865"/>
    <n v="181.2"/>
    <x v="1"/>
  </r>
  <r>
    <x v="19"/>
    <n v="20006"/>
    <x v="2808"/>
    <n v="364"/>
    <n v="45770"/>
    <n v="45910"/>
    <s v="Roly"/>
    <m/>
    <s v="FASE 2"/>
    <m/>
    <n v="0"/>
    <m/>
    <m/>
    <m/>
    <m/>
    <m/>
    <m/>
    <m/>
    <m/>
    <m/>
    <m/>
    <m/>
    <m/>
    <m/>
    <m/>
    <m/>
    <m/>
    <m/>
    <m/>
    <m/>
    <x v="0"/>
    <n v="0"/>
    <n v="0"/>
    <n v="0"/>
    <x v="0"/>
    <m/>
    <m/>
    <n v="36.4"/>
    <x v="0"/>
  </r>
  <r>
    <x v="19"/>
    <n v="20906"/>
    <x v="2809"/>
    <n v="171"/>
    <n v="45770"/>
    <n v="45910"/>
    <s v="Roly"/>
    <m/>
    <s v="FASE 2"/>
    <m/>
    <n v="0"/>
    <m/>
    <m/>
    <m/>
    <m/>
    <m/>
    <m/>
    <m/>
    <m/>
    <m/>
    <m/>
    <m/>
    <m/>
    <m/>
    <m/>
    <m/>
    <m/>
    <m/>
    <m/>
    <m/>
    <x v="0"/>
    <n v="0"/>
    <n v="0"/>
    <n v="0"/>
    <x v="0"/>
    <m/>
    <m/>
    <n v="17.100000000000001"/>
    <x v="0"/>
  </r>
  <r>
    <x v="19"/>
    <n v="20007"/>
    <x v="2810"/>
    <n v="445"/>
    <n v="45770"/>
    <n v="45910"/>
    <s v="Roly"/>
    <m/>
    <s v="FASE 2"/>
    <m/>
    <n v="0"/>
    <m/>
    <m/>
    <m/>
    <m/>
    <m/>
    <m/>
    <m/>
    <m/>
    <m/>
    <m/>
    <m/>
    <m/>
    <m/>
    <m/>
    <m/>
    <m/>
    <m/>
    <m/>
    <m/>
    <x v="0"/>
    <n v="0"/>
    <n v="0"/>
    <n v="0"/>
    <x v="0"/>
    <m/>
    <m/>
    <n v="44.5"/>
    <x v="0"/>
  </r>
  <r>
    <x v="19"/>
    <n v="20008"/>
    <x v="2811"/>
    <n v="941"/>
    <n v="45770"/>
    <n v="45910"/>
    <s v="Roly"/>
    <n v="45915"/>
    <s v="OK"/>
    <n v="45915"/>
    <n v="0"/>
    <m/>
    <n v="0"/>
    <s v="No"/>
    <m/>
    <s v="No"/>
    <n v="0"/>
    <n v="1000"/>
    <n v="1000"/>
    <n v="7"/>
    <n v="0"/>
    <n v="0"/>
    <n v="0"/>
    <s v="No"/>
    <s v="No"/>
    <s v="No"/>
    <m/>
    <m/>
    <m/>
    <m/>
    <x v="0"/>
    <n v="0"/>
    <n v="0"/>
    <n v="13"/>
    <x v="1"/>
    <n v="1.0626992561105206"/>
    <n v="1.0626992561105206"/>
    <n v="94.1"/>
    <x v="0"/>
  </r>
  <r>
    <x v="19"/>
    <n v="20009"/>
    <x v="2812"/>
    <n v="14563"/>
    <n v="45770"/>
    <m/>
    <s v="Roly"/>
    <n v="45800"/>
    <s v="OK"/>
    <m/>
    <n v="0"/>
    <m/>
    <n v="0.49"/>
    <s v="No"/>
    <m/>
    <s v="Si"/>
    <n v="0.49"/>
    <m/>
    <n v="35000"/>
    <n v="0"/>
    <n v="0"/>
    <n v="0"/>
    <n v="0"/>
    <s v="Bi-Lagun"/>
    <s v="Si"/>
    <s v="No"/>
    <m/>
    <m/>
    <m/>
    <m/>
    <x v="0"/>
    <n v="0.49"/>
    <n v="0"/>
    <n v="12"/>
    <x v="1"/>
    <m/>
    <n v="2.4033509579070245"/>
    <n v="1456.3"/>
    <x v="0"/>
  </r>
  <r>
    <x v="19"/>
    <n v="20010"/>
    <x v="2813"/>
    <n v="2087"/>
    <n v="45770"/>
    <n v="45915"/>
    <s v="Roly"/>
    <m/>
    <s v="FASE 2"/>
    <m/>
    <n v="0"/>
    <m/>
    <m/>
    <m/>
    <m/>
    <m/>
    <m/>
    <m/>
    <m/>
    <m/>
    <m/>
    <m/>
    <m/>
    <m/>
    <m/>
    <m/>
    <m/>
    <m/>
    <m/>
    <m/>
    <x v="0"/>
    <n v="0"/>
    <n v="0"/>
    <n v="0"/>
    <x v="0"/>
    <m/>
    <m/>
    <n v="208.7"/>
    <x v="0"/>
  </r>
  <r>
    <x v="19"/>
    <n v="20011"/>
    <x v="2814"/>
    <n v="2069"/>
    <n v="45770"/>
    <n v="45915"/>
    <s v="Roly"/>
    <n v="45975"/>
    <s v="FASE 2"/>
    <n v="45975"/>
    <n v="0"/>
    <m/>
    <m/>
    <m/>
    <m/>
    <m/>
    <m/>
    <m/>
    <m/>
    <m/>
    <m/>
    <m/>
    <m/>
    <m/>
    <m/>
    <m/>
    <m/>
    <m/>
    <m/>
    <m/>
    <x v="0"/>
    <n v="0"/>
    <n v="0"/>
    <n v="0"/>
    <x v="0"/>
    <m/>
    <m/>
    <n v="206.9"/>
    <x v="0"/>
  </r>
  <r>
    <x v="19"/>
    <n v="20012"/>
    <x v="2815"/>
    <n v="178"/>
    <n v="45770"/>
    <n v="45915"/>
    <s v="Roly"/>
    <m/>
    <s v="FASE 2"/>
    <m/>
    <n v="0"/>
    <m/>
    <m/>
    <m/>
    <m/>
    <m/>
    <m/>
    <m/>
    <m/>
    <m/>
    <m/>
    <m/>
    <m/>
    <m/>
    <m/>
    <m/>
    <m/>
    <m/>
    <m/>
    <m/>
    <x v="0"/>
    <n v="0"/>
    <n v="0"/>
    <n v="0"/>
    <x v="0"/>
    <m/>
    <m/>
    <n v="17.8"/>
    <x v="0"/>
  </r>
  <r>
    <x v="19"/>
    <n v="20013"/>
    <x v="2816"/>
    <n v="7194"/>
    <n v="45770"/>
    <n v="45915"/>
    <s v="Roly"/>
    <n v="45954"/>
    <m/>
    <n v="45954"/>
    <n v="90"/>
    <s v="09/25"/>
    <n v="0.33300000000000002"/>
    <s v="No"/>
    <m/>
    <s v="No"/>
    <m/>
    <m/>
    <m/>
    <m/>
    <m/>
    <m/>
    <m/>
    <s v="Asociacion BABESTUZ"/>
    <s v="Si"/>
    <s v="No"/>
    <m/>
    <m/>
    <m/>
    <m/>
    <x v="0"/>
    <n v="0.33300000000000002"/>
    <n v="30"/>
    <n v="8"/>
    <x v="1"/>
    <m/>
    <m/>
    <n v="719.4"/>
    <x v="1"/>
  </r>
  <r>
    <x v="19"/>
    <n v="20055"/>
    <x v="2817"/>
    <n v="22123"/>
    <n v="45770"/>
    <n v="45915"/>
    <s v="Roly"/>
    <n v="46010"/>
    <s v="FASE 2"/>
    <n v="46010"/>
    <n v="0"/>
    <s v="No especifica"/>
    <m/>
    <s v="No"/>
    <m/>
    <s v="No"/>
    <n v="0"/>
    <n v="7000"/>
    <n v="14520"/>
    <n v="15"/>
    <n v="72"/>
    <n v="0"/>
    <n v="0"/>
    <s v="Asociacion KAONBI (para gestion felina) y Ion Ugarte Juaristi (para servicio de recogida)"/>
    <s v="Si"/>
    <s v="No"/>
    <m/>
    <m/>
    <m/>
    <m/>
    <x v="0"/>
    <n v="0"/>
    <n v="0"/>
    <n v="13"/>
    <x v="1"/>
    <n v="0.31641278307643628"/>
    <n v="0.65633051575283641"/>
    <n v="2212.3000000000002"/>
    <x v="0"/>
  </r>
  <r>
    <x v="19"/>
    <n v="20014"/>
    <x v="2818"/>
    <n v="1575"/>
    <n v="45770"/>
    <n v="45915"/>
    <s v="Roly"/>
    <m/>
    <s v="FASE 2"/>
    <m/>
    <n v="0"/>
    <m/>
    <m/>
    <m/>
    <m/>
    <m/>
    <m/>
    <m/>
    <m/>
    <m/>
    <m/>
    <m/>
    <m/>
    <m/>
    <m/>
    <m/>
    <m/>
    <m/>
    <m/>
    <m/>
    <x v="0"/>
    <n v="0"/>
    <n v="0"/>
    <n v="0"/>
    <x v="0"/>
    <m/>
    <m/>
    <n v="157.5"/>
    <x v="0"/>
  </r>
  <r>
    <x v="19"/>
    <n v="20903"/>
    <x v="2819"/>
    <n v="7764"/>
    <n v="45770"/>
    <n v="45915"/>
    <s v="Roly"/>
    <m/>
    <s v="FASE 2"/>
    <m/>
    <n v="0"/>
    <m/>
    <m/>
    <m/>
    <m/>
    <m/>
    <m/>
    <m/>
    <m/>
    <m/>
    <m/>
    <m/>
    <m/>
    <m/>
    <m/>
    <m/>
    <m/>
    <m/>
    <m/>
    <m/>
    <x v="0"/>
    <n v="0"/>
    <n v="0"/>
    <n v="0"/>
    <x v="0"/>
    <m/>
    <m/>
    <n v="776.4"/>
    <x v="0"/>
  </r>
  <r>
    <x v="19"/>
    <n v="20015"/>
    <x v="2820"/>
    <n v="1717"/>
    <n v="45770"/>
    <n v="45915"/>
    <s v="Roly"/>
    <m/>
    <s v="FASE 2"/>
    <m/>
    <n v="0"/>
    <m/>
    <m/>
    <m/>
    <m/>
    <m/>
    <m/>
    <m/>
    <m/>
    <m/>
    <m/>
    <m/>
    <m/>
    <m/>
    <m/>
    <m/>
    <m/>
    <m/>
    <m/>
    <m/>
    <x v="0"/>
    <n v="0"/>
    <n v="0"/>
    <n v="0"/>
    <x v="0"/>
    <m/>
    <m/>
    <n v="171.7"/>
    <x v="0"/>
  </r>
  <r>
    <x v="19"/>
    <n v="20017"/>
    <x v="2821"/>
    <n v="11697"/>
    <n v="45770"/>
    <n v="45915"/>
    <s v="Roly"/>
    <m/>
    <s v="FASE 2"/>
    <m/>
    <n v="0"/>
    <m/>
    <m/>
    <m/>
    <m/>
    <m/>
    <m/>
    <m/>
    <m/>
    <m/>
    <m/>
    <m/>
    <m/>
    <m/>
    <m/>
    <m/>
    <m/>
    <m/>
    <m/>
    <m/>
    <x v="0"/>
    <n v="0"/>
    <n v="0"/>
    <n v="0"/>
    <x v="0"/>
    <m/>
    <m/>
    <n v="1169.7"/>
    <x v="0"/>
  </r>
  <r>
    <x v="19"/>
    <n v="20018"/>
    <x v="2822"/>
    <n v="15208"/>
    <n v="45770"/>
    <n v="45915"/>
    <s v="Roly"/>
    <m/>
    <s v="FASE 2"/>
    <m/>
    <n v="0"/>
    <m/>
    <m/>
    <m/>
    <m/>
    <m/>
    <m/>
    <m/>
    <m/>
    <m/>
    <m/>
    <m/>
    <m/>
    <m/>
    <m/>
    <m/>
    <m/>
    <m/>
    <m/>
    <m/>
    <x v="0"/>
    <n v="0"/>
    <n v="0"/>
    <n v="0"/>
    <x v="0"/>
    <m/>
    <m/>
    <n v="1520.8"/>
    <x v="0"/>
  </r>
  <r>
    <x v="19"/>
    <n v="20904"/>
    <x v="2823"/>
    <n v="154"/>
    <n v="45770"/>
    <n v="45915"/>
    <s v="Roly"/>
    <m/>
    <s v="FASE 2"/>
    <m/>
    <n v="0"/>
    <m/>
    <m/>
    <m/>
    <m/>
    <m/>
    <m/>
    <m/>
    <m/>
    <m/>
    <m/>
    <m/>
    <m/>
    <m/>
    <m/>
    <m/>
    <m/>
    <m/>
    <m/>
    <m/>
    <x v="0"/>
    <n v="0"/>
    <n v="0"/>
    <n v="0"/>
    <x v="0"/>
    <m/>
    <m/>
    <n v="15.4"/>
    <x v="0"/>
  </r>
  <r>
    <x v="19"/>
    <n v="20019"/>
    <x v="2824"/>
    <n v="13961"/>
    <n v="45770"/>
    <n v="45915"/>
    <s v="Roly"/>
    <n v="45944"/>
    <m/>
    <n v="45944"/>
    <n v="285"/>
    <s v="01/25"/>
    <n v="0.4"/>
    <s v="No"/>
    <m/>
    <s v="Si"/>
    <n v="0.4"/>
    <n v="12000"/>
    <n v="18000"/>
    <n v="5"/>
    <n v="4"/>
    <n v="0"/>
    <n v="0"/>
    <s v="Asociacion Lau Katu Beasain y Asociacion Protectora de plantas y animales de Gipuzkoa (SPAPG)"/>
    <s v="Si"/>
    <s v="No"/>
    <m/>
    <m/>
    <m/>
    <m/>
    <x v="0"/>
    <n v="0.4"/>
    <n v="114"/>
    <n v="15"/>
    <x v="1"/>
    <n v="0.85953728242962535"/>
    <n v="1.289305923644438"/>
    <n v="1396.1"/>
    <x v="1"/>
  </r>
  <r>
    <x v="19"/>
    <n v="20020"/>
    <x v="2825"/>
    <n v="130"/>
    <n v="45770"/>
    <n v="45915"/>
    <s v="Roly"/>
    <m/>
    <s v="FASE 2"/>
    <m/>
    <n v="0"/>
    <m/>
    <m/>
    <m/>
    <m/>
    <m/>
    <m/>
    <m/>
    <m/>
    <m/>
    <m/>
    <m/>
    <m/>
    <m/>
    <m/>
    <m/>
    <m/>
    <m/>
    <m/>
    <m/>
    <x v="0"/>
    <n v="0"/>
    <n v="0"/>
    <n v="0"/>
    <x v="0"/>
    <m/>
    <m/>
    <n v="13"/>
    <x v="0"/>
  </r>
  <r>
    <x v="19"/>
    <n v="20021"/>
    <x v="2826"/>
    <n v="288"/>
    <n v="45770"/>
    <n v="45915"/>
    <s v="Roly"/>
    <m/>
    <s v="FASE 2"/>
    <m/>
    <n v="0"/>
    <m/>
    <m/>
    <m/>
    <m/>
    <m/>
    <m/>
    <m/>
    <m/>
    <m/>
    <m/>
    <m/>
    <m/>
    <m/>
    <m/>
    <m/>
    <m/>
    <m/>
    <m/>
    <m/>
    <x v="0"/>
    <n v="0"/>
    <n v="0"/>
    <n v="0"/>
    <x v="0"/>
    <m/>
    <m/>
    <n v="28.8"/>
    <x v="0"/>
  </r>
  <r>
    <x v="19"/>
    <n v="20022"/>
    <x v="2827"/>
    <n v="1111"/>
    <n v="45770"/>
    <n v="45915"/>
    <s v="Roly"/>
    <m/>
    <s v="FASE 2"/>
    <m/>
    <n v="0"/>
    <m/>
    <m/>
    <m/>
    <m/>
    <m/>
    <m/>
    <m/>
    <m/>
    <m/>
    <m/>
    <m/>
    <m/>
    <m/>
    <m/>
    <m/>
    <m/>
    <m/>
    <m/>
    <m/>
    <x v="0"/>
    <n v="0"/>
    <n v="0"/>
    <n v="0"/>
    <x v="0"/>
    <m/>
    <m/>
    <n v="111.1"/>
    <x v="0"/>
  </r>
  <r>
    <x v="19"/>
    <n v="20074"/>
    <x v="2828"/>
    <n v="14471"/>
    <n v="45770"/>
    <n v="45915"/>
    <s v="Roly"/>
    <n v="45968"/>
    <s v="FASE 2"/>
    <n v="45968"/>
    <n v="202"/>
    <s v="12/24"/>
    <n v="0.16"/>
    <s v="Si"/>
    <n v="44914"/>
    <s v="No"/>
    <n v="0"/>
    <m/>
    <n v="0"/>
    <n v="38"/>
    <m/>
    <n v="20"/>
    <m/>
    <s v="Asociacion katuZo Bergara"/>
    <s v="No estan seguros, creen que lo lleva Elurra"/>
    <s v="Sin datos"/>
    <m/>
    <m/>
    <m/>
    <m/>
    <x v="0"/>
    <n v="0.16"/>
    <n v="32"/>
    <n v="13"/>
    <x v="1"/>
    <m/>
    <n v="0"/>
    <n v="1447.1"/>
    <x v="1"/>
  </r>
  <r>
    <x v="19"/>
    <n v="20023"/>
    <x v="2829"/>
    <n v="553"/>
    <n v="45770"/>
    <n v="45915"/>
    <s v="Roly"/>
    <m/>
    <s v="FASE 2"/>
    <m/>
    <n v="0"/>
    <m/>
    <m/>
    <m/>
    <m/>
    <m/>
    <m/>
    <m/>
    <m/>
    <m/>
    <m/>
    <m/>
    <m/>
    <m/>
    <m/>
    <m/>
    <m/>
    <m/>
    <m/>
    <m/>
    <x v="0"/>
    <n v="0"/>
    <n v="0"/>
    <n v="0"/>
    <x v="0"/>
    <m/>
    <m/>
    <n v="55.3"/>
    <x v="0"/>
  </r>
  <r>
    <x v="19"/>
    <n v="20024"/>
    <x v="2830"/>
    <n v="532"/>
    <n v="45770"/>
    <n v="45915"/>
    <s v="Roly"/>
    <m/>
    <s v="FASE 2"/>
    <m/>
    <n v="0"/>
    <m/>
    <m/>
    <m/>
    <m/>
    <m/>
    <m/>
    <m/>
    <m/>
    <m/>
    <m/>
    <m/>
    <m/>
    <m/>
    <m/>
    <m/>
    <m/>
    <m/>
    <m/>
    <m/>
    <x v="0"/>
    <n v="0"/>
    <n v="0"/>
    <n v="0"/>
    <x v="0"/>
    <m/>
    <m/>
    <n v="53.2"/>
    <x v="0"/>
  </r>
  <r>
    <x v="19"/>
    <n v="20029"/>
    <x v="2831"/>
    <n v="5399"/>
    <n v="45770"/>
    <n v="45915"/>
    <s v="Roly"/>
    <m/>
    <s v="FASE 2"/>
    <m/>
    <n v="0"/>
    <m/>
    <m/>
    <m/>
    <m/>
    <m/>
    <m/>
    <m/>
    <m/>
    <m/>
    <m/>
    <m/>
    <m/>
    <m/>
    <m/>
    <m/>
    <m/>
    <m/>
    <m/>
    <m/>
    <x v="0"/>
    <n v="0"/>
    <n v="0"/>
    <n v="0"/>
    <x v="0"/>
    <m/>
    <m/>
    <n v="539.9"/>
    <x v="0"/>
  </r>
  <r>
    <x v="19"/>
    <n v="20069"/>
    <x v="2832"/>
    <n v="189093"/>
    <n v="45770"/>
    <n v="45917"/>
    <s v="Roly"/>
    <n v="45810"/>
    <s v="FASE 2"/>
    <n v="45930"/>
    <n v="0"/>
    <m/>
    <m/>
    <s v="No"/>
    <m/>
    <s v="No"/>
    <m/>
    <m/>
    <n v="408844.55"/>
    <n v="952"/>
    <n v="999"/>
    <m/>
    <m/>
    <s v="Sociedad Protectora de animales y plantas de Gipuzkoa"/>
    <s v="Si"/>
    <s v="Si"/>
    <m/>
    <m/>
    <m/>
    <m/>
    <x v="0"/>
    <n v="0"/>
    <n v="0"/>
    <n v="8"/>
    <x v="1"/>
    <m/>
    <n v="2.1621347696636044"/>
    <n v="18909.3"/>
    <x v="0"/>
  </r>
  <r>
    <x v="19"/>
    <n v="20030"/>
    <x v="2833"/>
    <n v="27362"/>
    <n v="45770"/>
    <n v="45917"/>
    <s v="Roly"/>
    <m/>
    <s v="FASE 2"/>
    <m/>
    <n v="0"/>
    <m/>
    <m/>
    <m/>
    <m/>
    <m/>
    <m/>
    <m/>
    <m/>
    <m/>
    <m/>
    <m/>
    <m/>
    <m/>
    <m/>
    <m/>
    <m/>
    <m/>
    <m/>
    <m/>
    <x v="0"/>
    <n v="0"/>
    <n v="0"/>
    <n v="0"/>
    <x v="0"/>
    <m/>
    <m/>
    <n v="2736.2"/>
    <x v="0"/>
  </r>
  <r>
    <x v="19"/>
    <n v="20031"/>
    <x v="2834"/>
    <n v="250"/>
    <n v="45770"/>
    <n v="45917"/>
    <s v="Roly"/>
    <m/>
    <s v="FASE 2"/>
    <m/>
    <n v="0"/>
    <m/>
    <m/>
    <m/>
    <m/>
    <m/>
    <m/>
    <m/>
    <m/>
    <m/>
    <m/>
    <m/>
    <m/>
    <m/>
    <m/>
    <m/>
    <m/>
    <m/>
    <m/>
    <m/>
    <x v="0"/>
    <n v="0"/>
    <n v="0"/>
    <n v="0"/>
    <x v="0"/>
    <m/>
    <m/>
    <n v="25"/>
    <x v="0"/>
  </r>
  <r>
    <x v="19"/>
    <n v="20033"/>
    <x v="2835"/>
    <n v="1130"/>
    <n v="45770"/>
    <n v="45917"/>
    <s v="Roly"/>
    <m/>
    <s v="FASE 2"/>
    <m/>
    <n v="0"/>
    <m/>
    <m/>
    <m/>
    <m/>
    <m/>
    <m/>
    <m/>
    <m/>
    <m/>
    <m/>
    <m/>
    <m/>
    <m/>
    <m/>
    <m/>
    <m/>
    <m/>
    <m/>
    <m/>
    <x v="0"/>
    <n v="0"/>
    <n v="0"/>
    <n v="0"/>
    <x v="0"/>
    <m/>
    <m/>
    <n v="113"/>
    <x v="0"/>
  </r>
  <r>
    <x v="19"/>
    <n v="20032"/>
    <x v="2836"/>
    <n v="11585"/>
    <n v="45770"/>
    <n v="45917"/>
    <s v="Roly"/>
    <m/>
    <s v="FASE 2"/>
    <m/>
    <n v="0"/>
    <m/>
    <m/>
    <m/>
    <m/>
    <m/>
    <m/>
    <m/>
    <m/>
    <m/>
    <m/>
    <m/>
    <m/>
    <m/>
    <m/>
    <m/>
    <m/>
    <m/>
    <m/>
    <m/>
    <x v="0"/>
    <n v="0"/>
    <n v="0"/>
    <n v="0"/>
    <x v="0"/>
    <m/>
    <m/>
    <n v="1158.5"/>
    <x v="0"/>
  </r>
  <r>
    <x v="19"/>
    <n v="20067"/>
    <x v="2837"/>
    <n v="39352"/>
    <n v="45770"/>
    <m/>
    <s v="Roly"/>
    <n v="45804"/>
    <s v="OK"/>
    <m/>
    <n v="4"/>
    <s v="04/25"/>
    <n v="1"/>
    <s v="Si"/>
    <n v="44313"/>
    <s v="Si"/>
    <n v="1"/>
    <m/>
    <n v="35000"/>
    <n v="424"/>
    <n v="511"/>
    <n v="0"/>
    <n v="0"/>
    <s v="Soul Lady Invest SLU (Bi Lagun)"/>
    <s v="No"/>
    <s v="No"/>
    <m/>
    <m/>
    <m/>
    <m/>
    <x v="0"/>
    <n v="1"/>
    <n v="4"/>
    <n v="15"/>
    <x v="1"/>
    <m/>
    <n v="0.88940841634478551"/>
    <n v="3935.2"/>
    <x v="2"/>
  </r>
  <r>
    <x v="19"/>
    <n v="20066"/>
    <x v="2838"/>
    <n v="580"/>
    <n v="45770"/>
    <n v="45917"/>
    <s v="Roly"/>
    <m/>
    <s v="FASE 2"/>
    <m/>
    <n v="0"/>
    <m/>
    <m/>
    <m/>
    <m/>
    <m/>
    <m/>
    <m/>
    <m/>
    <m/>
    <m/>
    <m/>
    <m/>
    <m/>
    <m/>
    <m/>
    <m/>
    <m/>
    <m/>
    <m/>
    <x v="0"/>
    <n v="0"/>
    <n v="0"/>
    <n v="0"/>
    <x v="0"/>
    <m/>
    <m/>
    <n v="58"/>
    <x v="0"/>
  </r>
  <r>
    <x v="19"/>
    <n v="20034"/>
    <x v="2839"/>
    <n v="4241"/>
    <n v="45770"/>
    <m/>
    <s v="Roly"/>
    <n v="45786"/>
    <s v="OK"/>
    <m/>
    <n v="45"/>
    <s v="12/24"/>
    <n v="0.26900000000000002"/>
    <s v="No"/>
    <s v=" "/>
    <s v="No"/>
    <n v="0"/>
    <m/>
    <n v="7000"/>
    <n v="6"/>
    <n v="25"/>
    <m/>
    <m/>
    <s v="Veterinario: C.V. Ibaiondo Zarugalde y perrera: Jon Ugarte Juaristi."/>
    <s v="No"/>
    <s v="No"/>
    <m/>
    <m/>
    <m/>
    <m/>
    <x v="0"/>
    <n v="0.26900000000000002"/>
    <n v="12"/>
    <n v="13"/>
    <x v="1"/>
    <m/>
    <n v="1.6505541145956142"/>
    <n v="424.1"/>
    <x v="1"/>
  </r>
  <r>
    <x v="19"/>
    <n v="20035"/>
    <x v="2840"/>
    <n v="588"/>
    <n v="45770"/>
    <n v="45917"/>
    <s v="Roly"/>
    <m/>
    <s v="FASE 2"/>
    <m/>
    <n v="0"/>
    <m/>
    <m/>
    <m/>
    <m/>
    <m/>
    <m/>
    <m/>
    <m/>
    <m/>
    <m/>
    <m/>
    <m/>
    <m/>
    <m/>
    <m/>
    <m/>
    <m/>
    <m/>
    <m/>
    <x v="0"/>
    <n v="0"/>
    <n v="0"/>
    <n v="0"/>
    <x v="0"/>
    <m/>
    <m/>
    <n v="58.8"/>
    <x v="0"/>
  </r>
  <r>
    <x v="19"/>
    <n v="20038"/>
    <x v="2841"/>
    <n v="516"/>
    <n v="45770"/>
    <n v="45917"/>
    <s v="Roly"/>
    <m/>
    <m/>
    <m/>
    <n v="0"/>
    <m/>
    <m/>
    <m/>
    <m/>
    <m/>
    <m/>
    <m/>
    <m/>
    <m/>
    <m/>
    <m/>
    <m/>
    <m/>
    <m/>
    <m/>
    <m/>
    <m/>
    <m/>
    <m/>
    <x v="0"/>
    <n v="0"/>
    <n v="0"/>
    <n v="0"/>
    <x v="0"/>
    <m/>
    <m/>
    <n v="51.6"/>
    <x v="0"/>
  </r>
  <r>
    <x v="19"/>
    <n v="20037"/>
    <x v="2842"/>
    <n v="124"/>
    <n v="45770"/>
    <n v="45917"/>
    <s v="Roly"/>
    <m/>
    <s v="FASE 2"/>
    <m/>
    <n v="0"/>
    <m/>
    <m/>
    <m/>
    <m/>
    <m/>
    <m/>
    <m/>
    <m/>
    <m/>
    <m/>
    <m/>
    <m/>
    <m/>
    <m/>
    <m/>
    <m/>
    <m/>
    <m/>
    <m/>
    <x v="0"/>
    <n v="0"/>
    <n v="0"/>
    <n v="0"/>
    <x v="0"/>
    <m/>
    <m/>
    <n v="12.4"/>
    <x v="0"/>
  </r>
  <r>
    <x v="19"/>
    <n v="20907"/>
    <x v="2843"/>
    <n v="169"/>
    <n v="45772"/>
    <n v="45917"/>
    <s v="Roly"/>
    <m/>
    <s v="FASE 2"/>
    <m/>
    <n v="0"/>
    <m/>
    <m/>
    <m/>
    <m/>
    <m/>
    <m/>
    <m/>
    <m/>
    <m/>
    <m/>
    <m/>
    <m/>
    <m/>
    <m/>
    <m/>
    <m/>
    <m/>
    <m/>
    <m/>
    <x v="0"/>
    <n v="0"/>
    <n v="0"/>
    <n v="0"/>
    <x v="0"/>
    <m/>
    <m/>
    <n v="16.899999999999999"/>
    <x v="0"/>
  </r>
  <r>
    <x v="19"/>
    <n v="20039"/>
    <x v="2844"/>
    <n v="2906"/>
    <n v="45772"/>
    <n v="45815"/>
    <s v="Roly"/>
    <n v="45784"/>
    <s v="FASE 2"/>
    <s v="Pte. respuesta 07/06"/>
    <n v="63"/>
    <s v="12/24"/>
    <n v="56"/>
    <s v="Si"/>
    <n v="45053"/>
    <s v="?"/>
    <m/>
    <m/>
    <m/>
    <m/>
    <n v="63"/>
    <m/>
    <n v="5"/>
    <s v="Asociacion de gatos Marramamiau y Protectora de Animales"/>
    <m/>
    <m/>
    <m/>
    <m/>
    <m/>
    <m/>
    <x v="0"/>
    <n v="0.56000000000000005"/>
    <n v="35"/>
    <n v="9"/>
    <x v="1"/>
    <m/>
    <m/>
    <n v="290.60000000000002"/>
    <x v="1"/>
  </r>
  <r>
    <x v="19"/>
    <n v="20040"/>
    <x v="2845"/>
    <n v="20355"/>
    <n v="45772"/>
    <n v="45917"/>
    <s v="Roly"/>
    <m/>
    <m/>
    <n v="45925"/>
    <n v="0"/>
    <m/>
    <m/>
    <m/>
    <m/>
    <m/>
    <m/>
    <m/>
    <m/>
    <m/>
    <m/>
    <m/>
    <m/>
    <m/>
    <m/>
    <m/>
    <m/>
    <m/>
    <m/>
    <m/>
    <x v="0"/>
    <n v="0"/>
    <n v="0"/>
    <n v="0"/>
    <x v="0"/>
    <m/>
    <m/>
    <n v="2035.5"/>
    <x v="0"/>
  </r>
  <r>
    <x v="19"/>
    <n v="20041"/>
    <x v="2846"/>
    <n v="318"/>
    <n v="45772"/>
    <n v="45917"/>
    <s v="Roly"/>
    <m/>
    <m/>
    <n v="45925"/>
    <n v="0"/>
    <m/>
    <m/>
    <m/>
    <m/>
    <m/>
    <m/>
    <m/>
    <m/>
    <m/>
    <m/>
    <m/>
    <m/>
    <m/>
    <m/>
    <m/>
    <m/>
    <m/>
    <m/>
    <m/>
    <x v="0"/>
    <n v="0"/>
    <n v="0"/>
    <n v="0"/>
    <x v="0"/>
    <m/>
    <m/>
    <n v="31.8"/>
    <x v="0"/>
  </r>
  <r>
    <x v="19"/>
    <n v="20036"/>
    <x v="2847"/>
    <n v="16929"/>
    <n v="45772"/>
    <n v="45917"/>
    <s v="Roly"/>
    <m/>
    <s v="FASE 2"/>
    <m/>
    <n v="0"/>
    <m/>
    <m/>
    <m/>
    <m/>
    <m/>
    <m/>
    <m/>
    <m/>
    <m/>
    <m/>
    <m/>
    <m/>
    <m/>
    <m/>
    <m/>
    <m/>
    <m/>
    <m/>
    <m/>
    <x v="0"/>
    <n v="0"/>
    <n v="0"/>
    <n v="0"/>
    <x v="0"/>
    <m/>
    <m/>
    <n v="1692.9"/>
    <x v="0"/>
  </r>
  <r>
    <x v="19"/>
    <n v="20042"/>
    <x v="2848"/>
    <n v="4112"/>
    <n v="45772"/>
    <n v="45917"/>
    <s v="Roly"/>
    <m/>
    <m/>
    <n v="45919"/>
    <n v="45"/>
    <s v="03/25"/>
    <n v="0.01"/>
    <s v="Si"/>
    <s v="03/25"/>
    <s v="Si"/>
    <n v="0.01"/>
    <n v="1000"/>
    <n v="1000"/>
    <n v="0"/>
    <n v="1"/>
    <n v="0"/>
    <n v="0"/>
    <s v="Empresa Beti Zurekin (para recogida de animales fallecidos). Asociacion Katukat (para gestion de colonias)"/>
    <s v="No"/>
    <s v="Si. Clinica Veterinaria Urruma."/>
    <m/>
    <m/>
    <m/>
    <m/>
    <x v="0"/>
    <n v="0.01"/>
    <n v="0"/>
    <n v="16"/>
    <x v="2"/>
    <n v="0.24319066147859922"/>
    <n v="0.24319066147859922"/>
    <n v="411.2"/>
    <x v="1"/>
  </r>
  <r>
    <x v="19"/>
    <n v="20043"/>
    <x v="2849"/>
    <n v="2268"/>
    <n v="45772"/>
    <n v="45917"/>
    <s v="Roly"/>
    <m/>
    <s v="FASE 2"/>
    <m/>
    <n v="0"/>
    <m/>
    <m/>
    <m/>
    <m/>
    <m/>
    <m/>
    <m/>
    <m/>
    <m/>
    <m/>
    <m/>
    <m/>
    <m/>
    <m/>
    <m/>
    <m/>
    <m/>
    <m/>
    <m/>
    <x v="0"/>
    <n v="0"/>
    <n v="0"/>
    <n v="0"/>
    <x v="0"/>
    <m/>
    <m/>
    <n v="226.8"/>
    <x v="0"/>
  </r>
  <r>
    <x v="19"/>
    <n v="20044"/>
    <x v="2850"/>
    <n v="502"/>
    <n v="45772"/>
    <n v="45917"/>
    <s v="Roly"/>
    <n v="45918"/>
    <m/>
    <n v="45918"/>
    <n v="0"/>
    <m/>
    <m/>
    <m/>
    <m/>
    <m/>
    <m/>
    <m/>
    <m/>
    <m/>
    <m/>
    <m/>
    <m/>
    <m/>
    <m/>
    <m/>
    <m/>
    <m/>
    <m/>
    <m/>
    <x v="0"/>
    <n v="0"/>
    <n v="0"/>
    <n v="0"/>
    <x v="0"/>
    <m/>
    <m/>
    <n v="50.2"/>
    <x v="0"/>
  </r>
  <r>
    <x v="19"/>
    <n v="20045"/>
    <x v="2851"/>
    <n v="63656"/>
    <n v="45772"/>
    <n v="45837"/>
    <s v="Roly"/>
    <n v="45806"/>
    <s v="FASE 2"/>
    <s v="Pte. respuesta 29/06. lo envio a traves de portal del gob. vasco: https://www.euskadi.eus/web01-sedeform/es/x43kToolkitWar/form/fdp?procedureId=1013901&amp;tipoPresentacion=1&amp;language=es"/>
    <n v="0"/>
    <m/>
    <m/>
    <s v="Si"/>
    <s v="04/24"/>
    <s v="?"/>
    <m/>
    <m/>
    <m/>
    <m/>
    <m/>
    <m/>
    <m/>
    <m/>
    <m/>
    <m/>
    <m/>
    <m/>
    <m/>
    <m/>
    <x v="0"/>
    <n v="0"/>
    <n v="0"/>
    <n v="3"/>
    <x v="1"/>
    <m/>
    <m/>
    <n v="6365.6"/>
    <x v="0"/>
  </r>
  <r>
    <x v="19"/>
    <n v="20046"/>
    <x v="2852"/>
    <n v="1895"/>
    <n v="45772"/>
    <m/>
    <s v="Roly"/>
    <n v="45791"/>
    <s v="OK"/>
    <m/>
    <n v="0"/>
    <s v="No"/>
    <m/>
    <s v="No"/>
    <m/>
    <s v="No"/>
    <n v="0"/>
    <m/>
    <m/>
    <m/>
    <m/>
    <m/>
    <m/>
    <s v="No"/>
    <s v="No"/>
    <s v="No"/>
    <m/>
    <m/>
    <m/>
    <m/>
    <x v="0"/>
    <n v="0"/>
    <n v="0"/>
    <n v="7"/>
    <x v="1"/>
    <m/>
    <m/>
    <n v="189.5"/>
    <x v="0"/>
  </r>
  <r>
    <x v="19"/>
    <n v="20047"/>
    <x v="2853"/>
    <n v="670"/>
    <n v="45772"/>
    <n v="45917"/>
    <s v="Roly"/>
    <m/>
    <s v="FASE 2"/>
    <m/>
    <n v="0"/>
    <m/>
    <m/>
    <m/>
    <m/>
    <m/>
    <m/>
    <m/>
    <m/>
    <m/>
    <m/>
    <m/>
    <m/>
    <m/>
    <m/>
    <m/>
    <m/>
    <m/>
    <m/>
    <m/>
    <x v="0"/>
    <n v="0"/>
    <n v="0"/>
    <n v="0"/>
    <x v="0"/>
    <m/>
    <m/>
    <n v="67"/>
    <x v="0"/>
  </r>
  <r>
    <x v="19"/>
    <n v="20048"/>
    <x v="2854"/>
    <n v="256"/>
    <n v="45772"/>
    <n v="45917"/>
    <s v="Roly"/>
    <m/>
    <s v="FASE 2"/>
    <m/>
    <n v="0"/>
    <m/>
    <m/>
    <m/>
    <m/>
    <m/>
    <m/>
    <m/>
    <m/>
    <m/>
    <m/>
    <m/>
    <m/>
    <m/>
    <m/>
    <m/>
    <m/>
    <m/>
    <m/>
    <m/>
    <x v="0"/>
    <n v="0"/>
    <n v="0"/>
    <n v="0"/>
    <x v="0"/>
    <m/>
    <m/>
    <n v="25.6"/>
    <x v="0"/>
  </r>
  <r>
    <x v="19"/>
    <n v="20902"/>
    <x v="2855"/>
    <n v="19312"/>
    <n v="45772"/>
    <m/>
    <s v="Roly"/>
    <n v="45806"/>
    <s v="OK"/>
    <m/>
    <n v="75"/>
    <n v="45806"/>
    <n v="28"/>
    <s v="No"/>
    <m/>
    <s v="Si"/>
    <n v="2"/>
    <m/>
    <m/>
    <n v="10"/>
    <n v="11"/>
    <n v="1"/>
    <n v="1"/>
    <s v="Soul Lady Invest SLU (Bi Lagun)"/>
    <s v="No"/>
    <s v="No"/>
    <m/>
    <m/>
    <m/>
    <m/>
    <x v="0"/>
    <n v="0.28000000000000003"/>
    <n v="21"/>
    <n v="13"/>
    <x v="1"/>
    <m/>
    <m/>
    <n v="1931.2"/>
    <x v="2"/>
  </r>
  <r>
    <x v="19"/>
    <n v="20049"/>
    <x v="2856"/>
    <n v="6055"/>
    <n v="45772"/>
    <n v="45917"/>
    <s v="Roly"/>
    <m/>
    <s v="FASE 2"/>
    <m/>
    <n v="0"/>
    <m/>
    <m/>
    <m/>
    <m/>
    <m/>
    <m/>
    <m/>
    <m/>
    <m/>
    <m/>
    <m/>
    <m/>
    <m/>
    <m/>
    <m/>
    <m/>
    <m/>
    <m/>
    <m/>
    <x v="0"/>
    <n v="0"/>
    <n v="0"/>
    <n v="0"/>
    <x v="0"/>
    <m/>
    <m/>
    <n v="605.5"/>
    <x v="0"/>
  </r>
  <r>
    <x v="19"/>
    <n v="20050"/>
    <x v="2857"/>
    <n v="389"/>
    <n v="45772"/>
    <m/>
    <s v="Roly"/>
    <n v="45811"/>
    <s v="OK"/>
    <m/>
    <n v="0"/>
    <s v="No"/>
    <m/>
    <s v="No"/>
    <m/>
    <s v="No"/>
    <n v="0"/>
    <m/>
    <m/>
    <m/>
    <m/>
    <m/>
    <m/>
    <s v="Protectora de animales de Gipuzkoa"/>
    <s v="No"/>
    <s v="No"/>
    <m/>
    <m/>
    <m/>
    <m/>
    <x v="0"/>
    <n v="0"/>
    <n v="0"/>
    <n v="7"/>
    <x v="1"/>
    <m/>
    <m/>
    <n v="38.9"/>
    <x v="0"/>
  </r>
  <r>
    <x v="19"/>
    <n v="20051"/>
    <x v="2858"/>
    <n v="8390"/>
    <n v="45772"/>
    <n v="45917"/>
    <s v="Roly"/>
    <n v="45966"/>
    <s v="FASE 2"/>
    <s v="05/11/25. Solo aportan una copia del convenio suscrito con la asociacion Lau Katu, pero no responden a las cuestiones solicitadas._x000a_"/>
    <n v="0"/>
    <m/>
    <m/>
    <m/>
    <m/>
    <m/>
    <m/>
    <m/>
    <m/>
    <m/>
    <m/>
    <m/>
    <m/>
    <s v="Asociacion Lau Katu"/>
    <m/>
    <m/>
    <m/>
    <m/>
    <m/>
    <m/>
    <x v="0"/>
    <n v="0"/>
    <n v="0"/>
    <n v="1"/>
    <x v="1"/>
    <m/>
    <m/>
    <n v="839"/>
    <x v="0"/>
  </r>
  <r>
    <x v="19"/>
    <n v="20052"/>
    <x v="2859"/>
    <n v="1449"/>
    <n v="45772"/>
    <n v="45802"/>
    <s v="Roly"/>
    <n v="45782"/>
    <s v="OK"/>
    <s v=" "/>
    <n v="0"/>
    <m/>
    <m/>
    <m/>
    <m/>
    <m/>
    <m/>
    <m/>
    <m/>
    <m/>
    <m/>
    <m/>
    <m/>
    <m/>
    <m/>
    <m/>
    <m/>
    <m/>
    <m/>
    <m/>
    <x v="0"/>
    <n v="0"/>
    <n v="0"/>
    <n v="0"/>
    <x v="0"/>
    <m/>
    <m/>
    <n v="144.9"/>
    <x v="0"/>
  </r>
  <r>
    <x v="19"/>
    <n v="20068"/>
    <x v="2860"/>
    <n v="210"/>
    <n v="45772"/>
    <n v="45917"/>
    <s v="Roly"/>
    <m/>
    <s v="FASE 2"/>
    <m/>
    <n v="0"/>
    <m/>
    <m/>
    <m/>
    <m/>
    <m/>
    <m/>
    <m/>
    <m/>
    <m/>
    <m/>
    <m/>
    <m/>
    <m/>
    <m/>
    <m/>
    <m/>
    <m/>
    <m/>
    <m/>
    <x v="0"/>
    <n v="0"/>
    <n v="0"/>
    <n v="0"/>
    <x v="0"/>
    <m/>
    <m/>
    <n v="21"/>
    <x v="0"/>
  </r>
  <r>
    <x v="19"/>
    <n v="20053"/>
    <x v="2861"/>
    <n v="6012"/>
    <n v="45772"/>
    <n v="45917"/>
    <s v="Roly"/>
    <m/>
    <s v="FASE 2"/>
    <m/>
    <n v="0"/>
    <m/>
    <m/>
    <m/>
    <m/>
    <m/>
    <m/>
    <m/>
    <m/>
    <m/>
    <m/>
    <m/>
    <m/>
    <m/>
    <m/>
    <m/>
    <m/>
    <m/>
    <m/>
    <m/>
    <x v="0"/>
    <n v="0"/>
    <n v="0"/>
    <n v="0"/>
    <x v="0"/>
    <m/>
    <m/>
    <n v="601.20000000000005"/>
    <x v="0"/>
  </r>
  <r>
    <x v="19"/>
    <n v="20054"/>
    <x v="2862"/>
    <n v="667"/>
    <n v="45772"/>
    <n v="45917"/>
    <s v="Roly"/>
    <m/>
    <s v="FASE 2"/>
    <m/>
    <n v="0"/>
    <m/>
    <m/>
    <m/>
    <m/>
    <m/>
    <m/>
    <m/>
    <m/>
    <m/>
    <m/>
    <m/>
    <m/>
    <m/>
    <m/>
    <m/>
    <m/>
    <m/>
    <m/>
    <m/>
    <x v="0"/>
    <n v="0"/>
    <n v="0"/>
    <n v="0"/>
    <x v="0"/>
    <m/>
    <m/>
    <n v="66.7"/>
    <x v="0"/>
  </r>
  <r>
    <x v="19"/>
    <n v="20901"/>
    <x v="2863"/>
    <n v="2004"/>
    <n v="45772"/>
    <n v="45917"/>
    <s v="Roly"/>
    <m/>
    <s v="FASE 2"/>
    <m/>
    <n v="0"/>
    <m/>
    <m/>
    <m/>
    <m/>
    <m/>
    <m/>
    <m/>
    <m/>
    <m/>
    <m/>
    <m/>
    <m/>
    <m/>
    <m/>
    <m/>
    <m/>
    <m/>
    <m/>
    <m/>
    <x v="0"/>
    <n v="0"/>
    <n v="0"/>
    <n v="0"/>
    <x v="0"/>
    <m/>
    <m/>
    <n v="200.4"/>
    <x v="0"/>
  </r>
  <r>
    <x v="19"/>
    <n v="20057"/>
    <x v="2864"/>
    <n v="253"/>
    <n v="45772"/>
    <n v="45917"/>
    <s v="Roly"/>
    <m/>
    <s v="FASE 2"/>
    <m/>
    <n v="0"/>
    <m/>
    <m/>
    <m/>
    <m/>
    <m/>
    <m/>
    <m/>
    <m/>
    <m/>
    <m/>
    <m/>
    <m/>
    <m/>
    <m/>
    <m/>
    <m/>
    <m/>
    <m/>
    <m/>
    <x v="0"/>
    <n v="0"/>
    <n v="0"/>
    <n v="0"/>
    <x v="0"/>
    <m/>
    <m/>
    <n v="25.3"/>
    <x v="0"/>
  </r>
  <r>
    <x v="19"/>
    <n v="20056"/>
    <x v="2865"/>
    <n v="5281"/>
    <n v="45772"/>
    <n v="45917"/>
    <s v="Roly"/>
    <m/>
    <s v="FASE 2"/>
    <m/>
    <n v="0"/>
    <m/>
    <m/>
    <m/>
    <m/>
    <m/>
    <m/>
    <m/>
    <m/>
    <m/>
    <m/>
    <m/>
    <m/>
    <m/>
    <m/>
    <m/>
    <m/>
    <m/>
    <m/>
    <m/>
    <x v="0"/>
    <n v="0"/>
    <n v="0"/>
    <n v="0"/>
    <x v="0"/>
    <m/>
    <m/>
    <n v="528.1"/>
    <x v="0"/>
  </r>
  <r>
    <x v="19"/>
    <n v="20063"/>
    <x v="2866"/>
    <n v="10378"/>
    <n v="45772"/>
    <n v="45917"/>
    <s v="Roly"/>
    <m/>
    <s v="FASE 2"/>
    <m/>
    <n v="0"/>
    <m/>
    <m/>
    <m/>
    <m/>
    <m/>
    <m/>
    <m/>
    <m/>
    <m/>
    <m/>
    <m/>
    <m/>
    <m/>
    <m/>
    <m/>
    <m/>
    <m/>
    <m/>
    <m/>
    <x v="0"/>
    <n v="0"/>
    <n v="0"/>
    <n v="0"/>
    <x v="0"/>
    <m/>
    <m/>
    <n v="1037.8"/>
    <x v="0"/>
  </r>
  <r>
    <x v="19"/>
    <n v="20058"/>
    <x v="2867"/>
    <n v="934"/>
    <n v="45772"/>
    <n v="45917"/>
    <s v="Roly"/>
    <m/>
    <s v="FASE 2"/>
    <m/>
    <n v="0"/>
    <m/>
    <m/>
    <m/>
    <m/>
    <m/>
    <m/>
    <m/>
    <m/>
    <m/>
    <m/>
    <m/>
    <m/>
    <m/>
    <m/>
    <m/>
    <m/>
    <m/>
    <m/>
    <m/>
    <x v="0"/>
    <n v="0"/>
    <n v="0"/>
    <n v="0"/>
    <x v="0"/>
    <m/>
    <m/>
    <n v="93.4"/>
    <x v="0"/>
  </r>
  <r>
    <x v="19"/>
    <n v="20059"/>
    <x v="2868"/>
    <n v="11537"/>
    <n v="45772"/>
    <n v="45917"/>
    <s v="Roly"/>
    <n v="46036"/>
    <s v="FASE 2"/>
    <n v="46036"/>
    <n v="89"/>
    <s v="10/25"/>
    <n v="0.84"/>
    <s v="Si"/>
    <n v="45246"/>
    <s v="Si"/>
    <n v="0.84"/>
    <n v="7000"/>
    <n v="9000"/>
    <n v="11"/>
    <n v="33"/>
    <n v="0"/>
    <n v="2"/>
    <s v="Asociacion Oñatiko kale katu elkartea y Elurra txakurtegia"/>
    <s v="Si. Con Elurra txakurtegia"/>
    <s v="Si, dos veterinarios locales (Mimau y Aloña)"/>
    <m/>
    <m/>
    <m/>
    <m/>
    <x v="0"/>
    <n v="0.84"/>
    <n v="75"/>
    <n v="16"/>
    <x v="2"/>
    <n v="0.60674352084597383"/>
    <n v="0.78009881251625202"/>
    <n v="1153.7"/>
    <x v="2"/>
  </r>
  <r>
    <x v="19"/>
    <n v="20076"/>
    <x v="2869"/>
    <n v="10699"/>
    <n v="45772"/>
    <n v="45917"/>
    <s v="Roly"/>
    <n v="45798"/>
    <s v="FASE 2"/>
    <s v="Pte respuesta 16/06, reclamo el registro de salida por el portal de Gipuzkoa"/>
    <n v="0"/>
    <m/>
    <m/>
    <m/>
    <m/>
    <m/>
    <m/>
    <m/>
    <m/>
    <m/>
    <m/>
    <m/>
    <m/>
    <m/>
    <m/>
    <m/>
    <m/>
    <m/>
    <m/>
    <m/>
    <x v="0"/>
    <n v="0"/>
    <n v="0"/>
    <n v="0"/>
    <x v="0"/>
    <m/>
    <m/>
    <n v="1069.9000000000001"/>
    <x v="0"/>
  </r>
  <r>
    <x v="19"/>
    <n v="20905"/>
    <x v="2870"/>
    <n v="245"/>
    <n v="45772"/>
    <n v="45917"/>
    <s v="Roly"/>
    <m/>
    <s v="FASE 2"/>
    <m/>
    <n v="0"/>
    <m/>
    <m/>
    <m/>
    <m/>
    <m/>
    <m/>
    <m/>
    <m/>
    <m/>
    <m/>
    <m/>
    <m/>
    <m/>
    <m/>
    <m/>
    <m/>
    <m/>
    <m/>
    <m/>
    <x v="0"/>
    <n v="0"/>
    <n v="0"/>
    <n v="0"/>
    <x v="0"/>
    <m/>
    <m/>
    <n v="24.5"/>
    <x v="0"/>
  </r>
  <r>
    <x v="19"/>
    <n v="20060"/>
    <x v="2871"/>
    <n v="108"/>
    <n v="45772"/>
    <n v="45917"/>
    <s v="Roly"/>
    <m/>
    <s v="FASE 2"/>
    <m/>
    <n v="0"/>
    <m/>
    <m/>
    <m/>
    <m/>
    <m/>
    <m/>
    <m/>
    <m/>
    <m/>
    <m/>
    <m/>
    <m/>
    <m/>
    <m/>
    <m/>
    <m/>
    <m/>
    <m/>
    <m/>
    <x v="0"/>
    <n v="0"/>
    <n v="0"/>
    <n v="0"/>
    <x v="0"/>
    <m/>
    <m/>
    <n v="10.8"/>
    <x v="0"/>
  </r>
  <r>
    <x v="19"/>
    <n v="20061"/>
    <x v="2872"/>
    <n v="6182"/>
    <n v="45772"/>
    <m/>
    <s v="Roly"/>
    <n v="45805"/>
    <s v="OK"/>
    <m/>
    <n v="91"/>
    <s v="12/24"/>
    <n v="1"/>
    <s v="No"/>
    <m/>
    <s v="Si"/>
    <n v="5"/>
    <m/>
    <n v="15000"/>
    <n v="10"/>
    <n v="5"/>
    <m/>
    <n v="2"/>
    <s v="Las dos asociaciones municipales y la Protectora de animales de Gipuzkoa"/>
    <s v="Si"/>
    <s v="Si"/>
    <m/>
    <m/>
    <m/>
    <m/>
    <x v="0"/>
    <n v="1"/>
    <n v="91"/>
    <n v="13"/>
    <x v="1"/>
    <m/>
    <n v="2.4263992235522487"/>
    <n v="618.20000000000005"/>
    <x v="1"/>
  </r>
  <r>
    <x v="19"/>
    <n v="20062"/>
    <x v="2873"/>
    <n v="1268"/>
    <n v="45772"/>
    <n v="45917"/>
    <s v="Roly"/>
    <m/>
    <s v="FASE 2"/>
    <m/>
    <n v="0"/>
    <m/>
    <m/>
    <m/>
    <m/>
    <m/>
    <m/>
    <m/>
    <m/>
    <m/>
    <m/>
    <m/>
    <m/>
    <m/>
    <m/>
    <m/>
    <m/>
    <m/>
    <m/>
    <m/>
    <x v="0"/>
    <n v="0"/>
    <n v="0"/>
    <n v="0"/>
    <x v="0"/>
    <m/>
    <m/>
    <n v="126.8"/>
    <x v="0"/>
  </r>
  <r>
    <x v="19"/>
    <n v="20064"/>
    <x v="2874"/>
    <n v="16009"/>
    <n v="45772"/>
    <n v="45917"/>
    <s v="Roly"/>
    <m/>
    <s v="FASE 2"/>
    <m/>
    <n v="0"/>
    <m/>
    <m/>
    <m/>
    <m/>
    <m/>
    <m/>
    <m/>
    <m/>
    <m/>
    <m/>
    <m/>
    <m/>
    <m/>
    <m/>
    <m/>
    <m/>
    <m/>
    <m/>
    <m/>
    <x v="0"/>
    <n v="0"/>
    <n v="0"/>
    <n v="0"/>
    <x v="0"/>
    <m/>
    <m/>
    <n v="1600.9"/>
    <x v="0"/>
  </r>
  <r>
    <x v="19"/>
    <n v="20070"/>
    <x v="2875"/>
    <n v="1465"/>
    <n v="45772"/>
    <n v="45917"/>
    <s v="Roly"/>
    <m/>
    <s v="FASE 2"/>
    <m/>
    <n v="0"/>
    <m/>
    <m/>
    <m/>
    <m/>
    <m/>
    <m/>
    <m/>
    <m/>
    <m/>
    <m/>
    <m/>
    <m/>
    <m/>
    <m/>
    <m/>
    <m/>
    <m/>
    <m/>
    <m/>
    <x v="0"/>
    <n v="0"/>
    <n v="0"/>
    <n v="0"/>
    <x v="0"/>
    <m/>
    <m/>
    <n v="146.5"/>
    <x v="0"/>
  </r>
  <r>
    <x v="19"/>
    <n v="20065"/>
    <x v="2876"/>
    <n v="3810"/>
    <n v="45772"/>
    <n v="45917"/>
    <s v="Roly"/>
    <m/>
    <s v="FASE 2"/>
    <m/>
    <n v="0"/>
    <m/>
    <m/>
    <m/>
    <m/>
    <m/>
    <m/>
    <m/>
    <m/>
    <m/>
    <m/>
    <m/>
    <m/>
    <m/>
    <m/>
    <m/>
    <m/>
    <m/>
    <m/>
    <m/>
    <x v="0"/>
    <n v="0"/>
    <n v="0"/>
    <n v="0"/>
    <x v="0"/>
    <m/>
    <m/>
    <n v="381"/>
    <x v="0"/>
  </r>
  <r>
    <x v="19"/>
    <n v="20071"/>
    <x v="2877"/>
    <n v="20109"/>
    <n v="45772"/>
    <n v="45917"/>
    <s v="Roly"/>
    <m/>
    <s v="FASE 2"/>
    <m/>
    <n v="0"/>
    <m/>
    <m/>
    <m/>
    <m/>
    <m/>
    <m/>
    <m/>
    <m/>
    <m/>
    <m/>
    <m/>
    <m/>
    <m/>
    <m/>
    <m/>
    <m/>
    <m/>
    <m/>
    <m/>
    <x v="0"/>
    <n v="0"/>
    <n v="0"/>
    <n v="0"/>
    <x v="0"/>
    <m/>
    <m/>
    <n v="2010.9"/>
    <x v="0"/>
  </r>
  <r>
    <x v="19"/>
    <n v="20072"/>
    <x v="2878"/>
    <n v="6250"/>
    <n v="45772"/>
    <n v="45917"/>
    <s v="Roly"/>
    <n v="45939"/>
    <s v="FASE 2"/>
    <s v="09/10/2025 Me responde el jefe de la policia Nacional diciendo que la gestion de gatos comunitarios los lleva la asociacion Katu-amets"/>
    <n v="0"/>
    <m/>
    <m/>
    <s v="No"/>
    <m/>
    <s v="Katu-amets"/>
    <m/>
    <n v="3000"/>
    <n v="12000"/>
    <n v="6"/>
    <m/>
    <n v="0"/>
    <n v="0"/>
    <s v="Katu-amets"/>
    <s v="Si"/>
    <s v="No"/>
    <m/>
    <m/>
    <m/>
    <m/>
    <x v="0"/>
    <n v="0"/>
    <n v="0"/>
    <n v="10"/>
    <x v="1"/>
    <n v="0.48"/>
    <n v="1.92"/>
    <n v="625"/>
    <x v="0"/>
  </r>
  <r>
    <x v="19"/>
    <n v="20077"/>
    <x v="2879"/>
    <n v="6765"/>
    <n v="45772"/>
    <n v="45917"/>
    <s v="Roly"/>
    <n v="45957"/>
    <s v="FASE 2"/>
    <n v="45957"/>
    <n v="0"/>
    <m/>
    <m/>
    <s v="No"/>
    <m/>
    <s v="?"/>
    <m/>
    <n v="9000"/>
    <n v="9000"/>
    <m/>
    <m/>
    <m/>
    <m/>
    <s v="Residencia Canina Elurra y Protectora de animales y plantas de Gipuzkoa"/>
    <s v="?"/>
    <s v="?"/>
    <m/>
    <m/>
    <m/>
    <m/>
    <x v="0"/>
    <n v="0"/>
    <n v="0"/>
    <n v="7"/>
    <x v="1"/>
    <n v="1.3303769401330376"/>
    <n v="1.3303769401330376"/>
    <n v="676.5"/>
    <x v="0"/>
  </r>
  <r>
    <x v="19"/>
    <n v="20073"/>
    <x v="2880"/>
    <n v="6438"/>
    <n v="45772"/>
    <n v="45917"/>
    <s v="Roly"/>
    <n v="45930"/>
    <s v="FASE 2"/>
    <n v="45930"/>
    <n v="85"/>
    <n v="45926"/>
    <n v="0.84699999999999998"/>
    <s v="No"/>
    <m/>
    <s v="No"/>
    <m/>
    <n v="9000"/>
    <n v="6000"/>
    <n v="23"/>
    <n v="13"/>
    <m/>
    <m/>
    <s v="Sociedad protectora de animales y plantas de Gipuzkoa (SPAPG) y ZUHAITZ-PE"/>
    <s v="Si"/>
    <s v="No"/>
    <m/>
    <m/>
    <m/>
    <m/>
    <x v="0"/>
    <n v="0.84699999999999998"/>
    <n v="72"/>
    <n v="12"/>
    <x v="1"/>
    <n v="1.3979496738117427"/>
    <n v="0.93196644920782856"/>
    <n v="643.79999999999995"/>
    <x v="1"/>
  </r>
  <r>
    <x v="19"/>
    <n v="20075"/>
    <x v="2881"/>
    <n v="5859"/>
    <n v="45772"/>
    <n v="45917"/>
    <s v="Roly"/>
    <m/>
    <s v="FASE 2"/>
    <m/>
    <n v="0"/>
    <m/>
    <m/>
    <m/>
    <m/>
    <m/>
    <m/>
    <m/>
    <m/>
    <m/>
    <m/>
    <m/>
    <m/>
    <m/>
    <m/>
    <m/>
    <m/>
    <m/>
    <m/>
    <m/>
    <x v="0"/>
    <n v="0"/>
    <n v="0"/>
    <n v="0"/>
    <x v="0"/>
    <m/>
    <m/>
    <n v="585.9"/>
    <x v="0"/>
  </r>
  <r>
    <x v="19"/>
    <n v="20078"/>
    <x v="2882"/>
    <n v="1740"/>
    <n v="45772"/>
    <n v="45917"/>
    <s v="Roly"/>
    <m/>
    <s v="FASE 2"/>
    <m/>
    <n v="0"/>
    <m/>
    <m/>
    <m/>
    <m/>
    <m/>
    <m/>
    <m/>
    <m/>
    <m/>
    <m/>
    <m/>
    <m/>
    <m/>
    <m/>
    <m/>
    <m/>
    <m/>
    <m/>
    <m/>
    <x v="0"/>
    <n v="0"/>
    <n v="0"/>
    <n v="0"/>
    <x v="0"/>
    <m/>
    <m/>
    <n v="174"/>
    <x v="0"/>
  </r>
  <r>
    <x v="19"/>
    <n v="20079"/>
    <x v="2883"/>
    <n v="23370"/>
    <n v="45772"/>
    <n v="45917"/>
    <s v="Roly"/>
    <n v="45932"/>
    <s v="FASE 2"/>
    <n v="45932"/>
    <n v="0"/>
    <s v=" "/>
    <m/>
    <s v="No"/>
    <m/>
    <s v="No"/>
    <m/>
    <n v="40000"/>
    <m/>
    <n v="31"/>
    <n v="48"/>
    <n v="0"/>
    <n v="1"/>
    <s v="Protectora de animales y plantas de Gipuzkoa. Servicios veterinarios Miau."/>
    <s v="No"/>
    <s v="No"/>
    <m/>
    <m/>
    <m/>
    <m/>
    <x v="0"/>
    <n v="0"/>
    <n v="0"/>
    <n v="11"/>
    <x v="1"/>
    <n v="1.7115960633290543"/>
    <m/>
    <n v="2337"/>
    <x v="0"/>
  </r>
  <r>
    <x v="19"/>
    <n v="20025"/>
    <x v="2884"/>
    <n v="1541"/>
    <n v="45772"/>
    <n v="45917"/>
    <s v="Roly"/>
    <m/>
    <s v="FASE 2"/>
    <m/>
    <n v="0"/>
    <m/>
    <m/>
    <m/>
    <m/>
    <m/>
    <m/>
    <m/>
    <m/>
    <m/>
    <m/>
    <m/>
    <m/>
    <m/>
    <m/>
    <m/>
    <m/>
    <m/>
    <m/>
    <m/>
    <x v="0"/>
    <n v="0"/>
    <n v="0"/>
    <n v="0"/>
    <x v="0"/>
    <m/>
    <m/>
    <n v="154.1"/>
    <x v="0"/>
  </r>
  <r>
    <x v="19"/>
    <n v="20026"/>
    <x v="2885"/>
    <n v="280"/>
    <n v="45772"/>
    <n v="45917"/>
    <s v="Roly"/>
    <m/>
    <s v="FASE 2"/>
    <m/>
    <n v="0"/>
    <m/>
    <m/>
    <m/>
    <m/>
    <m/>
    <m/>
    <m/>
    <m/>
    <m/>
    <m/>
    <m/>
    <m/>
    <m/>
    <m/>
    <m/>
    <m/>
    <m/>
    <m/>
    <m/>
    <x v="0"/>
    <n v="0"/>
    <n v="0"/>
    <n v="0"/>
    <x v="0"/>
    <m/>
    <m/>
    <n v="28"/>
    <x v="0"/>
  </r>
  <r>
    <x v="19"/>
    <n v="20027"/>
    <x v="2886"/>
    <n v="3838"/>
    <n v="45772"/>
    <m/>
    <s v="Roly"/>
    <n v="45860"/>
    <s v="OK"/>
    <m/>
    <n v="71"/>
    <s v="05/25"/>
    <n v="85"/>
    <s v="Si"/>
    <n v="45804"/>
    <s v="No"/>
    <n v="0"/>
    <m/>
    <n v="10000"/>
    <n v="10"/>
    <n v="30"/>
    <n v="1"/>
    <n v="10"/>
    <s v="Gorriye Residencia Canina (Azpeitia)"/>
    <s v="Gorriye Residencia Canina (Azpeitia)"/>
    <s v="Clinica Veterinaria Ekain (Azpeitia)"/>
    <m/>
    <m/>
    <m/>
    <m/>
    <x v="0"/>
    <n v="0.85"/>
    <n v="60"/>
    <n v="15"/>
    <x v="1"/>
    <m/>
    <n v="2.6055237102657633"/>
    <n v="383.8"/>
    <x v="1"/>
  </r>
  <r>
    <x v="19"/>
    <n v="20028"/>
    <x v="2887"/>
    <n v="2970"/>
    <n v="45772"/>
    <n v="45917"/>
    <s v="Roly"/>
    <m/>
    <s v="FASE 2"/>
    <m/>
    <n v="0"/>
    <m/>
    <m/>
    <m/>
    <m/>
    <m/>
    <m/>
    <m/>
    <m/>
    <m/>
    <m/>
    <m/>
    <m/>
    <m/>
    <m/>
    <m/>
    <m/>
    <m/>
    <m/>
    <m/>
    <x v="0"/>
    <n v="0"/>
    <n v="0"/>
    <n v="0"/>
    <x v="0"/>
    <m/>
    <m/>
    <n v="297"/>
    <x v="0"/>
  </r>
  <r>
    <x v="19"/>
    <n v="20081"/>
    <x v="2888"/>
    <n v="10251"/>
    <n v="45772"/>
    <n v="45917"/>
    <s v="Roly"/>
    <m/>
    <s v="FASE 2"/>
    <m/>
    <n v="0"/>
    <m/>
    <m/>
    <m/>
    <m/>
    <m/>
    <m/>
    <m/>
    <m/>
    <m/>
    <m/>
    <m/>
    <m/>
    <m/>
    <m/>
    <m/>
    <m/>
    <m/>
    <m/>
    <m/>
    <x v="0"/>
    <n v="0"/>
    <n v="0"/>
    <n v="0"/>
    <x v="0"/>
    <m/>
    <m/>
    <n v="1025.0999999999999"/>
    <x v="0"/>
  </r>
  <r>
    <x v="19"/>
    <n v="20080"/>
    <x v="2889"/>
    <n v="9687"/>
    <n v="45772"/>
    <n v="45917"/>
    <s v="Roly"/>
    <n v="45953"/>
    <s v="FASE 2"/>
    <n v="45953"/>
    <n v="74"/>
    <s v="03/25"/>
    <n v="0.57999999999999996"/>
    <s v="Si"/>
    <n v="45803"/>
    <s v="No"/>
    <m/>
    <n v="4800"/>
    <n v="5800"/>
    <n v="13"/>
    <n v="3"/>
    <n v="2"/>
    <n v="1"/>
    <s v="Protectora de animales de Zumarraga y Asociacion sin animo de lucro Urola Garaia"/>
    <s v="No"/>
    <s v="Si"/>
    <m/>
    <m/>
    <m/>
    <m/>
    <x v="0"/>
    <n v="0.57999999999999996"/>
    <n v="43"/>
    <n v="15"/>
    <x v="1"/>
    <n v="0.49550944564880767"/>
    <n v="0.59874058015897591"/>
    <n v="968.7"/>
    <x v="2"/>
  </r>
  <r>
    <x v="20"/>
    <n v="13001"/>
    <x v="2890"/>
    <n v="1324"/>
    <s v="24-04-25 (22-5)"/>
    <n v="45809"/>
    <s v="ANA"/>
    <m/>
    <s v="FASE 2"/>
    <m/>
    <n v="0"/>
    <m/>
    <m/>
    <m/>
    <m/>
    <m/>
    <m/>
    <m/>
    <m/>
    <m/>
    <m/>
    <m/>
    <m/>
    <m/>
    <m/>
    <m/>
    <m/>
    <m/>
    <m/>
    <m/>
    <x v="1"/>
    <n v="0"/>
    <n v="0"/>
    <n v="0"/>
    <x v="0"/>
    <m/>
    <m/>
    <n v="132.4"/>
    <x v="0"/>
  </r>
  <r>
    <x v="20"/>
    <n v="13002"/>
    <x v="2891"/>
    <n v="1604"/>
    <n v="45771"/>
    <n v="45809"/>
    <s v="ANA"/>
    <m/>
    <s v="FASE 2"/>
    <s v="ok 7-7-25"/>
    <n v="0"/>
    <m/>
    <m/>
    <s v="no"/>
    <m/>
    <m/>
    <m/>
    <m/>
    <m/>
    <n v="0"/>
    <n v="0"/>
    <n v="0"/>
    <n v="0"/>
    <s v="no"/>
    <s v="no"/>
    <s v="no"/>
    <m/>
    <m/>
    <m/>
    <m/>
    <x v="1"/>
    <n v="0"/>
    <n v="0"/>
    <n v="8"/>
    <x v="1"/>
    <m/>
    <m/>
    <n v="160.4"/>
    <x v="0"/>
  </r>
  <r>
    <x v="20"/>
    <n v="13003"/>
    <x v="2892"/>
    <n v="461"/>
    <n v="45771"/>
    <n v="45809"/>
    <s v="ANA"/>
    <n v="45824"/>
    <s v="FASE 2"/>
    <s v="DESESTIMADA"/>
    <n v="0"/>
    <m/>
    <n v="0"/>
    <s v="en trámite"/>
    <m/>
    <s v="no"/>
    <m/>
    <m/>
    <m/>
    <m/>
    <m/>
    <m/>
    <m/>
    <s v="no"/>
    <s v="no"/>
    <s v="no"/>
    <m/>
    <m/>
    <m/>
    <m/>
    <x v="1"/>
    <n v="0"/>
    <n v="0"/>
    <n v="6"/>
    <x v="1"/>
    <m/>
    <m/>
    <n v="46.1"/>
    <x v="0"/>
  </r>
  <r>
    <x v="20"/>
    <n v="13004"/>
    <x v="2893"/>
    <n v="1003"/>
    <n v="45771"/>
    <n v="45809"/>
    <s v="ANA"/>
    <m/>
    <s v="FASE 2"/>
    <m/>
    <n v="0"/>
    <m/>
    <m/>
    <m/>
    <m/>
    <m/>
    <m/>
    <m/>
    <m/>
    <m/>
    <m/>
    <m/>
    <m/>
    <m/>
    <m/>
    <m/>
    <m/>
    <m/>
    <m/>
    <m/>
    <x v="1"/>
    <n v="0"/>
    <n v="0"/>
    <n v="0"/>
    <x v="0"/>
    <m/>
    <m/>
    <n v="100.3"/>
    <x v="0"/>
  </r>
  <r>
    <x v="20"/>
    <n v="13005"/>
    <x v="2894"/>
    <n v="31382"/>
    <n v="45800"/>
    <m/>
    <s v="ANA"/>
    <s v="13-05-25 (ABRE EXP)"/>
    <s v="OK"/>
    <m/>
    <n v="537"/>
    <n v="45748"/>
    <n v="0.46"/>
    <s v="si"/>
    <n v="44998"/>
    <s v="si"/>
    <m/>
    <n v="25000"/>
    <n v="1000"/>
    <m/>
    <m/>
    <m/>
    <m/>
    <s v="si"/>
    <s v="si"/>
    <s v="si"/>
    <m/>
    <m/>
    <m/>
    <m/>
    <x v="1"/>
    <n v="0.46"/>
    <n v="247"/>
    <n v="11"/>
    <x v="1"/>
    <n v="0.7966350137021222"/>
    <n v="3.1865400548084892E-2"/>
    <n v="3138.2"/>
    <x v="1"/>
  </r>
  <r>
    <x v="20"/>
    <n v="13006"/>
    <x v="2895"/>
    <n v="567"/>
    <s v="29-04-25 (28)"/>
    <m/>
    <s v="ANA"/>
    <n v="45806"/>
    <s v="OK"/>
    <m/>
    <n v="0"/>
    <m/>
    <n v="0"/>
    <s v="no"/>
    <m/>
    <s v="no"/>
    <n v="0"/>
    <n v="0"/>
    <n v="0"/>
    <n v="0"/>
    <n v="0"/>
    <n v="0"/>
    <n v="0"/>
    <s v="no"/>
    <s v="no"/>
    <s v="no"/>
    <m/>
    <m/>
    <m/>
    <m/>
    <x v="1"/>
    <n v="0"/>
    <n v="0"/>
    <n v="14"/>
    <x v="1"/>
    <n v="0"/>
    <n v="0"/>
    <n v="56.7"/>
    <x v="0"/>
  </r>
  <r>
    <x v="20"/>
    <n v="13007"/>
    <x v="2896"/>
    <n v="1361"/>
    <n v="45776"/>
    <n v="45800"/>
    <s v="ANA"/>
    <n v="45797"/>
    <s v="FASE 2"/>
    <m/>
    <n v="0"/>
    <m/>
    <m/>
    <m/>
    <m/>
    <m/>
    <m/>
    <m/>
    <m/>
    <m/>
    <m/>
    <m/>
    <m/>
    <m/>
    <m/>
    <m/>
    <m/>
    <m/>
    <m/>
    <m/>
    <x v="1"/>
    <n v="0"/>
    <n v="0"/>
    <n v="0"/>
    <x v="0"/>
    <m/>
    <m/>
    <n v="136.1"/>
    <x v="0"/>
  </r>
  <r>
    <x v="20"/>
    <n v="13008"/>
    <x v="2897"/>
    <n v="418"/>
    <n v="45776"/>
    <n v="45809"/>
    <s v="ANA"/>
    <m/>
    <s v="FASE 2"/>
    <m/>
    <n v="0"/>
    <m/>
    <m/>
    <m/>
    <m/>
    <m/>
    <m/>
    <m/>
    <m/>
    <m/>
    <m/>
    <m/>
    <m/>
    <m/>
    <m/>
    <m/>
    <m/>
    <m/>
    <m/>
    <m/>
    <x v="1"/>
    <n v="0"/>
    <n v="0"/>
    <n v="0"/>
    <x v="0"/>
    <m/>
    <m/>
    <n v="41.8"/>
    <x v="0"/>
  </r>
  <r>
    <x v="20"/>
    <n v="13009"/>
    <x v="2898"/>
    <n v="1577"/>
    <n v="45776"/>
    <n v="45784"/>
    <s v="ANA"/>
    <m/>
    <s v="FASE 2"/>
    <m/>
    <n v="0"/>
    <m/>
    <m/>
    <m/>
    <m/>
    <m/>
    <m/>
    <m/>
    <m/>
    <m/>
    <m/>
    <m/>
    <m/>
    <m/>
    <m/>
    <m/>
    <m/>
    <m/>
    <m/>
    <m/>
    <x v="1"/>
    <n v="0"/>
    <n v="0"/>
    <n v="0"/>
    <x v="0"/>
    <m/>
    <m/>
    <n v="157.69999999999999"/>
    <x v="0"/>
  </r>
  <r>
    <x v="20"/>
    <n v="13010"/>
    <x v="2899"/>
    <n v="969"/>
    <n v="45776"/>
    <n v="45784"/>
    <s v="ANA"/>
    <m/>
    <s v="FASE 2"/>
    <m/>
    <n v="0"/>
    <m/>
    <m/>
    <m/>
    <m/>
    <m/>
    <m/>
    <m/>
    <m/>
    <m/>
    <m/>
    <m/>
    <m/>
    <m/>
    <m/>
    <m/>
    <m/>
    <m/>
    <m/>
    <m/>
    <x v="1"/>
    <n v="0"/>
    <n v="0"/>
    <n v="0"/>
    <x v="0"/>
    <m/>
    <m/>
    <n v="96.9"/>
    <x v="0"/>
  </r>
  <r>
    <x v="20"/>
    <n v="13011"/>
    <x v="2900"/>
    <n v="4902"/>
    <n v="45776"/>
    <n v="45784"/>
    <s v="ANA"/>
    <m/>
    <s v="FASE 2"/>
    <s v="ESTIMADA"/>
    <n v="0"/>
    <m/>
    <m/>
    <m/>
    <m/>
    <m/>
    <m/>
    <m/>
    <m/>
    <m/>
    <m/>
    <m/>
    <m/>
    <m/>
    <m/>
    <m/>
    <m/>
    <m/>
    <m/>
    <m/>
    <x v="1"/>
    <n v="0"/>
    <n v="0"/>
    <n v="0"/>
    <x v="0"/>
    <m/>
    <m/>
    <n v="490.2"/>
    <x v="0"/>
  </r>
  <r>
    <x v="20"/>
    <n v="13012"/>
    <x v="2901"/>
    <n v="393"/>
    <n v="45776"/>
    <n v="45810"/>
    <s v="ANA"/>
    <m/>
    <s v="FASE 2"/>
    <m/>
    <n v="0"/>
    <m/>
    <m/>
    <m/>
    <m/>
    <m/>
    <m/>
    <m/>
    <m/>
    <m/>
    <m/>
    <m/>
    <m/>
    <m/>
    <m/>
    <m/>
    <m/>
    <m/>
    <m/>
    <m/>
    <x v="1"/>
    <n v="0"/>
    <n v="0"/>
    <n v="0"/>
    <x v="0"/>
    <m/>
    <m/>
    <n v="39.299999999999997"/>
    <x v="0"/>
  </r>
  <r>
    <x v="20"/>
    <n v="13013"/>
    <x v="2902"/>
    <n v="9049"/>
    <n v="45776"/>
    <s v="07-0525"/>
    <s v="ANA"/>
    <n v="45908"/>
    <s v="ok"/>
    <s v="ESTIMADA"/>
    <n v="0"/>
    <s v="-"/>
    <n v="0"/>
    <s v="no"/>
    <m/>
    <s v="no"/>
    <n v="0"/>
    <n v="0"/>
    <n v="0"/>
    <n v="0"/>
    <n v="0"/>
    <n v="0"/>
    <n v="0"/>
    <s v="no"/>
    <s v="no"/>
    <s v="no"/>
    <m/>
    <m/>
    <m/>
    <m/>
    <x v="1"/>
    <n v="0"/>
    <n v="0"/>
    <n v="15"/>
    <x v="1"/>
    <n v="0"/>
    <n v="0"/>
    <n v="904.9"/>
    <x v="0"/>
  </r>
  <r>
    <x v="20"/>
    <n v="13014"/>
    <x v="2903"/>
    <n v="482"/>
    <n v="45776"/>
    <n v="45784"/>
    <s v="ANA"/>
    <n v="45841"/>
    <s v="FASE 2"/>
    <s v="requerimiento"/>
    <n v="0"/>
    <m/>
    <n v="0"/>
    <s v="no"/>
    <m/>
    <s v="no"/>
    <m/>
    <m/>
    <n v="1917.85"/>
    <n v="0"/>
    <n v="0"/>
    <n v="0"/>
    <n v="0"/>
    <s v="no"/>
    <s v="no"/>
    <s v="no"/>
    <m/>
    <m/>
    <m/>
    <m/>
    <x v="1"/>
    <n v="0"/>
    <n v="0"/>
    <n v="12"/>
    <x v="1"/>
    <m/>
    <n v="3.9789419087136926"/>
    <n v="48.2"/>
    <x v="0"/>
  </r>
  <r>
    <x v="20"/>
    <n v="13015"/>
    <x v="2904"/>
    <n v="5706"/>
    <n v="45776"/>
    <n v="45816"/>
    <s v="ANA"/>
    <m/>
    <s v="FASE 2"/>
    <s v="ESTIMADA"/>
    <n v="0"/>
    <m/>
    <m/>
    <m/>
    <m/>
    <m/>
    <m/>
    <m/>
    <m/>
    <m/>
    <m/>
    <m/>
    <m/>
    <m/>
    <m/>
    <m/>
    <m/>
    <m/>
    <m/>
    <m/>
    <x v="1"/>
    <n v="0"/>
    <n v="0"/>
    <n v="0"/>
    <x v="0"/>
    <m/>
    <m/>
    <n v="570.6"/>
    <x v="0"/>
  </r>
  <r>
    <x v="20"/>
    <n v="13016"/>
    <x v="2905"/>
    <n v="752"/>
    <n v="45776"/>
    <n v="45799"/>
    <s v="ANA"/>
    <s v="08-05-25 responde"/>
    <s v="FASE 2"/>
    <s v="DESESTIMAdA"/>
    <n v="0"/>
    <m/>
    <n v="0"/>
    <s v="NO"/>
    <m/>
    <s v="NO"/>
    <m/>
    <m/>
    <m/>
    <n v="22"/>
    <n v="0"/>
    <n v="1"/>
    <n v="0"/>
    <s v="SI"/>
    <s v="?"/>
    <s v="?"/>
    <m/>
    <m/>
    <m/>
    <m/>
    <x v="1"/>
    <n v="0"/>
    <n v="0"/>
    <n v="11"/>
    <x v="1"/>
    <m/>
    <m/>
    <n v="75.2"/>
    <x v="0"/>
  </r>
  <r>
    <x v="20"/>
    <n v="13017"/>
    <x v="2906"/>
    <n v="274"/>
    <n v="45776"/>
    <n v="45837"/>
    <s v="ANA"/>
    <s v="01-07-25 RESPONDE"/>
    <s v="FASE 2"/>
    <s v="ESTIMADA"/>
    <n v="100"/>
    <n v="2025"/>
    <n v="0.2"/>
    <s v="SI"/>
    <n v="45834"/>
    <s v="NO"/>
    <m/>
    <n v="1000"/>
    <n v="0"/>
    <n v="0"/>
    <n v="0"/>
    <n v="0"/>
    <n v="0"/>
    <s v="NO"/>
    <s v="NO"/>
    <s v="NO"/>
    <m/>
    <m/>
    <m/>
    <m/>
    <x v="1"/>
    <n v="0.2"/>
    <n v="20"/>
    <n v="15"/>
    <x v="1"/>
    <n v="3.6496350364963503"/>
    <n v="0"/>
    <n v="27.4"/>
    <x v="3"/>
  </r>
  <r>
    <x v="20"/>
    <n v="13903"/>
    <x v="2907"/>
    <n v="617"/>
    <n v="45776"/>
    <n v="45810"/>
    <s v="ANA"/>
    <m/>
    <s v="FASE 2"/>
    <m/>
    <n v="0"/>
    <m/>
    <m/>
    <m/>
    <m/>
    <m/>
    <m/>
    <m/>
    <m/>
    <m/>
    <m/>
    <m/>
    <m/>
    <m/>
    <m/>
    <m/>
    <m/>
    <m/>
    <m/>
    <m/>
    <x v="1"/>
    <n v="0"/>
    <n v="0"/>
    <n v="0"/>
    <x v="0"/>
    <m/>
    <m/>
    <n v="61.7"/>
    <x v="0"/>
  </r>
  <r>
    <x v="20"/>
    <n v="13018"/>
    <x v="2908"/>
    <n v="1035"/>
    <n v="45776"/>
    <n v="45810"/>
    <s v="ANA"/>
    <m/>
    <s v="FASE 2"/>
    <m/>
    <n v="0"/>
    <m/>
    <m/>
    <m/>
    <m/>
    <m/>
    <m/>
    <m/>
    <m/>
    <m/>
    <m/>
    <m/>
    <m/>
    <m/>
    <m/>
    <m/>
    <m/>
    <m/>
    <m/>
    <m/>
    <x v="1"/>
    <n v="0"/>
    <n v="0"/>
    <n v="0"/>
    <x v="0"/>
    <m/>
    <m/>
    <n v="103.5"/>
    <x v="0"/>
  </r>
  <r>
    <x v="20"/>
    <n v="13019"/>
    <x v="2909"/>
    <n v="6925"/>
    <n v="45776"/>
    <n v="45810"/>
    <s v="ANA"/>
    <m/>
    <s v="FASE 2"/>
    <m/>
    <n v="0"/>
    <m/>
    <m/>
    <m/>
    <m/>
    <m/>
    <m/>
    <m/>
    <m/>
    <m/>
    <m/>
    <m/>
    <m/>
    <m/>
    <m/>
    <m/>
    <m/>
    <m/>
    <m/>
    <m/>
    <x v="1"/>
    <n v="0"/>
    <n v="0"/>
    <n v="0"/>
    <x v="0"/>
    <m/>
    <m/>
    <n v="692.5"/>
    <x v="0"/>
  </r>
  <r>
    <x v="20"/>
    <n v="13020"/>
    <x v="2910"/>
    <n v="5802"/>
    <n v="45776"/>
    <n v="45810"/>
    <s v="ANA"/>
    <m/>
    <s v="FASE 2"/>
    <m/>
    <n v="0"/>
    <m/>
    <m/>
    <m/>
    <m/>
    <m/>
    <m/>
    <m/>
    <m/>
    <m/>
    <m/>
    <m/>
    <m/>
    <m/>
    <m/>
    <m/>
    <m/>
    <m/>
    <m/>
    <m/>
    <x v="1"/>
    <n v="0"/>
    <n v="0"/>
    <n v="0"/>
    <x v="0"/>
    <m/>
    <m/>
    <n v="580.20000000000005"/>
    <x v="0"/>
  </r>
  <r>
    <x v="20"/>
    <n v="13021"/>
    <x v="2911"/>
    <n v="406"/>
    <n v="45772"/>
    <s v="02-06-25/12-8"/>
    <s v="ANA"/>
    <s v="12-08-25 no adjuta informe"/>
    <s v="FASE 2"/>
    <m/>
    <n v="0"/>
    <m/>
    <m/>
    <m/>
    <m/>
    <m/>
    <m/>
    <m/>
    <m/>
    <m/>
    <m/>
    <m/>
    <m/>
    <m/>
    <m/>
    <m/>
    <m/>
    <m/>
    <m/>
    <m/>
    <x v="1"/>
    <n v="0"/>
    <n v="0"/>
    <n v="0"/>
    <x v="0"/>
    <m/>
    <m/>
    <n v="40.6"/>
    <x v="0"/>
  </r>
  <r>
    <x v="20"/>
    <n v="13022"/>
    <x v="2912"/>
    <n v="361"/>
    <n v="45772"/>
    <n v="45810"/>
    <s v="ANA"/>
    <m/>
    <s v="FASE 2"/>
    <m/>
    <n v="0"/>
    <m/>
    <m/>
    <m/>
    <m/>
    <m/>
    <m/>
    <m/>
    <m/>
    <m/>
    <m/>
    <m/>
    <m/>
    <m/>
    <m/>
    <m/>
    <m/>
    <m/>
    <m/>
    <m/>
    <x v="1"/>
    <n v="0"/>
    <n v="0"/>
    <n v="0"/>
    <x v="0"/>
    <m/>
    <m/>
    <n v="36.1"/>
    <x v="0"/>
  </r>
  <r>
    <x v="20"/>
    <n v="13023"/>
    <x v="2913"/>
    <n v="12067"/>
    <n v="45776"/>
    <n v="45810"/>
    <s v="ANA"/>
    <m/>
    <s v="FASE 2"/>
    <m/>
    <n v="0"/>
    <m/>
    <m/>
    <m/>
    <m/>
    <m/>
    <m/>
    <m/>
    <m/>
    <m/>
    <m/>
    <m/>
    <m/>
    <m/>
    <m/>
    <m/>
    <m/>
    <m/>
    <m/>
    <m/>
    <x v="1"/>
    <n v="0"/>
    <n v="0"/>
    <n v="0"/>
    <x v="0"/>
    <m/>
    <m/>
    <n v="1206.7"/>
    <x v="0"/>
  </r>
  <r>
    <x v="20"/>
    <n v="13024"/>
    <x v="2914"/>
    <n v="1001"/>
    <n v="45776"/>
    <s v="02-06-25/12-08."/>
    <s v="ANA"/>
    <s v="12-08 excusas"/>
    <s v="FASE 2"/>
    <m/>
    <n v="0"/>
    <m/>
    <m/>
    <m/>
    <m/>
    <m/>
    <m/>
    <m/>
    <m/>
    <m/>
    <m/>
    <m/>
    <m/>
    <m/>
    <m/>
    <m/>
    <m/>
    <m/>
    <m/>
    <m/>
    <x v="1"/>
    <n v="0"/>
    <n v="0"/>
    <n v="0"/>
    <x v="0"/>
    <m/>
    <m/>
    <n v="100.1"/>
    <x v="0"/>
  </r>
  <r>
    <x v="20"/>
    <n v="13025"/>
    <x v="2915"/>
    <n v="297"/>
    <n v="45776"/>
    <n v="45810"/>
    <s v="ANA"/>
    <m/>
    <s v="FASE 2"/>
    <s v="ESTIMADA"/>
    <n v="0"/>
    <m/>
    <m/>
    <m/>
    <m/>
    <m/>
    <m/>
    <m/>
    <m/>
    <m/>
    <m/>
    <m/>
    <m/>
    <m/>
    <m/>
    <m/>
    <m/>
    <m/>
    <m/>
    <m/>
    <x v="1"/>
    <n v="0"/>
    <n v="0"/>
    <n v="0"/>
    <x v="0"/>
    <m/>
    <m/>
    <n v="29.7"/>
    <x v="0"/>
  </r>
  <r>
    <x v="20"/>
    <n v="13026"/>
    <x v="2916"/>
    <n v="488"/>
    <n v="45776"/>
    <n v="45810"/>
    <s v="ANA"/>
    <m/>
    <s v="FASE 2"/>
    <m/>
    <n v="0"/>
    <m/>
    <m/>
    <m/>
    <m/>
    <m/>
    <m/>
    <m/>
    <m/>
    <m/>
    <m/>
    <m/>
    <m/>
    <m/>
    <m/>
    <m/>
    <m/>
    <m/>
    <m/>
    <m/>
    <x v="1"/>
    <n v="0"/>
    <n v="0"/>
    <n v="0"/>
    <x v="0"/>
    <m/>
    <m/>
    <n v="48.8"/>
    <x v="0"/>
  </r>
  <r>
    <x v="20"/>
    <n v="13027"/>
    <x v="2917"/>
    <n v="3727"/>
    <n v="45776"/>
    <m/>
    <s v="ANA"/>
    <n v="45824"/>
    <s v="OK"/>
    <m/>
    <n v="180"/>
    <s v="06-24"/>
    <n v="20"/>
    <s v="si"/>
    <n v="45109"/>
    <s v="no"/>
    <m/>
    <n v="3000"/>
    <n v="12000"/>
    <m/>
    <m/>
    <m/>
    <m/>
    <s v="si"/>
    <s v="no"/>
    <s v="no"/>
    <m/>
    <m/>
    <m/>
    <m/>
    <x v="1"/>
    <n v="0.2"/>
    <n v="36"/>
    <n v="11"/>
    <x v="1"/>
    <n v="0.80493694660584925"/>
    <n v="3.219747786423397"/>
    <n v="372.7"/>
    <x v="1"/>
  </r>
  <r>
    <x v="20"/>
    <n v="13028"/>
    <x v="2918"/>
    <n v="12932"/>
    <n v="45776"/>
    <n v="45845"/>
    <s v="ANA"/>
    <s v="08-09-25 envio2 transp"/>
    <s v="reenvie, no quiero certificado"/>
    <s v="repiten lo mismo"/>
    <n v="0"/>
    <m/>
    <m/>
    <m/>
    <m/>
    <m/>
    <m/>
    <m/>
    <m/>
    <m/>
    <m/>
    <m/>
    <m/>
    <s v="si"/>
    <m/>
    <m/>
    <m/>
    <m/>
    <m/>
    <m/>
    <x v="1"/>
    <n v="0"/>
    <n v="0"/>
    <n v="1"/>
    <x v="1"/>
    <m/>
    <m/>
    <n v="1293.2"/>
    <x v="0"/>
  </r>
  <r>
    <x v="20"/>
    <n v="13029"/>
    <x v="2919"/>
    <n v="103"/>
    <s v="30-04-25 (28)"/>
    <n v="45845"/>
    <s v="ANA"/>
    <m/>
    <s v="FASE2"/>
    <m/>
    <n v="0"/>
    <m/>
    <m/>
    <m/>
    <m/>
    <m/>
    <m/>
    <m/>
    <m/>
    <m/>
    <m/>
    <m/>
    <m/>
    <m/>
    <m/>
    <m/>
    <m/>
    <m/>
    <m/>
    <m/>
    <x v="1"/>
    <n v="0"/>
    <n v="0"/>
    <n v="0"/>
    <x v="0"/>
    <m/>
    <m/>
    <n v="10.3"/>
    <x v="0"/>
  </r>
  <r>
    <x v="20"/>
    <n v="13030"/>
    <x v="2920"/>
    <n v="134"/>
    <n v="45777"/>
    <n v="45845"/>
    <s v="ANA"/>
    <m/>
    <s v="FASE2"/>
    <s v="ESTIMADA"/>
    <n v="0"/>
    <m/>
    <m/>
    <m/>
    <m/>
    <m/>
    <m/>
    <m/>
    <m/>
    <m/>
    <m/>
    <m/>
    <m/>
    <m/>
    <m/>
    <m/>
    <m/>
    <m/>
    <m/>
    <m/>
    <x v="1"/>
    <n v="0"/>
    <n v="0"/>
    <n v="0"/>
    <x v="0"/>
    <m/>
    <m/>
    <n v="13.4"/>
    <x v="0"/>
  </r>
  <r>
    <x v="20"/>
    <n v="13031"/>
    <x v="2921"/>
    <n v="3233"/>
    <n v="45777"/>
    <n v="45845"/>
    <s v="ANA"/>
    <n v="45862"/>
    <s v="FASE 2"/>
    <s v="ESTIMADA Y OK"/>
    <n v="162"/>
    <s v="05-25"/>
    <n v="0.28000000000000003"/>
    <s v="si"/>
    <n v="2023"/>
    <s v="si"/>
    <n v="0.28000000000000003"/>
    <n v="13000"/>
    <m/>
    <n v="7"/>
    <m/>
    <n v="0"/>
    <n v="2"/>
    <s v="no, vetes cercanos"/>
    <s v="voluntarios"/>
    <s v="los vetes cercanos"/>
    <m/>
    <m/>
    <m/>
    <m/>
    <x v="1"/>
    <n v="0.28000000000000003"/>
    <n v="45"/>
    <n v="14"/>
    <x v="1"/>
    <n v="4.0210330961954837"/>
    <m/>
    <n v="323.3"/>
    <x v="1"/>
  </r>
  <r>
    <x v="20"/>
    <n v="13032"/>
    <x v="2922"/>
    <n v="1106"/>
    <n v="45777"/>
    <n v="45845"/>
    <s v="ANA"/>
    <m/>
    <m/>
    <m/>
    <n v="0"/>
    <m/>
    <m/>
    <m/>
    <m/>
    <m/>
    <m/>
    <m/>
    <m/>
    <m/>
    <m/>
    <m/>
    <m/>
    <m/>
    <m/>
    <m/>
    <m/>
    <m/>
    <m/>
    <m/>
    <x v="1"/>
    <n v="0"/>
    <n v="0"/>
    <n v="0"/>
    <x v="0"/>
    <m/>
    <m/>
    <n v="110.6"/>
    <x v="0"/>
  </r>
  <r>
    <x v="20"/>
    <n v="13033"/>
    <x v="2923"/>
    <n v="1762"/>
    <n v="45777"/>
    <m/>
    <s v="ANA"/>
    <n v="45777"/>
    <s v="OK"/>
    <m/>
    <n v="170"/>
    <n v="2025"/>
    <n v="0.05"/>
    <s v="no"/>
    <s v="no procede"/>
    <s v="no"/>
    <m/>
    <n v="4000"/>
    <m/>
    <n v="6"/>
    <n v="0"/>
    <n v="0"/>
    <n v="1"/>
    <s v="si protector a ADEPA"/>
    <s v="si"/>
    <s v="si"/>
    <m/>
    <m/>
    <m/>
    <m/>
    <x v="1"/>
    <n v="0.05"/>
    <n v="8"/>
    <n v="14"/>
    <x v="1"/>
    <n v="2.2701475595913734"/>
    <m/>
    <n v="176.2"/>
    <x v="1"/>
  </r>
  <r>
    <x v="20"/>
    <n v="13038"/>
    <x v="2924"/>
    <n v="1773"/>
    <n v="45777"/>
    <m/>
    <s v="ANA"/>
    <m/>
    <s v="OK"/>
    <n v="45845"/>
    <n v="0"/>
    <m/>
    <n v="0"/>
    <s v="NO"/>
    <m/>
    <s v="NO"/>
    <m/>
    <m/>
    <m/>
    <n v="3"/>
    <n v="0"/>
    <n v="1"/>
    <n v="0"/>
    <s v="NO"/>
    <s v="NO"/>
    <s v="NO"/>
    <m/>
    <m/>
    <m/>
    <m/>
    <x v="1"/>
    <n v="0"/>
    <n v="0"/>
    <n v="11"/>
    <x v="1"/>
    <m/>
    <m/>
    <n v="177.3"/>
    <x v="0"/>
  </r>
  <r>
    <x v="20"/>
    <n v="13034"/>
    <x v="2925"/>
    <n v="75909"/>
    <n v="45777"/>
    <m/>
    <s v="ANA"/>
    <n v="45790"/>
    <s v="OK"/>
    <m/>
    <n v="780"/>
    <n v="45748"/>
    <n v="35"/>
    <s v="si"/>
    <n v="45782"/>
    <s v="si"/>
    <n v="45"/>
    <n v="30000"/>
    <n v="72480"/>
    <n v="81"/>
    <n v="338"/>
    <n v="3"/>
    <n v="30"/>
    <s v="si"/>
    <s v="si"/>
    <s v="si"/>
    <m/>
    <m/>
    <m/>
    <m/>
    <x v="1"/>
    <n v="0.35"/>
    <n v="273"/>
    <n v="16"/>
    <x v="2"/>
    <n v="0.39521005414377741"/>
    <n v="0.9548274908113662"/>
    <n v="7590.9"/>
    <x v="1"/>
  </r>
  <r>
    <x v="20"/>
    <n v="13035"/>
    <x v="2926"/>
    <n v="1128"/>
    <n v="45777"/>
    <n v="45847"/>
    <s v="ANA"/>
    <m/>
    <s v="FASE 2"/>
    <m/>
    <n v="0"/>
    <m/>
    <m/>
    <m/>
    <m/>
    <m/>
    <m/>
    <m/>
    <m/>
    <m/>
    <m/>
    <m/>
    <m/>
    <m/>
    <m/>
    <m/>
    <m/>
    <m/>
    <m/>
    <m/>
    <x v="1"/>
    <n v="0"/>
    <n v="0"/>
    <n v="0"/>
    <x v="0"/>
    <m/>
    <m/>
    <n v="112.8"/>
    <x v="0"/>
  </r>
  <r>
    <x v="20"/>
    <n v="13036"/>
    <x v="2927"/>
    <n v="847"/>
    <n v="45777"/>
    <n v="45847"/>
    <s v="ANA"/>
    <m/>
    <s v="FASE 2"/>
    <s v="ESTIMADA"/>
    <n v="0"/>
    <m/>
    <m/>
    <m/>
    <m/>
    <m/>
    <m/>
    <m/>
    <m/>
    <m/>
    <m/>
    <m/>
    <m/>
    <m/>
    <m/>
    <m/>
    <m/>
    <m/>
    <m/>
    <m/>
    <x v="1"/>
    <n v="0"/>
    <n v="0"/>
    <n v="0"/>
    <x v="0"/>
    <m/>
    <m/>
    <n v="84.7"/>
    <x v="0"/>
  </r>
  <r>
    <x v="20"/>
    <n v="13037"/>
    <x v="2928"/>
    <n v="899"/>
    <n v="45777"/>
    <n v="45847"/>
    <s v="ANA"/>
    <m/>
    <s v="FASE 2"/>
    <s v="ESTIMADA"/>
    <n v="0"/>
    <m/>
    <m/>
    <m/>
    <m/>
    <m/>
    <m/>
    <m/>
    <m/>
    <m/>
    <m/>
    <m/>
    <m/>
    <m/>
    <m/>
    <m/>
    <m/>
    <m/>
    <m/>
    <m/>
    <x v="1"/>
    <n v="0"/>
    <n v="0"/>
    <n v="0"/>
    <x v="0"/>
    <m/>
    <m/>
    <n v="89.9"/>
    <x v="0"/>
  </r>
  <r>
    <x v="20"/>
    <n v="13039"/>
    <x v="2929"/>
    <n v="17645"/>
    <n v="45777"/>
    <n v="45847"/>
    <s v="ANA"/>
    <n v="45908"/>
    <s v="reclamo 2 tran"/>
    <s v="iNADMITIDA"/>
    <n v="0"/>
    <m/>
    <m/>
    <m/>
    <m/>
    <m/>
    <m/>
    <m/>
    <m/>
    <m/>
    <m/>
    <m/>
    <m/>
    <m/>
    <m/>
    <m/>
    <m/>
    <m/>
    <m/>
    <m/>
    <x v="1"/>
    <n v="0"/>
    <n v="0"/>
    <n v="0"/>
    <x v="0"/>
    <m/>
    <m/>
    <n v="1764.5"/>
    <x v="0"/>
  </r>
  <r>
    <x v="20"/>
    <n v="13040"/>
    <x v="2930"/>
    <n v="965"/>
    <n v="45777"/>
    <m/>
    <s v="ANA"/>
    <m/>
    <m/>
    <m/>
    <n v="0"/>
    <m/>
    <m/>
    <m/>
    <m/>
    <m/>
    <m/>
    <m/>
    <m/>
    <m/>
    <m/>
    <m/>
    <m/>
    <m/>
    <m/>
    <m/>
    <m/>
    <m/>
    <m/>
    <m/>
    <x v="1"/>
    <n v="0"/>
    <n v="0"/>
    <n v="0"/>
    <x v="0"/>
    <m/>
    <m/>
    <n v="96.5"/>
    <x v="0"/>
  </r>
  <r>
    <x v="20"/>
    <n v="13041"/>
    <x v="2931"/>
    <n v="233"/>
    <n v="45777"/>
    <m/>
    <s v="ANA"/>
    <m/>
    <m/>
    <m/>
    <n v="0"/>
    <m/>
    <m/>
    <m/>
    <m/>
    <m/>
    <m/>
    <m/>
    <m/>
    <m/>
    <m/>
    <m/>
    <m/>
    <m/>
    <m/>
    <m/>
    <m/>
    <m/>
    <m/>
    <m/>
    <x v="1"/>
    <n v="0"/>
    <n v="0"/>
    <n v="0"/>
    <x v="0"/>
    <m/>
    <m/>
    <n v="23.3"/>
    <x v="0"/>
  </r>
  <r>
    <x v="20"/>
    <n v="13042"/>
    <x v="2932"/>
    <n v="1001"/>
    <n v="45777"/>
    <m/>
    <s v="ANA"/>
    <n v="45796"/>
    <s v="OK"/>
    <m/>
    <n v="0"/>
    <m/>
    <n v="0"/>
    <s v="NO"/>
    <m/>
    <s v="no"/>
    <n v="0"/>
    <n v="0"/>
    <n v="0"/>
    <n v="0"/>
    <n v="0"/>
    <n v="0"/>
    <n v="0"/>
    <s v="no"/>
    <s v="no"/>
    <s v="no"/>
    <m/>
    <m/>
    <m/>
    <m/>
    <x v="1"/>
    <n v="0"/>
    <n v="0"/>
    <n v="14"/>
    <x v="1"/>
    <n v="0"/>
    <n v="0"/>
    <n v="100.1"/>
    <x v="0"/>
  </r>
  <r>
    <x v="20"/>
    <n v="13043"/>
    <x v="2933"/>
    <n v="200"/>
    <n v="45777"/>
    <m/>
    <s v="ANA"/>
    <m/>
    <m/>
    <m/>
    <n v="0"/>
    <m/>
    <m/>
    <m/>
    <m/>
    <m/>
    <m/>
    <m/>
    <m/>
    <m/>
    <m/>
    <m/>
    <m/>
    <m/>
    <m/>
    <m/>
    <m/>
    <m/>
    <m/>
    <m/>
    <x v="1"/>
    <n v="0"/>
    <n v="0"/>
    <n v="0"/>
    <x v="0"/>
    <m/>
    <m/>
    <n v="20"/>
    <x v="0"/>
  </r>
  <r>
    <x v="20"/>
    <n v="13044"/>
    <x v="2934"/>
    <n v="3047"/>
    <n v="45777"/>
    <m/>
    <s v="ANA"/>
    <m/>
    <m/>
    <m/>
    <n v="0"/>
    <m/>
    <m/>
    <m/>
    <m/>
    <m/>
    <m/>
    <m/>
    <m/>
    <m/>
    <m/>
    <m/>
    <m/>
    <m/>
    <m/>
    <m/>
    <m/>
    <m/>
    <m/>
    <m/>
    <x v="1"/>
    <n v="0"/>
    <n v="0"/>
    <n v="0"/>
    <x v="0"/>
    <m/>
    <m/>
    <n v="304.7"/>
    <x v="0"/>
  </r>
  <r>
    <x v="20"/>
    <n v="13045"/>
    <x v="2935"/>
    <n v="686"/>
    <s v="01-05-25 (29)"/>
    <m/>
    <s v="ANA"/>
    <m/>
    <m/>
    <m/>
    <n v="0"/>
    <m/>
    <m/>
    <m/>
    <m/>
    <m/>
    <m/>
    <m/>
    <m/>
    <m/>
    <m/>
    <m/>
    <m/>
    <m/>
    <m/>
    <m/>
    <m/>
    <m/>
    <m/>
    <m/>
    <x v="1"/>
    <n v="0"/>
    <n v="0"/>
    <n v="0"/>
    <x v="0"/>
    <m/>
    <m/>
    <n v="68.599999999999994"/>
    <x v="0"/>
  </r>
  <r>
    <x v="20"/>
    <n v="13046"/>
    <x v="2936"/>
    <n v="707"/>
    <n v="45778"/>
    <m/>
    <s v="ANA"/>
    <m/>
    <m/>
    <m/>
    <n v="0"/>
    <m/>
    <m/>
    <m/>
    <m/>
    <m/>
    <m/>
    <m/>
    <m/>
    <m/>
    <m/>
    <m/>
    <m/>
    <m/>
    <m/>
    <m/>
    <m/>
    <m/>
    <m/>
    <m/>
    <x v="1"/>
    <n v="0"/>
    <n v="0"/>
    <n v="0"/>
    <x v="0"/>
    <m/>
    <m/>
    <n v="70.7"/>
    <x v="0"/>
  </r>
  <r>
    <x v="20"/>
    <n v="13047"/>
    <x v="2937"/>
    <n v="8459"/>
    <n v="45778"/>
    <m/>
    <s v="ANA"/>
    <m/>
    <m/>
    <m/>
    <n v="0"/>
    <m/>
    <m/>
    <m/>
    <m/>
    <m/>
    <m/>
    <m/>
    <m/>
    <m/>
    <m/>
    <m/>
    <m/>
    <m/>
    <m/>
    <m/>
    <m/>
    <m/>
    <m/>
    <m/>
    <x v="1"/>
    <n v="0"/>
    <n v="0"/>
    <n v="0"/>
    <x v="0"/>
    <m/>
    <m/>
    <n v="845.9"/>
    <x v="0"/>
  </r>
  <r>
    <x v="20"/>
    <n v="13048"/>
    <x v="2938"/>
    <n v="508"/>
    <n v="45778"/>
    <m/>
    <s v="ANA"/>
    <m/>
    <m/>
    <m/>
    <n v="0"/>
    <m/>
    <m/>
    <m/>
    <m/>
    <m/>
    <m/>
    <m/>
    <m/>
    <m/>
    <m/>
    <m/>
    <m/>
    <m/>
    <m/>
    <m/>
    <m/>
    <m/>
    <m/>
    <m/>
    <x v="1"/>
    <n v="0"/>
    <n v="0"/>
    <n v="0"/>
    <x v="0"/>
    <m/>
    <m/>
    <n v="50.8"/>
    <x v="0"/>
  </r>
  <r>
    <x v="20"/>
    <n v="13049"/>
    <x v="2939"/>
    <n v="795"/>
    <n v="45778"/>
    <m/>
    <s v="ANA"/>
    <m/>
    <m/>
    <m/>
    <n v="0"/>
    <m/>
    <m/>
    <m/>
    <m/>
    <m/>
    <m/>
    <m/>
    <m/>
    <m/>
    <m/>
    <m/>
    <m/>
    <m/>
    <m/>
    <m/>
    <m/>
    <m/>
    <m/>
    <m/>
    <x v="1"/>
    <n v="0"/>
    <n v="0"/>
    <n v="0"/>
    <x v="0"/>
    <m/>
    <m/>
    <n v="79.5"/>
    <x v="0"/>
  </r>
  <r>
    <x v="20"/>
    <n v="13050"/>
    <x v="2940"/>
    <n v="547"/>
    <n v="45778"/>
    <n v="45799"/>
    <s v="ANA"/>
    <s v="Responde 16-5-25"/>
    <s v="FASE 2"/>
    <m/>
    <n v="0"/>
    <m/>
    <m/>
    <m/>
    <m/>
    <m/>
    <m/>
    <m/>
    <m/>
    <m/>
    <m/>
    <m/>
    <m/>
    <m/>
    <m/>
    <m/>
    <m/>
    <m/>
    <m/>
    <m/>
    <x v="1"/>
    <n v="0"/>
    <n v="0"/>
    <n v="0"/>
    <x v="0"/>
    <m/>
    <m/>
    <n v="54.7"/>
    <x v="0"/>
  </r>
  <r>
    <x v="20"/>
    <n v="13904"/>
    <x v="2941"/>
    <n v="657"/>
    <n v="45778"/>
    <m/>
    <s v="ANA"/>
    <m/>
    <m/>
    <m/>
    <n v="0"/>
    <m/>
    <m/>
    <m/>
    <m/>
    <m/>
    <m/>
    <m/>
    <m/>
    <m/>
    <m/>
    <m/>
    <m/>
    <m/>
    <m/>
    <m/>
    <m/>
    <m/>
    <m/>
    <m/>
    <x v="1"/>
    <n v="0"/>
    <n v="0"/>
    <n v="0"/>
    <x v="0"/>
    <m/>
    <m/>
    <n v="65.7"/>
    <x v="0"/>
  </r>
  <r>
    <x v="20"/>
    <n v="13051"/>
    <x v="2942"/>
    <n v="360"/>
    <n v="45778"/>
    <m/>
    <s v="ANA"/>
    <m/>
    <m/>
    <m/>
    <n v="0"/>
    <m/>
    <m/>
    <m/>
    <m/>
    <m/>
    <m/>
    <m/>
    <m/>
    <m/>
    <m/>
    <m/>
    <m/>
    <m/>
    <m/>
    <m/>
    <m/>
    <m/>
    <m/>
    <m/>
    <x v="1"/>
    <n v="0"/>
    <n v="0"/>
    <n v="0"/>
    <x v="0"/>
    <m/>
    <m/>
    <n v="36"/>
    <x v="0"/>
  </r>
  <r>
    <x v="20"/>
    <n v="13052"/>
    <x v="2943"/>
    <n v="7754"/>
    <n v="45778"/>
    <m/>
    <s v="ANA"/>
    <m/>
    <m/>
    <m/>
    <n v="0"/>
    <m/>
    <m/>
    <m/>
    <m/>
    <m/>
    <m/>
    <m/>
    <m/>
    <m/>
    <m/>
    <m/>
    <m/>
    <m/>
    <m/>
    <m/>
    <m/>
    <m/>
    <m/>
    <m/>
    <x v="1"/>
    <n v="0"/>
    <n v="0"/>
    <n v="0"/>
    <x v="0"/>
    <m/>
    <m/>
    <n v="775.4"/>
    <x v="0"/>
  </r>
  <r>
    <x v="20"/>
    <n v="13053"/>
    <x v="2944"/>
    <n v="17745"/>
    <n v="45778"/>
    <m/>
    <s v="ANA"/>
    <m/>
    <m/>
    <m/>
    <n v="0"/>
    <m/>
    <m/>
    <m/>
    <m/>
    <m/>
    <m/>
    <m/>
    <m/>
    <m/>
    <m/>
    <m/>
    <m/>
    <m/>
    <m/>
    <m/>
    <m/>
    <m/>
    <m/>
    <m/>
    <x v="1"/>
    <n v="0"/>
    <n v="0"/>
    <n v="0"/>
    <x v="0"/>
    <m/>
    <m/>
    <n v="1774.5"/>
    <x v="0"/>
  </r>
  <r>
    <x v="20"/>
    <n v="13054"/>
    <x v="2945"/>
    <n v="5839"/>
    <n v="45778"/>
    <m/>
    <s v="ANA"/>
    <m/>
    <m/>
    <m/>
    <n v="0"/>
    <m/>
    <m/>
    <m/>
    <m/>
    <m/>
    <m/>
    <m/>
    <m/>
    <m/>
    <m/>
    <m/>
    <m/>
    <m/>
    <m/>
    <m/>
    <m/>
    <m/>
    <m/>
    <m/>
    <x v="1"/>
    <n v="0"/>
    <n v="0"/>
    <n v="0"/>
    <x v="0"/>
    <m/>
    <m/>
    <n v="583.9"/>
    <x v="0"/>
  </r>
  <r>
    <x v="20"/>
    <n v="13055"/>
    <x v="2946"/>
    <n v="657"/>
    <n v="45778"/>
    <n v="45799"/>
    <s v="ANA"/>
    <n v="45784"/>
    <s v="FASE 2"/>
    <s v="DESESTIMADA"/>
    <n v="0"/>
    <m/>
    <m/>
    <s v="no"/>
    <m/>
    <m/>
    <m/>
    <m/>
    <m/>
    <m/>
    <m/>
    <m/>
    <m/>
    <m/>
    <m/>
    <m/>
    <m/>
    <m/>
    <m/>
    <m/>
    <x v="1"/>
    <n v="0"/>
    <n v="0"/>
    <n v="2"/>
    <x v="1"/>
    <m/>
    <m/>
    <n v="65.7"/>
    <x v="0"/>
  </r>
  <r>
    <x v="20"/>
    <n v="13056"/>
    <x v="2947"/>
    <n v="15834"/>
    <n v="45778"/>
    <m/>
    <s v="ANA"/>
    <m/>
    <m/>
    <m/>
    <n v="0"/>
    <m/>
    <m/>
    <m/>
    <m/>
    <m/>
    <m/>
    <m/>
    <m/>
    <m/>
    <m/>
    <m/>
    <m/>
    <m/>
    <m/>
    <m/>
    <m/>
    <m/>
    <m/>
    <m/>
    <x v="1"/>
    <n v="0"/>
    <n v="0"/>
    <n v="0"/>
    <x v="0"/>
    <m/>
    <m/>
    <n v="1583.4"/>
    <x v="0"/>
  </r>
  <r>
    <x v="20"/>
    <n v="13057"/>
    <x v="2948"/>
    <n v="1197"/>
    <n v="45778"/>
    <n v="45799"/>
    <s v="ANA"/>
    <n v="45784"/>
    <s v="FASE 2"/>
    <s v="DESESTIMADA"/>
    <n v="0"/>
    <m/>
    <m/>
    <s v="NO"/>
    <m/>
    <m/>
    <m/>
    <m/>
    <m/>
    <m/>
    <m/>
    <m/>
    <m/>
    <s v="NO"/>
    <s v="NO"/>
    <s v="NO"/>
    <m/>
    <m/>
    <m/>
    <m/>
    <x v="1"/>
    <n v="0"/>
    <n v="0"/>
    <n v="5"/>
    <x v="1"/>
    <m/>
    <m/>
    <n v="119.7"/>
    <x v="0"/>
  </r>
  <r>
    <x v="20"/>
    <n v="13058"/>
    <x v="2949"/>
    <n v="5103"/>
    <n v="45778"/>
    <m/>
    <s v="ANA"/>
    <m/>
    <m/>
    <m/>
    <n v="0"/>
    <m/>
    <m/>
    <m/>
    <m/>
    <m/>
    <m/>
    <m/>
    <m/>
    <m/>
    <m/>
    <m/>
    <m/>
    <m/>
    <m/>
    <m/>
    <m/>
    <m/>
    <m/>
    <m/>
    <x v="1"/>
    <n v="0"/>
    <n v="0"/>
    <n v="0"/>
    <x v="0"/>
    <m/>
    <m/>
    <n v="510.3"/>
    <x v="0"/>
  </r>
  <r>
    <x v="20"/>
    <n v="13059"/>
    <x v="2950"/>
    <n v="195"/>
    <n v="45778"/>
    <m/>
    <s v="ANA"/>
    <m/>
    <m/>
    <m/>
    <n v="0"/>
    <m/>
    <m/>
    <m/>
    <m/>
    <m/>
    <m/>
    <m/>
    <m/>
    <m/>
    <m/>
    <m/>
    <m/>
    <m/>
    <m/>
    <m/>
    <m/>
    <m/>
    <m/>
    <m/>
    <x v="1"/>
    <n v="0"/>
    <n v="0"/>
    <n v="0"/>
    <x v="0"/>
    <m/>
    <m/>
    <n v="19.5"/>
    <x v="0"/>
  </r>
  <r>
    <x v="20"/>
    <n v="13060"/>
    <x v="2951"/>
    <n v="282"/>
    <n v="45778"/>
    <m/>
    <s v="ANA"/>
    <m/>
    <m/>
    <m/>
    <n v="0"/>
    <m/>
    <m/>
    <m/>
    <m/>
    <m/>
    <m/>
    <m/>
    <m/>
    <m/>
    <m/>
    <m/>
    <m/>
    <m/>
    <m/>
    <m/>
    <m/>
    <m/>
    <m/>
    <m/>
    <x v="1"/>
    <n v="0"/>
    <n v="0"/>
    <n v="0"/>
    <x v="0"/>
    <m/>
    <m/>
    <n v="28.2"/>
    <x v="0"/>
  </r>
  <r>
    <x v="20"/>
    <n v="13061"/>
    <x v="2952"/>
    <n v="7567"/>
    <n v="45778"/>
    <m/>
    <s v="ANA"/>
    <m/>
    <m/>
    <m/>
    <n v="0"/>
    <m/>
    <m/>
    <m/>
    <m/>
    <m/>
    <m/>
    <m/>
    <m/>
    <m/>
    <m/>
    <m/>
    <m/>
    <m/>
    <m/>
    <m/>
    <m/>
    <m/>
    <m/>
    <m/>
    <x v="1"/>
    <n v="0"/>
    <n v="0"/>
    <n v="0"/>
    <x v="0"/>
    <m/>
    <m/>
    <n v="756.7"/>
    <x v="0"/>
  </r>
  <r>
    <x v="20"/>
    <n v="13062"/>
    <x v="2953"/>
    <n v="690"/>
    <n v="45778"/>
    <m/>
    <s v="ANA"/>
    <m/>
    <m/>
    <m/>
    <n v="0"/>
    <m/>
    <m/>
    <m/>
    <m/>
    <m/>
    <m/>
    <m/>
    <m/>
    <m/>
    <m/>
    <m/>
    <m/>
    <m/>
    <m/>
    <m/>
    <m/>
    <m/>
    <m/>
    <m/>
    <x v="1"/>
    <n v="0"/>
    <n v="0"/>
    <n v="0"/>
    <x v="0"/>
    <m/>
    <m/>
    <n v="69"/>
    <x v="0"/>
  </r>
  <r>
    <x v="20"/>
    <n v="13063"/>
    <x v="2954"/>
    <n v="4345"/>
    <n v="45778"/>
    <m/>
    <s v="ANA"/>
    <m/>
    <m/>
    <m/>
    <n v="0"/>
    <m/>
    <m/>
    <m/>
    <m/>
    <m/>
    <m/>
    <m/>
    <m/>
    <m/>
    <m/>
    <m/>
    <m/>
    <m/>
    <m/>
    <m/>
    <m/>
    <m/>
    <m/>
    <m/>
    <x v="1"/>
    <n v="0"/>
    <n v="0"/>
    <n v="0"/>
    <x v="0"/>
    <m/>
    <m/>
    <n v="434.5"/>
    <x v="0"/>
  </r>
  <r>
    <x v="20"/>
    <n v="13064"/>
    <x v="2955"/>
    <n v="2940"/>
    <n v="45778"/>
    <m/>
    <s v="ANA"/>
    <n v="45790"/>
    <s v="OK"/>
    <m/>
    <n v="46"/>
    <n v="2025"/>
    <n v="0.9"/>
    <s v="Sí"/>
    <n v="45127"/>
    <s v="No"/>
    <n v="0"/>
    <n v="1500"/>
    <n v="1500"/>
    <n v="0"/>
    <n v="7"/>
    <n v="0"/>
    <n v="0"/>
    <s v="No"/>
    <s v="No"/>
    <s v="No"/>
    <m/>
    <m/>
    <m/>
    <m/>
    <x v="1"/>
    <n v="0.9"/>
    <n v="41"/>
    <n v="16"/>
    <x v="2"/>
    <n v="0.51020408163265307"/>
    <n v="0.51020408163265307"/>
    <n v="294"/>
    <x v="1"/>
  </r>
  <r>
    <x v="20"/>
    <n v="13065"/>
    <x v="2956"/>
    <n v="3516"/>
    <n v="45778"/>
    <m/>
    <s v="ANA"/>
    <m/>
    <m/>
    <m/>
    <n v="0"/>
    <m/>
    <m/>
    <m/>
    <m/>
    <m/>
    <m/>
    <m/>
    <m/>
    <m/>
    <m/>
    <m/>
    <m/>
    <m/>
    <m/>
    <m/>
    <m/>
    <m/>
    <m/>
    <m/>
    <x v="1"/>
    <n v="0"/>
    <n v="0"/>
    <n v="0"/>
    <x v="0"/>
    <m/>
    <m/>
    <n v="351.6"/>
    <x v="0"/>
  </r>
  <r>
    <x v="20"/>
    <n v="13066"/>
    <x v="2957"/>
    <n v="3894"/>
    <n v="45778"/>
    <m/>
    <s v="ANA"/>
    <m/>
    <m/>
    <m/>
    <n v="0"/>
    <m/>
    <m/>
    <m/>
    <m/>
    <m/>
    <m/>
    <m/>
    <m/>
    <m/>
    <m/>
    <m/>
    <m/>
    <m/>
    <m/>
    <m/>
    <m/>
    <m/>
    <m/>
    <m/>
    <x v="1"/>
    <n v="0"/>
    <n v="0"/>
    <n v="0"/>
    <x v="0"/>
    <m/>
    <m/>
    <n v="389.4"/>
    <x v="0"/>
  </r>
  <r>
    <x v="20"/>
    <n v="13067"/>
    <x v="2958"/>
    <n v="345"/>
    <n v="45778"/>
    <m/>
    <s v="ANA"/>
    <m/>
    <m/>
    <m/>
    <n v="0"/>
    <m/>
    <m/>
    <m/>
    <m/>
    <m/>
    <m/>
    <m/>
    <m/>
    <m/>
    <m/>
    <m/>
    <m/>
    <m/>
    <m/>
    <m/>
    <m/>
    <m/>
    <m/>
    <m/>
    <x v="1"/>
    <n v="0"/>
    <n v="0"/>
    <n v="0"/>
    <x v="0"/>
    <m/>
    <m/>
    <n v="34.5"/>
    <x v="0"/>
  </r>
  <r>
    <x v="20"/>
    <n v="13068"/>
    <x v="2959"/>
    <n v="1137"/>
    <n v="45778"/>
    <m/>
    <s v="ANA"/>
    <m/>
    <m/>
    <m/>
    <n v="0"/>
    <m/>
    <m/>
    <m/>
    <m/>
    <m/>
    <m/>
    <m/>
    <m/>
    <m/>
    <m/>
    <m/>
    <m/>
    <m/>
    <m/>
    <m/>
    <m/>
    <m/>
    <m/>
    <m/>
    <x v="1"/>
    <n v="0"/>
    <n v="0"/>
    <n v="0"/>
    <x v="0"/>
    <m/>
    <m/>
    <n v="113.7"/>
    <x v="0"/>
  </r>
  <r>
    <x v="20"/>
    <n v="13069"/>
    <x v="2960"/>
    <n v="647"/>
    <n v="45778"/>
    <m/>
    <s v="ANA"/>
    <m/>
    <m/>
    <m/>
    <n v="0"/>
    <m/>
    <m/>
    <m/>
    <m/>
    <m/>
    <m/>
    <m/>
    <m/>
    <m/>
    <m/>
    <m/>
    <m/>
    <m/>
    <m/>
    <m/>
    <m/>
    <m/>
    <m/>
    <m/>
    <x v="1"/>
    <n v="0"/>
    <n v="0"/>
    <n v="0"/>
    <x v="0"/>
    <m/>
    <m/>
    <n v="64.7"/>
    <x v="0"/>
  </r>
  <r>
    <x v="20"/>
    <n v="13070"/>
    <x v="2961"/>
    <n v="865"/>
    <n v="45778"/>
    <m/>
    <s v="ANA"/>
    <m/>
    <m/>
    <m/>
    <n v="0"/>
    <m/>
    <m/>
    <m/>
    <m/>
    <m/>
    <m/>
    <m/>
    <m/>
    <m/>
    <m/>
    <m/>
    <m/>
    <m/>
    <m/>
    <m/>
    <m/>
    <m/>
    <m/>
    <m/>
    <x v="1"/>
    <n v="0"/>
    <n v="0"/>
    <n v="0"/>
    <x v="0"/>
    <m/>
    <m/>
    <n v="86.5"/>
    <x v="0"/>
  </r>
  <r>
    <x v="20"/>
    <n v="13071"/>
    <x v="2962"/>
    <n v="45195"/>
    <n v="45778"/>
    <m/>
    <s v="ANA"/>
    <n v="45874"/>
    <s v="ok"/>
    <m/>
    <n v="792"/>
    <n v="2025"/>
    <n v="0.57999999999999996"/>
    <s v="si"/>
    <n v="45856"/>
    <m/>
    <n v="0.57999999999999996"/>
    <n v="15000"/>
    <n v="40000"/>
    <m/>
    <m/>
    <m/>
    <m/>
    <s v="si"/>
    <s v="no"/>
    <m/>
    <m/>
    <m/>
    <m/>
    <m/>
    <x v="1"/>
    <n v="0.57999999999999996"/>
    <n v="459"/>
    <n v="10"/>
    <x v="1"/>
    <n v="0.33189512114171921"/>
    <n v="0.88505365637791789"/>
    <n v="4519.5"/>
    <x v="1"/>
  </r>
  <r>
    <x v="20"/>
    <n v="13072"/>
    <x v="2963"/>
    <n v="867"/>
    <n v="45778"/>
    <m/>
    <s v="ANA"/>
    <m/>
    <m/>
    <m/>
    <n v="0"/>
    <m/>
    <m/>
    <m/>
    <m/>
    <m/>
    <m/>
    <m/>
    <m/>
    <m/>
    <m/>
    <m/>
    <m/>
    <m/>
    <m/>
    <m/>
    <m/>
    <m/>
    <m/>
    <m/>
    <x v="1"/>
    <n v="0"/>
    <n v="0"/>
    <n v="0"/>
    <x v="0"/>
    <m/>
    <m/>
    <n v="86.7"/>
    <x v="0"/>
  </r>
  <r>
    <x v="20"/>
    <n v="13901"/>
    <x v="2964"/>
    <n v="1049"/>
    <n v="45778"/>
    <m/>
    <s v="ANA"/>
    <m/>
    <m/>
    <m/>
    <n v="0"/>
    <m/>
    <m/>
    <m/>
    <m/>
    <m/>
    <m/>
    <m/>
    <m/>
    <m/>
    <m/>
    <m/>
    <m/>
    <m/>
    <m/>
    <m/>
    <m/>
    <m/>
    <m/>
    <m/>
    <x v="1"/>
    <n v="0"/>
    <n v="0"/>
    <n v="0"/>
    <x v="0"/>
    <m/>
    <m/>
    <n v="104.9"/>
    <x v="0"/>
  </r>
  <r>
    <x v="20"/>
    <n v="13902"/>
    <x v="2965"/>
    <n v="533"/>
    <n v="45778"/>
    <m/>
    <s v="ANA"/>
    <n v="45783"/>
    <s v="OK"/>
    <m/>
    <n v="0"/>
    <s v="no consta"/>
    <m/>
    <s v="si"/>
    <n v="44980"/>
    <s v="no consta"/>
    <m/>
    <m/>
    <n v="6000"/>
    <n v="0"/>
    <n v="0"/>
    <m/>
    <m/>
    <s v="no"/>
    <s v="no"/>
    <s v="no"/>
    <m/>
    <m/>
    <m/>
    <m/>
    <x v="1"/>
    <n v="0"/>
    <n v="0"/>
    <n v="11"/>
    <x v="1"/>
    <m/>
    <n v="11.257035647279549"/>
    <n v="53.3"/>
    <x v="0"/>
  </r>
  <r>
    <x v="20"/>
    <n v="13073"/>
    <x v="2966"/>
    <n v="518"/>
    <n v="45778"/>
    <m/>
    <s v="ANA"/>
    <m/>
    <m/>
    <m/>
    <n v="0"/>
    <m/>
    <m/>
    <m/>
    <m/>
    <m/>
    <m/>
    <m/>
    <m/>
    <m/>
    <m/>
    <m/>
    <m/>
    <m/>
    <m/>
    <m/>
    <m/>
    <m/>
    <m/>
    <m/>
    <x v="1"/>
    <n v="0"/>
    <n v="0"/>
    <n v="0"/>
    <x v="0"/>
    <m/>
    <m/>
    <n v="51.8"/>
    <x v="0"/>
  </r>
  <r>
    <x v="20"/>
    <n v="13074"/>
    <x v="2967"/>
    <n v="1071"/>
    <n v="45778"/>
    <m/>
    <s v="ANA"/>
    <m/>
    <m/>
    <m/>
    <n v="0"/>
    <m/>
    <m/>
    <m/>
    <m/>
    <m/>
    <m/>
    <m/>
    <m/>
    <m/>
    <m/>
    <m/>
    <m/>
    <m/>
    <m/>
    <m/>
    <m/>
    <m/>
    <m/>
    <m/>
    <x v="1"/>
    <n v="0"/>
    <n v="0"/>
    <n v="0"/>
    <x v="0"/>
    <m/>
    <m/>
    <n v="107.1"/>
    <x v="0"/>
  </r>
  <r>
    <x v="20"/>
    <n v="13075"/>
    <x v="2968"/>
    <n v="197"/>
    <n v="45778"/>
    <m/>
    <s v="ANA"/>
    <m/>
    <m/>
    <m/>
    <n v="0"/>
    <m/>
    <m/>
    <m/>
    <m/>
    <m/>
    <m/>
    <m/>
    <m/>
    <m/>
    <m/>
    <m/>
    <m/>
    <m/>
    <m/>
    <m/>
    <m/>
    <m/>
    <m/>
    <m/>
    <x v="1"/>
    <n v="0"/>
    <n v="0"/>
    <n v="0"/>
    <x v="0"/>
    <m/>
    <m/>
    <n v="19.7"/>
    <x v="0"/>
  </r>
  <r>
    <x v="20"/>
    <n v="13076"/>
    <x v="2969"/>
    <n v="471"/>
    <n v="45778"/>
    <m/>
    <s v="ANA"/>
    <m/>
    <m/>
    <m/>
    <n v="0"/>
    <m/>
    <m/>
    <m/>
    <m/>
    <m/>
    <m/>
    <m/>
    <m/>
    <m/>
    <m/>
    <m/>
    <m/>
    <m/>
    <m/>
    <m/>
    <m/>
    <m/>
    <m/>
    <m/>
    <x v="1"/>
    <n v="0"/>
    <n v="0"/>
    <n v="0"/>
    <x v="0"/>
    <m/>
    <m/>
    <n v="47.1"/>
    <x v="0"/>
  </r>
  <r>
    <x v="20"/>
    <n v="13077"/>
    <x v="2970"/>
    <n v="3871"/>
    <n v="45778"/>
    <m/>
    <s v="ANA"/>
    <m/>
    <m/>
    <m/>
    <n v="0"/>
    <m/>
    <m/>
    <m/>
    <m/>
    <m/>
    <m/>
    <m/>
    <m/>
    <m/>
    <m/>
    <m/>
    <m/>
    <m/>
    <m/>
    <m/>
    <m/>
    <m/>
    <m/>
    <m/>
    <x v="1"/>
    <n v="0"/>
    <n v="0"/>
    <n v="0"/>
    <x v="0"/>
    <m/>
    <m/>
    <n v="387.1"/>
    <x v="0"/>
  </r>
  <r>
    <x v="20"/>
    <n v="13078"/>
    <x v="2971"/>
    <n v="12157"/>
    <n v="45778"/>
    <s v="23-05-25/16-06"/>
    <s v="ANA"/>
    <s v="19-05-25/16-06-25"/>
    <s v="FASE 2"/>
    <m/>
    <n v="0"/>
    <m/>
    <m/>
    <m/>
    <m/>
    <m/>
    <m/>
    <m/>
    <m/>
    <m/>
    <m/>
    <m/>
    <m/>
    <m/>
    <m/>
    <m/>
    <m/>
    <m/>
    <m/>
    <m/>
    <x v="1"/>
    <n v="0"/>
    <n v="0"/>
    <n v="0"/>
    <x v="0"/>
    <m/>
    <m/>
    <n v="1215.7"/>
    <x v="0"/>
  </r>
  <r>
    <x v="20"/>
    <n v="13080"/>
    <x v="2972"/>
    <n v="332"/>
    <n v="45778"/>
    <m/>
    <s v="ANA"/>
    <m/>
    <m/>
    <m/>
    <n v="0"/>
    <m/>
    <m/>
    <m/>
    <m/>
    <m/>
    <m/>
    <m/>
    <m/>
    <m/>
    <m/>
    <m/>
    <m/>
    <m/>
    <m/>
    <m/>
    <m/>
    <m/>
    <m/>
    <m/>
    <x v="1"/>
    <n v="0"/>
    <n v="0"/>
    <n v="0"/>
    <x v="0"/>
    <m/>
    <m/>
    <n v="33.200000000000003"/>
    <x v="0"/>
  </r>
  <r>
    <x v="20"/>
    <n v="13079"/>
    <x v="2973"/>
    <n v="15225"/>
    <n v="45778"/>
    <m/>
    <s v="ANA"/>
    <m/>
    <m/>
    <m/>
    <n v="0"/>
    <m/>
    <m/>
    <m/>
    <m/>
    <m/>
    <m/>
    <m/>
    <m/>
    <m/>
    <m/>
    <m/>
    <m/>
    <m/>
    <m/>
    <m/>
    <m/>
    <m/>
    <m/>
    <m/>
    <x v="1"/>
    <n v="0"/>
    <n v="0"/>
    <n v="0"/>
    <x v="0"/>
    <m/>
    <m/>
    <n v="1522.5"/>
    <x v="0"/>
  </r>
  <r>
    <x v="20"/>
    <n v="13081"/>
    <x v="2974"/>
    <n v="586"/>
    <n v="45778"/>
    <m/>
    <s v="ANA"/>
    <m/>
    <m/>
    <m/>
    <n v="0"/>
    <m/>
    <m/>
    <m/>
    <m/>
    <m/>
    <m/>
    <m/>
    <m/>
    <m/>
    <m/>
    <m/>
    <m/>
    <m/>
    <m/>
    <m/>
    <m/>
    <m/>
    <m/>
    <m/>
    <x v="1"/>
    <n v="0"/>
    <n v="0"/>
    <n v="0"/>
    <x v="0"/>
    <m/>
    <m/>
    <n v="58.6"/>
    <x v="0"/>
  </r>
  <r>
    <x v="20"/>
    <n v="13082"/>
    <x v="2975"/>
    <n v="36523"/>
    <n v="45778"/>
    <m/>
    <s v="ANA"/>
    <m/>
    <m/>
    <m/>
    <n v="0"/>
    <m/>
    <m/>
    <m/>
    <m/>
    <m/>
    <m/>
    <m/>
    <m/>
    <m/>
    <m/>
    <m/>
    <m/>
    <m/>
    <m/>
    <m/>
    <m/>
    <m/>
    <m/>
    <m/>
    <x v="1"/>
    <n v="0"/>
    <n v="0"/>
    <n v="0"/>
    <x v="0"/>
    <m/>
    <m/>
    <n v="3652.3"/>
    <x v="0"/>
  </r>
  <r>
    <x v="20"/>
    <n v="13083"/>
    <x v="2976"/>
    <n v="3075"/>
    <n v="45778"/>
    <m/>
    <s v="ANA"/>
    <m/>
    <m/>
    <m/>
    <n v="0"/>
    <m/>
    <m/>
    <m/>
    <m/>
    <m/>
    <m/>
    <m/>
    <m/>
    <m/>
    <m/>
    <m/>
    <m/>
    <m/>
    <m/>
    <m/>
    <m/>
    <m/>
    <m/>
    <m/>
    <x v="1"/>
    <n v="0"/>
    <n v="0"/>
    <n v="0"/>
    <x v="0"/>
    <m/>
    <m/>
    <n v="307.5"/>
    <x v="0"/>
  </r>
  <r>
    <x v="20"/>
    <n v="13084"/>
    <x v="2977"/>
    <n v="944"/>
    <n v="45778"/>
    <m/>
    <s v="ANA"/>
    <m/>
    <m/>
    <m/>
    <n v="0"/>
    <m/>
    <m/>
    <m/>
    <m/>
    <m/>
    <m/>
    <m/>
    <m/>
    <m/>
    <m/>
    <m/>
    <m/>
    <m/>
    <m/>
    <m/>
    <m/>
    <m/>
    <m/>
    <m/>
    <x v="1"/>
    <n v="0"/>
    <n v="0"/>
    <n v="0"/>
    <x v="0"/>
    <m/>
    <m/>
    <n v="94.4"/>
    <x v="0"/>
  </r>
  <r>
    <x v="20"/>
    <n v="13085"/>
    <x v="2978"/>
    <n v="2669"/>
    <n v="45778"/>
    <m/>
    <s v="ANA"/>
    <m/>
    <m/>
    <m/>
    <n v="0"/>
    <m/>
    <m/>
    <m/>
    <m/>
    <m/>
    <m/>
    <m/>
    <m/>
    <m/>
    <m/>
    <m/>
    <m/>
    <m/>
    <m/>
    <m/>
    <m/>
    <m/>
    <m/>
    <m/>
    <x v="1"/>
    <n v="0"/>
    <n v="0"/>
    <n v="0"/>
    <x v="0"/>
    <m/>
    <m/>
    <n v="266.89999999999998"/>
    <x v="0"/>
  </r>
  <r>
    <x v="20"/>
    <n v="13086"/>
    <x v="2979"/>
    <n v="163"/>
    <n v="45778"/>
    <m/>
    <s v="ANA"/>
    <m/>
    <m/>
    <m/>
    <n v="0"/>
    <m/>
    <m/>
    <m/>
    <m/>
    <m/>
    <m/>
    <m/>
    <m/>
    <m/>
    <m/>
    <m/>
    <m/>
    <m/>
    <m/>
    <m/>
    <m/>
    <m/>
    <m/>
    <m/>
    <x v="1"/>
    <n v="0"/>
    <n v="0"/>
    <n v="0"/>
    <x v="0"/>
    <m/>
    <m/>
    <n v="16.3"/>
    <x v="0"/>
  </r>
  <r>
    <x v="20"/>
    <n v="13087"/>
    <x v="2980"/>
    <n v="30617"/>
    <n v="45778"/>
    <m/>
    <s v="ANA"/>
    <m/>
    <m/>
    <m/>
    <n v="0"/>
    <m/>
    <m/>
    <m/>
    <m/>
    <m/>
    <m/>
    <m/>
    <m/>
    <m/>
    <m/>
    <m/>
    <m/>
    <m/>
    <m/>
    <m/>
    <m/>
    <m/>
    <m/>
    <m/>
    <x v="1"/>
    <n v="0"/>
    <n v="0"/>
    <n v="0"/>
    <x v="0"/>
    <m/>
    <m/>
    <n v="3061.7"/>
    <x v="0"/>
  </r>
  <r>
    <x v="20"/>
    <n v="13088"/>
    <x v="2981"/>
    <n v="653"/>
    <n v="45778"/>
    <m/>
    <s v="ANA"/>
    <m/>
    <m/>
    <m/>
    <n v="0"/>
    <m/>
    <m/>
    <m/>
    <m/>
    <m/>
    <m/>
    <m/>
    <m/>
    <m/>
    <m/>
    <m/>
    <m/>
    <m/>
    <m/>
    <m/>
    <m/>
    <m/>
    <m/>
    <m/>
    <x v="1"/>
    <n v="0"/>
    <n v="0"/>
    <n v="0"/>
    <x v="0"/>
    <m/>
    <m/>
    <n v="65.3"/>
    <x v="0"/>
  </r>
  <r>
    <x v="20"/>
    <n v="13089"/>
    <x v="2982"/>
    <n v="1709"/>
    <n v="45778"/>
    <m/>
    <s v="ANA"/>
    <m/>
    <m/>
    <m/>
    <n v="0"/>
    <m/>
    <m/>
    <m/>
    <m/>
    <m/>
    <m/>
    <m/>
    <m/>
    <m/>
    <m/>
    <m/>
    <m/>
    <m/>
    <m/>
    <m/>
    <m/>
    <m/>
    <m/>
    <m/>
    <x v="1"/>
    <n v="0"/>
    <n v="0"/>
    <n v="0"/>
    <x v="0"/>
    <m/>
    <m/>
    <n v="170.9"/>
    <x v="0"/>
  </r>
  <r>
    <x v="20"/>
    <n v="13090"/>
    <x v="2983"/>
    <n v="1072"/>
    <n v="45778"/>
    <m/>
    <s v="ANA"/>
    <m/>
    <m/>
    <m/>
    <n v="0"/>
    <m/>
    <m/>
    <m/>
    <m/>
    <m/>
    <m/>
    <m/>
    <m/>
    <m/>
    <m/>
    <m/>
    <m/>
    <m/>
    <m/>
    <m/>
    <m/>
    <m/>
    <m/>
    <m/>
    <x v="1"/>
    <n v="0"/>
    <n v="0"/>
    <n v="0"/>
    <x v="0"/>
    <m/>
    <m/>
    <n v="107.2"/>
    <x v="0"/>
  </r>
  <r>
    <x v="20"/>
    <n v="13091"/>
    <x v="2984"/>
    <n v="619"/>
    <n v="45689"/>
    <m/>
    <s v="ANA"/>
    <m/>
    <m/>
    <m/>
    <n v="0"/>
    <m/>
    <m/>
    <m/>
    <m/>
    <m/>
    <m/>
    <m/>
    <m/>
    <m/>
    <m/>
    <m/>
    <m/>
    <m/>
    <m/>
    <m/>
    <m/>
    <m/>
    <m/>
    <m/>
    <x v="1"/>
    <n v="0"/>
    <n v="0"/>
    <n v="0"/>
    <x v="0"/>
    <m/>
    <m/>
    <n v="61.9"/>
    <x v="0"/>
  </r>
  <r>
    <x v="20"/>
    <n v="13092"/>
    <x v="2985"/>
    <n v="1883"/>
    <n v="45778"/>
    <m/>
    <s v="ANA"/>
    <m/>
    <m/>
    <m/>
    <n v="0"/>
    <m/>
    <m/>
    <m/>
    <m/>
    <m/>
    <m/>
    <m/>
    <m/>
    <m/>
    <m/>
    <m/>
    <m/>
    <m/>
    <m/>
    <m/>
    <m/>
    <m/>
    <m/>
    <m/>
    <x v="1"/>
    <n v="0"/>
    <n v="0"/>
    <n v="0"/>
    <x v="0"/>
    <m/>
    <m/>
    <n v="188.3"/>
    <x v="0"/>
  </r>
  <r>
    <x v="20"/>
    <n v="13093"/>
    <x v="2986"/>
    <n v="4785"/>
    <n v="45809"/>
    <m/>
    <s v="ANA"/>
    <m/>
    <m/>
    <m/>
    <n v="0"/>
    <m/>
    <m/>
    <m/>
    <m/>
    <m/>
    <m/>
    <m/>
    <m/>
    <m/>
    <m/>
    <m/>
    <m/>
    <m/>
    <m/>
    <m/>
    <m/>
    <m/>
    <m/>
    <m/>
    <x v="1"/>
    <n v="0"/>
    <n v="0"/>
    <n v="0"/>
    <x v="0"/>
    <m/>
    <m/>
    <n v="478.5"/>
    <x v="0"/>
  </r>
  <r>
    <x v="20"/>
    <n v="13094"/>
    <x v="2987"/>
    <n v="272"/>
    <n v="45778"/>
    <m/>
    <s v="ANA"/>
    <m/>
    <m/>
    <m/>
    <n v="0"/>
    <m/>
    <m/>
    <m/>
    <m/>
    <m/>
    <m/>
    <m/>
    <m/>
    <m/>
    <m/>
    <m/>
    <m/>
    <m/>
    <m/>
    <m/>
    <m/>
    <m/>
    <m/>
    <m/>
    <x v="1"/>
    <n v="0"/>
    <n v="0"/>
    <n v="0"/>
    <x v="0"/>
    <m/>
    <m/>
    <n v="27.2"/>
    <x v="0"/>
  </r>
  <r>
    <x v="20"/>
    <n v="13095"/>
    <x v="2988"/>
    <n v="47"/>
    <n v="45778"/>
    <m/>
    <s v="ANA"/>
    <m/>
    <m/>
    <m/>
    <n v="0"/>
    <m/>
    <m/>
    <m/>
    <m/>
    <m/>
    <m/>
    <m/>
    <m/>
    <m/>
    <m/>
    <m/>
    <m/>
    <m/>
    <m/>
    <m/>
    <m/>
    <m/>
    <m/>
    <m/>
    <x v="1"/>
    <n v="0"/>
    <n v="0"/>
    <n v="0"/>
    <x v="0"/>
    <m/>
    <m/>
    <n v="4.7"/>
    <x v="0"/>
  </r>
  <r>
    <x v="20"/>
    <n v="13096"/>
    <x v="2989"/>
    <n v="9620"/>
    <n v="45778"/>
    <n v="45799"/>
    <s v="ANA"/>
    <m/>
    <s v="FASE 2"/>
    <m/>
    <n v="0"/>
    <m/>
    <m/>
    <m/>
    <m/>
    <m/>
    <m/>
    <m/>
    <m/>
    <m/>
    <m/>
    <m/>
    <m/>
    <m/>
    <m/>
    <m/>
    <m/>
    <m/>
    <m/>
    <m/>
    <x v="1"/>
    <n v="0"/>
    <n v="0"/>
    <n v="0"/>
    <x v="0"/>
    <m/>
    <m/>
    <n v="962"/>
    <x v="0"/>
  </r>
  <r>
    <x v="20"/>
    <n v="13097"/>
    <x v="2990"/>
    <n v="2698"/>
    <n v="45778"/>
    <m/>
    <s v="ANA"/>
    <m/>
    <m/>
    <m/>
    <n v="0"/>
    <m/>
    <m/>
    <m/>
    <m/>
    <m/>
    <m/>
    <m/>
    <m/>
    <m/>
    <m/>
    <m/>
    <m/>
    <m/>
    <m/>
    <m/>
    <m/>
    <m/>
    <m/>
    <m/>
    <x v="1"/>
    <n v="0"/>
    <n v="0"/>
    <n v="0"/>
    <x v="0"/>
    <m/>
    <m/>
    <n v="269.8"/>
    <x v="0"/>
  </r>
  <r>
    <x v="20"/>
    <n v="13098"/>
    <x v="2991"/>
    <n v="2081"/>
    <n v="45778"/>
    <n v="45809"/>
    <s v="ANA"/>
    <n v="45806"/>
    <s v="FASE 2"/>
    <m/>
    <n v="0"/>
    <s v="NO HAY"/>
    <n v="0"/>
    <s v="NO"/>
    <m/>
    <s v="NO"/>
    <m/>
    <m/>
    <m/>
    <n v="12"/>
    <n v="0"/>
    <n v="1"/>
    <n v="0"/>
    <s v="SI"/>
    <s v="SI"/>
    <s v="SI"/>
    <m/>
    <m/>
    <m/>
    <m/>
    <x v="1"/>
    <n v="0"/>
    <n v="0"/>
    <n v="12"/>
    <x v="1"/>
    <m/>
    <m/>
    <n v="208.1"/>
    <x v="0"/>
  </r>
  <r>
    <x v="21"/>
    <n v="18002"/>
    <x v="2992"/>
    <n v="543"/>
    <n v="45774"/>
    <n v="45964"/>
    <s v="Carmen"/>
    <m/>
    <s v="FASE 2"/>
    <n v="45995"/>
    <n v="0"/>
    <m/>
    <m/>
    <m/>
    <m/>
    <m/>
    <m/>
    <m/>
    <m/>
    <m/>
    <m/>
    <m/>
    <m/>
    <m/>
    <m/>
    <m/>
    <m/>
    <m/>
    <m/>
    <m/>
    <x v="3"/>
    <n v="0"/>
    <n v="0"/>
    <n v="0"/>
    <x v="0"/>
    <m/>
    <m/>
    <n v="54.3"/>
    <x v="0"/>
  </r>
  <r>
    <x v="21"/>
    <n v="18003"/>
    <x v="2993"/>
    <n v="19587"/>
    <n v="45774"/>
    <n v="45951"/>
    <s v="Carmen"/>
    <m/>
    <s v="FASE 2"/>
    <n v="46033"/>
    <n v="0"/>
    <m/>
    <m/>
    <m/>
    <m/>
    <m/>
    <m/>
    <m/>
    <m/>
    <m/>
    <m/>
    <m/>
    <m/>
    <m/>
    <m/>
    <m/>
    <m/>
    <m/>
    <m/>
    <m/>
    <x v="3"/>
    <n v="0"/>
    <n v="0"/>
    <n v="0"/>
    <x v="0"/>
    <m/>
    <m/>
    <n v="1958.7"/>
    <x v="0"/>
  </r>
  <r>
    <x v="21"/>
    <n v="18004"/>
    <x v="2994"/>
    <n v="712"/>
    <n v="45774"/>
    <n v="45964"/>
    <s v="Carmen"/>
    <m/>
    <s v="FASE 2"/>
    <n v="46063"/>
    <n v="0"/>
    <m/>
    <n v="0"/>
    <s v="NO"/>
    <m/>
    <s v="NO"/>
    <n v="0"/>
    <m/>
    <m/>
    <m/>
    <m/>
    <m/>
    <m/>
    <s v="NO"/>
    <s v="NO"/>
    <s v="NO"/>
    <m/>
    <m/>
    <m/>
    <m/>
    <x v="3"/>
    <n v="0"/>
    <n v="0"/>
    <n v="7"/>
    <x v="1"/>
    <m/>
    <m/>
    <n v="71.2"/>
    <x v="0"/>
  </r>
  <r>
    <x v="21"/>
    <n v="18005"/>
    <x v="2995"/>
    <n v="422"/>
    <n v="45774"/>
    <n v="45964"/>
    <s v="Carmen"/>
    <m/>
    <s v="FASE 2"/>
    <n v="45995"/>
    <n v="0"/>
    <m/>
    <m/>
    <m/>
    <m/>
    <m/>
    <m/>
    <m/>
    <m/>
    <m/>
    <m/>
    <m/>
    <m/>
    <m/>
    <m/>
    <m/>
    <m/>
    <m/>
    <m/>
    <m/>
    <x v="3"/>
    <n v="0"/>
    <n v="0"/>
    <n v="0"/>
    <x v="0"/>
    <m/>
    <m/>
    <n v="42.2"/>
    <x v="0"/>
  </r>
  <r>
    <x v="21"/>
    <n v="18006"/>
    <x v="2996"/>
    <n v="7357"/>
    <n v="45774"/>
    <n v="45951"/>
    <s v="Carmen"/>
    <m/>
    <s v="FASE 2"/>
    <n v="46014"/>
    <n v="1300"/>
    <n v="45991"/>
    <n v="0"/>
    <s v="SI"/>
    <n v="45625"/>
    <s v="NO"/>
    <n v="0"/>
    <n v="5000"/>
    <m/>
    <n v="22"/>
    <n v="12"/>
    <n v="1"/>
    <n v="0"/>
    <s v="SI. VETERINARIA OLESIA SHAPOVAL"/>
    <s v="NO"/>
    <s v="NO"/>
    <m/>
    <m/>
    <m/>
    <m/>
    <x v="3"/>
    <n v="0"/>
    <n v="0"/>
    <n v="15"/>
    <x v="1"/>
    <n v="0.6796248470844094"/>
    <m/>
    <n v="735.7"/>
    <x v="1"/>
  </r>
  <r>
    <x v="21"/>
    <n v="18001"/>
    <x v="2997"/>
    <n v="244"/>
    <n v="45774"/>
    <n v="45964"/>
    <s v="Carmen"/>
    <m/>
    <s v="FASE 2"/>
    <n v="46091"/>
    <n v="0"/>
    <m/>
    <m/>
    <m/>
    <m/>
    <m/>
    <m/>
    <m/>
    <m/>
    <m/>
    <m/>
    <m/>
    <m/>
    <m/>
    <m/>
    <m/>
    <m/>
    <m/>
    <m/>
    <m/>
    <x v="3"/>
    <n v="0"/>
    <n v="0"/>
    <n v="0"/>
    <x v="0"/>
    <m/>
    <m/>
    <n v="24.4"/>
    <x v="0"/>
  </r>
  <r>
    <x v="21"/>
    <n v="18007"/>
    <x v="2998"/>
    <n v="794"/>
    <n v="45774"/>
    <m/>
    <s v="Carmen"/>
    <m/>
    <m/>
    <s v="RECHAZADO POR NO ES ADMON PÚBLICA"/>
    <n v="0"/>
    <m/>
    <m/>
    <m/>
    <m/>
    <m/>
    <m/>
    <m/>
    <m/>
    <m/>
    <m/>
    <m/>
    <m/>
    <m/>
    <m/>
    <m/>
    <m/>
    <m/>
    <m/>
    <m/>
    <x v="3"/>
    <n v="0"/>
    <n v="0"/>
    <n v="0"/>
    <x v="0"/>
    <m/>
    <m/>
    <n v="79.400000000000006"/>
    <x v="0"/>
  </r>
  <r>
    <x v="21"/>
    <n v="18010"/>
    <x v="2999"/>
    <n v="592"/>
    <n v="45774"/>
    <m/>
    <s v="Carmen"/>
    <n v="45888"/>
    <m/>
    <m/>
    <n v="20"/>
    <n v="45874"/>
    <n v="0"/>
    <s v="SI"/>
    <n v="45804"/>
    <s v="LO HARAN"/>
    <n v="0"/>
    <n v="2000"/>
    <n v="2000"/>
    <n v="0"/>
    <n v="0"/>
    <m/>
    <m/>
    <s v="SI.C.O.V.DE GRANADA"/>
    <s v="NO"/>
    <s v="PENDIENTE DE CONTRATAR"/>
    <m/>
    <m/>
    <m/>
    <m/>
    <x v="3"/>
    <n v="0"/>
    <n v="0"/>
    <n v="14"/>
    <x v="1"/>
    <n v="3.3783783783783785"/>
    <n v="3.3783783783783785"/>
    <n v="59.2"/>
    <x v="1"/>
  </r>
  <r>
    <x v="21"/>
    <n v="18011"/>
    <x v="3000"/>
    <n v="5784"/>
    <n v="45774"/>
    <n v="45820"/>
    <s v="Carmen"/>
    <n v="45791"/>
    <s v="FASE 2"/>
    <s v="03/07/2025 INICIO PROCEDIMIENTO/ 2/9/25 AMPLIACION DEL PLAZO"/>
    <n v="0"/>
    <s v="ACTUALIZADO EN RAIA CHIPADOS Y VACUNADOS, NO HABLA DE ESTERILIZADOS"/>
    <m/>
    <s v="SI"/>
    <n v="45491"/>
    <s v="SI"/>
    <n v="100"/>
    <n v="9000"/>
    <m/>
    <n v="9"/>
    <n v="0"/>
    <m/>
    <m/>
    <s v="SI/ DELAGOS S.L."/>
    <s v="?"/>
    <s v="?"/>
    <m/>
    <m/>
    <m/>
    <m/>
    <x v="3"/>
    <n v="0"/>
    <n v="0"/>
    <n v="11"/>
    <x v="1"/>
    <n v="1.5560165975103735"/>
    <m/>
    <n v="578.4"/>
    <x v="0"/>
  </r>
  <r>
    <x v="21"/>
    <n v="18012"/>
    <x v="3001"/>
    <n v="2335"/>
    <n v="45774"/>
    <n v="45951"/>
    <s v="Carmen"/>
    <m/>
    <s v="FASE 2"/>
    <n v="46033"/>
    <n v="0"/>
    <m/>
    <m/>
    <m/>
    <m/>
    <m/>
    <m/>
    <m/>
    <m/>
    <m/>
    <m/>
    <m/>
    <m/>
    <m/>
    <m/>
    <m/>
    <m/>
    <m/>
    <m/>
    <m/>
    <x v="3"/>
    <n v="0"/>
    <n v="0"/>
    <n v="0"/>
    <x v="0"/>
    <m/>
    <m/>
    <n v="233.5"/>
    <x v="0"/>
  </r>
  <r>
    <x v="21"/>
    <n v="18013"/>
    <x v="3002"/>
    <n v="5657"/>
    <n v="45774"/>
    <n v="45951"/>
    <s v="Carmen"/>
    <m/>
    <s v="FASE 2"/>
    <n v="46048"/>
    <n v="0"/>
    <s v="--"/>
    <m/>
    <s v="SI"/>
    <n v="45802"/>
    <m/>
    <m/>
    <m/>
    <m/>
    <m/>
    <m/>
    <m/>
    <m/>
    <s v="FALTA DE RECURSOS MATERIALES, PERSONALES..."/>
    <m/>
    <m/>
    <m/>
    <m/>
    <m/>
    <m/>
    <x v="3"/>
    <n v="0"/>
    <n v="0"/>
    <n v="4"/>
    <x v="1"/>
    <m/>
    <m/>
    <n v="565.70000000000005"/>
    <x v="0"/>
  </r>
  <r>
    <x v="21"/>
    <n v="18014"/>
    <x v="3003"/>
    <n v="10399"/>
    <n v="45774"/>
    <n v="45951"/>
    <s v="Carmen"/>
    <m/>
    <s v="FASE 2"/>
    <n v="46034"/>
    <n v="0"/>
    <m/>
    <m/>
    <m/>
    <m/>
    <m/>
    <m/>
    <m/>
    <m/>
    <m/>
    <m/>
    <m/>
    <m/>
    <m/>
    <m/>
    <m/>
    <m/>
    <m/>
    <m/>
    <m/>
    <x v="3"/>
    <n v="0"/>
    <n v="0"/>
    <n v="0"/>
    <x v="0"/>
    <m/>
    <m/>
    <n v="1039.9000000000001"/>
    <x v="0"/>
  </r>
  <r>
    <x v="21"/>
    <n v="18015"/>
    <x v="3004"/>
    <n v="454"/>
    <n v="45774"/>
    <n v="45964"/>
    <s v="Carmen"/>
    <m/>
    <s v="FASE 2"/>
    <n v="46093"/>
    <n v="0"/>
    <m/>
    <m/>
    <m/>
    <m/>
    <m/>
    <m/>
    <m/>
    <m/>
    <m/>
    <m/>
    <m/>
    <m/>
    <m/>
    <m/>
    <m/>
    <m/>
    <m/>
    <m/>
    <m/>
    <x v="3"/>
    <n v="0"/>
    <n v="0"/>
    <n v="0"/>
    <x v="0"/>
    <m/>
    <m/>
    <n v="45.4"/>
    <x v="0"/>
  </r>
  <r>
    <x v="21"/>
    <n v="18016"/>
    <x v="3005"/>
    <n v="325"/>
    <n v="45774"/>
    <n v="45964"/>
    <s v="Carmen"/>
    <m/>
    <s v="FASE 2"/>
    <n v="46059"/>
    <n v="0"/>
    <s v="--"/>
    <m/>
    <s v="NO"/>
    <s v="--"/>
    <s v="SI/ ERROR AL ESCRIBIR, DEBIO PONER NO"/>
    <m/>
    <m/>
    <m/>
    <m/>
    <m/>
    <m/>
    <m/>
    <s v="NO"/>
    <s v="NO"/>
    <s v="NO"/>
    <m/>
    <m/>
    <m/>
    <m/>
    <x v="3"/>
    <n v="0"/>
    <n v="0"/>
    <n v="7"/>
    <x v="1"/>
    <m/>
    <m/>
    <n v="32.5"/>
    <x v="0"/>
  </r>
  <r>
    <x v="21"/>
    <n v="18017"/>
    <x v="3006"/>
    <n v="27311"/>
    <n v="45774"/>
    <n v="45951"/>
    <s v="Carmen"/>
    <m/>
    <s v="FASE 2"/>
    <n v="46045"/>
    <n v="185"/>
    <n v="45506"/>
    <m/>
    <s v="SI"/>
    <n v="45506"/>
    <s v="SI/ "/>
    <m/>
    <n v="167102.62"/>
    <m/>
    <m/>
    <m/>
    <m/>
    <m/>
    <s v="NO/ COLABORACION  DE APAMA"/>
    <s v="SI"/>
    <s v="SI"/>
    <m/>
    <m/>
    <m/>
    <m/>
    <x v="3"/>
    <n v="0"/>
    <n v="0"/>
    <n v="9"/>
    <x v="1"/>
    <n v="6.1185097579729781"/>
    <m/>
    <n v="2731.1"/>
    <x v="2"/>
  </r>
  <r>
    <x v="21"/>
    <n v="18904"/>
    <x v="3007"/>
    <n v="931"/>
    <n v="45774"/>
    <n v="45964"/>
    <s v="Carmen"/>
    <m/>
    <s v="FASE 2"/>
    <n v="46034"/>
    <n v="95"/>
    <n v="2024"/>
    <n v="0"/>
    <s v="NO"/>
    <s v="--"/>
    <s v="NO"/>
    <n v="0"/>
    <m/>
    <m/>
    <m/>
    <m/>
    <m/>
    <m/>
    <s v="SI/ DELAGOS MASCOTAS"/>
    <s v="NO"/>
    <s v="NO"/>
    <m/>
    <m/>
    <m/>
    <m/>
    <x v="3"/>
    <n v="0"/>
    <n v="0"/>
    <n v="10"/>
    <x v="1"/>
    <m/>
    <m/>
    <n v="93.1"/>
    <x v="1"/>
  </r>
  <r>
    <x v="21"/>
    <n v="18018"/>
    <x v="3008"/>
    <n v="557"/>
    <n v="45774"/>
    <n v="45827"/>
    <s v="Carmen"/>
    <m/>
    <s v="FASE 2"/>
    <s v="9/7/2025 INICIO DEL PROCEDIMIENTO/ 09/09/2025 AMPLIACION PLAZO"/>
    <n v="0"/>
    <m/>
    <m/>
    <s v="RESPONDE POR G MAIL"/>
    <m/>
    <s v="4/08/2025 RESPONDE  FALTA DE PERSONAL Y DE RECURSOS ECONOMICOS"/>
    <m/>
    <m/>
    <m/>
    <m/>
    <m/>
    <m/>
    <m/>
    <m/>
    <m/>
    <m/>
    <m/>
    <m/>
    <m/>
    <m/>
    <x v="3"/>
    <n v="0"/>
    <n v="0"/>
    <n v="2"/>
    <x v="1"/>
    <m/>
    <m/>
    <n v="55.7"/>
    <x v="0"/>
  </r>
  <r>
    <x v="21"/>
    <n v="18020"/>
    <x v="3009"/>
    <n v="610"/>
    <n v="45774"/>
    <n v="45964"/>
    <s v="Carmen"/>
    <m/>
    <s v="FASE 2"/>
    <n v="46014"/>
    <n v="0"/>
    <m/>
    <m/>
    <m/>
    <m/>
    <m/>
    <m/>
    <m/>
    <m/>
    <m/>
    <m/>
    <m/>
    <m/>
    <m/>
    <m/>
    <m/>
    <m/>
    <m/>
    <m/>
    <m/>
    <x v="3"/>
    <n v="0"/>
    <n v="0"/>
    <n v="0"/>
    <x v="0"/>
    <m/>
    <m/>
    <n v="61"/>
    <x v="0"/>
  </r>
  <r>
    <x v="21"/>
    <n v="18021"/>
    <x v="3010"/>
    <n v="25405"/>
    <n v="45774"/>
    <n v="45952"/>
    <s v="Carmen"/>
    <m/>
    <s v="FASE 2"/>
    <n v="46017"/>
    <n v="334"/>
    <n v="45962"/>
    <n v="50"/>
    <s v="SI"/>
    <n v="45230"/>
    <s v="SI"/>
    <n v="50"/>
    <n v="5000"/>
    <m/>
    <n v="9"/>
    <m/>
    <m/>
    <m/>
    <s v="---"/>
    <s v="NO"/>
    <s v="NO"/>
    <m/>
    <m/>
    <m/>
    <m/>
    <x v="3"/>
    <n v="0.5"/>
    <n v="167"/>
    <n v="12"/>
    <x v="1"/>
    <n v="0.19681165124975397"/>
    <m/>
    <n v="2540.5"/>
    <x v="1"/>
  </r>
  <r>
    <x v="21"/>
    <n v="18022"/>
    <x v="3011"/>
    <n v="20455"/>
    <n v="45774"/>
    <m/>
    <s v="Carmen"/>
    <n v="45828"/>
    <s v="FASE 2"/>
    <s v="ME ENVIA A PAG DE TRANSPARENCIA. PAG NO ENCONTRADA"/>
    <n v="0"/>
    <m/>
    <m/>
    <m/>
    <m/>
    <m/>
    <m/>
    <m/>
    <m/>
    <m/>
    <m/>
    <m/>
    <m/>
    <m/>
    <m/>
    <m/>
    <m/>
    <m/>
    <m/>
    <m/>
    <x v="3"/>
    <n v="0"/>
    <n v="0"/>
    <n v="0"/>
    <x v="0"/>
    <m/>
    <m/>
    <n v="2045.5"/>
    <x v="0"/>
  </r>
  <r>
    <x v="21"/>
    <n v="18023"/>
    <x v="3012"/>
    <n v="20562"/>
    <n v="45774"/>
    <n v="45952"/>
    <s v="Carmen"/>
    <m/>
    <s v="FASE 2"/>
    <m/>
    <n v="0"/>
    <m/>
    <m/>
    <m/>
    <m/>
    <m/>
    <m/>
    <m/>
    <m/>
    <m/>
    <m/>
    <m/>
    <m/>
    <m/>
    <m/>
    <m/>
    <m/>
    <m/>
    <m/>
    <m/>
    <x v="3"/>
    <n v="0"/>
    <n v="0"/>
    <n v="0"/>
    <x v="0"/>
    <m/>
    <m/>
    <n v="2056.1999999999998"/>
    <x v="0"/>
  </r>
  <r>
    <x v="21"/>
    <n v="18024"/>
    <x v="3013"/>
    <n v="1009"/>
    <n v="45774"/>
    <n v="45814"/>
    <s v="Carmen"/>
    <n v="45783"/>
    <s v="FASE 2"/>
    <s v="26/06/2025 INICIO PROCEDIMIENTO/ 29/8/25 AMPLIACION DEL PLAZO"/>
    <n v="0"/>
    <m/>
    <m/>
    <s v="SI"/>
    <n v="45757"/>
    <s v="SUBVENCION PARA RECOGIDA DE ANIMALES"/>
    <m/>
    <m/>
    <m/>
    <m/>
    <m/>
    <m/>
    <m/>
    <m/>
    <m/>
    <m/>
    <m/>
    <m/>
    <m/>
    <m/>
    <x v="3"/>
    <n v="0"/>
    <n v="0"/>
    <n v="3"/>
    <x v="1"/>
    <m/>
    <m/>
    <n v="100.9"/>
    <x v="0"/>
  </r>
  <r>
    <x v="21"/>
    <n v="18025"/>
    <x v="3014"/>
    <n v="316"/>
    <n v="45774"/>
    <n v="45964"/>
    <s v="Carmen"/>
    <m/>
    <s v="FASE 2"/>
    <n v="46014"/>
    <n v="0"/>
    <m/>
    <m/>
    <s v="NO"/>
    <s v="---"/>
    <s v="NO"/>
    <m/>
    <m/>
    <m/>
    <m/>
    <m/>
    <m/>
    <m/>
    <s v="NO"/>
    <s v="NO"/>
    <s v="NO"/>
    <m/>
    <m/>
    <m/>
    <m/>
    <x v="3"/>
    <n v="0"/>
    <n v="0"/>
    <n v="6"/>
    <x v="1"/>
    <m/>
    <m/>
    <n v="31.6"/>
    <x v="0"/>
  </r>
  <r>
    <x v="21"/>
    <n v="18027"/>
    <x v="3015"/>
    <n v="3339"/>
    <n v="45774"/>
    <n v="45952"/>
    <s v="Carmen"/>
    <m/>
    <s v="FASE 2"/>
    <n v="46021"/>
    <n v="0"/>
    <m/>
    <m/>
    <s v="NO"/>
    <s v="---"/>
    <s v="NO"/>
    <m/>
    <m/>
    <m/>
    <m/>
    <m/>
    <m/>
    <m/>
    <s v="NO"/>
    <s v="NO"/>
    <s v="NO"/>
    <m/>
    <m/>
    <m/>
    <m/>
    <x v="3"/>
    <n v="0"/>
    <n v="0"/>
    <n v="6"/>
    <x v="1"/>
    <m/>
    <m/>
    <n v="333.9"/>
    <x v="0"/>
  </r>
  <r>
    <x v="21"/>
    <n v="18028"/>
    <x v="3016"/>
    <n v="1021"/>
    <n v="45774"/>
    <n v="45952"/>
    <s v="Carmen"/>
    <m/>
    <s v="FASE 2"/>
    <n v="46030"/>
    <n v="0"/>
    <m/>
    <m/>
    <s v="NO"/>
    <s v="---"/>
    <s v="NO"/>
    <n v="0"/>
    <m/>
    <m/>
    <m/>
    <m/>
    <m/>
    <m/>
    <s v="NO"/>
    <s v="NO"/>
    <s v="NO"/>
    <m/>
    <m/>
    <m/>
    <m/>
    <x v="3"/>
    <n v="0"/>
    <n v="0"/>
    <n v="7"/>
    <x v="1"/>
    <m/>
    <m/>
    <n v="102.1"/>
    <x v="0"/>
  </r>
  <r>
    <x v="21"/>
    <n v="18029"/>
    <x v="3017"/>
    <n v="2246"/>
    <n v="45774"/>
    <n v="45952"/>
    <s v="Carmen"/>
    <m/>
    <s v="FASE 2"/>
    <n v="46038"/>
    <n v="0"/>
    <s v="--"/>
    <m/>
    <m/>
    <m/>
    <m/>
    <m/>
    <m/>
    <m/>
    <m/>
    <m/>
    <m/>
    <m/>
    <s v="SI. USKAR (PROTECTORA DE ANIMALES)"/>
    <s v="--"/>
    <s v="--"/>
    <m/>
    <m/>
    <m/>
    <m/>
    <x v="3"/>
    <n v="0"/>
    <n v="0"/>
    <n v="4"/>
    <x v="1"/>
    <m/>
    <m/>
    <n v="224.6"/>
    <x v="0"/>
  </r>
  <r>
    <x v="21"/>
    <n v="18030"/>
    <x v="3018"/>
    <n v="695"/>
    <n v="45774"/>
    <n v="45964"/>
    <s v="Carmen"/>
    <m/>
    <s v="FASE 2"/>
    <n v="46043"/>
    <n v="165"/>
    <n v="2024"/>
    <m/>
    <s v="TIENE PLAN SIN VALOR NORMATIVO NI APROBACION PLENARIA"/>
    <m/>
    <s v="NO"/>
    <n v="0"/>
    <m/>
    <m/>
    <m/>
    <m/>
    <m/>
    <m/>
    <s v="SI/ VETERINARIA PARA EL CER"/>
    <s v="NO"/>
    <s v="NO"/>
    <m/>
    <m/>
    <m/>
    <m/>
    <x v="3"/>
    <n v="0"/>
    <n v="0"/>
    <n v="8"/>
    <x v="1"/>
    <m/>
    <m/>
    <n v="69.5"/>
    <x v="3"/>
  </r>
  <r>
    <x v="21"/>
    <n v="18032"/>
    <x v="3019"/>
    <n v="311"/>
    <n v="45774"/>
    <n v="45964"/>
    <s v="Carmen"/>
    <m/>
    <s v="FASE 2"/>
    <n v="46036"/>
    <n v="0"/>
    <m/>
    <m/>
    <s v="NO"/>
    <s v="--"/>
    <s v="NO"/>
    <n v="0"/>
    <m/>
    <m/>
    <m/>
    <m/>
    <m/>
    <m/>
    <s v="NO"/>
    <s v="NO"/>
    <s v="NO"/>
    <m/>
    <m/>
    <m/>
    <m/>
    <x v="3"/>
    <n v="0"/>
    <n v="0"/>
    <n v="7"/>
    <x v="1"/>
    <m/>
    <m/>
    <n v="31.1"/>
    <x v="0"/>
  </r>
  <r>
    <x v="21"/>
    <n v="18033"/>
    <x v="3020"/>
    <n v="308"/>
    <n v="45774"/>
    <m/>
    <s v="Carmen"/>
    <n v="45776"/>
    <s v="FASE 2"/>
    <s v="RECHAZADO- SIN IDENTIFICAR"/>
    <n v="0"/>
    <m/>
    <m/>
    <m/>
    <m/>
    <m/>
    <m/>
    <m/>
    <m/>
    <m/>
    <m/>
    <m/>
    <m/>
    <m/>
    <m/>
    <m/>
    <m/>
    <m/>
    <m/>
    <m/>
    <x v="3"/>
    <n v="0"/>
    <n v="0"/>
    <n v="0"/>
    <x v="0"/>
    <m/>
    <m/>
    <n v="30.8"/>
    <x v="0"/>
  </r>
  <r>
    <x v="21"/>
    <n v="18034"/>
    <x v="3021"/>
    <n v="537"/>
    <n v="45774"/>
    <n v="45964"/>
    <s v="Carmen"/>
    <m/>
    <m/>
    <n v="46010"/>
    <n v="0"/>
    <s v="--"/>
    <m/>
    <s v="SE ESTA APROBANDO AHORA"/>
    <m/>
    <s v="--"/>
    <m/>
    <m/>
    <m/>
    <m/>
    <m/>
    <m/>
    <m/>
    <s v="--"/>
    <s v="--"/>
    <s v="--"/>
    <m/>
    <m/>
    <m/>
    <m/>
    <x v="3"/>
    <n v="0"/>
    <n v="0"/>
    <n v="6"/>
    <x v="1"/>
    <m/>
    <m/>
    <n v="53.7"/>
    <x v="0"/>
  </r>
  <r>
    <x v="21"/>
    <n v="18035"/>
    <x v="3022"/>
    <n v="1517"/>
    <n v="45774"/>
    <n v="45952"/>
    <s v="Carmen"/>
    <m/>
    <s v="FASE 2"/>
    <n v="46036"/>
    <n v="0"/>
    <m/>
    <m/>
    <m/>
    <m/>
    <m/>
    <m/>
    <m/>
    <m/>
    <m/>
    <m/>
    <m/>
    <m/>
    <m/>
    <m/>
    <m/>
    <m/>
    <m/>
    <m/>
    <m/>
    <x v="3"/>
    <n v="0"/>
    <n v="0"/>
    <n v="0"/>
    <x v="0"/>
    <m/>
    <m/>
    <n v="151.69999999999999"/>
    <x v="0"/>
  </r>
  <r>
    <x v="21"/>
    <n v="18036"/>
    <x v="3023"/>
    <n v="5492"/>
    <n v="45774"/>
    <m/>
    <s v="Carmen"/>
    <n v="45793"/>
    <s v="OK"/>
    <m/>
    <n v="125"/>
    <n v="2025"/>
    <n v="0.7"/>
    <s v="SI"/>
    <n v="45502"/>
    <s v="Convenio 31 marzo  ???"/>
    <m/>
    <n v="5000"/>
    <m/>
    <n v="1"/>
    <m/>
    <m/>
    <m/>
    <s v="SI/ATHISA/LA FLAMENCA"/>
    <s v="NO/LAGOS"/>
    <s v="NO/ a traves de ATHISA"/>
    <m/>
    <m/>
    <m/>
    <m/>
    <x v="3"/>
    <n v="0.7"/>
    <n v="88"/>
    <n v="11"/>
    <x v="1"/>
    <n v="0.91041514930808454"/>
    <m/>
    <n v="549.20000000000005"/>
    <x v="1"/>
  </r>
  <r>
    <x v="21"/>
    <n v="18114"/>
    <x v="3024"/>
    <n v="681"/>
    <n v="45774"/>
    <n v="45964"/>
    <s v="Carmen"/>
    <m/>
    <s v="FASE 2"/>
    <n v="45995"/>
    <n v="0"/>
    <m/>
    <m/>
    <m/>
    <m/>
    <m/>
    <m/>
    <m/>
    <m/>
    <m/>
    <m/>
    <m/>
    <m/>
    <m/>
    <m/>
    <m/>
    <m/>
    <m/>
    <m/>
    <m/>
    <x v="3"/>
    <n v="0"/>
    <n v="0"/>
    <n v="0"/>
    <x v="0"/>
    <m/>
    <m/>
    <n v="68.099999999999994"/>
    <x v="0"/>
  </r>
  <r>
    <x v="21"/>
    <n v="18037"/>
    <x v="3025"/>
    <n v="658"/>
    <n v="45774"/>
    <n v="45964"/>
    <s v="Carmen"/>
    <m/>
    <s v="FASE 2"/>
    <n v="46029"/>
    <n v="0"/>
    <s v="NO HAY CENSO"/>
    <n v="0"/>
    <s v="NO"/>
    <s v="--"/>
    <s v="NO"/>
    <n v="0"/>
    <m/>
    <n v="4000"/>
    <n v="4"/>
    <m/>
    <n v="0"/>
    <n v="0"/>
    <s v="EN PROCESO"/>
    <s v="LA DIPUTACION DE GRANADA"/>
    <s v="NO"/>
    <m/>
    <m/>
    <m/>
    <m/>
    <x v="3"/>
    <n v="0"/>
    <n v="0"/>
    <n v="14"/>
    <x v="1"/>
    <m/>
    <n v="6.0790273556231007"/>
    <n v="65.8"/>
    <x v="0"/>
  </r>
  <r>
    <x v="21"/>
    <n v="18038"/>
    <x v="3026"/>
    <n v="1245"/>
    <n v="45774"/>
    <n v="45952"/>
    <s v="Carmen"/>
    <m/>
    <s v="FASE 2"/>
    <n v="46031"/>
    <n v="0"/>
    <m/>
    <m/>
    <s v="NO"/>
    <s v="--"/>
    <s v="NO"/>
    <n v="0"/>
    <m/>
    <m/>
    <m/>
    <m/>
    <m/>
    <m/>
    <s v="NO"/>
    <s v="NO"/>
    <s v="NO"/>
    <m/>
    <m/>
    <m/>
    <m/>
    <x v="3"/>
    <n v="0"/>
    <n v="0"/>
    <n v="7"/>
    <x v="1"/>
    <m/>
    <m/>
    <n v="124.5"/>
    <x v="0"/>
  </r>
  <r>
    <x v="21"/>
    <n v="18039"/>
    <x v="3027"/>
    <n v="3906"/>
    <n v="45774"/>
    <n v="45952"/>
    <s v="Carmen"/>
    <m/>
    <s v="FASE 2"/>
    <n v="46017"/>
    <n v="0"/>
    <m/>
    <m/>
    <s v="SI"/>
    <n v="45871"/>
    <m/>
    <m/>
    <m/>
    <m/>
    <m/>
    <m/>
    <m/>
    <m/>
    <m/>
    <m/>
    <m/>
    <m/>
    <m/>
    <m/>
    <m/>
    <x v="3"/>
    <n v="0"/>
    <n v="0"/>
    <n v="2"/>
    <x v="1"/>
    <m/>
    <m/>
    <n v="390.6"/>
    <x v="0"/>
  </r>
  <r>
    <x v="21"/>
    <n v="18040"/>
    <x v="3028"/>
    <n v="389"/>
    <n v="45774"/>
    <n v="45964"/>
    <s v="Carmen"/>
    <m/>
    <s v="FASE 2"/>
    <n v="46034"/>
    <n v="0"/>
    <s v="--"/>
    <m/>
    <s v="NO"/>
    <s v="--"/>
    <s v="NO"/>
    <n v="0"/>
    <m/>
    <m/>
    <m/>
    <m/>
    <m/>
    <m/>
    <s v="NO"/>
    <s v="NO"/>
    <s v="NO"/>
    <m/>
    <m/>
    <m/>
    <m/>
    <x v="3"/>
    <n v="0"/>
    <n v="0"/>
    <n v="8"/>
    <x v="1"/>
    <m/>
    <m/>
    <n v="38.9"/>
    <x v="0"/>
  </r>
  <r>
    <x v="21"/>
    <n v="18042"/>
    <x v="3029"/>
    <n v="576"/>
    <n v="45774"/>
    <n v="45964"/>
    <s v="Carmen"/>
    <m/>
    <s v="FASE 2"/>
    <n v="46030"/>
    <n v="0"/>
    <s v="--"/>
    <m/>
    <s v="NO"/>
    <s v="--"/>
    <s v="NO"/>
    <n v="0"/>
    <m/>
    <m/>
    <m/>
    <m/>
    <m/>
    <m/>
    <s v="NO"/>
    <s v="NO"/>
    <s v="NO"/>
    <m/>
    <m/>
    <m/>
    <m/>
    <x v="3"/>
    <n v="0"/>
    <n v="0"/>
    <n v="8"/>
    <x v="1"/>
    <m/>
    <m/>
    <n v="57.6"/>
    <x v="0"/>
  </r>
  <r>
    <x v="21"/>
    <n v="18043"/>
    <x v="3030"/>
    <n v="227"/>
    <n v="45774"/>
    <n v="45964"/>
    <s v="Carmen"/>
    <m/>
    <s v="FASE 2"/>
    <n v="46065"/>
    <n v="4"/>
    <s v=" RESPUESTA DE MATRICULA DE HONOR   GESTION Y SEGUIMIENTO LO HACE AYUNTAMIENTO, CON ASISTENCIA VETERINARIA"/>
    <m/>
    <m/>
    <m/>
    <m/>
    <m/>
    <m/>
    <m/>
    <m/>
    <m/>
    <m/>
    <m/>
    <m/>
    <m/>
    <m/>
    <m/>
    <m/>
    <m/>
    <m/>
    <x v="3"/>
    <n v="0"/>
    <n v="0"/>
    <n v="2"/>
    <x v="1"/>
    <m/>
    <m/>
    <n v="22.7"/>
    <x v="1"/>
  </r>
  <r>
    <x v="21"/>
    <n v="18044"/>
    <x v="3031"/>
    <n v="210"/>
    <n v="45774"/>
    <n v="45964"/>
    <s v="Carmen"/>
    <m/>
    <s v="FASE 2"/>
    <n v="45995"/>
    <n v="0"/>
    <m/>
    <m/>
    <m/>
    <m/>
    <m/>
    <m/>
    <m/>
    <m/>
    <m/>
    <m/>
    <m/>
    <m/>
    <m/>
    <m/>
    <m/>
    <m/>
    <m/>
    <m/>
    <m/>
    <x v="3"/>
    <n v="0"/>
    <n v="0"/>
    <n v="0"/>
    <x v="0"/>
    <m/>
    <m/>
    <n v="21"/>
    <x v="0"/>
  </r>
  <r>
    <x v="21"/>
    <n v="18045"/>
    <x v="3032"/>
    <n v="1289"/>
    <n v="45774"/>
    <n v="45952"/>
    <s v="Carmen"/>
    <m/>
    <s v="FASE 2"/>
    <n v="46056"/>
    <n v="0"/>
    <m/>
    <m/>
    <s v="NO/ ESTUDIANDO LA IMPLANTACION"/>
    <s v="--"/>
    <s v="NO"/>
    <n v="0"/>
    <m/>
    <m/>
    <m/>
    <m/>
    <m/>
    <m/>
    <s v="SI/ USKAR"/>
    <s v="--"/>
    <s v="--"/>
    <m/>
    <m/>
    <m/>
    <m/>
    <x v="3"/>
    <n v="0"/>
    <n v="0"/>
    <n v="7"/>
    <x v="1"/>
    <m/>
    <m/>
    <n v="128.9"/>
    <x v="0"/>
  </r>
  <r>
    <x v="21"/>
    <n v="18046"/>
    <x v="3033"/>
    <n v="1968"/>
    <n v="45774"/>
    <n v="45952"/>
    <s v="Carmen"/>
    <m/>
    <s v="FASE 2"/>
    <n v="46086"/>
    <n v="0"/>
    <m/>
    <m/>
    <s v="SI"/>
    <m/>
    <m/>
    <m/>
    <m/>
    <m/>
    <m/>
    <m/>
    <m/>
    <m/>
    <s v="SI/ "/>
    <s v="NO"/>
    <s v="NO"/>
    <m/>
    <m/>
    <m/>
    <m/>
    <x v="3"/>
    <n v="0"/>
    <n v="0"/>
    <n v="4"/>
    <x v="1"/>
    <m/>
    <m/>
    <n v="196.8"/>
    <x v="0"/>
  </r>
  <r>
    <x v="21"/>
    <n v="18047"/>
    <x v="3034"/>
    <n v="8296"/>
    <n v="45774"/>
    <m/>
    <s v="Carmen"/>
    <n v="45785"/>
    <s v="OK"/>
    <m/>
    <n v="0"/>
    <s v="NO"/>
    <n v="0"/>
    <s v="SI"/>
    <n v="45744"/>
    <s v="NO"/>
    <n v="0"/>
    <n v="2000"/>
    <n v="9000"/>
    <m/>
    <m/>
    <m/>
    <m/>
    <s v="PENDIENTE"/>
    <s v="NO/ DELAGOS"/>
    <s v="NO"/>
    <m/>
    <m/>
    <m/>
    <m/>
    <x v="3"/>
    <n v="0"/>
    <n v="0"/>
    <n v="11"/>
    <x v="1"/>
    <n v="0.24108003857280616"/>
    <n v="1.0848601735776278"/>
    <n v="829.6"/>
    <x v="0"/>
  </r>
  <r>
    <x v="21"/>
    <n v="18059"/>
    <x v="3035"/>
    <n v="5781"/>
    <n v="45774"/>
    <n v="45952"/>
    <s v="Carmen"/>
    <m/>
    <s v="FASE 2"/>
    <n v="46037"/>
    <n v="200"/>
    <s v="2024/ SIN ACABAR"/>
    <n v="0.4"/>
    <s v="--"/>
    <s v="--"/>
    <s v="SI"/>
    <m/>
    <m/>
    <m/>
    <n v="0"/>
    <n v="15"/>
    <m/>
    <m/>
    <m/>
    <m/>
    <m/>
    <m/>
    <m/>
    <m/>
    <m/>
    <x v="3"/>
    <n v="0.4"/>
    <n v="80"/>
    <n v="8"/>
    <x v="1"/>
    <m/>
    <m/>
    <n v="578.1"/>
    <x v="1"/>
  </r>
  <r>
    <x v="21"/>
    <n v="18061"/>
    <x v="3036"/>
    <n v="1242"/>
    <n v="45774"/>
    <n v="45952"/>
    <s v="Carmen"/>
    <m/>
    <s v="FASE 2"/>
    <n v="46051"/>
    <n v="0"/>
    <m/>
    <m/>
    <s v="--"/>
    <m/>
    <s v="DESCONOCE"/>
    <m/>
    <m/>
    <m/>
    <n v="2"/>
    <m/>
    <m/>
    <m/>
    <m/>
    <s v="NO/ DELAGOS MASCOTAS"/>
    <s v="NO"/>
    <m/>
    <m/>
    <m/>
    <m/>
    <x v="3"/>
    <n v="0"/>
    <n v="0"/>
    <n v="5"/>
    <x v="1"/>
    <m/>
    <m/>
    <n v="124.2"/>
    <x v="0"/>
  </r>
  <r>
    <x v="21"/>
    <n v="18062"/>
    <x v="3037"/>
    <n v="16693"/>
    <n v="45774"/>
    <n v="45952"/>
    <s v="Carmen"/>
    <m/>
    <s v="FASE 2"/>
    <n v="46034"/>
    <n v="0"/>
    <m/>
    <m/>
    <m/>
    <m/>
    <m/>
    <m/>
    <m/>
    <m/>
    <m/>
    <m/>
    <m/>
    <m/>
    <m/>
    <m/>
    <m/>
    <m/>
    <m/>
    <m/>
    <m/>
    <x v="3"/>
    <n v="0"/>
    <n v="0"/>
    <n v="0"/>
    <x v="0"/>
    <m/>
    <m/>
    <n v="1669.3"/>
    <x v="0"/>
  </r>
  <r>
    <x v="21"/>
    <n v="18048"/>
    <x v="3038"/>
    <n v="3714"/>
    <n v="45774"/>
    <n v="45952"/>
    <s v="Carmen"/>
    <m/>
    <s v="FASE 2"/>
    <n v="46078"/>
    <n v="100"/>
    <n v="46057"/>
    <n v="0.75"/>
    <s v="SI"/>
    <n v="45646"/>
    <s v="SI"/>
    <n v="0.75"/>
    <n v="5420.39"/>
    <n v="2931.83"/>
    <m/>
    <m/>
    <m/>
    <m/>
    <s v="SI.ASOCIACION EVOLUTION CATS Y DELAGOS"/>
    <s v="A DEMANDA. DELAGOS"/>
    <s v="NO"/>
    <m/>
    <m/>
    <m/>
    <m/>
    <x v="3"/>
    <n v="0.75"/>
    <n v="75"/>
    <n v="12"/>
    <x v="1"/>
    <n v="1.4594480344641896"/>
    <n v="0.78939956919763055"/>
    <n v="371.4"/>
    <x v="1"/>
  </r>
  <r>
    <x v="21"/>
    <n v="18049"/>
    <x v="3039"/>
    <n v="639"/>
    <n v="45774"/>
    <n v="45964"/>
    <s v="Carmen"/>
    <m/>
    <s v="FASE 2"/>
    <n v="46083"/>
    <n v="0"/>
    <m/>
    <m/>
    <m/>
    <m/>
    <m/>
    <m/>
    <m/>
    <m/>
    <m/>
    <m/>
    <m/>
    <m/>
    <m/>
    <m/>
    <m/>
    <m/>
    <m/>
    <m/>
    <m/>
    <x v="3"/>
    <n v="0"/>
    <n v="0"/>
    <n v="0"/>
    <x v="0"/>
    <m/>
    <m/>
    <n v="63.9"/>
    <x v="0"/>
  </r>
  <r>
    <x v="21"/>
    <n v="18050"/>
    <x v="3040"/>
    <n v="2084"/>
    <n v="45774"/>
    <n v="45952"/>
    <s v="Carmen"/>
    <m/>
    <s v="FASE 2"/>
    <n v="46034"/>
    <n v="0"/>
    <m/>
    <m/>
    <s v="SI"/>
    <s v="SEP 2024"/>
    <s v="SI"/>
    <m/>
    <n v="1600"/>
    <m/>
    <m/>
    <m/>
    <m/>
    <m/>
    <s v="--"/>
    <s v="--"/>
    <s v="--"/>
    <m/>
    <m/>
    <m/>
    <m/>
    <x v="3"/>
    <n v="0"/>
    <n v="0"/>
    <n v="7"/>
    <x v="1"/>
    <n v="0.76775431861804222"/>
    <m/>
    <n v="208.4"/>
    <x v="0"/>
  </r>
  <r>
    <x v="21"/>
    <n v="18051"/>
    <x v="3041"/>
    <n v="1278"/>
    <n v="45774"/>
    <n v="45952"/>
    <s v="Carmen"/>
    <m/>
    <s v="FASE 2"/>
    <n v="46021"/>
    <n v="0"/>
    <m/>
    <m/>
    <s v="NO"/>
    <m/>
    <s v="NO"/>
    <n v="0"/>
    <m/>
    <m/>
    <m/>
    <m/>
    <m/>
    <m/>
    <s v="NO"/>
    <s v="NO"/>
    <s v="NO"/>
    <m/>
    <m/>
    <m/>
    <m/>
    <x v="3"/>
    <n v="0"/>
    <n v="0"/>
    <n v="6"/>
    <x v="1"/>
    <m/>
    <m/>
    <n v="127.8"/>
    <x v="0"/>
  </r>
  <r>
    <x v="21"/>
    <n v="18053"/>
    <x v="3042"/>
    <n v="1793"/>
    <n v="45774"/>
    <n v="45952"/>
    <s v="Carmen"/>
    <m/>
    <s v="FASE 2"/>
    <n v="46090"/>
    <n v="0"/>
    <m/>
    <m/>
    <m/>
    <m/>
    <m/>
    <m/>
    <m/>
    <m/>
    <m/>
    <m/>
    <m/>
    <m/>
    <m/>
    <m/>
    <m/>
    <m/>
    <m/>
    <m/>
    <m/>
    <x v="3"/>
    <n v="0"/>
    <n v="0"/>
    <n v="0"/>
    <x v="0"/>
    <m/>
    <m/>
    <n v="179.3"/>
    <x v="0"/>
  </r>
  <r>
    <x v="21"/>
    <n v="18054"/>
    <x v="3043"/>
    <n v="966"/>
    <n v="45774"/>
    <n v="45964"/>
    <s v="Carmen"/>
    <m/>
    <s v="FASE 2"/>
    <n v="46014"/>
    <n v="0"/>
    <m/>
    <m/>
    <s v="NO"/>
    <s v="---"/>
    <s v="NO"/>
    <n v="0"/>
    <m/>
    <m/>
    <m/>
    <m/>
    <m/>
    <m/>
    <s v="NO"/>
    <s v="NO"/>
    <s v="NO"/>
    <m/>
    <m/>
    <m/>
    <m/>
    <x v="3"/>
    <n v="0"/>
    <n v="0"/>
    <n v="7"/>
    <x v="1"/>
    <m/>
    <m/>
    <n v="96.6"/>
    <x v="0"/>
  </r>
  <r>
    <x v="21"/>
    <n v="18912"/>
    <x v="3044"/>
    <n v="1775"/>
    <n v="45774"/>
    <n v="45952"/>
    <s v="Carmen"/>
    <m/>
    <s v="FASE 2"/>
    <n v="46092"/>
    <n v="163"/>
    <n v="2025"/>
    <n v="5"/>
    <s v="SI"/>
    <n v="45786"/>
    <s v="NO"/>
    <n v="0"/>
    <n v="2500"/>
    <m/>
    <m/>
    <m/>
    <m/>
    <m/>
    <s v="SI/ASOCIACION PELUDITOS DE CUEVAS"/>
    <s v="NO"/>
    <s v="SI"/>
    <m/>
    <m/>
    <m/>
    <m/>
    <x v="3"/>
    <n v="0.05"/>
    <n v="8"/>
    <n v="11"/>
    <x v="1"/>
    <n v="1.408450704225352"/>
    <m/>
    <n v="177.5"/>
    <x v="1"/>
  </r>
  <r>
    <x v="21"/>
    <n v="18056"/>
    <x v="3045"/>
    <n v="3936"/>
    <n v="45774"/>
    <n v="45952"/>
    <s v="Carmen"/>
    <m/>
    <s v="9+*"/>
    <n v="46034"/>
    <n v="0"/>
    <m/>
    <m/>
    <m/>
    <m/>
    <m/>
    <m/>
    <m/>
    <m/>
    <m/>
    <m/>
    <m/>
    <m/>
    <m/>
    <m/>
    <m/>
    <m/>
    <m/>
    <m/>
    <m/>
    <x v="3"/>
    <n v="0"/>
    <n v="0"/>
    <n v="0"/>
    <x v="0"/>
    <m/>
    <m/>
    <n v="393.6"/>
    <x v="0"/>
  </r>
  <r>
    <x v="21"/>
    <n v="18057"/>
    <x v="3046"/>
    <n v="7809"/>
    <n v="45774"/>
    <n v="45952"/>
    <s v="Carmen"/>
    <m/>
    <s v="FASE 2"/>
    <n v="46008"/>
    <n v="356"/>
    <n v="2025"/>
    <n v="90"/>
    <s v="SI"/>
    <n v="44952"/>
    <s v="SI"/>
    <n v="23"/>
    <n v="21972"/>
    <m/>
    <n v="14"/>
    <n v="0"/>
    <m/>
    <m/>
    <s v="COLABORACION CON ASOCIACION FELINOS CULLAR VEGA Y CLINICAS VETERINARIS FAUNIA, LAS GABIAS Y OLESSIA SHAPOVAL"/>
    <s v=". EN FUNCION DE LAS NECESIDADES DETECTADAS"/>
    <s v="SI"/>
    <m/>
    <m/>
    <m/>
    <m/>
    <x v="3"/>
    <n v="0.9"/>
    <n v="320"/>
    <n v="13"/>
    <x v="1"/>
    <n v="2.8136765270841337"/>
    <m/>
    <n v="780.9"/>
    <x v="1"/>
  </r>
  <r>
    <x v="21"/>
    <n v="18063"/>
    <x v="3047"/>
    <n v="1695"/>
    <n v="45774"/>
    <n v="45952"/>
    <s v="Carmen"/>
    <m/>
    <s v="FASE 2"/>
    <n v="46034"/>
    <n v="0"/>
    <m/>
    <m/>
    <m/>
    <m/>
    <m/>
    <m/>
    <m/>
    <m/>
    <m/>
    <m/>
    <m/>
    <m/>
    <m/>
    <m/>
    <m/>
    <m/>
    <m/>
    <m/>
    <m/>
    <x v="3"/>
    <n v="0"/>
    <n v="0"/>
    <n v="0"/>
    <x v="0"/>
    <m/>
    <m/>
    <n v="169.5"/>
    <x v="0"/>
  </r>
  <r>
    <x v="21"/>
    <n v="18064"/>
    <x v="3048"/>
    <n v="383"/>
    <n v="45774"/>
    <n v="45964"/>
    <s v="Carmen"/>
    <m/>
    <s v="FASE 2"/>
    <n v="45995"/>
    <n v="0"/>
    <m/>
    <m/>
    <m/>
    <m/>
    <m/>
    <m/>
    <m/>
    <m/>
    <m/>
    <m/>
    <m/>
    <m/>
    <m/>
    <m/>
    <m/>
    <m/>
    <m/>
    <m/>
    <m/>
    <x v="3"/>
    <n v="0"/>
    <n v="0"/>
    <n v="0"/>
    <x v="0"/>
    <m/>
    <m/>
    <n v="38.299999999999997"/>
    <x v="0"/>
  </r>
  <r>
    <x v="21"/>
    <n v="18065"/>
    <x v="3049"/>
    <n v="640"/>
    <n v="45774"/>
    <n v="45964"/>
    <s v="Carmen"/>
    <m/>
    <s v="FASE 2"/>
    <n v="46020"/>
    <n v="0"/>
    <s v="--"/>
    <n v="0"/>
    <s v="NO"/>
    <s v="--"/>
    <s v="NO"/>
    <n v="0"/>
    <m/>
    <n v="3000"/>
    <n v="2"/>
    <n v="0"/>
    <m/>
    <m/>
    <s v="SI. DELEGACION MASCOTAS"/>
    <s v="SI"/>
    <s v="NO"/>
    <m/>
    <m/>
    <m/>
    <m/>
    <x v="3"/>
    <n v="0"/>
    <n v="0"/>
    <n v="12"/>
    <x v="1"/>
    <m/>
    <n v="4.6875"/>
    <n v="64"/>
    <x v="0"/>
  </r>
  <r>
    <x v="21"/>
    <n v="18066"/>
    <x v="3050"/>
    <n v="2622"/>
    <n v="45774"/>
    <m/>
    <s v="Carmen"/>
    <n v="45782"/>
    <s v="OK"/>
    <m/>
    <n v="0"/>
    <m/>
    <n v="0"/>
    <s v="NO"/>
    <m/>
    <s v="NO"/>
    <m/>
    <m/>
    <m/>
    <n v="10"/>
    <m/>
    <m/>
    <m/>
    <s v="SI"/>
    <s v="SI"/>
    <s v="NO"/>
    <m/>
    <m/>
    <m/>
    <m/>
    <x v="3"/>
    <n v="0"/>
    <n v="0"/>
    <n v="7"/>
    <x v="1"/>
    <m/>
    <m/>
    <n v="262.2"/>
    <x v="0"/>
  </r>
  <r>
    <x v="21"/>
    <n v="18067"/>
    <x v="3051"/>
    <n v="810"/>
    <n v="45774"/>
    <n v="45964"/>
    <s v="Carmen"/>
    <m/>
    <s v="FASE 2"/>
    <n v="45995"/>
    <n v="0"/>
    <m/>
    <m/>
    <m/>
    <m/>
    <m/>
    <m/>
    <m/>
    <m/>
    <m/>
    <m/>
    <m/>
    <m/>
    <m/>
    <m/>
    <m/>
    <m/>
    <m/>
    <m/>
    <m/>
    <x v="3"/>
    <n v="0"/>
    <n v="0"/>
    <n v="0"/>
    <x v="0"/>
    <m/>
    <m/>
    <n v="81"/>
    <x v="0"/>
  </r>
  <r>
    <x v="21"/>
    <n v="18068"/>
    <x v="3052"/>
    <n v="2319"/>
    <n v="45774"/>
    <m/>
    <s v="Carmen"/>
    <n v="45888"/>
    <m/>
    <m/>
    <n v="0"/>
    <m/>
    <m/>
    <m/>
    <m/>
    <m/>
    <m/>
    <m/>
    <m/>
    <m/>
    <m/>
    <m/>
    <m/>
    <m/>
    <m/>
    <m/>
    <m/>
    <m/>
    <m/>
    <m/>
    <x v="3"/>
    <n v="0"/>
    <n v="0"/>
    <n v="0"/>
    <x v="0"/>
    <m/>
    <m/>
    <n v="231.9"/>
    <x v="0"/>
  </r>
  <r>
    <x v="21"/>
    <n v="18069"/>
    <x v="3053"/>
    <n v="606"/>
    <n v="45774"/>
    <n v="45964"/>
    <s v="Carmen"/>
    <m/>
    <s v="FASE 2"/>
    <n v="45995"/>
    <n v="0"/>
    <m/>
    <m/>
    <m/>
    <m/>
    <m/>
    <m/>
    <m/>
    <m/>
    <m/>
    <m/>
    <m/>
    <m/>
    <m/>
    <m/>
    <m/>
    <m/>
    <m/>
    <m/>
    <m/>
    <x v="3"/>
    <n v="0"/>
    <n v="0"/>
    <n v="0"/>
    <x v="0"/>
    <m/>
    <m/>
    <n v="60.6"/>
    <x v="0"/>
  </r>
  <r>
    <x v="21"/>
    <n v="18915"/>
    <x v="3054"/>
    <n v="824"/>
    <n v="45774"/>
    <n v="45964"/>
    <s v="Carmen"/>
    <m/>
    <s v="FASE 2"/>
    <n v="46014"/>
    <n v="0"/>
    <m/>
    <m/>
    <m/>
    <m/>
    <s v="NO"/>
    <m/>
    <m/>
    <m/>
    <n v="0"/>
    <n v="0"/>
    <m/>
    <m/>
    <s v="SI/ DELAGOS MASCOTAS"/>
    <s v="SI"/>
    <s v="NO"/>
    <m/>
    <m/>
    <m/>
    <m/>
    <x v="3"/>
    <n v="0"/>
    <n v="0"/>
    <n v="6"/>
    <x v="1"/>
    <m/>
    <m/>
    <n v="82.4"/>
    <x v="0"/>
  </r>
  <r>
    <x v="21"/>
    <m/>
    <x v="3055"/>
    <n v="373"/>
    <n v="45774"/>
    <n v="45964"/>
    <s v="Carmen"/>
    <m/>
    <s v="FASE 2"/>
    <n v="46049"/>
    <n v="0"/>
    <m/>
    <m/>
    <m/>
    <m/>
    <m/>
    <m/>
    <m/>
    <m/>
    <m/>
    <m/>
    <m/>
    <m/>
    <m/>
    <m/>
    <m/>
    <m/>
    <m/>
    <m/>
    <m/>
    <x v="3"/>
    <n v="0"/>
    <n v="0"/>
    <n v="0"/>
    <x v="0"/>
    <m/>
    <m/>
    <n v="37.299999999999997"/>
    <x v="0"/>
  </r>
  <r>
    <x v="21"/>
    <n v="18071"/>
    <x v="3056"/>
    <n v="7209"/>
    <n v="45774"/>
    <n v="45952"/>
    <s v="Carmen"/>
    <m/>
    <s v="FASE 2"/>
    <n v="46014"/>
    <n v="188"/>
    <n v="2025"/>
    <n v="0.64"/>
    <s v="SI"/>
    <n v="45805"/>
    <s v="SI"/>
    <n v="0.42"/>
    <n v="7200"/>
    <n v="12800"/>
    <m/>
    <n v="0"/>
    <m/>
    <m/>
    <s v="SI.ASOCIACION DE AYUDA A LOS ANIMALES PADUL DURCAL.COLEGIO VETERINARIOS DE GRANADA.DELAGOS MASCOTAS S.L."/>
    <s v="SI"/>
    <s v="---"/>
    <m/>
    <m/>
    <m/>
    <m/>
    <x v="3"/>
    <n v="0.64"/>
    <n v="120"/>
    <n v="13"/>
    <x v="1"/>
    <n v="0.99875156054931336"/>
    <n v="1.775558329865446"/>
    <n v="720.9"/>
    <x v="1"/>
  </r>
  <r>
    <x v="21"/>
    <n v="18072"/>
    <x v="3057"/>
    <n v="845"/>
    <n v="45774"/>
    <n v="45964"/>
    <s v="Carmen"/>
    <m/>
    <s v="FASE 2"/>
    <n v="45995"/>
    <n v="0"/>
    <m/>
    <n v="0.65"/>
    <s v="NO ESTAN EN ELLO"/>
    <m/>
    <s v="NO"/>
    <n v="0"/>
    <m/>
    <m/>
    <m/>
    <m/>
    <m/>
    <m/>
    <m/>
    <m/>
    <m/>
    <m/>
    <m/>
    <m/>
    <m/>
    <x v="3"/>
    <n v="0.65"/>
    <n v="0"/>
    <n v="4"/>
    <x v="1"/>
    <m/>
    <m/>
    <n v="84.5"/>
    <x v="0"/>
  </r>
  <r>
    <x v="21"/>
    <n v="18074"/>
    <x v="3058"/>
    <n v="303"/>
    <n v="45774"/>
    <n v="45964"/>
    <s v="Carmen"/>
    <m/>
    <s v="FASE 2"/>
    <n v="46035"/>
    <n v="0"/>
    <m/>
    <m/>
    <m/>
    <m/>
    <s v="LA INFORMACION NO EXISTE POR FALTA DE COLONIAS"/>
    <m/>
    <m/>
    <m/>
    <m/>
    <m/>
    <m/>
    <m/>
    <m/>
    <m/>
    <m/>
    <m/>
    <m/>
    <m/>
    <m/>
    <x v="3"/>
    <n v="0"/>
    <n v="0"/>
    <n v="1"/>
    <x v="1"/>
    <m/>
    <m/>
    <n v="30.3"/>
    <x v="0"/>
  </r>
  <r>
    <x v="21"/>
    <n v="18076"/>
    <x v="3059"/>
    <n v="964"/>
    <n v="45774"/>
    <n v="45964"/>
    <s v="Carmen"/>
    <m/>
    <s v="FASE 2"/>
    <n v="46013"/>
    <n v="0"/>
    <m/>
    <m/>
    <s v="NO"/>
    <s v="---"/>
    <s v="NO PROCEDE"/>
    <m/>
    <m/>
    <m/>
    <m/>
    <m/>
    <m/>
    <m/>
    <s v="NO"/>
    <s v="NO"/>
    <s v="NO"/>
    <m/>
    <m/>
    <m/>
    <m/>
    <x v="3"/>
    <n v="0"/>
    <n v="0"/>
    <n v="6"/>
    <x v="1"/>
    <m/>
    <m/>
    <n v="96.4"/>
    <x v="0"/>
  </r>
  <r>
    <x v="21"/>
    <n v="18077"/>
    <x v="3060"/>
    <n v="531"/>
    <n v="45774"/>
    <n v="45964"/>
    <s v="Carmen"/>
    <m/>
    <s v="FASE 2"/>
    <n v="46062"/>
    <n v="24"/>
    <n v="45883"/>
    <m/>
    <s v="NO/EN FASE DE ELABORACION"/>
    <m/>
    <s v="NO"/>
    <n v="0"/>
    <m/>
    <m/>
    <m/>
    <m/>
    <m/>
    <m/>
    <s v="NO/EN TRAMITACION"/>
    <s v="NO"/>
    <s v="NO"/>
    <m/>
    <m/>
    <m/>
    <m/>
    <x v="3"/>
    <n v="0"/>
    <n v="0"/>
    <n v="8"/>
    <x v="1"/>
    <m/>
    <m/>
    <n v="53.1"/>
    <x v="1"/>
  </r>
  <r>
    <x v="21"/>
    <n v="18078"/>
    <x v="3061"/>
    <n v="922"/>
    <n v="45774"/>
    <n v="45964"/>
    <s v="Carmen"/>
    <m/>
    <s v="FASE 2"/>
    <n v="46090"/>
    <n v="0"/>
    <m/>
    <m/>
    <m/>
    <m/>
    <m/>
    <m/>
    <m/>
    <m/>
    <m/>
    <m/>
    <m/>
    <m/>
    <m/>
    <m/>
    <m/>
    <m/>
    <m/>
    <m/>
    <m/>
    <x v="3"/>
    <n v="0"/>
    <n v="0"/>
    <n v="0"/>
    <x v="0"/>
    <m/>
    <m/>
    <n v="92.2"/>
    <x v="0"/>
  </r>
  <r>
    <x v="21"/>
    <n v="18079"/>
    <x v="3062"/>
    <n v="4625"/>
    <n v="45774"/>
    <n v="45952"/>
    <s v="Carmen"/>
    <m/>
    <s v="FASE 2"/>
    <n v="46090"/>
    <n v="0"/>
    <m/>
    <m/>
    <m/>
    <m/>
    <m/>
    <m/>
    <m/>
    <m/>
    <m/>
    <m/>
    <m/>
    <m/>
    <m/>
    <m/>
    <m/>
    <m/>
    <m/>
    <m/>
    <m/>
    <x v="3"/>
    <n v="0"/>
    <n v="0"/>
    <n v="0"/>
    <x v="0"/>
    <m/>
    <m/>
    <n v="462.5"/>
    <x v="0"/>
  </r>
  <r>
    <x v="21"/>
    <n v="18905"/>
    <x v="3063"/>
    <n v="23318"/>
    <n v="45774"/>
    <n v="45952"/>
    <s v="Carmen"/>
    <m/>
    <s v="FASE 2"/>
    <n v="46057"/>
    <n v="185"/>
    <s v="--"/>
    <n v="0.51100000000000001"/>
    <s v="SI"/>
    <n v="45712"/>
    <s v="NO"/>
    <n v="0"/>
    <m/>
    <m/>
    <n v="37"/>
    <n v="4"/>
    <m/>
    <m/>
    <s v="SI/CENTRO CANINO DELAGOS"/>
    <s v="SI"/>
    <s v="NO"/>
    <m/>
    <m/>
    <m/>
    <m/>
    <x v="3"/>
    <n v="0.51100000000000001"/>
    <n v="95"/>
    <n v="12"/>
    <x v="1"/>
    <m/>
    <m/>
    <n v="2331.8000000000002"/>
    <x v="2"/>
  </r>
  <r>
    <x v="21"/>
    <n v="18082"/>
    <x v="3064"/>
    <n v="1116"/>
    <n v="45774"/>
    <n v="45952"/>
    <s v="Carmen"/>
    <m/>
    <s v="FASE 2"/>
    <n v="46027"/>
    <n v="0"/>
    <m/>
    <m/>
    <s v="NO"/>
    <m/>
    <s v="NO SE GESTIONAN GATOS COMUNITARIOS"/>
    <m/>
    <m/>
    <n v="4800"/>
    <m/>
    <m/>
    <m/>
    <m/>
    <s v="SI/USKAR"/>
    <s v="SI"/>
    <s v="SE ENCARGA USKAR"/>
    <m/>
    <m/>
    <m/>
    <m/>
    <x v="3"/>
    <n v="0"/>
    <n v="0"/>
    <n v="6"/>
    <x v="1"/>
    <m/>
    <n v="4.301075268817204"/>
    <n v="111.6"/>
    <x v="0"/>
  </r>
  <r>
    <x v="21"/>
    <n v="18083"/>
    <x v="3065"/>
    <n v="237"/>
    <n v="45774"/>
    <n v="45964"/>
    <s v="Carmen"/>
    <m/>
    <s v="FASE 2"/>
    <n v="46031"/>
    <n v="0"/>
    <s v="--"/>
    <m/>
    <s v="NO"/>
    <s v="--"/>
    <s v="NO "/>
    <n v="0"/>
    <m/>
    <m/>
    <m/>
    <m/>
    <m/>
    <m/>
    <s v="NO"/>
    <s v="NO"/>
    <s v="NO"/>
    <m/>
    <m/>
    <m/>
    <m/>
    <x v="3"/>
    <n v="0"/>
    <n v="0"/>
    <n v="8"/>
    <x v="1"/>
    <m/>
    <m/>
    <n v="23.7"/>
    <x v="0"/>
  </r>
  <r>
    <x v="21"/>
    <n v="18084"/>
    <x v="3066"/>
    <n v="6340"/>
    <n v="45774"/>
    <n v="45952"/>
    <s v="Carmen"/>
    <m/>
    <s v="FASE 2"/>
    <n v="46034"/>
    <n v="0"/>
    <m/>
    <m/>
    <m/>
    <m/>
    <m/>
    <m/>
    <m/>
    <m/>
    <m/>
    <m/>
    <m/>
    <m/>
    <m/>
    <m/>
    <m/>
    <m/>
    <m/>
    <m/>
    <m/>
    <x v="3"/>
    <n v="0"/>
    <n v="0"/>
    <n v="0"/>
    <x v="0"/>
    <m/>
    <m/>
    <n v="634"/>
    <x v="0"/>
  </r>
  <r>
    <x v="21"/>
    <n v="18085"/>
    <x v="3067"/>
    <n v="744"/>
    <n v="45774"/>
    <m/>
    <s v="Carmen"/>
    <m/>
    <m/>
    <s v="NO ENCUENTRO REGISTRO"/>
    <n v="0"/>
    <s v="¿se me pasaría? seguramente"/>
    <m/>
    <m/>
    <m/>
    <m/>
    <m/>
    <m/>
    <m/>
    <m/>
    <m/>
    <m/>
    <m/>
    <m/>
    <m/>
    <m/>
    <m/>
    <m/>
    <m/>
    <m/>
    <x v="3"/>
    <n v="0"/>
    <n v="0"/>
    <n v="1"/>
    <x v="1"/>
    <m/>
    <m/>
    <n v="74.400000000000006"/>
    <x v="0"/>
  </r>
  <r>
    <x v="21"/>
    <n v="18086"/>
    <x v="3068"/>
    <n v="373"/>
    <n v="45774"/>
    <n v="45964"/>
    <s v="Carmen"/>
    <m/>
    <s v="FASE 2"/>
    <n v="45995"/>
    <n v="0"/>
    <m/>
    <m/>
    <m/>
    <m/>
    <m/>
    <m/>
    <m/>
    <m/>
    <m/>
    <m/>
    <m/>
    <m/>
    <m/>
    <m/>
    <m/>
    <m/>
    <m/>
    <m/>
    <m/>
    <x v="3"/>
    <n v="0"/>
    <n v="0"/>
    <n v="0"/>
    <x v="0"/>
    <m/>
    <m/>
    <n v="37.299999999999997"/>
    <x v="0"/>
  </r>
  <r>
    <x v="21"/>
    <n v="18087"/>
    <x v="3069"/>
    <n v="232717"/>
    <n v="45774"/>
    <m/>
    <s v="Carmen"/>
    <n v="45847"/>
    <s v="OK"/>
    <m/>
    <n v="0"/>
    <n v="45778"/>
    <n v="0.56000000000000005"/>
    <s v="SI"/>
    <n v="45778"/>
    <s v="SI"/>
    <n v="0.56000000000000005"/>
    <m/>
    <m/>
    <n v="270"/>
    <n v="146"/>
    <m/>
    <m/>
    <s v="SI EMPRESA ADJUDICATORIA CON CONTRATO PUBLICO"/>
    <s v="SI"/>
    <s v="SI"/>
    <m/>
    <m/>
    <m/>
    <m/>
    <x v="3"/>
    <n v="0.56000000000000005"/>
    <n v="0"/>
    <n v="11"/>
    <x v="1"/>
    <m/>
    <m/>
    <n v="23271.7"/>
    <x v="0"/>
  </r>
  <r>
    <x v="21"/>
    <n v="18088"/>
    <x v="3070"/>
    <n v="1830"/>
    <n v="45774"/>
    <n v="45952"/>
    <s v="Carmen"/>
    <m/>
    <s v="FASE 2"/>
    <n v="46017"/>
    <n v="0"/>
    <m/>
    <m/>
    <s v="NO"/>
    <s v="---"/>
    <s v="NO"/>
    <m/>
    <m/>
    <m/>
    <m/>
    <m/>
    <n v="0"/>
    <n v="0"/>
    <s v="DELAGOS MASCOTAS S.L."/>
    <s v="NO"/>
    <s v="NO"/>
    <m/>
    <m/>
    <m/>
    <m/>
    <x v="3"/>
    <n v="0"/>
    <n v="0"/>
    <n v="8"/>
    <x v="1"/>
    <m/>
    <m/>
    <n v="183"/>
    <x v="0"/>
  </r>
  <r>
    <x v="21"/>
    <n v="18089"/>
    <x v="3071"/>
    <n v="18725"/>
    <n v="45774"/>
    <n v="45952"/>
    <s v="Carmen"/>
    <m/>
    <s v="FASE 2"/>
    <n v="46034"/>
    <n v="0"/>
    <m/>
    <m/>
    <m/>
    <m/>
    <m/>
    <m/>
    <m/>
    <m/>
    <m/>
    <m/>
    <m/>
    <m/>
    <m/>
    <m/>
    <m/>
    <m/>
    <m/>
    <m/>
    <m/>
    <x v="3"/>
    <n v="0"/>
    <n v="0"/>
    <n v="0"/>
    <x v="0"/>
    <m/>
    <m/>
    <n v="1872.5"/>
    <x v="0"/>
  </r>
  <r>
    <x v="21"/>
    <n v="18906"/>
    <x v="3072"/>
    <n v="1125"/>
    <n v="45774"/>
    <n v="45952"/>
    <s v="Carmen"/>
    <m/>
    <s v="FASE 2"/>
    <n v="46090"/>
    <n v="0"/>
    <m/>
    <m/>
    <m/>
    <m/>
    <m/>
    <m/>
    <m/>
    <m/>
    <m/>
    <m/>
    <m/>
    <m/>
    <m/>
    <m/>
    <m/>
    <m/>
    <m/>
    <m/>
    <m/>
    <x v="3"/>
    <n v="0"/>
    <n v="0"/>
    <n v="0"/>
    <x v="0"/>
    <m/>
    <m/>
    <n v="112.5"/>
    <x v="0"/>
  </r>
  <r>
    <x v="21"/>
    <n v="18093"/>
    <x v="3073"/>
    <n v="5309"/>
    <n v="45774"/>
    <n v="45952"/>
    <s v="Carmen"/>
    <m/>
    <s v="FASE 2"/>
    <n v="46030"/>
    <n v="674"/>
    <n v="45292"/>
    <m/>
    <s v="SI"/>
    <n v="45502"/>
    <s v="SI"/>
    <n v="18"/>
    <n v="6225"/>
    <n v="299959"/>
    <n v="48"/>
    <n v="56"/>
    <m/>
    <m/>
    <s v="NO"/>
    <s v="NO"/>
    <s v="NO"/>
    <m/>
    <m/>
    <m/>
    <m/>
    <x v="3"/>
    <n v="0"/>
    <n v="0"/>
    <n v="13"/>
    <x v="1"/>
    <n v="1.1725372009794688"/>
    <n v="56.500094179694855"/>
    <n v="530.9"/>
    <x v="1"/>
  </r>
  <r>
    <x v="21"/>
    <n v="18094"/>
    <x v="3074"/>
    <n v="2926"/>
    <n v="45788"/>
    <n v="45952"/>
    <s v="Carmen"/>
    <m/>
    <s v="FASE 2"/>
    <n v="46030"/>
    <n v="120"/>
    <s v="--"/>
    <s v=""/>
    <s v="NO. SE ESTA ELABORANDO"/>
    <m/>
    <s v="NO"/>
    <n v="0"/>
    <n v="1950"/>
    <n v="13050"/>
    <n v="39"/>
    <m/>
    <m/>
    <m/>
    <s v="DELAGOS MASCOTAS  Y LA VETERINARIA OLESIA SHAPOVAL"/>
    <s v="--"/>
    <s v="--"/>
    <m/>
    <m/>
    <m/>
    <m/>
    <x v="3"/>
    <m/>
    <n v="0"/>
    <n v="12"/>
    <x v="1"/>
    <n v="0.66643882433356116"/>
    <n v="4.4600136705399862"/>
    <n v="292.60000000000002"/>
    <x v="1"/>
  </r>
  <r>
    <x v="21"/>
    <n v="18095"/>
    <x v="3075"/>
    <n v="2660"/>
    <n v="45788"/>
    <n v="45952"/>
    <s v="Carmen"/>
    <m/>
    <s v="FASE 2"/>
    <n v="45684"/>
    <n v="0"/>
    <m/>
    <m/>
    <s v="SI"/>
    <n v="45509"/>
    <s v="SERVICIO DE RECOGIDA Y ALOJAMIENTO"/>
    <m/>
    <m/>
    <m/>
    <m/>
    <m/>
    <m/>
    <m/>
    <s v="CONVENIO DE COLABORACION CON COLEGIO DE VETERINARIOS DE GRANADA"/>
    <m/>
    <m/>
    <m/>
    <m/>
    <m/>
    <m/>
    <x v="3"/>
    <n v="0"/>
    <n v="0"/>
    <n v="4"/>
    <x v="1"/>
    <m/>
    <m/>
    <n v="266"/>
    <x v="0"/>
  </r>
  <r>
    <x v="21"/>
    <n v="18096"/>
    <x v="3076"/>
    <n v="358"/>
    <n v="45774"/>
    <n v="45965"/>
    <s v="Carmen"/>
    <m/>
    <s v="FASE 2"/>
    <n v="46013"/>
    <n v="0"/>
    <s v="PORQUE NO HAY COLONIAS"/>
    <m/>
    <s v="NO"/>
    <s v="---"/>
    <s v="NO"/>
    <m/>
    <m/>
    <m/>
    <m/>
    <m/>
    <m/>
    <m/>
    <s v="NO"/>
    <s v="NO"/>
    <s v="NO"/>
    <m/>
    <m/>
    <m/>
    <m/>
    <x v="3"/>
    <n v="0"/>
    <n v="0"/>
    <n v="7"/>
    <x v="1"/>
    <m/>
    <m/>
    <n v="35.799999999999997"/>
    <x v="0"/>
  </r>
  <r>
    <x v="21"/>
    <n v="18097"/>
    <x v="3077"/>
    <n v="1177"/>
    <n v="45774"/>
    <n v="45952"/>
    <s v="Carmen"/>
    <m/>
    <s v="FASE 2"/>
    <n v="46034"/>
    <n v="0"/>
    <m/>
    <m/>
    <m/>
    <m/>
    <m/>
    <m/>
    <m/>
    <m/>
    <m/>
    <m/>
    <m/>
    <m/>
    <m/>
    <m/>
    <m/>
    <m/>
    <m/>
    <m/>
    <m/>
    <x v="3"/>
    <n v="0"/>
    <n v="0"/>
    <n v="0"/>
    <x v="0"/>
    <m/>
    <m/>
    <n v="117.7"/>
    <x v="0"/>
  </r>
  <r>
    <x v="21"/>
    <n v="18098"/>
    <x v="3078"/>
    <n v="7234"/>
    <n v="45774"/>
    <n v="45952"/>
    <s v="Carmen"/>
    <m/>
    <s v="FASE 2"/>
    <n v="46034"/>
    <n v="0"/>
    <m/>
    <m/>
    <m/>
    <m/>
    <m/>
    <m/>
    <m/>
    <m/>
    <m/>
    <m/>
    <m/>
    <m/>
    <m/>
    <m/>
    <m/>
    <m/>
    <m/>
    <m/>
    <m/>
    <x v="3"/>
    <n v="0"/>
    <n v="0"/>
    <n v="0"/>
    <x v="0"/>
    <m/>
    <m/>
    <n v="723.4"/>
    <x v="0"/>
  </r>
  <r>
    <x v="21"/>
    <n v="18099"/>
    <x v="3079"/>
    <n v="1938"/>
    <n v="45774"/>
    <n v="45952"/>
    <s v="Carmen"/>
    <m/>
    <s v="FASE 2"/>
    <n v="46037"/>
    <n v="223"/>
    <n v="2025"/>
    <n v="0"/>
    <s v="PENDIENTE DE APROBAR"/>
    <m/>
    <s v="NO"/>
    <n v="0"/>
    <m/>
    <m/>
    <m/>
    <m/>
    <m/>
    <m/>
    <s v="PENDIENTE HASTA APROBACION DEFINITIVA DEL PLAN"/>
    <m/>
    <m/>
    <m/>
    <m/>
    <m/>
    <m/>
    <x v="3"/>
    <n v="0"/>
    <n v="0"/>
    <n v="7"/>
    <x v="1"/>
    <m/>
    <m/>
    <n v="193.8"/>
    <x v="1"/>
  </r>
  <r>
    <x v="21"/>
    <n v="18100"/>
    <x v="3080"/>
    <n v="10653"/>
    <n v="45774"/>
    <n v="45952"/>
    <s v="Carmen"/>
    <m/>
    <s v="FASE 2"/>
    <n v="46045"/>
    <n v="0"/>
    <m/>
    <m/>
    <m/>
    <m/>
    <m/>
    <m/>
    <m/>
    <m/>
    <m/>
    <m/>
    <m/>
    <m/>
    <m/>
    <m/>
    <m/>
    <m/>
    <m/>
    <m/>
    <m/>
    <x v="3"/>
    <n v="0"/>
    <n v="0"/>
    <n v="0"/>
    <x v="0"/>
    <m/>
    <m/>
    <n v="1065.3"/>
    <x v="0"/>
  </r>
  <r>
    <x v="21"/>
    <n v="18101"/>
    <x v="3081"/>
    <n v="12294"/>
    <n v="45774"/>
    <n v="45952"/>
    <s v="Carmen"/>
    <m/>
    <s v="FASE 2"/>
    <n v="46034"/>
    <n v="0"/>
    <m/>
    <m/>
    <m/>
    <m/>
    <m/>
    <m/>
    <m/>
    <m/>
    <m/>
    <m/>
    <m/>
    <m/>
    <m/>
    <m/>
    <m/>
    <m/>
    <m/>
    <m/>
    <m/>
    <x v="3"/>
    <n v="0"/>
    <n v="0"/>
    <n v="0"/>
    <x v="0"/>
    <m/>
    <m/>
    <n v="1229.4000000000001"/>
    <x v="0"/>
  </r>
  <r>
    <x v="21"/>
    <n v="18102"/>
    <x v="3082"/>
    <n v="9918"/>
    <n v="45774"/>
    <n v="45952"/>
    <s v="Carmen"/>
    <m/>
    <s v="FASE 2"/>
    <n v="46041"/>
    <n v="33"/>
    <n v="45972"/>
    <n v="87.88"/>
    <s v="SI"/>
    <n v="45491"/>
    <s v="NO TIENE INFORMACION "/>
    <m/>
    <n v="7000"/>
    <m/>
    <n v="11"/>
    <n v="0"/>
    <n v="2"/>
    <n v="0"/>
    <s v="NO"/>
    <s v="NO"/>
    <s v="NO"/>
    <m/>
    <m/>
    <m/>
    <m/>
    <x v="3"/>
    <n v="0.87880000000000003"/>
    <n v="29"/>
    <n v="14"/>
    <x v="1"/>
    <n v="0.70578745714861868"/>
    <m/>
    <n v="991.8"/>
    <x v="2"/>
  </r>
  <r>
    <x v="21"/>
    <n v="18103"/>
    <x v="3083"/>
    <n v="956"/>
    <n v="45774"/>
    <n v="45965"/>
    <s v="Carmen"/>
    <m/>
    <s v="FASE 2"/>
    <n v="46049"/>
    <n v="0"/>
    <m/>
    <n v="0"/>
    <s v="NO"/>
    <m/>
    <s v="NO  "/>
    <m/>
    <m/>
    <m/>
    <m/>
    <m/>
    <m/>
    <m/>
    <s v="NO"/>
    <s v="NO"/>
    <s v="NO"/>
    <m/>
    <m/>
    <m/>
    <m/>
    <x v="3"/>
    <n v="0"/>
    <n v="0"/>
    <n v="6"/>
    <x v="1"/>
    <m/>
    <m/>
    <n v="95.6"/>
    <x v="0"/>
  </r>
  <r>
    <x v="21"/>
    <n v="18105"/>
    <x v="3084"/>
    <n v="5154"/>
    <n v="45774"/>
    <n v="45827"/>
    <s v="Carmen"/>
    <n v="45775"/>
    <s v="FASE 2"/>
    <s v="30/6/25 COMUNICA INICIO DEL PROCEDIMIENTO/ 09/09/2025 AMPLIACION PLAZO"/>
    <n v="0"/>
    <m/>
    <m/>
    <m/>
    <m/>
    <s v="RESPONDE POR GMAIL Y ACUSE DE RECIBO"/>
    <m/>
    <m/>
    <m/>
    <m/>
    <m/>
    <m/>
    <m/>
    <m/>
    <m/>
    <m/>
    <m/>
    <m/>
    <m/>
    <m/>
    <x v="3"/>
    <n v="0"/>
    <n v="0"/>
    <n v="1"/>
    <x v="1"/>
    <m/>
    <m/>
    <n v="515.4"/>
    <x v="0"/>
  </r>
  <r>
    <x v="21"/>
    <n v="18106"/>
    <x v="3085"/>
    <n v="612"/>
    <n v="45774"/>
    <n v="45965"/>
    <s v="Carmen"/>
    <m/>
    <s v="FASE 2"/>
    <n v="46092"/>
    <n v="0"/>
    <m/>
    <m/>
    <m/>
    <m/>
    <m/>
    <m/>
    <m/>
    <m/>
    <m/>
    <m/>
    <m/>
    <m/>
    <m/>
    <m/>
    <m/>
    <m/>
    <m/>
    <m/>
    <m/>
    <x v="3"/>
    <n v="0"/>
    <n v="0"/>
    <n v="0"/>
    <x v="0"/>
    <m/>
    <m/>
    <n v="61.2"/>
    <x v="0"/>
  </r>
  <r>
    <x v="21"/>
    <n v="18107"/>
    <x v="3086"/>
    <n v="989"/>
    <n v="45774"/>
    <n v="45965"/>
    <s v="Carmen"/>
    <m/>
    <s v="FASE 2"/>
    <n v="46029"/>
    <n v="0"/>
    <m/>
    <m/>
    <m/>
    <m/>
    <m/>
    <m/>
    <m/>
    <m/>
    <m/>
    <m/>
    <m/>
    <m/>
    <m/>
    <m/>
    <m/>
    <m/>
    <m/>
    <m/>
    <m/>
    <x v="3"/>
    <n v="0"/>
    <n v="0"/>
    <n v="0"/>
    <x v="0"/>
    <m/>
    <m/>
    <n v="98.9"/>
    <x v="0"/>
  </r>
  <r>
    <x v="21"/>
    <n v="18108"/>
    <x v="3087"/>
    <n v="990"/>
    <n v="45774"/>
    <n v="45965"/>
    <s v="Carmen"/>
    <m/>
    <s v="FASE 2"/>
    <n v="46044"/>
    <n v="0"/>
    <m/>
    <m/>
    <m/>
    <m/>
    <m/>
    <m/>
    <m/>
    <m/>
    <m/>
    <m/>
    <m/>
    <m/>
    <m/>
    <m/>
    <m/>
    <m/>
    <m/>
    <m/>
    <m/>
    <x v="3"/>
    <n v="0"/>
    <n v="0"/>
    <n v="0"/>
    <x v="0"/>
    <m/>
    <m/>
    <n v="99"/>
    <x v="0"/>
  </r>
  <r>
    <x v="21"/>
    <n v="18109"/>
    <x v="3088"/>
    <n v="995"/>
    <n v="45774"/>
    <n v="45965"/>
    <s v="Carmen"/>
    <m/>
    <s v="FASE 2"/>
    <n v="46006"/>
    <n v="0"/>
    <m/>
    <n v="0"/>
    <s v="NO"/>
    <m/>
    <s v="NO"/>
    <n v="0"/>
    <m/>
    <m/>
    <m/>
    <m/>
    <m/>
    <m/>
    <s v="NO"/>
    <s v="NO"/>
    <s v="NO"/>
    <m/>
    <m/>
    <m/>
    <m/>
    <x v="3"/>
    <n v="0"/>
    <n v="0"/>
    <n v="7"/>
    <x v="1"/>
    <m/>
    <m/>
    <n v="99.5"/>
    <x v="0"/>
  </r>
  <r>
    <x v="21"/>
    <n v="18111"/>
    <x v="3089"/>
    <n v="4145"/>
    <n v="45774"/>
    <n v="45952"/>
    <s v="Carmen"/>
    <m/>
    <s v="FASE 2"/>
    <n v="46034"/>
    <n v="0"/>
    <m/>
    <m/>
    <m/>
    <m/>
    <m/>
    <m/>
    <m/>
    <m/>
    <m/>
    <m/>
    <m/>
    <m/>
    <m/>
    <m/>
    <m/>
    <m/>
    <m/>
    <m/>
    <m/>
    <x v="3"/>
    <n v="0"/>
    <n v="0"/>
    <n v="0"/>
    <x v="0"/>
    <m/>
    <m/>
    <n v="414.5"/>
    <x v="0"/>
  </r>
  <r>
    <x v="21"/>
    <n v="18112"/>
    <x v="3090"/>
    <n v="138"/>
    <n v="45774"/>
    <n v="45965"/>
    <s v="Carmen"/>
    <m/>
    <s v="FASE 2"/>
    <n v="46048"/>
    <n v="8"/>
    <m/>
    <n v="75"/>
    <s v="NO"/>
    <s v="--"/>
    <s v="NO"/>
    <n v="0"/>
    <n v="500"/>
    <m/>
    <m/>
    <m/>
    <m/>
    <m/>
    <s v="SI/CONTRATO CON UNIDAD MOVIL VETERINARIA"/>
    <s v="NO"/>
    <s v="SI/VETERINARIO PARA EMERGENCIAS"/>
    <m/>
    <m/>
    <m/>
    <m/>
    <x v="3"/>
    <n v="0.75"/>
    <n v="6"/>
    <n v="10"/>
    <x v="1"/>
    <n v="3.6231884057971016"/>
    <m/>
    <n v="13.8"/>
    <x v="1"/>
  </r>
  <r>
    <x v="21"/>
    <n v="18115"/>
    <x v="3091"/>
    <n v="3826"/>
    <n v="45774"/>
    <n v="45952"/>
    <s v="Carmen"/>
    <m/>
    <s v="FASE 2"/>
    <n v="46034"/>
    <n v="0"/>
    <m/>
    <m/>
    <m/>
    <m/>
    <m/>
    <m/>
    <m/>
    <m/>
    <m/>
    <m/>
    <m/>
    <m/>
    <m/>
    <m/>
    <m/>
    <m/>
    <m/>
    <m/>
    <m/>
    <x v="3"/>
    <n v="0"/>
    <n v="0"/>
    <n v="0"/>
    <x v="0"/>
    <m/>
    <m/>
    <n v="382.6"/>
    <x v="0"/>
  </r>
  <r>
    <x v="21"/>
    <n v="18116"/>
    <x v="3092"/>
    <n v="3660"/>
    <n v="45774"/>
    <n v="45952"/>
    <s v="Carmen"/>
    <m/>
    <s v="FASE 2"/>
    <n v="46037"/>
    <n v="115"/>
    <s v="--"/>
    <m/>
    <s v="SI"/>
    <n v="45096"/>
    <s v="SI"/>
    <m/>
    <n v="1500"/>
    <m/>
    <m/>
    <m/>
    <m/>
    <m/>
    <m/>
    <m/>
    <m/>
    <m/>
    <m/>
    <m/>
    <m/>
    <x v="3"/>
    <n v="0"/>
    <n v="0"/>
    <n v="6"/>
    <x v="1"/>
    <n v="0.4098360655737705"/>
    <m/>
    <n v="366"/>
    <x v="1"/>
  </r>
  <r>
    <x v="21"/>
    <n v="18117"/>
    <x v="3093"/>
    <n v="543"/>
    <n v="45774"/>
    <n v="45965"/>
    <s v="Carmen"/>
    <m/>
    <s v="FASE 2"/>
    <n v="46049"/>
    <n v="0"/>
    <m/>
    <m/>
    <m/>
    <m/>
    <m/>
    <m/>
    <m/>
    <m/>
    <m/>
    <m/>
    <m/>
    <m/>
    <m/>
    <m/>
    <m/>
    <m/>
    <m/>
    <m/>
    <m/>
    <x v="3"/>
    <n v="0"/>
    <n v="0"/>
    <n v="0"/>
    <x v="0"/>
    <m/>
    <m/>
    <n v="54.3"/>
    <x v="0"/>
  </r>
  <r>
    <x v="21"/>
    <n v="18119"/>
    <x v="3094"/>
    <n v="2268"/>
    <n v="45774"/>
    <n v="45952"/>
    <s v="Carmen"/>
    <m/>
    <s v="FASE 2"/>
    <n v="46091"/>
    <n v="0"/>
    <m/>
    <m/>
    <m/>
    <m/>
    <m/>
    <m/>
    <m/>
    <m/>
    <m/>
    <m/>
    <m/>
    <m/>
    <m/>
    <m/>
    <m/>
    <m/>
    <m/>
    <m/>
    <m/>
    <x v="3"/>
    <n v="0"/>
    <n v="0"/>
    <n v="0"/>
    <x v="0"/>
    <m/>
    <m/>
    <n v="226.8"/>
    <x v="0"/>
  </r>
  <r>
    <x v="21"/>
    <n v="18120"/>
    <x v="3095"/>
    <n v="350"/>
    <n v="45774"/>
    <n v="45965"/>
    <s v="Carmen"/>
    <m/>
    <s v="FASE 2"/>
    <n v="46047"/>
    <n v="0"/>
    <m/>
    <m/>
    <m/>
    <m/>
    <m/>
    <m/>
    <m/>
    <m/>
    <m/>
    <m/>
    <m/>
    <m/>
    <m/>
    <m/>
    <m/>
    <m/>
    <m/>
    <m/>
    <m/>
    <x v="3"/>
    <n v="0"/>
    <n v="0"/>
    <n v="0"/>
    <x v="0"/>
    <m/>
    <m/>
    <n v="35"/>
    <x v="0"/>
  </r>
  <r>
    <x v="21"/>
    <n v="18121"/>
    <x v="3096"/>
    <n v="134"/>
    <n v="45774"/>
    <n v="45965"/>
    <s v="Carmen"/>
    <m/>
    <s v="FASE 2"/>
    <n v="46008"/>
    <n v="13"/>
    <n v="45672"/>
    <n v="1"/>
    <s v="SI"/>
    <n v="45625"/>
    <s v="NO"/>
    <n v="0"/>
    <n v="1500"/>
    <m/>
    <n v="0"/>
    <n v="0"/>
    <n v="0"/>
    <n v="0"/>
    <s v="NO. CONTRATACIONES PUNTUALES. UNIDAD VETERINARIA MOVIL NOMADA"/>
    <s v="NO"/>
    <s v="NO"/>
    <m/>
    <m/>
    <m/>
    <m/>
    <x v="3"/>
    <n v="1"/>
    <n v="13"/>
    <n v="15"/>
    <x v="1"/>
    <n v="11.194029850746269"/>
    <m/>
    <n v="13.4"/>
    <x v="1"/>
  </r>
  <r>
    <x v="21"/>
    <n v="18122"/>
    <x v="3097"/>
    <n v="20846"/>
    <n v="45774"/>
    <n v="45952"/>
    <s v="Carmen"/>
    <m/>
    <s v="FASE 2"/>
    <n v="46034"/>
    <n v="0"/>
    <m/>
    <m/>
    <m/>
    <m/>
    <m/>
    <m/>
    <m/>
    <m/>
    <m/>
    <m/>
    <m/>
    <m/>
    <m/>
    <m/>
    <m/>
    <m/>
    <m/>
    <m/>
    <m/>
    <x v="3"/>
    <n v="0"/>
    <n v="0"/>
    <n v="0"/>
    <x v="0"/>
    <m/>
    <m/>
    <n v="2084.6"/>
    <x v="0"/>
  </r>
  <r>
    <x v="21"/>
    <n v="18123"/>
    <x v="3098"/>
    <n v="308"/>
    <n v="45774"/>
    <n v="45965"/>
    <s v="Carmen"/>
    <m/>
    <s v="FASE 2"/>
    <n v="46064"/>
    <n v="0"/>
    <m/>
    <m/>
    <m/>
    <m/>
    <m/>
    <m/>
    <m/>
    <m/>
    <m/>
    <m/>
    <m/>
    <m/>
    <m/>
    <m/>
    <m/>
    <m/>
    <m/>
    <m/>
    <m/>
    <x v="3"/>
    <n v="0"/>
    <n v="0"/>
    <n v="0"/>
    <x v="0"/>
    <m/>
    <m/>
    <n v="30.8"/>
    <x v="0"/>
  </r>
  <r>
    <x v="21"/>
    <n v="18124"/>
    <x v="3099"/>
    <n v="487"/>
    <n v="45774"/>
    <n v="45965"/>
    <s v="Carmen"/>
    <m/>
    <s v="FASE 2"/>
    <n v="46035"/>
    <n v="0"/>
    <m/>
    <m/>
    <m/>
    <m/>
    <m/>
    <m/>
    <m/>
    <m/>
    <m/>
    <m/>
    <m/>
    <m/>
    <m/>
    <m/>
    <m/>
    <m/>
    <m/>
    <m/>
    <m/>
    <x v="3"/>
    <n v="0"/>
    <n v="0"/>
    <n v="0"/>
    <x v="0"/>
    <m/>
    <m/>
    <n v="48.7"/>
    <x v="0"/>
  </r>
  <r>
    <x v="21"/>
    <n v="18126"/>
    <x v="3100"/>
    <n v="1872"/>
    <n v="45774"/>
    <n v="45952"/>
    <s v="Carmen"/>
    <m/>
    <s v="FASE 2"/>
    <n v="46034"/>
    <n v="0"/>
    <m/>
    <m/>
    <m/>
    <m/>
    <m/>
    <m/>
    <m/>
    <m/>
    <m/>
    <m/>
    <m/>
    <m/>
    <m/>
    <m/>
    <m/>
    <m/>
    <m/>
    <m/>
    <m/>
    <x v="3"/>
    <n v="0"/>
    <n v="0"/>
    <n v="0"/>
    <x v="0"/>
    <m/>
    <m/>
    <n v="187.2"/>
    <x v="0"/>
  </r>
  <r>
    <x v="21"/>
    <n v="18127"/>
    <x v="3101"/>
    <n v="22310"/>
    <n v="45774"/>
    <n v="45952"/>
    <s v="Carmen"/>
    <m/>
    <s v="FASE 2"/>
    <n v="46065"/>
    <n v="0"/>
    <m/>
    <m/>
    <m/>
    <m/>
    <m/>
    <m/>
    <n v="35000"/>
    <m/>
    <m/>
    <m/>
    <m/>
    <m/>
    <m/>
    <m/>
    <m/>
    <m/>
    <m/>
    <m/>
    <m/>
    <x v="3"/>
    <n v="0"/>
    <n v="0"/>
    <n v="1"/>
    <x v="1"/>
    <n v="1.5688032272523531"/>
    <m/>
    <n v="2231"/>
    <x v="0"/>
  </r>
  <r>
    <x v="21"/>
    <n v="18128"/>
    <x v="3102"/>
    <n v="425"/>
    <n v="45774"/>
    <n v="45965"/>
    <s v="Carmen"/>
    <m/>
    <s v="FASE 2"/>
    <n v="46013"/>
    <n v="0"/>
    <m/>
    <n v="0"/>
    <s v="NO"/>
    <s v="--"/>
    <s v="NO PROCEDE"/>
    <n v="0"/>
    <m/>
    <m/>
    <m/>
    <m/>
    <m/>
    <m/>
    <s v="NO"/>
    <s v="NO"/>
    <s v="NO"/>
    <m/>
    <m/>
    <m/>
    <m/>
    <x v="3"/>
    <n v="0"/>
    <n v="0"/>
    <n v="8"/>
    <x v="1"/>
    <m/>
    <m/>
    <n v="42.5"/>
    <x v="0"/>
  </r>
  <r>
    <x v="21"/>
    <n v="18132"/>
    <x v="3103"/>
    <n v="3529"/>
    <n v="45774"/>
    <n v="45952"/>
    <s v="Carmen"/>
    <m/>
    <s v="FASE 2"/>
    <n v="46090"/>
    <n v="0"/>
    <m/>
    <m/>
    <m/>
    <m/>
    <m/>
    <m/>
    <m/>
    <m/>
    <m/>
    <m/>
    <m/>
    <m/>
    <m/>
    <m/>
    <m/>
    <m/>
    <m/>
    <m/>
    <m/>
    <x v="3"/>
    <n v="0"/>
    <n v="0"/>
    <n v="0"/>
    <x v="0"/>
    <m/>
    <m/>
    <n v="352.9"/>
    <x v="0"/>
  </r>
  <r>
    <x v="21"/>
    <n v="18133"/>
    <x v="3104"/>
    <n v="2730"/>
    <n v="45774"/>
    <n v="45952"/>
    <s v="Carmen"/>
    <m/>
    <s v="FASE 2"/>
    <n v="46066"/>
    <n v="0"/>
    <m/>
    <n v="0"/>
    <s v="NO"/>
    <m/>
    <s v="NO"/>
    <n v="0"/>
    <m/>
    <m/>
    <m/>
    <m/>
    <m/>
    <m/>
    <s v="NO"/>
    <s v="NO"/>
    <s v="NO"/>
    <m/>
    <m/>
    <m/>
    <m/>
    <x v="3"/>
    <n v="0"/>
    <n v="0"/>
    <n v="7"/>
    <x v="1"/>
    <m/>
    <m/>
    <n v="273"/>
    <x v="0"/>
  </r>
  <r>
    <x v="21"/>
    <n v="18134"/>
    <x v="3105"/>
    <n v="8608"/>
    <n v="45774"/>
    <n v="45952"/>
    <s v="Carmen"/>
    <m/>
    <s v="FASE 2"/>
    <n v="46006"/>
    <n v="440"/>
    <n v="45982"/>
    <n v="43"/>
    <s v="SI"/>
    <n v="45568"/>
    <s v="SI"/>
    <n v="43"/>
    <n v="20000"/>
    <n v="5000"/>
    <n v="17"/>
    <n v="0"/>
    <n v="0"/>
    <n v="1"/>
    <s v="SI. ESTACION ESPERANZA"/>
    <s v="SI"/>
    <s v="SI"/>
    <m/>
    <m/>
    <m/>
    <m/>
    <x v="3"/>
    <n v="0.43"/>
    <n v="189"/>
    <n v="16"/>
    <x v="2"/>
    <n v="2.3234200743494422"/>
    <n v="0.58085501858736055"/>
    <n v="860.8"/>
    <x v="1"/>
  </r>
  <r>
    <x v="21"/>
    <n v="18135"/>
    <x v="3106"/>
    <n v="5305"/>
    <n v="45774"/>
    <n v="45952"/>
    <s v="Carmen"/>
    <m/>
    <s v="FASE 2"/>
    <n v="46066"/>
    <n v="0"/>
    <s v="NO CENSO"/>
    <m/>
    <s v="NO"/>
    <s v="--"/>
    <s v="NO"/>
    <n v="0"/>
    <m/>
    <n v="6328.3"/>
    <n v="20"/>
    <n v="0"/>
    <m/>
    <m/>
    <s v="SI/DELAGOS"/>
    <s v="NO"/>
    <s v="NO"/>
    <m/>
    <m/>
    <m/>
    <m/>
    <x v="3"/>
    <n v="0"/>
    <n v="0"/>
    <n v="11"/>
    <x v="1"/>
    <m/>
    <n v="1.1928934967012252"/>
    <n v="530.5"/>
    <x v="0"/>
  </r>
  <r>
    <x v="21"/>
    <n v="18136"/>
    <x v="3107"/>
    <n v="2020"/>
    <n v="45774"/>
    <n v="45952"/>
    <s v="Carmen"/>
    <m/>
    <s v="FASE 2"/>
    <n v="46063"/>
    <n v="60"/>
    <n v="45778"/>
    <n v="0.05"/>
    <s v="SI"/>
    <n v="45678"/>
    <s v="NO"/>
    <n v="0"/>
    <n v="500"/>
    <n v="0"/>
    <n v="0"/>
    <n v="0"/>
    <n v="0"/>
    <n v="0"/>
    <s v="NO"/>
    <s v="NO"/>
    <s v="NO"/>
    <m/>
    <m/>
    <m/>
    <m/>
    <x v="3"/>
    <n v="0.05"/>
    <n v="3"/>
    <n v="16"/>
    <x v="2"/>
    <n v="0.24752475247524752"/>
    <n v="0"/>
    <n v="202"/>
    <x v="1"/>
  </r>
  <r>
    <x v="21"/>
    <n v="18137"/>
    <x v="3108"/>
    <n v="1057"/>
    <n v="45774"/>
    <n v="45952"/>
    <s v="Carmen"/>
    <m/>
    <s v="FASE 2"/>
    <n v="46034"/>
    <n v="0"/>
    <s v="--"/>
    <m/>
    <s v="NO"/>
    <s v="--"/>
    <s v="NO"/>
    <n v="0"/>
    <m/>
    <m/>
    <m/>
    <m/>
    <m/>
    <m/>
    <s v="NO"/>
    <s v="NO"/>
    <s v="NO"/>
    <m/>
    <m/>
    <m/>
    <m/>
    <x v="3"/>
    <n v="0"/>
    <n v="0"/>
    <n v="8"/>
    <x v="1"/>
    <m/>
    <m/>
    <n v="105.7"/>
    <x v="0"/>
  </r>
  <r>
    <x v="21"/>
    <n v="18138"/>
    <x v="3109"/>
    <n v="3127"/>
    <n v="45774"/>
    <n v="45952"/>
    <s v="Carmen"/>
    <m/>
    <s v="FASE 2"/>
    <n v="46057"/>
    <n v="86"/>
    <n v="45962"/>
    <n v="0.8"/>
    <s v="SI"/>
    <n v="45497"/>
    <s v="SI"/>
    <n v="50"/>
    <m/>
    <n v="2819.3"/>
    <m/>
    <m/>
    <m/>
    <m/>
    <s v="SI/ ATHISA"/>
    <s v="SI/ DELAGOS"/>
    <s v="NO"/>
    <m/>
    <m/>
    <m/>
    <m/>
    <x v="3"/>
    <n v="0.8"/>
    <n v="69"/>
    <n v="11"/>
    <x v="1"/>
    <m/>
    <n v="0.90159897665494093"/>
    <n v="312.7"/>
    <x v="1"/>
  </r>
  <r>
    <x v="21"/>
    <n v="18909"/>
    <x v="3110"/>
    <n v="587"/>
    <n v="45774"/>
    <n v="45965"/>
    <s v="Carmen"/>
    <m/>
    <s v="FASE 2"/>
    <n v="46031"/>
    <n v="0"/>
    <m/>
    <m/>
    <s v="NO"/>
    <s v="--"/>
    <s v="NO"/>
    <n v="0"/>
    <m/>
    <m/>
    <m/>
    <m/>
    <m/>
    <m/>
    <s v="NO"/>
    <s v="NO"/>
    <s v="NO"/>
    <m/>
    <m/>
    <m/>
    <m/>
    <x v="3"/>
    <n v="0"/>
    <n v="0"/>
    <n v="7"/>
    <x v="1"/>
    <m/>
    <m/>
    <n v="58.7"/>
    <x v="0"/>
  </r>
  <r>
    <x v="21"/>
    <n v="18140"/>
    <x v="3111"/>
    <n v="59632"/>
    <n v="45774"/>
    <n v="45827"/>
    <s v="Carmen"/>
    <n v="45805"/>
    <s v="FASE 2/ 12/12/25 DESESTIMAR LA RECLAMACION"/>
    <s v="9/7/25 INICIO DEL PROCEDIMIENTO 09/09/2025 AMPLIACION PLAZO"/>
    <n v="0"/>
    <m/>
    <m/>
    <s v="NO"/>
    <m/>
    <m/>
    <m/>
    <m/>
    <m/>
    <m/>
    <m/>
    <m/>
    <m/>
    <s v="ATHISA MEDIO AMBIENTE"/>
    <s v="SI"/>
    <s v="NO"/>
    <m/>
    <m/>
    <m/>
    <m/>
    <x v="3"/>
    <n v="0"/>
    <n v="0"/>
    <n v="4"/>
    <x v="1"/>
    <m/>
    <m/>
    <n v="5963.2"/>
    <x v="0"/>
  </r>
  <r>
    <x v="21"/>
    <n v="18141"/>
    <x v="3112"/>
    <n v="437"/>
    <n v="45774"/>
    <m/>
    <s v="Carmen"/>
    <n v="45777"/>
    <s v="OK"/>
    <m/>
    <n v="0"/>
    <s v="NO"/>
    <n v="0"/>
    <s v="NO"/>
    <m/>
    <s v="NO"/>
    <n v="0"/>
    <m/>
    <n v="0"/>
    <n v="0"/>
    <n v="0"/>
    <n v="0"/>
    <n v="0"/>
    <s v="NO"/>
    <s v="NO"/>
    <s v="NO"/>
    <m/>
    <m/>
    <m/>
    <m/>
    <x v="3"/>
    <n v="0"/>
    <n v="0"/>
    <n v="13"/>
    <x v="1"/>
    <m/>
    <n v="0"/>
    <n v="43.7"/>
    <x v="0"/>
  </r>
  <r>
    <x v="21"/>
    <n v="18903"/>
    <x v="3113"/>
    <n v="1096"/>
    <n v="45774"/>
    <n v="45952"/>
    <s v="Carmen"/>
    <m/>
    <s v="FASE 2"/>
    <n v="46048"/>
    <n v="0"/>
    <m/>
    <m/>
    <m/>
    <m/>
    <m/>
    <m/>
    <m/>
    <m/>
    <m/>
    <m/>
    <m/>
    <m/>
    <m/>
    <m/>
    <m/>
    <m/>
    <m/>
    <m/>
    <m/>
    <x v="3"/>
    <n v="0"/>
    <n v="0"/>
    <n v="0"/>
    <x v="0"/>
    <m/>
    <m/>
    <n v="109.6"/>
    <x v="0"/>
  </r>
  <r>
    <x v="21"/>
    <n v="18143"/>
    <x v="3114"/>
    <n v="1239"/>
    <n v="45788"/>
    <n v="45827"/>
    <s v="Carmen"/>
    <n v="45789"/>
    <s v="FASE 2"/>
    <s v="09/07/2025 INICIO PROCEDIMIENTO/ 09/09/2025 AMPLIACION PLAZO"/>
    <n v="0"/>
    <s v="--"/>
    <m/>
    <s v="NO"/>
    <s v="---"/>
    <s v="NO"/>
    <m/>
    <m/>
    <m/>
    <m/>
    <m/>
    <m/>
    <m/>
    <s v="EN TRAMITE"/>
    <s v="EN TRAMITE"/>
    <s v="NO"/>
    <m/>
    <m/>
    <m/>
    <m/>
    <x v="3"/>
    <n v="0"/>
    <n v="0"/>
    <n v="7"/>
    <x v="1"/>
    <m/>
    <m/>
    <n v="123.9"/>
    <x v="0"/>
  </r>
  <r>
    <x v="21"/>
    <n v="18144"/>
    <x v="3115"/>
    <n v="1069"/>
    <n v="45774"/>
    <n v="45952"/>
    <s v="Carmen"/>
    <m/>
    <s v="FASE 2"/>
    <n v="46045"/>
    <n v="0"/>
    <m/>
    <m/>
    <m/>
    <m/>
    <m/>
    <m/>
    <m/>
    <m/>
    <m/>
    <m/>
    <m/>
    <m/>
    <m/>
    <m/>
    <m/>
    <m/>
    <m/>
    <m/>
    <m/>
    <x v="3"/>
    <n v="0"/>
    <n v="0"/>
    <n v="0"/>
    <x v="0"/>
    <m/>
    <m/>
    <n v="106.9"/>
    <x v="0"/>
  </r>
  <r>
    <x v="21"/>
    <n v="18145"/>
    <x v="3116"/>
    <n v="15063"/>
    <n v="45774"/>
    <n v="45952"/>
    <s v="Carmen"/>
    <m/>
    <s v="FASE 2"/>
    <n v="46034"/>
    <n v="0"/>
    <m/>
    <m/>
    <m/>
    <m/>
    <m/>
    <m/>
    <m/>
    <m/>
    <m/>
    <m/>
    <m/>
    <m/>
    <m/>
    <m/>
    <m/>
    <m/>
    <m/>
    <m/>
    <m/>
    <x v="3"/>
    <n v="0"/>
    <n v="0"/>
    <n v="0"/>
    <x v="0"/>
    <m/>
    <m/>
    <n v="1506.3"/>
    <x v="0"/>
  </r>
  <r>
    <x v="21"/>
    <n v="18146"/>
    <x v="3117"/>
    <n v="1148"/>
    <n v="45774"/>
    <n v="45952"/>
    <s v="Carmen"/>
    <m/>
    <s v="FASE 2"/>
    <n v="46106"/>
    <n v="150"/>
    <s v="SIN CENSO REAL"/>
    <n v="0.3"/>
    <s v="SI"/>
    <n v="45819"/>
    <s v="NO"/>
    <m/>
    <n v="300"/>
    <n v="500"/>
    <m/>
    <m/>
    <m/>
    <m/>
    <s v="SI/PROTECTORA DE ANIMALES DE HUESCAR"/>
    <s v="SI"/>
    <s v="NO"/>
    <m/>
    <m/>
    <m/>
    <m/>
    <x v="3"/>
    <n v="0.3"/>
    <n v="45"/>
    <n v="11"/>
    <x v="1"/>
    <n v="0.26132404181184671"/>
    <n v="0.43554006968641112"/>
    <n v="114.8"/>
    <x v="1"/>
  </r>
  <r>
    <x v="21"/>
    <n v="18147"/>
    <x v="3118"/>
    <n v="5674"/>
    <n v="45774"/>
    <n v="45952"/>
    <s v="Carmen"/>
    <m/>
    <s v="FASE 2"/>
    <n v="46034"/>
    <n v="0"/>
    <m/>
    <m/>
    <m/>
    <m/>
    <m/>
    <m/>
    <m/>
    <m/>
    <m/>
    <m/>
    <m/>
    <m/>
    <m/>
    <m/>
    <m/>
    <m/>
    <m/>
    <m/>
    <m/>
    <x v="3"/>
    <n v="0"/>
    <n v="0"/>
    <n v="0"/>
    <x v="0"/>
    <m/>
    <m/>
    <n v="567.4"/>
    <x v="0"/>
  </r>
  <r>
    <x v="21"/>
    <n v="18148"/>
    <x v="3119"/>
    <n v="1038"/>
    <n v="45774"/>
    <n v="45952"/>
    <s v="Carmen"/>
    <m/>
    <s v="FASE 2"/>
    <n v="46063"/>
    <n v="0"/>
    <m/>
    <n v="0"/>
    <s v="SI"/>
    <n v="45833"/>
    <s v="NO"/>
    <n v="0"/>
    <m/>
    <m/>
    <n v="0"/>
    <n v="0"/>
    <n v="0"/>
    <n v="0"/>
    <s v="NO/EN TRAMITE"/>
    <s v="NO"/>
    <s v="NO"/>
    <m/>
    <m/>
    <m/>
    <m/>
    <x v="3"/>
    <n v="0"/>
    <n v="0"/>
    <n v="12"/>
    <x v="1"/>
    <m/>
    <m/>
    <n v="103.8"/>
    <x v="0"/>
  </r>
  <r>
    <x v="21"/>
    <n v="18150"/>
    <x v="3120"/>
    <n v="9536"/>
    <n v="45774"/>
    <n v="45952"/>
    <s v="Carmen"/>
    <m/>
    <s v="FASE 2"/>
    <n v="46034"/>
    <n v="0"/>
    <m/>
    <m/>
    <m/>
    <m/>
    <m/>
    <m/>
    <m/>
    <m/>
    <m/>
    <m/>
    <m/>
    <m/>
    <m/>
    <m/>
    <m/>
    <m/>
    <m/>
    <m/>
    <m/>
    <x v="3"/>
    <n v="0"/>
    <n v="0"/>
    <n v="0"/>
    <x v="0"/>
    <m/>
    <m/>
    <n v="953.6"/>
    <x v="0"/>
  </r>
  <r>
    <x v="21"/>
    <n v="18151"/>
    <x v="3121"/>
    <n v="314"/>
    <n v="45776"/>
    <n v="45965"/>
    <s v="Carmen"/>
    <m/>
    <s v="FASE 2"/>
    <n v="46077"/>
    <n v="0"/>
    <s v="--"/>
    <m/>
    <s v="NO"/>
    <s v="--"/>
    <s v="NO"/>
    <n v="0"/>
    <m/>
    <n v="4000"/>
    <m/>
    <m/>
    <m/>
    <m/>
    <s v="NO"/>
    <s v="NO"/>
    <s v="NO"/>
    <m/>
    <m/>
    <m/>
    <m/>
    <x v="3"/>
    <n v="0"/>
    <n v="0"/>
    <n v="9"/>
    <x v="1"/>
    <m/>
    <n v="12.738853503184714"/>
    <n v="31.4"/>
    <x v="0"/>
  </r>
  <r>
    <x v="21"/>
    <n v="18152"/>
    <x v="3122"/>
    <n v="1147"/>
    <n v="45776"/>
    <n v="45952"/>
    <s v="Carmen"/>
    <m/>
    <s v="FASE 2"/>
    <n v="46104"/>
    <n v="0"/>
    <m/>
    <m/>
    <s v="SI"/>
    <n v="46087"/>
    <s v="NO"/>
    <m/>
    <m/>
    <m/>
    <m/>
    <m/>
    <m/>
    <m/>
    <s v="NO"/>
    <s v="NO"/>
    <s v="NO"/>
    <m/>
    <m/>
    <m/>
    <m/>
    <x v="3"/>
    <n v="0"/>
    <n v="0"/>
    <n v="6"/>
    <x v="1"/>
    <m/>
    <m/>
    <n v="114.7"/>
    <x v="0"/>
  </r>
  <r>
    <x v="21"/>
    <n v="18153"/>
    <x v="3123"/>
    <n v="11674"/>
    <n v="45776"/>
    <m/>
    <s v="Carmen"/>
    <n v="45876"/>
    <m/>
    <m/>
    <n v="600"/>
    <s v="EN CONTINUA ACTUALIZACION"/>
    <n v="0.6"/>
    <s v="SI"/>
    <s v="REDACTANDO UN MEJOR PLAN"/>
    <s v="SI LOS ADOPTADOS Y CAMADAS JOVENES"/>
    <m/>
    <n v="15000"/>
    <m/>
    <m/>
    <m/>
    <m/>
    <m/>
    <s v="SI.  GATUNICAS Y TRAMITANDO CON COLEGIO OFICIAL DE VETERINARIOS DE GRANADA  Y VETERINARIO LOCAL"/>
    <s v="NO"/>
    <s v="NO"/>
    <m/>
    <m/>
    <m/>
    <m/>
    <x v="3"/>
    <n v="0.6"/>
    <n v="360"/>
    <n v="10"/>
    <x v="1"/>
    <n v="1.2849066301182115"/>
    <m/>
    <n v="1167.4000000000001"/>
    <x v="1"/>
  </r>
  <r>
    <x v="21"/>
    <n v="18154"/>
    <x v="3124"/>
    <n v="1107"/>
    <n v="45776"/>
    <n v="45827"/>
    <s v="Carmen"/>
    <n v="45797"/>
    <s v="FASE 2"/>
    <s v="EN BREVE SE PONDRAN EN CONTACTO SOBRE LA INFORMACION SOLICITADA"/>
    <n v="0"/>
    <m/>
    <m/>
    <m/>
    <m/>
    <m/>
    <m/>
    <m/>
    <m/>
    <m/>
    <m/>
    <m/>
    <m/>
    <m/>
    <m/>
    <m/>
    <m/>
    <m/>
    <m/>
    <m/>
    <x v="3"/>
    <n v="0"/>
    <n v="0"/>
    <n v="0"/>
    <x v="0"/>
    <m/>
    <m/>
    <n v="110.7"/>
    <x v="0"/>
  </r>
  <r>
    <x v="21"/>
    <n v="18910"/>
    <x v="3125"/>
    <n v="870"/>
    <n v="45776"/>
    <n v="45965"/>
    <s v="Carmen"/>
    <m/>
    <s v="FASE 2"/>
    <n v="46049"/>
    <n v="0"/>
    <m/>
    <m/>
    <m/>
    <m/>
    <m/>
    <m/>
    <m/>
    <m/>
    <m/>
    <m/>
    <m/>
    <m/>
    <m/>
    <m/>
    <m/>
    <m/>
    <m/>
    <m/>
    <m/>
    <x v="3"/>
    <n v="0"/>
    <n v="0"/>
    <n v="0"/>
    <x v="0"/>
    <m/>
    <m/>
    <n v="87"/>
    <x v="0"/>
  </r>
  <r>
    <x v="21"/>
    <n v="18157"/>
    <x v="3126"/>
    <n v="1638"/>
    <n v="45776"/>
    <n v="45952"/>
    <s v="Carmen"/>
    <m/>
    <s v="FASE 2"/>
    <n v="46014"/>
    <n v="0"/>
    <m/>
    <n v="0"/>
    <s v="NO"/>
    <m/>
    <s v="NO"/>
    <n v="0"/>
    <m/>
    <m/>
    <m/>
    <m/>
    <m/>
    <m/>
    <s v="NO"/>
    <s v="NO"/>
    <s v="NO"/>
    <m/>
    <m/>
    <m/>
    <m/>
    <x v="3"/>
    <n v="0"/>
    <n v="0"/>
    <n v="7"/>
    <x v="1"/>
    <m/>
    <m/>
    <n v="163.80000000000001"/>
    <x v="0"/>
  </r>
  <r>
    <x v="21"/>
    <n v="18158"/>
    <x v="3127"/>
    <n v="9708"/>
    <n v="45776"/>
    <n v="45952"/>
    <s v="Carmen"/>
    <m/>
    <s v="FASE 2"/>
    <n v="46071"/>
    <n v="180"/>
    <s v="2024/EN PROCESO DE ACTUALIZACION"/>
    <n v="0.15"/>
    <s v="SI"/>
    <s v="--"/>
    <s v="NO"/>
    <n v="0"/>
    <n v="22500"/>
    <n v="90000"/>
    <m/>
    <m/>
    <m/>
    <m/>
    <s v="SI/ DELAGOS"/>
    <s v="NO"/>
    <s v="NO"/>
    <m/>
    <m/>
    <m/>
    <m/>
    <x v="3"/>
    <n v="0.15"/>
    <n v="27"/>
    <n v="12"/>
    <x v="1"/>
    <n v="2.3176761433868975"/>
    <n v="9.2707045735475901"/>
    <n v="970.8"/>
    <x v="1"/>
  </r>
  <r>
    <x v="21"/>
    <n v="18159"/>
    <x v="3128"/>
    <n v="1060"/>
    <n v="45776"/>
    <n v="45827"/>
    <s v="Carmen"/>
    <n v="45777"/>
    <s v="FASE 2"/>
    <s v=" INADMITIDA POR RECLAMAR FUERA DE PLAZO"/>
    <n v="0"/>
    <m/>
    <m/>
    <m/>
    <m/>
    <m/>
    <m/>
    <m/>
    <m/>
    <m/>
    <m/>
    <m/>
    <m/>
    <m/>
    <m/>
    <m/>
    <m/>
    <m/>
    <m/>
    <m/>
    <x v="3"/>
    <n v="0"/>
    <n v="0"/>
    <n v="0"/>
    <x v="0"/>
    <m/>
    <m/>
    <n v="106"/>
    <x v="0"/>
  </r>
  <r>
    <x v="21"/>
    <n v="18161"/>
    <x v="3129"/>
    <n v="266"/>
    <n v="45776"/>
    <n v="45965"/>
    <s v="Carmen"/>
    <m/>
    <s v="FASE 2"/>
    <n v="46009"/>
    <n v="0"/>
    <m/>
    <m/>
    <m/>
    <m/>
    <m/>
    <m/>
    <m/>
    <m/>
    <m/>
    <m/>
    <m/>
    <m/>
    <m/>
    <m/>
    <m/>
    <m/>
    <m/>
    <m/>
    <m/>
    <x v="3"/>
    <n v="0"/>
    <n v="0"/>
    <n v="0"/>
    <x v="0"/>
    <m/>
    <m/>
    <n v="26.6"/>
    <x v="0"/>
  </r>
  <r>
    <x v="21"/>
    <n v="18162"/>
    <x v="3130"/>
    <n v="1671"/>
    <n v="45776"/>
    <m/>
    <s v="Carmen"/>
    <n v="45777"/>
    <s v="FASE 2"/>
    <m/>
    <n v="195"/>
    <n v="45743"/>
    <n v="0.95379999999999998"/>
    <s v="SI"/>
    <n v="45112"/>
    <s v="SI"/>
    <n v="0.15379999999999999"/>
    <n v="3000"/>
    <m/>
    <n v="3"/>
    <n v="1"/>
    <n v="0"/>
    <n v="9"/>
    <s v="NO"/>
    <s v="NO"/>
    <s v="NO"/>
    <m/>
    <m/>
    <m/>
    <m/>
    <x v="3"/>
    <n v="0.95379999999999998"/>
    <n v="186"/>
    <n v="15"/>
    <x v="1"/>
    <n v="1.7953321364452424"/>
    <m/>
    <n v="167.1"/>
    <x v="1"/>
  </r>
  <r>
    <x v="21"/>
    <n v="18163"/>
    <x v="3131"/>
    <n v="385"/>
    <n v="45776"/>
    <n v="45965"/>
    <s v="Carmen"/>
    <m/>
    <s v="FASE 2"/>
    <n v="46045"/>
    <n v="0"/>
    <s v="--"/>
    <m/>
    <s v="SI"/>
    <n v="45754"/>
    <s v="NO"/>
    <n v="0"/>
    <m/>
    <m/>
    <m/>
    <m/>
    <m/>
    <m/>
    <s v="NO"/>
    <s v="NO"/>
    <s v="NO"/>
    <m/>
    <m/>
    <m/>
    <m/>
    <x v="3"/>
    <n v="0"/>
    <n v="0"/>
    <n v="8"/>
    <x v="1"/>
    <m/>
    <m/>
    <n v="38.5"/>
    <x v="0"/>
  </r>
  <r>
    <x v="21"/>
    <n v="18164"/>
    <x v="3132"/>
    <n v="2202"/>
    <n v="45776"/>
    <n v="45952"/>
    <s v="Carmen"/>
    <m/>
    <s v="FASE 2"/>
    <n v="46034"/>
    <n v="0"/>
    <m/>
    <m/>
    <m/>
    <m/>
    <m/>
    <m/>
    <m/>
    <m/>
    <m/>
    <m/>
    <m/>
    <m/>
    <m/>
    <m/>
    <m/>
    <m/>
    <m/>
    <m/>
    <m/>
    <x v="3"/>
    <n v="0"/>
    <n v="0"/>
    <n v="0"/>
    <x v="0"/>
    <m/>
    <m/>
    <n v="220.2"/>
    <x v="0"/>
  </r>
  <r>
    <x v="21"/>
    <n v="18165"/>
    <x v="3133"/>
    <n v="5628"/>
    <n v="45776"/>
    <n v="45952"/>
    <s v="Carmen"/>
    <m/>
    <s v="FASE 2"/>
    <n v="46043"/>
    <n v="59"/>
    <n v="46043"/>
    <n v="0.5"/>
    <s v="SI"/>
    <n v="2022"/>
    <s v="SI"/>
    <n v="0.4"/>
    <n v="6200"/>
    <m/>
    <n v="6"/>
    <m/>
    <m/>
    <m/>
    <s v="SI/ DELAGOS MASCOTAS"/>
    <s v="--"/>
    <s v="NO/ CLINICA BULIANA"/>
    <m/>
    <m/>
    <m/>
    <m/>
    <x v="3"/>
    <n v="0.5"/>
    <n v="30"/>
    <n v="12"/>
    <x v="1"/>
    <n v="1.1016346837242359"/>
    <m/>
    <n v="562.79999999999995"/>
    <x v="1"/>
  </r>
  <r>
    <x v="21"/>
    <n v="18167"/>
    <x v="3134"/>
    <n v="2338"/>
    <n v="45776"/>
    <n v="45952"/>
    <s v="Carmen"/>
    <m/>
    <s v="FASE 2"/>
    <n v="46014"/>
    <n v="214"/>
    <n v="45778"/>
    <n v="0"/>
    <s v="SI"/>
    <n v="45793"/>
    <s v="NO"/>
    <n v="0"/>
    <n v="10085"/>
    <m/>
    <m/>
    <m/>
    <m/>
    <m/>
    <s v="NO"/>
    <s v="NO"/>
    <s v="NO"/>
    <m/>
    <m/>
    <m/>
    <m/>
    <x v="3"/>
    <n v="0"/>
    <n v="0"/>
    <n v="11"/>
    <x v="1"/>
    <n v="4.3135158254918737"/>
    <m/>
    <n v="233.8"/>
    <x v="1"/>
  </r>
  <r>
    <x v="21"/>
    <n v="18168"/>
    <x v="3135"/>
    <n v="943"/>
    <n v="45776"/>
    <n v="45965"/>
    <s v="Carmen"/>
    <m/>
    <s v="FASE 2"/>
    <n v="45995"/>
    <n v="0"/>
    <m/>
    <m/>
    <m/>
    <m/>
    <m/>
    <m/>
    <m/>
    <m/>
    <m/>
    <m/>
    <m/>
    <m/>
    <m/>
    <m/>
    <m/>
    <m/>
    <m/>
    <m/>
    <m/>
    <x v="3"/>
    <n v="0"/>
    <n v="0"/>
    <n v="0"/>
    <x v="0"/>
    <m/>
    <m/>
    <n v="94.3"/>
    <x v="0"/>
  </r>
  <r>
    <x v="21"/>
    <n v="18170"/>
    <x v="3136"/>
    <n v="426"/>
    <n v="45776"/>
    <n v="45965"/>
    <s v="Carmen"/>
    <m/>
    <s v="FASE 2"/>
    <n v="46047"/>
    <n v="0"/>
    <m/>
    <m/>
    <m/>
    <m/>
    <m/>
    <m/>
    <m/>
    <m/>
    <m/>
    <m/>
    <m/>
    <m/>
    <m/>
    <m/>
    <m/>
    <m/>
    <m/>
    <m/>
    <m/>
    <x v="3"/>
    <n v="0"/>
    <n v="0"/>
    <n v="0"/>
    <x v="0"/>
    <m/>
    <m/>
    <n v="42.6"/>
    <x v="0"/>
  </r>
  <r>
    <x v="21"/>
    <n v="18171"/>
    <x v="3137"/>
    <n v="2597"/>
    <n v="45776"/>
    <n v="45952"/>
    <s v="Carmen"/>
    <m/>
    <s v="FASE 2"/>
    <s v="30/12/2025 Y COMPLETA DATOS 18/02/2026 "/>
    <n v="0"/>
    <m/>
    <n v="0"/>
    <s v="SI"/>
    <n v="45755"/>
    <s v="--/ AUN NO"/>
    <s v=""/>
    <n v="1600"/>
    <m/>
    <m/>
    <m/>
    <m/>
    <m/>
    <s v="--/ NO"/>
    <s v="--/ NO"/>
    <s v="--"/>
    <m/>
    <m/>
    <m/>
    <m/>
    <x v="3"/>
    <n v="0"/>
    <n v="0"/>
    <n v="9"/>
    <x v="1"/>
    <n v="0.61609549480169423"/>
    <m/>
    <n v="259.7"/>
    <x v="0"/>
  </r>
  <r>
    <x v="21"/>
    <n v="18173"/>
    <x v="3138"/>
    <n v="12660"/>
    <n v="45776"/>
    <n v="45952"/>
    <s v="Carmen"/>
    <m/>
    <s v="FASE 2"/>
    <n v="46034"/>
    <n v="0"/>
    <m/>
    <m/>
    <m/>
    <m/>
    <m/>
    <m/>
    <m/>
    <m/>
    <m/>
    <m/>
    <m/>
    <m/>
    <m/>
    <m/>
    <m/>
    <m/>
    <m/>
    <m/>
    <m/>
    <x v="3"/>
    <n v="0"/>
    <n v="0"/>
    <n v="0"/>
    <x v="0"/>
    <m/>
    <m/>
    <n v="1266"/>
    <x v="0"/>
  </r>
  <r>
    <x v="21"/>
    <n v="18174"/>
    <x v="3139"/>
    <n v="515"/>
    <n v="45776"/>
    <n v="45965"/>
    <s v="Carmen"/>
    <m/>
    <s v="FASE 2"/>
    <n v="46055"/>
    <n v="0"/>
    <m/>
    <m/>
    <m/>
    <m/>
    <m/>
    <m/>
    <m/>
    <m/>
    <m/>
    <m/>
    <m/>
    <m/>
    <m/>
    <m/>
    <m/>
    <m/>
    <m/>
    <m/>
    <m/>
    <x v="3"/>
    <n v="0"/>
    <n v="0"/>
    <n v="0"/>
    <x v="0"/>
    <m/>
    <m/>
    <n v="51.5"/>
    <x v="0"/>
  </r>
  <r>
    <x v="21"/>
    <n v="18175"/>
    <x v="3140"/>
    <n v="15269"/>
    <n v="45776"/>
    <n v="45952"/>
    <s v="Carmen"/>
    <m/>
    <s v="FASE 2"/>
    <n v="46058"/>
    <n v="0"/>
    <m/>
    <m/>
    <m/>
    <m/>
    <m/>
    <m/>
    <n v="18304.919999999998"/>
    <n v="50320.74"/>
    <m/>
    <m/>
    <m/>
    <m/>
    <m/>
    <m/>
    <m/>
    <m/>
    <m/>
    <m/>
    <m/>
    <x v="3"/>
    <n v="0"/>
    <n v="0"/>
    <n v="2"/>
    <x v="1"/>
    <n v="1.1988289999345076"/>
    <n v="3.295614644050036"/>
    <n v="1526.9"/>
    <x v="0"/>
  </r>
  <r>
    <x v="21"/>
    <n v="18176"/>
    <x v="3141"/>
    <n v="278"/>
    <n v="45776"/>
    <n v="45965"/>
    <s v="Carmen"/>
    <m/>
    <s v="FASE 2"/>
    <n v="46049"/>
    <n v="0"/>
    <m/>
    <m/>
    <m/>
    <m/>
    <m/>
    <m/>
    <n v="4000"/>
    <m/>
    <n v="0"/>
    <n v="0"/>
    <n v="0"/>
    <n v="0"/>
    <s v="SI/ VETERINARIO LOCAL"/>
    <s v="NO"/>
    <s v="SI"/>
    <m/>
    <m/>
    <m/>
    <m/>
    <x v="3"/>
    <n v="0"/>
    <n v="0"/>
    <n v="8"/>
    <x v="1"/>
    <n v="14.388489208633093"/>
    <m/>
    <n v="27.8"/>
    <x v="0"/>
  </r>
  <r>
    <x v="21"/>
    <n v="18177"/>
    <x v="3142"/>
    <n v="511"/>
    <n v="45776"/>
    <n v="45965"/>
    <s v="Carmen"/>
    <m/>
    <s v="FASE 2"/>
    <n v="46030"/>
    <n v="0"/>
    <s v="---"/>
    <n v="0.65"/>
    <s v="NO. ESTAN EN ELLO"/>
    <m/>
    <s v="NO"/>
    <n v="0"/>
    <m/>
    <m/>
    <n v="0"/>
    <n v="0"/>
    <n v="0"/>
    <n v="0"/>
    <s v="SI/ CLINICA VETERINARIA ANIMALS"/>
    <s v="NO"/>
    <s v="NO"/>
    <m/>
    <m/>
    <m/>
    <m/>
    <x v="3"/>
    <n v="0.65"/>
    <n v="0"/>
    <n v="12"/>
    <x v="1"/>
    <m/>
    <m/>
    <n v="51.1"/>
    <x v="0"/>
  </r>
  <r>
    <x v="21"/>
    <n v="18901"/>
    <x v="3143"/>
    <n v="759"/>
    <n v="45776"/>
    <n v="45965"/>
    <s v="Carmen"/>
    <m/>
    <s v="FASE 2"/>
    <n v="46006"/>
    <n v="0"/>
    <s v="---"/>
    <m/>
    <s v="SI"/>
    <n v="45671"/>
    <s v="NO"/>
    <n v="0"/>
    <m/>
    <m/>
    <m/>
    <m/>
    <m/>
    <m/>
    <s v="NO"/>
    <s v="NO"/>
    <s v="NO"/>
    <m/>
    <m/>
    <m/>
    <m/>
    <x v="3"/>
    <n v="0"/>
    <n v="0"/>
    <n v="8"/>
    <x v="1"/>
    <m/>
    <m/>
    <n v="75.900000000000006"/>
    <x v="0"/>
  </r>
  <r>
    <x v="21"/>
    <n v="18178"/>
    <x v="3144"/>
    <n v="712"/>
    <n v="45776"/>
    <n v="45965"/>
    <s v="Carmen"/>
    <m/>
    <s v="FASE 2"/>
    <m/>
    <n v="0"/>
    <s v="---"/>
    <m/>
    <s v="NO. "/>
    <s v="--"/>
    <s v="NO"/>
    <m/>
    <m/>
    <m/>
    <n v="2"/>
    <n v="0"/>
    <m/>
    <m/>
    <s v="SI/ DELAGOS MASCOTAS"/>
    <s v="SI"/>
    <s v="NO"/>
    <m/>
    <m/>
    <m/>
    <m/>
    <x v="3"/>
    <n v="0"/>
    <n v="0"/>
    <n v="9"/>
    <x v="1"/>
    <m/>
    <m/>
    <n v="71.2"/>
    <x v="0"/>
  </r>
  <r>
    <x v="21"/>
    <n v="18916"/>
    <x v="3145"/>
    <n v="3098"/>
    <n v="45776"/>
    <n v="45952"/>
    <s v="Carmen"/>
    <m/>
    <s v="FASE 2"/>
    <n v="46106"/>
    <n v="0"/>
    <m/>
    <n v="23"/>
    <s v="SI"/>
    <n v="45805"/>
    <s v="NO"/>
    <m/>
    <m/>
    <n v="14500"/>
    <n v="6"/>
    <n v="2"/>
    <m/>
    <m/>
    <s v="SI/DELAGOS Y CLINICA VETERINARIA ANIMALS"/>
    <s v="SI. CONVENIO CON CLINICA CANISUR"/>
    <s v="SI/CANISUR"/>
    <m/>
    <m/>
    <m/>
    <m/>
    <x v="3"/>
    <n v="0.23"/>
    <n v="0"/>
    <n v="10"/>
    <x v="1"/>
    <m/>
    <n v="4.6804389928986438"/>
    <n v="309.8"/>
    <x v="0"/>
  </r>
  <r>
    <x v="21"/>
    <n v="18179"/>
    <x v="3146"/>
    <n v="621"/>
    <n v="45776"/>
    <n v="45827"/>
    <s v="Carmen"/>
    <n v="45818"/>
    <s v="FASE 2"/>
    <n v="46058"/>
    <n v="0"/>
    <s v="--"/>
    <m/>
    <s v="NO"/>
    <s v="--"/>
    <s v="NO"/>
    <n v="0"/>
    <m/>
    <m/>
    <m/>
    <m/>
    <m/>
    <m/>
    <s v="NO"/>
    <s v="NO"/>
    <s v="NO"/>
    <m/>
    <m/>
    <m/>
    <m/>
    <x v="3"/>
    <n v="0"/>
    <n v="0"/>
    <n v="8"/>
    <x v="1"/>
    <m/>
    <m/>
    <n v="62.1"/>
    <x v="0"/>
  </r>
  <r>
    <x v="21"/>
    <n v="18180"/>
    <x v="3147"/>
    <n v="703"/>
    <n v="45776"/>
    <n v="45965"/>
    <s v="Carmen"/>
    <m/>
    <s v="FASE 2"/>
    <n v="46029"/>
    <n v="0"/>
    <s v="--"/>
    <m/>
    <s v="SI"/>
    <n v="45805"/>
    <s v=" NO HAN LLEVADO A CABO NINGUNA TAREA"/>
    <m/>
    <m/>
    <m/>
    <m/>
    <m/>
    <m/>
    <m/>
    <m/>
    <m/>
    <s v="SI EN VIRTUD DE CONVENIO CON LA JUNTA DE ANDALUCIA"/>
    <m/>
    <m/>
    <m/>
    <m/>
    <x v="3"/>
    <n v="0"/>
    <n v="0"/>
    <n v="5"/>
    <x v="1"/>
    <m/>
    <m/>
    <n v="70.3"/>
    <x v="0"/>
  </r>
  <r>
    <x v="21"/>
    <n v="18181"/>
    <x v="3148"/>
    <n v="213"/>
    <n v="45776"/>
    <n v="45965"/>
    <s v="Carmen"/>
    <m/>
    <s v="FASE 2"/>
    <n v="46021"/>
    <n v="0"/>
    <m/>
    <m/>
    <m/>
    <s v="NO"/>
    <s v="--"/>
    <m/>
    <m/>
    <m/>
    <m/>
    <m/>
    <m/>
    <m/>
    <s v="NO"/>
    <s v="--"/>
    <s v="--"/>
    <m/>
    <m/>
    <m/>
    <m/>
    <x v="3"/>
    <n v="0"/>
    <n v="0"/>
    <n v="5"/>
    <x v="1"/>
    <m/>
    <m/>
    <n v="21.3"/>
    <x v="0"/>
  </r>
  <r>
    <x v="21"/>
    <n v="18182"/>
    <x v="3149"/>
    <n v="2561"/>
    <n v="45776"/>
    <n v="45952"/>
    <s v="Carmen"/>
    <m/>
    <s v="FASE 2"/>
    <n v="46104"/>
    <n v="127"/>
    <n v="2024"/>
    <n v="0"/>
    <s v="NO-MEMORIA TECNICA DEL PLAN"/>
    <m/>
    <s v="NO"/>
    <m/>
    <m/>
    <m/>
    <m/>
    <m/>
    <m/>
    <m/>
    <s v="NO"/>
    <s v="NO"/>
    <s v="NO"/>
    <m/>
    <m/>
    <m/>
    <m/>
    <x v="3"/>
    <n v="0"/>
    <n v="0"/>
    <n v="8"/>
    <x v="1"/>
    <m/>
    <m/>
    <n v="256.10000000000002"/>
    <x v="1"/>
  </r>
  <r>
    <x v="21"/>
    <n v="18914"/>
    <x v="3150"/>
    <n v="2077"/>
    <n v="45776"/>
    <n v="45952"/>
    <s v="Carmen"/>
    <m/>
    <s v="FASE 2"/>
    <n v="46021"/>
    <n v="70"/>
    <s v="--"/>
    <n v="0.35"/>
    <s v="SI"/>
    <s v="--"/>
    <s v="SI"/>
    <m/>
    <n v="21452.77"/>
    <m/>
    <m/>
    <m/>
    <m/>
    <m/>
    <s v="SI/ VARIOS"/>
    <s v="NO"/>
    <s v="NO"/>
    <m/>
    <m/>
    <m/>
    <m/>
    <x v="3"/>
    <n v="0.35"/>
    <n v="24"/>
    <n v="10"/>
    <x v="1"/>
    <n v="10.328728935965335"/>
    <m/>
    <n v="207.7"/>
    <x v="1"/>
  </r>
  <r>
    <x v="21"/>
    <n v="18907"/>
    <x v="3151"/>
    <n v="2122"/>
    <n v="45776"/>
    <n v="45952"/>
    <s v="Carmen"/>
    <m/>
    <s v="FASE 2"/>
    <n v="46034"/>
    <n v="0"/>
    <m/>
    <m/>
    <m/>
    <m/>
    <m/>
    <m/>
    <m/>
    <m/>
    <m/>
    <m/>
    <m/>
    <m/>
    <m/>
    <m/>
    <m/>
    <m/>
    <m/>
    <m/>
    <m/>
    <x v="3"/>
    <n v="0"/>
    <n v="0"/>
    <n v="0"/>
    <x v="0"/>
    <m/>
    <m/>
    <n v="212.2"/>
    <x v="0"/>
  </r>
  <r>
    <x v="21"/>
    <n v="18902"/>
    <x v="3152"/>
    <n v="937"/>
    <n v="45776"/>
    <n v="45965"/>
    <s v="Carmen"/>
    <m/>
    <s v="FASE 2"/>
    <n v="46009"/>
    <n v="0"/>
    <m/>
    <m/>
    <m/>
    <s v="NO HAY GESTION DE COLONIAS  SE TRABAJA EN LA REDACCION DEL PLAN"/>
    <m/>
    <m/>
    <m/>
    <m/>
    <m/>
    <m/>
    <m/>
    <m/>
    <m/>
    <m/>
    <m/>
    <m/>
    <m/>
    <m/>
    <m/>
    <x v="3"/>
    <n v="0"/>
    <n v="0"/>
    <n v="1"/>
    <x v="1"/>
    <m/>
    <m/>
    <n v="93.7"/>
    <x v="0"/>
  </r>
  <r>
    <x v="21"/>
    <n v="18183"/>
    <x v="3153"/>
    <n v="660"/>
    <n v="45776"/>
    <n v="45965"/>
    <s v="Carmen"/>
    <m/>
    <s v="FASE 2"/>
    <n v="46034"/>
    <n v="0"/>
    <m/>
    <m/>
    <m/>
    <m/>
    <m/>
    <m/>
    <m/>
    <m/>
    <m/>
    <m/>
    <m/>
    <m/>
    <m/>
    <m/>
    <m/>
    <m/>
    <m/>
    <m/>
    <m/>
    <x v="3"/>
    <n v="0"/>
    <n v="0"/>
    <n v="0"/>
    <x v="0"/>
    <m/>
    <m/>
    <n v="66"/>
    <x v="0"/>
  </r>
  <r>
    <x v="21"/>
    <n v="18911"/>
    <x v="3154"/>
    <n v="12325"/>
    <n v="45776"/>
    <n v="45952"/>
    <s v="Carmen"/>
    <m/>
    <s v="FASE 2"/>
    <n v="46034"/>
    <n v="0"/>
    <m/>
    <m/>
    <m/>
    <m/>
    <m/>
    <m/>
    <m/>
    <m/>
    <m/>
    <m/>
    <m/>
    <m/>
    <m/>
    <m/>
    <m/>
    <m/>
    <m/>
    <m/>
    <m/>
    <x v="3"/>
    <n v="0"/>
    <n v="0"/>
    <n v="0"/>
    <x v="0"/>
    <m/>
    <m/>
    <n v="1232.5"/>
    <x v="0"/>
  </r>
  <r>
    <x v="21"/>
    <n v="18184"/>
    <x v="3155"/>
    <n v="3054"/>
    <n v="45776"/>
    <n v="45952"/>
    <s v="Carmen"/>
    <m/>
    <s v="FASE 2"/>
    <n v="46050"/>
    <n v="0"/>
    <m/>
    <n v="0"/>
    <s v="SI"/>
    <n v="45805"/>
    <s v="NO"/>
    <n v="0"/>
    <m/>
    <m/>
    <m/>
    <m/>
    <m/>
    <m/>
    <s v="NO"/>
    <s v="NO"/>
    <s v="NO"/>
    <m/>
    <m/>
    <m/>
    <m/>
    <x v="3"/>
    <n v="0"/>
    <n v="0"/>
    <n v="8"/>
    <x v="1"/>
    <m/>
    <m/>
    <n v="305.39999999999998"/>
    <x v="0"/>
  </r>
  <r>
    <x v="21"/>
    <n v="18185"/>
    <x v="3156"/>
    <n v="674"/>
    <n v="45776"/>
    <n v="45965"/>
    <s v="Carmen"/>
    <m/>
    <s v="FASE 2"/>
    <n v="46048"/>
    <n v="0"/>
    <m/>
    <m/>
    <m/>
    <m/>
    <m/>
    <m/>
    <m/>
    <m/>
    <m/>
    <m/>
    <m/>
    <m/>
    <m/>
    <m/>
    <m/>
    <m/>
    <m/>
    <m/>
    <m/>
    <x v="3"/>
    <n v="0"/>
    <n v="0"/>
    <n v="0"/>
    <x v="0"/>
    <m/>
    <m/>
    <n v="67.400000000000006"/>
    <x v="0"/>
  </r>
  <r>
    <x v="21"/>
    <n v="18149"/>
    <x v="3157"/>
    <n v="7606"/>
    <n v="45776"/>
    <n v="45952"/>
    <s v="Carmen"/>
    <m/>
    <s v="FASE 2"/>
    <n v="46094"/>
    <n v="75"/>
    <n v="45992"/>
    <n v="0.6"/>
    <s v="SI,EN PERIODO DE ALEGACIONES"/>
    <m/>
    <s v="NO"/>
    <n v="0"/>
    <n v="3100"/>
    <n v="9761"/>
    <n v="76"/>
    <n v="11"/>
    <n v="4"/>
    <n v="4"/>
    <s v="SI/DELAGOS"/>
    <s v="SI"/>
    <s v="SI"/>
    <m/>
    <m/>
    <m/>
    <m/>
    <x v="3"/>
    <n v="0.6"/>
    <n v="45"/>
    <n v="15"/>
    <x v="1"/>
    <n v="0.40757296870891402"/>
    <n v="1.2833289508282935"/>
    <n v="760.6"/>
    <x v="2"/>
  </r>
  <r>
    <x v="21"/>
    <n v="18908"/>
    <x v="3158"/>
    <n v="1005"/>
    <n v="45776"/>
    <n v="45952"/>
    <s v="Carmen"/>
    <m/>
    <s v="FASE 2"/>
    <n v="46042"/>
    <n v="0"/>
    <m/>
    <m/>
    <m/>
    <m/>
    <m/>
    <m/>
    <m/>
    <m/>
    <m/>
    <m/>
    <m/>
    <m/>
    <m/>
    <m/>
    <m/>
    <m/>
    <m/>
    <m/>
    <m/>
    <x v="3"/>
    <n v="0"/>
    <n v="0"/>
    <n v="0"/>
    <x v="0"/>
    <m/>
    <m/>
    <n v="100.5"/>
    <x v="0"/>
  </r>
  <r>
    <x v="21"/>
    <n v="18187"/>
    <x v="3159"/>
    <n v="519"/>
    <n v="45776"/>
    <n v="45965"/>
    <s v="Carmen"/>
    <m/>
    <s v="FASE 2"/>
    <n v="45995"/>
    <n v="0"/>
    <m/>
    <m/>
    <m/>
    <m/>
    <m/>
    <m/>
    <m/>
    <m/>
    <m/>
    <m/>
    <m/>
    <m/>
    <m/>
    <m/>
    <m/>
    <m/>
    <m/>
    <m/>
    <m/>
    <x v="3"/>
    <n v="0"/>
    <n v="0"/>
    <n v="0"/>
    <x v="0"/>
    <m/>
    <m/>
    <n v="51.9"/>
    <x v="0"/>
  </r>
  <r>
    <x v="21"/>
    <n v="18188"/>
    <x v="3160"/>
    <n v="1979"/>
    <n v="45776"/>
    <n v="45952"/>
    <s v="Carmen"/>
    <m/>
    <s v="FASE 2"/>
    <n v="46020"/>
    <n v="0"/>
    <s v="PENDIENTE"/>
    <m/>
    <s v="SI"/>
    <n v="45581"/>
    <s v="--"/>
    <m/>
    <n v="1600"/>
    <n v="4000"/>
    <m/>
    <m/>
    <m/>
    <m/>
    <s v="--"/>
    <s v="--"/>
    <s v="--"/>
    <m/>
    <m/>
    <m/>
    <m/>
    <x v="3"/>
    <n v="0"/>
    <n v="0"/>
    <n v="9"/>
    <x v="1"/>
    <n v="0.80848913592723592"/>
    <n v="2.02122283981809"/>
    <n v="197.9"/>
    <x v="0"/>
  </r>
  <r>
    <x v="21"/>
    <n v="18189"/>
    <x v="3161"/>
    <n v="997"/>
    <n v="45776"/>
    <n v="45965"/>
    <s v="Carmen"/>
    <m/>
    <s v="FASE 2"/>
    <n v="45995"/>
    <n v="0"/>
    <m/>
    <m/>
    <m/>
    <m/>
    <m/>
    <m/>
    <m/>
    <m/>
    <m/>
    <m/>
    <m/>
    <m/>
    <m/>
    <m/>
    <m/>
    <m/>
    <m/>
    <m/>
    <m/>
    <x v="3"/>
    <n v="0"/>
    <n v="0"/>
    <n v="0"/>
    <x v="0"/>
    <m/>
    <m/>
    <n v="99.7"/>
    <x v="0"/>
  </r>
  <r>
    <x v="21"/>
    <n v="18192"/>
    <x v="3162"/>
    <n v="2189"/>
    <n v="45776"/>
    <n v="45952"/>
    <s v="Carmen"/>
    <m/>
    <s v="FASE 2"/>
    <n v="46057"/>
    <n v="0"/>
    <m/>
    <m/>
    <s v="SE ESTA REDACTANDO EL PROTOCOLO DE GESTION"/>
    <m/>
    <m/>
    <m/>
    <m/>
    <m/>
    <m/>
    <m/>
    <m/>
    <m/>
    <m/>
    <m/>
    <m/>
    <m/>
    <m/>
    <m/>
    <m/>
    <x v="3"/>
    <n v="0"/>
    <n v="0"/>
    <n v="1"/>
    <x v="1"/>
    <m/>
    <m/>
    <n v="218.9"/>
    <x v="0"/>
  </r>
  <r>
    <x v="21"/>
    <n v="18913"/>
    <x v="3163"/>
    <n v="890"/>
    <n v="45776"/>
    <n v="45965"/>
    <s v="Carmen"/>
    <m/>
    <s v="FASE 2"/>
    <n v="46021"/>
    <n v="0"/>
    <m/>
    <m/>
    <s v="SI"/>
    <n v="46021"/>
    <s v="--"/>
    <m/>
    <n v="1000"/>
    <m/>
    <m/>
    <m/>
    <m/>
    <m/>
    <s v="--"/>
    <s v="--"/>
    <s v="--"/>
    <m/>
    <m/>
    <m/>
    <m/>
    <x v="3"/>
    <n v="0"/>
    <n v="0"/>
    <n v="7"/>
    <x v="1"/>
    <n v="1.1235955056179776"/>
    <m/>
    <n v="89"/>
    <x v="0"/>
  </r>
  <r>
    <x v="21"/>
    <n v="18193"/>
    <x v="3164"/>
    <n v="20056"/>
    <n v="45776"/>
    <m/>
    <s v="Carmen"/>
    <n v="45805"/>
    <s v="OK"/>
    <m/>
    <n v="172"/>
    <m/>
    <n v="0.48"/>
    <s v="SI"/>
    <m/>
    <s v="SI"/>
    <n v="0.48"/>
    <m/>
    <m/>
    <n v="98"/>
    <n v="40"/>
    <m/>
    <m/>
    <s v="SI/ DELAGOS"/>
    <s v="SI"/>
    <s v="NO"/>
    <m/>
    <m/>
    <m/>
    <m/>
    <x v="3"/>
    <n v="0.48"/>
    <n v="83"/>
    <n v="10"/>
    <x v="1"/>
    <m/>
    <m/>
    <n v="2005.6"/>
    <x v="2"/>
  </r>
  <r>
    <x v="21"/>
    <n v="18194"/>
    <x v="3165"/>
    <n v="2623"/>
    <n v="45776"/>
    <n v="45965"/>
    <s v="Carmen"/>
    <m/>
    <s v="FASE 2"/>
    <n v="46051"/>
    <n v="135"/>
    <n v="2025"/>
    <n v="0.4"/>
    <s v="SI"/>
    <n v="45435"/>
    <s v="NO"/>
    <n v="0"/>
    <n v="9000"/>
    <m/>
    <n v="2"/>
    <m/>
    <m/>
    <m/>
    <s v="NO"/>
    <s v="NO"/>
    <s v="NO"/>
    <m/>
    <m/>
    <m/>
    <m/>
    <x v="3"/>
    <n v="0.4"/>
    <n v="54"/>
    <n v="12"/>
    <x v="1"/>
    <n v="3.4311856652687762"/>
    <m/>
    <n v="262.3"/>
    <x v="1"/>
  </r>
  <r>
    <x v="22"/>
    <m/>
    <x v="3166"/>
    <m/>
    <n v="45770"/>
    <m/>
    <s v="Carmen"/>
    <m/>
    <m/>
    <m/>
    <n v="0"/>
    <m/>
    <m/>
    <m/>
    <m/>
    <m/>
    <m/>
    <m/>
    <m/>
    <m/>
    <m/>
    <m/>
    <m/>
    <m/>
    <m/>
    <m/>
    <m/>
    <m/>
    <m/>
    <m/>
    <x v="1"/>
    <n v="0"/>
    <n v="0"/>
    <n v="0"/>
    <x v="0"/>
    <n v="0"/>
    <n v="0"/>
    <m/>
    <x v="0"/>
  </r>
  <r>
    <x v="22"/>
    <n v="19002"/>
    <x v="3167"/>
    <n v="73"/>
    <n v="45770"/>
    <m/>
    <s v="Carmen"/>
    <m/>
    <m/>
    <m/>
    <n v="0"/>
    <m/>
    <m/>
    <m/>
    <m/>
    <m/>
    <m/>
    <m/>
    <m/>
    <m/>
    <m/>
    <m/>
    <m/>
    <m/>
    <m/>
    <m/>
    <m/>
    <m/>
    <m/>
    <m/>
    <x v="1"/>
    <n v="0"/>
    <n v="0"/>
    <n v="0"/>
    <x v="0"/>
    <m/>
    <m/>
    <n v="7.3"/>
    <x v="0"/>
  </r>
  <r>
    <x v="22"/>
    <n v="19003"/>
    <x v="3168"/>
    <n v="28"/>
    <s v="no encontrado"/>
    <m/>
    <s v="Carmen"/>
    <m/>
    <s v="ERROR"/>
    <m/>
    <n v="0"/>
    <m/>
    <m/>
    <m/>
    <m/>
    <m/>
    <m/>
    <m/>
    <m/>
    <m/>
    <m/>
    <m/>
    <m/>
    <m/>
    <m/>
    <m/>
    <m/>
    <m/>
    <m/>
    <m/>
    <x v="1"/>
    <n v="0"/>
    <n v="0"/>
    <n v="0"/>
    <x v="0"/>
    <m/>
    <m/>
    <n v="2.8"/>
    <x v="0"/>
  </r>
  <r>
    <x v="22"/>
    <n v="19004"/>
    <x v="3169"/>
    <n v="56"/>
    <n v="45770"/>
    <m/>
    <s v="Carmen"/>
    <m/>
    <m/>
    <m/>
    <n v="0"/>
    <m/>
    <m/>
    <m/>
    <m/>
    <m/>
    <m/>
    <m/>
    <m/>
    <m/>
    <m/>
    <m/>
    <m/>
    <m/>
    <m/>
    <m/>
    <m/>
    <m/>
    <m/>
    <m/>
    <x v="1"/>
    <n v="0"/>
    <n v="0"/>
    <n v="0"/>
    <x v="0"/>
    <m/>
    <m/>
    <n v="5.6"/>
    <x v="0"/>
  </r>
  <r>
    <x v="22"/>
    <n v="19005"/>
    <x v="3170"/>
    <n v="137"/>
    <n v="45770"/>
    <m/>
    <s v="Carmen"/>
    <m/>
    <m/>
    <m/>
    <n v="0"/>
    <m/>
    <m/>
    <m/>
    <m/>
    <m/>
    <m/>
    <m/>
    <m/>
    <m/>
    <m/>
    <m/>
    <m/>
    <m/>
    <m/>
    <m/>
    <m/>
    <m/>
    <m/>
    <m/>
    <x v="1"/>
    <n v="0"/>
    <n v="0"/>
    <n v="0"/>
    <x v="0"/>
    <m/>
    <m/>
    <n v="13.7"/>
    <x v="0"/>
  </r>
  <r>
    <x v="22"/>
    <n v="19006"/>
    <x v="3171"/>
    <n v="1146"/>
    <n v="45771"/>
    <n v="45939"/>
    <s v="Carmen"/>
    <n v="45968"/>
    <s v="FASE 2"/>
    <m/>
    <n v="0"/>
    <m/>
    <m/>
    <s v="SI"/>
    <n v="45497"/>
    <m/>
    <m/>
    <m/>
    <m/>
    <m/>
    <m/>
    <m/>
    <m/>
    <m/>
    <m/>
    <m/>
    <m/>
    <m/>
    <m/>
    <m/>
    <x v="1"/>
    <n v="0"/>
    <n v="0"/>
    <n v="2"/>
    <x v="1"/>
    <m/>
    <m/>
    <n v="114.6"/>
    <x v="0"/>
  </r>
  <r>
    <x v="22"/>
    <n v="19007"/>
    <x v="3172"/>
    <n v="608"/>
    <n v="45771"/>
    <m/>
    <s v="Carmen"/>
    <m/>
    <m/>
    <m/>
    <n v="0"/>
    <m/>
    <m/>
    <m/>
    <m/>
    <m/>
    <m/>
    <m/>
    <m/>
    <m/>
    <m/>
    <m/>
    <m/>
    <m/>
    <m/>
    <m/>
    <m/>
    <m/>
    <m/>
    <m/>
    <x v="1"/>
    <n v="0"/>
    <n v="0"/>
    <n v="0"/>
    <x v="0"/>
    <m/>
    <m/>
    <n v="60.8"/>
    <x v="0"/>
  </r>
  <r>
    <x v="22"/>
    <n v="19008"/>
    <x v="3173"/>
    <n v="44"/>
    <n v="45771"/>
    <m/>
    <s v="Carmen"/>
    <m/>
    <m/>
    <m/>
    <n v="0"/>
    <m/>
    <m/>
    <m/>
    <m/>
    <m/>
    <m/>
    <m/>
    <m/>
    <m/>
    <m/>
    <m/>
    <m/>
    <m/>
    <m/>
    <m/>
    <m/>
    <m/>
    <m/>
    <m/>
    <x v="1"/>
    <n v="0"/>
    <n v="0"/>
    <n v="0"/>
    <x v="0"/>
    <m/>
    <m/>
    <n v="4.4000000000000004"/>
    <x v="0"/>
  </r>
  <r>
    <x v="22"/>
    <n v="19009"/>
    <x v="3174"/>
    <n v="315"/>
    <n v="45771"/>
    <m/>
    <s v="Carmen"/>
    <m/>
    <m/>
    <m/>
    <n v="0"/>
    <m/>
    <m/>
    <m/>
    <m/>
    <m/>
    <m/>
    <m/>
    <m/>
    <m/>
    <m/>
    <m/>
    <m/>
    <m/>
    <m/>
    <m/>
    <m/>
    <m/>
    <m/>
    <m/>
    <x v="1"/>
    <n v="0"/>
    <n v="0"/>
    <n v="0"/>
    <x v="0"/>
    <m/>
    <m/>
    <n v="31.5"/>
    <x v="0"/>
  </r>
  <r>
    <x v="22"/>
    <n v="19010"/>
    <x v="3175"/>
    <n v="14"/>
    <n v="45771"/>
    <m/>
    <s v="Carmen"/>
    <m/>
    <m/>
    <m/>
    <n v="0"/>
    <m/>
    <m/>
    <m/>
    <m/>
    <m/>
    <m/>
    <m/>
    <m/>
    <m/>
    <m/>
    <m/>
    <m/>
    <m/>
    <m/>
    <m/>
    <m/>
    <m/>
    <m/>
    <m/>
    <x v="1"/>
    <n v="0"/>
    <n v="0"/>
    <n v="0"/>
    <x v="0"/>
    <m/>
    <m/>
    <n v="1.4"/>
    <x v="0"/>
  </r>
  <r>
    <x v="22"/>
    <n v="19011"/>
    <x v="3176"/>
    <n v="336"/>
    <n v="45771"/>
    <m/>
    <s v="Carmen"/>
    <n v="45772"/>
    <s v="OK"/>
    <m/>
    <n v="0"/>
    <m/>
    <m/>
    <s v="NO"/>
    <m/>
    <s v="NO"/>
    <m/>
    <m/>
    <m/>
    <n v="0"/>
    <n v="0"/>
    <n v="0"/>
    <n v="0"/>
    <s v="NO"/>
    <s v="NO"/>
    <s v="NO"/>
    <m/>
    <m/>
    <m/>
    <m/>
    <x v="1"/>
    <n v="0"/>
    <n v="0"/>
    <n v="9"/>
    <x v="1"/>
    <m/>
    <m/>
    <n v="33.6"/>
    <x v="0"/>
  </r>
  <r>
    <x v="22"/>
    <n v="19013"/>
    <x v="3177"/>
    <n v="127"/>
    <n v="45771"/>
    <m/>
    <s v="Carmen"/>
    <n v="45776"/>
    <s v="OK"/>
    <m/>
    <n v="0"/>
    <m/>
    <m/>
    <m/>
    <m/>
    <m/>
    <m/>
    <m/>
    <m/>
    <m/>
    <m/>
    <m/>
    <m/>
    <m/>
    <m/>
    <m/>
    <m/>
    <m/>
    <m/>
    <m/>
    <x v="1"/>
    <n v="0"/>
    <n v="0"/>
    <n v="0"/>
    <x v="0"/>
    <m/>
    <m/>
    <n v="12.7"/>
    <x v="0"/>
  </r>
  <r>
    <x v="22"/>
    <n v="19015"/>
    <x v="3178"/>
    <n v="106"/>
    <n v="45771"/>
    <m/>
    <s v="Carmen"/>
    <n v="45784"/>
    <s v="OK"/>
    <m/>
    <n v="0"/>
    <m/>
    <m/>
    <s v="NO"/>
    <m/>
    <m/>
    <m/>
    <m/>
    <m/>
    <m/>
    <m/>
    <m/>
    <m/>
    <s v="NO"/>
    <s v="NO"/>
    <s v="NO"/>
    <m/>
    <m/>
    <m/>
    <m/>
    <x v="1"/>
    <n v="0"/>
    <n v="0"/>
    <n v="4"/>
    <x v="1"/>
    <m/>
    <m/>
    <n v="10.6"/>
    <x v="0"/>
  </r>
  <r>
    <x v="22"/>
    <n v="19016"/>
    <x v="3179"/>
    <n v="46"/>
    <n v="45771"/>
    <m/>
    <s v="Carmen"/>
    <m/>
    <m/>
    <m/>
    <n v="0"/>
    <m/>
    <m/>
    <m/>
    <m/>
    <m/>
    <m/>
    <m/>
    <m/>
    <m/>
    <m/>
    <m/>
    <m/>
    <m/>
    <m/>
    <m/>
    <m/>
    <m/>
    <m/>
    <m/>
    <x v="1"/>
    <n v="0"/>
    <n v="0"/>
    <n v="0"/>
    <x v="0"/>
    <m/>
    <m/>
    <n v="4.5999999999999996"/>
    <x v="0"/>
  </r>
  <r>
    <x v="22"/>
    <n v="19017"/>
    <x v="3180"/>
    <n v="96"/>
    <n v="45771"/>
    <m/>
    <s v="Carmen"/>
    <m/>
    <m/>
    <m/>
    <n v="0"/>
    <m/>
    <m/>
    <m/>
    <m/>
    <m/>
    <m/>
    <m/>
    <m/>
    <m/>
    <m/>
    <m/>
    <m/>
    <m/>
    <m/>
    <m/>
    <m/>
    <m/>
    <m/>
    <m/>
    <x v="1"/>
    <n v="0"/>
    <n v="0"/>
    <n v="0"/>
    <x v="0"/>
    <m/>
    <m/>
    <n v="9.6"/>
    <x v="0"/>
  </r>
  <r>
    <x v="22"/>
    <n v="19018"/>
    <x v="3181"/>
    <n v="176"/>
    <n v="45771"/>
    <m/>
    <s v="Carmen"/>
    <n v="45824"/>
    <s v="OK"/>
    <m/>
    <n v="0"/>
    <s v="NO HAY CENSO"/>
    <n v="0"/>
    <s v="NO"/>
    <m/>
    <s v="NO"/>
    <n v="0"/>
    <m/>
    <n v="0"/>
    <m/>
    <m/>
    <m/>
    <m/>
    <s v="NO"/>
    <s v="NO"/>
    <s v="NO"/>
    <m/>
    <m/>
    <m/>
    <m/>
    <x v="1"/>
    <n v="0"/>
    <n v="0"/>
    <n v="10"/>
    <x v="1"/>
    <m/>
    <n v="0"/>
    <n v="17.600000000000001"/>
    <x v="0"/>
  </r>
  <r>
    <x v="22"/>
    <n v="19019"/>
    <x v="3182"/>
    <n v="15"/>
    <n v="45771"/>
    <m/>
    <s v="Carmen"/>
    <m/>
    <m/>
    <m/>
    <n v="0"/>
    <m/>
    <m/>
    <m/>
    <m/>
    <m/>
    <m/>
    <m/>
    <m/>
    <m/>
    <m/>
    <m/>
    <m/>
    <m/>
    <m/>
    <m/>
    <m/>
    <m/>
    <m/>
    <m/>
    <x v="1"/>
    <n v="0"/>
    <n v="0"/>
    <n v="0"/>
    <x v="0"/>
    <m/>
    <m/>
    <n v="1.5"/>
    <x v="0"/>
  </r>
  <r>
    <x v="22"/>
    <n v="19020"/>
    <x v="3183"/>
    <n v="67"/>
    <n v="45771"/>
    <m/>
    <s v="Carmen"/>
    <m/>
    <m/>
    <m/>
    <n v="0"/>
    <m/>
    <m/>
    <m/>
    <m/>
    <m/>
    <m/>
    <m/>
    <m/>
    <m/>
    <m/>
    <m/>
    <m/>
    <m/>
    <m/>
    <m/>
    <m/>
    <m/>
    <m/>
    <m/>
    <x v="1"/>
    <n v="0"/>
    <n v="0"/>
    <n v="0"/>
    <x v="0"/>
    <m/>
    <m/>
    <n v="6.7"/>
    <x v="0"/>
  </r>
  <r>
    <x v="22"/>
    <n v="19021"/>
    <x v="3184"/>
    <n v="1373"/>
    <n v="45771"/>
    <n v="45939"/>
    <s v="Carmen"/>
    <m/>
    <s v="FASE 2"/>
    <n v="46058"/>
    <n v="0"/>
    <m/>
    <m/>
    <m/>
    <m/>
    <m/>
    <m/>
    <m/>
    <m/>
    <m/>
    <m/>
    <m/>
    <m/>
    <m/>
    <m/>
    <m/>
    <m/>
    <m/>
    <m/>
    <m/>
    <x v="1"/>
    <n v="0"/>
    <n v="0"/>
    <n v="0"/>
    <x v="0"/>
    <m/>
    <m/>
    <n v="137.30000000000001"/>
    <x v="0"/>
  </r>
  <r>
    <x v="22"/>
    <n v="19022"/>
    <x v="3185"/>
    <n v="659"/>
    <n v="45771"/>
    <m/>
    <s v="Carmen"/>
    <m/>
    <m/>
    <m/>
    <n v="0"/>
    <m/>
    <m/>
    <m/>
    <m/>
    <m/>
    <m/>
    <m/>
    <m/>
    <m/>
    <m/>
    <m/>
    <m/>
    <m/>
    <m/>
    <m/>
    <m/>
    <m/>
    <m/>
    <m/>
    <x v="1"/>
    <n v="0"/>
    <n v="0"/>
    <n v="0"/>
    <x v="0"/>
    <m/>
    <m/>
    <n v="65.900000000000006"/>
    <x v="0"/>
  </r>
  <r>
    <x v="22"/>
    <n v="19023"/>
    <x v="3186"/>
    <n v="155"/>
    <n v="45771"/>
    <m/>
    <s v="Carmen"/>
    <m/>
    <m/>
    <m/>
    <n v="0"/>
    <m/>
    <m/>
    <m/>
    <m/>
    <m/>
    <m/>
    <m/>
    <m/>
    <m/>
    <m/>
    <m/>
    <m/>
    <m/>
    <m/>
    <m/>
    <m/>
    <m/>
    <m/>
    <m/>
    <x v="1"/>
    <n v="0"/>
    <n v="0"/>
    <n v="0"/>
    <x v="0"/>
    <m/>
    <m/>
    <n v="15.5"/>
    <x v="0"/>
  </r>
  <r>
    <x v="22"/>
    <n v="19024"/>
    <x v="3187"/>
    <n v="13585"/>
    <n v="45771"/>
    <n v="45805"/>
    <s v="Carmen"/>
    <n v="45783"/>
    <s v="FASE 2"/>
    <s v="29/7/25 ESTIMAR"/>
    <n v="0"/>
    <s v="COMPARTIRIA"/>
    <m/>
    <m/>
    <m/>
    <m/>
    <m/>
    <m/>
    <m/>
    <m/>
    <m/>
    <m/>
    <m/>
    <m/>
    <m/>
    <m/>
    <m/>
    <m/>
    <m/>
    <m/>
    <x v="1"/>
    <n v="0"/>
    <n v="0"/>
    <n v="1"/>
    <x v="1"/>
    <m/>
    <m/>
    <n v="1358.5"/>
    <x v="0"/>
  </r>
  <r>
    <x v="22"/>
    <n v="19027"/>
    <x v="3188"/>
    <n v="145"/>
    <n v="45771"/>
    <m/>
    <s v="Carmen"/>
    <m/>
    <m/>
    <m/>
    <n v="0"/>
    <m/>
    <m/>
    <m/>
    <m/>
    <m/>
    <m/>
    <m/>
    <m/>
    <m/>
    <m/>
    <m/>
    <m/>
    <m/>
    <m/>
    <m/>
    <m/>
    <m/>
    <m/>
    <m/>
    <x v="1"/>
    <n v="0"/>
    <n v="0"/>
    <n v="0"/>
    <x v="0"/>
    <m/>
    <m/>
    <n v="14.5"/>
    <x v="0"/>
  </r>
  <r>
    <x v="22"/>
    <n v="19031"/>
    <x v="3189"/>
    <n v="7"/>
    <n v="45771"/>
    <m/>
    <s v="Carmen"/>
    <m/>
    <m/>
    <m/>
    <n v="0"/>
    <m/>
    <m/>
    <m/>
    <m/>
    <m/>
    <m/>
    <m/>
    <m/>
    <m/>
    <m/>
    <m/>
    <m/>
    <m/>
    <m/>
    <m/>
    <m/>
    <m/>
    <m/>
    <m/>
    <x v="1"/>
    <n v="0"/>
    <n v="0"/>
    <n v="0"/>
    <x v="0"/>
    <m/>
    <m/>
    <n v="0.7"/>
    <x v="0"/>
  </r>
  <r>
    <x v="22"/>
    <n v="19032"/>
    <x v="3190"/>
    <n v="156"/>
    <n v="45771"/>
    <m/>
    <s v="Carmen"/>
    <m/>
    <m/>
    <m/>
    <n v="0"/>
    <m/>
    <m/>
    <m/>
    <m/>
    <m/>
    <m/>
    <m/>
    <m/>
    <m/>
    <m/>
    <m/>
    <m/>
    <m/>
    <m/>
    <m/>
    <m/>
    <m/>
    <m/>
    <m/>
    <x v="1"/>
    <n v="0"/>
    <n v="0"/>
    <n v="0"/>
    <x v="0"/>
    <m/>
    <m/>
    <n v="15.6"/>
    <x v="0"/>
  </r>
  <r>
    <x v="22"/>
    <n v="19033"/>
    <x v="3191"/>
    <n v="50"/>
    <n v="45771"/>
    <m/>
    <s v="Carmen"/>
    <m/>
    <m/>
    <m/>
    <n v="0"/>
    <m/>
    <m/>
    <m/>
    <m/>
    <m/>
    <m/>
    <m/>
    <m/>
    <m/>
    <m/>
    <m/>
    <m/>
    <m/>
    <m/>
    <m/>
    <m/>
    <m/>
    <m/>
    <m/>
    <x v="1"/>
    <n v="0"/>
    <n v="0"/>
    <n v="0"/>
    <x v="0"/>
    <m/>
    <m/>
    <n v="5"/>
    <x v="0"/>
  </r>
  <r>
    <x v="22"/>
    <n v="19034"/>
    <x v="3192"/>
    <n v="29"/>
    <n v="45771"/>
    <m/>
    <s v="Carmen"/>
    <m/>
    <m/>
    <m/>
    <n v="0"/>
    <m/>
    <m/>
    <m/>
    <m/>
    <m/>
    <m/>
    <m/>
    <m/>
    <m/>
    <m/>
    <m/>
    <m/>
    <m/>
    <m/>
    <m/>
    <m/>
    <m/>
    <m/>
    <m/>
    <x v="1"/>
    <n v="0"/>
    <n v="0"/>
    <n v="0"/>
    <x v="0"/>
    <m/>
    <m/>
    <n v="2.9"/>
    <x v="0"/>
  </r>
  <r>
    <x v="22"/>
    <n v="19036"/>
    <x v="3193"/>
    <n v="396"/>
    <n v="45771"/>
    <m/>
    <s v="Carmen"/>
    <m/>
    <m/>
    <m/>
    <n v="0"/>
    <m/>
    <m/>
    <m/>
    <m/>
    <m/>
    <m/>
    <m/>
    <m/>
    <m/>
    <m/>
    <m/>
    <m/>
    <m/>
    <m/>
    <m/>
    <m/>
    <m/>
    <m/>
    <m/>
    <x v="1"/>
    <n v="0"/>
    <n v="0"/>
    <n v="0"/>
    <x v="0"/>
    <m/>
    <m/>
    <n v="39.6"/>
    <x v="0"/>
  </r>
  <r>
    <x v="22"/>
    <n v="19037"/>
    <x v="3194"/>
    <n v="146"/>
    <n v="45771"/>
    <m/>
    <s v="Carmen"/>
    <m/>
    <m/>
    <m/>
    <n v="0"/>
    <m/>
    <m/>
    <m/>
    <m/>
    <m/>
    <m/>
    <m/>
    <m/>
    <m/>
    <m/>
    <m/>
    <m/>
    <m/>
    <m/>
    <m/>
    <m/>
    <m/>
    <m/>
    <m/>
    <x v="1"/>
    <n v="0"/>
    <n v="0"/>
    <n v="0"/>
    <x v="0"/>
    <m/>
    <m/>
    <n v="14.6"/>
    <x v="0"/>
  </r>
  <r>
    <x v="22"/>
    <n v="19038"/>
    <x v="3195"/>
    <n v="16"/>
    <n v="45771"/>
    <m/>
    <s v="Carmen"/>
    <m/>
    <m/>
    <m/>
    <n v="0"/>
    <m/>
    <m/>
    <m/>
    <m/>
    <m/>
    <m/>
    <m/>
    <m/>
    <m/>
    <m/>
    <m/>
    <m/>
    <m/>
    <m/>
    <m/>
    <m/>
    <m/>
    <m/>
    <m/>
    <x v="1"/>
    <n v="0"/>
    <n v="0"/>
    <n v="0"/>
    <x v="0"/>
    <m/>
    <m/>
    <n v="1.6"/>
    <x v="0"/>
  </r>
  <r>
    <x v="22"/>
    <n v="19039"/>
    <x v="3196"/>
    <n v="72"/>
    <n v="45771"/>
    <m/>
    <s v="Carmen"/>
    <m/>
    <m/>
    <m/>
    <n v="0"/>
    <m/>
    <m/>
    <m/>
    <m/>
    <m/>
    <m/>
    <m/>
    <m/>
    <m/>
    <m/>
    <m/>
    <m/>
    <m/>
    <m/>
    <m/>
    <m/>
    <m/>
    <m/>
    <m/>
    <x v="1"/>
    <n v="0"/>
    <n v="0"/>
    <n v="0"/>
    <x v="0"/>
    <m/>
    <m/>
    <n v="7.2"/>
    <x v="0"/>
  </r>
  <r>
    <x v="22"/>
    <n v="19040"/>
    <x v="3197"/>
    <n v="54"/>
    <n v="45771"/>
    <m/>
    <s v="Carmen"/>
    <m/>
    <m/>
    <m/>
    <n v="0"/>
    <m/>
    <m/>
    <m/>
    <m/>
    <m/>
    <m/>
    <m/>
    <m/>
    <m/>
    <m/>
    <m/>
    <m/>
    <m/>
    <m/>
    <m/>
    <m/>
    <m/>
    <m/>
    <m/>
    <x v="1"/>
    <n v="0"/>
    <n v="0"/>
    <n v="0"/>
    <x v="0"/>
    <m/>
    <m/>
    <n v="5.4"/>
    <x v="0"/>
  </r>
  <r>
    <x v="22"/>
    <n v="19041"/>
    <x v="3198"/>
    <n v="264"/>
    <n v="45771"/>
    <m/>
    <s v="Carmen"/>
    <m/>
    <m/>
    <m/>
    <n v="0"/>
    <m/>
    <m/>
    <m/>
    <m/>
    <m/>
    <m/>
    <m/>
    <m/>
    <m/>
    <m/>
    <m/>
    <m/>
    <m/>
    <m/>
    <m/>
    <m/>
    <m/>
    <m/>
    <m/>
    <x v="1"/>
    <n v="0"/>
    <n v="0"/>
    <n v="0"/>
    <x v="0"/>
    <m/>
    <m/>
    <n v="26.4"/>
    <x v="0"/>
  </r>
  <r>
    <x v="22"/>
    <n v="19042"/>
    <x v="3199"/>
    <n v="33"/>
    <n v="45771"/>
    <m/>
    <s v="Carmen"/>
    <m/>
    <m/>
    <m/>
    <n v="0"/>
    <m/>
    <m/>
    <m/>
    <m/>
    <m/>
    <m/>
    <m/>
    <m/>
    <m/>
    <m/>
    <m/>
    <m/>
    <m/>
    <m/>
    <m/>
    <m/>
    <m/>
    <m/>
    <m/>
    <x v="1"/>
    <n v="0"/>
    <n v="0"/>
    <n v="0"/>
    <x v="0"/>
    <m/>
    <m/>
    <n v="3.3"/>
    <x v="0"/>
  </r>
  <r>
    <x v="22"/>
    <n v="19043"/>
    <x v="3200"/>
    <n v="85"/>
    <n v="45771"/>
    <m/>
    <s v="Carmen"/>
    <m/>
    <m/>
    <m/>
    <n v="0"/>
    <m/>
    <m/>
    <m/>
    <m/>
    <m/>
    <m/>
    <m/>
    <m/>
    <m/>
    <m/>
    <m/>
    <m/>
    <m/>
    <m/>
    <m/>
    <m/>
    <m/>
    <m/>
    <m/>
    <x v="1"/>
    <n v="0"/>
    <n v="0"/>
    <n v="0"/>
    <x v="0"/>
    <m/>
    <m/>
    <n v="8.5"/>
    <x v="0"/>
  </r>
  <r>
    <x v="22"/>
    <n v="19044"/>
    <x v="3201"/>
    <n v="422"/>
    <n v="45771"/>
    <m/>
    <s v="Carmen"/>
    <m/>
    <m/>
    <m/>
    <n v="0"/>
    <m/>
    <m/>
    <m/>
    <m/>
    <m/>
    <m/>
    <m/>
    <m/>
    <m/>
    <m/>
    <m/>
    <m/>
    <m/>
    <m/>
    <m/>
    <m/>
    <m/>
    <m/>
    <m/>
    <x v="1"/>
    <n v="0"/>
    <n v="0"/>
    <n v="0"/>
    <x v="0"/>
    <m/>
    <m/>
    <n v="42.2"/>
    <x v="0"/>
  </r>
  <r>
    <x v="22"/>
    <n v="19045"/>
    <x v="3202"/>
    <n v="159"/>
    <n v="45771"/>
    <m/>
    <s v="Carmen"/>
    <n v="45825"/>
    <s v="OK"/>
    <m/>
    <n v="0"/>
    <m/>
    <n v="0"/>
    <s v="NO"/>
    <m/>
    <s v="NO"/>
    <n v="0"/>
    <n v="0"/>
    <n v="0"/>
    <m/>
    <m/>
    <m/>
    <m/>
    <s v="NO"/>
    <s v="NO"/>
    <s v="NO"/>
    <m/>
    <m/>
    <m/>
    <m/>
    <x v="1"/>
    <n v="0"/>
    <n v="0"/>
    <n v="9"/>
    <x v="1"/>
    <n v="0"/>
    <n v="0"/>
    <n v="15.9"/>
    <x v="0"/>
  </r>
  <r>
    <x v="22"/>
    <n v="19046"/>
    <x v="3203"/>
    <n v="35894"/>
    <n v="45771"/>
    <n v="45939"/>
    <s v="Carmen"/>
    <m/>
    <s v="FASE 2"/>
    <n v="45959"/>
    <n v="171"/>
    <n v="45946"/>
    <n v="0.49099999999999999"/>
    <s v="SI"/>
    <n v="45715"/>
    <s v="SI"/>
    <n v="1.75"/>
    <n v="21500"/>
    <m/>
    <m/>
    <m/>
    <m/>
    <m/>
    <s v="NO"/>
    <s v="NO"/>
    <s v="NO"/>
    <m/>
    <m/>
    <m/>
    <m/>
    <x v="1"/>
    <n v="0.49099999999999999"/>
    <n v="84"/>
    <n v="11"/>
    <x v="1"/>
    <n v="0.59898590293642395"/>
    <m/>
    <n v="3589.4"/>
    <x v="2"/>
  </r>
  <r>
    <x v="22"/>
    <n v="19047"/>
    <x v="3204"/>
    <n v="51"/>
    <n v="45771"/>
    <m/>
    <s v="Carmen"/>
    <m/>
    <m/>
    <m/>
    <n v="0"/>
    <m/>
    <m/>
    <m/>
    <m/>
    <m/>
    <m/>
    <m/>
    <m/>
    <m/>
    <m/>
    <m/>
    <m/>
    <m/>
    <m/>
    <m/>
    <m/>
    <m/>
    <m/>
    <m/>
    <x v="1"/>
    <n v="0"/>
    <n v="0"/>
    <n v="0"/>
    <x v="0"/>
    <m/>
    <m/>
    <n v="5.0999999999999996"/>
    <x v="0"/>
  </r>
  <r>
    <x v="22"/>
    <n v="19048"/>
    <x v="3205"/>
    <n v="14"/>
    <n v="45771"/>
    <m/>
    <s v="Carmen"/>
    <m/>
    <m/>
    <m/>
    <n v="0"/>
    <m/>
    <m/>
    <m/>
    <m/>
    <m/>
    <m/>
    <m/>
    <m/>
    <m/>
    <m/>
    <m/>
    <m/>
    <m/>
    <m/>
    <m/>
    <m/>
    <m/>
    <m/>
    <m/>
    <x v="1"/>
    <n v="0"/>
    <n v="0"/>
    <n v="0"/>
    <x v="0"/>
    <m/>
    <m/>
    <n v="1.4"/>
    <x v="0"/>
  </r>
  <r>
    <x v="22"/>
    <n v="19049"/>
    <x v="3206"/>
    <n v="13"/>
    <n v="45771"/>
    <m/>
    <s v="Carmen"/>
    <m/>
    <m/>
    <m/>
    <n v="0"/>
    <m/>
    <m/>
    <m/>
    <m/>
    <m/>
    <m/>
    <m/>
    <m/>
    <m/>
    <m/>
    <m/>
    <m/>
    <m/>
    <m/>
    <m/>
    <m/>
    <m/>
    <m/>
    <m/>
    <x v="1"/>
    <n v="0"/>
    <n v="0"/>
    <n v="0"/>
    <x v="0"/>
    <m/>
    <m/>
    <n v="1.3"/>
    <x v="0"/>
  </r>
  <r>
    <x v="22"/>
    <n v="19050"/>
    <x v="3207"/>
    <n v="24"/>
    <n v="45771"/>
    <m/>
    <s v="Carmen"/>
    <m/>
    <m/>
    <m/>
    <n v="0"/>
    <m/>
    <m/>
    <m/>
    <m/>
    <m/>
    <m/>
    <m/>
    <m/>
    <m/>
    <m/>
    <m/>
    <m/>
    <m/>
    <m/>
    <m/>
    <m/>
    <m/>
    <m/>
    <m/>
    <x v="1"/>
    <n v="0"/>
    <n v="0"/>
    <n v="0"/>
    <x v="0"/>
    <m/>
    <m/>
    <n v="2.4"/>
    <x v="0"/>
  </r>
  <r>
    <x v="22"/>
    <n v="19051"/>
    <x v="3208"/>
    <n v="45"/>
    <n v="45771"/>
    <m/>
    <s v="Carmen"/>
    <m/>
    <m/>
    <m/>
    <n v="0"/>
    <m/>
    <m/>
    <m/>
    <m/>
    <m/>
    <m/>
    <m/>
    <m/>
    <m/>
    <m/>
    <m/>
    <m/>
    <m/>
    <m/>
    <m/>
    <m/>
    <m/>
    <m/>
    <m/>
    <x v="1"/>
    <n v="0"/>
    <n v="0"/>
    <n v="0"/>
    <x v="0"/>
    <m/>
    <m/>
    <n v="4.5"/>
    <x v="0"/>
  </r>
  <r>
    <x v="22"/>
    <n v="19052"/>
    <x v="3209"/>
    <n v="20"/>
    <n v="45771"/>
    <m/>
    <s v="Carmen"/>
    <m/>
    <m/>
    <m/>
    <n v="0"/>
    <m/>
    <m/>
    <m/>
    <m/>
    <m/>
    <m/>
    <m/>
    <m/>
    <m/>
    <m/>
    <m/>
    <m/>
    <m/>
    <m/>
    <m/>
    <m/>
    <m/>
    <m/>
    <m/>
    <x v="1"/>
    <n v="0"/>
    <n v="0"/>
    <n v="0"/>
    <x v="0"/>
    <m/>
    <m/>
    <n v="2"/>
    <x v="0"/>
  </r>
  <r>
    <x v="22"/>
    <n v="19053"/>
    <x v="3210"/>
    <n v="2816"/>
    <n v="45771"/>
    <n v="45824"/>
    <s v="Carmen"/>
    <n v="45810"/>
    <s v="FASE 2"/>
    <s v="4/9/25 DESESTIMAR"/>
    <n v="0"/>
    <s v="CONVENIO CON ASOCIACION GATOS  BRIHUEGA PARA ALIMENTAR Y CONTROLAR  COLONIAS"/>
    <m/>
    <s v="A PARA CONTROLAR"/>
    <m/>
    <m/>
    <m/>
    <m/>
    <m/>
    <m/>
    <m/>
    <m/>
    <m/>
    <m/>
    <m/>
    <m/>
    <m/>
    <m/>
    <m/>
    <m/>
    <x v="1"/>
    <n v="0"/>
    <n v="0"/>
    <n v="2"/>
    <x v="1"/>
    <m/>
    <m/>
    <n v="281.60000000000002"/>
    <x v="0"/>
  </r>
  <r>
    <x v="22"/>
    <n v="19054"/>
    <x v="3211"/>
    <n v="216"/>
    <n v="45771"/>
    <m/>
    <s v="Carmen"/>
    <m/>
    <m/>
    <m/>
    <n v="0"/>
    <m/>
    <m/>
    <m/>
    <m/>
    <m/>
    <m/>
    <m/>
    <m/>
    <m/>
    <m/>
    <m/>
    <m/>
    <m/>
    <m/>
    <m/>
    <m/>
    <m/>
    <m/>
    <m/>
    <x v="1"/>
    <n v="0"/>
    <n v="0"/>
    <n v="0"/>
    <x v="0"/>
    <m/>
    <m/>
    <n v="21.6"/>
    <x v="0"/>
  </r>
  <r>
    <x v="22"/>
    <n v="19055"/>
    <x v="3212"/>
    <n v="53"/>
    <n v="45771"/>
    <m/>
    <s v="Carmen"/>
    <m/>
    <m/>
    <m/>
    <n v="0"/>
    <m/>
    <m/>
    <m/>
    <m/>
    <m/>
    <m/>
    <m/>
    <m/>
    <m/>
    <m/>
    <m/>
    <m/>
    <m/>
    <m/>
    <m/>
    <m/>
    <m/>
    <m/>
    <m/>
    <x v="1"/>
    <n v="0"/>
    <n v="0"/>
    <n v="0"/>
    <x v="0"/>
    <m/>
    <m/>
    <n v="5.3"/>
    <x v="0"/>
  </r>
  <r>
    <x v="22"/>
    <n v="19057"/>
    <x v="3213"/>
    <n v="68"/>
    <n v="45771"/>
    <m/>
    <s v="Carmen"/>
    <m/>
    <m/>
    <m/>
    <n v="0"/>
    <m/>
    <m/>
    <m/>
    <m/>
    <m/>
    <m/>
    <m/>
    <m/>
    <m/>
    <m/>
    <m/>
    <m/>
    <m/>
    <m/>
    <m/>
    <m/>
    <m/>
    <m/>
    <m/>
    <x v="1"/>
    <n v="0"/>
    <n v="0"/>
    <n v="0"/>
    <x v="0"/>
    <m/>
    <m/>
    <n v="6.8"/>
    <x v="0"/>
  </r>
  <r>
    <x v="22"/>
    <n v="19058"/>
    <x v="3214"/>
    <n v="11329"/>
    <n v="45771"/>
    <n v="45939"/>
    <s v="Carmen"/>
    <m/>
    <s v="FASE 2"/>
    <n v="45951"/>
    <n v="150"/>
    <n v="45778"/>
    <n v="0.75"/>
    <s v="SI"/>
    <n v="45806"/>
    <s v="SI"/>
    <n v="0.9"/>
    <n v="10000"/>
    <m/>
    <n v="13"/>
    <m/>
    <m/>
    <m/>
    <s v="MANCOMUNIDAD VEGA DEL HENARES, RECOGIDA Y VETERINARIO 24/7"/>
    <m/>
    <m/>
    <m/>
    <m/>
    <m/>
    <m/>
    <x v="1"/>
    <n v="0.75"/>
    <n v="112"/>
    <n v="10"/>
    <x v="1"/>
    <n v="0.88269044046252976"/>
    <m/>
    <n v="1132.9000000000001"/>
    <x v="1"/>
  </r>
  <r>
    <x v="22"/>
    <n v="19059"/>
    <x v="3215"/>
    <n v="74"/>
    <n v="45771"/>
    <m/>
    <s v="Carmen"/>
    <m/>
    <m/>
    <m/>
    <n v="0"/>
    <m/>
    <m/>
    <m/>
    <m/>
    <m/>
    <m/>
    <m/>
    <m/>
    <m/>
    <m/>
    <m/>
    <m/>
    <m/>
    <m/>
    <m/>
    <m/>
    <m/>
    <m/>
    <m/>
    <x v="1"/>
    <n v="0"/>
    <n v="0"/>
    <n v="0"/>
    <x v="0"/>
    <m/>
    <m/>
    <n v="7.4"/>
    <x v="0"/>
  </r>
  <r>
    <x v="22"/>
    <n v="19060"/>
    <x v="3216"/>
    <n v="152"/>
    <n v="45771"/>
    <m/>
    <s v="Carmen"/>
    <m/>
    <m/>
    <m/>
    <n v="0"/>
    <m/>
    <m/>
    <m/>
    <m/>
    <m/>
    <m/>
    <m/>
    <m/>
    <m/>
    <m/>
    <m/>
    <m/>
    <m/>
    <m/>
    <m/>
    <m/>
    <m/>
    <m/>
    <m/>
    <x v="1"/>
    <n v="0"/>
    <n v="0"/>
    <n v="0"/>
    <x v="0"/>
    <m/>
    <m/>
    <n v="15.2"/>
    <x v="0"/>
  </r>
  <r>
    <x v="22"/>
    <n v="19061"/>
    <x v="3217"/>
    <n v="80"/>
    <n v="45771"/>
    <m/>
    <s v="Carmen"/>
    <m/>
    <m/>
    <m/>
    <n v="0"/>
    <m/>
    <m/>
    <m/>
    <m/>
    <m/>
    <m/>
    <m/>
    <m/>
    <m/>
    <m/>
    <m/>
    <m/>
    <m/>
    <m/>
    <m/>
    <m/>
    <m/>
    <m/>
    <m/>
    <x v="1"/>
    <n v="0"/>
    <n v="0"/>
    <n v="0"/>
    <x v="0"/>
    <m/>
    <m/>
    <n v="8"/>
    <x v="0"/>
  </r>
  <r>
    <x v="22"/>
    <n v="19064"/>
    <x v="3218"/>
    <n v="81"/>
    <n v="45771"/>
    <m/>
    <s v="Carmen"/>
    <m/>
    <m/>
    <m/>
    <n v="0"/>
    <m/>
    <m/>
    <m/>
    <m/>
    <m/>
    <m/>
    <m/>
    <m/>
    <m/>
    <m/>
    <m/>
    <m/>
    <m/>
    <m/>
    <m/>
    <m/>
    <m/>
    <m/>
    <m/>
    <x v="1"/>
    <n v="0"/>
    <n v="0"/>
    <n v="0"/>
    <x v="0"/>
    <m/>
    <m/>
    <n v="8.1"/>
    <x v="0"/>
  </r>
  <r>
    <x v="22"/>
    <n v="19065"/>
    <x v="3219"/>
    <n v="117"/>
    <n v="45771"/>
    <m/>
    <s v="Carmen"/>
    <m/>
    <m/>
    <m/>
    <n v="0"/>
    <m/>
    <m/>
    <m/>
    <m/>
    <m/>
    <m/>
    <m/>
    <m/>
    <m/>
    <m/>
    <m/>
    <m/>
    <m/>
    <m/>
    <m/>
    <m/>
    <m/>
    <m/>
    <m/>
    <x v="1"/>
    <n v="0"/>
    <n v="0"/>
    <n v="0"/>
    <x v="0"/>
    <m/>
    <m/>
    <n v="11.7"/>
    <x v="0"/>
  </r>
  <r>
    <x v="22"/>
    <n v="19066"/>
    <x v="3220"/>
    <n v="73"/>
    <n v="45771"/>
    <m/>
    <s v="Carmen"/>
    <m/>
    <m/>
    <m/>
    <n v="0"/>
    <m/>
    <m/>
    <m/>
    <m/>
    <m/>
    <m/>
    <m/>
    <m/>
    <m/>
    <m/>
    <m/>
    <m/>
    <m/>
    <m/>
    <m/>
    <m/>
    <m/>
    <m/>
    <m/>
    <x v="1"/>
    <n v="0"/>
    <n v="0"/>
    <n v="0"/>
    <x v="0"/>
    <m/>
    <m/>
    <n v="7.3"/>
    <x v="0"/>
  </r>
  <r>
    <x v="22"/>
    <n v="19067"/>
    <x v="3221"/>
    <n v="50"/>
    <n v="45771"/>
    <m/>
    <s v="Carmen"/>
    <m/>
    <m/>
    <m/>
    <n v="0"/>
    <m/>
    <m/>
    <m/>
    <m/>
    <m/>
    <m/>
    <m/>
    <m/>
    <m/>
    <m/>
    <m/>
    <m/>
    <m/>
    <m/>
    <m/>
    <m/>
    <m/>
    <m/>
    <m/>
    <x v="1"/>
    <n v="0"/>
    <n v="0"/>
    <n v="0"/>
    <x v="0"/>
    <m/>
    <m/>
    <n v="5"/>
    <x v="0"/>
  </r>
  <r>
    <x v="22"/>
    <n v="19070"/>
    <x v="3222"/>
    <n v="111"/>
    <n v="45771"/>
    <m/>
    <s v="Carmen"/>
    <m/>
    <m/>
    <m/>
    <n v="0"/>
    <m/>
    <m/>
    <m/>
    <m/>
    <m/>
    <m/>
    <m/>
    <m/>
    <m/>
    <m/>
    <m/>
    <m/>
    <m/>
    <m/>
    <m/>
    <m/>
    <m/>
    <m/>
    <m/>
    <x v="1"/>
    <n v="0"/>
    <n v="0"/>
    <n v="0"/>
    <x v="0"/>
    <m/>
    <m/>
    <n v="11.1"/>
    <x v="0"/>
  </r>
  <r>
    <x v="22"/>
    <n v="19071"/>
    <x v="3223"/>
    <n v="13628"/>
    <n v="45771"/>
    <n v="45939"/>
    <s v="Carmen"/>
    <m/>
    <s v="FASE 2"/>
    <n v="46058"/>
    <n v="0"/>
    <m/>
    <m/>
    <m/>
    <m/>
    <m/>
    <m/>
    <m/>
    <m/>
    <m/>
    <m/>
    <m/>
    <m/>
    <m/>
    <m/>
    <m/>
    <m/>
    <m/>
    <m/>
    <m/>
    <x v="1"/>
    <n v="0"/>
    <n v="0"/>
    <n v="0"/>
    <x v="0"/>
    <m/>
    <m/>
    <n v="1362.8"/>
    <x v="0"/>
  </r>
  <r>
    <x v="22"/>
    <n v="19073"/>
    <x v="3224"/>
    <n v="20"/>
    <n v="45771"/>
    <m/>
    <s v="Carmen"/>
    <m/>
    <m/>
    <m/>
    <n v="0"/>
    <m/>
    <m/>
    <m/>
    <m/>
    <m/>
    <m/>
    <m/>
    <m/>
    <m/>
    <m/>
    <m/>
    <m/>
    <m/>
    <m/>
    <m/>
    <m/>
    <m/>
    <m/>
    <m/>
    <x v="1"/>
    <n v="0"/>
    <n v="0"/>
    <n v="0"/>
    <x v="0"/>
    <m/>
    <m/>
    <n v="2"/>
    <x v="0"/>
  </r>
  <r>
    <x v="22"/>
    <n v="19074"/>
    <x v="3225"/>
    <n v="133"/>
    <n v="45771"/>
    <m/>
    <s v="Carmen"/>
    <n v="45775"/>
    <m/>
    <m/>
    <n v="0"/>
    <m/>
    <m/>
    <m/>
    <m/>
    <m/>
    <m/>
    <m/>
    <m/>
    <m/>
    <m/>
    <m/>
    <m/>
    <m/>
    <m/>
    <m/>
    <m/>
    <m/>
    <m/>
    <m/>
    <x v="1"/>
    <n v="0"/>
    <n v="0"/>
    <n v="0"/>
    <x v="0"/>
    <m/>
    <m/>
    <n v="13.3"/>
    <x v="0"/>
  </r>
  <r>
    <x v="22"/>
    <n v="19075"/>
    <x v="3226"/>
    <n v="59"/>
    <n v="45772"/>
    <m/>
    <s v="Carmen"/>
    <m/>
    <m/>
    <m/>
    <n v="0"/>
    <m/>
    <m/>
    <m/>
    <m/>
    <m/>
    <m/>
    <m/>
    <m/>
    <m/>
    <m/>
    <m/>
    <m/>
    <m/>
    <m/>
    <m/>
    <m/>
    <m/>
    <m/>
    <m/>
    <x v="1"/>
    <n v="0"/>
    <n v="0"/>
    <n v="0"/>
    <x v="0"/>
    <m/>
    <m/>
    <n v="5.9"/>
    <x v="0"/>
  </r>
  <r>
    <x v="22"/>
    <n v="19076"/>
    <x v="3227"/>
    <n v="19"/>
    <n v="45772"/>
    <m/>
    <s v="Carmen"/>
    <m/>
    <m/>
    <m/>
    <n v="0"/>
    <m/>
    <m/>
    <m/>
    <m/>
    <m/>
    <m/>
    <m/>
    <m/>
    <m/>
    <m/>
    <m/>
    <m/>
    <m/>
    <m/>
    <m/>
    <m/>
    <m/>
    <m/>
    <m/>
    <x v="1"/>
    <n v="0"/>
    <n v="0"/>
    <n v="0"/>
    <x v="0"/>
    <m/>
    <m/>
    <n v="1.9"/>
    <x v="0"/>
  </r>
  <r>
    <x v="22"/>
    <n v="19078"/>
    <x v="3228"/>
    <n v="56"/>
    <n v="45772"/>
    <m/>
    <s v="Carmen"/>
    <m/>
    <m/>
    <m/>
    <n v="0"/>
    <m/>
    <m/>
    <m/>
    <m/>
    <m/>
    <m/>
    <m/>
    <m/>
    <m/>
    <m/>
    <m/>
    <m/>
    <m/>
    <m/>
    <m/>
    <m/>
    <m/>
    <m/>
    <m/>
    <x v="1"/>
    <n v="0"/>
    <n v="0"/>
    <n v="0"/>
    <x v="0"/>
    <m/>
    <m/>
    <n v="5.6"/>
    <x v="0"/>
  </r>
  <r>
    <x v="22"/>
    <n v="19079"/>
    <x v="3229"/>
    <n v="8"/>
    <n v="45772"/>
    <m/>
    <s v="Carmen"/>
    <m/>
    <m/>
    <m/>
    <n v="0"/>
    <m/>
    <m/>
    <m/>
    <m/>
    <m/>
    <m/>
    <m/>
    <m/>
    <m/>
    <m/>
    <m/>
    <m/>
    <m/>
    <m/>
    <m/>
    <m/>
    <m/>
    <m/>
    <m/>
    <x v="1"/>
    <n v="0"/>
    <n v="0"/>
    <n v="0"/>
    <x v="0"/>
    <m/>
    <m/>
    <n v="0.8"/>
    <x v="0"/>
  </r>
  <r>
    <x v="22"/>
    <n v="19080"/>
    <x v="3230"/>
    <n v="71"/>
    <n v="45772"/>
    <m/>
    <s v="Carmen"/>
    <m/>
    <m/>
    <m/>
    <n v="0"/>
    <m/>
    <m/>
    <m/>
    <m/>
    <m/>
    <m/>
    <m/>
    <m/>
    <m/>
    <m/>
    <m/>
    <m/>
    <m/>
    <m/>
    <m/>
    <m/>
    <m/>
    <m/>
    <m/>
    <x v="1"/>
    <n v="0"/>
    <n v="0"/>
    <n v="0"/>
    <x v="0"/>
    <m/>
    <m/>
    <n v="7.1"/>
    <x v="0"/>
  </r>
  <r>
    <x v="22"/>
    <n v="19081"/>
    <x v="3231"/>
    <n v="24"/>
    <n v="45772"/>
    <m/>
    <s v="Carmen"/>
    <m/>
    <m/>
    <m/>
    <n v="0"/>
    <m/>
    <m/>
    <m/>
    <m/>
    <m/>
    <m/>
    <m/>
    <m/>
    <m/>
    <m/>
    <m/>
    <m/>
    <m/>
    <m/>
    <m/>
    <m/>
    <m/>
    <m/>
    <m/>
    <x v="1"/>
    <n v="0"/>
    <n v="0"/>
    <n v="0"/>
    <x v="0"/>
    <m/>
    <m/>
    <n v="2.4"/>
    <x v="0"/>
  </r>
  <r>
    <x v="22"/>
    <n v="19082"/>
    <x v="3232"/>
    <n v="140"/>
    <n v="45772"/>
    <m/>
    <s v="Carmen"/>
    <m/>
    <m/>
    <m/>
    <n v="0"/>
    <m/>
    <m/>
    <m/>
    <m/>
    <m/>
    <m/>
    <m/>
    <m/>
    <m/>
    <m/>
    <m/>
    <m/>
    <m/>
    <m/>
    <m/>
    <m/>
    <m/>
    <m/>
    <m/>
    <x v="1"/>
    <n v="0"/>
    <n v="0"/>
    <n v="0"/>
    <x v="0"/>
    <m/>
    <m/>
    <n v="14"/>
    <x v="0"/>
  </r>
  <r>
    <x v="22"/>
    <n v="19103"/>
    <x v="3233"/>
    <n v="271"/>
    <n v="45772"/>
    <m/>
    <s v="Carmen"/>
    <m/>
    <m/>
    <m/>
    <n v="0"/>
    <m/>
    <m/>
    <m/>
    <m/>
    <m/>
    <m/>
    <m/>
    <m/>
    <m/>
    <m/>
    <m/>
    <m/>
    <m/>
    <m/>
    <m/>
    <m/>
    <m/>
    <m/>
    <m/>
    <x v="1"/>
    <n v="0"/>
    <n v="0"/>
    <n v="0"/>
    <x v="0"/>
    <m/>
    <m/>
    <n v="27.1"/>
    <x v="0"/>
  </r>
  <r>
    <x v="22"/>
    <n v="19104"/>
    <x v="3234"/>
    <n v="14"/>
    <n v="45772"/>
    <m/>
    <s v="Carmen"/>
    <m/>
    <m/>
    <m/>
    <n v="0"/>
    <m/>
    <m/>
    <m/>
    <m/>
    <m/>
    <m/>
    <m/>
    <m/>
    <m/>
    <m/>
    <m/>
    <m/>
    <m/>
    <m/>
    <m/>
    <m/>
    <m/>
    <m/>
    <m/>
    <x v="1"/>
    <n v="0"/>
    <n v="0"/>
    <n v="0"/>
    <x v="0"/>
    <m/>
    <m/>
    <n v="1.4"/>
    <x v="0"/>
  </r>
  <r>
    <x v="22"/>
    <n v="19106"/>
    <x v="3235"/>
    <n v="84"/>
    <n v="45772"/>
    <m/>
    <s v="Carmen"/>
    <m/>
    <m/>
    <m/>
    <n v="0"/>
    <m/>
    <m/>
    <m/>
    <m/>
    <m/>
    <m/>
    <m/>
    <m/>
    <m/>
    <m/>
    <m/>
    <m/>
    <m/>
    <m/>
    <m/>
    <m/>
    <m/>
    <m/>
    <m/>
    <x v="1"/>
    <n v="0"/>
    <n v="0"/>
    <n v="0"/>
    <x v="0"/>
    <m/>
    <m/>
    <n v="8.4"/>
    <x v="0"/>
  </r>
  <r>
    <x v="22"/>
    <n v="19105"/>
    <x v="3236"/>
    <n v="4067"/>
    <n v="45772"/>
    <n v="45939"/>
    <s v="Carmen"/>
    <m/>
    <s v="FASE 2"/>
    <n v="46058"/>
    <n v="0"/>
    <m/>
    <m/>
    <m/>
    <m/>
    <m/>
    <m/>
    <m/>
    <m/>
    <m/>
    <m/>
    <m/>
    <m/>
    <m/>
    <m/>
    <m/>
    <m/>
    <m/>
    <m/>
    <m/>
    <x v="1"/>
    <n v="0"/>
    <n v="0"/>
    <n v="0"/>
    <x v="0"/>
    <m/>
    <m/>
    <n v="406.7"/>
    <x v="0"/>
  </r>
  <r>
    <x v="22"/>
    <n v="19086"/>
    <x v="3237"/>
    <n v="1701"/>
    <n v="45772"/>
    <n v="45939"/>
    <s v="Carmen"/>
    <m/>
    <s v="FASE 2"/>
    <n v="45959"/>
    <n v="280"/>
    <s v="SE ACTUALIZA DE FORMA PERIÓDICA"/>
    <n v="0.5"/>
    <s v="SI/ APROBADO 5/8/2025"/>
    <n v="0.5"/>
    <m/>
    <m/>
    <n v="3596.42"/>
    <m/>
    <m/>
    <m/>
    <m/>
    <m/>
    <m/>
    <m/>
    <m/>
    <m/>
    <m/>
    <m/>
    <m/>
    <x v="1"/>
    <n v="0.5"/>
    <n v="140"/>
    <n v="6"/>
    <x v="1"/>
    <n v="211.429747207525"/>
    <m/>
    <n v="170.1"/>
    <x v="1"/>
  </r>
  <r>
    <x v="22"/>
    <n v="19087"/>
    <x v="3238"/>
    <n v="19"/>
    <n v="45772"/>
    <m/>
    <s v="Carmen"/>
    <m/>
    <m/>
    <m/>
    <n v="0"/>
    <m/>
    <m/>
    <m/>
    <m/>
    <m/>
    <m/>
    <m/>
    <m/>
    <m/>
    <m/>
    <m/>
    <m/>
    <m/>
    <m/>
    <m/>
    <m/>
    <m/>
    <m/>
    <m/>
    <x v="1"/>
    <n v="0"/>
    <n v="0"/>
    <n v="0"/>
    <x v="0"/>
    <m/>
    <m/>
    <n v="1.9"/>
    <x v="0"/>
  </r>
  <r>
    <x v="22"/>
    <n v="19088"/>
    <x v="3239"/>
    <n v="139"/>
    <n v="45772"/>
    <m/>
    <s v="Carmen"/>
    <m/>
    <m/>
    <m/>
    <n v="0"/>
    <m/>
    <m/>
    <m/>
    <m/>
    <m/>
    <m/>
    <m/>
    <m/>
    <m/>
    <m/>
    <m/>
    <m/>
    <m/>
    <m/>
    <m/>
    <m/>
    <m/>
    <m/>
    <m/>
    <x v="1"/>
    <n v="0"/>
    <n v="0"/>
    <n v="0"/>
    <x v="0"/>
    <m/>
    <m/>
    <n v="13.9"/>
    <x v="0"/>
  </r>
  <r>
    <x v="22"/>
    <n v="19089"/>
    <x v="3240"/>
    <n v="27"/>
    <n v="45772"/>
    <m/>
    <s v="Carmen"/>
    <m/>
    <m/>
    <m/>
    <n v="0"/>
    <m/>
    <m/>
    <m/>
    <m/>
    <m/>
    <m/>
    <m/>
    <m/>
    <m/>
    <m/>
    <m/>
    <m/>
    <m/>
    <m/>
    <m/>
    <m/>
    <m/>
    <m/>
    <m/>
    <x v="1"/>
    <n v="0"/>
    <n v="0"/>
    <n v="0"/>
    <x v="0"/>
    <m/>
    <m/>
    <n v="2.7"/>
    <x v="0"/>
  </r>
  <r>
    <x v="22"/>
    <n v="19090"/>
    <x v="3241"/>
    <n v="103"/>
    <n v="45772"/>
    <m/>
    <s v="Carmen"/>
    <m/>
    <m/>
    <m/>
    <n v="0"/>
    <m/>
    <m/>
    <m/>
    <m/>
    <m/>
    <m/>
    <m/>
    <m/>
    <m/>
    <m/>
    <m/>
    <m/>
    <m/>
    <m/>
    <m/>
    <m/>
    <m/>
    <m/>
    <m/>
    <x v="1"/>
    <n v="0"/>
    <n v="0"/>
    <n v="0"/>
    <x v="0"/>
    <m/>
    <m/>
    <n v="10.3"/>
    <x v="0"/>
  </r>
  <r>
    <x v="22"/>
    <n v="19091"/>
    <x v="3242"/>
    <n v="19"/>
    <n v="45772"/>
    <m/>
    <s v="Carmen"/>
    <m/>
    <m/>
    <m/>
    <n v="0"/>
    <m/>
    <m/>
    <m/>
    <m/>
    <m/>
    <m/>
    <m/>
    <m/>
    <m/>
    <m/>
    <m/>
    <m/>
    <m/>
    <m/>
    <m/>
    <m/>
    <m/>
    <m/>
    <m/>
    <x v="1"/>
    <n v="0"/>
    <n v="0"/>
    <n v="0"/>
    <x v="0"/>
    <m/>
    <m/>
    <n v="1.9"/>
    <x v="0"/>
  </r>
  <r>
    <x v="22"/>
    <n v="19092"/>
    <x v="3243"/>
    <n v="554"/>
    <n v="45772"/>
    <m/>
    <s v="Carmen"/>
    <m/>
    <m/>
    <m/>
    <n v="0"/>
    <m/>
    <m/>
    <m/>
    <m/>
    <m/>
    <m/>
    <m/>
    <m/>
    <m/>
    <m/>
    <m/>
    <m/>
    <m/>
    <m/>
    <m/>
    <m/>
    <m/>
    <m/>
    <m/>
    <x v="1"/>
    <n v="0"/>
    <n v="0"/>
    <n v="0"/>
    <x v="0"/>
    <m/>
    <m/>
    <n v="55.4"/>
    <x v="0"/>
  </r>
  <r>
    <x v="22"/>
    <n v="19095"/>
    <x v="3244"/>
    <n v="14"/>
    <n v="45772"/>
    <m/>
    <s v="Carmen"/>
    <m/>
    <m/>
    <m/>
    <n v="0"/>
    <m/>
    <m/>
    <m/>
    <m/>
    <m/>
    <m/>
    <m/>
    <m/>
    <m/>
    <m/>
    <m/>
    <m/>
    <m/>
    <m/>
    <m/>
    <m/>
    <m/>
    <m/>
    <m/>
    <x v="1"/>
    <n v="0"/>
    <n v="0"/>
    <n v="0"/>
    <x v="0"/>
    <m/>
    <m/>
    <n v="1.4"/>
    <x v="0"/>
  </r>
  <r>
    <x v="22"/>
    <n v="19096"/>
    <x v="3245"/>
    <n v="113"/>
    <n v="45772"/>
    <m/>
    <s v="Carmen"/>
    <m/>
    <m/>
    <m/>
    <n v="0"/>
    <m/>
    <m/>
    <m/>
    <m/>
    <m/>
    <m/>
    <m/>
    <m/>
    <m/>
    <m/>
    <m/>
    <m/>
    <m/>
    <m/>
    <m/>
    <m/>
    <m/>
    <m/>
    <m/>
    <x v="1"/>
    <n v="0"/>
    <n v="0"/>
    <n v="0"/>
    <x v="0"/>
    <m/>
    <m/>
    <n v="11.3"/>
    <x v="0"/>
  </r>
  <r>
    <x v="22"/>
    <n v="19097"/>
    <x v="3246"/>
    <n v="17"/>
    <n v="45772"/>
    <m/>
    <s v="Carmen"/>
    <m/>
    <m/>
    <m/>
    <n v="0"/>
    <m/>
    <m/>
    <m/>
    <m/>
    <m/>
    <m/>
    <m/>
    <m/>
    <m/>
    <m/>
    <m/>
    <m/>
    <m/>
    <m/>
    <m/>
    <m/>
    <m/>
    <m/>
    <m/>
    <x v="1"/>
    <n v="0"/>
    <n v="0"/>
    <n v="0"/>
    <x v="0"/>
    <m/>
    <m/>
    <n v="1.7"/>
    <x v="0"/>
  </r>
  <r>
    <x v="22"/>
    <n v="19098"/>
    <x v="3247"/>
    <n v="46"/>
    <n v="45772"/>
    <m/>
    <s v="Carmen"/>
    <m/>
    <m/>
    <m/>
    <n v="0"/>
    <m/>
    <m/>
    <m/>
    <m/>
    <m/>
    <m/>
    <m/>
    <m/>
    <m/>
    <m/>
    <m/>
    <m/>
    <m/>
    <m/>
    <m/>
    <m/>
    <m/>
    <m/>
    <m/>
    <x v="1"/>
    <n v="0"/>
    <n v="0"/>
    <n v="0"/>
    <x v="0"/>
    <m/>
    <m/>
    <n v="4.5999999999999996"/>
    <x v="0"/>
  </r>
  <r>
    <x v="22"/>
    <n v="19099"/>
    <x v="3248"/>
    <n v="290"/>
    <n v="45772"/>
    <m/>
    <s v="Carmen"/>
    <m/>
    <m/>
    <m/>
    <n v="0"/>
    <m/>
    <m/>
    <m/>
    <m/>
    <m/>
    <m/>
    <m/>
    <m/>
    <m/>
    <m/>
    <m/>
    <m/>
    <m/>
    <m/>
    <m/>
    <m/>
    <m/>
    <m/>
    <m/>
    <x v="1"/>
    <n v="0"/>
    <n v="0"/>
    <n v="0"/>
    <x v="0"/>
    <m/>
    <m/>
    <n v="29"/>
    <x v="0"/>
  </r>
  <r>
    <x v="22"/>
    <n v="19102"/>
    <x v="3249"/>
    <n v="109"/>
    <n v="45772"/>
    <m/>
    <s v="Carmen"/>
    <m/>
    <m/>
    <m/>
    <n v="0"/>
    <m/>
    <m/>
    <m/>
    <m/>
    <m/>
    <m/>
    <m/>
    <m/>
    <m/>
    <m/>
    <m/>
    <m/>
    <m/>
    <m/>
    <m/>
    <m/>
    <m/>
    <m/>
    <m/>
    <x v="1"/>
    <n v="0"/>
    <n v="0"/>
    <n v="0"/>
    <x v="0"/>
    <m/>
    <m/>
    <n v="10.9"/>
    <x v="0"/>
  </r>
  <r>
    <x v="22"/>
    <n v="19107"/>
    <x v="3250"/>
    <n v="342"/>
    <n v="45772"/>
    <m/>
    <s v="Carmen"/>
    <m/>
    <m/>
    <m/>
    <n v="0"/>
    <m/>
    <m/>
    <m/>
    <m/>
    <m/>
    <m/>
    <m/>
    <m/>
    <m/>
    <m/>
    <m/>
    <m/>
    <m/>
    <m/>
    <m/>
    <m/>
    <m/>
    <m/>
    <m/>
    <x v="1"/>
    <n v="0"/>
    <n v="0"/>
    <n v="0"/>
    <x v="0"/>
    <m/>
    <m/>
    <n v="34.200000000000003"/>
    <x v="0"/>
  </r>
  <r>
    <x v="22"/>
    <n v="19108"/>
    <x v="3251"/>
    <n v="111"/>
    <n v="45772"/>
    <m/>
    <s v="Carmen"/>
    <m/>
    <m/>
    <m/>
    <n v="0"/>
    <m/>
    <m/>
    <m/>
    <m/>
    <m/>
    <m/>
    <m/>
    <m/>
    <m/>
    <m/>
    <m/>
    <m/>
    <m/>
    <m/>
    <m/>
    <m/>
    <m/>
    <m/>
    <m/>
    <x v="1"/>
    <n v="0"/>
    <n v="0"/>
    <n v="0"/>
    <x v="0"/>
    <m/>
    <m/>
    <n v="11.1"/>
    <x v="0"/>
  </r>
  <r>
    <x v="22"/>
    <n v="19109"/>
    <x v="3252"/>
    <n v="33"/>
    <n v="45772"/>
    <m/>
    <s v="Carmen"/>
    <m/>
    <m/>
    <m/>
    <n v="0"/>
    <m/>
    <m/>
    <m/>
    <m/>
    <m/>
    <m/>
    <m/>
    <m/>
    <m/>
    <m/>
    <m/>
    <m/>
    <m/>
    <m/>
    <m/>
    <m/>
    <m/>
    <m/>
    <m/>
    <x v="1"/>
    <n v="0"/>
    <n v="0"/>
    <n v="0"/>
    <x v="0"/>
    <m/>
    <m/>
    <n v="3.3"/>
    <x v="0"/>
  </r>
  <r>
    <x v="22"/>
    <n v="19110"/>
    <x v="3253"/>
    <n v="65"/>
    <n v="45772"/>
    <m/>
    <s v="Carmen"/>
    <m/>
    <m/>
    <m/>
    <n v="0"/>
    <m/>
    <m/>
    <m/>
    <m/>
    <m/>
    <m/>
    <m/>
    <m/>
    <m/>
    <m/>
    <m/>
    <m/>
    <m/>
    <m/>
    <m/>
    <m/>
    <m/>
    <m/>
    <m/>
    <x v="1"/>
    <n v="0"/>
    <n v="0"/>
    <n v="0"/>
    <x v="0"/>
    <m/>
    <m/>
    <n v="6.5"/>
    <x v="0"/>
  </r>
  <r>
    <x v="22"/>
    <n v="19111"/>
    <x v="3254"/>
    <n v="185"/>
    <n v="45772"/>
    <m/>
    <s v="Carmen"/>
    <m/>
    <m/>
    <m/>
    <n v="0"/>
    <m/>
    <m/>
    <m/>
    <m/>
    <m/>
    <m/>
    <m/>
    <m/>
    <m/>
    <m/>
    <m/>
    <m/>
    <m/>
    <m/>
    <m/>
    <m/>
    <m/>
    <m/>
    <m/>
    <x v="1"/>
    <n v="0"/>
    <n v="0"/>
    <n v="0"/>
    <x v="0"/>
    <m/>
    <m/>
    <n v="18.5"/>
    <x v="0"/>
  </r>
  <r>
    <x v="22"/>
    <n v="19112"/>
    <x v="3255"/>
    <n v="79"/>
    <n v="45772"/>
    <m/>
    <s v="Carmen"/>
    <m/>
    <m/>
    <m/>
    <n v="0"/>
    <m/>
    <m/>
    <m/>
    <m/>
    <m/>
    <m/>
    <m/>
    <m/>
    <m/>
    <m/>
    <m/>
    <m/>
    <m/>
    <m/>
    <m/>
    <m/>
    <m/>
    <m/>
    <m/>
    <x v="1"/>
    <n v="0"/>
    <n v="0"/>
    <n v="0"/>
    <x v="0"/>
    <m/>
    <m/>
    <n v="7.9"/>
    <x v="0"/>
  </r>
  <r>
    <x v="22"/>
    <n v="19113"/>
    <x v="3256"/>
    <n v="690"/>
    <n v="45772"/>
    <m/>
    <s v="Carmen"/>
    <m/>
    <m/>
    <m/>
    <n v="0"/>
    <m/>
    <m/>
    <m/>
    <m/>
    <m/>
    <m/>
    <m/>
    <m/>
    <m/>
    <m/>
    <m/>
    <m/>
    <m/>
    <m/>
    <m/>
    <m/>
    <m/>
    <m/>
    <m/>
    <x v="1"/>
    <n v="0"/>
    <n v="0"/>
    <n v="0"/>
    <x v="0"/>
    <m/>
    <m/>
    <n v="69"/>
    <x v="0"/>
  </r>
  <r>
    <x v="22"/>
    <n v="19114"/>
    <x v="3257"/>
    <n v="33"/>
    <n v="45772"/>
    <m/>
    <s v="Carmen"/>
    <m/>
    <m/>
    <m/>
    <n v="0"/>
    <m/>
    <m/>
    <m/>
    <m/>
    <m/>
    <m/>
    <m/>
    <m/>
    <m/>
    <m/>
    <m/>
    <m/>
    <m/>
    <m/>
    <m/>
    <m/>
    <m/>
    <m/>
    <m/>
    <x v="1"/>
    <n v="0"/>
    <n v="0"/>
    <n v="0"/>
    <x v="0"/>
    <m/>
    <m/>
    <n v="3.3"/>
    <x v="0"/>
  </r>
  <r>
    <x v="22"/>
    <n v="19115"/>
    <x v="3258"/>
    <n v="34"/>
    <n v="45772"/>
    <m/>
    <s v="Carmen"/>
    <m/>
    <m/>
    <m/>
    <n v="0"/>
    <m/>
    <m/>
    <m/>
    <m/>
    <m/>
    <m/>
    <m/>
    <m/>
    <m/>
    <m/>
    <m/>
    <m/>
    <m/>
    <m/>
    <m/>
    <m/>
    <m/>
    <m/>
    <m/>
    <x v="1"/>
    <n v="0"/>
    <n v="0"/>
    <n v="0"/>
    <x v="0"/>
    <m/>
    <m/>
    <n v="3.4"/>
    <x v="0"/>
  </r>
  <r>
    <x v="22"/>
    <n v="19116"/>
    <x v="3259"/>
    <n v="12"/>
    <n v="45772"/>
    <n v="45824"/>
    <s v="Carmen"/>
    <n v="45796"/>
    <s v="FASE 2"/>
    <s v="4/9/25 ESTIMAR"/>
    <n v="0"/>
    <m/>
    <m/>
    <m/>
    <m/>
    <m/>
    <m/>
    <m/>
    <m/>
    <m/>
    <m/>
    <m/>
    <m/>
    <m/>
    <m/>
    <m/>
    <m/>
    <m/>
    <m/>
    <m/>
    <x v="1"/>
    <n v="0"/>
    <n v="0"/>
    <n v="0"/>
    <x v="0"/>
    <m/>
    <m/>
    <n v="1.2"/>
    <x v="0"/>
  </r>
  <r>
    <x v="22"/>
    <n v="19117"/>
    <x v="3260"/>
    <n v="2637"/>
    <n v="45772"/>
    <n v="45939"/>
    <s v="Carmen"/>
    <m/>
    <s v="FASE 2"/>
    <s v="27/02/2026 INADMITIDA POR SER EXTEMPORANEA"/>
    <n v="0"/>
    <m/>
    <m/>
    <m/>
    <m/>
    <m/>
    <m/>
    <m/>
    <m/>
    <m/>
    <m/>
    <m/>
    <m/>
    <m/>
    <m/>
    <m/>
    <m/>
    <m/>
    <m/>
    <m/>
    <x v="1"/>
    <n v="0"/>
    <n v="0"/>
    <n v="0"/>
    <x v="0"/>
    <m/>
    <m/>
    <n v="263.7"/>
    <x v="0"/>
  </r>
  <r>
    <x v="22"/>
    <n v="19118"/>
    <x v="3261"/>
    <n v="14"/>
    <n v="45772"/>
    <m/>
    <s v="Carmen"/>
    <m/>
    <m/>
    <m/>
    <n v="0"/>
    <m/>
    <m/>
    <m/>
    <m/>
    <m/>
    <m/>
    <m/>
    <m/>
    <m/>
    <m/>
    <m/>
    <m/>
    <m/>
    <m/>
    <m/>
    <m/>
    <m/>
    <m/>
    <m/>
    <x v="1"/>
    <n v="0"/>
    <n v="0"/>
    <n v="0"/>
    <x v="0"/>
    <m/>
    <m/>
    <n v="1.4"/>
    <x v="0"/>
  </r>
  <r>
    <x v="22"/>
    <n v="19119"/>
    <x v="3262"/>
    <n v="85"/>
    <n v="45772"/>
    <m/>
    <s v="Carmen"/>
    <m/>
    <m/>
    <m/>
    <n v="0"/>
    <m/>
    <m/>
    <m/>
    <m/>
    <m/>
    <m/>
    <m/>
    <m/>
    <m/>
    <m/>
    <m/>
    <m/>
    <m/>
    <m/>
    <m/>
    <m/>
    <m/>
    <m/>
    <m/>
    <x v="1"/>
    <n v="0"/>
    <n v="0"/>
    <n v="0"/>
    <x v="0"/>
    <m/>
    <m/>
    <n v="8.5"/>
    <x v="0"/>
  </r>
  <r>
    <x v="22"/>
    <n v="19120"/>
    <x v="3263"/>
    <n v="118"/>
    <n v="45772"/>
    <m/>
    <s v="Carmen"/>
    <m/>
    <m/>
    <m/>
    <n v="0"/>
    <m/>
    <m/>
    <m/>
    <m/>
    <m/>
    <m/>
    <m/>
    <m/>
    <m/>
    <m/>
    <m/>
    <m/>
    <m/>
    <m/>
    <m/>
    <m/>
    <m/>
    <m/>
    <m/>
    <x v="1"/>
    <n v="0"/>
    <n v="0"/>
    <n v="0"/>
    <x v="0"/>
    <m/>
    <m/>
    <n v="11.8"/>
    <x v="0"/>
  </r>
  <r>
    <x v="22"/>
    <n v="19121"/>
    <x v="3264"/>
    <n v="319"/>
    <n v="45772"/>
    <m/>
    <s v="Carmen"/>
    <m/>
    <m/>
    <m/>
    <n v="0"/>
    <m/>
    <m/>
    <m/>
    <m/>
    <m/>
    <m/>
    <m/>
    <m/>
    <m/>
    <m/>
    <m/>
    <m/>
    <m/>
    <m/>
    <m/>
    <m/>
    <m/>
    <m/>
    <m/>
    <x v="1"/>
    <n v="0"/>
    <n v="0"/>
    <n v="0"/>
    <x v="0"/>
    <m/>
    <m/>
    <n v="31.9"/>
    <x v="0"/>
  </r>
  <r>
    <x v="22"/>
    <n v="19122"/>
    <x v="3265"/>
    <n v="83"/>
    <n v="45772"/>
    <m/>
    <s v="Carmen"/>
    <m/>
    <m/>
    <m/>
    <n v="0"/>
    <m/>
    <m/>
    <m/>
    <m/>
    <m/>
    <m/>
    <m/>
    <m/>
    <m/>
    <m/>
    <m/>
    <m/>
    <m/>
    <m/>
    <m/>
    <m/>
    <m/>
    <m/>
    <m/>
    <x v="1"/>
    <n v="0"/>
    <n v="0"/>
    <n v="0"/>
    <x v="0"/>
    <m/>
    <m/>
    <n v="8.3000000000000007"/>
    <x v="0"/>
  </r>
  <r>
    <x v="22"/>
    <n v="19123"/>
    <x v="3266"/>
    <n v="56"/>
    <n v="45772"/>
    <m/>
    <s v="Carmen"/>
    <n v="45827"/>
    <s v="OK"/>
    <m/>
    <n v="0"/>
    <s v="NO HAY CENSO"/>
    <n v="0"/>
    <s v="NO"/>
    <m/>
    <s v="NO HAY GATOS COMUNITARIOS"/>
    <m/>
    <m/>
    <n v="0"/>
    <n v="0"/>
    <m/>
    <m/>
    <m/>
    <s v="NO"/>
    <s v="NO"/>
    <s v="NO"/>
    <m/>
    <m/>
    <m/>
    <m/>
    <x v="1"/>
    <n v="0"/>
    <n v="0"/>
    <n v="10"/>
    <x v="1"/>
    <m/>
    <n v="0"/>
    <n v="5.6"/>
    <x v="0"/>
  </r>
  <r>
    <x v="22"/>
    <n v="19124"/>
    <x v="3267"/>
    <n v="583"/>
    <n v="45772"/>
    <m/>
    <s v="Carmen"/>
    <m/>
    <m/>
    <m/>
    <n v="0"/>
    <m/>
    <m/>
    <m/>
    <m/>
    <m/>
    <m/>
    <m/>
    <m/>
    <m/>
    <m/>
    <m/>
    <m/>
    <m/>
    <m/>
    <m/>
    <m/>
    <m/>
    <m/>
    <m/>
    <x v="1"/>
    <n v="0"/>
    <n v="0"/>
    <n v="0"/>
    <x v="0"/>
    <m/>
    <m/>
    <n v="58.3"/>
    <x v="0"/>
  </r>
  <r>
    <x v="22"/>
    <n v="19125"/>
    <x v="3268"/>
    <n v="54"/>
    <n v="45772"/>
    <m/>
    <s v="Carmen"/>
    <m/>
    <m/>
    <m/>
    <n v="0"/>
    <m/>
    <m/>
    <m/>
    <m/>
    <m/>
    <m/>
    <m/>
    <m/>
    <m/>
    <m/>
    <m/>
    <m/>
    <m/>
    <m/>
    <m/>
    <m/>
    <m/>
    <m/>
    <m/>
    <x v="1"/>
    <n v="0"/>
    <n v="0"/>
    <n v="0"/>
    <x v="0"/>
    <m/>
    <m/>
    <n v="5.4"/>
    <x v="0"/>
  </r>
  <r>
    <x v="22"/>
    <n v="19126"/>
    <x v="3269"/>
    <n v="2748"/>
    <n v="45772"/>
    <n v="45939"/>
    <s v="Carmen"/>
    <m/>
    <s v="FASE 2 / 10/12/25 ARCHIVAR EL PROCEDIMIENTO POR DESISTIMIENTO EXPRESO DE LA DECLARANTE. HABIA UN REQUERIMIENTO"/>
    <s v=" 14/07/2025   13/10/2025 Galapagos"/>
    <n v="131"/>
    <s v="1º TRIMESTRE 2025"/>
    <n v="0.65"/>
    <s v="SI"/>
    <n v="45250"/>
    <s v="SI"/>
    <n v="0.65"/>
    <n v="25000"/>
    <n v="5400"/>
    <n v="8"/>
    <n v="0"/>
    <n v="0"/>
    <n v="0"/>
    <s v="SI, MANCOMUNIDAD VEGA DE HENARES"/>
    <s v="SI"/>
    <s v="SI, PERO SIN CONTRATO EXPRESO"/>
    <m/>
    <m/>
    <m/>
    <m/>
    <x v="1"/>
    <n v="0.65"/>
    <n v="85"/>
    <n v="16"/>
    <x v="2"/>
    <n v="9.0975254730713253"/>
    <n v="1.965065502183406"/>
    <n v="274.8"/>
    <x v="1"/>
  </r>
  <r>
    <x v="22"/>
    <n v="19127"/>
    <x v="3270"/>
    <n v="95"/>
    <n v="45772"/>
    <m/>
    <s v="Carmen"/>
    <m/>
    <m/>
    <m/>
    <n v="0"/>
    <m/>
    <m/>
    <m/>
    <m/>
    <m/>
    <m/>
    <m/>
    <m/>
    <m/>
    <m/>
    <m/>
    <m/>
    <m/>
    <m/>
    <m/>
    <m/>
    <m/>
    <m/>
    <m/>
    <x v="1"/>
    <n v="0"/>
    <n v="0"/>
    <n v="0"/>
    <x v="0"/>
    <m/>
    <m/>
    <n v="9.5"/>
    <x v="0"/>
  </r>
  <r>
    <x v="22"/>
    <n v="19129"/>
    <x v="3271"/>
    <n v="25"/>
    <n v="45772"/>
    <m/>
    <s v="Carmen"/>
    <m/>
    <m/>
    <m/>
    <n v="0"/>
    <m/>
    <m/>
    <m/>
    <m/>
    <m/>
    <m/>
    <m/>
    <m/>
    <m/>
    <m/>
    <m/>
    <m/>
    <m/>
    <m/>
    <m/>
    <m/>
    <m/>
    <m/>
    <m/>
    <x v="1"/>
    <n v="0"/>
    <n v="0"/>
    <n v="0"/>
    <x v="0"/>
    <m/>
    <m/>
    <n v="2.5"/>
    <x v="0"/>
  </r>
  <r>
    <x v="22"/>
    <n v="19130"/>
    <x v="3272"/>
    <n v="90909"/>
    <n v="45772"/>
    <n v="45939"/>
    <s v="Carmen"/>
    <m/>
    <s v="FASE 2"/>
    <s v="27/02/2026 INADMITIDA POR SER EXTEMPORANEA"/>
    <n v="0"/>
    <m/>
    <m/>
    <m/>
    <m/>
    <m/>
    <m/>
    <m/>
    <m/>
    <m/>
    <m/>
    <m/>
    <m/>
    <m/>
    <m/>
    <m/>
    <m/>
    <m/>
    <m/>
    <m/>
    <x v="1"/>
    <n v="0"/>
    <n v="0"/>
    <n v="0"/>
    <x v="0"/>
    <m/>
    <m/>
    <n v="9090.9"/>
    <x v="0"/>
  </r>
  <r>
    <x v="22"/>
    <n v="19132"/>
    <x v="3273"/>
    <n v="84"/>
    <n v="45772"/>
    <m/>
    <s v="Carmen"/>
    <m/>
    <m/>
    <m/>
    <n v="0"/>
    <m/>
    <m/>
    <m/>
    <m/>
    <m/>
    <m/>
    <m/>
    <m/>
    <m/>
    <m/>
    <m/>
    <m/>
    <m/>
    <m/>
    <m/>
    <m/>
    <m/>
    <m/>
    <m/>
    <x v="1"/>
    <n v="0"/>
    <n v="0"/>
    <n v="0"/>
    <x v="0"/>
    <m/>
    <m/>
    <n v="8.4"/>
    <x v="0"/>
  </r>
  <r>
    <x v="22"/>
    <n v="19133"/>
    <x v="3274"/>
    <n v="235"/>
    <n v="45772"/>
    <m/>
    <s v="Carmen"/>
    <m/>
    <m/>
    <m/>
    <n v="0"/>
    <m/>
    <m/>
    <m/>
    <m/>
    <m/>
    <m/>
    <m/>
    <m/>
    <m/>
    <m/>
    <m/>
    <m/>
    <m/>
    <m/>
    <m/>
    <m/>
    <m/>
    <m/>
    <m/>
    <x v="1"/>
    <n v="0"/>
    <n v="0"/>
    <n v="0"/>
    <x v="0"/>
    <m/>
    <m/>
    <n v="23.5"/>
    <x v="0"/>
  </r>
  <r>
    <x v="22"/>
    <n v="19134"/>
    <x v="3275"/>
    <n v="17"/>
    <n v="45772"/>
    <m/>
    <s v="Carmen"/>
    <m/>
    <m/>
    <m/>
    <n v="0"/>
    <m/>
    <m/>
    <m/>
    <m/>
    <m/>
    <m/>
    <m/>
    <m/>
    <m/>
    <m/>
    <m/>
    <m/>
    <m/>
    <m/>
    <m/>
    <m/>
    <m/>
    <m/>
    <m/>
    <x v="1"/>
    <n v="0"/>
    <n v="0"/>
    <n v="0"/>
    <x v="0"/>
    <m/>
    <m/>
    <n v="1.7"/>
    <x v="0"/>
  </r>
  <r>
    <x v="22"/>
    <n v="19135"/>
    <x v="3276"/>
    <n v="110"/>
    <n v="45772"/>
    <m/>
    <s v="Carmen"/>
    <m/>
    <m/>
    <m/>
    <n v="0"/>
    <m/>
    <m/>
    <m/>
    <m/>
    <m/>
    <m/>
    <m/>
    <m/>
    <m/>
    <m/>
    <m/>
    <m/>
    <m/>
    <m/>
    <m/>
    <m/>
    <m/>
    <m/>
    <m/>
    <x v="1"/>
    <n v="0"/>
    <n v="0"/>
    <n v="0"/>
    <x v="0"/>
    <m/>
    <m/>
    <n v="11"/>
    <x v="0"/>
  </r>
  <r>
    <x v="22"/>
    <n v="19136"/>
    <x v="3277"/>
    <n v="21"/>
    <n v="45772"/>
    <m/>
    <s v="Carmen"/>
    <m/>
    <m/>
    <m/>
    <n v="0"/>
    <m/>
    <m/>
    <m/>
    <m/>
    <m/>
    <m/>
    <m/>
    <m/>
    <m/>
    <m/>
    <m/>
    <m/>
    <m/>
    <m/>
    <m/>
    <m/>
    <m/>
    <m/>
    <m/>
    <x v="1"/>
    <n v="0"/>
    <n v="0"/>
    <n v="0"/>
    <x v="0"/>
    <m/>
    <m/>
    <n v="2.1"/>
    <x v="0"/>
  </r>
  <r>
    <x v="22"/>
    <n v="19138"/>
    <x v="3278"/>
    <n v="331"/>
    <n v="45772"/>
    <m/>
    <s v="Carmen"/>
    <m/>
    <m/>
    <m/>
    <n v="0"/>
    <m/>
    <m/>
    <m/>
    <m/>
    <m/>
    <m/>
    <m/>
    <m/>
    <m/>
    <m/>
    <m/>
    <m/>
    <m/>
    <m/>
    <m/>
    <m/>
    <m/>
    <m/>
    <m/>
    <x v="1"/>
    <n v="0"/>
    <n v="0"/>
    <n v="0"/>
    <x v="0"/>
    <m/>
    <m/>
    <n v="33.1"/>
    <x v="0"/>
  </r>
  <r>
    <x v="22"/>
    <n v="19139"/>
    <x v="3279"/>
    <n v="43"/>
    <n v="45772"/>
    <m/>
    <s v="Carmen"/>
    <m/>
    <m/>
    <m/>
    <n v="0"/>
    <m/>
    <m/>
    <m/>
    <m/>
    <m/>
    <m/>
    <m/>
    <m/>
    <m/>
    <m/>
    <m/>
    <m/>
    <m/>
    <m/>
    <m/>
    <m/>
    <m/>
    <m/>
    <m/>
    <x v="1"/>
    <n v="0"/>
    <n v="0"/>
    <n v="0"/>
    <x v="0"/>
    <m/>
    <m/>
    <n v="4.3"/>
    <x v="0"/>
  </r>
  <r>
    <x v="22"/>
    <n v="19142"/>
    <x v="3280"/>
    <n v="439"/>
    <n v="45772"/>
    <m/>
    <s v="Carmen"/>
    <m/>
    <m/>
    <m/>
    <n v="0"/>
    <m/>
    <m/>
    <m/>
    <m/>
    <m/>
    <m/>
    <m/>
    <m/>
    <m/>
    <m/>
    <m/>
    <m/>
    <m/>
    <m/>
    <m/>
    <m/>
    <m/>
    <m/>
    <m/>
    <x v="1"/>
    <n v="0"/>
    <n v="0"/>
    <n v="0"/>
    <x v="0"/>
    <m/>
    <m/>
    <n v="43.9"/>
    <x v="0"/>
  </r>
  <r>
    <x v="22"/>
    <n v="19143"/>
    <x v="3281"/>
    <n v="2934"/>
    <n v="45772"/>
    <n v="45939"/>
    <s v="Carmen"/>
    <m/>
    <s v="FASE 2"/>
    <s v="SE ARCHIVA. SEGUN DICE ME ENVIARON LAS RESPUESTAS  EL 30/10/2025"/>
    <n v="0"/>
    <m/>
    <m/>
    <m/>
    <m/>
    <m/>
    <m/>
    <m/>
    <m/>
    <m/>
    <m/>
    <m/>
    <m/>
    <m/>
    <m/>
    <m/>
    <m/>
    <m/>
    <m/>
    <m/>
    <x v="1"/>
    <n v="0"/>
    <n v="0"/>
    <n v="0"/>
    <x v="0"/>
    <m/>
    <m/>
    <n v="293.39999999999998"/>
    <x v="0"/>
  </r>
  <r>
    <x v="22"/>
    <n v="19145"/>
    <x v="3282"/>
    <n v="33"/>
    <s v="no encontrado"/>
    <m/>
    <s v="Carmen"/>
    <m/>
    <s v="ERROR"/>
    <m/>
    <n v="0"/>
    <m/>
    <m/>
    <m/>
    <m/>
    <m/>
    <m/>
    <m/>
    <m/>
    <m/>
    <m/>
    <m/>
    <m/>
    <m/>
    <m/>
    <m/>
    <m/>
    <m/>
    <m/>
    <m/>
    <x v="1"/>
    <n v="0"/>
    <n v="0"/>
    <n v="0"/>
    <x v="0"/>
    <m/>
    <m/>
    <n v="3.3"/>
    <x v="0"/>
  </r>
  <r>
    <x v="22"/>
    <n v="19146"/>
    <x v="3283"/>
    <n v="55"/>
    <n v="45772"/>
    <m/>
    <s v="Carmen"/>
    <m/>
    <m/>
    <m/>
    <n v="0"/>
    <m/>
    <m/>
    <m/>
    <m/>
    <m/>
    <m/>
    <m/>
    <m/>
    <m/>
    <m/>
    <m/>
    <m/>
    <m/>
    <m/>
    <m/>
    <m/>
    <m/>
    <m/>
    <m/>
    <x v="1"/>
    <n v="0"/>
    <n v="0"/>
    <n v="0"/>
    <x v="0"/>
    <m/>
    <m/>
    <n v="5.5"/>
    <x v="0"/>
  </r>
  <r>
    <x v="22"/>
    <n v="19147"/>
    <x v="3284"/>
    <n v="42"/>
    <n v="45772"/>
    <m/>
    <s v="Carmen"/>
    <m/>
    <m/>
    <m/>
    <n v="0"/>
    <m/>
    <m/>
    <m/>
    <m/>
    <m/>
    <m/>
    <m/>
    <m/>
    <m/>
    <m/>
    <m/>
    <m/>
    <m/>
    <m/>
    <m/>
    <m/>
    <m/>
    <m/>
    <m/>
    <x v="1"/>
    <n v="0"/>
    <n v="0"/>
    <n v="0"/>
    <x v="0"/>
    <m/>
    <m/>
    <n v="4.2"/>
    <x v="0"/>
  </r>
  <r>
    <x v="22"/>
    <n v="19148"/>
    <x v="3285"/>
    <n v="58"/>
    <n v="45772"/>
    <m/>
    <s v="Carmen"/>
    <m/>
    <m/>
    <m/>
    <n v="0"/>
    <m/>
    <m/>
    <m/>
    <m/>
    <m/>
    <m/>
    <m/>
    <m/>
    <m/>
    <m/>
    <m/>
    <m/>
    <m/>
    <m/>
    <m/>
    <m/>
    <m/>
    <m/>
    <m/>
    <x v="1"/>
    <n v="0"/>
    <n v="0"/>
    <n v="0"/>
    <x v="0"/>
    <m/>
    <m/>
    <n v="5.8"/>
    <x v="0"/>
  </r>
  <r>
    <x v="22"/>
    <n v="19150"/>
    <x v="3286"/>
    <n v="115"/>
    <n v="45772"/>
    <m/>
    <s v="Carmen"/>
    <m/>
    <m/>
    <m/>
    <n v="0"/>
    <m/>
    <m/>
    <m/>
    <m/>
    <m/>
    <m/>
    <m/>
    <m/>
    <m/>
    <m/>
    <m/>
    <m/>
    <m/>
    <m/>
    <m/>
    <m/>
    <m/>
    <m/>
    <m/>
    <x v="1"/>
    <n v="0"/>
    <n v="0"/>
    <n v="0"/>
    <x v="0"/>
    <m/>
    <m/>
    <n v="11.5"/>
    <x v="0"/>
  </r>
  <r>
    <x v="22"/>
    <n v="19151"/>
    <x v="3287"/>
    <n v="1784"/>
    <n v="45772"/>
    <m/>
    <s v="Carmen"/>
    <n v="45812"/>
    <s v="OK"/>
    <m/>
    <n v="0"/>
    <s v="NO HAY CENSO"/>
    <n v="0"/>
    <s v="NO"/>
    <m/>
    <m/>
    <m/>
    <n v="0"/>
    <n v="0"/>
    <m/>
    <m/>
    <m/>
    <m/>
    <s v="NO"/>
    <s v="NO"/>
    <s v="N0"/>
    <m/>
    <m/>
    <m/>
    <m/>
    <x v="1"/>
    <n v="0"/>
    <n v="0"/>
    <n v="9"/>
    <x v="1"/>
    <n v="0"/>
    <n v="0"/>
    <n v="178.4"/>
    <x v="0"/>
  </r>
  <r>
    <x v="22"/>
    <n v="19152"/>
    <x v="3288"/>
    <n v="919"/>
    <n v="45772"/>
    <m/>
    <s v="Carmen"/>
    <m/>
    <m/>
    <m/>
    <n v="0"/>
    <m/>
    <m/>
    <m/>
    <m/>
    <m/>
    <m/>
    <m/>
    <m/>
    <m/>
    <m/>
    <m/>
    <m/>
    <m/>
    <m/>
    <m/>
    <m/>
    <m/>
    <m/>
    <m/>
    <x v="1"/>
    <n v="0"/>
    <n v="0"/>
    <n v="0"/>
    <x v="0"/>
    <m/>
    <m/>
    <n v="91.9"/>
    <x v="0"/>
  </r>
  <r>
    <x v="22"/>
    <n v="19153"/>
    <x v="3289"/>
    <n v="18"/>
    <n v="45772"/>
    <m/>
    <s v="Carmen"/>
    <m/>
    <m/>
    <m/>
    <n v="0"/>
    <m/>
    <m/>
    <m/>
    <m/>
    <m/>
    <m/>
    <m/>
    <m/>
    <m/>
    <m/>
    <m/>
    <m/>
    <m/>
    <m/>
    <m/>
    <m/>
    <m/>
    <m/>
    <m/>
    <x v="1"/>
    <n v="0"/>
    <n v="0"/>
    <n v="0"/>
    <x v="0"/>
    <m/>
    <m/>
    <n v="1.8"/>
    <x v="0"/>
  </r>
  <r>
    <x v="22"/>
    <n v="19154"/>
    <x v="3290"/>
    <n v="53"/>
    <n v="45772"/>
    <m/>
    <s v="Carmen"/>
    <m/>
    <m/>
    <m/>
    <n v="0"/>
    <m/>
    <m/>
    <m/>
    <m/>
    <m/>
    <m/>
    <m/>
    <m/>
    <m/>
    <m/>
    <m/>
    <m/>
    <m/>
    <m/>
    <m/>
    <m/>
    <m/>
    <m/>
    <m/>
    <x v="1"/>
    <n v="0"/>
    <n v="0"/>
    <n v="0"/>
    <x v="0"/>
    <m/>
    <m/>
    <n v="5.3"/>
    <x v="0"/>
  </r>
  <r>
    <x v="22"/>
    <n v="19155"/>
    <x v="3291"/>
    <n v="86"/>
    <n v="45772"/>
    <m/>
    <s v="Carmen"/>
    <m/>
    <m/>
    <m/>
    <n v="0"/>
    <m/>
    <m/>
    <m/>
    <m/>
    <m/>
    <m/>
    <m/>
    <m/>
    <m/>
    <m/>
    <m/>
    <m/>
    <m/>
    <m/>
    <m/>
    <m/>
    <m/>
    <m/>
    <m/>
    <x v="1"/>
    <n v="0"/>
    <n v="0"/>
    <n v="0"/>
    <x v="0"/>
    <m/>
    <m/>
    <n v="8.6"/>
    <x v="0"/>
  </r>
  <r>
    <x v="22"/>
    <n v="19156"/>
    <x v="3292"/>
    <n v="1458"/>
    <n v="45772"/>
    <n v="45939"/>
    <s v="Carmen"/>
    <m/>
    <s v="FASE 2"/>
    <s v="27/02/2026 INADMITIDA POR SER EXTEMPORANEA"/>
    <n v="0"/>
    <m/>
    <m/>
    <m/>
    <m/>
    <m/>
    <m/>
    <m/>
    <m/>
    <m/>
    <m/>
    <m/>
    <m/>
    <m/>
    <m/>
    <m/>
    <m/>
    <m/>
    <m/>
    <m/>
    <x v="1"/>
    <n v="0"/>
    <n v="0"/>
    <n v="0"/>
    <x v="0"/>
    <m/>
    <m/>
    <n v="145.80000000000001"/>
    <x v="0"/>
  </r>
  <r>
    <x v="22"/>
    <n v="19157"/>
    <x v="3293"/>
    <n v="47"/>
    <n v="45772"/>
    <m/>
    <s v="Carmen"/>
    <m/>
    <m/>
    <m/>
    <n v="0"/>
    <m/>
    <m/>
    <m/>
    <m/>
    <m/>
    <m/>
    <m/>
    <m/>
    <m/>
    <m/>
    <m/>
    <m/>
    <m/>
    <m/>
    <m/>
    <m/>
    <m/>
    <m/>
    <m/>
    <x v="1"/>
    <n v="0"/>
    <n v="0"/>
    <n v="0"/>
    <x v="0"/>
    <m/>
    <m/>
    <n v="4.7"/>
    <x v="0"/>
  </r>
  <r>
    <x v="22"/>
    <n v="19159"/>
    <x v="3294"/>
    <n v="99"/>
    <n v="45772"/>
    <m/>
    <s v="Carmen"/>
    <m/>
    <m/>
    <m/>
    <n v="0"/>
    <m/>
    <m/>
    <m/>
    <m/>
    <m/>
    <m/>
    <m/>
    <m/>
    <m/>
    <m/>
    <m/>
    <m/>
    <m/>
    <m/>
    <m/>
    <m/>
    <m/>
    <m/>
    <m/>
    <x v="1"/>
    <n v="0"/>
    <n v="0"/>
    <n v="0"/>
    <x v="0"/>
    <m/>
    <m/>
    <n v="9.9"/>
    <x v="0"/>
  </r>
  <r>
    <x v="22"/>
    <m/>
    <x v="3295"/>
    <n v="1608"/>
    <n v="45772"/>
    <n v="45939"/>
    <s v="Carmen"/>
    <m/>
    <s v="FASE 2"/>
    <n v="46064"/>
    <n v="0"/>
    <m/>
    <m/>
    <m/>
    <m/>
    <m/>
    <m/>
    <m/>
    <m/>
    <m/>
    <m/>
    <m/>
    <m/>
    <m/>
    <m/>
    <m/>
    <m/>
    <m/>
    <m/>
    <m/>
    <x v="1"/>
    <n v="0"/>
    <n v="0"/>
    <n v="0"/>
    <x v="0"/>
    <m/>
    <m/>
    <n v="160.80000000000001"/>
    <x v="0"/>
  </r>
  <r>
    <x v="22"/>
    <n v="19161"/>
    <x v="3296"/>
    <n v="325"/>
    <n v="45772"/>
    <m/>
    <s v="Carmen"/>
    <m/>
    <m/>
    <m/>
    <n v="0"/>
    <m/>
    <m/>
    <m/>
    <m/>
    <m/>
    <m/>
    <m/>
    <m/>
    <m/>
    <m/>
    <m/>
    <m/>
    <m/>
    <m/>
    <m/>
    <m/>
    <m/>
    <m/>
    <m/>
    <x v="1"/>
    <n v="0"/>
    <n v="0"/>
    <n v="0"/>
    <x v="0"/>
    <m/>
    <m/>
    <n v="32.5"/>
    <x v="0"/>
  </r>
  <r>
    <x v="22"/>
    <n v="19162"/>
    <x v="3297"/>
    <n v="68"/>
    <n v="45772"/>
    <n v="45824"/>
    <s v="Carmen"/>
    <n v="45807"/>
    <s v="FASE 2"/>
    <s v="16/09/2025 ESTIMAR"/>
    <n v="0"/>
    <m/>
    <m/>
    <m/>
    <m/>
    <m/>
    <m/>
    <m/>
    <m/>
    <m/>
    <m/>
    <m/>
    <m/>
    <m/>
    <m/>
    <m/>
    <m/>
    <m/>
    <m/>
    <m/>
    <x v="1"/>
    <n v="0"/>
    <n v="0"/>
    <n v="0"/>
    <x v="0"/>
    <m/>
    <m/>
    <n v="6.8"/>
    <x v="0"/>
  </r>
  <r>
    <x v="22"/>
    <n v="19163"/>
    <x v="3298"/>
    <n v="58"/>
    <n v="45772"/>
    <m/>
    <s v="Carmen"/>
    <m/>
    <m/>
    <m/>
    <n v="0"/>
    <m/>
    <m/>
    <m/>
    <m/>
    <m/>
    <m/>
    <m/>
    <m/>
    <m/>
    <m/>
    <m/>
    <m/>
    <m/>
    <m/>
    <m/>
    <m/>
    <m/>
    <m/>
    <m/>
    <x v="1"/>
    <n v="0"/>
    <n v="0"/>
    <n v="0"/>
    <x v="0"/>
    <m/>
    <m/>
    <n v="5.8"/>
    <x v="0"/>
  </r>
  <r>
    <x v="22"/>
    <n v="19165"/>
    <x v="3299"/>
    <n v="57"/>
    <n v="45772"/>
    <m/>
    <s v="Carmen"/>
    <m/>
    <m/>
    <m/>
    <n v="0"/>
    <m/>
    <m/>
    <m/>
    <m/>
    <m/>
    <m/>
    <m/>
    <m/>
    <m/>
    <m/>
    <m/>
    <m/>
    <m/>
    <m/>
    <m/>
    <m/>
    <m/>
    <m/>
    <m/>
    <x v="1"/>
    <n v="0"/>
    <n v="0"/>
    <n v="0"/>
    <x v="0"/>
    <m/>
    <m/>
    <n v="5.7"/>
    <x v="0"/>
  </r>
  <r>
    <x v="22"/>
    <n v="19166"/>
    <x v="3300"/>
    <n v="170"/>
    <n v="45772"/>
    <m/>
    <s v="Carmen"/>
    <m/>
    <m/>
    <m/>
    <n v="0"/>
    <m/>
    <m/>
    <m/>
    <m/>
    <m/>
    <m/>
    <m/>
    <m/>
    <m/>
    <m/>
    <m/>
    <m/>
    <m/>
    <m/>
    <m/>
    <m/>
    <m/>
    <m/>
    <m/>
    <x v="1"/>
    <n v="0"/>
    <n v="0"/>
    <n v="0"/>
    <x v="0"/>
    <m/>
    <m/>
    <n v="17"/>
    <x v="0"/>
  </r>
  <r>
    <x v="22"/>
    <n v="19167"/>
    <x v="3301"/>
    <n v="207"/>
    <n v="45772"/>
    <m/>
    <s v="Carmen"/>
    <m/>
    <m/>
    <m/>
    <n v="0"/>
    <m/>
    <m/>
    <m/>
    <m/>
    <m/>
    <m/>
    <m/>
    <m/>
    <m/>
    <m/>
    <m/>
    <m/>
    <m/>
    <m/>
    <m/>
    <m/>
    <m/>
    <m/>
    <m/>
    <x v="1"/>
    <n v="0"/>
    <n v="0"/>
    <n v="0"/>
    <x v="0"/>
    <m/>
    <m/>
    <n v="20.7"/>
    <x v="0"/>
  </r>
  <r>
    <x v="22"/>
    <n v="19168"/>
    <x v="3302"/>
    <n v="292"/>
    <n v="45772"/>
    <m/>
    <s v="Carmen"/>
    <m/>
    <m/>
    <m/>
    <n v="0"/>
    <m/>
    <m/>
    <m/>
    <m/>
    <m/>
    <m/>
    <m/>
    <m/>
    <m/>
    <m/>
    <m/>
    <m/>
    <m/>
    <m/>
    <m/>
    <m/>
    <m/>
    <m/>
    <m/>
    <x v="1"/>
    <n v="0"/>
    <n v="0"/>
    <n v="0"/>
    <x v="0"/>
    <m/>
    <m/>
    <n v="29.2"/>
    <x v="0"/>
  </r>
  <r>
    <x v="22"/>
    <n v="19169"/>
    <x v="3303"/>
    <n v="31"/>
    <n v="45772"/>
    <m/>
    <s v="Carmen"/>
    <m/>
    <m/>
    <m/>
    <n v="0"/>
    <m/>
    <m/>
    <m/>
    <m/>
    <m/>
    <m/>
    <m/>
    <m/>
    <m/>
    <m/>
    <m/>
    <m/>
    <m/>
    <m/>
    <m/>
    <m/>
    <m/>
    <m/>
    <m/>
    <x v="1"/>
    <n v="0"/>
    <n v="0"/>
    <n v="0"/>
    <x v="0"/>
    <m/>
    <m/>
    <n v="3.1"/>
    <x v="0"/>
  </r>
  <r>
    <x v="22"/>
    <n v="19170"/>
    <x v="3304"/>
    <n v="218"/>
    <n v="45772"/>
    <m/>
    <s v="Carmen"/>
    <m/>
    <m/>
    <m/>
    <n v="0"/>
    <m/>
    <m/>
    <m/>
    <m/>
    <m/>
    <m/>
    <m/>
    <m/>
    <m/>
    <m/>
    <m/>
    <m/>
    <m/>
    <m/>
    <m/>
    <m/>
    <m/>
    <m/>
    <m/>
    <x v="1"/>
    <n v="0"/>
    <n v="0"/>
    <n v="0"/>
    <x v="0"/>
    <m/>
    <m/>
    <n v="21.8"/>
    <x v="0"/>
  </r>
  <r>
    <x v="22"/>
    <n v="19171"/>
    <x v="3305"/>
    <n v="8497"/>
    <n v="45772"/>
    <n v="45824"/>
    <s v="Carmen"/>
    <n v="45775"/>
    <s v="FASE 2"/>
    <s v="29/7/25 ESTIMAR"/>
    <n v="0"/>
    <m/>
    <m/>
    <m/>
    <m/>
    <m/>
    <m/>
    <m/>
    <m/>
    <m/>
    <m/>
    <m/>
    <m/>
    <m/>
    <m/>
    <m/>
    <m/>
    <m/>
    <m/>
    <m/>
    <x v="1"/>
    <n v="0"/>
    <n v="0"/>
    <n v="0"/>
    <x v="0"/>
    <m/>
    <m/>
    <n v="849.7"/>
    <x v="0"/>
  </r>
  <r>
    <x v="22"/>
    <n v="19172"/>
    <x v="3306"/>
    <n v="80"/>
    <n v="45772"/>
    <m/>
    <s v="Carmen"/>
    <m/>
    <m/>
    <m/>
    <n v="0"/>
    <m/>
    <m/>
    <m/>
    <m/>
    <m/>
    <m/>
    <m/>
    <m/>
    <m/>
    <m/>
    <m/>
    <m/>
    <m/>
    <m/>
    <m/>
    <m/>
    <m/>
    <m/>
    <m/>
    <x v="1"/>
    <n v="0"/>
    <n v="0"/>
    <n v="0"/>
    <x v="0"/>
    <m/>
    <m/>
    <n v="8"/>
    <x v="0"/>
  </r>
  <r>
    <x v="22"/>
    <n v="19173"/>
    <x v="3307"/>
    <n v="79"/>
    <n v="45772"/>
    <m/>
    <s v="Carmen"/>
    <m/>
    <m/>
    <m/>
    <n v="0"/>
    <m/>
    <m/>
    <m/>
    <m/>
    <m/>
    <m/>
    <m/>
    <m/>
    <m/>
    <m/>
    <m/>
    <m/>
    <m/>
    <m/>
    <m/>
    <m/>
    <m/>
    <m/>
    <m/>
    <x v="1"/>
    <n v="0"/>
    <n v="0"/>
    <n v="0"/>
    <x v="0"/>
    <m/>
    <m/>
    <n v="7.9"/>
    <x v="0"/>
  </r>
  <r>
    <x v="22"/>
    <n v="19174"/>
    <x v="3308"/>
    <n v="115"/>
    <n v="45772"/>
    <m/>
    <s v="Carmen"/>
    <m/>
    <m/>
    <m/>
    <n v="0"/>
    <m/>
    <m/>
    <m/>
    <m/>
    <m/>
    <m/>
    <m/>
    <m/>
    <m/>
    <m/>
    <m/>
    <m/>
    <m/>
    <m/>
    <m/>
    <m/>
    <m/>
    <m/>
    <m/>
    <x v="1"/>
    <n v="0"/>
    <n v="0"/>
    <n v="0"/>
    <x v="0"/>
    <m/>
    <m/>
    <n v="11.5"/>
    <x v="0"/>
  </r>
  <r>
    <x v="22"/>
    <n v="19175"/>
    <x v="3309"/>
    <n v="27"/>
    <n v="45772"/>
    <m/>
    <s v="Carmen"/>
    <m/>
    <m/>
    <m/>
    <n v="0"/>
    <m/>
    <m/>
    <m/>
    <m/>
    <m/>
    <m/>
    <m/>
    <m/>
    <m/>
    <m/>
    <m/>
    <m/>
    <m/>
    <m/>
    <m/>
    <m/>
    <m/>
    <m/>
    <m/>
    <x v="1"/>
    <n v="0"/>
    <n v="0"/>
    <n v="0"/>
    <x v="0"/>
    <m/>
    <m/>
    <n v="2.7"/>
    <x v="0"/>
  </r>
  <r>
    <x v="22"/>
    <n v="19176"/>
    <x v="3310"/>
    <n v="282"/>
    <n v="45772"/>
    <m/>
    <s v="Carmen"/>
    <m/>
    <m/>
    <m/>
    <n v="0"/>
    <m/>
    <m/>
    <m/>
    <m/>
    <m/>
    <m/>
    <m/>
    <m/>
    <m/>
    <m/>
    <m/>
    <m/>
    <m/>
    <m/>
    <m/>
    <m/>
    <m/>
    <m/>
    <m/>
    <x v="1"/>
    <n v="0"/>
    <n v="0"/>
    <n v="0"/>
    <x v="0"/>
    <m/>
    <m/>
    <n v="28.2"/>
    <x v="0"/>
  </r>
  <r>
    <x v="22"/>
    <n v="19177"/>
    <x v="3311"/>
    <n v="73"/>
    <n v="45772"/>
    <m/>
    <s v="Carmen"/>
    <m/>
    <m/>
    <m/>
    <n v="0"/>
    <m/>
    <m/>
    <m/>
    <m/>
    <m/>
    <m/>
    <m/>
    <m/>
    <m/>
    <m/>
    <m/>
    <m/>
    <m/>
    <m/>
    <m/>
    <m/>
    <m/>
    <m/>
    <m/>
    <x v="1"/>
    <n v="0"/>
    <n v="0"/>
    <n v="0"/>
    <x v="0"/>
    <m/>
    <m/>
    <n v="7.3"/>
    <x v="0"/>
  </r>
  <r>
    <x v="22"/>
    <n v="19178"/>
    <x v="3312"/>
    <n v="27"/>
    <n v="45772"/>
    <m/>
    <s v="Carmen"/>
    <n v="45776"/>
    <m/>
    <m/>
    <n v="0"/>
    <m/>
    <m/>
    <m/>
    <m/>
    <m/>
    <m/>
    <m/>
    <m/>
    <m/>
    <m/>
    <m/>
    <m/>
    <m/>
    <m/>
    <m/>
    <m/>
    <m/>
    <m/>
    <m/>
    <x v="1"/>
    <n v="0"/>
    <n v="0"/>
    <n v="0"/>
    <x v="0"/>
    <m/>
    <m/>
    <n v="2.7"/>
    <x v="0"/>
  </r>
  <r>
    <x v="22"/>
    <n v="19179"/>
    <x v="3313"/>
    <n v="97"/>
    <n v="45772"/>
    <m/>
    <s v="Carmen"/>
    <m/>
    <m/>
    <m/>
    <n v="0"/>
    <m/>
    <m/>
    <m/>
    <m/>
    <m/>
    <m/>
    <m/>
    <m/>
    <m/>
    <m/>
    <m/>
    <m/>
    <m/>
    <m/>
    <m/>
    <m/>
    <m/>
    <m/>
    <m/>
    <x v="1"/>
    <n v="0"/>
    <n v="0"/>
    <n v="0"/>
    <x v="0"/>
    <m/>
    <m/>
    <n v="9.6999999999999993"/>
    <x v="0"/>
  </r>
  <r>
    <x v="22"/>
    <n v="19181"/>
    <x v="3314"/>
    <n v="59"/>
    <n v="45772"/>
    <m/>
    <s v="Carmen"/>
    <m/>
    <m/>
    <m/>
    <n v="0"/>
    <m/>
    <m/>
    <m/>
    <m/>
    <m/>
    <m/>
    <m/>
    <m/>
    <m/>
    <m/>
    <m/>
    <m/>
    <m/>
    <m/>
    <m/>
    <m/>
    <m/>
    <m/>
    <m/>
    <x v="1"/>
    <n v="0"/>
    <n v="0"/>
    <n v="0"/>
    <x v="0"/>
    <m/>
    <m/>
    <n v="5.9"/>
    <x v="0"/>
  </r>
  <r>
    <x v="22"/>
    <n v="19182"/>
    <x v="3315"/>
    <n v="38"/>
    <n v="45772"/>
    <m/>
    <s v="Carmen"/>
    <m/>
    <m/>
    <m/>
    <n v="0"/>
    <m/>
    <m/>
    <m/>
    <m/>
    <m/>
    <m/>
    <m/>
    <m/>
    <m/>
    <m/>
    <m/>
    <m/>
    <m/>
    <m/>
    <m/>
    <m/>
    <m/>
    <m/>
    <m/>
    <x v="1"/>
    <n v="0"/>
    <n v="0"/>
    <n v="0"/>
    <x v="0"/>
    <m/>
    <m/>
    <n v="3.8"/>
    <x v="0"/>
  </r>
  <r>
    <x v="22"/>
    <n v="19184"/>
    <x v="3316"/>
    <n v="124"/>
    <n v="45772"/>
    <m/>
    <s v="Carmen"/>
    <m/>
    <m/>
    <m/>
    <n v="0"/>
    <m/>
    <m/>
    <m/>
    <m/>
    <m/>
    <m/>
    <m/>
    <m/>
    <m/>
    <m/>
    <m/>
    <m/>
    <m/>
    <m/>
    <m/>
    <m/>
    <m/>
    <m/>
    <m/>
    <x v="1"/>
    <n v="0"/>
    <n v="0"/>
    <n v="0"/>
    <x v="0"/>
    <m/>
    <m/>
    <n v="12.4"/>
    <x v="0"/>
  </r>
  <r>
    <x v="22"/>
    <n v="19183"/>
    <x v="3317"/>
    <n v="70"/>
    <n v="45772"/>
    <m/>
    <s v="Carmen"/>
    <m/>
    <m/>
    <m/>
    <n v="0"/>
    <m/>
    <m/>
    <m/>
    <m/>
    <m/>
    <m/>
    <m/>
    <m/>
    <m/>
    <m/>
    <m/>
    <m/>
    <m/>
    <m/>
    <m/>
    <m/>
    <m/>
    <m/>
    <m/>
    <x v="1"/>
    <n v="0"/>
    <n v="0"/>
    <n v="0"/>
    <x v="0"/>
    <m/>
    <m/>
    <n v="7"/>
    <x v="0"/>
  </r>
  <r>
    <x v="22"/>
    <n v="19185"/>
    <x v="3318"/>
    <n v="32"/>
    <n v="45772"/>
    <m/>
    <s v="Carmen"/>
    <m/>
    <m/>
    <m/>
    <n v="0"/>
    <m/>
    <m/>
    <m/>
    <m/>
    <m/>
    <m/>
    <m/>
    <m/>
    <m/>
    <m/>
    <m/>
    <m/>
    <m/>
    <m/>
    <m/>
    <m/>
    <m/>
    <m/>
    <m/>
    <x v="1"/>
    <n v="0"/>
    <n v="0"/>
    <n v="0"/>
    <x v="0"/>
    <m/>
    <m/>
    <n v="3.2"/>
    <x v="0"/>
  </r>
  <r>
    <x v="22"/>
    <n v="19186"/>
    <x v="3319"/>
    <n v="85"/>
    <n v="45772"/>
    <m/>
    <s v="Carmen"/>
    <m/>
    <m/>
    <m/>
    <n v="0"/>
    <m/>
    <m/>
    <m/>
    <m/>
    <m/>
    <m/>
    <m/>
    <m/>
    <m/>
    <m/>
    <m/>
    <m/>
    <m/>
    <m/>
    <m/>
    <m/>
    <m/>
    <m/>
    <m/>
    <x v="1"/>
    <n v="0"/>
    <n v="0"/>
    <n v="0"/>
    <x v="0"/>
    <m/>
    <m/>
    <n v="8.5"/>
    <x v="0"/>
  </r>
  <r>
    <x v="22"/>
    <n v="19187"/>
    <x v="3320"/>
    <n v="55"/>
    <n v="45772"/>
    <m/>
    <s v="Carmen"/>
    <m/>
    <m/>
    <m/>
    <n v="0"/>
    <m/>
    <m/>
    <m/>
    <m/>
    <m/>
    <m/>
    <m/>
    <m/>
    <m/>
    <m/>
    <m/>
    <m/>
    <m/>
    <m/>
    <m/>
    <m/>
    <m/>
    <m/>
    <m/>
    <x v="1"/>
    <n v="0"/>
    <n v="0"/>
    <n v="0"/>
    <x v="0"/>
    <m/>
    <m/>
    <n v="5.5"/>
    <x v="0"/>
  </r>
  <r>
    <x v="22"/>
    <n v="19188"/>
    <x v="3321"/>
    <n v="35"/>
    <n v="45772"/>
    <m/>
    <s v="Carmen"/>
    <m/>
    <m/>
    <m/>
    <n v="0"/>
    <m/>
    <m/>
    <m/>
    <m/>
    <m/>
    <m/>
    <m/>
    <m/>
    <m/>
    <m/>
    <m/>
    <m/>
    <m/>
    <m/>
    <m/>
    <m/>
    <m/>
    <m/>
    <m/>
    <x v="1"/>
    <n v="0"/>
    <n v="0"/>
    <n v="0"/>
    <x v="0"/>
    <m/>
    <m/>
    <n v="3.5"/>
    <x v="0"/>
  </r>
  <r>
    <x v="22"/>
    <n v="19189"/>
    <x v="3322"/>
    <n v="164"/>
    <n v="45772"/>
    <m/>
    <s v="Carmen"/>
    <m/>
    <m/>
    <m/>
    <n v="0"/>
    <m/>
    <m/>
    <m/>
    <m/>
    <m/>
    <m/>
    <m/>
    <m/>
    <m/>
    <m/>
    <m/>
    <m/>
    <m/>
    <m/>
    <m/>
    <m/>
    <m/>
    <m/>
    <m/>
    <x v="1"/>
    <n v="0"/>
    <n v="0"/>
    <n v="0"/>
    <x v="0"/>
    <m/>
    <m/>
    <n v="16.399999999999999"/>
    <x v="0"/>
  </r>
  <r>
    <x v="22"/>
    <n v="19190"/>
    <x v="3323"/>
    <n v="3280"/>
    <n v="45772"/>
    <n v="45939"/>
    <s v="Carmen"/>
    <m/>
    <s v="FASE 2"/>
    <s v="27/02/2026 INADMITIDA POR SER EXTEMPORANEA"/>
    <n v="0"/>
    <m/>
    <m/>
    <m/>
    <m/>
    <m/>
    <m/>
    <m/>
    <m/>
    <m/>
    <m/>
    <m/>
    <m/>
    <m/>
    <m/>
    <m/>
    <m/>
    <m/>
    <m/>
    <m/>
    <x v="1"/>
    <n v="0"/>
    <n v="0"/>
    <n v="0"/>
    <x v="0"/>
    <m/>
    <m/>
    <n v="328"/>
    <x v="0"/>
  </r>
  <r>
    <x v="22"/>
    <n v="19191"/>
    <x v="3324"/>
    <n v="15"/>
    <n v="45772"/>
    <m/>
    <s v="Carmen"/>
    <m/>
    <m/>
    <m/>
    <n v="0"/>
    <m/>
    <m/>
    <m/>
    <m/>
    <m/>
    <m/>
    <m/>
    <m/>
    <m/>
    <m/>
    <m/>
    <m/>
    <m/>
    <m/>
    <m/>
    <m/>
    <m/>
    <m/>
    <m/>
    <x v="1"/>
    <n v="0"/>
    <n v="0"/>
    <n v="0"/>
    <x v="0"/>
    <m/>
    <m/>
    <n v="1.5"/>
    <x v="0"/>
  </r>
  <r>
    <x v="22"/>
    <n v="19192"/>
    <x v="3325"/>
    <n v="2900"/>
    <n v="45772"/>
    <n v="45939"/>
    <s v="Carmen"/>
    <m/>
    <s v="FASE 2"/>
    <n v="45972"/>
    <n v="0"/>
    <m/>
    <m/>
    <m/>
    <m/>
    <m/>
    <m/>
    <m/>
    <m/>
    <m/>
    <m/>
    <m/>
    <m/>
    <m/>
    <m/>
    <m/>
    <m/>
    <m/>
    <m/>
    <m/>
    <x v="1"/>
    <n v="0"/>
    <n v="0"/>
    <n v="0"/>
    <x v="0"/>
    <m/>
    <m/>
    <n v="290"/>
    <x v="0"/>
  </r>
  <r>
    <x v="22"/>
    <n v="19193"/>
    <x v="3326"/>
    <n v="32"/>
    <n v="45773"/>
    <m/>
    <s v="Carmen"/>
    <m/>
    <m/>
    <m/>
    <n v="0"/>
    <m/>
    <m/>
    <m/>
    <m/>
    <m/>
    <m/>
    <m/>
    <m/>
    <m/>
    <m/>
    <m/>
    <m/>
    <m/>
    <m/>
    <m/>
    <m/>
    <m/>
    <m/>
    <m/>
    <x v="1"/>
    <n v="0"/>
    <n v="0"/>
    <n v="0"/>
    <x v="0"/>
    <m/>
    <m/>
    <n v="3.2"/>
    <x v="0"/>
  </r>
  <r>
    <x v="22"/>
    <n v="19194"/>
    <x v="3327"/>
    <n v="96"/>
    <n v="45773"/>
    <m/>
    <s v="Carmen"/>
    <m/>
    <m/>
    <m/>
    <n v="0"/>
    <m/>
    <m/>
    <m/>
    <m/>
    <m/>
    <m/>
    <m/>
    <m/>
    <m/>
    <m/>
    <m/>
    <m/>
    <m/>
    <m/>
    <m/>
    <m/>
    <m/>
    <m/>
    <m/>
    <x v="1"/>
    <n v="0"/>
    <n v="0"/>
    <n v="0"/>
    <x v="0"/>
    <m/>
    <m/>
    <n v="9.6"/>
    <x v="0"/>
  </r>
  <r>
    <x v="22"/>
    <n v="19195"/>
    <x v="3328"/>
    <n v="48"/>
    <n v="45773"/>
    <m/>
    <s v="Carmen"/>
    <m/>
    <m/>
    <m/>
    <n v="0"/>
    <m/>
    <m/>
    <m/>
    <m/>
    <m/>
    <m/>
    <m/>
    <m/>
    <m/>
    <m/>
    <m/>
    <m/>
    <m/>
    <m/>
    <m/>
    <m/>
    <m/>
    <m/>
    <m/>
    <x v="1"/>
    <n v="0"/>
    <n v="0"/>
    <n v="0"/>
    <x v="0"/>
    <m/>
    <m/>
    <n v="4.8"/>
    <x v="0"/>
  </r>
  <r>
    <x v="22"/>
    <n v="19196"/>
    <x v="3329"/>
    <n v="109"/>
    <n v="45773"/>
    <m/>
    <s v="Carmen"/>
    <m/>
    <m/>
    <m/>
    <n v="0"/>
    <m/>
    <m/>
    <m/>
    <m/>
    <m/>
    <m/>
    <m/>
    <m/>
    <m/>
    <m/>
    <m/>
    <m/>
    <m/>
    <m/>
    <m/>
    <m/>
    <m/>
    <m/>
    <m/>
    <x v="1"/>
    <n v="0"/>
    <n v="0"/>
    <n v="0"/>
    <x v="0"/>
    <m/>
    <m/>
    <n v="10.9"/>
    <x v="0"/>
  </r>
  <r>
    <x v="22"/>
    <n v="19197"/>
    <x v="3330"/>
    <n v="38"/>
    <n v="45773"/>
    <m/>
    <s v="Carmen"/>
    <m/>
    <m/>
    <m/>
    <n v="0"/>
    <m/>
    <m/>
    <m/>
    <m/>
    <m/>
    <m/>
    <m/>
    <m/>
    <m/>
    <m/>
    <m/>
    <m/>
    <m/>
    <m/>
    <m/>
    <m/>
    <m/>
    <m/>
    <m/>
    <x v="1"/>
    <n v="0"/>
    <n v="0"/>
    <n v="0"/>
    <x v="0"/>
    <m/>
    <m/>
    <n v="3.8"/>
    <x v="0"/>
  </r>
  <r>
    <x v="22"/>
    <n v="19198"/>
    <x v="3331"/>
    <n v="13"/>
    <n v="45773"/>
    <m/>
    <s v="Carmen"/>
    <m/>
    <m/>
    <m/>
    <n v="0"/>
    <m/>
    <m/>
    <m/>
    <m/>
    <m/>
    <m/>
    <m/>
    <m/>
    <m/>
    <m/>
    <m/>
    <m/>
    <m/>
    <m/>
    <m/>
    <m/>
    <m/>
    <m/>
    <m/>
    <x v="1"/>
    <n v="0"/>
    <n v="0"/>
    <n v="0"/>
    <x v="0"/>
    <m/>
    <m/>
    <n v="1.3"/>
    <x v="0"/>
  </r>
  <r>
    <x v="22"/>
    <n v="19199"/>
    <x v="3332"/>
    <n v="15"/>
    <n v="45773"/>
    <m/>
    <s v="Carmen"/>
    <m/>
    <m/>
    <m/>
    <n v="0"/>
    <m/>
    <m/>
    <m/>
    <m/>
    <m/>
    <m/>
    <m/>
    <m/>
    <m/>
    <m/>
    <m/>
    <m/>
    <m/>
    <m/>
    <m/>
    <m/>
    <m/>
    <m/>
    <m/>
    <x v="1"/>
    <n v="0"/>
    <n v="0"/>
    <n v="0"/>
    <x v="0"/>
    <m/>
    <m/>
    <n v="1.5"/>
    <x v="0"/>
  </r>
  <r>
    <x v="22"/>
    <n v="19200"/>
    <x v="3333"/>
    <n v="84"/>
    <n v="45773"/>
    <m/>
    <s v="Carmen"/>
    <m/>
    <m/>
    <m/>
    <n v="0"/>
    <m/>
    <m/>
    <m/>
    <m/>
    <m/>
    <m/>
    <m/>
    <m/>
    <m/>
    <m/>
    <m/>
    <m/>
    <m/>
    <m/>
    <m/>
    <m/>
    <m/>
    <m/>
    <m/>
    <x v="1"/>
    <n v="0"/>
    <n v="0"/>
    <n v="0"/>
    <x v="0"/>
    <m/>
    <m/>
    <n v="8.4"/>
    <x v="0"/>
  </r>
  <r>
    <x v="22"/>
    <n v="19201"/>
    <x v="3334"/>
    <n v="57"/>
    <n v="45773"/>
    <m/>
    <s v="Carmen"/>
    <n v="45782"/>
    <s v="OK"/>
    <m/>
    <n v="0"/>
    <m/>
    <m/>
    <s v="NO"/>
    <m/>
    <s v="NO"/>
    <m/>
    <m/>
    <m/>
    <m/>
    <m/>
    <n v="0"/>
    <n v="0"/>
    <s v="NO"/>
    <s v="NO"/>
    <s v="N0"/>
    <m/>
    <m/>
    <m/>
    <m/>
    <x v="1"/>
    <n v="0"/>
    <n v="0"/>
    <n v="7"/>
    <x v="1"/>
    <m/>
    <m/>
    <n v="5.7"/>
    <x v="0"/>
  </r>
  <r>
    <x v="22"/>
    <n v="19202"/>
    <x v="3335"/>
    <n v="19"/>
    <n v="45773"/>
    <m/>
    <s v="Carmen"/>
    <m/>
    <m/>
    <m/>
    <n v="0"/>
    <m/>
    <m/>
    <m/>
    <m/>
    <m/>
    <m/>
    <m/>
    <m/>
    <m/>
    <m/>
    <m/>
    <m/>
    <m/>
    <m/>
    <m/>
    <m/>
    <m/>
    <m/>
    <m/>
    <x v="1"/>
    <n v="0"/>
    <n v="0"/>
    <n v="0"/>
    <x v="0"/>
    <m/>
    <m/>
    <n v="1.9"/>
    <x v="0"/>
  </r>
  <r>
    <x v="22"/>
    <n v="19203"/>
    <x v="3336"/>
    <n v="36"/>
    <n v="45773"/>
    <m/>
    <s v="Carmen"/>
    <m/>
    <m/>
    <m/>
    <n v="0"/>
    <m/>
    <m/>
    <m/>
    <m/>
    <m/>
    <m/>
    <m/>
    <m/>
    <m/>
    <m/>
    <m/>
    <m/>
    <m/>
    <m/>
    <m/>
    <m/>
    <m/>
    <m/>
    <m/>
    <x v="1"/>
    <n v="0"/>
    <n v="0"/>
    <n v="0"/>
    <x v="0"/>
    <m/>
    <m/>
    <n v="3.6"/>
    <x v="0"/>
  </r>
  <r>
    <x v="22"/>
    <n v="19204"/>
    <x v="3337"/>
    <n v="195"/>
    <s v="no encontrado"/>
    <m/>
    <s v="Carmen"/>
    <m/>
    <s v="ERROR"/>
    <m/>
    <n v="0"/>
    <m/>
    <m/>
    <m/>
    <m/>
    <m/>
    <m/>
    <m/>
    <m/>
    <m/>
    <m/>
    <m/>
    <m/>
    <m/>
    <m/>
    <m/>
    <m/>
    <m/>
    <m/>
    <m/>
    <x v="1"/>
    <n v="0"/>
    <n v="0"/>
    <n v="0"/>
    <x v="0"/>
    <m/>
    <m/>
    <n v="19.5"/>
    <x v="0"/>
  </r>
  <r>
    <x v="22"/>
    <n v="19208"/>
    <x v="3338"/>
    <n v="46"/>
    <n v="45773"/>
    <m/>
    <s v="Carmen"/>
    <m/>
    <m/>
    <m/>
    <n v="0"/>
    <m/>
    <m/>
    <m/>
    <m/>
    <m/>
    <m/>
    <m/>
    <m/>
    <m/>
    <m/>
    <m/>
    <m/>
    <m/>
    <m/>
    <m/>
    <m/>
    <m/>
    <m/>
    <m/>
    <x v="1"/>
    <n v="0"/>
    <n v="0"/>
    <n v="0"/>
    <x v="0"/>
    <m/>
    <m/>
    <n v="4.5999999999999996"/>
    <x v="0"/>
  </r>
  <r>
    <x v="22"/>
    <n v="19209"/>
    <x v="3339"/>
    <n v="34"/>
    <n v="45773"/>
    <m/>
    <s v="Carmen"/>
    <m/>
    <m/>
    <m/>
    <n v="0"/>
    <m/>
    <m/>
    <m/>
    <m/>
    <m/>
    <m/>
    <m/>
    <m/>
    <m/>
    <m/>
    <m/>
    <m/>
    <m/>
    <m/>
    <m/>
    <m/>
    <m/>
    <m/>
    <m/>
    <x v="1"/>
    <n v="0"/>
    <n v="0"/>
    <n v="0"/>
    <x v="0"/>
    <m/>
    <m/>
    <n v="3.4"/>
    <x v="0"/>
  </r>
  <r>
    <x v="22"/>
    <n v="19210"/>
    <x v="3340"/>
    <n v="22"/>
    <s v="no encontrado"/>
    <m/>
    <s v="Carmen"/>
    <m/>
    <s v="ERROR"/>
    <m/>
    <n v="0"/>
    <m/>
    <m/>
    <m/>
    <m/>
    <m/>
    <m/>
    <m/>
    <m/>
    <m/>
    <m/>
    <m/>
    <m/>
    <m/>
    <m/>
    <m/>
    <m/>
    <m/>
    <m/>
    <m/>
    <x v="1"/>
    <n v="0"/>
    <n v="0"/>
    <n v="0"/>
    <x v="0"/>
    <m/>
    <m/>
    <n v="2.2000000000000002"/>
    <x v="0"/>
  </r>
  <r>
    <x v="22"/>
    <n v="19211"/>
    <x v="3341"/>
    <n v="477"/>
    <n v="45773"/>
    <m/>
    <s v="Carmen"/>
    <m/>
    <m/>
    <m/>
    <n v="0"/>
    <m/>
    <m/>
    <m/>
    <m/>
    <m/>
    <m/>
    <m/>
    <m/>
    <m/>
    <m/>
    <m/>
    <m/>
    <m/>
    <m/>
    <m/>
    <m/>
    <m/>
    <m/>
    <m/>
    <x v="1"/>
    <n v="0"/>
    <n v="0"/>
    <n v="0"/>
    <x v="0"/>
    <m/>
    <m/>
    <n v="47.7"/>
    <x v="0"/>
  </r>
  <r>
    <x v="22"/>
    <n v="19212"/>
    <x v="3342"/>
    <n v="891"/>
    <n v="45773"/>
    <m/>
    <s v="Carmen"/>
    <m/>
    <m/>
    <m/>
    <n v="0"/>
    <m/>
    <m/>
    <m/>
    <m/>
    <m/>
    <m/>
    <m/>
    <m/>
    <m/>
    <m/>
    <m/>
    <m/>
    <m/>
    <m/>
    <m/>
    <m/>
    <m/>
    <m/>
    <m/>
    <x v="1"/>
    <n v="0"/>
    <n v="0"/>
    <n v="0"/>
    <x v="0"/>
    <m/>
    <m/>
    <n v="89.1"/>
    <x v="0"/>
  </r>
  <r>
    <x v="22"/>
    <n v="19213"/>
    <x v="3343"/>
    <n v="63"/>
    <s v="no encontrado"/>
    <m/>
    <s v="Carmen"/>
    <m/>
    <s v="ERROR"/>
    <m/>
    <n v="0"/>
    <m/>
    <m/>
    <m/>
    <m/>
    <m/>
    <m/>
    <m/>
    <m/>
    <m/>
    <m/>
    <m/>
    <m/>
    <m/>
    <m/>
    <m/>
    <m/>
    <m/>
    <m/>
    <m/>
    <x v="1"/>
    <n v="0"/>
    <n v="0"/>
    <n v="0"/>
    <x v="0"/>
    <m/>
    <m/>
    <n v="6.3"/>
    <x v="0"/>
  </r>
  <r>
    <x v="22"/>
    <n v="19214"/>
    <x v="3344"/>
    <n v="75"/>
    <n v="45773"/>
    <m/>
    <s v="Carmen"/>
    <m/>
    <m/>
    <m/>
    <n v="0"/>
    <m/>
    <m/>
    <m/>
    <m/>
    <m/>
    <m/>
    <m/>
    <m/>
    <m/>
    <m/>
    <m/>
    <m/>
    <m/>
    <m/>
    <m/>
    <m/>
    <m/>
    <m/>
    <m/>
    <x v="1"/>
    <n v="0"/>
    <n v="0"/>
    <n v="0"/>
    <x v="0"/>
    <m/>
    <m/>
    <n v="7.5"/>
    <x v="0"/>
  </r>
  <r>
    <x v="22"/>
    <n v="19215"/>
    <x v="3345"/>
    <n v="181"/>
    <n v="45773"/>
    <m/>
    <s v="Carmen"/>
    <m/>
    <m/>
    <m/>
    <n v="0"/>
    <m/>
    <m/>
    <m/>
    <m/>
    <m/>
    <m/>
    <m/>
    <m/>
    <m/>
    <m/>
    <m/>
    <m/>
    <m/>
    <m/>
    <m/>
    <m/>
    <m/>
    <m/>
    <m/>
    <x v="1"/>
    <n v="0"/>
    <n v="0"/>
    <n v="0"/>
    <x v="0"/>
    <m/>
    <m/>
    <n v="18.100000000000001"/>
    <x v="0"/>
  </r>
  <r>
    <x v="22"/>
    <n v="19216"/>
    <x v="3346"/>
    <n v="162"/>
    <n v="45773"/>
    <m/>
    <s v="Carmen"/>
    <m/>
    <m/>
    <m/>
    <n v="0"/>
    <m/>
    <m/>
    <m/>
    <m/>
    <m/>
    <m/>
    <m/>
    <m/>
    <m/>
    <m/>
    <m/>
    <m/>
    <m/>
    <m/>
    <m/>
    <m/>
    <m/>
    <m/>
    <m/>
    <x v="1"/>
    <n v="0"/>
    <n v="0"/>
    <n v="0"/>
    <x v="0"/>
    <m/>
    <m/>
    <n v="16.2"/>
    <x v="0"/>
  </r>
  <r>
    <x v="22"/>
    <n v="19217"/>
    <x v="3347"/>
    <n v="73"/>
    <n v="45773"/>
    <m/>
    <s v="Carmen"/>
    <m/>
    <m/>
    <m/>
    <n v="0"/>
    <m/>
    <m/>
    <m/>
    <m/>
    <m/>
    <m/>
    <m/>
    <m/>
    <m/>
    <m/>
    <m/>
    <m/>
    <m/>
    <m/>
    <m/>
    <m/>
    <m/>
    <m/>
    <m/>
    <x v="1"/>
    <n v="0"/>
    <n v="0"/>
    <n v="0"/>
    <x v="0"/>
    <m/>
    <m/>
    <n v="7.3"/>
    <x v="0"/>
  </r>
  <r>
    <x v="22"/>
    <n v="19218"/>
    <x v="3348"/>
    <n v="54"/>
    <n v="45773"/>
    <m/>
    <s v="Carmen"/>
    <m/>
    <m/>
    <m/>
    <n v="0"/>
    <m/>
    <m/>
    <m/>
    <m/>
    <m/>
    <m/>
    <m/>
    <m/>
    <m/>
    <m/>
    <m/>
    <m/>
    <m/>
    <m/>
    <m/>
    <m/>
    <m/>
    <m/>
    <m/>
    <x v="1"/>
    <n v="0"/>
    <n v="0"/>
    <n v="0"/>
    <x v="0"/>
    <m/>
    <m/>
    <n v="5.4"/>
    <x v="0"/>
  </r>
  <r>
    <x v="22"/>
    <n v="19219"/>
    <x v="3349"/>
    <n v="11"/>
    <n v="45773"/>
    <m/>
    <s v="Carmen"/>
    <m/>
    <m/>
    <m/>
    <n v="0"/>
    <m/>
    <m/>
    <m/>
    <m/>
    <m/>
    <m/>
    <m/>
    <m/>
    <m/>
    <m/>
    <m/>
    <m/>
    <m/>
    <m/>
    <m/>
    <m/>
    <m/>
    <m/>
    <m/>
    <x v="1"/>
    <n v="0"/>
    <n v="0"/>
    <n v="0"/>
    <x v="0"/>
    <m/>
    <m/>
    <n v="1.1000000000000001"/>
    <x v="0"/>
  </r>
  <r>
    <x v="22"/>
    <n v="19220"/>
    <x v="3350"/>
    <n v="5204"/>
    <n v="45773"/>
    <n v="45805"/>
    <s v="Carmen"/>
    <n v="45775"/>
    <s v="FASE 2"/>
    <s v="4/9/25 DESESTIMAR"/>
    <n v="500"/>
    <n v="45717"/>
    <n v="0.3"/>
    <s v="SI"/>
    <n v="45511"/>
    <s v="SI"/>
    <n v="0.1"/>
    <n v="18000"/>
    <m/>
    <n v="40"/>
    <n v="100"/>
    <n v="3"/>
    <n v="50"/>
    <s v="EL ARCA DE ZEUS"/>
    <s v="HAY SERVICIO PERO NO CONTRATADO"/>
    <m/>
    <m/>
    <m/>
    <m/>
    <m/>
    <x v="1"/>
    <n v="0.3"/>
    <n v="150"/>
    <n v="14"/>
    <x v="1"/>
    <n v="3.458877786318217"/>
    <m/>
    <n v="520.4"/>
    <x v="1"/>
  </r>
  <r>
    <x v="22"/>
    <n v="19221"/>
    <x v="3351"/>
    <n v="33"/>
    <n v="45773"/>
    <m/>
    <s v="Carmen"/>
    <m/>
    <m/>
    <m/>
    <n v="0"/>
    <m/>
    <m/>
    <m/>
    <m/>
    <m/>
    <m/>
    <m/>
    <m/>
    <m/>
    <m/>
    <m/>
    <m/>
    <m/>
    <m/>
    <m/>
    <m/>
    <m/>
    <m/>
    <m/>
    <x v="1"/>
    <n v="0"/>
    <n v="0"/>
    <n v="0"/>
    <x v="0"/>
    <m/>
    <m/>
    <n v="3.3"/>
    <x v="0"/>
  </r>
  <r>
    <x v="22"/>
    <n v="19222"/>
    <x v="3352"/>
    <n v="99"/>
    <n v="45773"/>
    <m/>
    <s v="Carmen"/>
    <m/>
    <m/>
    <m/>
    <n v="0"/>
    <m/>
    <m/>
    <m/>
    <m/>
    <m/>
    <m/>
    <m/>
    <m/>
    <m/>
    <m/>
    <m/>
    <m/>
    <m/>
    <m/>
    <m/>
    <m/>
    <m/>
    <m/>
    <m/>
    <x v="1"/>
    <n v="0"/>
    <n v="0"/>
    <n v="0"/>
    <x v="0"/>
    <m/>
    <m/>
    <n v="9.9"/>
    <x v="0"/>
  </r>
  <r>
    <x v="22"/>
    <n v="19223"/>
    <x v="3353"/>
    <n v="105"/>
    <n v="45773"/>
    <m/>
    <s v="Carmen"/>
    <m/>
    <m/>
    <m/>
    <n v="0"/>
    <m/>
    <m/>
    <m/>
    <m/>
    <m/>
    <m/>
    <m/>
    <m/>
    <m/>
    <m/>
    <m/>
    <m/>
    <m/>
    <m/>
    <m/>
    <m/>
    <m/>
    <m/>
    <m/>
    <x v="1"/>
    <n v="0"/>
    <n v="0"/>
    <n v="0"/>
    <x v="0"/>
    <m/>
    <m/>
    <n v="10.5"/>
    <x v="0"/>
  </r>
  <r>
    <x v="22"/>
    <n v="19224"/>
    <x v="3354"/>
    <n v="109"/>
    <n v="45773"/>
    <m/>
    <s v="Carmen"/>
    <m/>
    <m/>
    <m/>
    <n v="0"/>
    <m/>
    <m/>
    <m/>
    <m/>
    <m/>
    <m/>
    <m/>
    <m/>
    <m/>
    <m/>
    <m/>
    <m/>
    <m/>
    <m/>
    <m/>
    <m/>
    <m/>
    <m/>
    <m/>
    <x v="1"/>
    <n v="0"/>
    <n v="0"/>
    <n v="0"/>
    <x v="0"/>
    <m/>
    <m/>
    <n v="10.9"/>
    <x v="0"/>
  </r>
  <r>
    <x v="22"/>
    <n v="19225"/>
    <x v="3355"/>
    <n v="1699"/>
    <n v="45773"/>
    <n v="45939"/>
    <s v="Carmen"/>
    <m/>
    <s v="FASE 2"/>
    <n v="46030"/>
    <n v="0"/>
    <m/>
    <m/>
    <m/>
    <m/>
    <m/>
    <m/>
    <m/>
    <m/>
    <m/>
    <m/>
    <m/>
    <m/>
    <m/>
    <m/>
    <m/>
    <m/>
    <m/>
    <m/>
    <m/>
    <x v="1"/>
    <n v="0"/>
    <n v="0"/>
    <n v="0"/>
    <x v="0"/>
    <m/>
    <m/>
    <n v="169.9"/>
    <x v="0"/>
  </r>
  <r>
    <x v="22"/>
    <n v="19226"/>
    <x v="3356"/>
    <n v="52"/>
    <n v="45773"/>
    <m/>
    <s v="Carmen"/>
    <m/>
    <m/>
    <m/>
    <n v="0"/>
    <m/>
    <m/>
    <m/>
    <m/>
    <m/>
    <m/>
    <m/>
    <m/>
    <m/>
    <m/>
    <m/>
    <m/>
    <m/>
    <m/>
    <m/>
    <m/>
    <m/>
    <m/>
    <m/>
    <x v="1"/>
    <n v="0"/>
    <n v="0"/>
    <n v="0"/>
    <x v="0"/>
    <m/>
    <m/>
    <n v="5.2"/>
    <x v="0"/>
  </r>
  <r>
    <x v="22"/>
    <n v="19227"/>
    <x v="3357"/>
    <n v="46"/>
    <n v="45773"/>
    <m/>
    <s v="Carmen"/>
    <m/>
    <m/>
    <m/>
    <n v="0"/>
    <m/>
    <m/>
    <m/>
    <m/>
    <m/>
    <m/>
    <m/>
    <m/>
    <m/>
    <m/>
    <m/>
    <m/>
    <m/>
    <m/>
    <m/>
    <m/>
    <m/>
    <m/>
    <m/>
    <x v="1"/>
    <n v="0"/>
    <n v="0"/>
    <n v="0"/>
    <x v="0"/>
    <m/>
    <m/>
    <n v="4.5999999999999996"/>
    <x v="0"/>
  </r>
  <r>
    <x v="22"/>
    <n v="19228"/>
    <x v="3358"/>
    <n v="57"/>
    <n v="45773"/>
    <m/>
    <s v="Carmen"/>
    <m/>
    <m/>
    <m/>
    <n v="0"/>
    <m/>
    <m/>
    <m/>
    <m/>
    <m/>
    <m/>
    <m/>
    <m/>
    <m/>
    <m/>
    <m/>
    <m/>
    <m/>
    <m/>
    <m/>
    <m/>
    <m/>
    <m/>
    <m/>
    <x v="1"/>
    <n v="0"/>
    <n v="0"/>
    <n v="0"/>
    <x v="0"/>
    <m/>
    <m/>
    <n v="5.7"/>
    <x v="0"/>
  </r>
  <r>
    <x v="22"/>
    <n v="19229"/>
    <x v="3359"/>
    <n v="61"/>
    <n v="45773"/>
    <m/>
    <s v="Carmen"/>
    <m/>
    <m/>
    <m/>
    <n v="0"/>
    <m/>
    <m/>
    <m/>
    <m/>
    <m/>
    <m/>
    <m/>
    <m/>
    <m/>
    <m/>
    <m/>
    <m/>
    <m/>
    <m/>
    <m/>
    <m/>
    <m/>
    <m/>
    <m/>
    <x v="1"/>
    <n v="0"/>
    <n v="0"/>
    <n v="0"/>
    <x v="0"/>
    <m/>
    <m/>
    <n v="6.1"/>
    <x v="0"/>
  </r>
  <r>
    <x v="22"/>
    <n v="19230"/>
    <x v="3360"/>
    <n v="1045"/>
    <n v="45788"/>
    <n v="45939"/>
    <s v="Carmen"/>
    <m/>
    <s v="FASE 2 / 10/12/25 ARCHIVAR EL PROCEDIMIENTO POR DESISTIMIENTO EXPRESO DE LA DECLARANTE. HABIA UN REQUERIMIENTO"/>
    <n v="45944"/>
    <n v="59"/>
    <m/>
    <n v="100"/>
    <s v="SI"/>
    <s v="--"/>
    <s v="N0"/>
    <n v="0"/>
    <n v="24150"/>
    <m/>
    <n v="1"/>
    <m/>
    <n v="0"/>
    <m/>
    <s v="SI/ MANCOMUNIDAD VEGA DEL HENARES"/>
    <s v="SI"/>
    <s v="--"/>
    <m/>
    <m/>
    <m/>
    <m/>
    <x v="1"/>
    <n v="1"/>
    <n v="59"/>
    <n v="12"/>
    <x v="1"/>
    <n v="23.110047846889952"/>
    <m/>
    <n v="104.5"/>
    <x v="1"/>
  </r>
  <r>
    <x v="22"/>
    <n v="19231"/>
    <x v="3361"/>
    <n v="10"/>
    <n v="45773"/>
    <m/>
    <s v="Carmen"/>
    <m/>
    <m/>
    <m/>
    <n v="0"/>
    <m/>
    <m/>
    <m/>
    <m/>
    <m/>
    <m/>
    <m/>
    <m/>
    <m/>
    <m/>
    <m/>
    <m/>
    <m/>
    <m/>
    <m/>
    <m/>
    <m/>
    <m/>
    <m/>
    <x v="1"/>
    <n v="0"/>
    <n v="0"/>
    <n v="0"/>
    <x v="0"/>
    <m/>
    <m/>
    <n v="1"/>
    <x v="0"/>
  </r>
  <r>
    <x v="22"/>
    <n v="19232"/>
    <x v="3362"/>
    <n v="64"/>
    <n v="45773"/>
    <m/>
    <s v="Carmen"/>
    <m/>
    <m/>
    <m/>
    <n v="0"/>
    <m/>
    <m/>
    <m/>
    <m/>
    <m/>
    <m/>
    <m/>
    <m/>
    <m/>
    <m/>
    <m/>
    <m/>
    <m/>
    <m/>
    <m/>
    <m/>
    <m/>
    <m/>
    <m/>
    <x v="1"/>
    <n v="0"/>
    <n v="0"/>
    <n v="0"/>
    <x v="0"/>
    <m/>
    <m/>
    <n v="6.4"/>
    <x v="0"/>
  </r>
  <r>
    <x v="22"/>
    <n v="19233"/>
    <x v="3363"/>
    <n v="103"/>
    <n v="45773"/>
    <m/>
    <s v="Carmen"/>
    <m/>
    <m/>
    <m/>
    <n v="0"/>
    <m/>
    <m/>
    <m/>
    <m/>
    <m/>
    <m/>
    <m/>
    <m/>
    <m/>
    <m/>
    <m/>
    <m/>
    <m/>
    <m/>
    <m/>
    <m/>
    <m/>
    <m/>
    <m/>
    <x v="1"/>
    <n v="0"/>
    <n v="0"/>
    <n v="0"/>
    <x v="0"/>
    <m/>
    <m/>
    <n v="10.3"/>
    <x v="0"/>
  </r>
  <r>
    <x v="22"/>
    <n v="19234"/>
    <x v="3364"/>
    <n v="53"/>
    <n v="45773"/>
    <m/>
    <s v="Carmen"/>
    <m/>
    <m/>
    <m/>
    <n v="0"/>
    <m/>
    <m/>
    <m/>
    <m/>
    <m/>
    <m/>
    <m/>
    <m/>
    <m/>
    <m/>
    <m/>
    <m/>
    <m/>
    <m/>
    <m/>
    <m/>
    <m/>
    <m/>
    <m/>
    <x v="1"/>
    <n v="0"/>
    <n v="0"/>
    <n v="0"/>
    <x v="0"/>
    <m/>
    <m/>
    <n v="5.3"/>
    <x v="0"/>
  </r>
  <r>
    <x v="22"/>
    <n v="19235"/>
    <x v="3365"/>
    <n v="94"/>
    <n v="45773"/>
    <m/>
    <s v="Carmen"/>
    <m/>
    <m/>
    <m/>
    <n v="0"/>
    <m/>
    <m/>
    <m/>
    <m/>
    <m/>
    <m/>
    <m/>
    <m/>
    <m/>
    <m/>
    <m/>
    <m/>
    <m/>
    <m/>
    <m/>
    <m/>
    <m/>
    <m/>
    <m/>
    <x v="1"/>
    <n v="0"/>
    <n v="0"/>
    <n v="0"/>
    <x v="0"/>
    <m/>
    <m/>
    <n v="9.4"/>
    <x v="0"/>
  </r>
  <r>
    <x v="22"/>
    <n v="19237"/>
    <x v="3366"/>
    <n v="41"/>
    <n v="45773"/>
    <m/>
    <s v="Carmen"/>
    <m/>
    <m/>
    <m/>
    <n v="0"/>
    <m/>
    <m/>
    <m/>
    <m/>
    <m/>
    <m/>
    <m/>
    <m/>
    <m/>
    <m/>
    <m/>
    <m/>
    <m/>
    <m/>
    <m/>
    <m/>
    <m/>
    <m/>
    <m/>
    <x v="1"/>
    <n v="0"/>
    <n v="0"/>
    <n v="0"/>
    <x v="0"/>
    <m/>
    <m/>
    <n v="4.0999999999999996"/>
    <x v="0"/>
  </r>
  <r>
    <x v="22"/>
    <n v="19238"/>
    <x v="3367"/>
    <n v="60"/>
    <n v="45773"/>
    <m/>
    <s v="Carmen"/>
    <m/>
    <m/>
    <m/>
    <n v="0"/>
    <m/>
    <m/>
    <m/>
    <m/>
    <m/>
    <m/>
    <m/>
    <m/>
    <m/>
    <m/>
    <m/>
    <m/>
    <m/>
    <m/>
    <m/>
    <m/>
    <m/>
    <m/>
    <m/>
    <x v="1"/>
    <n v="0"/>
    <n v="0"/>
    <n v="0"/>
    <x v="0"/>
    <m/>
    <m/>
    <n v="6"/>
    <x v="0"/>
  </r>
  <r>
    <x v="22"/>
    <n v="19239"/>
    <x v="3368"/>
    <n v="183"/>
    <n v="45773"/>
    <m/>
    <s v="Carmen"/>
    <m/>
    <m/>
    <m/>
    <n v="0"/>
    <m/>
    <m/>
    <m/>
    <m/>
    <m/>
    <m/>
    <m/>
    <m/>
    <m/>
    <m/>
    <m/>
    <m/>
    <m/>
    <m/>
    <m/>
    <m/>
    <m/>
    <m/>
    <m/>
    <x v="1"/>
    <n v="0"/>
    <n v="0"/>
    <n v="0"/>
    <x v="0"/>
    <m/>
    <m/>
    <n v="18.3"/>
    <x v="0"/>
  </r>
  <r>
    <x v="22"/>
    <n v="19240"/>
    <x v="3369"/>
    <n v="40"/>
    <n v="45773"/>
    <m/>
    <s v="Carmen"/>
    <m/>
    <m/>
    <m/>
    <n v="0"/>
    <m/>
    <m/>
    <m/>
    <m/>
    <m/>
    <m/>
    <m/>
    <m/>
    <m/>
    <m/>
    <m/>
    <m/>
    <m/>
    <m/>
    <m/>
    <m/>
    <m/>
    <m/>
    <m/>
    <x v="1"/>
    <n v="0"/>
    <n v="0"/>
    <n v="0"/>
    <x v="0"/>
    <m/>
    <m/>
    <n v="4"/>
    <x v="0"/>
  </r>
  <r>
    <x v="22"/>
    <n v="19241"/>
    <x v="3370"/>
    <n v="33"/>
    <n v="45773"/>
    <m/>
    <s v="Carmen"/>
    <m/>
    <m/>
    <m/>
    <n v="0"/>
    <m/>
    <m/>
    <m/>
    <m/>
    <m/>
    <m/>
    <m/>
    <m/>
    <m/>
    <m/>
    <m/>
    <m/>
    <m/>
    <m/>
    <m/>
    <m/>
    <m/>
    <m/>
    <m/>
    <x v="1"/>
    <n v="0"/>
    <n v="0"/>
    <n v="0"/>
    <x v="0"/>
    <m/>
    <m/>
    <n v="3.3"/>
    <x v="0"/>
  </r>
  <r>
    <x v="22"/>
    <n v="19242"/>
    <x v="3371"/>
    <n v="118"/>
    <n v="45773"/>
    <m/>
    <s v="Carmen"/>
    <m/>
    <m/>
    <m/>
    <n v="0"/>
    <m/>
    <m/>
    <m/>
    <m/>
    <m/>
    <m/>
    <m/>
    <m/>
    <m/>
    <m/>
    <m/>
    <m/>
    <m/>
    <m/>
    <m/>
    <m/>
    <m/>
    <m/>
    <m/>
    <x v="1"/>
    <n v="0"/>
    <n v="0"/>
    <n v="0"/>
    <x v="0"/>
    <m/>
    <m/>
    <n v="11.8"/>
    <x v="0"/>
  </r>
  <r>
    <x v="22"/>
    <n v="19243"/>
    <x v="3372"/>
    <n v="38"/>
    <n v="45773"/>
    <m/>
    <s v="Carmen"/>
    <m/>
    <m/>
    <m/>
    <n v="0"/>
    <m/>
    <m/>
    <m/>
    <m/>
    <m/>
    <m/>
    <m/>
    <m/>
    <m/>
    <m/>
    <m/>
    <m/>
    <m/>
    <m/>
    <m/>
    <m/>
    <m/>
    <m/>
    <m/>
    <x v="1"/>
    <n v="0"/>
    <n v="0"/>
    <n v="0"/>
    <x v="0"/>
    <m/>
    <m/>
    <n v="3.8"/>
    <x v="0"/>
  </r>
  <r>
    <x v="22"/>
    <n v="19244"/>
    <x v="3373"/>
    <n v="97"/>
    <n v="45773"/>
    <m/>
    <s v="Carmen"/>
    <m/>
    <m/>
    <m/>
    <n v="0"/>
    <m/>
    <m/>
    <m/>
    <m/>
    <m/>
    <m/>
    <m/>
    <m/>
    <m/>
    <m/>
    <m/>
    <m/>
    <m/>
    <m/>
    <m/>
    <m/>
    <m/>
    <m/>
    <m/>
    <x v="1"/>
    <n v="0"/>
    <n v="0"/>
    <n v="0"/>
    <x v="0"/>
    <m/>
    <m/>
    <n v="9.6999999999999993"/>
    <x v="0"/>
  </r>
  <r>
    <x v="22"/>
    <n v="19245"/>
    <x v="3374"/>
    <n v="1595"/>
    <n v="45773"/>
    <n v="45939"/>
    <s v="Carmen"/>
    <m/>
    <s v="FASE 2"/>
    <s v="27/02/2026 INADMITIDA POR SER EXTEMPORANEA"/>
    <n v="0"/>
    <m/>
    <m/>
    <m/>
    <m/>
    <m/>
    <m/>
    <m/>
    <m/>
    <m/>
    <m/>
    <m/>
    <m/>
    <m/>
    <m/>
    <m/>
    <m/>
    <m/>
    <m/>
    <m/>
    <x v="1"/>
    <n v="0"/>
    <n v="0"/>
    <n v="0"/>
    <x v="0"/>
    <m/>
    <m/>
    <n v="159.5"/>
    <x v="0"/>
  </r>
  <r>
    <x v="22"/>
    <n v="19246"/>
    <x v="3375"/>
    <n v="47"/>
    <n v="45773"/>
    <m/>
    <s v="Carmen"/>
    <m/>
    <m/>
    <m/>
    <n v="0"/>
    <m/>
    <m/>
    <m/>
    <m/>
    <m/>
    <m/>
    <m/>
    <m/>
    <m/>
    <m/>
    <m/>
    <m/>
    <m/>
    <m/>
    <m/>
    <m/>
    <m/>
    <m/>
    <m/>
    <x v="1"/>
    <n v="0"/>
    <n v="0"/>
    <n v="0"/>
    <x v="0"/>
    <m/>
    <m/>
    <n v="4.7"/>
    <x v="0"/>
  </r>
  <r>
    <x v="22"/>
    <n v="19247"/>
    <x v="3376"/>
    <n v="148"/>
    <n v="45773"/>
    <m/>
    <s v="Carmen"/>
    <m/>
    <m/>
    <m/>
    <n v="0"/>
    <m/>
    <m/>
    <m/>
    <m/>
    <m/>
    <m/>
    <m/>
    <m/>
    <m/>
    <m/>
    <m/>
    <m/>
    <m/>
    <m/>
    <m/>
    <m/>
    <m/>
    <m/>
    <m/>
    <x v="1"/>
    <n v="0"/>
    <n v="0"/>
    <n v="0"/>
    <x v="0"/>
    <m/>
    <m/>
    <n v="14.8"/>
    <x v="0"/>
  </r>
  <r>
    <x v="22"/>
    <n v="19248"/>
    <x v="3377"/>
    <n v="68"/>
    <n v="45773"/>
    <m/>
    <s v="Carmen"/>
    <m/>
    <m/>
    <m/>
    <n v="0"/>
    <m/>
    <m/>
    <m/>
    <m/>
    <m/>
    <m/>
    <m/>
    <m/>
    <m/>
    <m/>
    <m/>
    <m/>
    <m/>
    <m/>
    <m/>
    <m/>
    <m/>
    <m/>
    <m/>
    <x v="1"/>
    <n v="0"/>
    <n v="0"/>
    <n v="0"/>
    <x v="0"/>
    <m/>
    <m/>
    <n v="6.8"/>
    <x v="0"/>
  </r>
  <r>
    <x v="22"/>
    <n v="19249"/>
    <x v="3378"/>
    <n v="37"/>
    <n v="45773"/>
    <m/>
    <s v="Carmen"/>
    <m/>
    <m/>
    <m/>
    <n v="0"/>
    <m/>
    <m/>
    <m/>
    <m/>
    <m/>
    <m/>
    <m/>
    <m/>
    <m/>
    <m/>
    <m/>
    <m/>
    <m/>
    <m/>
    <m/>
    <m/>
    <m/>
    <m/>
    <m/>
    <x v="1"/>
    <n v="0"/>
    <n v="0"/>
    <n v="0"/>
    <x v="0"/>
    <m/>
    <m/>
    <n v="3.7"/>
    <x v="0"/>
  </r>
  <r>
    <x v="22"/>
    <n v="19250"/>
    <x v="3379"/>
    <n v="16"/>
    <n v="45773"/>
    <m/>
    <s v="Carmen"/>
    <m/>
    <m/>
    <m/>
    <n v="0"/>
    <m/>
    <m/>
    <m/>
    <m/>
    <m/>
    <m/>
    <m/>
    <m/>
    <m/>
    <m/>
    <m/>
    <m/>
    <m/>
    <m/>
    <m/>
    <m/>
    <m/>
    <m/>
    <m/>
    <x v="1"/>
    <n v="0"/>
    <n v="0"/>
    <n v="0"/>
    <x v="0"/>
    <m/>
    <m/>
    <n v="1.6"/>
    <x v="0"/>
  </r>
  <r>
    <x v="22"/>
    <n v="19251"/>
    <x v="3380"/>
    <n v="48"/>
    <n v="45773"/>
    <m/>
    <s v="Carmen"/>
    <m/>
    <m/>
    <m/>
    <n v="0"/>
    <m/>
    <m/>
    <m/>
    <m/>
    <m/>
    <m/>
    <m/>
    <m/>
    <m/>
    <m/>
    <m/>
    <m/>
    <m/>
    <m/>
    <m/>
    <m/>
    <m/>
    <m/>
    <m/>
    <x v="1"/>
    <n v="0"/>
    <n v="0"/>
    <n v="0"/>
    <x v="0"/>
    <m/>
    <m/>
    <n v="4.8"/>
    <x v="0"/>
  </r>
  <r>
    <x v="22"/>
    <n v="19252"/>
    <x v="3381"/>
    <n v="69"/>
    <n v="45773"/>
    <m/>
    <s v="Carmen"/>
    <m/>
    <m/>
    <m/>
    <n v="0"/>
    <m/>
    <m/>
    <m/>
    <m/>
    <m/>
    <m/>
    <m/>
    <m/>
    <m/>
    <m/>
    <m/>
    <m/>
    <m/>
    <m/>
    <m/>
    <m/>
    <m/>
    <m/>
    <m/>
    <x v="1"/>
    <n v="0"/>
    <n v="0"/>
    <n v="0"/>
    <x v="0"/>
    <m/>
    <m/>
    <n v="6.9"/>
    <x v="0"/>
  </r>
  <r>
    <x v="22"/>
    <n v="19254"/>
    <x v="3382"/>
    <n v="35"/>
    <n v="45773"/>
    <m/>
    <s v="Carmen"/>
    <m/>
    <m/>
    <m/>
    <n v="0"/>
    <m/>
    <m/>
    <m/>
    <m/>
    <m/>
    <m/>
    <m/>
    <m/>
    <m/>
    <m/>
    <m/>
    <m/>
    <m/>
    <m/>
    <m/>
    <m/>
    <m/>
    <m/>
    <m/>
    <x v="1"/>
    <n v="0"/>
    <n v="0"/>
    <n v="0"/>
    <x v="0"/>
    <m/>
    <m/>
    <n v="3.5"/>
    <x v="0"/>
  </r>
  <r>
    <x v="22"/>
    <n v="19901"/>
    <x v="3383"/>
    <n v="29"/>
    <n v="45773"/>
    <m/>
    <s v="Carmen"/>
    <m/>
    <m/>
    <m/>
    <n v="0"/>
    <m/>
    <m/>
    <m/>
    <m/>
    <m/>
    <m/>
    <m/>
    <m/>
    <m/>
    <m/>
    <m/>
    <m/>
    <m/>
    <m/>
    <m/>
    <m/>
    <m/>
    <m/>
    <m/>
    <x v="1"/>
    <n v="0"/>
    <n v="0"/>
    <n v="0"/>
    <x v="0"/>
    <m/>
    <m/>
    <n v="2.9"/>
    <x v="0"/>
  </r>
  <r>
    <x v="22"/>
    <n v="19255"/>
    <x v="3384"/>
    <n v="84"/>
    <s v="no encontrado"/>
    <m/>
    <s v="Carmen"/>
    <m/>
    <s v="ERROR"/>
    <m/>
    <n v="0"/>
    <m/>
    <m/>
    <m/>
    <m/>
    <m/>
    <m/>
    <m/>
    <m/>
    <m/>
    <m/>
    <m/>
    <m/>
    <m/>
    <m/>
    <m/>
    <m/>
    <m/>
    <m/>
    <m/>
    <x v="1"/>
    <n v="0"/>
    <n v="0"/>
    <n v="0"/>
    <x v="0"/>
    <m/>
    <m/>
    <n v="8.4"/>
    <x v="0"/>
  </r>
  <r>
    <x v="22"/>
    <n v="19256"/>
    <x v="3385"/>
    <n v="42"/>
    <n v="45773"/>
    <m/>
    <s v="Carmen"/>
    <m/>
    <m/>
    <m/>
    <n v="0"/>
    <m/>
    <m/>
    <m/>
    <m/>
    <m/>
    <m/>
    <m/>
    <m/>
    <m/>
    <m/>
    <m/>
    <m/>
    <m/>
    <m/>
    <m/>
    <m/>
    <m/>
    <m/>
    <m/>
    <x v="1"/>
    <n v="0"/>
    <n v="0"/>
    <n v="0"/>
    <x v="0"/>
    <m/>
    <m/>
    <n v="4.2"/>
    <x v="0"/>
  </r>
  <r>
    <x v="22"/>
    <n v="19257"/>
    <x v="3386"/>
    <n v="4830"/>
    <n v="45773"/>
    <n v="45939"/>
    <s v="Carmen"/>
    <m/>
    <s v="FASE 2"/>
    <n v="45965"/>
    <n v="867"/>
    <n v="45778"/>
    <s v=""/>
    <s v="SI"/>
    <n v="44972"/>
    <s v="NO"/>
    <n v="0"/>
    <n v="7400"/>
    <m/>
    <m/>
    <m/>
    <m/>
    <m/>
    <s v="SI/  ADAS"/>
    <s v="NO"/>
    <s v="NO"/>
    <m/>
    <m/>
    <m/>
    <m/>
    <x v="1"/>
    <m/>
    <n v="0"/>
    <n v="11"/>
    <x v="1"/>
    <n v="1.5320910973084887"/>
    <m/>
    <n v="483"/>
    <x v="1"/>
  </r>
  <r>
    <x v="22"/>
    <n v="19258"/>
    <x v="3387"/>
    <n v="77"/>
    <n v="45773"/>
    <m/>
    <s v="Carmen"/>
    <n v="45777"/>
    <s v="OK"/>
    <m/>
    <n v="0"/>
    <m/>
    <m/>
    <s v="NO"/>
    <m/>
    <s v="NO"/>
    <m/>
    <m/>
    <m/>
    <m/>
    <m/>
    <m/>
    <m/>
    <s v="NO"/>
    <s v="NO"/>
    <s v="NO"/>
    <m/>
    <m/>
    <m/>
    <m/>
    <x v="1"/>
    <n v="0"/>
    <n v="0"/>
    <n v="5"/>
    <x v="1"/>
    <m/>
    <m/>
    <n v="7.7"/>
    <x v="0"/>
  </r>
  <r>
    <x v="22"/>
    <n v="19259"/>
    <x v="3388"/>
    <n v="26"/>
    <n v="45773"/>
    <m/>
    <s v="Carmen"/>
    <m/>
    <m/>
    <m/>
    <n v="0"/>
    <m/>
    <m/>
    <m/>
    <m/>
    <m/>
    <m/>
    <m/>
    <m/>
    <m/>
    <m/>
    <m/>
    <m/>
    <m/>
    <m/>
    <m/>
    <m/>
    <m/>
    <m/>
    <m/>
    <x v="1"/>
    <n v="0"/>
    <n v="0"/>
    <n v="0"/>
    <x v="0"/>
    <m/>
    <m/>
    <n v="2.6"/>
    <x v="0"/>
  </r>
  <r>
    <x v="22"/>
    <n v="19260"/>
    <x v="3389"/>
    <n v="31"/>
    <s v="no encontrado"/>
    <m/>
    <s v="Carmen"/>
    <m/>
    <s v="ERROR"/>
    <m/>
    <n v="0"/>
    <m/>
    <m/>
    <m/>
    <m/>
    <m/>
    <m/>
    <m/>
    <m/>
    <m/>
    <m/>
    <m/>
    <m/>
    <m/>
    <m/>
    <m/>
    <m/>
    <m/>
    <m/>
    <m/>
    <x v="1"/>
    <n v="0"/>
    <n v="0"/>
    <n v="0"/>
    <x v="0"/>
    <m/>
    <m/>
    <n v="3.1"/>
    <x v="0"/>
  </r>
  <r>
    <x v="22"/>
    <n v="19261"/>
    <x v="3390"/>
    <n v="33"/>
    <s v="no encontrado"/>
    <m/>
    <s v="Carmen"/>
    <m/>
    <s v="ERROR"/>
    <m/>
    <n v="0"/>
    <m/>
    <m/>
    <m/>
    <m/>
    <m/>
    <m/>
    <m/>
    <m/>
    <m/>
    <m/>
    <m/>
    <m/>
    <m/>
    <m/>
    <m/>
    <m/>
    <m/>
    <m/>
    <m/>
    <x v="1"/>
    <n v="0"/>
    <n v="0"/>
    <n v="0"/>
    <x v="0"/>
    <m/>
    <m/>
    <n v="3.3"/>
    <x v="0"/>
  </r>
  <r>
    <x v="22"/>
    <n v="19262"/>
    <x v="3391"/>
    <n v="154"/>
    <n v="45773"/>
    <m/>
    <s v="Carmen"/>
    <m/>
    <m/>
    <m/>
    <n v="0"/>
    <m/>
    <m/>
    <m/>
    <m/>
    <m/>
    <m/>
    <m/>
    <m/>
    <m/>
    <m/>
    <m/>
    <m/>
    <m/>
    <m/>
    <m/>
    <m/>
    <m/>
    <m/>
    <m/>
    <x v="1"/>
    <n v="0"/>
    <n v="0"/>
    <n v="0"/>
    <x v="0"/>
    <m/>
    <m/>
    <n v="15.4"/>
    <x v="0"/>
  </r>
  <r>
    <x v="22"/>
    <n v="19263"/>
    <x v="3392"/>
    <n v="48"/>
    <n v="45773"/>
    <m/>
    <s v="Carmen"/>
    <m/>
    <m/>
    <m/>
    <n v="0"/>
    <m/>
    <m/>
    <m/>
    <m/>
    <m/>
    <m/>
    <m/>
    <m/>
    <m/>
    <m/>
    <m/>
    <m/>
    <m/>
    <m/>
    <m/>
    <m/>
    <m/>
    <m/>
    <m/>
    <x v="1"/>
    <n v="0"/>
    <n v="0"/>
    <n v="0"/>
    <x v="0"/>
    <m/>
    <m/>
    <n v="4.8"/>
    <x v="0"/>
  </r>
  <r>
    <x v="22"/>
    <n v="19264"/>
    <x v="3393"/>
    <n v="41"/>
    <n v="45773"/>
    <m/>
    <s v="Carmen"/>
    <m/>
    <m/>
    <m/>
    <n v="0"/>
    <m/>
    <m/>
    <m/>
    <m/>
    <m/>
    <m/>
    <m/>
    <m/>
    <m/>
    <m/>
    <m/>
    <m/>
    <m/>
    <m/>
    <m/>
    <m/>
    <m/>
    <m/>
    <m/>
    <x v="1"/>
    <n v="0"/>
    <n v="0"/>
    <n v="0"/>
    <x v="0"/>
    <m/>
    <m/>
    <n v="4.0999999999999996"/>
    <x v="0"/>
  </r>
  <r>
    <x v="22"/>
    <n v="19265"/>
    <x v="3394"/>
    <n v="157"/>
    <n v="45773"/>
    <m/>
    <s v="Carmen"/>
    <m/>
    <m/>
    <m/>
    <n v="0"/>
    <m/>
    <m/>
    <m/>
    <m/>
    <m/>
    <m/>
    <m/>
    <m/>
    <m/>
    <m/>
    <m/>
    <m/>
    <m/>
    <m/>
    <m/>
    <m/>
    <m/>
    <m/>
    <m/>
    <x v="1"/>
    <n v="0"/>
    <n v="0"/>
    <n v="0"/>
    <x v="0"/>
    <m/>
    <m/>
    <n v="15.7"/>
    <x v="0"/>
  </r>
  <r>
    <x v="22"/>
    <n v="19266"/>
    <x v="3395"/>
    <n v="335"/>
    <n v="45773"/>
    <m/>
    <s v="Carmen"/>
    <m/>
    <m/>
    <m/>
    <n v="0"/>
    <m/>
    <m/>
    <m/>
    <m/>
    <m/>
    <m/>
    <m/>
    <m/>
    <m/>
    <m/>
    <m/>
    <m/>
    <m/>
    <m/>
    <m/>
    <m/>
    <m/>
    <m/>
    <m/>
    <x v="1"/>
    <n v="0"/>
    <n v="0"/>
    <n v="0"/>
    <x v="0"/>
    <m/>
    <m/>
    <n v="33.5"/>
    <x v="0"/>
  </r>
  <r>
    <x v="22"/>
    <n v="19267"/>
    <x v="3396"/>
    <n v="20"/>
    <n v="45773"/>
    <m/>
    <s v="Carmen"/>
    <m/>
    <m/>
    <m/>
    <n v="0"/>
    <m/>
    <m/>
    <m/>
    <m/>
    <m/>
    <m/>
    <m/>
    <m/>
    <m/>
    <m/>
    <m/>
    <m/>
    <m/>
    <m/>
    <m/>
    <m/>
    <m/>
    <m/>
    <m/>
    <x v="1"/>
    <n v="0"/>
    <n v="0"/>
    <n v="0"/>
    <x v="0"/>
    <m/>
    <m/>
    <n v="2"/>
    <x v="0"/>
  </r>
  <r>
    <x v="22"/>
    <n v="19268"/>
    <x v="3397"/>
    <n v="34"/>
    <n v="45773"/>
    <m/>
    <s v="Carmen"/>
    <m/>
    <m/>
    <m/>
    <n v="0"/>
    <m/>
    <m/>
    <m/>
    <m/>
    <m/>
    <m/>
    <m/>
    <m/>
    <m/>
    <m/>
    <m/>
    <m/>
    <m/>
    <m/>
    <m/>
    <m/>
    <m/>
    <m/>
    <m/>
    <x v="1"/>
    <n v="0"/>
    <n v="0"/>
    <n v="0"/>
    <x v="0"/>
    <m/>
    <m/>
    <n v="3.4"/>
    <x v="0"/>
  </r>
  <r>
    <x v="22"/>
    <n v="19269"/>
    <x v="3398"/>
    <n v="75"/>
    <s v="no encontrado"/>
    <m/>
    <s v="Carmen"/>
    <m/>
    <s v="ERROR"/>
    <m/>
    <n v="0"/>
    <m/>
    <m/>
    <m/>
    <m/>
    <m/>
    <m/>
    <m/>
    <m/>
    <m/>
    <m/>
    <m/>
    <m/>
    <m/>
    <m/>
    <m/>
    <m/>
    <m/>
    <m/>
    <m/>
    <x v="1"/>
    <n v="0"/>
    <n v="0"/>
    <n v="0"/>
    <x v="0"/>
    <m/>
    <m/>
    <n v="7.5"/>
    <x v="0"/>
  </r>
  <r>
    <x v="22"/>
    <n v="19271"/>
    <x v="3399"/>
    <n v="40"/>
    <n v="45773"/>
    <m/>
    <s v="Carmen"/>
    <m/>
    <m/>
    <m/>
    <n v="0"/>
    <m/>
    <m/>
    <m/>
    <m/>
    <m/>
    <m/>
    <m/>
    <m/>
    <m/>
    <m/>
    <m/>
    <m/>
    <m/>
    <m/>
    <m/>
    <m/>
    <m/>
    <m/>
    <m/>
    <x v="1"/>
    <n v="0"/>
    <n v="0"/>
    <n v="0"/>
    <x v="0"/>
    <m/>
    <m/>
    <n v="4"/>
    <x v="0"/>
  </r>
  <r>
    <x v="22"/>
    <n v="19270"/>
    <x v="3400"/>
    <n v="11"/>
    <n v="45773"/>
    <m/>
    <s v="Carmen"/>
    <m/>
    <m/>
    <m/>
    <n v="0"/>
    <m/>
    <m/>
    <m/>
    <m/>
    <m/>
    <m/>
    <m/>
    <m/>
    <m/>
    <m/>
    <m/>
    <m/>
    <m/>
    <m/>
    <m/>
    <m/>
    <m/>
    <m/>
    <m/>
    <x v="1"/>
    <n v="0"/>
    <n v="0"/>
    <n v="0"/>
    <x v="0"/>
    <m/>
    <m/>
    <n v="1.1000000000000001"/>
    <x v="0"/>
  </r>
  <r>
    <x v="22"/>
    <n v="19272"/>
    <x v="3401"/>
    <n v="90"/>
    <n v="45773"/>
    <m/>
    <s v="Carmen"/>
    <m/>
    <m/>
    <m/>
    <n v="0"/>
    <m/>
    <m/>
    <m/>
    <m/>
    <m/>
    <m/>
    <m/>
    <m/>
    <m/>
    <m/>
    <m/>
    <m/>
    <m/>
    <m/>
    <m/>
    <m/>
    <m/>
    <m/>
    <m/>
    <x v="1"/>
    <n v="0"/>
    <n v="0"/>
    <n v="0"/>
    <x v="0"/>
    <m/>
    <m/>
    <n v="9"/>
    <x v="0"/>
  </r>
  <r>
    <x v="22"/>
    <n v="19274"/>
    <x v="3402"/>
    <n v="1764"/>
    <n v="45773"/>
    <n v="45939"/>
    <s v="Carmen"/>
    <s v="14/10/2025 ???"/>
    <s v="FASE 2 / 10/12/25 ARCHIVAR EL PROCEDIMIENTO POR DESISTIMIENTOEXPRESO DE LA DECLARANTE. HABIA UN REQUERIMIENTO"/>
    <s v=" 14/10/2025   ???"/>
    <n v="0"/>
    <m/>
    <m/>
    <s v="NO"/>
    <m/>
    <s v="NO"/>
    <m/>
    <n v="7000"/>
    <m/>
    <m/>
    <m/>
    <m/>
    <m/>
    <s v="PENDIENTE"/>
    <s v="NO. LO HACE LA DIPUTACION DE GUADALAJARA"/>
    <s v="SI. CLINICA ALCOR"/>
    <m/>
    <m/>
    <m/>
    <m/>
    <x v="1"/>
    <n v="0"/>
    <n v="0"/>
    <n v="6"/>
    <x v="1"/>
    <n v="3.9682539682539684"/>
    <m/>
    <n v="176.4"/>
    <x v="0"/>
  </r>
  <r>
    <x v="22"/>
    <n v="19279"/>
    <x v="3403"/>
    <n v="493"/>
    <n v="45773"/>
    <m/>
    <s v="Carmen"/>
    <m/>
    <m/>
    <m/>
    <n v="0"/>
    <m/>
    <m/>
    <m/>
    <m/>
    <m/>
    <m/>
    <m/>
    <m/>
    <m/>
    <m/>
    <m/>
    <m/>
    <m/>
    <m/>
    <m/>
    <m/>
    <m/>
    <m/>
    <m/>
    <x v="1"/>
    <n v="0"/>
    <n v="0"/>
    <n v="0"/>
    <x v="0"/>
    <m/>
    <m/>
    <n v="49.3"/>
    <x v="0"/>
  </r>
  <r>
    <x v="22"/>
    <n v="19277"/>
    <x v="3404"/>
    <n v="22"/>
    <n v="45773"/>
    <m/>
    <s v="Carmen"/>
    <m/>
    <m/>
    <m/>
    <n v="0"/>
    <m/>
    <m/>
    <m/>
    <m/>
    <m/>
    <m/>
    <m/>
    <m/>
    <m/>
    <m/>
    <m/>
    <m/>
    <m/>
    <m/>
    <m/>
    <m/>
    <m/>
    <m/>
    <m/>
    <x v="1"/>
    <n v="0"/>
    <n v="0"/>
    <n v="0"/>
    <x v="0"/>
    <m/>
    <m/>
    <n v="2.2000000000000002"/>
    <x v="0"/>
  </r>
  <r>
    <x v="22"/>
    <n v="19278"/>
    <x v="3405"/>
    <n v="28"/>
    <n v="45773"/>
    <m/>
    <s v="Carmen"/>
    <m/>
    <m/>
    <m/>
    <n v="0"/>
    <m/>
    <m/>
    <m/>
    <m/>
    <m/>
    <m/>
    <m/>
    <m/>
    <m/>
    <m/>
    <m/>
    <m/>
    <m/>
    <m/>
    <m/>
    <m/>
    <m/>
    <m/>
    <m/>
    <x v="1"/>
    <n v="0"/>
    <n v="0"/>
    <n v="0"/>
    <x v="0"/>
    <m/>
    <m/>
    <n v="2.8"/>
    <x v="0"/>
  </r>
  <r>
    <x v="22"/>
    <n v="19280"/>
    <x v="3406"/>
    <n v="6324"/>
    <n v="45773"/>
    <n v="45939"/>
    <s v="Carmen"/>
    <m/>
    <s v="FASE 2"/>
    <n v="46014"/>
    <n v="400"/>
    <s v="--"/>
    <m/>
    <s v="SI"/>
    <n v="45931"/>
    <s v="NO CONSTA"/>
    <m/>
    <m/>
    <m/>
    <m/>
    <m/>
    <m/>
    <m/>
    <s v="NO. ANAA SE ENCARGA"/>
    <s v="NO"/>
    <s v="NO"/>
    <m/>
    <m/>
    <m/>
    <m/>
    <x v="1"/>
    <n v="0"/>
    <n v="0"/>
    <n v="8"/>
    <x v="1"/>
    <m/>
    <m/>
    <n v="632.4"/>
    <x v="1"/>
  </r>
  <r>
    <x v="22"/>
    <n v="19281"/>
    <x v="3407"/>
    <n v="23"/>
    <n v="45773"/>
    <m/>
    <s v="Carmen"/>
    <m/>
    <m/>
    <m/>
    <n v="0"/>
    <m/>
    <m/>
    <m/>
    <m/>
    <m/>
    <m/>
    <m/>
    <m/>
    <m/>
    <m/>
    <m/>
    <m/>
    <m/>
    <m/>
    <m/>
    <m/>
    <m/>
    <m/>
    <m/>
    <x v="1"/>
    <n v="0"/>
    <n v="0"/>
    <n v="0"/>
    <x v="0"/>
    <m/>
    <m/>
    <n v="2.2999999999999998"/>
    <x v="0"/>
  </r>
  <r>
    <x v="22"/>
    <n v="19282"/>
    <x v="3408"/>
    <n v="184"/>
    <n v="45773"/>
    <m/>
    <s v="Carmen"/>
    <m/>
    <m/>
    <m/>
    <n v="0"/>
    <m/>
    <m/>
    <m/>
    <m/>
    <m/>
    <m/>
    <m/>
    <m/>
    <m/>
    <m/>
    <m/>
    <m/>
    <m/>
    <m/>
    <m/>
    <m/>
    <m/>
    <m/>
    <m/>
    <x v="1"/>
    <n v="0"/>
    <n v="0"/>
    <n v="0"/>
    <x v="0"/>
    <m/>
    <m/>
    <n v="18.399999999999999"/>
    <x v="0"/>
  </r>
  <r>
    <x v="22"/>
    <n v="19283"/>
    <x v="3409"/>
    <n v="35"/>
    <n v="45773"/>
    <m/>
    <s v="Carmen"/>
    <m/>
    <m/>
    <m/>
    <n v="0"/>
    <m/>
    <m/>
    <m/>
    <m/>
    <m/>
    <m/>
    <m/>
    <m/>
    <m/>
    <m/>
    <m/>
    <m/>
    <m/>
    <m/>
    <m/>
    <m/>
    <m/>
    <m/>
    <m/>
    <x v="1"/>
    <n v="0"/>
    <n v="0"/>
    <n v="0"/>
    <x v="0"/>
    <m/>
    <m/>
    <n v="3.5"/>
    <x v="0"/>
  </r>
  <r>
    <x v="22"/>
    <n v="19284"/>
    <x v="3410"/>
    <n v="8"/>
    <n v="45773"/>
    <m/>
    <s v="Carmen"/>
    <m/>
    <m/>
    <m/>
    <n v="0"/>
    <m/>
    <m/>
    <m/>
    <m/>
    <m/>
    <m/>
    <m/>
    <m/>
    <m/>
    <m/>
    <m/>
    <m/>
    <m/>
    <m/>
    <m/>
    <m/>
    <m/>
    <m/>
    <m/>
    <x v="1"/>
    <n v="0"/>
    <n v="0"/>
    <n v="0"/>
    <x v="0"/>
    <m/>
    <m/>
    <n v="0.8"/>
    <x v="0"/>
  </r>
  <r>
    <x v="22"/>
    <n v="19285"/>
    <x v="3411"/>
    <n v="26"/>
    <n v="45773"/>
    <m/>
    <s v="Carmen"/>
    <m/>
    <m/>
    <m/>
    <n v="0"/>
    <m/>
    <m/>
    <m/>
    <m/>
    <m/>
    <m/>
    <m/>
    <m/>
    <m/>
    <m/>
    <m/>
    <m/>
    <m/>
    <m/>
    <m/>
    <m/>
    <m/>
    <m/>
    <m/>
    <x v="1"/>
    <n v="0"/>
    <n v="0"/>
    <n v="0"/>
    <x v="0"/>
    <m/>
    <m/>
    <n v="2.6"/>
    <x v="0"/>
  </r>
  <r>
    <x v="22"/>
    <n v="19286"/>
    <x v="3412"/>
    <n v="1384"/>
    <n v="45773"/>
    <n v="45939"/>
    <s v="Carmen"/>
    <m/>
    <s v="FASE 2"/>
    <n v="45980"/>
    <n v="0"/>
    <m/>
    <m/>
    <m/>
    <m/>
    <s v="NO CONSTA NINGUN EXPEDIENTE ABIERTO POR ANIMALES ABANDONADOS"/>
    <m/>
    <m/>
    <m/>
    <s v=""/>
    <m/>
    <m/>
    <m/>
    <m/>
    <m/>
    <m/>
    <m/>
    <m/>
    <m/>
    <m/>
    <x v="1"/>
    <n v="0"/>
    <n v="0"/>
    <n v="2"/>
    <x v="1"/>
    <m/>
    <m/>
    <n v="138.4"/>
    <x v="0"/>
  </r>
  <r>
    <x v="22"/>
    <n v="19287"/>
    <x v="3413"/>
    <n v="157"/>
    <n v="45772"/>
    <m/>
    <s v="Carmen"/>
    <m/>
    <m/>
    <m/>
    <n v="0"/>
    <m/>
    <m/>
    <m/>
    <m/>
    <m/>
    <m/>
    <m/>
    <m/>
    <m/>
    <m/>
    <m/>
    <m/>
    <m/>
    <m/>
    <m/>
    <m/>
    <m/>
    <m/>
    <m/>
    <x v="1"/>
    <n v="0"/>
    <n v="0"/>
    <n v="0"/>
    <x v="0"/>
    <m/>
    <m/>
    <n v="15.7"/>
    <x v="0"/>
  </r>
  <r>
    <x v="22"/>
    <n v="19288"/>
    <x v="3414"/>
    <n v="21"/>
    <s v="no encontrado"/>
    <m/>
    <s v="Carmen"/>
    <m/>
    <s v="ERROR"/>
    <m/>
    <n v="0"/>
    <m/>
    <m/>
    <m/>
    <m/>
    <m/>
    <m/>
    <m/>
    <m/>
    <m/>
    <m/>
    <m/>
    <m/>
    <m/>
    <m/>
    <m/>
    <m/>
    <m/>
    <m/>
    <m/>
    <x v="1"/>
    <n v="0"/>
    <n v="0"/>
    <n v="0"/>
    <x v="0"/>
    <m/>
    <m/>
    <n v="2.1"/>
    <x v="0"/>
  </r>
  <r>
    <x v="22"/>
    <n v="19289"/>
    <x v="3415"/>
    <n v="19"/>
    <n v="45773"/>
    <m/>
    <s v="Carmen"/>
    <n v="45779"/>
    <s v="OK"/>
    <m/>
    <n v="0"/>
    <m/>
    <m/>
    <m/>
    <m/>
    <m/>
    <m/>
    <m/>
    <m/>
    <m/>
    <m/>
    <m/>
    <m/>
    <m/>
    <m/>
    <m/>
    <m/>
    <m/>
    <m/>
    <m/>
    <x v="1"/>
    <n v="0"/>
    <n v="0"/>
    <n v="0"/>
    <x v="0"/>
    <m/>
    <m/>
    <n v="1.9"/>
    <x v="0"/>
  </r>
  <r>
    <x v="22"/>
    <n v="19290"/>
    <x v="3416"/>
    <n v="1626"/>
    <n v="45773"/>
    <n v="45939"/>
    <s v="Carmen"/>
    <m/>
    <s v="FASE 2"/>
    <n v="45985"/>
    <n v="166"/>
    <n v="45945"/>
    <n v="0.66259999999999997"/>
    <s v="SI"/>
    <n v="45909"/>
    <s v="SI"/>
    <n v="0.66259999999999997"/>
    <n v="4951.29"/>
    <m/>
    <m/>
    <m/>
    <m/>
    <m/>
    <s v="SI. ASOCIACION LIBERHUELLA"/>
    <s v="NO"/>
    <s v="NO"/>
    <m/>
    <m/>
    <m/>
    <m/>
    <x v="1"/>
    <n v="0.66259999999999997"/>
    <n v="110"/>
    <n v="11"/>
    <x v="1"/>
    <n v="3.0450738007380074"/>
    <m/>
    <n v="162.6"/>
    <x v="1"/>
  </r>
  <r>
    <x v="22"/>
    <n v="19291"/>
    <x v="3417"/>
    <n v="1396"/>
    <s v="no encontrado"/>
    <m/>
    <s v="Carmen"/>
    <m/>
    <s v="ERROR"/>
    <m/>
    <n v="0"/>
    <m/>
    <m/>
    <m/>
    <m/>
    <m/>
    <m/>
    <m/>
    <m/>
    <m/>
    <m/>
    <m/>
    <m/>
    <m/>
    <m/>
    <m/>
    <m/>
    <m/>
    <m/>
    <m/>
    <x v="1"/>
    <n v="0"/>
    <n v="0"/>
    <n v="0"/>
    <x v="0"/>
    <m/>
    <m/>
    <n v="139.6"/>
    <x v="0"/>
  </r>
  <r>
    <x v="22"/>
    <n v="19293"/>
    <x v="3418"/>
    <n v="3303"/>
    <n v="45773"/>
    <n v="45805"/>
    <s v="Carmen"/>
    <n v="45775"/>
    <s v="FASE 2"/>
    <s v="09/09/2025 DESESTIMAR/ENVIO LA INFORMACION POR GMAIL Y ME PREGUNTO COMO QUERIA RECIBIRLA"/>
    <n v="0"/>
    <m/>
    <m/>
    <m/>
    <m/>
    <m/>
    <m/>
    <m/>
    <m/>
    <m/>
    <m/>
    <m/>
    <m/>
    <m/>
    <m/>
    <m/>
    <m/>
    <m/>
    <m/>
    <m/>
    <x v="1"/>
    <n v="0"/>
    <n v="0"/>
    <n v="0"/>
    <x v="0"/>
    <m/>
    <m/>
    <n v="330.3"/>
    <x v="0"/>
  </r>
  <r>
    <x v="22"/>
    <n v="19294"/>
    <x v="3419"/>
    <n v="28"/>
    <n v="45773"/>
    <m/>
    <s v="Carmen"/>
    <m/>
    <m/>
    <m/>
    <n v="0"/>
    <m/>
    <m/>
    <m/>
    <m/>
    <m/>
    <m/>
    <m/>
    <m/>
    <m/>
    <m/>
    <m/>
    <m/>
    <m/>
    <m/>
    <m/>
    <m/>
    <m/>
    <m/>
    <m/>
    <x v="1"/>
    <n v="0"/>
    <n v="0"/>
    <n v="0"/>
    <x v="0"/>
    <m/>
    <m/>
    <n v="2.8"/>
    <x v="0"/>
  </r>
  <r>
    <x v="22"/>
    <n v="19296"/>
    <x v="3420"/>
    <n v="31"/>
    <n v="45773"/>
    <m/>
    <s v="Carmen"/>
    <m/>
    <m/>
    <m/>
    <n v="0"/>
    <m/>
    <m/>
    <m/>
    <m/>
    <m/>
    <m/>
    <m/>
    <m/>
    <m/>
    <m/>
    <m/>
    <m/>
    <m/>
    <m/>
    <m/>
    <m/>
    <m/>
    <m/>
    <m/>
    <x v="1"/>
    <n v="0"/>
    <n v="0"/>
    <n v="0"/>
    <x v="0"/>
    <m/>
    <m/>
    <n v="3.1"/>
    <x v="0"/>
  </r>
  <r>
    <x v="22"/>
    <n v="19297"/>
    <x v="3421"/>
    <n v="55"/>
    <n v="45773"/>
    <m/>
    <s v="Carmen"/>
    <m/>
    <m/>
    <m/>
    <n v="0"/>
    <m/>
    <m/>
    <m/>
    <m/>
    <m/>
    <m/>
    <m/>
    <m/>
    <m/>
    <m/>
    <m/>
    <m/>
    <m/>
    <m/>
    <m/>
    <m/>
    <m/>
    <m/>
    <m/>
    <x v="1"/>
    <n v="0"/>
    <n v="0"/>
    <n v="0"/>
    <x v="0"/>
    <m/>
    <m/>
    <n v="5.5"/>
    <x v="0"/>
  </r>
  <r>
    <x v="22"/>
    <n v="19298"/>
    <x v="3422"/>
    <n v="91"/>
    <n v="45773"/>
    <m/>
    <s v="Carmen"/>
    <m/>
    <m/>
    <m/>
    <n v="0"/>
    <m/>
    <m/>
    <m/>
    <m/>
    <m/>
    <m/>
    <m/>
    <m/>
    <m/>
    <m/>
    <m/>
    <m/>
    <m/>
    <m/>
    <m/>
    <m/>
    <m/>
    <m/>
    <m/>
    <x v="1"/>
    <n v="0"/>
    <n v="0"/>
    <n v="0"/>
    <x v="0"/>
    <m/>
    <m/>
    <n v="9.1"/>
    <x v="0"/>
  </r>
  <r>
    <x v="22"/>
    <n v="19299"/>
    <x v="3423"/>
    <n v="97"/>
    <n v="45773"/>
    <m/>
    <s v="Carmen"/>
    <m/>
    <m/>
    <m/>
    <n v="0"/>
    <m/>
    <m/>
    <m/>
    <m/>
    <m/>
    <m/>
    <m/>
    <m/>
    <m/>
    <m/>
    <m/>
    <m/>
    <m/>
    <m/>
    <m/>
    <m/>
    <m/>
    <m/>
    <m/>
    <x v="1"/>
    <n v="0"/>
    <n v="0"/>
    <n v="0"/>
    <x v="0"/>
    <m/>
    <m/>
    <n v="9.6999999999999993"/>
    <x v="0"/>
  </r>
  <r>
    <x v="22"/>
    <n v="19300"/>
    <x v="3424"/>
    <n v="1290"/>
    <n v="45773"/>
    <n v="45939"/>
    <s v="Carmen"/>
    <m/>
    <s v="FASE 2"/>
    <s v="27/02/2026 INADMITIDA POR SER EXTEMPORANEA"/>
    <n v="0"/>
    <m/>
    <m/>
    <m/>
    <m/>
    <m/>
    <m/>
    <m/>
    <m/>
    <m/>
    <m/>
    <m/>
    <m/>
    <m/>
    <m/>
    <m/>
    <m/>
    <m/>
    <m/>
    <m/>
    <x v="1"/>
    <n v="0"/>
    <n v="0"/>
    <n v="0"/>
    <x v="0"/>
    <m/>
    <m/>
    <n v="129"/>
    <x v="0"/>
  </r>
  <r>
    <x v="22"/>
    <n v="19301"/>
    <x v="3425"/>
    <n v="45"/>
    <n v="45773"/>
    <m/>
    <s v="Carmen"/>
    <m/>
    <m/>
    <m/>
    <n v="0"/>
    <m/>
    <m/>
    <m/>
    <m/>
    <m/>
    <m/>
    <m/>
    <m/>
    <m/>
    <m/>
    <m/>
    <m/>
    <m/>
    <m/>
    <m/>
    <m/>
    <m/>
    <m/>
    <m/>
    <x v="1"/>
    <n v="0"/>
    <n v="0"/>
    <n v="0"/>
    <x v="0"/>
    <m/>
    <m/>
    <n v="4.5"/>
    <x v="0"/>
  </r>
  <r>
    <x v="22"/>
    <n v="19302"/>
    <x v="3426"/>
    <n v="52"/>
    <n v="45773"/>
    <m/>
    <s v="Carmen"/>
    <n v="45779"/>
    <s v="OK"/>
    <m/>
    <n v="0"/>
    <m/>
    <m/>
    <s v="NO"/>
    <m/>
    <s v="NO"/>
    <m/>
    <m/>
    <m/>
    <m/>
    <m/>
    <m/>
    <m/>
    <s v="NO"/>
    <s v="NO"/>
    <s v="NO"/>
    <m/>
    <m/>
    <m/>
    <m/>
    <x v="1"/>
    <n v="0"/>
    <n v="0"/>
    <n v="5"/>
    <x v="1"/>
    <m/>
    <m/>
    <n v="5.2"/>
    <x v="0"/>
  </r>
  <r>
    <x v="22"/>
    <n v="19303"/>
    <x v="3427"/>
    <n v="41"/>
    <n v="45773"/>
    <m/>
    <s v="Carmen"/>
    <m/>
    <m/>
    <m/>
    <n v="0"/>
    <m/>
    <m/>
    <m/>
    <m/>
    <m/>
    <m/>
    <m/>
    <m/>
    <m/>
    <m/>
    <m/>
    <m/>
    <m/>
    <m/>
    <m/>
    <m/>
    <m/>
    <m/>
    <m/>
    <x v="1"/>
    <n v="0"/>
    <n v="0"/>
    <n v="0"/>
    <x v="0"/>
    <m/>
    <m/>
    <n v="4.0999999999999996"/>
    <x v="0"/>
  </r>
  <r>
    <x v="22"/>
    <n v="19304"/>
    <x v="3428"/>
    <n v="332"/>
    <n v="45773"/>
    <m/>
    <s v="Carmen"/>
    <n v="45789"/>
    <s v="OK"/>
    <m/>
    <n v="0"/>
    <s v="ACTUALIZADO"/>
    <n v="0.3"/>
    <s v="SI, CER"/>
    <n v="45783"/>
    <s v="NO"/>
    <n v="0"/>
    <m/>
    <m/>
    <m/>
    <m/>
    <m/>
    <m/>
    <s v="EN PROCESO"/>
    <s v="EN PROCESO"/>
    <s v="EN PROCESO"/>
    <m/>
    <m/>
    <m/>
    <m/>
    <x v="1"/>
    <n v="0.3"/>
    <n v="0"/>
    <n v="9"/>
    <x v="1"/>
    <m/>
    <m/>
    <n v="33.200000000000003"/>
    <x v="0"/>
  </r>
  <r>
    <x v="22"/>
    <n v="19305"/>
    <x v="3429"/>
    <n v="149"/>
    <n v="45773"/>
    <m/>
    <s v="Carmen"/>
    <m/>
    <m/>
    <m/>
    <n v="0"/>
    <m/>
    <m/>
    <m/>
    <m/>
    <m/>
    <m/>
    <m/>
    <m/>
    <m/>
    <m/>
    <m/>
    <m/>
    <m/>
    <m/>
    <m/>
    <m/>
    <m/>
    <m/>
    <m/>
    <x v="1"/>
    <n v="0"/>
    <n v="0"/>
    <n v="0"/>
    <x v="0"/>
    <m/>
    <m/>
    <n v="14.9"/>
    <x v="0"/>
  </r>
  <r>
    <x v="22"/>
    <n v="19306"/>
    <x v="3430"/>
    <n v="25"/>
    <n v="45773"/>
    <m/>
    <s v="Carmen"/>
    <m/>
    <m/>
    <m/>
    <n v="0"/>
    <m/>
    <m/>
    <m/>
    <m/>
    <m/>
    <m/>
    <m/>
    <m/>
    <m/>
    <m/>
    <m/>
    <m/>
    <m/>
    <m/>
    <m/>
    <m/>
    <m/>
    <m/>
    <m/>
    <x v="1"/>
    <n v="0"/>
    <n v="0"/>
    <n v="0"/>
    <x v="0"/>
    <m/>
    <m/>
    <n v="2.5"/>
    <x v="0"/>
  </r>
  <r>
    <x v="22"/>
    <n v="19307"/>
    <x v="3431"/>
    <n v="31"/>
    <n v="45773"/>
    <m/>
    <s v="Carmen"/>
    <m/>
    <m/>
    <m/>
    <n v="0"/>
    <m/>
    <m/>
    <m/>
    <m/>
    <m/>
    <m/>
    <m/>
    <m/>
    <m/>
    <m/>
    <m/>
    <m/>
    <m/>
    <m/>
    <m/>
    <m/>
    <m/>
    <m/>
    <m/>
    <x v="1"/>
    <n v="0"/>
    <n v="0"/>
    <n v="0"/>
    <x v="0"/>
    <m/>
    <m/>
    <n v="3.1"/>
    <x v="0"/>
  </r>
  <r>
    <x v="22"/>
    <n v="19308"/>
    <x v="3432"/>
    <n v="75"/>
    <n v="45773"/>
    <m/>
    <s v="Carmen"/>
    <m/>
    <m/>
    <m/>
    <n v="0"/>
    <m/>
    <m/>
    <m/>
    <m/>
    <m/>
    <m/>
    <m/>
    <m/>
    <m/>
    <m/>
    <m/>
    <m/>
    <m/>
    <m/>
    <m/>
    <m/>
    <m/>
    <m/>
    <m/>
    <x v="1"/>
    <n v="0"/>
    <n v="0"/>
    <n v="0"/>
    <x v="0"/>
    <m/>
    <m/>
    <n v="7.5"/>
    <x v="0"/>
  </r>
  <r>
    <x v="22"/>
    <n v="19309"/>
    <x v="3433"/>
    <n v="18"/>
    <n v="45773"/>
    <m/>
    <s v="Carmen"/>
    <m/>
    <m/>
    <m/>
    <n v="0"/>
    <m/>
    <m/>
    <m/>
    <m/>
    <m/>
    <m/>
    <m/>
    <m/>
    <m/>
    <m/>
    <m/>
    <m/>
    <m/>
    <m/>
    <m/>
    <m/>
    <m/>
    <m/>
    <m/>
    <x v="1"/>
    <n v="0"/>
    <n v="0"/>
    <n v="0"/>
    <x v="0"/>
    <m/>
    <m/>
    <n v="1.8"/>
    <x v="0"/>
  </r>
  <r>
    <x v="22"/>
    <n v="19310"/>
    <x v="3434"/>
    <n v="8"/>
    <n v="45773"/>
    <m/>
    <s v="Carmen"/>
    <m/>
    <m/>
    <m/>
    <n v="0"/>
    <m/>
    <m/>
    <m/>
    <m/>
    <m/>
    <m/>
    <m/>
    <m/>
    <m/>
    <m/>
    <m/>
    <m/>
    <m/>
    <m/>
    <m/>
    <m/>
    <m/>
    <m/>
    <m/>
    <x v="1"/>
    <n v="0"/>
    <n v="0"/>
    <n v="0"/>
    <x v="0"/>
    <m/>
    <m/>
    <n v="0.8"/>
    <x v="0"/>
  </r>
  <r>
    <x v="22"/>
    <n v="19311"/>
    <x v="3435"/>
    <n v="91"/>
    <n v="45773"/>
    <m/>
    <s v="Carmen"/>
    <m/>
    <m/>
    <m/>
    <n v="0"/>
    <m/>
    <m/>
    <m/>
    <m/>
    <m/>
    <m/>
    <m/>
    <m/>
    <m/>
    <m/>
    <m/>
    <m/>
    <m/>
    <m/>
    <m/>
    <m/>
    <m/>
    <m/>
    <m/>
    <x v="1"/>
    <n v="0"/>
    <n v="0"/>
    <n v="0"/>
    <x v="0"/>
    <m/>
    <m/>
    <n v="9.1"/>
    <x v="0"/>
  </r>
  <r>
    <x v="22"/>
    <n v="19314"/>
    <x v="3436"/>
    <n v="41"/>
    <n v="45773"/>
    <m/>
    <s v="Carmen"/>
    <n v="45950"/>
    <s v="OK"/>
    <m/>
    <n v="0"/>
    <s v="NO EXISTE CENSO"/>
    <m/>
    <s v="NO"/>
    <s v="---"/>
    <s v="NO EXIXTEN GATOS COMUNITARIOS"/>
    <m/>
    <n v="0"/>
    <n v="0"/>
    <m/>
    <m/>
    <m/>
    <m/>
    <s v="NO"/>
    <s v="NO"/>
    <s v="NO"/>
    <m/>
    <m/>
    <m/>
    <m/>
    <x v="1"/>
    <n v="0"/>
    <n v="0"/>
    <n v="9"/>
    <x v="1"/>
    <n v="0"/>
    <n v="0"/>
    <n v="4.0999999999999996"/>
    <x v="0"/>
  </r>
  <r>
    <x v="22"/>
    <n v="19317"/>
    <x v="3437"/>
    <n v="148"/>
    <n v="45773"/>
    <m/>
    <s v="Carmen"/>
    <m/>
    <m/>
    <m/>
    <n v="0"/>
    <m/>
    <m/>
    <m/>
    <m/>
    <m/>
    <m/>
    <m/>
    <m/>
    <m/>
    <m/>
    <m/>
    <m/>
    <m/>
    <m/>
    <m/>
    <m/>
    <m/>
    <m/>
    <m/>
    <x v="1"/>
    <n v="0"/>
    <n v="0"/>
    <n v="0"/>
    <x v="0"/>
    <m/>
    <m/>
    <n v="14.8"/>
    <x v="0"/>
  </r>
  <r>
    <x v="22"/>
    <n v="19318"/>
    <x v="3438"/>
    <n v="32"/>
    <n v="45773"/>
    <m/>
    <s v="Carmen"/>
    <m/>
    <m/>
    <m/>
    <n v="0"/>
    <m/>
    <m/>
    <m/>
    <m/>
    <m/>
    <m/>
    <m/>
    <m/>
    <m/>
    <m/>
    <m/>
    <m/>
    <m/>
    <m/>
    <m/>
    <m/>
    <m/>
    <m/>
    <m/>
    <x v="1"/>
    <n v="0"/>
    <n v="0"/>
    <n v="0"/>
    <x v="0"/>
    <m/>
    <m/>
    <n v="3.2"/>
    <x v="0"/>
  </r>
  <r>
    <x v="22"/>
    <n v="19319"/>
    <x v="3439"/>
    <n v="6696"/>
    <n v="45773"/>
    <n v="45939"/>
    <s v="Carmen"/>
    <m/>
    <s v="FASE 2"/>
    <n v="45978"/>
    <n v="120"/>
    <n v="45975"/>
    <n v="85"/>
    <m/>
    <m/>
    <m/>
    <m/>
    <m/>
    <m/>
    <m/>
    <m/>
    <m/>
    <m/>
    <s v="ME ENVIA ENLACES. NO ENCUENTRO LA INFORMACION"/>
    <m/>
    <m/>
    <m/>
    <m/>
    <m/>
    <m/>
    <x v="1"/>
    <n v="0.85"/>
    <n v="102"/>
    <n v="4"/>
    <x v="1"/>
    <m/>
    <m/>
    <n v="669.6"/>
    <x v="1"/>
  </r>
  <r>
    <x v="22"/>
    <n v="19321"/>
    <x v="3440"/>
    <n v="45"/>
    <n v="45773"/>
    <m/>
    <s v="Carmen"/>
    <m/>
    <m/>
    <m/>
    <n v="0"/>
    <m/>
    <m/>
    <m/>
    <m/>
    <m/>
    <m/>
    <m/>
    <m/>
    <m/>
    <m/>
    <m/>
    <m/>
    <m/>
    <m/>
    <m/>
    <m/>
    <m/>
    <m/>
    <m/>
    <x v="1"/>
    <n v="0"/>
    <n v="0"/>
    <n v="0"/>
    <x v="0"/>
    <m/>
    <m/>
    <n v="4.5"/>
    <x v="0"/>
  </r>
  <r>
    <x v="22"/>
    <n v="19322"/>
    <x v="3441"/>
    <n v="29"/>
    <n v="45773"/>
    <m/>
    <s v="Carmen"/>
    <m/>
    <m/>
    <m/>
    <n v="0"/>
    <m/>
    <m/>
    <m/>
    <m/>
    <m/>
    <m/>
    <m/>
    <m/>
    <m/>
    <m/>
    <m/>
    <m/>
    <m/>
    <m/>
    <m/>
    <m/>
    <m/>
    <m/>
    <m/>
    <x v="1"/>
    <n v="0"/>
    <n v="0"/>
    <n v="0"/>
    <x v="0"/>
    <m/>
    <m/>
    <n v="2.9"/>
    <x v="0"/>
  </r>
  <r>
    <x v="22"/>
    <n v="19323"/>
    <x v="3442"/>
    <n v="57"/>
    <n v="45773"/>
    <m/>
    <s v="Carmen"/>
    <m/>
    <m/>
    <m/>
    <n v="0"/>
    <m/>
    <m/>
    <m/>
    <m/>
    <m/>
    <m/>
    <m/>
    <m/>
    <m/>
    <m/>
    <m/>
    <m/>
    <m/>
    <m/>
    <m/>
    <m/>
    <m/>
    <m/>
    <m/>
    <x v="1"/>
    <n v="0"/>
    <n v="0"/>
    <n v="0"/>
    <x v="0"/>
    <m/>
    <m/>
    <n v="5.7"/>
    <x v="0"/>
  </r>
  <r>
    <x v="22"/>
    <n v="19324"/>
    <x v="3443"/>
    <n v="166"/>
    <n v="45773"/>
    <m/>
    <s v="Carmen"/>
    <m/>
    <m/>
    <m/>
    <n v="0"/>
    <m/>
    <m/>
    <m/>
    <m/>
    <m/>
    <m/>
    <m/>
    <m/>
    <m/>
    <m/>
    <m/>
    <m/>
    <m/>
    <m/>
    <m/>
    <m/>
    <m/>
    <m/>
    <m/>
    <x v="1"/>
    <n v="0"/>
    <n v="0"/>
    <n v="0"/>
    <x v="0"/>
    <m/>
    <m/>
    <n v="16.600000000000001"/>
    <x v="0"/>
  </r>
  <r>
    <x v="22"/>
    <n v="19325"/>
    <x v="3444"/>
    <n v="183"/>
    <n v="45773"/>
    <m/>
    <s v="Carmen"/>
    <m/>
    <m/>
    <m/>
    <n v="0"/>
    <m/>
    <m/>
    <m/>
    <m/>
    <m/>
    <m/>
    <m/>
    <m/>
    <m/>
    <m/>
    <m/>
    <m/>
    <m/>
    <m/>
    <m/>
    <m/>
    <m/>
    <m/>
    <m/>
    <x v="1"/>
    <n v="0"/>
    <n v="0"/>
    <n v="0"/>
    <x v="0"/>
    <m/>
    <m/>
    <n v="18.3"/>
    <x v="0"/>
  </r>
  <r>
    <x v="22"/>
    <n v="19326"/>
    <x v="3445"/>
    <n v="5421"/>
    <n v="45773"/>
    <m/>
    <s v="Carmen"/>
    <n v="45800"/>
    <s v="OK"/>
    <m/>
    <n v="120"/>
    <n v="45748"/>
    <n v="0.8"/>
    <s v="NO. APROBADO EN PLENO,PROGRAMA ETICO"/>
    <n v="45492"/>
    <s v="SI"/>
    <n v="0.4"/>
    <m/>
    <m/>
    <n v="3"/>
    <n v="6"/>
    <n v="0"/>
    <n v="1"/>
    <s v="NO"/>
    <s v="NO"/>
    <s v="SI"/>
    <m/>
    <m/>
    <m/>
    <m/>
    <x v="1"/>
    <n v="0.8"/>
    <n v="96"/>
    <n v="14"/>
    <x v="1"/>
    <m/>
    <m/>
    <n v="542.1"/>
    <x v="1"/>
  </r>
  <r>
    <x v="22"/>
    <n v="19327"/>
    <x v="3446"/>
    <n v="498"/>
    <n v="45773"/>
    <m/>
    <s v="Carmen"/>
    <m/>
    <m/>
    <m/>
    <n v="0"/>
    <m/>
    <m/>
    <m/>
    <m/>
    <m/>
    <m/>
    <m/>
    <m/>
    <m/>
    <m/>
    <m/>
    <m/>
    <m/>
    <m/>
    <m/>
    <m/>
    <m/>
    <m/>
    <m/>
    <x v="1"/>
    <n v="0"/>
    <n v="0"/>
    <n v="0"/>
    <x v="0"/>
    <m/>
    <m/>
    <n v="49.8"/>
    <x v="0"/>
  </r>
  <r>
    <x v="22"/>
    <n v="19329"/>
    <x v="3447"/>
    <n v="58"/>
    <n v="45773"/>
    <m/>
    <s v="Carmen"/>
    <m/>
    <m/>
    <m/>
    <n v="0"/>
    <m/>
    <m/>
    <m/>
    <m/>
    <m/>
    <m/>
    <m/>
    <m/>
    <m/>
    <m/>
    <m/>
    <m/>
    <m/>
    <m/>
    <m/>
    <m/>
    <m/>
    <m/>
    <m/>
    <x v="1"/>
    <n v="0"/>
    <n v="0"/>
    <n v="0"/>
    <x v="0"/>
    <m/>
    <m/>
    <n v="5.8"/>
    <x v="0"/>
  </r>
  <r>
    <x v="22"/>
    <n v="19330"/>
    <x v="3448"/>
    <n v="89"/>
    <n v="45773"/>
    <m/>
    <s v="Carmen"/>
    <m/>
    <m/>
    <m/>
    <n v="0"/>
    <m/>
    <m/>
    <m/>
    <m/>
    <m/>
    <m/>
    <m/>
    <m/>
    <m/>
    <m/>
    <m/>
    <m/>
    <m/>
    <m/>
    <m/>
    <m/>
    <m/>
    <m/>
    <m/>
    <x v="1"/>
    <n v="0"/>
    <n v="0"/>
    <n v="0"/>
    <x v="0"/>
    <m/>
    <m/>
    <n v="8.9"/>
    <x v="0"/>
  </r>
  <r>
    <x v="22"/>
    <n v="19331"/>
    <x v="3449"/>
    <n v="4566"/>
    <n v="45773"/>
    <m/>
    <s v="Carmen"/>
    <n v="45804"/>
    <s v="OK"/>
    <m/>
    <n v="115"/>
    <n v="45803"/>
    <n v="2"/>
    <s v="SI"/>
    <n v="45624"/>
    <m/>
    <m/>
    <n v="3500"/>
    <m/>
    <m/>
    <m/>
    <m/>
    <m/>
    <s v="NO.LOS CONVENIOS LOS TIENE LA ASOCIACION ENCARGADA DE COLONIAS FELINAS"/>
    <s v="---"/>
    <s v="---"/>
    <m/>
    <m/>
    <m/>
    <m/>
    <x v="1"/>
    <n v="0.02"/>
    <n v="2"/>
    <n v="9"/>
    <x v="1"/>
    <n v="0.76653526062198862"/>
    <m/>
    <n v="456.6"/>
    <x v="1"/>
  </r>
  <r>
    <x v="22"/>
    <n v="19332"/>
    <x v="3450"/>
    <n v="91"/>
    <s v="no encontrado"/>
    <m/>
    <s v="Carmen"/>
    <m/>
    <s v="ERROR"/>
    <m/>
    <n v="0"/>
    <m/>
    <m/>
    <m/>
    <m/>
    <m/>
    <m/>
    <m/>
    <m/>
    <m/>
    <m/>
    <m/>
    <m/>
    <m/>
    <m/>
    <m/>
    <m/>
    <m/>
    <m/>
    <m/>
    <x v="1"/>
    <n v="0"/>
    <n v="0"/>
    <n v="0"/>
    <x v="0"/>
    <m/>
    <m/>
    <n v="9.1"/>
    <x v="0"/>
  </r>
  <r>
    <x v="22"/>
    <n v="19333"/>
    <x v="3451"/>
    <n v="115"/>
    <n v="45773"/>
    <m/>
    <s v="Carmen"/>
    <m/>
    <m/>
    <m/>
    <n v="0"/>
    <m/>
    <m/>
    <m/>
    <m/>
    <m/>
    <m/>
    <m/>
    <m/>
    <m/>
    <m/>
    <m/>
    <m/>
    <m/>
    <m/>
    <m/>
    <m/>
    <m/>
    <m/>
    <m/>
    <x v="1"/>
    <n v="0"/>
    <n v="0"/>
    <n v="0"/>
    <x v="0"/>
    <m/>
    <m/>
    <n v="11.5"/>
    <x v="0"/>
  </r>
  <r>
    <x v="22"/>
    <n v="19334"/>
    <x v="3452"/>
    <m/>
    <n v="45773"/>
    <n v="45816"/>
    <s v="Carmen"/>
    <n v="45785"/>
    <s v="FASE 2"/>
    <s v=" 29/7/25 DESESTIMAR, AYUNTAMIENTO NO DISPONE DE LA INFORMACION"/>
    <n v="0"/>
    <m/>
    <m/>
    <m/>
    <m/>
    <m/>
    <m/>
    <m/>
    <m/>
    <m/>
    <m/>
    <m/>
    <m/>
    <m/>
    <m/>
    <m/>
    <m/>
    <m/>
    <m/>
    <m/>
    <x v="1"/>
    <n v="0"/>
    <n v="0"/>
    <n v="0"/>
    <x v="0"/>
    <n v="0"/>
    <n v="0"/>
    <m/>
    <x v="0"/>
  </r>
  <r>
    <x v="22"/>
    <n v="19335"/>
    <x v="3453"/>
    <n v="65"/>
    <n v="45773"/>
    <m/>
    <s v="Carmen"/>
    <m/>
    <m/>
    <m/>
    <n v="0"/>
    <m/>
    <m/>
    <m/>
    <m/>
    <m/>
    <m/>
    <m/>
    <m/>
    <m/>
    <m/>
    <m/>
    <m/>
    <m/>
    <m/>
    <m/>
    <m/>
    <m/>
    <m/>
    <m/>
    <x v="1"/>
    <n v="0"/>
    <n v="0"/>
    <n v="0"/>
    <x v="0"/>
    <m/>
    <m/>
    <n v="6.5"/>
    <x v="0"/>
  </r>
  <r>
    <x v="23"/>
    <n v="21001"/>
    <x v="3454"/>
    <n v="791"/>
    <n v="45776"/>
    <n v="45963"/>
    <s v="Carmen"/>
    <m/>
    <s v="FASE 2"/>
    <s v=" ME ENVIA RESPUESTAS, PARA ELLO TENGO QUE ENTRAR EN SU SEDE Y NO PUEDO ACCEDER"/>
    <n v="0"/>
    <m/>
    <m/>
    <s v="05/02/2026  FIN DEL PROCEDIMIENTO POR ENVIO DE LA INFORMACION"/>
    <m/>
    <m/>
    <m/>
    <m/>
    <m/>
    <m/>
    <m/>
    <m/>
    <m/>
    <m/>
    <m/>
    <m/>
    <m/>
    <m/>
    <m/>
    <m/>
    <x v="3"/>
    <n v="0"/>
    <n v="0"/>
    <n v="1"/>
    <x v="1"/>
    <m/>
    <m/>
    <n v="79.099999999999994"/>
    <x v="0"/>
  </r>
  <r>
    <x v="23"/>
    <n v="21002"/>
    <x v="3455"/>
    <n v="22489"/>
    <n v="45777"/>
    <n v="45948"/>
    <s v="Carmen"/>
    <m/>
    <s v="FASE 2"/>
    <n v="45980"/>
    <n v="200"/>
    <n v="45931"/>
    <n v="0.7"/>
    <s v="NO"/>
    <s v="--"/>
    <s v="NO"/>
    <m/>
    <n v="3200"/>
    <n v="16375"/>
    <n v="22"/>
    <n v="36"/>
    <n v="59"/>
    <m/>
    <s v="SI. ATHISA"/>
    <s v="SI"/>
    <s v="EN TRAMITE"/>
    <m/>
    <m/>
    <m/>
    <m/>
    <x v="3"/>
    <n v="0.7"/>
    <n v="140"/>
    <n v="14"/>
    <x v="1"/>
    <n v="0.14229178709591356"/>
    <n v="0.72813375427987015"/>
    <n v="2248.9"/>
    <x v="2"/>
  </r>
  <r>
    <x v="23"/>
    <n v="21003"/>
    <x v="3456"/>
    <n v="858"/>
    <n v="45777"/>
    <n v="45827"/>
    <s v="Carmen"/>
    <n v="45797"/>
    <s v="FASE 2"/>
    <s v="9/7/25 INICIO DE PROCEDIMIENTO/09/09/2025 AMPLIACION PLAZO"/>
    <n v="0"/>
    <m/>
    <m/>
    <s v="SI"/>
    <n v="45454"/>
    <s v="SIN MEDIOS PARA IMPLANTAR EL PLAN. LO HARÀ LA DIPITACIÒN DE HUELVA"/>
    <m/>
    <m/>
    <m/>
    <m/>
    <m/>
    <m/>
    <m/>
    <m/>
    <m/>
    <m/>
    <m/>
    <m/>
    <m/>
    <m/>
    <x v="3"/>
    <n v="0"/>
    <n v="0"/>
    <n v="3"/>
    <x v="1"/>
    <m/>
    <m/>
    <n v="85.8"/>
    <x v="0"/>
  </r>
  <r>
    <x v="23"/>
    <n v="21004"/>
    <x v="3457"/>
    <n v="1751"/>
    <n v="45777"/>
    <n v="45948"/>
    <s v="Carmen"/>
    <m/>
    <s v="FASE 2"/>
    <n v="45973"/>
    <n v="0"/>
    <m/>
    <m/>
    <s v="SI"/>
    <n v="45128"/>
    <s v="NO TIENE DATOS"/>
    <m/>
    <n v="5500"/>
    <m/>
    <m/>
    <m/>
    <m/>
    <m/>
    <s v="SI. COLEGIO VETERINARIOS DE HUELVA 726€ Y ASOCIACION APAR 500€ PARA CER"/>
    <s v="SI, DIPUTACION DE HUELVA"/>
    <s v="NO SE ENCARGA LA ASOCIACION APAR"/>
    <m/>
    <m/>
    <m/>
    <m/>
    <x v="3"/>
    <n v="0"/>
    <n v="0"/>
    <n v="7"/>
    <x v="1"/>
    <n v="3.1410622501427756"/>
    <m/>
    <n v="175.1"/>
    <x v="0"/>
  </r>
  <r>
    <x v="23"/>
    <n v="21005"/>
    <x v="3458"/>
    <n v="24863"/>
    <n v="45777"/>
    <n v="45948"/>
    <s v="Carmen"/>
    <m/>
    <s v="FASE 2"/>
    <n v="46051"/>
    <n v="0"/>
    <s v="--"/>
    <m/>
    <s v="SI"/>
    <n v="45614"/>
    <s v="SI"/>
    <m/>
    <n v="37500"/>
    <m/>
    <m/>
    <m/>
    <m/>
    <m/>
    <s v="SI/COLEGIO OFICIAL DE VETERINARIOS DE HUELVA Y ASESORIA VETERINARIA ALIMENTARIA"/>
    <m/>
    <m/>
    <m/>
    <m/>
    <m/>
    <m/>
    <x v="3"/>
    <n v="0"/>
    <n v="0"/>
    <n v="6"/>
    <x v="1"/>
    <n v="1.5082652938100793"/>
    <m/>
    <n v="2486.3000000000002"/>
    <x v="0"/>
  </r>
  <r>
    <x v="23"/>
    <n v="21006"/>
    <x v="3459"/>
    <n v="3982"/>
    <n v="45777"/>
    <n v="45948"/>
    <s v="Carmen"/>
    <m/>
    <s v="FASE 2"/>
    <n v="46093"/>
    <n v="0"/>
    <m/>
    <m/>
    <m/>
    <m/>
    <m/>
    <m/>
    <m/>
    <m/>
    <m/>
    <m/>
    <m/>
    <m/>
    <m/>
    <m/>
    <m/>
    <m/>
    <m/>
    <m/>
    <m/>
    <x v="3"/>
    <n v="0"/>
    <n v="0"/>
    <n v="0"/>
    <x v="0"/>
    <m/>
    <m/>
    <n v="398.2"/>
    <x v="0"/>
  </r>
  <r>
    <x v="23"/>
    <n v="21007"/>
    <x v="3460"/>
    <n v="8392"/>
    <n v="45777"/>
    <n v="45948"/>
    <s v="Carmen"/>
    <m/>
    <s v="FASE 2"/>
    <n v="46034"/>
    <n v="185"/>
    <n v="45962"/>
    <n v="34.049999999999997"/>
    <s v="SI"/>
    <n v="45108"/>
    <s v="SI"/>
    <n v="27.57"/>
    <n v="32586.5"/>
    <m/>
    <n v="55"/>
    <m/>
    <n v="2"/>
    <n v="36"/>
    <s v="SI/ ATHISA/HUELLAS SERRANAS"/>
    <s v="--"/>
    <s v="SI"/>
    <m/>
    <m/>
    <m/>
    <m/>
    <x v="3"/>
    <n v="0.34049999999999997"/>
    <n v="63"/>
    <n v="14"/>
    <x v="1"/>
    <n v="3.8830433746425168"/>
    <m/>
    <n v="839.2"/>
    <x v="1"/>
  </r>
  <r>
    <x v="23"/>
    <n v="21008"/>
    <x v="3461"/>
    <n v="2997"/>
    <n v="45777"/>
    <n v="45814"/>
    <s v="Carmen"/>
    <n v="45782"/>
    <s v="FASE 2"/>
    <n v="46071"/>
    <n v="0"/>
    <m/>
    <n v="0"/>
    <s v="SI"/>
    <n v="45798"/>
    <s v="NO"/>
    <n v="0"/>
    <m/>
    <m/>
    <m/>
    <m/>
    <m/>
    <m/>
    <s v="SI/ COLEGIO OFICIAL DE VETERINARIOS DE HUELVA"/>
    <s v="NO"/>
    <s v="SI"/>
    <m/>
    <m/>
    <m/>
    <m/>
    <x v="3"/>
    <n v="0"/>
    <n v="0"/>
    <n v="8"/>
    <x v="1"/>
    <m/>
    <m/>
    <n v="299.7"/>
    <x v="0"/>
  </r>
  <r>
    <x v="23"/>
    <n v="21009"/>
    <x v="3462"/>
    <n v="925"/>
    <n v="45777"/>
    <n v="45963"/>
    <s v="Carmen"/>
    <m/>
    <s v="FASE 2"/>
    <n v="45995"/>
    <n v="0"/>
    <m/>
    <m/>
    <m/>
    <m/>
    <m/>
    <m/>
    <m/>
    <m/>
    <m/>
    <m/>
    <m/>
    <m/>
    <m/>
    <m/>
    <m/>
    <m/>
    <m/>
    <m/>
    <m/>
    <x v="3"/>
    <n v="0"/>
    <n v="0"/>
    <n v="0"/>
    <x v="0"/>
    <m/>
    <m/>
    <n v="92.5"/>
    <x v="0"/>
  </r>
  <r>
    <x v="23"/>
    <n v="21010"/>
    <x v="3463"/>
    <n v="21622"/>
    <n v="45777"/>
    <n v="45819"/>
    <s v="Carmen"/>
    <n v="45789"/>
    <s v="FASE 2"/>
    <n v="46105"/>
    <n v="1110"/>
    <s v="16/02/2024 SE ESTA ACTUALIZANDO"/>
    <n v="6.83"/>
    <s v="SI"/>
    <n v="45796"/>
    <s v="SI"/>
    <n v="0.54"/>
    <n v="6000"/>
    <n v="18681.41"/>
    <n v="16"/>
    <m/>
    <m/>
    <m/>
    <s v="SI/ DIPUTACION DE HUELVA Y ASOCIACION PROTECTORA DE ANIMALES Y PLANTAS DE AYAMONTE"/>
    <s v="SI/ ATHISA"/>
    <s v="NO"/>
    <m/>
    <m/>
    <m/>
    <m/>
    <x v="3"/>
    <n v="6.83E-2"/>
    <n v="76"/>
    <n v="13"/>
    <x v="1"/>
    <n v="0.27749514383498286"/>
    <n v="0.86400009249838128"/>
    <n v="2162.1999999999998"/>
    <x v="1"/>
  </r>
  <r>
    <x v="23"/>
    <n v="21011"/>
    <x v="3464"/>
    <n v="4374"/>
    <n v="45777"/>
    <n v="45948"/>
    <s v="Carmen"/>
    <m/>
    <s v="FASE 2"/>
    <n v="46036"/>
    <n v="0"/>
    <s v="--"/>
    <m/>
    <s v="SI"/>
    <n v="45463"/>
    <s v="--"/>
    <m/>
    <m/>
    <m/>
    <m/>
    <m/>
    <m/>
    <m/>
    <s v="SI/ DIPUTACION DE HUELVA/ATHISA"/>
    <s v="--"/>
    <s v="--"/>
    <m/>
    <m/>
    <m/>
    <m/>
    <x v="3"/>
    <n v="0"/>
    <n v="0"/>
    <n v="7"/>
    <x v="1"/>
    <m/>
    <m/>
    <n v="437.4"/>
    <x v="0"/>
  </r>
  <r>
    <x v="23"/>
    <n v="21012"/>
    <x v="3465"/>
    <n v="288"/>
    <n v="45777"/>
    <n v="45963"/>
    <s v="Carmen"/>
    <m/>
    <s v="FASE 2"/>
    <n v="45995"/>
    <n v="0"/>
    <m/>
    <m/>
    <m/>
    <m/>
    <m/>
    <m/>
    <m/>
    <m/>
    <m/>
    <m/>
    <m/>
    <m/>
    <m/>
    <m/>
    <m/>
    <m/>
    <m/>
    <m/>
    <m/>
    <x v="3"/>
    <n v="0"/>
    <n v="0"/>
    <n v="0"/>
    <x v="0"/>
    <m/>
    <m/>
    <n v="28.8"/>
    <x v="0"/>
  </r>
  <r>
    <x v="23"/>
    <n v="21013"/>
    <x v="3466"/>
    <n v="14359"/>
    <n v="45777"/>
    <n v="45948"/>
    <s v="Carmen"/>
    <m/>
    <s v="FASE 2"/>
    <n v="46031"/>
    <n v="0"/>
    <m/>
    <m/>
    <m/>
    <m/>
    <m/>
    <m/>
    <m/>
    <m/>
    <m/>
    <m/>
    <m/>
    <m/>
    <m/>
    <m/>
    <m/>
    <m/>
    <m/>
    <m/>
    <m/>
    <x v="3"/>
    <n v="0"/>
    <n v="0"/>
    <n v="0"/>
    <x v="0"/>
    <m/>
    <m/>
    <n v="1435.9"/>
    <x v="0"/>
  </r>
  <r>
    <x v="23"/>
    <n v="21014"/>
    <x v="3467"/>
    <n v="6153"/>
    <n v="45777"/>
    <n v="45948"/>
    <s v="Carmen"/>
    <m/>
    <s v="FASE 2"/>
    <n v="46036"/>
    <n v="0"/>
    <m/>
    <n v="0"/>
    <s v="SI"/>
    <n v="45729"/>
    <s v="NO"/>
    <n v="0"/>
    <m/>
    <n v="2244.19"/>
    <n v="8"/>
    <n v="0"/>
    <m/>
    <m/>
    <s v="SI/ DIPUTACION DE HUELVA/ATHISA"/>
    <s v="NO"/>
    <s v="NO"/>
    <m/>
    <m/>
    <m/>
    <m/>
    <x v="3"/>
    <n v="0"/>
    <n v="0"/>
    <n v="11"/>
    <x v="1"/>
    <m/>
    <n v="0.36473102551600844"/>
    <n v="615.29999999999995"/>
    <x v="0"/>
  </r>
  <r>
    <x v="23"/>
    <n v="21015"/>
    <x v="3468"/>
    <n v="710"/>
    <n v="45777"/>
    <n v="45827"/>
    <s v="Carmen"/>
    <n v="45804"/>
    <s v="FASE 2"/>
    <s v="26/6/25 INICIO DEL PROCEDIMIENTO/ 09/09/2025 AMPLIACION PLAZO"/>
    <n v="0"/>
    <m/>
    <m/>
    <s v="SI"/>
    <n v="45775"/>
    <m/>
    <m/>
    <n v="2563"/>
    <m/>
    <m/>
    <n v="0"/>
    <m/>
    <m/>
    <s v=" NO/LO HACE LA DIPUTACION DE HUELVA"/>
    <m/>
    <s v="CONVENIO COLABORACION CON COLEGIO OFICIAL DE VETERINARIOS"/>
    <m/>
    <m/>
    <m/>
    <m/>
    <x v="3"/>
    <n v="0"/>
    <n v="0"/>
    <n v="6"/>
    <x v="1"/>
    <n v="3.6098591549295773"/>
    <m/>
    <n v="71"/>
    <x v="0"/>
  </r>
  <r>
    <x v="23"/>
    <n v="21016"/>
    <x v="3469"/>
    <n v="1117"/>
    <n v="45777"/>
    <n v="45948"/>
    <s v="Carmen"/>
    <m/>
    <s v="FASE 2"/>
    <n v="46038"/>
    <n v="0"/>
    <m/>
    <m/>
    <s v="SI"/>
    <m/>
    <s v="SI"/>
    <m/>
    <m/>
    <m/>
    <m/>
    <m/>
    <m/>
    <m/>
    <m/>
    <m/>
    <m/>
    <m/>
    <m/>
    <m/>
    <m/>
    <x v="3"/>
    <n v="0"/>
    <n v="0"/>
    <n v="2"/>
    <x v="1"/>
    <m/>
    <m/>
    <n v="111.7"/>
    <x v="0"/>
  </r>
  <r>
    <x v="23"/>
    <n v="21017"/>
    <x v="3470"/>
    <n v="2759"/>
    <n v="45777"/>
    <n v="45948"/>
    <s v="Carmen"/>
    <m/>
    <s v="FASE 2"/>
    <n v="46045"/>
    <n v="144"/>
    <n v="45962"/>
    <n v="0.31"/>
    <s v="SI"/>
    <n v="45534"/>
    <s v="NO"/>
    <n v="0"/>
    <m/>
    <m/>
    <m/>
    <m/>
    <m/>
    <m/>
    <s v="SI/ COLEGIO OFICIAL DE VETERINARIOS DE HUELVA"/>
    <s v="DIPUTACION DE HUELVA"/>
    <s v="--"/>
    <m/>
    <m/>
    <m/>
    <m/>
    <x v="3"/>
    <n v="0.31"/>
    <n v="45"/>
    <n v="10"/>
    <x v="1"/>
    <m/>
    <m/>
    <n v="275.89999999999998"/>
    <x v="1"/>
  </r>
  <r>
    <x v="23"/>
    <n v="21018"/>
    <x v="3471"/>
    <n v="2014"/>
    <n v="45777"/>
    <n v="45948"/>
    <s v="Carmen"/>
    <m/>
    <s v="FASE 2"/>
    <n v="46031"/>
    <n v="0"/>
    <m/>
    <m/>
    <m/>
    <m/>
    <m/>
    <m/>
    <m/>
    <m/>
    <m/>
    <m/>
    <m/>
    <m/>
    <m/>
    <m/>
    <m/>
    <m/>
    <m/>
    <m/>
    <m/>
    <x v="3"/>
    <n v="0"/>
    <n v="0"/>
    <n v="0"/>
    <x v="0"/>
    <m/>
    <m/>
    <n v="201.4"/>
    <x v="0"/>
  </r>
  <r>
    <x v="23"/>
    <n v="21019"/>
    <x v="3472"/>
    <n v="724"/>
    <n v="45777"/>
    <n v="45963"/>
    <s v="Carmen"/>
    <m/>
    <s v="FASE 2"/>
    <n v="45995"/>
    <n v="0"/>
    <m/>
    <m/>
    <m/>
    <m/>
    <m/>
    <m/>
    <m/>
    <m/>
    <m/>
    <m/>
    <m/>
    <m/>
    <m/>
    <s v=",LÑP"/>
    <m/>
    <m/>
    <m/>
    <m/>
    <m/>
    <x v="3"/>
    <n v="0"/>
    <n v="0"/>
    <n v="1"/>
    <x v="1"/>
    <m/>
    <m/>
    <n v="72.400000000000006"/>
    <x v="0"/>
  </r>
  <r>
    <x v="23"/>
    <n v="21020"/>
    <x v="3473"/>
    <n v="381"/>
    <n v="45777"/>
    <n v="45963"/>
    <s v="Carmen"/>
    <m/>
    <s v="FASE 2"/>
    <n v="46045"/>
    <n v="0"/>
    <m/>
    <m/>
    <m/>
    <m/>
    <m/>
    <m/>
    <m/>
    <m/>
    <m/>
    <m/>
    <m/>
    <m/>
    <m/>
    <m/>
    <m/>
    <m/>
    <m/>
    <m/>
    <m/>
    <x v="3"/>
    <n v="0"/>
    <n v="0"/>
    <n v="0"/>
    <x v="0"/>
    <m/>
    <m/>
    <n v="38.1"/>
    <x v="0"/>
  </r>
  <r>
    <x v="23"/>
    <n v="21021"/>
    <x v="3474"/>
    <n v="21408"/>
    <n v="45777"/>
    <n v="45948"/>
    <s v="Carmen"/>
    <m/>
    <s v="FASE 2"/>
    <n v="46035"/>
    <n v="0"/>
    <s v="--"/>
    <m/>
    <s v="SI"/>
    <n v="45804"/>
    <s v="--"/>
    <m/>
    <n v="15000"/>
    <m/>
    <m/>
    <m/>
    <m/>
    <m/>
    <s v="--"/>
    <s v="--"/>
    <s v="--"/>
    <m/>
    <m/>
    <m/>
    <m/>
    <x v="3"/>
    <n v="0"/>
    <n v="0"/>
    <n v="8"/>
    <x v="1"/>
    <n v="0.70067264573991028"/>
    <m/>
    <n v="2140.8000000000002"/>
    <x v="0"/>
  </r>
  <r>
    <x v="23"/>
    <n v="21022"/>
    <x v="3475"/>
    <n v="226"/>
    <n v="45777"/>
    <n v="45963"/>
    <s v="Carmen"/>
    <m/>
    <s v="FASE 2"/>
    <n v="46037"/>
    <n v="0"/>
    <m/>
    <m/>
    <m/>
    <m/>
    <m/>
    <m/>
    <m/>
    <m/>
    <m/>
    <m/>
    <m/>
    <m/>
    <m/>
    <m/>
    <m/>
    <m/>
    <m/>
    <m/>
    <m/>
    <x v="3"/>
    <n v="0"/>
    <n v="0"/>
    <n v="0"/>
    <x v="0"/>
    <m/>
    <m/>
    <n v="22.6"/>
    <x v="0"/>
  </r>
  <r>
    <x v="23"/>
    <n v="21023"/>
    <x v="3476"/>
    <n v="2260"/>
    <n v="45777"/>
    <n v="45948"/>
    <s v="Carmen"/>
    <m/>
    <s v="FASE 2"/>
    <n v="46031"/>
    <n v="0"/>
    <m/>
    <m/>
    <m/>
    <m/>
    <m/>
    <m/>
    <m/>
    <m/>
    <m/>
    <m/>
    <m/>
    <m/>
    <m/>
    <m/>
    <m/>
    <m/>
    <m/>
    <m/>
    <m/>
    <x v="3"/>
    <n v="0"/>
    <n v="0"/>
    <n v="0"/>
    <x v="0"/>
    <m/>
    <m/>
    <n v="226"/>
    <x v="0"/>
  </r>
  <r>
    <x v="23"/>
    <n v="21030"/>
    <x v="3477"/>
    <n v="2238"/>
    <n v="45777"/>
    <n v="45948"/>
    <s v="Carmen"/>
    <m/>
    <s v="FASE 2"/>
    <n v="45972"/>
    <n v="0"/>
    <s v="--"/>
    <m/>
    <s v="SI"/>
    <n v="45870"/>
    <s v="NO"/>
    <m/>
    <n v="2698.62"/>
    <m/>
    <m/>
    <m/>
    <m/>
    <m/>
    <s v="EN PROCESO. COLEGIO OFICIAL DE VETERINARIOS DE HUELVA"/>
    <s v="NO"/>
    <s v="NO"/>
    <m/>
    <m/>
    <m/>
    <m/>
    <x v="3"/>
    <n v="0"/>
    <n v="0"/>
    <n v="8"/>
    <x v="1"/>
    <n v="1.2058176943699732"/>
    <m/>
    <n v="223.8"/>
    <x v="0"/>
  </r>
  <r>
    <x v="23"/>
    <n v="21024"/>
    <x v="3478"/>
    <n v="573"/>
    <n v="45777"/>
    <n v="45964"/>
    <s v="Carmen"/>
    <m/>
    <s v="FASE 2"/>
    <n v="45995"/>
    <n v="0"/>
    <m/>
    <m/>
    <m/>
    <m/>
    <m/>
    <m/>
    <m/>
    <m/>
    <m/>
    <m/>
    <m/>
    <m/>
    <m/>
    <m/>
    <m/>
    <m/>
    <m/>
    <m/>
    <m/>
    <x v="3"/>
    <n v="0"/>
    <n v="0"/>
    <n v="0"/>
    <x v="0"/>
    <m/>
    <m/>
    <n v="57.3"/>
    <x v="0"/>
  </r>
  <r>
    <x v="23"/>
    <n v="21025"/>
    <x v="3479"/>
    <n v="4618"/>
    <n v="45777"/>
    <m/>
    <s v="Carmen"/>
    <m/>
    <s v="NO HE ENCONTRADO EL REGISTRO"/>
    <m/>
    <n v="0"/>
    <s v="lo más probable"/>
    <m/>
    <m/>
    <m/>
    <m/>
    <m/>
    <m/>
    <m/>
    <m/>
    <m/>
    <m/>
    <m/>
    <m/>
    <m/>
    <m/>
    <m/>
    <m/>
    <m/>
    <m/>
    <x v="3"/>
    <n v="0"/>
    <n v="0"/>
    <n v="1"/>
    <x v="1"/>
    <m/>
    <m/>
    <n v="461.8"/>
    <x v="0"/>
  </r>
  <r>
    <x v="23"/>
    <n v="21026"/>
    <x v="3480"/>
    <n v="312"/>
    <n v="45777"/>
    <n v="45964"/>
    <s v="Carmen"/>
    <m/>
    <s v="FASE 2"/>
    <n v="46042"/>
    <n v="35"/>
    <s v="--"/>
    <n v="0.25"/>
    <m/>
    <m/>
    <s v="SI"/>
    <n v="0.25"/>
    <m/>
    <m/>
    <n v="2"/>
    <n v="0"/>
    <n v="0"/>
    <n v="0"/>
    <s v="SI/DIPUTACION DE HUELVA"/>
    <m/>
    <s v="NO"/>
    <m/>
    <m/>
    <m/>
    <m/>
    <x v="3"/>
    <n v="0.25"/>
    <n v="9"/>
    <n v="11"/>
    <x v="1"/>
    <m/>
    <m/>
    <n v="31.2"/>
    <x v="1"/>
  </r>
  <r>
    <x v="23"/>
    <n v="21027"/>
    <x v="3481"/>
    <n v="61"/>
    <n v="45777"/>
    <n v="45964"/>
    <s v="Carmen"/>
    <m/>
    <s v="FASE 2"/>
    <n v="45995"/>
    <n v="0"/>
    <m/>
    <m/>
    <m/>
    <m/>
    <m/>
    <m/>
    <m/>
    <m/>
    <m/>
    <m/>
    <m/>
    <m/>
    <m/>
    <m/>
    <m/>
    <m/>
    <m/>
    <m/>
    <m/>
    <x v="3"/>
    <n v="0"/>
    <n v="0"/>
    <n v="0"/>
    <x v="0"/>
    <m/>
    <m/>
    <n v="6.1"/>
    <x v="0"/>
  </r>
  <r>
    <x v="23"/>
    <n v="21028"/>
    <x v="3482"/>
    <n v="364"/>
    <n v="45777"/>
    <n v="45964"/>
    <s v="Carmen"/>
    <m/>
    <s v="FASE 2"/>
    <n v="45995"/>
    <n v="0"/>
    <m/>
    <m/>
    <m/>
    <m/>
    <m/>
    <m/>
    <m/>
    <m/>
    <m/>
    <m/>
    <m/>
    <m/>
    <m/>
    <m/>
    <m/>
    <m/>
    <m/>
    <m/>
    <m/>
    <x v="3"/>
    <n v="0"/>
    <n v="0"/>
    <n v="0"/>
    <x v="0"/>
    <m/>
    <m/>
    <n v="36.4"/>
    <x v="0"/>
  </r>
  <r>
    <x v="23"/>
    <m/>
    <x v="3483"/>
    <n v="1729"/>
    <n v="45777"/>
    <n v="45948"/>
    <s v="Carmen"/>
    <m/>
    <s v="FASE 2"/>
    <n v="45980"/>
    <n v="0"/>
    <s v="--"/>
    <m/>
    <s v="SI"/>
    <n v="45792"/>
    <s v="--"/>
    <m/>
    <n v="2653.45"/>
    <n v="636.73"/>
    <m/>
    <m/>
    <m/>
    <m/>
    <s v="--"/>
    <s v="--"/>
    <s v="--"/>
    <m/>
    <m/>
    <m/>
    <m/>
    <x v="3"/>
    <n v="0"/>
    <n v="0"/>
    <n v="9"/>
    <x v="1"/>
    <n v="1.5346732215153267"/>
    <n v="0.36826489300173509"/>
    <n v="172.9"/>
    <x v="0"/>
  </r>
  <r>
    <x v="23"/>
    <n v="21031"/>
    <x v="3484"/>
    <n v="1260"/>
    <n v="45777"/>
    <n v="45948"/>
    <s v="Carmen"/>
    <m/>
    <s v="FASE 2"/>
    <n v="46031"/>
    <n v="0"/>
    <m/>
    <m/>
    <m/>
    <m/>
    <m/>
    <m/>
    <m/>
    <m/>
    <m/>
    <m/>
    <m/>
    <m/>
    <m/>
    <m/>
    <m/>
    <m/>
    <m/>
    <m/>
    <m/>
    <x v="3"/>
    <n v="0"/>
    <n v="0"/>
    <n v="0"/>
    <x v="0"/>
    <m/>
    <m/>
    <n v="126"/>
    <x v="0"/>
  </r>
  <r>
    <x v="23"/>
    <n v="21032"/>
    <x v="3485"/>
    <n v="2318"/>
    <n v="45777"/>
    <n v="45948"/>
    <s v="Carmen"/>
    <m/>
    <s v="FASE 2"/>
    <n v="45972"/>
    <n v="0"/>
    <s v="--"/>
    <m/>
    <s v="SI"/>
    <n v="45797"/>
    <s v="NO DISPONIBLE"/>
    <m/>
    <n v="2760"/>
    <m/>
    <m/>
    <m/>
    <m/>
    <m/>
    <s v="SI.COLEGIO DE VETERINARIOS DE HUELVA"/>
    <s v="NO"/>
    <s v="NO"/>
    <m/>
    <m/>
    <m/>
    <m/>
    <x v="3"/>
    <n v="0"/>
    <n v="0"/>
    <n v="8"/>
    <x v="1"/>
    <n v="1.190681622088007"/>
    <m/>
    <n v="231.8"/>
    <x v="0"/>
  </r>
  <r>
    <x v="23"/>
    <n v="21033"/>
    <x v="3486"/>
    <n v="814"/>
    <n v="45777"/>
    <n v="45964"/>
    <s v="Carmen"/>
    <m/>
    <s v="FASE 2"/>
    <n v="46014"/>
    <n v="3"/>
    <m/>
    <n v="1"/>
    <m/>
    <m/>
    <s v="SI"/>
    <n v="1"/>
    <m/>
    <m/>
    <m/>
    <m/>
    <m/>
    <m/>
    <s v="SI.COLEGIO DE VETERINARIOS DE HUELVA"/>
    <s v="--"/>
    <s v="--"/>
    <m/>
    <m/>
    <m/>
    <m/>
    <x v="3"/>
    <n v="1"/>
    <n v="3"/>
    <n v="7"/>
    <x v="1"/>
    <m/>
    <m/>
    <n v="81.400000000000006"/>
    <x v="2"/>
  </r>
  <r>
    <x v="23"/>
    <n v="21034"/>
    <x v="3487"/>
    <n v="1369"/>
    <n v="45777"/>
    <n v="45948"/>
    <s v="Carmen"/>
    <m/>
    <s v="FASE 2 / 9/12/25 TERMINACION DEL PROCEDIMIENTO POR DATOS DADOS DURANTE EL MISMO"/>
    <n v="45980"/>
    <n v="0"/>
    <m/>
    <m/>
    <s v="SI"/>
    <n v="45961"/>
    <s v="RESPUESTA &quot;NO&quot; DE MANERA GENERALIZADA.AUN NO SE LLEVA A CABO EL PROGRAMA DE GESTION"/>
    <m/>
    <m/>
    <m/>
    <m/>
    <m/>
    <m/>
    <m/>
    <m/>
    <m/>
    <m/>
    <m/>
    <m/>
    <m/>
    <m/>
    <x v="3"/>
    <n v="0"/>
    <n v="0"/>
    <n v="3"/>
    <x v="1"/>
    <m/>
    <m/>
    <n v="136.9"/>
    <x v="0"/>
  </r>
  <r>
    <x v="23"/>
    <n v="21035"/>
    <x v="3488"/>
    <n v="13144"/>
    <n v="45777"/>
    <n v="45948"/>
    <s v="Carmen"/>
    <m/>
    <s v="FASE 2"/>
    <n v="46034"/>
    <n v="86"/>
    <n v="45911"/>
    <n v="0.94"/>
    <s v="SI"/>
    <n v="45797"/>
    <s v="SI"/>
    <n v="0.94"/>
    <n v="3666.54"/>
    <m/>
    <n v="17"/>
    <m/>
    <n v="24"/>
    <m/>
    <s v="NO/ EN TRAMITACION"/>
    <s v="SI"/>
    <s v="NO/ SE CONTRATA SEGUN NECESIDAD"/>
    <m/>
    <m/>
    <m/>
    <m/>
    <x v="3"/>
    <n v="0.94"/>
    <n v="81"/>
    <n v="13"/>
    <x v="1"/>
    <n v="0.27895161290322579"/>
    <m/>
    <n v="1314.4"/>
    <x v="2"/>
  </r>
  <r>
    <x v="23"/>
    <n v="21036"/>
    <x v="3489"/>
    <n v="244"/>
    <n v="45777"/>
    <n v="45964"/>
    <s v="Carmen"/>
    <m/>
    <s v="FASE 2"/>
    <n v="46055"/>
    <n v="0"/>
    <m/>
    <m/>
    <s v="SI"/>
    <n v="45793"/>
    <s v="--"/>
    <m/>
    <n v="3290.26"/>
    <m/>
    <m/>
    <m/>
    <m/>
    <m/>
    <s v="SI/ DIPUTACION DE HUELVA"/>
    <s v="--"/>
    <s v="--"/>
    <m/>
    <m/>
    <m/>
    <m/>
    <x v="3"/>
    <n v="0"/>
    <n v="0"/>
    <n v="7"/>
    <x v="1"/>
    <n v="13.484672131147542"/>
    <m/>
    <n v="24.4"/>
    <x v="0"/>
  </r>
  <r>
    <x v="23"/>
    <n v="21037"/>
    <x v="3490"/>
    <n v="493"/>
    <n v="45777"/>
    <n v="45964"/>
    <s v="Carmen"/>
    <m/>
    <s v="FASE 2"/>
    <s v="ME ENVIA EL PLAN DE GESTION REPETIDO 6 VECES MINIMO Y CON FECHA FIRMADA 21/10/2025"/>
    <n v="0"/>
    <m/>
    <m/>
    <m/>
    <m/>
    <m/>
    <m/>
    <m/>
    <m/>
    <m/>
    <m/>
    <m/>
    <m/>
    <m/>
    <m/>
    <m/>
    <m/>
    <m/>
    <m/>
    <m/>
    <x v="3"/>
    <n v="0"/>
    <n v="0"/>
    <n v="0"/>
    <x v="0"/>
    <m/>
    <m/>
    <n v="49.3"/>
    <x v="0"/>
  </r>
  <r>
    <x v="23"/>
    <n v="21038"/>
    <x v="3491"/>
    <n v="1307"/>
    <n v="45777"/>
    <n v="45948"/>
    <s v="Carmen"/>
    <m/>
    <s v="FASE 2"/>
    <n v="45979"/>
    <n v="38"/>
    <s v="--"/>
    <m/>
    <s v="SI"/>
    <n v="45827"/>
    <s v="SI"/>
    <n v="28.94"/>
    <n v="2616"/>
    <m/>
    <m/>
    <m/>
    <m/>
    <m/>
    <s v="SI. DIPUTACION DE HUELVA"/>
    <s v="NO.SEGUN CONVENIO"/>
    <s v="NO"/>
    <m/>
    <m/>
    <m/>
    <m/>
    <x v="3"/>
    <n v="0"/>
    <n v="0"/>
    <n v="10"/>
    <x v="1"/>
    <n v="2.0015302218821729"/>
    <m/>
    <n v="130.69999999999999"/>
    <x v="1"/>
  </r>
  <r>
    <x v="23"/>
    <n v="21039"/>
    <x v="3492"/>
    <n v="325"/>
    <n v="45777"/>
    <n v="45964"/>
    <s v="Carmen"/>
    <m/>
    <s v="FASE 2"/>
    <n v="45995"/>
    <n v="0"/>
    <m/>
    <m/>
    <m/>
    <m/>
    <m/>
    <m/>
    <m/>
    <m/>
    <m/>
    <m/>
    <m/>
    <m/>
    <m/>
    <m/>
    <m/>
    <m/>
    <m/>
    <m/>
    <m/>
    <x v="3"/>
    <n v="0"/>
    <n v="0"/>
    <n v="0"/>
    <x v="0"/>
    <m/>
    <m/>
    <n v="32.5"/>
    <x v="0"/>
  </r>
  <r>
    <x v="23"/>
    <n v="21040"/>
    <x v="3493"/>
    <n v="4056"/>
    <n v="45777"/>
    <n v="45948"/>
    <s v="Carmen"/>
    <m/>
    <s v="FASE 2"/>
    <n v="46031"/>
    <n v="0"/>
    <m/>
    <m/>
    <m/>
    <m/>
    <m/>
    <m/>
    <m/>
    <m/>
    <m/>
    <m/>
    <m/>
    <m/>
    <m/>
    <m/>
    <m/>
    <m/>
    <m/>
    <m/>
    <m/>
    <x v="3"/>
    <n v="0"/>
    <n v="0"/>
    <n v="0"/>
    <x v="0"/>
    <m/>
    <m/>
    <n v="405.6"/>
    <x v="0"/>
  </r>
  <r>
    <x v="23"/>
    <n v="21041"/>
    <x v="3494"/>
    <n v="143290"/>
    <n v="45777"/>
    <m/>
    <s v="Carmen"/>
    <n v="45796"/>
    <m/>
    <s v="RECHAZADA POR SUPERAR EL PLAZO DE VALIDEZ DE LECTURA"/>
    <n v="0"/>
    <m/>
    <m/>
    <m/>
    <m/>
    <m/>
    <m/>
    <m/>
    <m/>
    <m/>
    <m/>
    <m/>
    <m/>
    <m/>
    <m/>
    <m/>
    <m/>
    <m/>
    <m/>
    <m/>
    <x v="3"/>
    <n v="0"/>
    <n v="0"/>
    <n v="0"/>
    <x v="0"/>
    <m/>
    <m/>
    <n v="14329"/>
    <x v="0"/>
  </r>
  <r>
    <x v="23"/>
    <n v="21042"/>
    <x v="3495"/>
    <n v="21641"/>
    <n v="45777"/>
    <n v="45948"/>
    <s v="Carmen"/>
    <m/>
    <s v="FASE 2 / 9/12/25 TERMINACION DEL PROCEDIMIENTO POR DAR DATOS DURANTE EL MISMO"/>
    <n v="45982"/>
    <n v="376"/>
    <n v="45778"/>
    <n v="53.72"/>
    <s v="SI"/>
    <n v="45113"/>
    <s v="NO"/>
    <m/>
    <n v="5000"/>
    <n v="15892.9"/>
    <n v="9"/>
    <n v="6"/>
    <m/>
    <m/>
    <s v="SI. CON LA DIPUTACION PROVINCIAL DE HUELVA"/>
    <m/>
    <m/>
    <m/>
    <m/>
    <m/>
    <m/>
    <x v="3"/>
    <n v="0.53720000000000001"/>
    <n v="202"/>
    <n v="11"/>
    <x v="1"/>
    <n v="0.23104292777598079"/>
    <n v="0.73438842937017701"/>
    <n v="2164.1"/>
    <x v="1"/>
  </r>
  <r>
    <x v="23"/>
    <n v="21043"/>
    <x v="3496"/>
    <n v="2196"/>
    <n v="45777"/>
    <n v="45948"/>
    <s v="Carmen"/>
    <m/>
    <s v="FASE 2"/>
    <n v="46031"/>
    <n v="0"/>
    <m/>
    <m/>
    <m/>
    <m/>
    <m/>
    <m/>
    <m/>
    <m/>
    <m/>
    <m/>
    <m/>
    <m/>
    <m/>
    <m/>
    <m/>
    <m/>
    <m/>
    <m/>
    <m/>
    <x v="3"/>
    <n v="0"/>
    <n v="0"/>
    <n v="0"/>
    <x v="0"/>
    <m/>
    <m/>
    <n v="219.6"/>
    <x v="0"/>
  </r>
  <r>
    <x v="23"/>
    <n v="21044"/>
    <x v="3497"/>
    <n v="29241"/>
    <n v="45777"/>
    <n v="45827"/>
    <s v="Carmen"/>
    <n v="45847"/>
    <s v="FASE 2"/>
    <s v="09/09/2025. AMPLIACION PLAZO"/>
    <n v="344"/>
    <n v="45778"/>
    <n v="0.24"/>
    <s v="SI"/>
    <n v="45803"/>
    <s v="SI"/>
    <n v="0.24"/>
    <n v="9000"/>
    <m/>
    <n v="144"/>
    <m/>
    <n v="10"/>
    <n v="6"/>
    <s v="NO EN PROCESO.SOS PELUDOS LEPEROS Y PUNTANIMALS"/>
    <s v="NO. EN PROCESO"/>
    <s v="NO EN PROCESO"/>
    <m/>
    <m/>
    <m/>
    <m/>
    <x v="3"/>
    <n v="0.24"/>
    <n v="83"/>
    <n v="14"/>
    <x v="1"/>
    <n v="0.30778701138811942"/>
    <m/>
    <n v="2924.1"/>
    <x v="1"/>
  </r>
  <r>
    <x v="23"/>
    <n v="21045"/>
    <x v="3498"/>
    <n v="275"/>
    <n v="45777"/>
    <n v="45964"/>
    <s v="Carmen"/>
    <m/>
    <s v="FASE 2"/>
    <n v="46014"/>
    <n v="111"/>
    <n v="45974"/>
    <n v="0.15"/>
    <s v="SI"/>
    <n v="45547"/>
    <s v="SI"/>
    <n v="0.15"/>
    <n v="3000"/>
    <m/>
    <m/>
    <m/>
    <n v="0"/>
    <n v="0"/>
    <s v="SI/DIPUTACION DE HUELVA"/>
    <s v="SI"/>
    <s v="SI"/>
    <m/>
    <m/>
    <m/>
    <m/>
    <x v="3"/>
    <n v="0.15"/>
    <n v="17"/>
    <n v="13"/>
    <x v="1"/>
    <n v="10.909090909090908"/>
    <m/>
    <n v="27.5"/>
    <x v="3"/>
  </r>
  <r>
    <x v="23"/>
    <n v="21046"/>
    <x v="3499"/>
    <n v="3388"/>
    <n v="45777"/>
    <n v="45948"/>
    <s v="Carmen"/>
    <m/>
    <s v="FASE 2"/>
    <n v="46058"/>
    <n v="0"/>
    <m/>
    <m/>
    <m/>
    <m/>
    <m/>
    <m/>
    <m/>
    <m/>
    <m/>
    <m/>
    <m/>
    <m/>
    <m/>
    <m/>
    <m/>
    <m/>
    <m/>
    <m/>
    <m/>
    <x v="3"/>
    <n v="0"/>
    <n v="0"/>
    <n v="0"/>
    <x v="0"/>
    <m/>
    <m/>
    <n v="338.8"/>
    <x v="0"/>
  </r>
  <r>
    <x v="23"/>
    <n v="21047"/>
    <x v="3500"/>
    <n v="2216"/>
    <n v="45777"/>
    <n v="45948"/>
    <s v="Carmen"/>
    <m/>
    <s v="FASE 2"/>
    <n v="46031"/>
    <n v="0"/>
    <m/>
    <m/>
    <m/>
    <m/>
    <m/>
    <m/>
    <m/>
    <m/>
    <m/>
    <m/>
    <m/>
    <m/>
    <m/>
    <m/>
    <m/>
    <m/>
    <m/>
    <m/>
    <m/>
    <x v="3"/>
    <n v="0"/>
    <n v="0"/>
    <n v="0"/>
    <x v="0"/>
    <m/>
    <m/>
    <n v="221.6"/>
    <x v="0"/>
  </r>
  <r>
    <x v="23"/>
    <n v="21048"/>
    <x v="3501"/>
    <n v="424"/>
    <n v="45777"/>
    <n v="45964"/>
    <s v="Carmen"/>
    <m/>
    <s v="FASE 2"/>
    <n v="46093"/>
    <n v="0"/>
    <m/>
    <m/>
    <m/>
    <m/>
    <m/>
    <m/>
    <m/>
    <m/>
    <m/>
    <m/>
    <m/>
    <m/>
    <m/>
    <m/>
    <m/>
    <m/>
    <m/>
    <m/>
    <m/>
    <x v="3"/>
    <n v="0"/>
    <n v="0"/>
    <n v="0"/>
    <x v="0"/>
    <m/>
    <m/>
    <n v="42.4"/>
    <x v="0"/>
  </r>
  <r>
    <x v="23"/>
    <n v="21049"/>
    <x v="3502"/>
    <n v="3713"/>
    <n v="45777"/>
    <n v="45827"/>
    <s v="Carmen"/>
    <n v="45782"/>
    <s v="FASE 2"/>
    <n v="46101"/>
    <n v="0"/>
    <m/>
    <n v="0.15"/>
    <s v="NO. ES UN INSTRUMENTO"/>
    <n v="45825"/>
    <s v="SI"/>
    <n v="0.15"/>
    <m/>
    <m/>
    <m/>
    <m/>
    <m/>
    <m/>
    <s v="NO/ COLABORACION CON EL VETERINARIO"/>
    <s v="NO/ADHERIDO AL CONVENIO CON DIPUTACION"/>
    <s v="NO/COLABORACION DEL VETERINARIO"/>
    <m/>
    <m/>
    <m/>
    <m/>
    <x v="3"/>
    <n v="0.15"/>
    <n v="0"/>
    <n v="8"/>
    <x v="1"/>
    <m/>
    <m/>
    <n v="371.3"/>
    <x v="0"/>
  </r>
  <r>
    <x v="23"/>
    <n v="21050"/>
    <x v="3503"/>
    <n v="23551"/>
    <n v="45777"/>
    <n v="45948"/>
    <s v="Carmen"/>
    <m/>
    <s v="FASE 2"/>
    <n v="46049"/>
    <n v="259"/>
    <s v="--"/>
    <n v="25"/>
    <s v="SI"/>
    <n v="45954"/>
    <s v="SI"/>
    <m/>
    <n v="8000"/>
    <m/>
    <m/>
    <m/>
    <m/>
    <m/>
    <m/>
    <m/>
    <m/>
    <m/>
    <m/>
    <m/>
    <m/>
    <x v="3"/>
    <n v="0.25"/>
    <n v="65"/>
    <n v="7"/>
    <x v="1"/>
    <n v="0.33968833595176423"/>
    <m/>
    <n v="2355.1"/>
    <x v="1"/>
  </r>
  <r>
    <x v="23"/>
    <n v="21051"/>
    <x v="3504"/>
    <n v="255"/>
    <n v="45777"/>
    <n v="45964"/>
    <s v="Carmen"/>
    <m/>
    <s v="FASE 2"/>
    <n v="45995"/>
    <n v="0"/>
    <m/>
    <m/>
    <m/>
    <m/>
    <m/>
    <m/>
    <m/>
    <m/>
    <m/>
    <m/>
    <m/>
    <m/>
    <m/>
    <m/>
    <m/>
    <m/>
    <m/>
    <m/>
    <m/>
    <x v="3"/>
    <n v="0"/>
    <n v="0"/>
    <n v="0"/>
    <x v="0"/>
    <m/>
    <m/>
    <n v="25.5"/>
    <x v="0"/>
  </r>
  <r>
    <x v="23"/>
    <n v="21052"/>
    <x v="3505"/>
    <n v="5073"/>
    <n v="45777"/>
    <n v="45948"/>
    <s v="Carmen"/>
    <m/>
    <s v="FASE 2"/>
    <n v="46079"/>
    <n v="0"/>
    <m/>
    <m/>
    <m/>
    <m/>
    <m/>
    <m/>
    <m/>
    <m/>
    <m/>
    <m/>
    <m/>
    <m/>
    <m/>
    <m/>
    <m/>
    <m/>
    <m/>
    <m/>
    <m/>
    <x v="3"/>
    <n v="0"/>
    <n v="0"/>
    <n v="0"/>
    <x v="0"/>
    <m/>
    <m/>
    <n v="507.3"/>
    <x v="0"/>
  </r>
  <r>
    <x v="23"/>
    <n v="21053"/>
    <x v="3506"/>
    <n v="4284"/>
    <n v="45777"/>
    <n v="45948"/>
    <s v="Carmen"/>
    <m/>
    <s v="FASE 2"/>
    <n v="46079"/>
    <n v="0"/>
    <m/>
    <m/>
    <m/>
    <m/>
    <m/>
    <m/>
    <m/>
    <m/>
    <m/>
    <m/>
    <m/>
    <m/>
    <m/>
    <m/>
    <m/>
    <m/>
    <m/>
    <m/>
    <m/>
    <x v="3"/>
    <n v="0"/>
    <n v="0"/>
    <n v="0"/>
    <x v="0"/>
    <m/>
    <m/>
    <n v="428.4"/>
    <x v="0"/>
  </r>
  <r>
    <x v="23"/>
    <n v="21054"/>
    <x v="3507"/>
    <n v="10709"/>
    <n v="45777"/>
    <n v="45948"/>
    <s v="Carmen"/>
    <m/>
    <s v="FASE 2"/>
    <n v="46031"/>
    <n v="0"/>
    <m/>
    <m/>
    <m/>
    <m/>
    <m/>
    <m/>
    <m/>
    <m/>
    <m/>
    <m/>
    <m/>
    <m/>
    <m/>
    <m/>
    <m/>
    <m/>
    <m/>
    <m/>
    <m/>
    <x v="3"/>
    <n v="0"/>
    <n v="0"/>
    <n v="0"/>
    <x v="0"/>
    <m/>
    <m/>
    <n v="1070.9000000000001"/>
    <x v="0"/>
  </r>
  <r>
    <x v="23"/>
    <n v="21055"/>
    <x v="3508"/>
    <n v="12663"/>
    <n v="45777"/>
    <n v="45948"/>
    <s v="Carmen"/>
    <m/>
    <s v="FASE 2"/>
    <n v="45968"/>
    <n v="0"/>
    <m/>
    <m/>
    <m/>
    <m/>
    <m/>
    <m/>
    <m/>
    <m/>
    <m/>
    <m/>
    <m/>
    <m/>
    <m/>
    <m/>
    <m/>
    <m/>
    <m/>
    <m/>
    <m/>
    <x v="3"/>
    <n v="0"/>
    <n v="0"/>
    <n v="0"/>
    <x v="0"/>
    <m/>
    <m/>
    <n v="1266.3"/>
    <x v="0"/>
  </r>
  <r>
    <x v="23"/>
    <n v="21056"/>
    <x v="3509"/>
    <n v="3412"/>
    <n v="45777"/>
    <m/>
    <s v="Carmen"/>
    <n v="45799"/>
    <s v="OK"/>
    <m/>
    <n v="0"/>
    <s v="---"/>
    <n v="0"/>
    <s v="SI"/>
    <n v="45477"/>
    <s v="NO"/>
    <n v="0"/>
    <m/>
    <m/>
    <m/>
    <m/>
    <m/>
    <m/>
    <m/>
    <s v="NO"/>
    <s v="NO"/>
    <m/>
    <m/>
    <m/>
    <m/>
    <x v="3"/>
    <n v="0"/>
    <n v="0"/>
    <n v="8"/>
    <x v="1"/>
    <m/>
    <m/>
    <n v="341.2"/>
    <x v="0"/>
  </r>
  <r>
    <x v="23"/>
    <n v="21057"/>
    <x v="3510"/>
    <n v="1143"/>
    <n v="45777"/>
    <n v="45948"/>
    <s v="Carmen"/>
    <m/>
    <s v="FASE 2"/>
    <n v="46031"/>
    <n v="0"/>
    <m/>
    <m/>
    <m/>
    <m/>
    <m/>
    <m/>
    <m/>
    <m/>
    <m/>
    <m/>
    <m/>
    <m/>
    <m/>
    <m/>
    <m/>
    <m/>
    <m/>
    <m/>
    <m/>
    <x v="3"/>
    <n v="0"/>
    <n v="0"/>
    <n v="0"/>
    <x v="0"/>
    <m/>
    <m/>
    <n v="114.3"/>
    <x v="0"/>
  </r>
  <r>
    <x v="23"/>
    <n v="21058"/>
    <x v="3511"/>
    <n v="3095"/>
    <n v="45777"/>
    <n v="45949"/>
    <s v="Carmen"/>
    <m/>
    <s v="FASE 2"/>
    <n v="46086"/>
    <n v="0"/>
    <m/>
    <m/>
    <m/>
    <m/>
    <m/>
    <m/>
    <m/>
    <m/>
    <m/>
    <m/>
    <m/>
    <m/>
    <m/>
    <m/>
    <m/>
    <m/>
    <m/>
    <m/>
    <m/>
    <x v="3"/>
    <n v="0"/>
    <n v="0"/>
    <n v="0"/>
    <x v="0"/>
    <m/>
    <m/>
    <n v="309.5"/>
    <x v="0"/>
  </r>
  <r>
    <x v="23"/>
    <n v="21059"/>
    <x v="3512"/>
    <n v="280"/>
    <n v="45777"/>
    <n v="45964"/>
    <s v="Carmen"/>
    <m/>
    <s v="FASE 2"/>
    <n v="46047"/>
    <n v="0"/>
    <m/>
    <m/>
    <m/>
    <m/>
    <m/>
    <m/>
    <m/>
    <m/>
    <m/>
    <m/>
    <m/>
    <m/>
    <m/>
    <m/>
    <m/>
    <m/>
    <m/>
    <m/>
    <m/>
    <x v="3"/>
    <n v="0"/>
    <n v="0"/>
    <n v="0"/>
    <x v="0"/>
    <m/>
    <m/>
    <n v="28"/>
    <x v="0"/>
  </r>
  <r>
    <x v="23"/>
    <n v="21060"/>
    <x v="3513"/>
    <n v="16137"/>
    <n v="45777"/>
    <n v="45949"/>
    <s v="Carmen"/>
    <m/>
    <s v="FASE 2"/>
    <n v="46034"/>
    <n v="0"/>
    <m/>
    <m/>
    <m/>
    <m/>
    <m/>
    <m/>
    <m/>
    <m/>
    <m/>
    <m/>
    <m/>
    <m/>
    <m/>
    <m/>
    <m/>
    <m/>
    <m/>
    <m/>
    <m/>
    <x v="3"/>
    <n v="0"/>
    <n v="0"/>
    <n v="0"/>
    <x v="0"/>
    <m/>
    <m/>
    <n v="1613.7"/>
    <x v="0"/>
  </r>
  <r>
    <x v="23"/>
    <n v="21061"/>
    <x v="3514"/>
    <n v="7985"/>
    <n v="45777"/>
    <n v="45949"/>
    <s v="Carmen"/>
    <m/>
    <s v="FASE 2"/>
    <n v="45978"/>
    <n v="124"/>
    <n v="45597"/>
    <n v="0.4"/>
    <s v="SI"/>
    <n v="45498"/>
    <s v="SI"/>
    <n v="16"/>
    <n v="5000"/>
    <m/>
    <n v="0"/>
    <n v="4"/>
    <n v="2"/>
    <n v="3"/>
    <s v="SI.ROCIANA ACOGE"/>
    <s v="NO"/>
    <s v="NO"/>
    <m/>
    <m/>
    <m/>
    <m/>
    <x v="3"/>
    <n v="0.4"/>
    <n v="50"/>
    <n v="15"/>
    <x v="1"/>
    <n v="0.6261740763932373"/>
    <m/>
    <n v="798.5"/>
    <x v="1"/>
  </r>
  <r>
    <x v="23"/>
    <n v="21062"/>
    <x v="3515"/>
    <n v="1671"/>
    <n v="45777"/>
    <n v="45949"/>
    <s v="Carmen"/>
    <m/>
    <s v="FASE 2"/>
    <n v="46031"/>
    <n v="0"/>
    <m/>
    <m/>
    <m/>
    <m/>
    <m/>
    <m/>
    <m/>
    <m/>
    <m/>
    <m/>
    <m/>
    <m/>
    <m/>
    <m/>
    <m/>
    <m/>
    <m/>
    <m/>
    <m/>
    <x v="3"/>
    <n v="0"/>
    <n v="0"/>
    <n v="0"/>
    <x v="0"/>
    <m/>
    <m/>
    <n v="167.1"/>
    <x v="0"/>
  </r>
  <r>
    <x v="23"/>
    <n v="21063"/>
    <x v="3516"/>
    <n v="4036"/>
    <n v="45777"/>
    <n v="45949"/>
    <s v="Carmen"/>
    <m/>
    <s v="FASE 2"/>
    <n v="46031"/>
    <n v="0"/>
    <m/>
    <m/>
    <m/>
    <m/>
    <m/>
    <m/>
    <m/>
    <m/>
    <m/>
    <m/>
    <m/>
    <m/>
    <m/>
    <m/>
    <m/>
    <m/>
    <m/>
    <m/>
    <m/>
    <x v="3"/>
    <n v="0"/>
    <n v="0"/>
    <n v="0"/>
    <x v="0"/>
    <m/>
    <m/>
    <n v="403.6"/>
    <x v="0"/>
  </r>
  <r>
    <x v="23"/>
    <n v="21064"/>
    <x v="3517"/>
    <n v="9811"/>
    <n v="45777"/>
    <n v="45949"/>
    <s v="Carmen"/>
    <m/>
    <s v="FASE 2"/>
    <n v="45981"/>
    <n v="0"/>
    <m/>
    <m/>
    <s v="SI"/>
    <n v="45576"/>
    <m/>
    <m/>
    <n v="9370.73"/>
    <n v="21006.25"/>
    <m/>
    <m/>
    <m/>
    <m/>
    <s v="SI. ATHISA"/>
    <s v="NO.A TRAVES DEL CONVENIO CON DIPUTACION"/>
    <s v="NO"/>
    <m/>
    <m/>
    <m/>
    <m/>
    <x v="3"/>
    <n v="0"/>
    <n v="0"/>
    <n v="7"/>
    <x v="1"/>
    <n v="0.95512485985118745"/>
    <n v="2.1410916318418103"/>
    <n v="981.1"/>
    <x v="0"/>
  </r>
  <r>
    <x v="23"/>
    <n v="21066"/>
    <x v="3518"/>
    <n v="644"/>
    <n v="45777"/>
    <n v="45964"/>
    <s v="Carmen"/>
    <m/>
    <s v="FASE 2"/>
    <n v="45995"/>
    <n v="0"/>
    <m/>
    <m/>
    <m/>
    <m/>
    <m/>
    <m/>
    <m/>
    <m/>
    <m/>
    <m/>
    <m/>
    <m/>
    <m/>
    <m/>
    <m/>
    <m/>
    <m/>
    <m/>
    <m/>
    <x v="3"/>
    <n v="0"/>
    <n v="0"/>
    <n v="0"/>
    <x v="0"/>
    <m/>
    <m/>
    <n v="64.400000000000006"/>
    <x v="0"/>
  </r>
  <r>
    <x v="23"/>
    <n v="21065"/>
    <x v="3519"/>
    <n v="416"/>
    <n v="45777"/>
    <n v="45816"/>
    <s v="Carmen"/>
    <n v="45786"/>
    <s v="FASE 2"/>
    <s v="25/06/2025 INICIO PROCEDIMIENTO"/>
    <n v="0"/>
    <m/>
    <m/>
    <s v="SI"/>
    <s v="CONTESTA POR G.MAIL"/>
    <m/>
    <m/>
    <m/>
    <m/>
    <m/>
    <m/>
    <m/>
    <m/>
    <m/>
    <m/>
    <m/>
    <m/>
    <m/>
    <m/>
    <m/>
    <x v="3"/>
    <n v="0"/>
    <n v="0"/>
    <n v="2"/>
    <x v="1"/>
    <m/>
    <m/>
    <n v="41.6"/>
    <x v="0"/>
  </r>
  <r>
    <x v="23"/>
    <n v="21067"/>
    <x v="3520"/>
    <n v="472"/>
    <n v="45777"/>
    <n v="45964"/>
    <s v="Carmen"/>
    <m/>
    <s v="FASE 2"/>
    <n v="46031"/>
    <n v="0"/>
    <s v="--"/>
    <m/>
    <s v="SI"/>
    <n v="45964"/>
    <s v=" CONVENIO CON DIPUTACION DE HUELVA PARA TEMA ECONOMICO, RECOGIDA Y ALBERGUE DE ANIMALES"/>
    <m/>
    <m/>
    <m/>
    <m/>
    <m/>
    <m/>
    <m/>
    <m/>
    <m/>
    <s v="CONVENIO CON COLEGIO OFICIAL DE VETERINARIOS PARA METODO CER/ 1815 €"/>
    <m/>
    <m/>
    <m/>
    <m/>
    <x v="3"/>
    <n v="0"/>
    <n v="0"/>
    <n v="5"/>
    <x v="1"/>
    <m/>
    <m/>
    <n v="47.2"/>
    <x v="0"/>
  </r>
  <r>
    <x v="23"/>
    <n v="21068"/>
    <x v="3521"/>
    <n v="1128"/>
    <n v="45777"/>
    <n v="45949"/>
    <s v="Carmen"/>
    <m/>
    <s v="FASE 2"/>
    <n v="46079"/>
    <n v="0"/>
    <m/>
    <m/>
    <m/>
    <m/>
    <m/>
    <m/>
    <m/>
    <m/>
    <m/>
    <m/>
    <m/>
    <m/>
    <m/>
    <m/>
    <m/>
    <m/>
    <m/>
    <m/>
    <m/>
    <x v="3"/>
    <n v="0"/>
    <n v="0"/>
    <n v="0"/>
    <x v="0"/>
    <m/>
    <m/>
    <n v="112.8"/>
    <x v="0"/>
  </r>
  <r>
    <x v="23"/>
    <n v="21069"/>
    <x v="3522"/>
    <n v="2061"/>
    <n v="45777"/>
    <n v="45949"/>
    <s v="Carmen"/>
    <m/>
    <s v="FASE 2"/>
    <n v="45993"/>
    <n v="0"/>
    <m/>
    <m/>
    <m/>
    <m/>
    <s v="20/01/2026 ARCHIVO QUE NO SE ABRE"/>
    <m/>
    <m/>
    <m/>
    <m/>
    <m/>
    <m/>
    <m/>
    <m/>
    <m/>
    <m/>
    <m/>
    <m/>
    <m/>
    <m/>
    <x v="3"/>
    <n v="0"/>
    <n v="0"/>
    <n v="1"/>
    <x v="1"/>
    <m/>
    <m/>
    <n v="206.1"/>
    <x v="0"/>
  </r>
  <r>
    <x v="23"/>
    <n v="21070"/>
    <x v="3523"/>
    <n v="8110"/>
    <n v="45777"/>
    <n v="45805"/>
    <s v="Carmen"/>
    <n v="45779"/>
    <s v="FASE 2"/>
    <s v="30/12/2025 DESESTIMAR LA RECLAMACION"/>
    <n v="0"/>
    <m/>
    <m/>
    <m/>
    <m/>
    <s v="5  MAYO POR G.MAIL QUE ACCEDIENDO AL PORTAL DE TRANSPARENCIA VERE LO PUBLICADO"/>
    <m/>
    <m/>
    <m/>
    <m/>
    <m/>
    <m/>
    <m/>
    <m/>
    <m/>
    <m/>
    <m/>
    <m/>
    <m/>
    <m/>
    <x v="3"/>
    <n v="0"/>
    <n v="0"/>
    <n v="1"/>
    <x v="1"/>
    <m/>
    <m/>
    <n v="811"/>
    <x v="0"/>
  </r>
  <r>
    <x v="23"/>
    <n v="21071"/>
    <x v="3524"/>
    <n v="237"/>
    <n v="45777"/>
    <n v="45964"/>
    <s v="Carmen"/>
    <m/>
    <s v="FASE 2"/>
    <n v="46031"/>
    <n v="0"/>
    <m/>
    <m/>
    <m/>
    <m/>
    <m/>
    <m/>
    <m/>
    <m/>
    <m/>
    <m/>
    <m/>
    <m/>
    <m/>
    <m/>
    <m/>
    <m/>
    <m/>
    <m/>
    <m/>
    <x v="3"/>
    <n v="0"/>
    <n v="0"/>
    <n v="0"/>
    <x v="0"/>
    <m/>
    <m/>
    <n v="23.7"/>
    <x v="0"/>
  </r>
  <r>
    <x v="23"/>
    <n v="21072"/>
    <x v="3525"/>
    <n v="12611"/>
    <n v="45777"/>
    <m/>
    <s v="Carmen"/>
    <n v="45796"/>
    <s v="OK"/>
    <m/>
    <n v="174"/>
    <m/>
    <n v="0.62"/>
    <s v="SI"/>
    <n v="45489"/>
    <s v="NO"/>
    <n v="0"/>
    <n v="3000"/>
    <n v="3000"/>
    <n v="47"/>
    <n v="22"/>
    <n v="0"/>
    <m/>
    <s v="SI/ VALVERDE ANIMAL"/>
    <m/>
    <s v="SE ENCARGA LA ASOCIACION  VALVERDE ANIMAL"/>
    <m/>
    <m/>
    <m/>
    <m/>
    <x v="3"/>
    <n v="0.62"/>
    <n v="108"/>
    <n v="13"/>
    <x v="1"/>
    <n v="0.23788755848069146"/>
    <n v="0.23788755848069146"/>
    <n v="1261.0999999999999"/>
    <x v="1"/>
  </r>
  <r>
    <x v="23"/>
    <n v="21073"/>
    <x v="3526"/>
    <n v="2979"/>
    <n v="45777"/>
    <n v="45949"/>
    <s v="Carmen"/>
    <m/>
    <s v="FASE 2"/>
    <n v="45966"/>
    <n v="0"/>
    <m/>
    <m/>
    <m/>
    <m/>
    <m/>
    <m/>
    <m/>
    <m/>
    <m/>
    <m/>
    <m/>
    <m/>
    <m/>
    <m/>
    <m/>
    <m/>
    <m/>
    <m/>
    <m/>
    <x v="3"/>
    <n v="0"/>
    <n v="0"/>
    <n v="0"/>
    <x v="0"/>
    <m/>
    <m/>
    <n v="297.89999999999998"/>
    <x v="0"/>
  </r>
  <r>
    <x v="23"/>
    <n v="21074"/>
    <x v="3527"/>
    <n v="3302"/>
    <n v="45777"/>
    <n v="45949"/>
    <s v="Carmen"/>
    <m/>
    <s v="FASE 2"/>
    <n v="46034"/>
    <n v="0"/>
    <m/>
    <m/>
    <m/>
    <m/>
    <m/>
    <m/>
    <m/>
    <m/>
    <m/>
    <m/>
    <m/>
    <m/>
    <m/>
    <m/>
    <m/>
    <m/>
    <m/>
    <m/>
    <m/>
    <x v="3"/>
    <n v="0"/>
    <n v="0"/>
    <n v="0"/>
    <x v="0"/>
    <m/>
    <m/>
    <n v="330.2"/>
    <x v="0"/>
  </r>
  <r>
    <x v="23"/>
    <n v="21075"/>
    <x v="3528"/>
    <n v="380"/>
    <n v="45777"/>
    <n v="45820"/>
    <s v="Carmen"/>
    <n v="45791"/>
    <s v="FASE 2"/>
    <s v="7/7/25 INICIO PROCEDIMIENTO/ 02/09/2025 AMPLIACION DEL PLAZO"/>
    <n v="0"/>
    <s v="NO  HAY"/>
    <n v="0"/>
    <s v="SI"/>
    <n v="45761"/>
    <s v="NO"/>
    <n v="0"/>
    <n v="1344.43"/>
    <n v="1344.43"/>
    <m/>
    <m/>
    <m/>
    <m/>
    <s v="SI/ DIPUTACION DE HUELVA"/>
    <s v="NO"/>
    <s v="NO"/>
    <m/>
    <m/>
    <m/>
    <m/>
    <x v="3"/>
    <n v="0"/>
    <n v="0"/>
    <n v="12"/>
    <x v="1"/>
    <n v="3.5379736842105265"/>
    <n v="3.5379736842105265"/>
    <n v="38"/>
    <x v="0"/>
  </r>
  <r>
    <x v="23"/>
    <n v="21076"/>
    <x v="3529"/>
    <n v="2936"/>
    <n v="45777"/>
    <n v="45949"/>
    <s v="Carmen"/>
    <m/>
    <s v="FASE 2"/>
    <n v="46086"/>
    <n v="0"/>
    <m/>
    <m/>
    <m/>
    <m/>
    <m/>
    <m/>
    <m/>
    <m/>
    <m/>
    <m/>
    <m/>
    <m/>
    <m/>
    <m/>
    <m/>
    <m/>
    <m/>
    <m/>
    <m/>
    <x v="3"/>
    <n v="0"/>
    <n v="0"/>
    <n v="0"/>
    <x v="0"/>
    <m/>
    <m/>
    <n v="293.60000000000002"/>
    <x v="0"/>
  </r>
  <r>
    <x v="23"/>
    <n v="21077"/>
    <x v="3530"/>
    <n v="2128"/>
    <n v="45777"/>
    <n v="45949"/>
    <s v="Carmen"/>
    <m/>
    <s v="FASE 2"/>
    <n v="45966"/>
    <n v="0"/>
    <m/>
    <m/>
    <m/>
    <m/>
    <m/>
    <m/>
    <m/>
    <m/>
    <m/>
    <m/>
    <m/>
    <m/>
    <m/>
    <m/>
    <m/>
    <m/>
    <m/>
    <m/>
    <m/>
    <x v="3"/>
    <n v="0"/>
    <n v="0"/>
    <n v="0"/>
    <x v="0"/>
    <m/>
    <m/>
    <n v="212.8"/>
    <x v="0"/>
  </r>
  <r>
    <x v="23"/>
    <n v="21078"/>
    <x v="3531"/>
    <n v="2963"/>
    <n v="45777"/>
    <n v="45949"/>
    <s v="Carmen"/>
    <m/>
    <s v="FASE 2"/>
    <s v="NO APARECE"/>
    <n v="0"/>
    <m/>
    <m/>
    <s v="SI"/>
    <n v="45803"/>
    <s v="SI"/>
    <m/>
    <m/>
    <m/>
    <n v="1"/>
    <n v="0"/>
    <n v="0"/>
    <n v="0"/>
    <s v="SI/ --"/>
    <s v="SI"/>
    <s v="SI"/>
    <m/>
    <m/>
    <m/>
    <m/>
    <x v="3"/>
    <n v="0"/>
    <n v="0"/>
    <n v="10"/>
    <x v="1"/>
    <m/>
    <m/>
    <n v="296.3"/>
    <x v="0"/>
  </r>
  <r>
    <x v="23"/>
    <n v="21902"/>
    <x v="3532"/>
    <n v="1189"/>
    <n v="45777"/>
    <n v="45949"/>
    <s v="Carmen"/>
    <m/>
    <s v="FASE 2"/>
    <n v="46034"/>
    <n v="0"/>
    <m/>
    <m/>
    <m/>
    <m/>
    <m/>
    <m/>
    <m/>
    <m/>
    <m/>
    <m/>
    <m/>
    <m/>
    <m/>
    <m/>
    <m/>
    <m/>
    <m/>
    <m/>
    <m/>
    <x v="3"/>
    <n v="0"/>
    <n v="0"/>
    <n v="0"/>
    <x v="0"/>
    <m/>
    <m/>
    <n v="118.9"/>
    <x v="0"/>
  </r>
  <r>
    <x v="23"/>
    <n v="21079"/>
    <x v="3533"/>
    <n v="735"/>
    <n v="45777"/>
    <n v="45964"/>
    <s v="Carmen"/>
    <m/>
    <s v="FASE 2"/>
    <n v="46059"/>
    <n v="0"/>
    <m/>
    <n v="30"/>
    <s v="SI"/>
    <n v="45852"/>
    <s v="SI"/>
    <n v="30"/>
    <n v="4500"/>
    <n v="700"/>
    <m/>
    <m/>
    <m/>
    <m/>
    <s v="SI/DIPUTACION PROVINCIAL DE HUELVA Y COLEGIO OFICIAL DE VETERINARIOS DE HUELVA"/>
    <s v="NO"/>
    <s v="NO"/>
    <m/>
    <m/>
    <m/>
    <m/>
    <x v="3"/>
    <n v="0.3"/>
    <n v="0"/>
    <n v="10"/>
    <x v="1"/>
    <n v="6.1224489795918364"/>
    <n v="0.95238095238095233"/>
    <n v="73.5"/>
    <x v="0"/>
  </r>
  <r>
    <x v="24"/>
    <n v="22001"/>
    <x v="3534"/>
    <n v="264"/>
    <n v="45784"/>
    <m/>
    <s v="Carmen"/>
    <m/>
    <s v="ENVIADO"/>
    <m/>
    <n v="0"/>
    <m/>
    <m/>
    <m/>
    <m/>
    <m/>
    <m/>
    <m/>
    <m/>
    <m/>
    <m/>
    <m/>
    <m/>
    <m/>
    <m/>
    <m/>
    <m/>
    <m/>
    <m/>
    <m/>
    <x v="11"/>
    <n v="0"/>
    <n v="0"/>
    <n v="0"/>
    <x v="0"/>
    <m/>
    <m/>
    <n v="26.4"/>
    <x v="0"/>
  </r>
  <r>
    <x v="24"/>
    <n v="22002"/>
    <x v="3535"/>
    <n v="163"/>
    <n v="45784"/>
    <m/>
    <s v="Carmen"/>
    <m/>
    <m/>
    <m/>
    <n v="0"/>
    <m/>
    <m/>
    <m/>
    <m/>
    <m/>
    <m/>
    <m/>
    <m/>
    <m/>
    <m/>
    <m/>
    <m/>
    <m/>
    <m/>
    <m/>
    <m/>
    <m/>
    <m/>
    <m/>
    <x v="11"/>
    <n v="0"/>
    <n v="0"/>
    <n v="0"/>
    <x v="0"/>
    <m/>
    <m/>
    <n v="16.3"/>
    <x v="0"/>
  </r>
  <r>
    <x v="24"/>
    <n v="22003"/>
    <x v="3536"/>
    <n v="207"/>
    <n v="45784"/>
    <n v="45971"/>
    <s v="Carmen"/>
    <m/>
    <s v="FASE 2"/>
    <m/>
    <n v="0"/>
    <m/>
    <m/>
    <m/>
    <m/>
    <m/>
    <m/>
    <m/>
    <m/>
    <m/>
    <m/>
    <m/>
    <m/>
    <m/>
    <m/>
    <m/>
    <m/>
    <m/>
    <m/>
    <m/>
    <x v="11"/>
    <n v="0"/>
    <n v="0"/>
    <n v="0"/>
    <x v="0"/>
    <m/>
    <m/>
    <n v="20.7"/>
    <x v="0"/>
  </r>
  <r>
    <x v="24"/>
    <n v="22004"/>
    <x v="3537"/>
    <n v="140"/>
    <n v="45784"/>
    <m/>
    <s v="Carmen"/>
    <m/>
    <m/>
    <m/>
    <n v="0"/>
    <m/>
    <m/>
    <m/>
    <m/>
    <m/>
    <m/>
    <m/>
    <m/>
    <m/>
    <m/>
    <m/>
    <m/>
    <m/>
    <m/>
    <m/>
    <m/>
    <m/>
    <m/>
    <m/>
    <x v="11"/>
    <n v="0"/>
    <n v="0"/>
    <n v="0"/>
    <x v="0"/>
    <m/>
    <m/>
    <n v="14"/>
    <x v="0"/>
  </r>
  <r>
    <x v="24"/>
    <n v="22907"/>
    <x v="3538"/>
    <n v="2317"/>
    <n v="45784"/>
    <n v="45957"/>
    <s v="Carmen"/>
    <m/>
    <s v="FASE 2"/>
    <m/>
    <n v="0"/>
    <m/>
    <m/>
    <m/>
    <m/>
    <m/>
    <m/>
    <m/>
    <m/>
    <m/>
    <m/>
    <m/>
    <m/>
    <m/>
    <m/>
    <m/>
    <m/>
    <m/>
    <m/>
    <m/>
    <x v="11"/>
    <n v="0"/>
    <n v="0"/>
    <n v="0"/>
    <x v="0"/>
    <m/>
    <m/>
    <n v="231.7"/>
    <x v="0"/>
  </r>
  <r>
    <x v="24"/>
    <n v="22006"/>
    <x v="3539"/>
    <n v="313"/>
    <n v="45784"/>
    <n v="45971"/>
    <s v="Carmen"/>
    <m/>
    <s v="FASE 2"/>
    <m/>
    <n v="0"/>
    <m/>
    <m/>
    <m/>
    <m/>
    <m/>
    <m/>
    <m/>
    <m/>
    <m/>
    <m/>
    <m/>
    <m/>
    <m/>
    <m/>
    <m/>
    <m/>
    <m/>
    <m/>
    <m/>
    <x v="11"/>
    <n v="0"/>
    <n v="0"/>
    <n v="0"/>
    <x v="0"/>
    <m/>
    <m/>
    <n v="31.3"/>
    <x v="0"/>
  </r>
  <r>
    <x v="24"/>
    <n v="22007"/>
    <x v="3540"/>
    <n v="1142"/>
    <n v="45784"/>
    <n v="45957"/>
    <s v="Carmen"/>
    <m/>
    <s v="FASE 2"/>
    <m/>
    <n v="0"/>
    <m/>
    <m/>
    <m/>
    <m/>
    <m/>
    <m/>
    <m/>
    <m/>
    <m/>
    <m/>
    <m/>
    <m/>
    <m/>
    <m/>
    <m/>
    <m/>
    <m/>
    <m/>
    <m/>
    <x v="11"/>
    <n v="0"/>
    <n v="0"/>
    <n v="0"/>
    <x v="0"/>
    <m/>
    <m/>
    <n v="114.2"/>
    <x v="0"/>
  </r>
  <r>
    <x v="24"/>
    <n v="22008"/>
    <x v="3541"/>
    <n v="211"/>
    <n v="45784"/>
    <n v="45971"/>
    <s v="Carmen"/>
    <m/>
    <s v="FASE 2"/>
    <m/>
    <n v="0"/>
    <m/>
    <m/>
    <m/>
    <m/>
    <m/>
    <m/>
    <m/>
    <m/>
    <m/>
    <m/>
    <m/>
    <m/>
    <m/>
    <m/>
    <m/>
    <m/>
    <m/>
    <m/>
    <m/>
    <x v="11"/>
    <n v="0"/>
    <n v="0"/>
    <n v="0"/>
    <x v="0"/>
    <m/>
    <m/>
    <n v="21.1"/>
    <x v="0"/>
  </r>
  <r>
    <x v="24"/>
    <n v="22009"/>
    <x v="3542"/>
    <n v="709"/>
    <n v="45784"/>
    <n v="45971"/>
    <s v="Carmen"/>
    <m/>
    <s v="FASE 2"/>
    <m/>
    <n v="0"/>
    <m/>
    <m/>
    <m/>
    <m/>
    <m/>
    <m/>
    <m/>
    <m/>
    <m/>
    <m/>
    <m/>
    <m/>
    <m/>
    <m/>
    <m/>
    <m/>
    <m/>
    <m/>
    <m/>
    <x v="11"/>
    <n v="0"/>
    <n v="0"/>
    <n v="0"/>
    <x v="0"/>
    <m/>
    <m/>
    <n v="70.900000000000006"/>
    <x v="0"/>
  </r>
  <r>
    <x v="24"/>
    <n v="22011"/>
    <x v="3543"/>
    <n v="128"/>
    <n v="45784"/>
    <m/>
    <s v="Carmen"/>
    <m/>
    <m/>
    <m/>
    <n v="0"/>
    <m/>
    <m/>
    <m/>
    <m/>
    <m/>
    <m/>
    <m/>
    <m/>
    <m/>
    <m/>
    <m/>
    <m/>
    <m/>
    <m/>
    <m/>
    <m/>
    <m/>
    <m/>
    <m/>
    <x v="11"/>
    <n v="0"/>
    <n v="0"/>
    <n v="0"/>
    <x v="0"/>
    <m/>
    <m/>
    <n v="12.8"/>
    <x v="0"/>
  </r>
  <r>
    <x v="24"/>
    <n v="22012"/>
    <x v="3544"/>
    <n v="111"/>
    <n v="45784"/>
    <m/>
    <s v="Carmen"/>
    <m/>
    <m/>
    <m/>
    <n v="0"/>
    <m/>
    <m/>
    <m/>
    <m/>
    <m/>
    <m/>
    <m/>
    <m/>
    <m/>
    <m/>
    <m/>
    <m/>
    <m/>
    <m/>
    <m/>
    <m/>
    <m/>
    <m/>
    <m/>
    <x v="11"/>
    <n v="0"/>
    <n v="0"/>
    <n v="0"/>
    <x v="0"/>
    <m/>
    <m/>
    <n v="11.1"/>
    <x v="0"/>
  </r>
  <r>
    <x v="24"/>
    <n v="22014"/>
    <x v="3545"/>
    <n v="272"/>
    <n v="45784"/>
    <n v="45971"/>
    <s v="Carmen"/>
    <m/>
    <s v="FASE 2"/>
    <m/>
    <n v="0"/>
    <m/>
    <m/>
    <m/>
    <m/>
    <m/>
    <m/>
    <m/>
    <m/>
    <m/>
    <m/>
    <m/>
    <m/>
    <m/>
    <m/>
    <m/>
    <m/>
    <m/>
    <m/>
    <m/>
    <x v="11"/>
    <n v="0"/>
    <n v="0"/>
    <n v="0"/>
    <x v="0"/>
    <m/>
    <m/>
    <n v="27.2"/>
    <x v="0"/>
  </r>
  <r>
    <x v="24"/>
    <n v="22015"/>
    <x v="3546"/>
    <n v="372"/>
    <n v="45784"/>
    <n v="45971"/>
    <s v="Carmen"/>
    <m/>
    <s v="FASE 2"/>
    <m/>
    <n v="0"/>
    <m/>
    <m/>
    <m/>
    <m/>
    <m/>
    <m/>
    <m/>
    <m/>
    <m/>
    <m/>
    <m/>
    <m/>
    <m/>
    <m/>
    <m/>
    <m/>
    <m/>
    <m/>
    <m/>
    <x v="11"/>
    <n v="0"/>
    <n v="0"/>
    <n v="0"/>
    <x v="0"/>
    <m/>
    <m/>
    <n v="37.200000000000003"/>
    <x v="0"/>
  </r>
  <r>
    <x v="24"/>
    <n v="22013"/>
    <x v="3547"/>
    <n v="283"/>
    <n v="45784"/>
    <n v="45971"/>
    <s v="Carmen"/>
    <m/>
    <s v="FASE 2"/>
    <m/>
    <n v="0"/>
    <m/>
    <m/>
    <m/>
    <m/>
    <m/>
    <m/>
    <m/>
    <m/>
    <m/>
    <m/>
    <m/>
    <m/>
    <m/>
    <m/>
    <m/>
    <m/>
    <m/>
    <m/>
    <m/>
    <x v="11"/>
    <n v="0"/>
    <n v="0"/>
    <n v="0"/>
    <x v="0"/>
    <m/>
    <m/>
    <n v="28.3"/>
    <x v="0"/>
  </r>
  <r>
    <x v="24"/>
    <n v="22016"/>
    <x v="3548"/>
    <n v="639"/>
    <n v="45784"/>
    <m/>
    <s v="Carmen"/>
    <m/>
    <s v="ENVIADO"/>
    <m/>
    <n v="0"/>
    <m/>
    <m/>
    <m/>
    <m/>
    <m/>
    <m/>
    <m/>
    <m/>
    <m/>
    <m/>
    <m/>
    <m/>
    <m/>
    <m/>
    <m/>
    <m/>
    <m/>
    <m/>
    <m/>
    <x v="11"/>
    <n v="0"/>
    <n v="0"/>
    <n v="0"/>
    <x v="0"/>
    <m/>
    <m/>
    <n v="63.9"/>
    <x v="0"/>
  </r>
  <r>
    <x v="24"/>
    <n v="22017"/>
    <x v="3549"/>
    <n v="1109"/>
    <n v="45784"/>
    <n v="45957"/>
    <s v="Carmen"/>
    <m/>
    <s v="FASE 2"/>
    <m/>
    <n v="0"/>
    <m/>
    <m/>
    <m/>
    <m/>
    <m/>
    <m/>
    <m/>
    <m/>
    <m/>
    <m/>
    <m/>
    <m/>
    <m/>
    <m/>
    <m/>
    <m/>
    <m/>
    <m/>
    <m/>
    <x v="11"/>
    <n v="0"/>
    <n v="0"/>
    <n v="0"/>
    <x v="0"/>
    <m/>
    <m/>
    <n v="110.9"/>
    <x v="0"/>
  </r>
  <r>
    <x v="24"/>
    <n v="22018"/>
    <x v="3550"/>
    <n v="400"/>
    <n v="45784"/>
    <n v="45971"/>
    <s v="Carmen"/>
    <m/>
    <s v="FASE 2"/>
    <m/>
    <n v="0"/>
    <m/>
    <m/>
    <m/>
    <m/>
    <m/>
    <m/>
    <m/>
    <m/>
    <m/>
    <m/>
    <m/>
    <m/>
    <m/>
    <m/>
    <m/>
    <m/>
    <m/>
    <m/>
    <m/>
    <x v="11"/>
    <n v="0"/>
    <n v="0"/>
    <n v="0"/>
    <x v="0"/>
    <m/>
    <m/>
    <n v="40"/>
    <x v="0"/>
  </r>
  <r>
    <x v="24"/>
    <n v="22019"/>
    <x v="3551"/>
    <n v="225"/>
    <n v="45784"/>
    <n v="45971"/>
    <s v="Carmen"/>
    <m/>
    <s v="FASE 2"/>
    <m/>
    <n v="0"/>
    <m/>
    <m/>
    <m/>
    <m/>
    <m/>
    <m/>
    <m/>
    <m/>
    <m/>
    <m/>
    <m/>
    <m/>
    <m/>
    <m/>
    <m/>
    <m/>
    <m/>
    <m/>
    <m/>
    <x v="11"/>
    <n v="0"/>
    <n v="0"/>
    <n v="0"/>
    <x v="0"/>
    <m/>
    <m/>
    <n v="22.5"/>
    <x v="0"/>
  </r>
  <r>
    <x v="24"/>
    <n v="22020"/>
    <x v="3552"/>
    <n v="129"/>
    <n v="45784"/>
    <m/>
    <s v="Carmen"/>
    <m/>
    <m/>
    <m/>
    <n v="0"/>
    <m/>
    <m/>
    <m/>
    <m/>
    <m/>
    <m/>
    <m/>
    <m/>
    <m/>
    <m/>
    <m/>
    <m/>
    <m/>
    <m/>
    <m/>
    <m/>
    <m/>
    <m/>
    <m/>
    <x v="11"/>
    <n v="0"/>
    <n v="0"/>
    <n v="0"/>
    <x v="0"/>
    <m/>
    <m/>
    <n v="12.9"/>
    <x v="0"/>
  </r>
  <r>
    <x v="24"/>
    <n v="22021"/>
    <x v="3553"/>
    <n v="2437"/>
    <n v="45784"/>
    <n v="45957"/>
    <s v="Carmen"/>
    <m/>
    <s v="FASE 2"/>
    <m/>
    <n v="0"/>
    <m/>
    <m/>
    <m/>
    <m/>
    <m/>
    <m/>
    <m/>
    <m/>
    <m/>
    <m/>
    <m/>
    <m/>
    <m/>
    <m/>
    <m/>
    <m/>
    <m/>
    <m/>
    <m/>
    <x v="11"/>
    <n v="0"/>
    <n v="0"/>
    <n v="0"/>
    <x v="0"/>
    <m/>
    <m/>
    <n v="243.7"/>
    <x v="0"/>
  </r>
  <r>
    <x v="24"/>
    <n v="22022"/>
    <x v="3554"/>
    <n v="708"/>
    <n v="45784"/>
    <n v="45971"/>
    <s v="Carmen"/>
    <m/>
    <s v="FASE 2"/>
    <m/>
    <n v="0"/>
    <m/>
    <m/>
    <m/>
    <m/>
    <m/>
    <m/>
    <m/>
    <m/>
    <m/>
    <m/>
    <m/>
    <m/>
    <m/>
    <m/>
    <m/>
    <m/>
    <m/>
    <m/>
    <m/>
    <x v="11"/>
    <n v="0"/>
    <n v="0"/>
    <n v="0"/>
    <x v="0"/>
    <m/>
    <m/>
    <n v="70.8"/>
    <x v="0"/>
  </r>
  <r>
    <x v="24"/>
    <n v="22023"/>
    <x v="3555"/>
    <n v="444"/>
    <n v="45784"/>
    <n v="45971"/>
    <s v="Carmen"/>
    <m/>
    <s v="FASE 2"/>
    <m/>
    <n v="0"/>
    <m/>
    <m/>
    <m/>
    <m/>
    <m/>
    <m/>
    <m/>
    <m/>
    <m/>
    <m/>
    <m/>
    <m/>
    <m/>
    <m/>
    <m/>
    <m/>
    <m/>
    <m/>
    <m/>
    <x v="11"/>
    <n v="0"/>
    <n v="0"/>
    <n v="0"/>
    <x v="0"/>
    <m/>
    <m/>
    <n v="44.4"/>
    <x v="0"/>
  </r>
  <r>
    <x v="24"/>
    <n v="22024"/>
    <x v="3556"/>
    <n v="338"/>
    <n v="45784"/>
    <m/>
    <s v="Carmen"/>
    <m/>
    <s v="ENVIADO"/>
    <m/>
    <n v="0"/>
    <m/>
    <m/>
    <m/>
    <m/>
    <m/>
    <m/>
    <m/>
    <m/>
    <m/>
    <m/>
    <m/>
    <m/>
    <m/>
    <m/>
    <m/>
    <m/>
    <m/>
    <m/>
    <m/>
    <x v="11"/>
    <n v="0"/>
    <n v="0"/>
    <n v="0"/>
    <x v="0"/>
    <m/>
    <m/>
    <n v="33.799999999999997"/>
    <x v="0"/>
  </r>
  <r>
    <x v="24"/>
    <n v="22025"/>
    <x v="3557"/>
    <n v="1472"/>
    <n v="45784"/>
    <n v="45957"/>
    <s v="Carmen"/>
    <m/>
    <s v="FASE 2"/>
    <m/>
    <n v="0"/>
    <m/>
    <m/>
    <m/>
    <m/>
    <m/>
    <m/>
    <m/>
    <m/>
    <m/>
    <m/>
    <m/>
    <m/>
    <m/>
    <m/>
    <m/>
    <m/>
    <m/>
    <m/>
    <m/>
    <x v="11"/>
    <n v="0"/>
    <n v="0"/>
    <n v="0"/>
    <x v="0"/>
    <m/>
    <m/>
    <n v="147.19999999999999"/>
    <x v="0"/>
  </r>
  <r>
    <x v="24"/>
    <n v="22027"/>
    <x v="3558"/>
    <n v="364"/>
    <n v="45784"/>
    <n v="45971"/>
    <s v="Carmen"/>
    <m/>
    <s v="FASE 2"/>
    <m/>
    <n v="0"/>
    <m/>
    <m/>
    <m/>
    <m/>
    <m/>
    <m/>
    <m/>
    <m/>
    <m/>
    <m/>
    <m/>
    <m/>
    <m/>
    <m/>
    <m/>
    <m/>
    <m/>
    <m/>
    <m/>
    <x v="11"/>
    <n v="0"/>
    <n v="0"/>
    <n v="0"/>
    <x v="0"/>
    <m/>
    <m/>
    <n v="36.4"/>
    <x v="0"/>
  </r>
  <r>
    <x v="24"/>
    <n v="22028"/>
    <x v="3559"/>
    <n v="413"/>
    <n v="45784"/>
    <n v="45971"/>
    <s v="Carmen"/>
    <m/>
    <s v="FASE 2"/>
    <m/>
    <n v="0"/>
    <m/>
    <m/>
    <m/>
    <m/>
    <m/>
    <m/>
    <m/>
    <m/>
    <m/>
    <m/>
    <m/>
    <m/>
    <m/>
    <m/>
    <m/>
    <m/>
    <m/>
    <m/>
    <m/>
    <x v="11"/>
    <n v="0"/>
    <n v="0"/>
    <n v="0"/>
    <x v="0"/>
    <m/>
    <m/>
    <n v="41.3"/>
    <x v="0"/>
  </r>
  <r>
    <x v="24"/>
    <n v="22029"/>
    <x v="3560"/>
    <n v="126"/>
    <n v="45784"/>
    <m/>
    <s v="Carmen"/>
    <m/>
    <m/>
    <m/>
    <n v="0"/>
    <m/>
    <m/>
    <m/>
    <m/>
    <m/>
    <m/>
    <m/>
    <m/>
    <m/>
    <m/>
    <m/>
    <m/>
    <m/>
    <m/>
    <m/>
    <m/>
    <m/>
    <m/>
    <m/>
    <x v="11"/>
    <n v="0"/>
    <n v="0"/>
    <n v="0"/>
    <x v="0"/>
    <m/>
    <m/>
    <n v="12.6"/>
    <x v="0"/>
  </r>
  <r>
    <x v="24"/>
    <n v="22032"/>
    <x v="3561"/>
    <n v="114"/>
    <n v="45784"/>
    <m/>
    <s v="Carmen"/>
    <m/>
    <m/>
    <m/>
    <n v="0"/>
    <m/>
    <m/>
    <m/>
    <m/>
    <m/>
    <m/>
    <m/>
    <m/>
    <m/>
    <m/>
    <m/>
    <m/>
    <m/>
    <m/>
    <m/>
    <m/>
    <m/>
    <m/>
    <m/>
    <x v="11"/>
    <n v="0"/>
    <n v="0"/>
    <n v="0"/>
    <x v="0"/>
    <m/>
    <m/>
    <n v="11.4"/>
    <x v="0"/>
  </r>
  <r>
    <x v="24"/>
    <n v="22035"/>
    <x v="3562"/>
    <n v="306"/>
    <n v="45784"/>
    <n v="45971"/>
    <s v="Carmen"/>
    <m/>
    <s v="FASE 2"/>
    <m/>
    <n v="0"/>
    <m/>
    <m/>
    <m/>
    <m/>
    <m/>
    <m/>
    <m/>
    <m/>
    <m/>
    <m/>
    <m/>
    <m/>
    <m/>
    <m/>
    <m/>
    <m/>
    <m/>
    <m/>
    <m/>
    <x v="11"/>
    <n v="0"/>
    <n v="0"/>
    <n v="0"/>
    <x v="0"/>
    <m/>
    <m/>
    <n v="30.6"/>
    <x v="0"/>
  </r>
  <r>
    <x v="24"/>
    <n v="22036"/>
    <x v="3563"/>
    <n v="112"/>
    <n v="45784"/>
    <m/>
    <s v="Carmen"/>
    <m/>
    <m/>
    <m/>
    <n v="0"/>
    <m/>
    <m/>
    <m/>
    <m/>
    <m/>
    <m/>
    <m/>
    <m/>
    <m/>
    <m/>
    <m/>
    <m/>
    <m/>
    <m/>
    <m/>
    <m/>
    <m/>
    <m/>
    <m/>
    <x v="11"/>
    <n v="0"/>
    <n v="0"/>
    <n v="0"/>
    <x v="0"/>
    <m/>
    <m/>
    <n v="11.2"/>
    <x v="0"/>
  </r>
  <r>
    <x v="24"/>
    <n v="22037"/>
    <x v="3564"/>
    <n v="165"/>
    <n v="45784"/>
    <m/>
    <s v="Carmen"/>
    <m/>
    <m/>
    <m/>
    <n v="0"/>
    <m/>
    <m/>
    <m/>
    <m/>
    <m/>
    <m/>
    <m/>
    <m/>
    <m/>
    <m/>
    <m/>
    <m/>
    <m/>
    <m/>
    <m/>
    <m/>
    <m/>
    <m/>
    <m/>
    <x v="11"/>
    <n v="0"/>
    <n v="0"/>
    <n v="0"/>
    <x v="0"/>
    <m/>
    <m/>
    <n v="16.5"/>
    <x v="0"/>
  </r>
  <r>
    <x v="24"/>
    <n v="22039"/>
    <x v="3565"/>
    <n v="1066"/>
    <n v="45784"/>
    <n v="45957"/>
    <s v="Carmen"/>
    <m/>
    <s v="REGISTRO RECHAZADO 07/08/2025"/>
    <s v="FASE 2"/>
    <n v="0"/>
    <m/>
    <m/>
    <m/>
    <m/>
    <m/>
    <m/>
    <m/>
    <m/>
    <m/>
    <m/>
    <m/>
    <m/>
    <m/>
    <m/>
    <m/>
    <m/>
    <m/>
    <m/>
    <m/>
    <x v="11"/>
    <n v="0"/>
    <n v="0"/>
    <n v="0"/>
    <x v="0"/>
    <m/>
    <m/>
    <n v="106.6"/>
    <x v="0"/>
  </r>
  <r>
    <x v="24"/>
    <n v="22040"/>
    <x v="3566"/>
    <n v="183"/>
    <n v="45784"/>
    <m/>
    <s v="Carmen"/>
    <m/>
    <m/>
    <m/>
    <n v="0"/>
    <m/>
    <m/>
    <m/>
    <m/>
    <m/>
    <m/>
    <m/>
    <m/>
    <m/>
    <m/>
    <m/>
    <m/>
    <m/>
    <m/>
    <m/>
    <m/>
    <m/>
    <m/>
    <m/>
    <x v="11"/>
    <n v="0"/>
    <n v="0"/>
    <n v="0"/>
    <x v="0"/>
    <m/>
    <m/>
    <n v="18.3"/>
    <x v="0"/>
  </r>
  <r>
    <x v="24"/>
    <n v="22041"/>
    <x v="3567"/>
    <n v="164"/>
    <n v="45784"/>
    <m/>
    <s v="Carmen"/>
    <m/>
    <m/>
    <m/>
    <n v="0"/>
    <m/>
    <m/>
    <m/>
    <m/>
    <m/>
    <m/>
    <m/>
    <m/>
    <m/>
    <m/>
    <m/>
    <m/>
    <m/>
    <m/>
    <m/>
    <m/>
    <m/>
    <m/>
    <m/>
    <x v="11"/>
    <n v="0"/>
    <n v="0"/>
    <n v="0"/>
    <x v="0"/>
    <m/>
    <m/>
    <n v="16.399999999999999"/>
    <x v="0"/>
  </r>
  <r>
    <x v="24"/>
    <n v="22042"/>
    <x v="3568"/>
    <n v="157"/>
    <n v="45784"/>
    <m/>
    <s v="Carmen"/>
    <m/>
    <m/>
    <m/>
    <n v="0"/>
    <m/>
    <m/>
    <m/>
    <m/>
    <m/>
    <m/>
    <m/>
    <m/>
    <m/>
    <m/>
    <m/>
    <m/>
    <m/>
    <m/>
    <m/>
    <m/>
    <m/>
    <m/>
    <m/>
    <x v="11"/>
    <n v="0"/>
    <n v="0"/>
    <n v="0"/>
    <x v="0"/>
    <m/>
    <m/>
    <n v="15.7"/>
    <x v="0"/>
  </r>
  <r>
    <x v="24"/>
    <n v="22043"/>
    <x v="3569"/>
    <n v="90"/>
    <n v="45784"/>
    <m/>
    <s v="Carmen"/>
    <m/>
    <m/>
    <m/>
    <n v="0"/>
    <m/>
    <m/>
    <m/>
    <m/>
    <m/>
    <m/>
    <m/>
    <m/>
    <m/>
    <m/>
    <m/>
    <m/>
    <m/>
    <m/>
    <m/>
    <m/>
    <m/>
    <m/>
    <m/>
    <x v="11"/>
    <n v="0"/>
    <n v="0"/>
    <n v="0"/>
    <x v="0"/>
    <m/>
    <m/>
    <n v="9"/>
    <x v="0"/>
  </r>
  <r>
    <x v="24"/>
    <n v="22044"/>
    <x v="3570"/>
    <n v="263"/>
    <n v="45784"/>
    <n v="45971"/>
    <s v="Carmen"/>
    <m/>
    <s v="FASE 2"/>
    <m/>
    <n v="0"/>
    <m/>
    <m/>
    <m/>
    <m/>
    <m/>
    <m/>
    <m/>
    <m/>
    <m/>
    <m/>
    <m/>
    <m/>
    <m/>
    <m/>
    <m/>
    <m/>
    <m/>
    <m/>
    <m/>
    <x v="11"/>
    <n v="0"/>
    <n v="0"/>
    <n v="0"/>
    <x v="0"/>
    <m/>
    <m/>
    <n v="26.3"/>
    <x v="0"/>
  </r>
  <r>
    <x v="24"/>
    <n v="22045"/>
    <x v="3571"/>
    <n v="82"/>
    <n v="45784"/>
    <m/>
    <s v="Carmen"/>
    <m/>
    <m/>
    <m/>
    <n v="0"/>
    <m/>
    <m/>
    <m/>
    <m/>
    <m/>
    <m/>
    <m/>
    <m/>
    <m/>
    <m/>
    <m/>
    <m/>
    <m/>
    <m/>
    <m/>
    <m/>
    <m/>
    <m/>
    <m/>
    <x v="11"/>
    <n v="0"/>
    <n v="0"/>
    <n v="0"/>
    <x v="0"/>
    <m/>
    <m/>
    <n v="8.1999999999999993"/>
    <x v="0"/>
  </r>
  <r>
    <x v="24"/>
    <n v="22046"/>
    <x v="3572"/>
    <n v="864"/>
    <n v="45784"/>
    <n v="45971"/>
    <s v="Carmen"/>
    <m/>
    <s v="FASE 2"/>
    <m/>
    <n v="0"/>
    <m/>
    <m/>
    <m/>
    <m/>
    <m/>
    <m/>
    <m/>
    <m/>
    <m/>
    <m/>
    <m/>
    <m/>
    <m/>
    <m/>
    <m/>
    <m/>
    <m/>
    <m/>
    <m/>
    <x v="11"/>
    <n v="0"/>
    <n v="0"/>
    <n v="0"/>
    <x v="0"/>
    <m/>
    <m/>
    <n v="86.4"/>
    <x v="0"/>
  </r>
  <r>
    <x v="24"/>
    <n v="22047"/>
    <x v="3573"/>
    <n v="328"/>
    <n v="45784"/>
    <n v="45971"/>
    <s v="Carmen"/>
    <m/>
    <s v="FASE 2"/>
    <m/>
    <n v="0"/>
    <m/>
    <m/>
    <m/>
    <m/>
    <m/>
    <m/>
    <m/>
    <m/>
    <m/>
    <m/>
    <m/>
    <m/>
    <m/>
    <m/>
    <m/>
    <m/>
    <m/>
    <m/>
    <m/>
    <x v="11"/>
    <n v="0"/>
    <n v="0"/>
    <n v="0"/>
    <x v="0"/>
    <m/>
    <m/>
    <n v="32.799999999999997"/>
    <x v="0"/>
  </r>
  <r>
    <x v="24"/>
    <n v="22048"/>
    <x v="3574"/>
    <n v="17558"/>
    <n v="45784"/>
    <n v="45957"/>
    <s v="Carmen"/>
    <m/>
    <s v="FASE 2"/>
    <m/>
    <n v="0"/>
    <m/>
    <m/>
    <m/>
    <m/>
    <m/>
    <m/>
    <m/>
    <m/>
    <m/>
    <m/>
    <m/>
    <m/>
    <m/>
    <m/>
    <m/>
    <m/>
    <m/>
    <m/>
    <m/>
    <x v="11"/>
    <n v="0"/>
    <n v="0"/>
    <n v="0"/>
    <x v="0"/>
    <m/>
    <m/>
    <n v="1755.8"/>
    <x v="0"/>
  </r>
  <r>
    <x v="24"/>
    <n v="22049"/>
    <x v="3575"/>
    <n v="90"/>
    <n v="45784"/>
    <m/>
    <s v="Carmen"/>
    <m/>
    <m/>
    <m/>
    <n v="0"/>
    <m/>
    <m/>
    <m/>
    <m/>
    <m/>
    <m/>
    <m/>
    <m/>
    <m/>
    <m/>
    <m/>
    <m/>
    <m/>
    <m/>
    <m/>
    <m/>
    <m/>
    <m/>
    <m/>
    <x v="11"/>
    <n v="0"/>
    <n v="0"/>
    <n v="0"/>
    <x v="0"/>
    <m/>
    <m/>
    <n v="9"/>
    <x v="0"/>
  </r>
  <r>
    <x v="24"/>
    <n v="22050"/>
    <x v="3576"/>
    <n v="95"/>
    <n v="45784"/>
    <m/>
    <s v="Carmen"/>
    <m/>
    <m/>
    <m/>
    <n v="0"/>
    <m/>
    <m/>
    <m/>
    <m/>
    <m/>
    <m/>
    <m/>
    <m/>
    <m/>
    <m/>
    <m/>
    <m/>
    <m/>
    <m/>
    <m/>
    <m/>
    <m/>
    <m/>
    <m/>
    <x v="11"/>
    <n v="0"/>
    <n v="0"/>
    <n v="0"/>
    <x v="0"/>
    <m/>
    <m/>
    <n v="9.5"/>
    <x v="0"/>
  </r>
  <r>
    <x v="24"/>
    <n v="22051"/>
    <x v="3577"/>
    <n v="122"/>
    <n v="45784"/>
    <m/>
    <s v="Carmen"/>
    <m/>
    <m/>
    <m/>
    <n v="0"/>
    <m/>
    <m/>
    <m/>
    <m/>
    <m/>
    <m/>
    <m/>
    <m/>
    <m/>
    <m/>
    <m/>
    <m/>
    <m/>
    <m/>
    <m/>
    <m/>
    <m/>
    <m/>
    <m/>
    <x v="11"/>
    <n v="0"/>
    <n v="0"/>
    <n v="0"/>
    <x v="0"/>
    <m/>
    <m/>
    <n v="12.2"/>
    <x v="0"/>
  </r>
  <r>
    <x v="24"/>
    <n v="22052"/>
    <x v="3578"/>
    <n v="1270"/>
    <n v="45784"/>
    <n v="45821"/>
    <s v="Carmen"/>
    <n v="45791"/>
    <s v="FASE 2"/>
    <m/>
    <n v="0"/>
    <m/>
    <m/>
    <m/>
    <m/>
    <m/>
    <m/>
    <m/>
    <m/>
    <s v=""/>
    <m/>
    <m/>
    <m/>
    <m/>
    <m/>
    <m/>
    <m/>
    <m/>
    <m/>
    <m/>
    <x v="11"/>
    <n v="0"/>
    <n v="0"/>
    <n v="2"/>
    <x v="1"/>
    <m/>
    <m/>
    <n v="127"/>
    <x v="0"/>
  </r>
  <r>
    <x v="24"/>
    <n v="22053"/>
    <x v="3579"/>
    <n v="1137"/>
    <n v="45784"/>
    <n v="45957"/>
    <s v="Carmen"/>
    <m/>
    <s v="REGISTRO RECHAZADO/ ERROR/ 16/09/2025 FASE 2"/>
    <m/>
    <n v="0"/>
    <m/>
    <m/>
    <m/>
    <m/>
    <m/>
    <m/>
    <m/>
    <m/>
    <m/>
    <m/>
    <m/>
    <m/>
    <m/>
    <m/>
    <m/>
    <m/>
    <m/>
    <m/>
    <m/>
    <x v="11"/>
    <n v="0"/>
    <n v="0"/>
    <n v="0"/>
    <x v="0"/>
    <m/>
    <m/>
    <n v="113.7"/>
    <x v="0"/>
  </r>
  <r>
    <x v="24"/>
    <n v="22054"/>
    <x v="3580"/>
    <n v="2362"/>
    <n v="45784"/>
    <n v="45818"/>
    <s v="Carmen"/>
    <n v="45786"/>
    <s v="FASE 2"/>
    <m/>
    <n v="170"/>
    <n v="2024"/>
    <n v="0.4"/>
    <s v="SI"/>
    <n v="45506"/>
    <s v="SI"/>
    <n v="0.4"/>
    <s v=""/>
    <m/>
    <s v=""/>
    <m/>
    <m/>
    <m/>
    <s v="NO"/>
    <s v="NO"/>
    <s v="NO"/>
    <m/>
    <m/>
    <m/>
    <m/>
    <x v="11"/>
    <n v="0.4"/>
    <n v="68"/>
    <n v="12"/>
    <x v="1"/>
    <m/>
    <m/>
    <n v="236.2"/>
    <x v="1"/>
  </r>
  <r>
    <x v="24"/>
    <n v="22246"/>
    <x v="3581"/>
    <n v="69"/>
    <n v="45784"/>
    <m/>
    <s v="Carmen"/>
    <m/>
    <m/>
    <m/>
    <n v="0"/>
    <m/>
    <m/>
    <m/>
    <m/>
    <m/>
    <m/>
    <m/>
    <m/>
    <m/>
    <m/>
    <m/>
    <m/>
    <m/>
    <m/>
    <m/>
    <m/>
    <m/>
    <m/>
    <m/>
    <x v="11"/>
    <n v="0"/>
    <n v="0"/>
    <n v="0"/>
    <x v="0"/>
    <m/>
    <m/>
    <n v="6.9"/>
    <x v="0"/>
  </r>
  <r>
    <x v="24"/>
    <n v="22055"/>
    <x v="3582"/>
    <n v="325"/>
    <n v="45784"/>
    <n v="45971"/>
    <s v="Carmen"/>
    <m/>
    <s v="FASE 2"/>
    <m/>
    <n v="0"/>
    <m/>
    <m/>
    <m/>
    <m/>
    <m/>
    <m/>
    <m/>
    <m/>
    <m/>
    <m/>
    <m/>
    <m/>
    <m/>
    <m/>
    <m/>
    <m/>
    <m/>
    <m/>
    <m/>
    <x v="11"/>
    <n v="0"/>
    <n v="0"/>
    <n v="0"/>
    <x v="0"/>
    <m/>
    <m/>
    <n v="32.5"/>
    <x v="0"/>
  </r>
  <r>
    <x v="24"/>
    <n v="22057"/>
    <x v="3583"/>
    <n v="487"/>
    <n v="45784"/>
    <m/>
    <s v="Carmen"/>
    <n v="45786"/>
    <s v="OK"/>
    <m/>
    <n v="0"/>
    <n v="45784"/>
    <n v="0"/>
    <s v="NO"/>
    <m/>
    <s v="NO"/>
    <m/>
    <s v=""/>
    <n v="0"/>
    <n v="0"/>
    <n v="0"/>
    <s v=""/>
    <m/>
    <s v="DIPUTACION"/>
    <s v="DIPUTACION"/>
    <s v="NO"/>
    <m/>
    <m/>
    <m/>
    <m/>
    <x v="11"/>
    <n v="0"/>
    <n v="0"/>
    <n v="13"/>
    <x v="1"/>
    <m/>
    <n v="0"/>
    <n v="48.7"/>
    <x v="0"/>
  </r>
  <r>
    <x v="24"/>
    <n v="22058"/>
    <x v="3584"/>
    <n v="243"/>
    <n v="45784"/>
    <n v="45971"/>
    <s v="Carmen"/>
    <m/>
    <s v="FASE 2"/>
    <m/>
    <n v="0"/>
    <m/>
    <m/>
    <m/>
    <m/>
    <m/>
    <m/>
    <m/>
    <m/>
    <m/>
    <m/>
    <m/>
    <m/>
    <m/>
    <m/>
    <m/>
    <m/>
    <m/>
    <m/>
    <m/>
    <x v="11"/>
    <n v="0"/>
    <n v="0"/>
    <n v="0"/>
    <x v="0"/>
    <m/>
    <m/>
    <n v="24.3"/>
    <x v="0"/>
  </r>
  <r>
    <x v="24"/>
    <n v="22059"/>
    <x v="3585"/>
    <n v="1609"/>
    <n v="45784"/>
    <n v="45957"/>
    <s v="Carmen"/>
    <m/>
    <s v="FASE 2"/>
    <m/>
    <n v="0"/>
    <m/>
    <m/>
    <m/>
    <m/>
    <m/>
    <m/>
    <m/>
    <m/>
    <m/>
    <m/>
    <m/>
    <m/>
    <m/>
    <m/>
    <m/>
    <m/>
    <m/>
    <m/>
    <m/>
    <x v="11"/>
    <n v="0"/>
    <n v="0"/>
    <n v="0"/>
    <x v="0"/>
    <m/>
    <m/>
    <n v="160.9"/>
    <x v="0"/>
  </r>
  <r>
    <x v="24"/>
    <n v="22060"/>
    <x v="3586"/>
    <n v="1601"/>
    <n v="45784"/>
    <n v="45957"/>
    <s v="Carmen"/>
    <m/>
    <s v="FASE 2"/>
    <m/>
    <n v="0"/>
    <m/>
    <m/>
    <m/>
    <m/>
    <m/>
    <m/>
    <m/>
    <m/>
    <m/>
    <m/>
    <m/>
    <m/>
    <m/>
    <m/>
    <m/>
    <m/>
    <m/>
    <m/>
    <m/>
    <x v="11"/>
    <n v="0"/>
    <n v="0"/>
    <n v="0"/>
    <x v="0"/>
    <m/>
    <m/>
    <n v="160.1"/>
    <x v="0"/>
  </r>
  <r>
    <x v="24"/>
    <n v="22061"/>
    <x v="3587"/>
    <n v="10118"/>
    <n v="45784"/>
    <n v="45957"/>
    <s v="Carmen"/>
    <m/>
    <s v="FASE 2"/>
    <m/>
    <n v="0"/>
    <m/>
    <m/>
    <m/>
    <m/>
    <m/>
    <m/>
    <m/>
    <m/>
    <m/>
    <m/>
    <m/>
    <m/>
    <m/>
    <m/>
    <m/>
    <m/>
    <m/>
    <m/>
    <m/>
    <x v="11"/>
    <n v="0"/>
    <n v="0"/>
    <n v="0"/>
    <x v="0"/>
    <m/>
    <m/>
    <n v="1011.8"/>
    <x v="0"/>
  </r>
  <r>
    <x v="24"/>
    <n v="22062"/>
    <x v="3588"/>
    <n v="179"/>
    <n v="45785"/>
    <m/>
    <s v="Carmen"/>
    <m/>
    <m/>
    <m/>
    <n v="0"/>
    <m/>
    <m/>
    <m/>
    <m/>
    <m/>
    <m/>
    <m/>
    <m/>
    <m/>
    <m/>
    <m/>
    <m/>
    <m/>
    <m/>
    <m/>
    <m/>
    <m/>
    <m/>
    <m/>
    <x v="11"/>
    <n v="0"/>
    <n v="0"/>
    <n v="0"/>
    <x v="0"/>
    <m/>
    <m/>
    <n v="17.899999999999999"/>
    <x v="0"/>
  </r>
  <r>
    <x v="24"/>
    <n v="22063"/>
    <x v="3589"/>
    <n v="187"/>
    <n v="45785"/>
    <m/>
    <s v="Carmen"/>
    <m/>
    <m/>
    <m/>
    <n v="0"/>
    <m/>
    <m/>
    <m/>
    <m/>
    <m/>
    <m/>
    <m/>
    <m/>
    <m/>
    <m/>
    <m/>
    <m/>
    <m/>
    <m/>
    <m/>
    <m/>
    <m/>
    <m/>
    <m/>
    <x v="11"/>
    <n v="0"/>
    <n v="0"/>
    <n v="0"/>
    <x v="0"/>
    <m/>
    <m/>
    <n v="18.7"/>
    <x v="0"/>
  </r>
  <r>
    <x v="24"/>
    <n v="22064"/>
    <x v="3590"/>
    <n v="172"/>
    <n v="45785"/>
    <m/>
    <s v="Carmen"/>
    <m/>
    <m/>
    <m/>
    <n v="0"/>
    <m/>
    <m/>
    <m/>
    <m/>
    <m/>
    <m/>
    <m/>
    <m/>
    <m/>
    <m/>
    <m/>
    <m/>
    <m/>
    <m/>
    <m/>
    <m/>
    <m/>
    <m/>
    <m/>
    <x v="11"/>
    <n v="0"/>
    <n v="0"/>
    <n v="0"/>
    <x v="0"/>
    <m/>
    <m/>
    <n v="17.2"/>
    <x v="0"/>
  </r>
  <r>
    <x v="24"/>
    <n v="22066"/>
    <x v="3591"/>
    <n v="1102"/>
    <n v="45785"/>
    <n v="45957"/>
    <s v="Carmen"/>
    <m/>
    <s v="FASE 2"/>
    <m/>
    <n v="0"/>
    <m/>
    <m/>
    <m/>
    <m/>
    <m/>
    <m/>
    <m/>
    <m/>
    <m/>
    <m/>
    <m/>
    <m/>
    <m/>
    <m/>
    <m/>
    <m/>
    <m/>
    <m/>
    <m/>
    <x v="11"/>
    <n v="0"/>
    <n v="0"/>
    <n v="0"/>
    <x v="0"/>
    <m/>
    <m/>
    <n v="110.2"/>
    <x v="0"/>
  </r>
  <r>
    <x v="24"/>
    <n v="22067"/>
    <x v="3592"/>
    <n v="86"/>
    <n v="45785"/>
    <m/>
    <s v="Carmen"/>
    <m/>
    <m/>
    <m/>
    <n v="0"/>
    <m/>
    <m/>
    <m/>
    <m/>
    <m/>
    <m/>
    <m/>
    <m/>
    <m/>
    <m/>
    <m/>
    <m/>
    <m/>
    <m/>
    <m/>
    <m/>
    <m/>
    <m/>
    <m/>
    <x v="11"/>
    <n v="0"/>
    <n v="0"/>
    <n v="0"/>
    <x v="0"/>
    <m/>
    <m/>
    <n v="8.6"/>
    <x v="0"/>
  </r>
  <r>
    <x v="24"/>
    <n v="22068"/>
    <x v="3593"/>
    <n v="85"/>
    <n v="45785"/>
    <m/>
    <s v="Carmen"/>
    <m/>
    <m/>
    <m/>
    <n v="0"/>
    <m/>
    <m/>
    <m/>
    <m/>
    <m/>
    <m/>
    <m/>
    <m/>
    <m/>
    <m/>
    <m/>
    <m/>
    <m/>
    <m/>
    <m/>
    <m/>
    <m/>
    <m/>
    <m/>
    <x v="11"/>
    <n v="0"/>
    <n v="0"/>
    <n v="0"/>
    <x v="0"/>
    <m/>
    <m/>
    <n v="8.5"/>
    <x v="0"/>
  </r>
  <r>
    <x v="24"/>
    <n v="22069"/>
    <x v="3594"/>
    <n v="608"/>
    <n v="45785"/>
    <m/>
    <s v="Carmen"/>
    <m/>
    <s v="ENVIADO"/>
    <m/>
    <n v="0"/>
    <m/>
    <m/>
    <m/>
    <m/>
    <m/>
    <m/>
    <m/>
    <m/>
    <m/>
    <m/>
    <m/>
    <m/>
    <m/>
    <m/>
    <m/>
    <m/>
    <m/>
    <m/>
    <m/>
    <x v="11"/>
    <n v="0"/>
    <n v="0"/>
    <n v="0"/>
    <x v="0"/>
    <m/>
    <m/>
    <n v="60.8"/>
    <x v="0"/>
  </r>
  <r>
    <x v="24"/>
    <n v="22072"/>
    <x v="3595"/>
    <n v="237"/>
    <n v="45785"/>
    <m/>
    <s v="Carmen"/>
    <n v="45789"/>
    <s v="OK"/>
    <m/>
    <n v="0"/>
    <s v="NO EXISTE"/>
    <m/>
    <s v="NO"/>
    <m/>
    <m/>
    <m/>
    <s v=""/>
    <s v=""/>
    <n v="0"/>
    <n v="0"/>
    <n v="0"/>
    <n v="0"/>
    <s v="NO"/>
    <s v="NO"/>
    <s v="NO"/>
    <m/>
    <m/>
    <m/>
    <m/>
    <x v="11"/>
    <n v="0"/>
    <n v="0"/>
    <n v="12"/>
    <x v="1"/>
    <m/>
    <m/>
    <n v="23.7"/>
    <x v="0"/>
  </r>
  <r>
    <x v="24"/>
    <n v="22074"/>
    <x v="3596"/>
    <n v="483"/>
    <m/>
    <m/>
    <s v="Carmen"/>
    <m/>
    <s v="ENVIE A CAMPOS POR EQUIVOCACION"/>
    <m/>
    <n v="0"/>
    <m/>
    <m/>
    <m/>
    <m/>
    <m/>
    <m/>
    <m/>
    <m/>
    <m/>
    <m/>
    <m/>
    <m/>
    <m/>
    <m/>
    <m/>
    <m/>
    <m/>
    <m/>
    <m/>
    <x v="11"/>
    <n v="0"/>
    <n v="0"/>
    <n v="0"/>
    <x v="0"/>
    <m/>
    <m/>
    <n v="48.3"/>
    <x v="0"/>
  </r>
  <r>
    <x v="24"/>
    <n v="22075"/>
    <x v="3597"/>
    <n v="158"/>
    <n v="45785"/>
    <m/>
    <s v="Carmen"/>
    <m/>
    <m/>
    <m/>
    <n v="0"/>
    <m/>
    <m/>
    <m/>
    <m/>
    <m/>
    <m/>
    <m/>
    <m/>
    <m/>
    <m/>
    <m/>
    <m/>
    <m/>
    <m/>
    <m/>
    <m/>
    <m/>
    <m/>
    <m/>
    <x v="11"/>
    <n v="0"/>
    <n v="0"/>
    <n v="0"/>
    <x v="0"/>
    <m/>
    <m/>
    <n v="15.8"/>
    <x v="0"/>
  </r>
  <r>
    <x v="24"/>
    <n v="22076"/>
    <x v="3598"/>
    <n v="330"/>
    <n v="45785"/>
    <n v="45971"/>
    <s v="Carmen"/>
    <m/>
    <s v="FASE 2"/>
    <m/>
    <n v="0"/>
    <m/>
    <m/>
    <m/>
    <m/>
    <m/>
    <m/>
    <m/>
    <m/>
    <m/>
    <m/>
    <m/>
    <m/>
    <m/>
    <m/>
    <m/>
    <m/>
    <m/>
    <m/>
    <m/>
    <x v="11"/>
    <n v="0"/>
    <n v="0"/>
    <n v="0"/>
    <x v="0"/>
    <m/>
    <m/>
    <n v="33"/>
    <x v="0"/>
  </r>
  <r>
    <x v="24"/>
    <n v="22077"/>
    <x v="3599"/>
    <n v="422"/>
    <n v="45785"/>
    <n v="45971"/>
    <s v="Carmen"/>
    <m/>
    <s v="FASE 2"/>
    <m/>
    <n v="0"/>
    <m/>
    <m/>
    <m/>
    <m/>
    <m/>
    <m/>
    <m/>
    <m/>
    <m/>
    <m/>
    <m/>
    <m/>
    <m/>
    <m/>
    <m/>
    <m/>
    <m/>
    <m/>
    <m/>
    <x v="11"/>
    <n v="0"/>
    <n v="0"/>
    <n v="0"/>
    <x v="0"/>
    <m/>
    <m/>
    <n v="42.2"/>
    <x v="0"/>
  </r>
  <r>
    <x v="24"/>
    <n v="22078"/>
    <x v="3600"/>
    <n v="612"/>
    <n v="45785"/>
    <n v="45971"/>
    <s v="Carmen"/>
    <m/>
    <s v="FASE 2"/>
    <m/>
    <n v="0"/>
    <m/>
    <m/>
    <m/>
    <m/>
    <m/>
    <m/>
    <m/>
    <m/>
    <m/>
    <m/>
    <m/>
    <m/>
    <m/>
    <m/>
    <m/>
    <m/>
    <m/>
    <m/>
    <m/>
    <x v="11"/>
    <n v="0"/>
    <n v="0"/>
    <n v="0"/>
    <x v="0"/>
    <m/>
    <m/>
    <n v="61.2"/>
    <x v="0"/>
  </r>
  <r>
    <x v="24"/>
    <n v="22079"/>
    <x v="3601"/>
    <n v="201"/>
    <n v="45785"/>
    <n v="45971"/>
    <s v="Carmen"/>
    <m/>
    <s v="FASE 2"/>
    <m/>
    <n v="0"/>
    <m/>
    <m/>
    <m/>
    <m/>
    <m/>
    <m/>
    <m/>
    <m/>
    <m/>
    <m/>
    <m/>
    <m/>
    <m/>
    <m/>
    <m/>
    <m/>
    <m/>
    <m/>
    <m/>
    <x v="11"/>
    <n v="0"/>
    <n v="0"/>
    <n v="0"/>
    <x v="0"/>
    <m/>
    <m/>
    <n v="20.100000000000001"/>
    <x v="0"/>
  </r>
  <r>
    <x v="24"/>
    <n v="22080"/>
    <x v="3602"/>
    <n v="351"/>
    <n v="45785"/>
    <n v="45971"/>
    <s v="Carmen"/>
    <m/>
    <s v="FASE 2"/>
    <m/>
    <n v="0"/>
    <m/>
    <m/>
    <m/>
    <m/>
    <m/>
    <m/>
    <m/>
    <m/>
    <m/>
    <m/>
    <m/>
    <m/>
    <m/>
    <m/>
    <m/>
    <m/>
    <m/>
    <m/>
    <m/>
    <x v="11"/>
    <n v="0"/>
    <n v="0"/>
    <n v="0"/>
    <x v="0"/>
    <m/>
    <m/>
    <n v="35.1"/>
    <x v="0"/>
  </r>
  <r>
    <x v="24"/>
    <n v="22081"/>
    <x v="3603"/>
    <n v="292"/>
    <n v="45785"/>
    <n v="45971"/>
    <s v="Carmen"/>
    <m/>
    <s v="FASE 2"/>
    <m/>
    <n v="0"/>
    <m/>
    <m/>
    <m/>
    <m/>
    <m/>
    <m/>
    <m/>
    <m/>
    <m/>
    <m/>
    <m/>
    <m/>
    <m/>
    <m/>
    <m/>
    <m/>
    <m/>
    <m/>
    <m/>
    <x v="11"/>
    <n v="0"/>
    <n v="0"/>
    <n v="0"/>
    <x v="0"/>
    <m/>
    <m/>
    <n v="29.2"/>
    <x v="0"/>
  </r>
  <r>
    <x v="24"/>
    <n v="22083"/>
    <x v="3604"/>
    <n v="468"/>
    <n v="45785"/>
    <m/>
    <s v="Carmen"/>
    <m/>
    <s v="ENVIADO"/>
    <m/>
    <n v="0"/>
    <m/>
    <m/>
    <m/>
    <m/>
    <m/>
    <m/>
    <m/>
    <m/>
    <m/>
    <m/>
    <m/>
    <m/>
    <m/>
    <m/>
    <m/>
    <m/>
    <m/>
    <m/>
    <m/>
    <x v="11"/>
    <n v="0"/>
    <n v="0"/>
    <n v="0"/>
    <x v="0"/>
    <m/>
    <m/>
    <n v="46.8"/>
    <x v="0"/>
  </r>
  <r>
    <x v="24"/>
    <n v="22084"/>
    <x v="3605"/>
    <n v="868"/>
    <n v="45785"/>
    <m/>
    <s v="Carmen"/>
    <n v="45791"/>
    <s v="OK"/>
    <m/>
    <n v="74"/>
    <n v="45689"/>
    <n v="0.74"/>
    <s v="SI"/>
    <n v="45646"/>
    <s v="SI"/>
    <n v="0.74"/>
    <n v="2000"/>
    <m/>
    <n v="1"/>
    <m/>
    <m/>
    <m/>
    <s v="DE COLABORACION ENTRE LA DIPUTACION Y AYUNTAMIENTOS"/>
    <m/>
    <m/>
    <m/>
    <m/>
    <m/>
    <m/>
    <x v="11"/>
    <n v="0.74"/>
    <n v="55"/>
    <n v="10"/>
    <x v="1"/>
    <n v="2.3041474654377878"/>
    <m/>
    <n v="86.8"/>
    <x v="1"/>
  </r>
  <r>
    <x v="24"/>
    <n v="22082"/>
    <x v="3606"/>
    <n v="334"/>
    <n v="45785"/>
    <n v="45971"/>
    <s v="Carmen"/>
    <m/>
    <s v="FASE 2"/>
    <m/>
    <n v="0"/>
    <m/>
    <m/>
    <m/>
    <m/>
    <m/>
    <m/>
    <m/>
    <m/>
    <m/>
    <m/>
    <m/>
    <m/>
    <m/>
    <m/>
    <m/>
    <m/>
    <m/>
    <m/>
    <m/>
    <x v="11"/>
    <n v="0"/>
    <n v="0"/>
    <n v="0"/>
    <x v="0"/>
    <m/>
    <m/>
    <n v="33.4"/>
    <x v="0"/>
  </r>
  <r>
    <x v="24"/>
    <n v="22085"/>
    <x v="3607"/>
    <n v="103"/>
    <n v="45785"/>
    <m/>
    <s v="Carmen"/>
    <m/>
    <m/>
    <m/>
    <n v="0"/>
    <m/>
    <m/>
    <m/>
    <m/>
    <m/>
    <m/>
    <m/>
    <m/>
    <m/>
    <m/>
    <m/>
    <m/>
    <m/>
    <m/>
    <m/>
    <m/>
    <m/>
    <m/>
    <m/>
    <x v="11"/>
    <n v="0"/>
    <n v="0"/>
    <n v="0"/>
    <x v="0"/>
    <m/>
    <m/>
    <n v="10.3"/>
    <x v="0"/>
  </r>
  <r>
    <x v="24"/>
    <n v="22086"/>
    <x v="3608"/>
    <n v="265"/>
    <n v="45785"/>
    <m/>
    <s v="Carmen"/>
    <n v="45835"/>
    <s v="RESPONDE POR GMAIL"/>
    <s v="NO TIENE CENSO DE GATOS"/>
    <n v="0"/>
    <m/>
    <m/>
    <m/>
    <m/>
    <m/>
    <m/>
    <m/>
    <m/>
    <m/>
    <m/>
    <m/>
    <m/>
    <m/>
    <m/>
    <m/>
    <m/>
    <m/>
    <m/>
    <m/>
    <x v="11"/>
    <n v="0"/>
    <n v="0"/>
    <n v="0"/>
    <x v="0"/>
    <m/>
    <m/>
    <n v="26.5"/>
    <x v="0"/>
  </r>
  <r>
    <x v="24"/>
    <n v="22087"/>
    <x v="3609"/>
    <n v="87"/>
    <n v="45785"/>
    <m/>
    <s v="Carmen"/>
    <m/>
    <m/>
    <m/>
    <n v="0"/>
    <m/>
    <m/>
    <m/>
    <m/>
    <m/>
    <m/>
    <m/>
    <m/>
    <m/>
    <m/>
    <m/>
    <m/>
    <m/>
    <m/>
    <m/>
    <m/>
    <m/>
    <m/>
    <m/>
    <x v="11"/>
    <n v="0"/>
    <n v="0"/>
    <n v="0"/>
    <x v="0"/>
    <m/>
    <m/>
    <n v="8.6999999999999993"/>
    <x v="0"/>
  </r>
  <r>
    <x v="24"/>
    <n v="22088"/>
    <x v="3610"/>
    <n v="166"/>
    <n v="45785"/>
    <m/>
    <s v="Carmen"/>
    <m/>
    <m/>
    <m/>
    <n v="0"/>
    <m/>
    <m/>
    <m/>
    <m/>
    <m/>
    <m/>
    <m/>
    <m/>
    <m/>
    <m/>
    <m/>
    <m/>
    <m/>
    <m/>
    <m/>
    <m/>
    <m/>
    <m/>
    <m/>
    <x v="11"/>
    <n v="0"/>
    <n v="0"/>
    <n v="0"/>
    <x v="0"/>
    <m/>
    <m/>
    <n v="16.600000000000001"/>
    <x v="0"/>
  </r>
  <r>
    <x v="24"/>
    <n v="22089"/>
    <x v="3611"/>
    <n v="322"/>
    <n v="45785"/>
    <n v="45971"/>
    <s v="Carmen"/>
    <m/>
    <s v="FASE 2"/>
    <m/>
    <n v="0"/>
    <m/>
    <m/>
    <m/>
    <m/>
    <m/>
    <m/>
    <m/>
    <m/>
    <m/>
    <m/>
    <m/>
    <m/>
    <m/>
    <m/>
    <m/>
    <m/>
    <m/>
    <m/>
    <m/>
    <x v="11"/>
    <n v="0"/>
    <n v="0"/>
    <n v="0"/>
    <x v="0"/>
    <m/>
    <m/>
    <n v="32.200000000000003"/>
    <x v="0"/>
  </r>
  <r>
    <x v="24"/>
    <n v="22094"/>
    <x v="3612"/>
    <n v="131"/>
    <n v="45785"/>
    <m/>
    <s v="Carmen"/>
    <m/>
    <m/>
    <m/>
    <n v="0"/>
    <m/>
    <m/>
    <m/>
    <m/>
    <m/>
    <m/>
    <m/>
    <m/>
    <m/>
    <m/>
    <m/>
    <m/>
    <m/>
    <m/>
    <m/>
    <m/>
    <m/>
    <m/>
    <m/>
    <x v="11"/>
    <n v="0"/>
    <n v="0"/>
    <n v="0"/>
    <x v="0"/>
    <m/>
    <m/>
    <n v="13.1"/>
    <x v="0"/>
  </r>
  <r>
    <x v="24"/>
    <n v="22095"/>
    <x v="3613"/>
    <n v="94"/>
    <n v="45785"/>
    <m/>
    <s v="Carmen"/>
    <m/>
    <m/>
    <m/>
    <n v="0"/>
    <m/>
    <m/>
    <m/>
    <m/>
    <m/>
    <m/>
    <m/>
    <m/>
    <m/>
    <m/>
    <m/>
    <m/>
    <m/>
    <m/>
    <m/>
    <m/>
    <m/>
    <m/>
    <m/>
    <x v="11"/>
    <n v="0"/>
    <n v="0"/>
    <n v="0"/>
    <x v="0"/>
    <m/>
    <m/>
    <n v="9.4"/>
    <x v="0"/>
  </r>
  <r>
    <x v="24"/>
    <n v="22096"/>
    <x v="3614"/>
    <n v="410"/>
    <n v="45785"/>
    <n v="45971"/>
    <s v="Carmen"/>
    <m/>
    <s v="FASE 2"/>
    <m/>
    <n v="0"/>
    <m/>
    <m/>
    <m/>
    <m/>
    <m/>
    <m/>
    <m/>
    <m/>
    <m/>
    <m/>
    <m/>
    <m/>
    <m/>
    <m/>
    <m/>
    <m/>
    <m/>
    <m/>
    <m/>
    <x v="11"/>
    <n v="0"/>
    <n v="0"/>
    <n v="0"/>
    <x v="0"/>
    <m/>
    <m/>
    <n v="41"/>
    <x v="0"/>
  </r>
  <r>
    <x v="24"/>
    <n v="22090"/>
    <x v="3615"/>
    <n v="132"/>
    <n v="45785"/>
    <m/>
    <s v="Carmen"/>
    <m/>
    <m/>
    <m/>
    <n v="0"/>
    <m/>
    <m/>
    <m/>
    <m/>
    <m/>
    <m/>
    <m/>
    <m/>
    <m/>
    <m/>
    <m/>
    <m/>
    <m/>
    <m/>
    <m/>
    <m/>
    <m/>
    <m/>
    <m/>
    <x v="11"/>
    <n v="0"/>
    <n v="0"/>
    <n v="0"/>
    <x v="0"/>
    <m/>
    <m/>
    <n v="13.2"/>
    <x v="0"/>
  </r>
  <r>
    <x v="24"/>
    <n v="22099"/>
    <x v="3616"/>
    <n v="664"/>
    <n v="45785"/>
    <n v="45971"/>
    <s v="Carmen"/>
    <m/>
    <s v="FASE 2"/>
    <m/>
    <n v="0"/>
    <m/>
    <m/>
    <m/>
    <m/>
    <m/>
    <m/>
    <m/>
    <m/>
    <m/>
    <m/>
    <m/>
    <m/>
    <m/>
    <m/>
    <m/>
    <m/>
    <m/>
    <m/>
    <m/>
    <x v="11"/>
    <n v="0"/>
    <n v="0"/>
    <n v="0"/>
    <x v="0"/>
    <m/>
    <m/>
    <n v="66.400000000000006"/>
    <x v="0"/>
  </r>
  <r>
    <x v="24"/>
    <n v="22102"/>
    <x v="3617"/>
    <n v="214"/>
    <n v="45785"/>
    <n v="45971"/>
    <s v="Carmen"/>
    <m/>
    <s v="FASE 2"/>
    <m/>
    <n v="0"/>
    <m/>
    <m/>
    <m/>
    <m/>
    <m/>
    <m/>
    <m/>
    <m/>
    <m/>
    <m/>
    <m/>
    <m/>
    <m/>
    <m/>
    <m/>
    <m/>
    <m/>
    <m/>
    <m/>
    <x v="11"/>
    <n v="0"/>
    <n v="0"/>
    <n v="0"/>
    <x v="0"/>
    <m/>
    <m/>
    <n v="21.4"/>
    <x v="0"/>
  </r>
  <r>
    <x v="24"/>
    <n v="22103"/>
    <x v="3618"/>
    <n v="822"/>
    <n v="45785"/>
    <n v="45972"/>
    <s v="Carmen"/>
    <m/>
    <s v="FASE 2"/>
    <m/>
    <n v="0"/>
    <m/>
    <m/>
    <m/>
    <m/>
    <m/>
    <m/>
    <m/>
    <m/>
    <m/>
    <m/>
    <m/>
    <m/>
    <m/>
    <m/>
    <m/>
    <m/>
    <m/>
    <m/>
    <m/>
    <x v="11"/>
    <n v="0"/>
    <n v="0"/>
    <n v="0"/>
    <x v="0"/>
    <m/>
    <m/>
    <n v="82.2"/>
    <x v="0"/>
  </r>
  <r>
    <x v="24"/>
    <n v="22105"/>
    <x v="3619"/>
    <n v="136"/>
    <n v="45785"/>
    <n v="45820"/>
    <s v="Carmen"/>
    <n v="45789"/>
    <s v="FASE 2"/>
    <s v="RECHAZADO.NO TENEMOS DATOS DE LA GESTION DE ANIMALES ABANDONADOS"/>
    <n v="0"/>
    <m/>
    <m/>
    <m/>
    <m/>
    <m/>
    <m/>
    <m/>
    <m/>
    <m/>
    <m/>
    <m/>
    <m/>
    <m/>
    <m/>
    <m/>
    <m/>
    <m/>
    <m/>
    <m/>
    <x v="11"/>
    <n v="0"/>
    <n v="0"/>
    <n v="0"/>
    <x v="0"/>
    <m/>
    <m/>
    <n v="13.6"/>
    <x v="0"/>
  </r>
  <r>
    <x v="24"/>
    <n v="22106"/>
    <x v="3620"/>
    <n v="25"/>
    <n v="45785"/>
    <m/>
    <s v="Carmen"/>
    <m/>
    <m/>
    <m/>
    <n v="0"/>
    <m/>
    <m/>
    <m/>
    <m/>
    <m/>
    <m/>
    <m/>
    <m/>
    <m/>
    <m/>
    <m/>
    <m/>
    <m/>
    <m/>
    <m/>
    <m/>
    <m/>
    <m/>
    <m/>
    <x v="11"/>
    <n v="0"/>
    <n v="0"/>
    <n v="0"/>
    <x v="0"/>
    <m/>
    <m/>
    <n v="2.5"/>
    <x v="0"/>
  </r>
  <r>
    <x v="24"/>
    <n v="22107"/>
    <x v="3621"/>
    <n v="118"/>
    <n v="45785"/>
    <m/>
    <s v="Carmen"/>
    <m/>
    <m/>
    <m/>
    <n v="0"/>
    <m/>
    <m/>
    <m/>
    <m/>
    <m/>
    <m/>
    <m/>
    <m/>
    <m/>
    <m/>
    <m/>
    <m/>
    <m/>
    <m/>
    <m/>
    <m/>
    <m/>
    <m/>
    <m/>
    <x v="11"/>
    <n v="0"/>
    <n v="0"/>
    <n v="0"/>
    <x v="0"/>
    <m/>
    <m/>
    <n v="11.8"/>
    <x v="0"/>
  </r>
  <r>
    <x v="24"/>
    <n v="22109"/>
    <x v="3622"/>
    <n v="379"/>
    <n v="45785"/>
    <n v="45822"/>
    <s v="Carmen"/>
    <n v="45803"/>
    <s v="FASE 2"/>
    <s v="RECHAZADO.NO PUBLICIDAD"/>
    <n v="0"/>
    <m/>
    <m/>
    <m/>
    <m/>
    <m/>
    <m/>
    <m/>
    <m/>
    <m/>
    <m/>
    <m/>
    <m/>
    <m/>
    <m/>
    <m/>
    <m/>
    <m/>
    <m/>
    <m/>
    <x v="11"/>
    <n v="0"/>
    <n v="0"/>
    <n v="0"/>
    <x v="0"/>
    <m/>
    <m/>
    <n v="37.9"/>
    <x v="0"/>
  </r>
  <r>
    <x v="24"/>
    <n v="22110"/>
    <x v="3623"/>
    <n v="893"/>
    <n v="45785"/>
    <n v="45972"/>
    <s v="Carmen"/>
    <m/>
    <s v="FASE 2"/>
    <m/>
    <n v="0"/>
    <m/>
    <m/>
    <m/>
    <m/>
    <m/>
    <m/>
    <m/>
    <m/>
    <m/>
    <m/>
    <m/>
    <m/>
    <m/>
    <m/>
    <m/>
    <m/>
    <m/>
    <m/>
    <m/>
    <x v="11"/>
    <n v="0"/>
    <n v="0"/>
    <n v="0"/>
    <x v="0"/>
    <m/>
    <m/>
    <n v="89.3"/>
    <x v="0"/>
  </r>
  <r>
    <x v="24"/>
    <n v="22111"/>
    <x v="3624"/>
    <n v="169"/>
    <n v="45785"/>
    <m/>
    <s v="Carmen"/>
    <m/>
    <m/>
    <m/>
    <n v="0"/>
    <m/>
    <m/>
    <m/>
    <m/>
    <m/>
    <m/>
    <m/>
    <m/>
    <m/>
    <m/>
    <m/>
    <m/>
    <m/>
    <m/>
    <m/>
    <m/>
    <m/>
    <m/>
    <m/>
    <x v="11"/>
    <n v="0"/>
    <n v="0"/>
    <n v="0"/>
    <x v="0"/>
    <m/>
    <m/>
    <n v="16.899999999999999"/>
    <x v="0"/>
  </r>
  <r>
    <x v="24"/>
    <n v="22112"/>
    <x v="3625"/>
    <n v="15390"/>
    <n v="45785"/>
    <n v="45957"/>
    <s v="Carmen"/>
    <m/>
    <s v="FASE 2"/>
    <m/>
    <n v="0"/>
    <m/>
    <m/>
    <m/>
    <m/>
    <m/>
    <m/>
    <m/>
    <m/>
    <m/>
    <m/>
    <m/>
    <m/>
    <m/>
    <m/>
    <m/>
    <m/>
    <m/>
    <m/>
    <m/>
    <x v="11"/>
    <n v="0"/>
    <n v="0"/>
    <n v="0"/>
    <x v="0"/>
    <m/>
    <m/>
    <n v="1539"/>
    <x v="0"/>
  </r>
  <r>
    <x v="24"/>
    <n v="22113"/>
    <x v="3626"/>
    <n v="597"/>
    <n v="45785"/>
    <n v="45972"/>
    <s v="Carmen"/>
    <m/>
    <s v="FASE 2"/>
    <m/>
    <n v="0"/>
    <m/>
    <m/>
    <m/>
    <m/>
    <m/>
    <m/>
    <m/>
    <m/>
    <m/>
    <m/>
    <m/>
    <m/>
    <m/>
    <m/>
    <m/>
    <m/>
    <m/>
    <m/>
    <m/>
    <x v="11"/>
    <n v="0"/>
    <n v="0"/>
    <n v="0"/>
    <x v="0"/>
    <m/>
    <m/>
    <n v="59.7"/>
    <x v="0"/>
  </r>
  <r>
    <x v="24"/>
    <n v="22114"/>
    <x v="3627"/>
    <n v="116"/>
    <n v="45785"/>
    <m/>
    <s v="Carmen"/>
    <m/>
    <m/>
    <m/>
    <n v="0"/>
    <m/>
    <m/>
    <m/>
    <m/>
    <m/>
    <m/>
    <m/>
    <m/>
    <m/>
    <m/>
    <m/>
    <m/>
    <m/>
    <m/>
    <m/>
    <m/>
    <m/>
    <m/>
    <m/>
    <x v="11"/>
    <n v="0"/>
    <n v="0"/>
    <n v="0"/>
    <x v="0"/>
    <m/>
    <m/>
    <n v="11.6"/>
    <x v="0"/>
  </r>
  <r>
    <x v="24"/>
    <n v="22115"/>
    <x v="3628"/>
    <n v="386"/>
    <n v="45785"/>
    <n v="45972"/>
    <s v="Carmen"/>
    <m/>
    <s v="FASE 2"/>
    <m/>
    <n v="0"/>
    <m/>
    <m/>
    <m/>
    <m/>
    <m/>
    <m/>
    <m/>
    <m/>
    <m/>
    <m/>
    <m/>
    <m/>
    <m/>
    <m/>
    <m/>
    <m/>
    <m/>
    <m/>
    <m/>
    <x v="11"/>
    <n v="0"/>
    <n v="0"/>
    <n v="0"/>
    <x v="0"/>
    <m/>
    <m/>
    <n v="38.6"/>
    <x v="0"/>
  </r>
  <r>
    <x v="24"/>
    <n v="22116"/>
    <x v="3629"/>
    <n v="1696"/>
    <n v="45785"/>
    <n v="45957"/>
    <s v="Carmen"/>
    <m/>
    <s v="FASE 2"/>
    <m/>
    <n v="0"/>
    <m/>
    <m/>
    <m/>
    <m/>
    <m/>
    <m/>
    <m/>
    <m/>
    <m/>
    <m/>
    <m/>
    <m/>
    <m/>
    <m/>
    <m/>
    <m/>
    <m/>
    <m/>
    <m/>
    <x v="11"/>
    <n v="0"/>
    <n v="0"/>
    <n v="0"/>
    <x v="0"/>
    <m/>
    <m/>
    <n v="169.6"/>
    <x v="0"/>
  </r>
  <r>
    <x v="24"/>
    <n v="22117"/>
    <x v="3630"/>
    <n v="3380"/>
    <n v="45785"/>
    <n v="45957"/>
    <s v="Carmen"/>
    <m/>
    <s v="FASE 2"/>
    <m/>
    <n v="0"/>
    <m/>
    <m/>
    <m/>
    <m/>
    <m/>
    <m/>
    <m/>
    <m/>
    <m/>
    <m/>
    <m/>
    <m/>
    <m/>
    <m/>
    <m/>
    <m/>
    <m/>
    <m/>
    <m/>
    <x v="11"/>
    <n v="0"/>
    <n v="0"/>
    <n v="0"/>
    <x v="0"/>
    <m/>
    <m/>
    <n v="338"/>
    <x v="0"/>
  </r>
  <r>
    <x v="24"/>
    <n v="22119"/>
    <x v="3631"/>
    <n v="1427"/>
    <n v="45785"/>
    <n v="45957"/>
    <s v="Carmen"/>
    <m/>
    <s v="FASE 2"/>
    <m/>
    <n v="0"/>
    <m/>
    <m/>
    <m/>
    <m/>
    <m/>
    <m/>
    <m/>
    <m/>
    <m/>
    <m/>
    <m/>
    <m/>
    <m/>
    <m/>
    <m/>
    <m/>
    <m/>
    <m/>
    <m/>
    <x v="11"/>
    <n v="0"/>
    <n v="0"/>
    <n v="0"/>
    <x v="0"/>
    <m/>
    <m/>
    <n v="142.69999999999999"/>
    <x v="0"/>
  </r>
  <r>
    <x v="24"/>
    <n v="22122"/>
    <x v="3632"/>
    <n v="77"/>
    <n v="45785"/>
    <m/>
    <s v="Carmen"/>
    <m/>
    <m/>
    <m/>
    <n v="0"/>
    <m/>
    <m/>
    <m/>
    <m/>
    <m/>
    <m/>
    <m/>
    <m/>
    <m/>
    <m/>
    <m/>
    <m/>
    <m/>
    <m/>
    <m/>
    <m/>
    <m/>
    <m/>
    <m/>
    <x v="11"/>
    <n v="0"/>
    <n v="0"/>
    <n v="0"/>
    <x v="0"/>
    <m/>
    <m/>
    <n v="7.7"/>
    <x v="0"/>
  </r>
  <r>
    <x v="24"/>
    <n v="22908"/>
    <x v="3633"/>
    <n v="231"/>
    <n v="45785"/>
    <m/>
    <s v="Carmen"/>
    <m/>
    <s v="ENVIADO"/>
    <m/>
    <n v="0"/>
    <m/>
    <m/>
    <m/>
    <m/>
    <m/>
    <m/>
    <m/>
    <m/>
    <m/>
    <m/>
    <m/>
    <m/>
    <m/>
    <m/>
    <m/>
    <m/>
    <m/>
    <m/>
    <m/>
    <x v="11"/>
    <n v="0"/>
    <n v="0"/>
    <n v="0"/>
    <x v="0"/>
    <m/>
    <m/>
    <n v="23.1"/>
    <x v="0"/>
  </r>
  <r>
    <x v="24"/>
    <n v="22124"/>
    <x v="3634"/>
    <n v="226"/>
    <n v="45785"/>
    <n v="45972"/>
    <s v="Carmen"/>
    <m/>
    <s v="FASE 2"/>
    <m/>
    <n v="0"/>
    <m/>
    <m/>
    <m/>
    <m/>
    <m/>
    <m/>
    <m/>
    <m/>
    <m/>
    <m/>
    <m/>
    <m/>
    <m/>
    <m/>
    <m/>
    <m/>
    <m/>
    <m/>
    <m/>
    <x v="11"/>
    <n v="0"/>
    <n v="0"/>
    <n v="0"/>
    <x v="0"/>
    <m/>
    <m/>
    <n v="22.6"/>
    <x v="0"/>
  </r>
  <r>
    <x v="24"/>
    <n v="22125"/>
    <x v="3635"/>
    <n v="54704"/>
    <n v="45785"/>
    <n v="45822"/>
    <s v="Carmen"/>
    <n v="45796"/>
    <s v="FASE 2"/>
    <s v="enlace que me cuenta todas las actuaciones, CER..."/>
    <n v="0"/>
    <m/>
    <m/>
    <m/>
    <m/>
    <m/>
    <m/>
    <n v="83127"/>
    <m/>
    <m/>
    <m/>
    <m/>
    <m/>
    <m/>
    <m/>
    <s v="si"/>
    <m/>
    <m/>
    <m/>
    <m/>
    <x v="11"/>
    <n v="0"/>
    <n v="0"/>
    <n v="2"/>
    <x v="1"/>
    <n v="1.5195780930096519"/>
    <m/>
    <n v="5470.4"/>
    <x v="0"/>
  </r>
  <r>
    <x v="24"/>
    <n v="22126"/>
    <x v="3636"/>
    <n v="104"/>
    <n v="45785"/>
    <m/>
    <s v="Carmen"/>
    <m/>
    <m/>
    <m/>
    <n v="0"/>
    <m/>
    <m/>
    <m/>
    <m/>
    <m/>
    <m/>
    <m/>
    <m/>
    <m/>
    <m/>
    <m/>
    <m/>
    <m/>
    <m/>
    <m/>
    <m/>
    <m/>
    <m/>
    <m/>
    <x v="11"/>
    <n v="0"/>
    <n v="0"/>
    <n v="0"/>
    <x v="0"/>
    <m/>
    <m/>
    <n v="10.4"/>
    <x v="0"/>
  </r>
  <r>
    <x v="24"/>
    <n v="22127"/>
    <x v="3637"/>
    <n v="737"/>
    <n v="45785"/>
    <n v="45973"/>
    <s v="Carmen"/>
    <m/>
    <s v="FASE 2"/>
    <m/>
    <n v="0"/>
    <m/>
    <m/>
    <m/>
    <m/>
    <m/>
    <m/>
    <m/>
    <m/>
    <m/>
    <m/>
    <m/>
    <m/>
    <m/>
    <m/>
    <m/>
    <m/>
    <m/>
    <m/>
    <m/>
    <x v="11"/>
    <n v="0"/>
    <n v="0"/>
    <n v="0"/>
    <x v="0"/>
    <m/>
    <m/>
    <n v="73.7"/>
    <x v="0"/>
  </r>
  <r>
    <x v="24"/>
    <n v="22128"/>
    <x v="3638"/>
    <n v="185"/>
    <n v="45785"/>
    <m/>
    <s v="Carmen"/>
    <m/>
    <m/>
    <m/>
    <n v="0"/>
    <m/>
    <m/>
    <m/>
    <m/>
    <m/>
    <m/>
    <m/>
    <m/>
    <m/>
    <m/>
    <m/>
    <m/>
    <m/>
    <m/>
    <m/>
    <m/>
    <m/>
    <m/>
    <m/>
    <x v="11"/>
    <n v="0"/>
    <n v="0"/>
    <n v="0"/>
    <x v="0"/>
    <m/>
    <m/>
    <n v="18.5"/>
    <x v="0"/>
  </r>
  <r>
    <x v="24"/>
    <n v="22129"/>
    <x v="3639"/>
    <n v="237"/>
    <n v="45785"/>
    <n v="45973"/>
    <s v="Carmen"/>
    <m/>
    <s v="FASE 2"/>
    <m/>
    <n v="0"/>
    <m/>
    <m/>
    <m/>
    <m/>
    <m/>
    <m/>
    <m/>
    <m/>
    <m/>
    <m/>
    <m/>
    <m/>
    <m/>
    <m/>
    <m/>
    <m/>
    <m/>
    <m/>
    <m/>
    <x v="11"/>
    <n v="0"/>
    <n v="0"/>
    <n v="0"/>
    <x v="0"/>
    <m/>
    <m/>
    <n v="23.7"/>
    <x v="0"/>
  </r>
  <r>
    <x v="24"/>
    <n v="22130"/>
    <x v="3640"/>
    <n v="13883"/>
    <n v="45785"/>
    <n v="45957"/>
    <s v="Carmen"/>
    <m/>
    <s v="FASE 2"/>
    <m/>
    <n v="0"/>
    <m/>
    <m/>
    <m/>
    <m/>
    <m/>
    <m/>
    <m/>
    <m/>
    <m/>
    <m/>
    <m/>
    <m/>
    <m/>
    <m/>
    <m/>
    <m/>
    <m/>
    <m/>
    <m/>
    <x v="11"/>
    <n v="0"/>
    <n v="0"/>
    <n v="0"/>
    <x v="0"/>
    <m/>
    <m/>
    <n v="1388.3"/>
    <x v="0"/>
  </r>
  <r>
    <x v="24"/>
    <n v="22131"/>
    <x v="3641"/>
    <n v="94"/>
    <n v="45785"/>
    <m/>
    <s v="Carmen"/>
    <m/>
    <m/>
    <m/>
    <n v="0"/>
    <m/>
    <m/>
    <m/>
    <m/>
    <m/>
    <m/>
    <m/>
    <m/>
    <m/>
    <m/>
    <m/>
    <m/>
    <m/>
    <m/>
    <m/>
    <m/>
    <m/>
    <m/>
    <m/>
    <x v="11"/>
    <n v="0"/>
    <n v="0"/>
    <n v="0"/>
    <x v="0"/>
    <m/>
    <m/>
    <n v="9.4"/>
    <x v="0"/>
  </r>
  <r>
    <x v="24"/>
    <n v="22133"/>
    <x v="3642"/>
    <n v="173"/>
    <n v="45785"/>
    <m/>
    <s v="Carmen"/>
    <m/>
    <m/>
    <m/>
    <n v="0"/>
    <m/>
    <m/>
    <m/>
    <m/>
    <m/>
    <m/>
    <m/>
    <m/>
    <m/>
    <m/>
    <m/>
    <m/>
    <m/>
    <m/>
    <m/>
    <m/>
    <m/>
    <m/>
    <m/>
    <x v="11"/>
    <n v="0"/>
    <n v="0"/>
    <n v="0"/>
    <x v="0"/>
    <m/>
    <m/>
    <n v="17.3"/>
    <x v="0"/>
  </r>
  <r>
    <x v="24"/>
    <n v="22135"/>
    <x v="3643"/>
    <n v="207"/>
    <n v="45785"/>
    <n v="45973"/>
    <s v="Carmen"/>
    <m/>
    <s v="FASE 2"/>
    <m/>
    <n v="0"/>
    <m/>
    <m/>
    <m/>
    <m/>
    <m/>
    <m/>
    <m/>
    <m/>
    <m/>
    <m/>
    <m/>
    <m/>
    <m/>
    <m/>
    <m/>
    <m/>
    <m/>
    <m/>
    <m/>
    <x v="11"/>
    <n v="0"/>
    <n v="0"/>
    <n v="0"/>
    <x v="0"/>
    <m/>
    <m/>
    <n v="20.7"/>
    <x v="0"/>
  </r>
  <r>
    <x v="24"/>
    <n v="22136"/>
    <x v="3644"/>
    <n v="868"/>
    <n v="45785"/>
    <n v="45973"/>
    <s v="Carmen"/>
    <m/>
    <s v="FASE 2"/>
    <m/>
    <n v="0"/>
    <m/>
    <m/>
    <m/>
    <m/>
    <m/>
    <m/>
    <m/>
    <m/>
    <m/>
    <m/>
    <m/>
    <m/>
    <m/>
    <m/>
    <m/>
    <m/>
    <m/>
    <m/>
    <m/>
    <x v="11"/>
    <n v="0"/>
    <n v="0"/>
    <n v="0"/>
    <x v="0"/>
    <m/>
    <m/>
    <n v="86.8"/>
    <x v="0"/>
  </r>
  <r>
    <x v="24"/>
    <n v="22137"/>
    <x v="3645"/>
    <n v="1141"/>
    <n v="45785"/>
    <n v="45957"/>
    <s v="Carmen"/>
    <m/>
    <s v="FASE 2"/>
    <m/>
    <n v="0"/>
    <m/>
    <m/>
    <m/>
    <m/>
    <m/>
    <m/>
    <m/>
    <m/>
    <m/>
    <m/>
    <m/>
    <m/>
    <m/>
    <m/>
    <m/>
    <m/>
    <m/>
    <m/>
    <m/>
    <x v="11"/>
    <n v="0"/>
    <n v="0"/>
    <n v="0"/>
    <x v="0"/>
    <m/>
    <m/>
    <n v="114.1"/>
    <x v="0"/>
  </r>
  <r>
    <x v="24"/>
    <n v="22139"/>
    <x v="3646"/>
    <n v="88"/>
    <n v="45785"/>
    <m/>
    <s v="Carmen"/>
    <m/>
    <m/>
    <m/>
    <n v="0"/>
    <m/>
    <m/>
    <m/>
    <m/>
    <m/>
    <m/>
    <m/>
    <m/>
    <m/>
    <m/>
    <m/>
    <m/>
    <m/>
    <m/>
    <m/>
    <m/>
    <m/>
    <m/>
    <m/>
    <x v="11"/>
    <n v="0"/>
    <n v="0"/>
    <n v="0"/>
    <x v="0"/>
    <m/>
    <m/>
    <n v="8.8000000000000007"/>
    <x v="0"/>
  </r>
  <r>
    <x v="24"/>
    <n v="22141"/>
    <x v="3647"/>
    <n v="139"/>
    <n v="45785"/>
    <m/>
    <s v="Carmen"/>
    <m/>
    <m/>
    <m/>
    <n v="0"/>
    <m/>
    <m/>
    <m/>
    <m/>
    <m/>
    <m/>
    <m/>
    <m/>
    <m/>
    <m/>
    <m/>
    <m/>
    <m/>
    <m/>
    <m/>
    <m/>
    <m/>
    <m/>
    <m/>
    <x v="11"/>
    <n v="0"/>
    <n v="0"/>
    <n v="0"/>
    <x v="0"/>
    <m/>
    <m/>
    <n v="13.9"/>
    <x v="0"/>
  </r>
  <r>
    <x v="24"/>
    <n v="22142"/>
    <x v="3648"/>
    <n v="135"/>
    <n v="45785"/>
    <m/>
    <s v="Carmen"/>
    <m/>
    <m/>
    <m/>
    <n v="0"/>
    <m/>
    <m/>
    <m/>
    <m/>
    <m/>
    <m/>
    <m/>
    <m/>
    <m/>
    <m/>
    <m/>
    <m/>
    <m/>
    <m/>
    <m/>
    <m/>
    <m/>
    <m/>
    <m/>
    <x v="11"/>
    <n v="0"/>
    <n v="0"/>
    <n v="0"/>
    <x v="0"/>
    <m/>
    <m/>
    <n v="13.5"/>
    <x v="0"/>
  </r>
  <r>
    <x v="24"/>
    <n v="22143"/>
    <x v="3649"/>
    <n v="251"/>
    <n v="45785"/>
    <n v="45973"/>
    <s v="Carmen"/>
    <m/>
    <s v="FASE 2"/>
    <m/>
    <n v="0"/>
    <m/>
    <m/>
    <m/>
    <m/>
    <m/>
    <m/>
    <m/>
    <m/>
    <m/>
    <m/>
    <m/>
    <m/>
    <m/>
    <m/>
    <m/>
    <m/>
    <m/>
    <m/>
    <m/>
    <x v="11"/>
    <n v="0"/>
    <n v="0"/>
    <n v="0"/>
    <x v="0"/>
    <m/>
    <m/>
    <n v="25.1"/>
    <x v="0"/>
  </r>
  <r>
    <x v="24"/>
    <n v="22144"/>
    <x v="3650"/>
    <n v="278"/>
    <n v="45785"/>
    <m/>
    <s v="Carmen"/>
    <n v="45820"/>
    <s v="RECHAZADO"/>
    <s v="MUNICIPIO Y AYUNTAMIENTO MUY PEQUEÑOS"/>
    <n v="0"/>
    <m/>
    <m/>
    <m/>
    <m/>
    <m/>
    <m/>
    <m/>
    <m/>
    <m/>
    <m/>
    <m/>
    <m/>
    <m/>
    <m/>
    <m/>
    <m/>
    <m/>
    <m/>
    <m/>
    <x v="11"/>
    <n v="0"/>
    <n v="0"/>
    <n v="0"/>
    <x v="0"/>
    <m/>
    <m/>
    <n v="27.8"/>
    <x v="0"/>
  </r>
  <r>
    <x v="24"/>
    <n v="22149"/>
    <x v="3651"/>
    <n v="351"/>
    <n v="45785"/>
    <n v="45973"/>
    <s v="Carmen"/>
    <m/>
    <s v="FASE 2"/>
    <m/>
    <n v="0"/>
    <m/>
    <m/>
    <m/>
    <m/>
    <m/>
    <m/>
    <m/>
    <m/>
    <m/>
    <m/>
    <m/>
    <m/>
    <m/>
    <m/>
    <m/>
    <m/>
    <m/>
    <m/>
    <m/>
    <x v="11"/>
    <n v="0"/>
    <n v="0"/>
    <n v="0"/>
    <x v="0"/>
    <m/>
    <m/>
    <n v="35.1"/>
    <x v="0"/>
  </r>
  <r>
    <x v="24"/>
    <n v="22150"/>
    <x v="3652"/>
    <n v="557"/>
    <n v="45785"/>
    <m/>
    <s v="Carmen"/>
    <m/>
    <s v="ENVIADO"/>
    <m/>
    <n v="0"/>
    <m/>
    <m/>
    <m/>
    <m/>
    <m/>
    <m/>
    <m/>
    <m/>
    <m/>
    <m/>
    <m/>
    <m/>
    <m/>
    <m/>
    <m/>
    <m/>
    <m/>
    <m/>
    <m/>
    <x v="11"/>
    <n v="0"/>
    <n v="0"/>
    <n v="0"/>
    <x v="0"/>
    <m/>
    <m/>
    <n v="55.7"/>
    <x v="0"/>
  </r>
  <r>
    <x v="24"/>
    <n v="22151"/>
    <x v="3653"/>
    <n v="104"/>
    <n v="45785"/>
    <m/>
    <s v="Carmen"/>
    <m/>
    <m/>
    <m/>
    <n v="0"/>
    <m/>
    <m/>
    <m/>
    <m/>
    <m/>
    <m/>
    <m/>
    <m/>
    <m/>
    <m/>
    <m/>
    <m/>
    <m/>
    <m/>
    <m/>
    <m/>
    <m/>
    <m/>
    <m/>
    <x v="11"/>
    <n v="0"/>
    <n v="0"/>
    <n v="0"/>
    <x v="0"/>
    <m/>
    <m/>
    <n v="10.4"/>
    <x v="0"/>
  </r>
  <r>
    <x v="24"/>
    <n v="22905"/>
    <x v="3654"/>
    <n v="349"/>
    <n v="45785"/>
    <n v="45973"/>
    <s v="Carmen"/>
    <m/>
    <s v="FASE 2"/>
    <m/>
    <n v="0"/>
    <m/>
    <m/>
    <m/>
    <m/>
    <m/>
    <m/>
    <m/>
    <m/>
    <m/>
    <m/>
    <m/>
    <m/>
    <m/>
    <m/>
    <m/>
    <m/>
    <m/>
    <m/>
    <m/>
    <x v="11"/>
    <n v="0"/>
    <n v="0"/>
    <n v="0"/>
    <x v="0"/>
    <m/>
    <m/>
    <n v="34.9"/>
    <x v="0"/>
  </r>
  <r>
    <x v="24"/>
    <n v="22155"/>
    <x v="3655"/>
    <n v="69"/>
    <n v="45787"/>
    <m/>
    <s v="Carmen"/>
    <m/>
    <m/>
    <m/>
    <n v="0"/>
    <m/>
    <m/>
    <m/>
    <m/>
    <m/>
    <m/>
    <m/>
    <m/>
    <m/>
    <m/>
    <m/>
    <m/>
    <m/>
    <m/>
    <m/>
    <m/>
    <m/>
    <m/>
    <m/>
    <x v="11"/>
    <n v="0"/>
    <n v="0"/>
    <n v="0"/>
    <x v="0"/>
    <m/>
    <m/>
    <n v="6.9"/>
    <x v="0"/>
  </r>
  <r>
    <x v="24"/>
    <n v="22156"/>
    <x v="3656"/>
    <n v="490"/>
    <n v="45787"/>
    <n v="45973"/>
    <s v="Carmen"/>
    <m/>
    <s v="FASE 2"/>
    <m/>
    <n v="0"/>
    <m/>
    <m/>
    <m/>
    <m/>
    <m/>
    <m/>
    <m/>
    <m/>
    <m/>
    <m/>
    <m/>
    <m/>
    <m/>
    <m/>
    <m/>
    <m/>
    <m/>
    <m/>
    <m/>
    <x v="11"/>
    <n v="0"/>
    <n v="0"/>
    <n v="0"/>
    <x v="0"/>
    <m/>
    <m/>
    <n v="49"/>
    <x v="0"/>
  </r>
  <r>
    <x v="24"/>
    <n v="22157"/>
    <x v="3657"/>
    <n v="227"/>
    <n v="45787"/>
    <n v="45973"/>
    <s v="Carmen"/>
    <m/>
    <s v="FASE 2"/>
    <m/>
    <n v="0"/>
    <m/>
    <m/>
    <m/>
    <m/>
    <m/>
    <m/>
    <m/>
    <m/>
    <m/>
    <m/>
    <m/>
    <m/>
    <m/>
    <m/>
    <m/>
    <m/>
    <m/>
    <m/>
    <m/>
    <x v="11"/>
    <n v="0"/>
    <n v="0"/>
    <n v="0"/>
    <x v="0"/>
    <m/>
    <m/>
    <n v="22.7"/>
    <x v="0"/>
  </r>
  <r>
    <x v="24"/>
    <n v="22158"/>
    <x v="3658"/>
    <n v="18152"/>
    <n v="45787"/>
    <m/>
    <s v="Carmen"/>
    <n v="45825"/>
    <s v="FASE 2"/>
    <s v="ME REMITE A LA WEB Y AL PORTAL DE TRANSPARENCIAORDENANZA MUNICIPAL DE CONTROL Y TENENCIA DE ANIMALES, Y CONTRATOS MENORES TRAMITADOS"/>
    <n v="0"/>
    <m/>
    <m/>
    <m/>
    <m/>
    <m/>
    <m/>
    <m/>
    <m/>
    <m/>
    <m/>
    <m/>
    <m/>
    <m/>
    <m/>
    <m/>
    <m/>
    <m/>
    <m/>
    <m/>
    <x v="11"/>
    <n v="0"/>
    <n v="0"/>
    <n v="0"/>
    <x v="0"/>
    <m/>
    <m/>
    <n v="1815.2"/>
    <x v="0"/>
  </r>
  <r>
    <x v="24"/>
    <n v="22160"/>
    <x v="3659"/>
    <n v="273"/>
    <n v="45787"/>
    <n v="45973"/>
    <s v="Carmen"/>
    <m/>
    <s v="FASE 2"/>
    <m/>
    <n v="0"/>
    <m/>
    <m/>
    <m/>
    <m/>
    <m/>
    <m/>
    <m/>
    <m/>
    <m/>
    <m/>
    <m/>
    <m/>
    <m/>
    <m/>
    <m/>
    <m/>
    <m/>
    <m/>
    <m/>
    <x v="11"/>
    <n v="0"/>
    <n v="0"/>
    <n v="0"/>
    <x v="0"/>
    <m/>
    <m/>
    <n v="27.3"/>
    <x v="0"/>
  </r>
  <r>
    <x v="24"/>
    <n v="22162"/>
    <x v="3660"/>
    <n v="165"/>
    <n v="45787"/>
    <m/>
    <s v="Carmen"/>
    <m/>
    <m/>
    <m/>
    <n v="0"/>
    <m/>
    <m/>
    <m/>
    <m/>
    <m/>
    <m/>
    <m/>
    <m/>
    <m/>
    <m/>
    <m/>
    <m/>
    <m/>
    <m/>
    <m/>
    <m/>
    <m/>
    <m/>
    <m/>
    <x v="11"/>
    <n v="0"/>
    <n v="0"/>
    <n v="0"/>
    <x v="0"/>
    <m/>
    <m/>
    <n v="16.5"/>
    <x v="0"/>
  </r>
  <r>
    <x v="24"/>
    <n v="22163"/>
    <x v="3661"/>
    <n v="568"/>
    <n v="45787"/>
    <n v="45973"/>
    <s v="Carmen"/>
    <m/>
    <s v="FASE 2"/>
    <m/>
    <n v="0"/>
    <m/>
    <m/>
    <m/>
    <m/>
    <m/>
    <m/>
    <m/>
    <m/>
    <m/>
    <m/>
    <m/>
    <m/>
    <m/>
    <m/>
    <m/>
    <m/>
    <m/>
    <m/>
    <m/>
    <x v="11"/>
    <n v="0"/>
    <n v="0"/>
    <n v="0"/>
    <x v="0"/>
    <m/>
    <m/>
    <n v="56.8"/>
    <x v="0"/>
  </r>
  <r>
    <x v="24"/>
    <n v="22164"/>
    <x v="3662"/>
    <n v="65"/>
    <n v="45787"/>
    <n v="45822"/>
    <s v="Carmen"/>
    <n v="45812"/>
    <s v="FASE 2"/>
    <s v="RECHAZADO. PUBLICIDAD"/>
    <n v="0"/>
    <m/>
    <m/>
    <m/>
    <m/>
    <m/>
    <m/>
    <m/>
    <m/>
    <m/>
    <m/>
    <m/>
    <m/>
    <m/>
    <m/>
    <m/>
    <m/>
    <m/>
    <m/>
    <m/>
    <x v="11"/>
    <n v="0"/>
    <n v="0"/>
    <n v="0"/>
    <x v="0"/>
    <m/>
    <m/>
    <n v="6.5"/>
    <x v="0"/>
  </r>
  <r>
    <x v="24"/>
    <n v="22165"/>
    <x v="3663"/>
    <n v="513"/>
    <n v="45787"/>
    <n v="45973"/>
    <s v="Carmen"/>
    <m/>
    <s v="FASE 2"/>
    <m/>
    <n v="0"/>
    <m/>
    <m/>
    <m/>
    <m/>
    <m/>
    <m/>
    <m/>
    <m/>
    <m/>
    <m/>
    <m/>
    <m/>
    <m/>
    <m/>
    <m/>
    <m/>
    <m/>
    <m/>
    <m/>
    <x v="11"/>
    <n v="0"/>
    <n v="0"/>
    <n v="0"/>
    <x v="0"/>
    <m/>
    <m/>
    <n v="51.3"/>
    <x v="0"/>
  </r>
  <r>
    <x v="24"/>
    <n v="22167"/>
    <x v="3664"/>
    <n v="652"/>
    <n v="45787"/>
    <n v="45973"/>
    <s v="Carmen"/>
    <m/>
    <s v="FASE 2"/>
    <m/>
    <n v="0"/>
    <m/>
    <m/>
    <m/>
    <m/>
    <m/>
    <m/>
    <m/>
    <m/>
    <m/>
    <m/>
    <m/>
    <m/>
    <m/>
    <m/>
    <m/>
    <m/>
    <m/>
    <m/>
    <m/>
    <x v="11"/>
    <n v="0"/>
    <n v="0"/>
    <n v="0"/>
    <x v="0"/>
    <m/>
    <m/>
    <n v="65.2"/>
    <x v="0"/>
  </r>
  <r>
    <x v="24"/>
    <n v="22168"/>
    <x v="3665"/>
    <n v="33"/>
    <n v="45787"/>
    <m/>
    <s v="Carmen"/>
    <m/>
    <m/>
    <m/>
    <n v="0"/>
    <m/>
    <m/>
    <m/>
    <m/>
    <m/>
    <m/>
    <m/>
    <m/>
    <m/>
    <m/>
    <m/>
    <m/>
    <m/>
    <m/>
    <m/>
    <m/>
    <m/>
    <m/>
    <m/>
    <x v="11"/>
    <n v="0"/>
    <n v="0"/>
    <n v="0"/>
    <x v="0"/>
    <m/>
    <m/>
    <n v="3.3"/>
    <x v="0"/>
  </r>
  <r>
    <x v="24"/>
    <n v="22170"/>
    <x v="3666"/>
    <n v="909"/>
    <n v="45787"/>
    <n v="45973"/>
    <s v="Carmen"/>
    <m/>
    <s v="FASE 2"/>
    <m/>
    <n v="0"/>
    <m/>
    <m/>
    <m/>
    <m/>
    <m/>
    <m/>
    <m/>
    <m/>
    <m/>
    <m/>
    <m/>
    <m/>
    <m/>
    <m/>
    <m/>
    <m/>
    <m/>
    <m/>
    <m/>
    <x v="11"/>
    <n v="0"/>
    <n v="0"/>
    <n v="0"/>
    <x v="0"/>
    <m/>
    <m/>
    <n v="90.9"/>
    <x v="0"/>
  </r>
  <r>
    <x v="24"/>
    <n v="22172"/>
    <x v="3667"/>
    <n v="695"/>
    <n v="45787"/>
    <m/>
    <s v="Carmen"/>
    <m/>
    <s v="ENVIADO"/>
    <m/>
    <n v="0"/>
    <m/>
    <m/>
    <m/>
    <m/>
    <m/>
    <m/>
    <m/>
    <m/>
    <m/>
    <m/>
    <m/>
    <m/>
    <m/>
    <m/>
    <m/>
    <m/>
    <m/>
    <m/>
    <m/>
    <x v="11"/>
    <n v="0"/>
    <n v="0"/>
    <n v="0"/>
    <x v="0"/>
    <m/>
    <m/>
    <n v="69.5"/>
    <x v="0"/>
  </r>
  <r>
    <x v="24"/>
    <n v="22173"/>
    <x v="3668"/>
    <n v="268"/>
    <n v="45787"/>
    <m/>
    <s v="Carmen"/>
    <n v="45803"/>
    <s v="OK"/>
    <m/>
    <n v="0"/>
    <s v="NO EXISTE"/>
    <n v="0"/>
    <s v="NO"/>
    <s v="---"/>
    <s v="NO"/>
    <n v="0"/>
    <n v="4000"/>
    <m/>
    <n v="0"/>
    <n v="0"/>
    <n v="0"/>
    <n v="0"/>
    <s v="NO"/>
    <s v="NO"/>
    <s v="NO"/>
    <m/>
    <m/>
    <m/>
    <m/>
    <x v="11"/>
    <n v="0"/>
    <n v="0"/>
    <n v="15"/>
    <x v="1"/>
    <n v="14.925373134328359"/>
    <m/>
    <n v="26.8"/>
    <x v="0"/>
  </r>
  <r>
    <x v="24"/>
    <n v="22174"/>
    <x v="3669"/>
    <n v="587"/>
    <n v="45787"/>
    <n v="45822"/>
    <s v="Carmen"/>
    <n v="45814"/>
    <s v="FASE 2"/>
    <m/>
    <n v="0"/>
    <m/>
    <m/>
    <s v="SI"/>
    <n v="45597"/>
    <s v="SI"/>
    <m/>
    <n v="7000"/>
    <m/>
    <m/>
    <m/>
    <m/>
    <m/>
    <s v="NO. CONTRATO DEL SERVICIO CUANDO SE NECESITA"/>
    <s v="NO"/>
    <s v="---"/>
    <m/>
    <m/>
    <m/>
    <m/>
    <x v="11"/>
    <n v="0"/>
    <n v="0"/>
    <n v="7"/>
    <x v="1"/>
    <n v="11.925042589437819"/>
    <m/>
    <n v="58.7"/>
    <x v="0"/>
  </r>
  <r>
    <x v="24"/>
    <n v="22175"/>
    <x v="3670"/>
    <n v="215"/>
    <n v="45787"/>
    <n v="45973"/>
    <s v="Carmen"/>
    <m/>
    <s v="FASE 2"/>
    <m/>
    <n v="0"/>
    <m/>
    <m/>
    <m/>
    <m/>
    <m/>
    <m/>
    <m/>
    <m/>
    <m/>
    <m/>
    <m/>
    <m/>
    <m/>
    <m/>
    <m/>
    <m/>
    <m/>
    <m/>
    <m/>
    <x v="11"/>
    <n v="0"/>
    <n v="0"/>
    <n v="0"/>
    <x v="0"/>
    <m/>
    <m/>
    <n v="21.5"/>
    <x v="0"/>
  </r>
  <r>
    <x v="24"/>
    <n v="22176"/>
    <x v="3671"/>
    <n v="215"/>
    <n v="45787"/>
    <n v="45973"/>
    <s v="Carmen"/>
    <m/>
    <s v="FASE 2"/>
    <m/>
    <n v="0"/>
    <m/>
    <m/>
    <m/>
    <m/>
    <m/>
    <m/>
    <m/>
    <m/>
    <m/>
    <m/>
    <m/>
    <m/>
    <m/>
    <m/>
    <m/>
    <m/>
    <m/>
    <m/>
    <m/>
    <x v="11"/>
    <n v="0"/>
    <n v="0"/>
    <n v="0"/>
    <x v="0"/>
    <m/>
    <m/>
    <n v="21.5"/>
    <x v="0"/>
  </r>
  <r>
    <x v="24"/>
    <n v="22177"/>
    <x v="3672"/>
    <n v="112"/>
    <n v="45787"/>
    <m/>
    <s v="Carmen"/>
    <m/>
    <m/>
    <m/>
    <n v="0"/>
    <m/>
    <m/>
    <m/>
    <m/>
    <m/>
    <m/>
    <m/>
    <m/>
    <m/>
    <m/>
    <m/>
    <m/>
    <m/>
    <m/>
    <m/>
    <m/>
    <m/>
    <m/>
    <m/>
    <x v="11"/>
    <n v="0"/>
    <n v="0"/>
    <n v="0"/>
    <x v="0"/>
    <m/>
    <m/>
    <n v="11.2"/>
    <x v="0"/>
  </r>
  <r>
    <x v="24"/>
    <n v="22178"/>
    <x v="3673"/>
    <n v="136"/>
    <n v="45787"/>
    <m/>
    <s v="Carmen"/>
    <m/>
    <m/>
    <m/>
    <n v="0"/>
    <m/>
    <m/>
    <m/>
    <m/>
    <m/>
    <m/>
    <m/>
    <m/>
    <m/>
    <m/>
    <m/>
    <m/>
    <m/>
    <m/>
    <m/>
    <m/>
    <m/>
    <m/>
    <m/>
    <x v="11"/>
    <n v="0"/>
    <n v="0"/>
    <n v="0"/>
    <x v="0"/>
    <m/>
    <m/>
    <n v="13.6"/>
    <x v="0"/>
  </r>
  <r>
    <x v="24"/>
    <n v="22181"/>
    <x v="3674"/>
    <n v="95"/>
    <n v="45787"/>
    <m/>
    <s v="Carmen"/>
    <m/>
    <m/>
    <m/>
    <n v="0"/>
    <m/>
    <m/>
    <m/>
    <m/>
    <m/>
    <m/>
    <m/>
    <m/>
    <m/>
    <m/>
    <m/>
    <m/>
    <m/>
    <m/>
    <m/>
    <m/>
    <m/>
    <m/>
    <m/>
    <x v="11"/>
    <n v="0"/>
    <n v="0"/>
    <n v="0"/>
    <x v="0"/>
    <m/>
    <m/>
    <n v="9.5"/>
    <x v="0"/>
  </r>
  <r>
    <x v="24"/>
    <n v="22182"/>
    <x v="3675"/>
    <n v="279"/>
    <n v="45787"/>
    <n v="45973"/>
    <s v="Carmen"/>
    <m/>
    <s v="FASE 2"/>
    <m/>
    <n v="0"/>
    <m/>
    <m/>
    <m/>
    <m/>
    <m/>
    <m/>
    <m/>
    <m/>
    <m/>
    <m/>
    <m/>
    <m/>
    <m/>
    <m/>
    <m/>
    <m/>
    <m/>
    <m/>
    <m/>
    <x v="11"/>
    <n v="0"/>
    <n v="0"/>
    <n v="0"/>
    <x v="0"/>
    <m/>
    <m/>
    <n v="27.9"/>
    <x v="0"/>
  </r>
  <r>
    <x v="24"/>
    <n v="22184"/>
    <x v="3676"/>
    <n v="205"/>
    <n v="45787"/>
    <n v="45973"/>
    <s v="Carmen"/>
    <m/>
    <s v="FASE 2"/>
    <m/>
    <n v="0"/>
    <m/>
    <m/>
    <m/>
    <m/>
    <m/>
    <m/>
    <m/>
    <m/>
    <m/>
    <m/>
    <m/>
    <m/>
    <m/>
    <m/>
    <m/>
    <m/>
    <m/>
    <m/>
    <m/>
    <x v="11"/>
    <n v="0"/>
    <n v="0"/>
    <n v="0"/>
    <x v="0"/>
    <m/>
    <m/>
    <n v="20.5"/>
    <x v="0"/>
  </r>
  <r>
    <x v="24"/>
    <n v="22186"/>
    <x v="3677"/>
    <n v="235"/>
    <n v="45787"/>
    <n v="45821"/>
    <s v="Carmen"/>
    <n v="45791"/>
    <s v="FASE 2"/>
    <m/>
    <n v="0"/>
    <s v="N/A"/>
    <m/>
    <s v="NO"/>
    <m/>
    <s v="NO"/>
    <m/>
    <m/>
    <m/>
    <m/>
    <m/>
    <m/>
    <m/>
    <s v="PLAN DE GESTION,RECOGIDA DE ANIMALES, Y VETERINARIO ESTA DELEGADO EN LA DIPUTACION"/>
    <m/>
    <m/>
    <m/>
    <m/>
    <m/>
    <m/>
    <x v="11"/>
    <n v="0"/>
    <n v="0"/>
    <n v="5"/>
    <x v="1"/>
    <m/>
    <m/>
    <n v="23.5"/>
    <x v="0"/>
  </r>
  <r>
    <x v="24"/>
    <n v="22187"/>
    <x v="3678"/>
    <n v="427"/>
    <n v="45787"/>
    <n v="45973"/>
    <s v="Carmen"/>
    <m/>
    <s v="FASE 2"/>
    <m/>
    <n v="0"/>
    <m/>
    <m/>
    <m/>
    <m/>
    <m/>
    <m/>
    <m/>
    <m/>
    <m/>
    <m/>
    <m/>
    <m/>
    <m/>
    <m/>
    <m/>
    <m/>
    <m/>
    <m/>
    <m/>
    <x v="11"/>
    <n v="0"/>
    <n v="0"/>
    <n v="0"/>
    <x v="0"/>
    <m/>
    <m/>
    <n v="42.7"/>
    <x v="0"/>
  </r>
  <r>
    <x v="24"/>
    <n v="22188"/>
    <x v="3679"/>
    <n v="95"/>
    <n v="45787"/>
    <m/>
    <s v="Carmen"/>
    <m/>
    <m/>
    <m/>
    <n v="0"/>
    <m/>
    <m/>
    <m/>
    <m/>
    <m/>
    <m/>
    <m/>
    <m/>
    <m/>
    <m/>
    <m/>
    <m/>
    <m/>
    <m/>
    <m/>
    <m/>
    <m/>
    <m/>
    <m/>
    <x v="11"/>
    <n v="0"/>
    <n v="0"/>
    <n v="0"/>
    <x v="0"/>
    <m/>
    <m/>
    <n v="9.5"/>
    <x v="0"/>
  </r>
  <r>
    <x v="24"/>
    <n v="22902"/>
    <x v="3680"/>
    <n v="264"/>
    <n v="45787"/>
    <m/>
    <s v="Carmen"/>
    <m/>
    <s v="ENVIADO"/>
    <m/>
    <n v="0"/>
    <m/>
    <m/>
    <m/>
    <m/>
    <m/>
    <m/>
    <m/>
    <m/>
    <m/>
    <m/>
    <m/>
    <m/>
    <m/>
    <m/>
    <m/>
    <m/>
    <m/>
    <m/>
    <m/>
    <x v="11"/>
    <n v="0"/>
    <n v="0"/>
    <n v="0"/>
    <x v="0"/>
    <m/>
    <m/>
    <n v="26.4"/>
    <x v="0"/>
  </r>
  <r>
    <x v="24"/>
    <n v="22189"/>
    <x v="3681"/>
    <n v="224"/>
    <n v="45787"/>
    <n v="45973"/>
    <s v="Carmen"/>
    <m/>
    <s v="FASE 2"/>
    <m/>
    <n v="0"/>
    <m/>
    <m/>
    <m/>
    <m/>
    <m/>
    <m/>
    <m/>
    <m/>
    <m/>
    <m/>
    <m/>
    <m/>
    <m/>
    <m/>
    <m/>
    <m/>
    <m/>
    <m/>
    <m/>
    <x v="11"/>
    <n v="0"/>
    <n v="0"/>
    <n v="0"/>
    <x v="0"/>
    <m/>
    <m/>
    <n v="22.4"/>
    <x v="0"/>
  </r>
  <r>
    <x v="24"/>
    <n v="22190"/>
    <x v="3682"/>
    <n v="171"/>
    <n v="45787"/>
    <m/>
    <s v="Carmen"/>
    <m/>
    <m/>
    <m/>
    <n v="0"/>
    <m/>
    <m/>
    <m/>
    <m/>
    <m/>
    <m/>
    <m/>
    <m/>
    <m/>
    <m/>
    <m/>
    <m/>
    <m/>
    <m/>
    <m/>
    <m/>
    <m/>
    <m/>
    <m/>
    <x v="11"/>
    <n v="0"/>
    <n v="0"/>
    <n v="0"/>
    <x v="0"/>
    <m/>
    <m/>
    <n v="17.100000000000001"/>
    <x v="0"/>
  </r>
  <r>
    <x v="24"/>
    <n v="22193"/>
    <x v="3683"/>
    <n v="323"/>
    <n v="45787"/>
    <n v="45973"/>
    <s v="Carmen"/>
    <m/>
    <s v="FASE 2"/>
    <m/>
    <n v="0"/>
    <m/>
    <m/>
    <m/>
    <m/>
    <m/>
    <m/>
    <m/>
    <m/>
    <m/>
    <m/>
    <m/>
    <m/>
    <m/>
    <m/>
    <m/>
    <m/>
    <m/>
    <m/>
    <m/>
    <x v="11"/>
    <n v="0"/>
    <n v="0"/>
    <n v="0"/>
    <x v="0"/>
    <m/>
    <m/>
    <n v="32.299999999999997"/>
    <x v="0"/>
  </r>
  <r>
    <x v="24"/>
    <n v="22195"/>
    <x v="3684"/>
    <n v="346"/>
    <n v="45787"/>
    <n v="45973"/>
    <s v="Carmen"/>
    <m/>
    <s v="FASE 2"/>
    <m/>
    <n v="0"/>
    <m/>
    <m/>
    <m/>
    <m/>
    <m/>
    <m/>
    <m/>
    <m/>
    <m/>
    <m/>
    <m/>
    <m/>
    <m/>
    <m/>
    <m/>
    <m/>
    <m/>
    <m/>
    <m/>
    <x v="11"/>
    <n v="0"/>
    <n v="0"/>
    <n v="0"/>
    <x v="0"/>
    <m/>
    <m/>
    <n v="34.6"/>
    <x v="0"/>
  </r>
  <r>
    <x v="24"/>
    <n v="22197"/>
    <x v="3685"/>
    <n v="531"/>
    <n v="45787"/>
    <n v="45973"/>
    <s v="Carmen"/>
    <m/>
    <s v="FASE 2"/>
    <m/>
    <n v="0"/>
    <m/>
    <m/>
    <m/>
    <m/>
    <m/>
    <m/>
    <m/>
    <m/>
    <m/>
    <m/>
    <m/>
    <m/>
    <m/>
    <m/>
    <m/>
    <m/>
    <m/>
    <m/>
    <m/>
    <x v="11"/>
    <n v="0"/>
    <n v="0"/>
    <n v="0"/>
    <x v="0"/>
    <m/>
    <m/>
    <n v="53.1"/>
    <x v="0"/>
  </r>
  <r>
    <x v="24"/>
    <n v="22199"/>
    <x v="3686"/>
    <n v="9592"/>
    <n v="45787"/>
    <n v="45821"/>
    <s v="Carmen"/>
    <n v="45793"/>
    <s v="FASE 2"/>
    <m/>
    <n v="226"/>
    <n v="45717"/>
    <n v="0.59"/>
    <s v="ELABORANDOLO"/>
    <m/>
    <s v="NO"/>
    <m/>
    <n v="5000"/>
    <n v="5000"/>
    <m/>
    <m/>
    <m/>
    <m/>
    <s v="SI, SPA PIRINEOS DE JACA"/>
    <s v="SI,POLICIA O PROTECTORA"/>
    <s v="SI PARA GATOS"/>
    <m/>
    <m/>
    <m/>
    <m/>
    <x v="11"/>
    <n v="0.59"/>
    <n v="133"/>
    <n v="10"/>
    <x v="1"/>
    <n v="0.52126772310258551"/>
    <n v="0.52126772310258551"/>
    <n v="959.2"/>
    <x v="1"/>
  </r>
  <r>
    <x v="24"/>
    <m/>
    <x v="3687"/>
    <n v="319"/>
    <n v="45787"/>
    <m/>
    <s v="Carmen"/>
    <n v="45790"/>
    <s v="OK"/>
    <m/>
    <n v="0"/>
    <m/>
    <m/>
    <m/>
    <m/>
    <m/>
    <m/>
    <m/>
    <m/>
    <m/>
    <m/>
    <m/>
    <m/>
    <m/>
    <m/>
    <m/>
    <m/>
    <m/>
    <m/>
    <m/>
    <x v="11"/>
    <n v="0"/>
    <n v="0"/>
    <n v="0"/>
    <x v="0"/>
    <m/>
    <m/>
    <n v="31.9"/>
    <x v="0"/>
  </r>
  <r>
    <x v="24"/>
    <n v="22201"/>
    <x v="3688"/>
    <n v="296"/>
    <n v="45787"/>
    <m/>
    <s v="Carmen"/>
    <m/>
    <s v="ENVIADO"/>
    <m/>
    <n v="0"/>
    <m/>
    <m/>
    <m/>
    <m/>
    <m/>
    <m/>
    <m/>
    <m/>
    <m/>
    <m/>
    <m/>
    <m/>
    <m/>
    <m/>
    <m/>
    <m/>
    <m/>
    <m/>
    <m/>
    <x v="11"/>
    <n v="0"/>
    <n v="0"/>
    <n v="0"/>
    <x v="0"/>
    <m/>
    <m/>
    <n v="29.6"/>
    <x v="0"/>
  </r>
  <r>
    <x v="24"/>
    <n v="22202"/>
    <x v="3689"/>
    <n v="180"/>
    <n v="45787"/>
    <m/>
    <s v="Carmen"/>
    <m/>
    <m/>
    <m/>
    <n v="0"/>
    <m/>
    <m/>
    <m/>
    <m/>
    <m/>
    <m/>
    <m/>
    <m/>
    <m/>
    <m/>
    <m/>
    <m/>
    <m/>
    <m/>
    <m/>
    <m/>
    <m/>
    <m/>
    <m/>
    <x v="11"/>
    <n v="0"/>
    <n v="0"/>
    <n v="0"/>
    <x v="0"/>
    <m/>
    <m/>
    <n v="18"/>
    <x v="0"/>
  </r>
  <r>
    <x v="24"/>
    <n v="22203"/>
    <x v="3690"/>
    <n v="101"/>
    <n v="45788"/>
    <m/>
    <s v="Carmen"/>
    <m/>
    <m/>
    <m/>
    <n v="0"/>
    <m/>
    <m/>
    <m/>
    <m/>
    <m/>
    <m/>
    <m/>
    <m/>
    <m/>
    <m/>
    <m/>
    <m/>
    <m/>
    <m/>
    <m/>
    <m/>
    <m/>
    <m/>
    <m/>
    <x v="11"/>
    <n v="0"/>
    <n v="0"/>
    <n v="0"/>
    <x v="0"/>
    <m/>
    <m/>
    <n v="10.1"/>
    <x v="0"/>
  </r>
  <r>
    <x v="24"/>
    <n v="22204"/>
    <x v="3691"/>
    <n v="1516"/>
    <n v="45788"/>
    <n v="45818"/>
    <s v="Carmen"/>
    <n v="45789"/>
    <s v="FASE 2"/>
    <m/>
    <n v="0"/>
    <m/>
    <m/>
    <m/>
    <m/>
    <s v="RESPONDE POR G.MAIL"/>
    <m/>
    <m/>
    <m/>
    <m/>
    <m/>
    <m/>
    <m/>
    <m/>
    <m/>
    <m/>
    <m/>
    <m/>
    <m/>
    <m/>
    <x v="11"/>
    <n v="0"/>
    <n v="0"/>
    <n v="1"/>
    <x v="1"/>
    <m/>
    <m/>
    <n v="151.6"/>
    <x v="0"/>
  </r>
  <r>
    <x v="24"/>
    <n v="22205"/>
    <x v="3692"/>
    <n v="641"/>
    <n v="45788"/>
    <n v="45973"/>
    <s v="Carmen"/>
    <m/>
    <s v="FASE 2"/>
    <m/>
    <n v="0"/>
    <m/>
    <m/>
    <m/>
    <m/>
    <m/>
    <m/>
    <m/>
    <m/>
    <m/>
    <m/>
    <m/>
    <m/>
    <m/>
    <m/>
    <m/>
    <m/>
    <m/>
    <m/>
    <m/>
    <x v="11"/>
    <n v="0"/>
    <n v="0"/>
    <n v="0"/>
    <x v="0"/>
    <m/>
    <m/>
    <n v="64.099999999999994"/>
    <x v="0"/>
  </r>
  <r>
    <x v="24"/>
    <n v="22207"/>
    <x v="3693"/>
    <n v="151"/>
    <n v="45788"/>
    <m/>
    <s v="Carmen"/>
    <m/>
    <m/>
    <m/>
    <n v="0"/>
    <m/>
    <m/>
    <m/>
    <m/>
    <m/>
    <m/>
    <m/>
    <m/>
    <m/>
    <m/>
    <m/>
    <m/>
    <m/>
    <m/>
    <m/>
    <m/>
    <m/>
    <m/>
    <m/>
    <x v="11"/>
    <n v="0"/>
    <n v="0"/>
    <n v="0"/>
    <x v="0"/>
    <m/>
    <m/>
    <n v="15.1"/>
    <x v="0"/>
  </r>
  <r>
    <x v="24"/>
    <n v="22903"/>
    <x v="3694"/>
    <n v="784"/>
    <n v="45788"/>
    <n v="45973"/>
    <s v="Carmen"/>
    <m/>
    <s v="FASE 2"/>
    <m/>
    <n v="0"/>
    <m/>
    <m/>
    <m/>
    <m/>
    <m/>
    <m/>
    <m/>
    <m/>
    <m/>
    <m/>
    <m/>
    <m/>
    <m/>
    <m/>
    <m/>
    <m/>
    <m/>
    <m/>
    <m/>
    <x v="11"/>
    <n v="0"/>
    <n v="0"/>
    <n v="0"/>
    <x v="0"/>
    <m/>
    <m/>
    <n v="78.400000000000006"/>
    <x v="0"/>
  </r>
  <r>
    <x v="24"/>
    <n v="22206"/>
    <x v="3695"/>
    <n v="221"/>
    <n v="45788"/>
    <m/>
    <s v="Carmen"/>
    <m/>
    <s v="ENVIADO"/>
    <m/>
    <n v="0"/>
    <m/>
    <m/>
    <m/>
    <m/>
    <m/>
    <m/>
    <m/>
    <m/>
    <m/>
    <m/>
    <m/>
    <m/>
    <m/>
    <m/>
    <m/>
    <m/>
    <m/>
    <m/>
    <m/>
    <x v="11"/>
    <n v="0"/>
    <n v="0"/>
    <n v="0"/>
    <x v="0"/>
    <m/>
    <m/>
    <n v="22.1"/>
    <x v="0"/>
  </r>
  <r>
    <x v="24"/>
    <n v="22208"/>
    <x v="3696"/>
    <n v="244"/>
    <n v="45788"/>
    <n v="45973"/>
    <s v="Carmen"/>
    <m/>
    <s v="FASE 2"/>
    <m/>
    <n v="0"/>
    <m/>
    <m/>
    <m/>
    <m/>
    <m/>
    <m/>
    <m/>
    <m/>
    <m/>
    <m/>
    <m/>
    <m/>
    <m/>
    <m/>
    <m/>
    <m/>
    <m/>
    <m/>
    <m/>
    <x v="11"/>
    <n v="0"/>
    <n v="0"/>
    <n v="0"/>
    <x v="0"/>
    <m/>
    <m/>
    <n v="24.4"/>
    <x v="0"/>
  </r>
  <r>
    <x v="24"/>
    <n v="22209"/>
    <x v="3697"/>
    <n v="188"/>
    <n v="45788"/>
    <m/>
    <s v="Carmen"/>
    <m/>
    <m/>
    <m/>
    <n v="0"/>
    <m/>
    <m/>
    <m/>
    <m/>
    <m/>
    <m/>
    <m/>
    <m/>
    <m/>
    <m/>
    <m/>
    <m/>
    <m/>
    <m/>
    <m/>
    <m/>
    <m/>
    <m/>
    <m/>
    <x v="11"/>
    <n v="0"/>
    <n v="0"/>
    <n v="0"/>
    <x v="0"/>
    <m/>
    <m/>
    <n v="18.8"/>
    <x v="0"/>
  </r>
  <r>
    <x v="24"/>
    <n v="22906"/>
    <x v="3698"/>
    <n v="209"/>
    <n v="45788"/>
    <n v="45973"/>
    <s v="Carmen"/>
    <m/>
    <s v="FASE 2"/>
    <m/>
    <n v="0"/>
    <m/>
    <m/>
    <m/>
    <m/>
    <m/>
    <m/>
    <m/>
    <m/>
    <m/>
    <m/>
    <m/>
    <m/>
    <m/>
    <m/>
    <m/>
    <m/>
    <m/>
    <m/>
    <m/>
    <x v="11"/>
    <n v="0"/>
    <n v="0"/>
    <n v="0"/>
    <x v="0"/>
    <m/>
    <m/>
    <n v="20.9"/>
    <x v="0"/>
  </r>
  <r>
    <x v="24"/>
    <n v="22212"/>
    <x v="3699"/>
    <n v="83"/>
    <n v="45788"/>
    <m/>
    <s v="Carmen"/>
    <m/>
    <m/>
    <m/>
    <n v="0"/>
    <m/>
    <m/>
    <m/>
    <m/>
    <m/>
    <m/>
    <m/>
    <m/>
    <m/>
    <m/>
    <m/>
    <m/>
    <m/>
    <m/>
    <m/>
    <m/>
    <m/>
    <m/>
    <m/>
    <x v="11"/>
    <n v="0"/>
    <n v="0"/>
    <n v="0"/>
    <x v="0"/>
    <m/>
    <m/>
    <n v="8.3000000000000007"/>
    <x v="0"/>
  </r>
  <r>
    <x v="24"/>
    <n v="22213"/>
    <x v="3700"/>
    <n v="4135"/>
    <n v="45788"/>
    <n v="45957"/>
    <s v="Carmen"/>
    <m/>
    <s v="FASE 2"/>
    <m/>
    <n v="0"/>
    <m/>
    <m/>
    <m/>
    <m/>
    <m/>
    <m/>
    <m/>
    <m/>
    <m/>
    <m/>
    <m/>
    <m/>
    <m/>
    <m/>
    <m/>
    <m/>
    <m/>
    <m/>
    <m/>
    <x v="11"/>
    <n v="0"/>
    <n v="0"/>
    <n v="0"/>
    <x v="0"/>
    <m/>
    <m/>
    <n v="413.5"/>
    <x v="0"/>
  </r>
  <r>
    <x v="24"/>
    <n v="22214"/>
    <x v="3701"/>
    <n v="149"/>
    <n v="45788"/>
    <m/>
    <s v="Carmen"/>
    <m/>
    <m/>
    <m/>
    <n v="0"/>
    <m/>
    <m/>
    <m/>
    <m/>
    <m/>
    <m/>
    <m/>
    <m/>
    <m/>
    <m/>
    <m/>
    <m/>
    <m/>
    <m/>
    <m/>
    <m/>
    <m/>
    <m/>
    <m/>
    <x v="11"/>
    <n v="0"/>
    <n v="0"/>
    <n v="0"/>
    <x v="0"/>
    <m/>
    <m/>
    <n v="14.9"/>
    <x v="0"/>
  </r>
  <r>
    <x v="24"/>
    <n v="22215"/>
    <x v="3702"/>
    <n v="146"/>
    <n v="45788"/>
    <m/>
    <s v="Carmen"/>
    <m/>
    <m/>
    <m/>
    <n v="0"/>
    <m/>
    <m/>
    <m/>
    <m/>
    <m/>
    <m/>
    <m/>
    <m/>
    <m/>
    <m/>
    <m/>
    <m/>
    <m/>
    <m/>
    <m/>
    <m/>
    <m/>
    <m/>
    <m/>
    <x v="11"/>
    <n v="0"/>
    <n v="0"/>
    <n v="0"/>
    <x v="0"/>
    <m/>
    <m/>
    <n v="14.6"/>
    <x v="0"/>
  </r>
  <r>
    <x v="24"/>
    <n v="22217"/>
    <x v="3703"/>
    <n v="476"/>
    <n v="45788"/>
    <n v="45973"/>
    <s v="Carmen"/>
    <m/>
    <s v="FASE 2"/>
    <m/>
    <n v="0"/>
    <m/>
    <m/>
    <m/>
    <m/>
    <m/>
    <m/>
    <m/>
    <m/>
    <m/>
    <m/>
    <m/>
    <m/>
    <m/>
    <m/>
    <m/>
    <m/>
    <m/>
    <m/>
    <m/>
    <x v="11"/>
    <n v="0"/>
    <n v="0"/>
    <n v="0"/>
    <x v="0"/>
    <m/>
    <m/>
    <n v="47.6"/>
    <x v="0"/>
  </r>
  <r>
    <x v="24"/>
    <n v="22218"/>
    <x v="3704"/>
    <n v="52"/>
    <n v="45788"/>
    <m/>
    <s v="Carmen"/>
    <m/>
    <m/>
    <m/>
    <n v="0"/>
    <m/>
    <m/>
    <m/>
    <m/>
    <m/>
    <m/>
    <m/>
    <m/>
    <m/>
    <m/>
    <m/>
    <m/>
    <m/>
    <m/>
    <m/>
    <m/>
    <m/>
    <m/>
    <m/>
    <x v="11"/>
    <n v="0"/>
    <n v="0"/>
    <n v="0"/>
    <x v="0"/>
    <m/>
    <m/>
    <n v="5.2"/>
    <x v="0"/>
  </r>
  <r>
    <x v="24"/>
    <n v="22220"/>
    <x v="3705"/>
    <n v="162"/>
    <n v="45788"/>
    <m/>
    <s v="Carmen"/>
    <m/>
    <m/>
    <m/>
    <n v="0"/>
    <m/>
    <m/>
    <m/>
    <m/>
    <m/>
    <m/>
    <m/>
    <m/>
    <m/>
    <m/>
    <m/>
    <m/>
    <m/>
    <m/>
    <m/>
    <m/>
    <m/>
    <m/>
    <m/>
    <x v="11"/>
    <n v="0"/>
    <n v="0"/>
    <n v="0"/>
    <x v="0"/>
    <m/>
    <m/>
    <n v="16.2"/>
    <x v="0"/>
  </r>
  <r>
    <x v="24"/>
    <n v="22221"/>
    <x v="3706"/>
    <n v="116"/>
    <n v="45788"/>
    <m/>
    <s v="Carmen"/>
    <m/>
    <m/>
    <m/>
    <n v="0"/>
    <m/>
    <m/>
    <m/>
    <m/>
    <m/>
    <m/>
    <m/>
    <m/>
    <m/>
    <m/>
    <m/>
    <m/>
    <m/>
    <m/>
    <m/>
    <m/>
    <m/>
    <m/>
    <m/>
    <x v="11"/>
    <n v="0"/>
    <n v="0"/>
    <n v="0"/>
    <x v="0"/>
    <m/>
    <m/>
    <n v="11.6"/>
    <x v="0"/>
  </r>
  <r>
    <x v="24"/>
    <n v="22222"/>
    <x v="3707"/>
    <n v="681"/>
    <n v="45788"/>
    <n v="45973"/>
    <s v="Carmen"/>
    <m/>
    <s v="FASE 2"/>
    <m/>
    <n v="0"/>
    <m/>
    <m/>
    <m/>
    <m/>
    <m/>
    <m/>
    <m/>
    <m/>
    <m/>
    <m/>
    <m/>
    <m/>
    <m/>
    <m/>
    <m/>
    <m/>
    <m/>
    <m/>
    <m/>
    <x v="11"/>
    <n v="0"/>
    <n v="0"/>
    <n v="0"/>
    <x v="0"/>
    <m/>
    <m/>
    <n v="68.099999999999994"/>
    <x v="0"/>
  </r>
  <r>
    <x v="24"/>
    <n v="22223"/>
    <x v="3708"/>
    <n v="84"/>
    <n v="45788"/>
    <m/>
    <s v="Carmen"/>
    <m/>
    <m/>
    <m/>
    <n v="0"/>
    <m/>
    <m/>
    <m/>
    <m/>
    <m/>
    <m/>
    <m/>
    <m/>
    <m/>
    <m/>
    <m/>
    <m/>
    <m/>
    <m/>
    <m/>
    <m/>
    <m/>
    <m/>
    <m/>
    <x v="11"/>
    <n v="0"/>
    <n v="0"/>
    <n v="0"/>
    <x v="0"/>
    <m/>
    <m/>
    <n v="8.4"/>
    <x v="0"/>
  </r>
  <r>
    <x v="24"/>
    <n v="22904"/>
    <x v="3709"/>
    <n v="903"/>
    <n v="45788"/>
    <n v="45822"/>
    <s v="Carmen"/>
    <n v="45798"/>
    <s v="FASE 2"/>
    <s v="RECHAZADO. NO PROCEDE"/>
    <n v="0"/>
    <m/>
    <m/>
    <m/>
    <m/>
    <m/>
    <m/>
    <m/>
    <m/>
    <m/>
    <m/>
    <m/>
    <m/>
    <m/>
    <m/>
    <m/>
    <m/>
    <m/>
    <m/>
    <m/>
    <x v="11"/>
    <n v="0"/>
    <n v="0"/>
    <n v="0"/>
    <x v="0"/>
    <m/>
    <m/>
    <n v="90.3"/>
    <x v="0"/>
  </r>
  <r>
    <x v="24"/>
    <n v="22225"/>
    <x v="3710"/>
    <n v="3429"/>
    <n v="45788"/>
    <n v="45821"/>
    <s v="Carmen"/>
    <n v="45791"/>
    <s v="FASE 2"/>
    <m/>
    <n v="0"/>
    <m/>
    <m/>
    <s v="PASARA POR PLENO EN 15 DIAS"/>
    <m/>
    <s v="PREVISTO CHIPAR"/>
    <m/>
    <n v="10000"/>
    <m/>
    <m/>
    <m/>
    <m/>
    <m/>
    <s v="PREVISTO"/>
    <s v="GUARDIA RURAL Y PERRERA"/>
    <m/>
    <m/>
    <m/>
    <m/>
    <m/>
    <x v="11"/>
    <n v="0"/>
    <n v="0"/>
    <n v="5"/>
    <x v="1"/>
    <n v="2.9163021289005542"/>
    <m/>
    <n v="342.9"/>
    <x v="0"/>
  </r>
  <r>
    <x v="24"/>
    <n v="22226"/>
    <x v="3711"/>
    <n v="937"/>
    <n v="45788"/>
    <n v="45822"/>
    <s v="Carmen"/>
    <n v="45789"/>
    <s v="FASE 2"/>
    <m/>
    <n v="0"/>
    <m/>
    <m/>
    <m/>
    <m/>
    <m/>
    <m/>
    <m/>
    <m/>
    <m/>
    <m/>
    <m/>
    <m/>
    <m/>
    <m/>
    <m/>
    <m/>
    <m/>
    <m/>
    <m/>
    <x v="11"/>
    <n v="0"/>
    <n v="0"/>
    <n v="0"/>
    <x v="0"/>
    <m/>
    <m/>
    <n v="93.7"/>
    <x v="0"/>
  </r>
  <r>
    <x v="24"/>
    <n v="22227"/>
    <x v="3712"/>
    <n v="217"/>
    <n v="45788"/>
    <n v="45973"/>
    <s v="Carmen"/>
    <m/>
    <s v="FASE 2"/>
    <m/>
    <n v="0"/>
    <m/>
    <m/>
    <m/>
    <m/>
    <m/>
    <m/>
    <m/>
    <m/>
    <m/>
    <m/>
    <m/>
    <m/>
    <m/>
    <m/>
    <m/>
    <m/>
    <m/>
    <m/>
    <m/>
    <x v="11"/>
    <n v="0"/>
    <n v="0"/>
    <n v="0"/>
    <x v="0"/>
    <m/>
    <m/>
    <n v="21.7"/>
    <x v="0"/>
  </r>
  <r>
    <x v="24"/>
    <n v="22228"/>
    <x v="3713"/>
    <n v="825"/>
    <n v="45788"/>
    <n v="45974"/>
    <s v="Carmen"/>
    <m/>
    <s v="FASE 2"/>
    <m/>
    <n v="0"/>
    <m/>
    <m/>
    <m/>
    <m/>
    <m/>
    <m/>
    <m/>
    <m/>
    <m/>
    <m/>
    <m/>
    <m/>
    <m/>
    <m/>
    <m/>
    <m/>
    <m/>
    <m/>
    <m/>
    <x v="11"/>
    <n v="0"/>
    <n v="0"/>
    <n v="0"/>
    <x v="0"/>
    <m/>
    <m/>
    <n v="82.5"/>
    <x v="0"/>
  </r>
  <r>
    <x v="24"/>
    <n v="22229"/>
    <x v="3714"/>
    <n v="132"/>
    <n v="45788"/>
    <m/>
    <s v="Carmen"/>
    <m/>
    <m/>
    <m/>
    <n v="0"/>
    <m/>
    <m/>
    <m/>
    <m/>
    <m/>
    <m/>
    <m/>
    <m/>
    <m/>
    <m/>
    <m/>
    <m/>
    <m/>
    <m/>
    <m/>
    <m/>
    <m/>
    <m/>
    <m/>
    <x v="11"/>
    <n v="0"/>
    <n v="0"/>
    <n v="0"/>
    <x v="0"/>
    <m/>
    <m/>
    <n v="13.2"/>
    <x v="0"/>
  </r>
  <r>
    <x v="24"/>
    <n v="22230"/>
    <x v="3715"/>
    <n v="335"/>
    <n v="45788"/>
    <n v="45822"/>
    <s v="Carmen"/>
    <n v="45798"/>
    <s v="FASE 2"/>
    <s v="RECHAZADO.NO"/>
    <n v="0"/>
    <m/>
    <m/>
    <m/>
    <m/>
    <m/>
    <m/>
    <m/>
    <m/>
    <m/>
    <m/>
    <m/>
    <m/>
    <m/>
    <m/>
    <m/>
    <m/>
    <m/>
    <m/>
    <m/>
    <x v="11"/>
    <n v="0"/>
    <n v="0"/>
    <n v="0"/>
    <x v="0"/>
    <m/>
    <m/>
    <n v="33.5"/>
    <x v="0"/>
  </r>
  <r>
    <x v="24"/>
    <n v="22232"/>
    <x v="3716"/>
    <n v="107"/>
    <n v="45788"/>
    <m/>
    <s v="Carmen"/>
    <m/>
    <m/>
    <m/>
    <n v="0"/>
    <m/>
    <m/>
    <m/>
    <m/>
    <m/>
    <m/>
    <m/>
    <m/>
    <m/>
    <m/>
    <m/>
    <m/>
    <m/>
    <m/>
    <m/>
    <m/>
    <m/>
    <m/>
    <m/>
    <x v="11"/>
    <n v="0"/>
    <n v="0"/>
    <n v="0"/>
    <x v="0"/>
    <m/>
    <m/>
    <n v="10.7"/>
    <x v="0"/>
  </r>
  <r>
    <x v="24"/>
    <n v="22233"/>
    <x v="3717"/>
    <n v="100"/>
    <n v="45788"/>
    <m/>
    <s v="Carmen"/>
    <m/>
    <m/>
    <m/>
    <n v="0"/>
    <m/>
    <m/>
    <m/>
    <m/>
    <m/>
    <m/>
    <m/>
    <m/>
    <m/>
    <m/>
    <m/>
    <m/>
    <m/>
    <m/>
    <m/>
    <m/>
    <m/>
    <m/>
    <m/>
    <x v="11"/>
    <n v="0"/>
    <n v="0"/>
    <n v="0"/>
    <x v="0"/>
    <m/>
    <m/>
    <n v="10"/>
    <x v="0"/>
  </r>
  <r>
    <x v="24"/>
    <m/>
    <x v="3718"/>
    <n v="1148"/>
    <n v="45788"/>
    <n v="45957"/>
    <s v="Carmen"/>
    <m/>
    <s v="FASE 2"/>
    <m/>
    <n v="0"/>
    <m/>
    <m/>
    <m/>
    <m/>
    <m/>
    <m/>
    <m/>
    <m/>
    <m/>
    <m/>
    <m/>
    <m/>
    <m/>
    <m/>
    <m/>
    <m/>
    <m/>
    <m/>
    <m/>
    <x v="11"/>
    <n v="0"/>
    <n v="0"/>
    <n v="0"/>
    <x v="0"/>
    <m/>
    <m/>
    <n v="114.8"/>
    <x v="0"/>
  </r>
  <r>
    <x v="24"/>
    <n v="22235"/>
    <x v="3719"/>
    <n v="92"/>
    <n v="45788"/>
    <m/>
    <s v="Carmen"/>
    <m/>
    <m/>
    <m/>
    <n v="0"/>
    <m/>
    <m/>
    <m/>
    <m/>
    <m/>
    <m/>
    <m/>
    <m/>
    <m/>
    <m/>
    <m/>
    <m/>
    <m/>
    <m/>
    <m/>
    <m/>
    <m/>
    <m/>
    <m/>
    <x v="11"/>
    <n v="0"/>
    <n v="0"/>
    <n v="0"/>
    <x v="0"/>
    <m/>
    <m/>
    <n v="9.1999999999999993"/>
    <x v="0"/>
  </r>
  <r>
    <x v="24"/>
    <n v="22236"/>
    <x v="3720"/>
    <n v="270"/>
    <n v="45788"/>
    <s v="14/0672025"/>
    <s v="Carmen"/>
    <n v="45797"/>
    <s v="FASE 2"/>
    <s v="RESPONDE POR GMAIL. NO COLONIAS,FALTA CAPACIDAD ECONOMICA PARA HCER FRENTE A ELLAS O A GASTOS VETERINARIOS"/>
    <n v="0"/>
    <m/>
    <m/>
    <m/>
    <m/>
    <m/>
    <m/>
    <m/>
    <m/>
    <m/>
    <m/>
    <m/>
    <m/>
    <m/>
    <m/>
    <m/>
    <m/>
    <m/>
    <m/>
    <m/>
    <x v="11"/>
    <n v="0"/>
    <n v="0"/>
    <n v="0"/>
    <x v="0"/>
    <m/>
    <m/>
    <n v="27"/>
    <x v="0"/>
  </r>
  <r>
    <x v="24"/>
    <n v="22239"/>
    <x v="3721"/>
    <n v="106"/>
    <n v="45788"/>
    <m/>
    <s v="Carmen"/>
    <m/>
    <m/>
    <m/>
    <n v="0"/>
    <m/>
    <m/>
    <m/>
    <m/>
    <m/>
    <m/>
    <m/>
    <m/>
    <m/>
    <m/>
    <m/>
    <m/>
    <m/>
    <m/>
    <m/>
    <m/>
    <m/>
    <m/>
    <m/>
    <x v="11"/>
    <n v="0"/>
    <n v="0"/>
    <n v="0"/>
    <x v="0"/>
    <m/>
    <m/>
    <n v="10.6"/>
    <x v="0"/>
  </r>
  <r>
    <x v="24"/>
    <n v="22242"/>
    <x v="3722"/>
    <n v="54"/>
    <n v="45788"/>
    <m/>
    <s v="Carmen"/>
    <m/>
    <m/>
    <m/>
    <n v="0"/>
    <m/>
    <m/>
    <m/>
    <m/>
    <m/>
    <m/>
    <m/>
    <m/>
    <m/>
    <m/>
    <m/>
    <m/>
    <m/>
    <m/>
    <m/>
    <m/>
    <m/>
    <m/>
    <m/>
    <x v="11"/>
    <n v="0"/>
    <n v="0"/>
    <n v="0"/>
    <x v="0"/>
    <m/>
    <m/>
    <n v="5.4"/>
    <x v="0"/>
  </r>
  <r>
    <x v="24"/>
    <n v="22243"/>
    <x v="3723"/>
    <n v="55"/>
    <n v="45788"/>
    <m/>
    <s v="Carmen"/>
    <m/>
    <m/>
    <m/>
    <n v="0"/>
    <m/>
    <m/>
    <m/>
    <m/>
    <m/>
    <m/>
    <m/>
    <m/>
    <m/>
    <m/>
    <m/>
    <m/>
    <m/>
    <m/>
    <m/>
    <m/>
    <m/>
    <m/>
    <m/>
    <x v="11"/>
    <n v="0"/>
    <n v="0"/>
    <n v="0"/>
    <x v="0"/>
    <m/>
    <m/>
    <n v="5.5"/>
    <x v="0"/>
  </r>
  <r>
    <x v="24"/>
    <n v="22901"/>
    <x v="3724"/>
    <n v="798"/>
    <n v="45788"/>
    <n v="45974"/>
    <s v="Carmen"/>
    <m/>
    <s v="FASE 2"/>
    <m/>
    <n v="0"/>
    <m/>
    <m/>
    <m/>
    <m/>
    <m/>
    <m/>
    <m/>
    <m/>
    <m/>
    <m/>
    <m/>
    <m/>
    <m/>
    <m/>
    <m/>
    <m/>
    <m/>
    <m/>
    <m/>
    <x v="11"/>
    <n v="0"/>
    <n v="0"/>
    <n v="0"/>
    <x v="0"/>
    <m/>
    <m/>
    <n v="79.8"/>
    <x v="0"/>
  </r>
  <r>
    <x v="24"/>
    <n v="22244"/>
    <x v="3725"/>
    <n v="58"/>
    <n v="45788"/>
    <m/>
    <s v="Carmen"/>
    <m/>
    <m/>
    <m/>
    <n v="0"/>
    <m/>
    <m/>
    <m/>
    <m/>
    <m/>
    <m/>
    <m/>
    <m/>
    <m/>
    <m/>
    <m/>
    <m/>
    <m/>
    <m/>
    <m/>
    <m/>
    <m/>
    <m/>
    <m/>
    <x v="11"/>
    <n v="0"/>
    <n v="0"/>
    <n v="0"/>
    <x v="0"/>
    <m/>
    <m/>
    <n v="5.8"/>
    <x v="0"/>
  </r>
  <r>
    <x v="24"/>
    <n v="22245"/>
    <x v="3726"/>
    <n v="507"/>
    <n v="45788"/>
    <n v="45974"/>
    <s v="Carmen"/>
    <m/>
    <s v="FASE 2"/>
    <m/>
    <n v="0"/>
    <m/>
    <m/>
    <m/>
    <m/>
    <m/>
    <m/>
    <m/>
    <m/>
    <m/>
    <m/>
    <m/>
    <m/>
    <m/>
    <m/>
    <m/>
    <m/>
    <m/>
    <m/>
    <m/>
    <x v="11"/>
    <n v="0"/>
    <n v="0"/>
    <n v="0"/>
    <x v="0"/>
    <m/>
    <m/>
    <n v="50.7"/>
    <x v="0"/>
  </r>
  <r>
    <x v="24"/>
    <n v="22909"/>
    <x v="3727"/>
    <n v="393"/>
    <n v="45788"/>
    <n v="45974"/>
    <s v="Carmen"/>
    <m/>
    <s v="FASE 2"/>
    <m/>
    <n v="0"/>
    <m/>
    <m/>
    <m/>
    <m/>
    <m/>
    <m/>
    <m/>
    <m/>
    <m/>
    <m/>
    <m/>
    <m/>
    <m/>
    <m/>
    <m/>
    <m/>
    <m/>
    <m/>
    <m/>
    <x v="11"/>
    <n v="0"/>
    <n v="0"/>
    <n v="0"/>
    <x v="0"/>
    <m/>
    <m/>
    <n v="39.299999999999997"/>
    <x v="0"/>
  </r>
  <r>
    <x v="24"/>
    <n v="22247"/>
    <x v="3728"/>
    <n v="41"/>
    <n v="45788"/>
    <m/>
    <s v="Carmen"/>
    <m/>
    <m/>
    <m/>
    <n v="0"/>
    <m/>
    <m/>
    <m/>
    <m/>
    <m/>
    <m/>
    <m/>
    <m/>
    <m/>
    <m/>
    <m/>
    <m/>
    <m/>
    <m/>
    <m/>
    <m/>
    <m/>
    <m/>
    <m/>
    <x v="11"/>
    <n v="0"/>
    <n v="0"/>
    <n v="0"/>
    <x v="0"/>
    <m/>
    <m/>
    <n v="4.0999999999999996"/>
    <x v="0"/>
  </r>
  <r>
    <x v="24"/>
    <n v="22248"/>
    <x v="3729"/>
    <n v="137"/>
    <n v="45788"/>
    <m/>
    <s v="Carmen"/>
    <m/>
    <m/>
    <m/>
    <n v="0"/>
    <m/>
    <m/>
    <m/>
    <m/>
    <m/>
    <m/>
    <m/>
    <m/>
    <m/>
    <m/>
    <m/>
    <m/>
    <m/>
    <m/>
    <m/>
    <m/>
    <m/>
    <m/>
    <m/>
    <x v="11"/>
    <n v="0"/>
    <n v="0"/>
    <n v="0"/>
    <x v="0"/>
    <m/>
    <m/>
    <n v="13.7"/>
    <x v="0"/>
  </r>
  <r>
    <x v="24"/>
    <n v="22249"/>
    <x v="3730"/>
    <n v="170"/>
    <n v="45788"/>
    <m/>
    <s v="Carmen"/>
    <m/>
    <m/>
    <m/>
    <n v="0"/>
    <m/>
    <m/>
    <m/>
    <m/>
    <m/>
    <m/>
    <m/>
    <m/>
    <m/>
    <m/>
    <m/>
    <m/>
    <m/>
    <m/>
    <m/>
    <m/>
    <m/>
    <m/>
    <m/>
    <x v="11"/>
    <n v="0"/>
    <n v="0"/>
    <n v="0"/>
    <x v="0"/>
    <m/>
    <m/>
    <n v="17"/>
    <x v="0"/>
  </r>
  <r>
    <x v="24"/>
    <n v="22250"/>
    <x v="3731"/>
    <n v="571"/>
    <n v="45788"/>
    <n v="45974"/>
    <s v="Carmen"/>
    <m/>
    <s v="FASE 2"/>
    <m/>
    <n v="0"/>
    <m/>
    <m/>
    <m/>
    <m/>
    <m/>
    <m/>
    <m/>
    <m/>
    <m/>
    <m/>
    <m/>
    <m/>
    <m/>
    <m/>
    <m/>
    <m/>
    <m/>
    <m/>
    <m/>
    <x v="11"/>
    <n v="0"/>
    <n v="0"/>
    <n v="0"/>
    <x v="0"/>
    <m/>
    <m/>
    <n v="57.1"/>
    <x v="0"/>
  </r>
  <r>
    <x v="24"/>
    <n v="22251"/>
    <x v="3732"/>
    <n v="345"/>
    <n v="45788"/>
    <n v="45974"/>
    <s v="Carmen"/>
    <m/>
    <s v="FASE 2"/>
    <m/>
    <n v="0"/>
    <m/>
    <m/>
    <m/>
    <m/>
    <m/>
    <m/>
    <m/>
    <m/>
    <m/>
    <m/>
    <m/>
    <m/>
    <m/>
    <m/>
    <m/>
    <m/>
    <m/>
    <m/>
    <m/>
    <x v="11"/>
    <n v="0"/>
    <n v="0"/>
    <n v="0"/>
    <x v="0"/>
    <m/>
    <m/>
    <n v="34.5"/>
    <x v="0"/>
  </r>
  <r>
    <x v="24"/>
    <n v="22252"/>
    <x v="3733"/>
    <n v="160"/>
    <n v="45788"/>
    <m/>
    <s v="Carmen"/>
    <n v="45789"/>
    <s v="OK"/>
    <m/>
    <n v="0"/>
    <s v="NO HAY"/>
    <m/>
    <s v="NO"/>
    <m/>
    <m/>
    <m/>
    <m/>
    <n v="0"/>
    <n v="0"/>
    <n v="0"/>
    <n v="0"/>
    <n v="0"/>
    <s v="NO"/>
    <s v="NO"/>
    <s v="NO"/>
    <m/>
    <m/>
    <m/>
    <m/>
    <x v="11"/>
    <n v="0"/>
    <n v="0"/>
    <n v="11"/>
    <x v="1"/>
    <m/>
    <n v="0"/>
    <n v="16"/>
    <x v="0"/>
  </r>
  <r>
    <x v="24"/>
    <n v="22253"/>
    <x v="3734"/>
    <n v="62"/>
    <n v="45788"/>
    <m/>
    <s v="Carmen"/>
    <m/>
    <m/>
    <m/>
    <n v="0"/>
    <m/>
    <m/>
    <m/>
    <m/>
    <m/>
    <m/>
    <m/>
    <m/>
    <m/>
    <m/>
    <m/>
    <m/>
    <m/>
    <m/>
    <m/>
    <m/>
    <m/>
    <m/>
    <m/>
    <x v="11"/>
    <n v="0"/>
    <n v="0"/>
    <n v="0"/>
    <x v="0"/>
    <m/>
    <m/>
    <n v="6.2"/>
    <x v="0"/>
  </r>
  <r>
    <x v="24"/>
    <n v="22254"/>
    <x v="3735"/>
    <n v="1785"/>
    <n v="45788"/>
    <n v="45822"/>
    <s v="Carmen"/>
    <n v="45793"/>
    <s v="FASE 2"/>
    <m/>
    <n v="0"/>
    <m/>
    <m/>
    <m/>
    <m/>
    <m/>
    <m/>
    <m/>
    <m/>
    <m/>
    <m/>
    <m/>
    <m/>
    <m/>
    <m/>
    <m/>
    <m/>
    <m/>
    <m/>
    <m/>
    <x v="11"/>
    <n v="0"/>
    <n v="0"/>
    <n v="0"/>
    <x v="0"/>
    <m/>
    <m/>
    <n v="178.5"/>
    <x v="0"/>
  </r>
  <r>
    <x v="25"/>
    <n v="7003"/>
    <x v="3736"/>
    <n v="21683"/>
    <n v="45778"/>
    <m/>
    <s v="Agustín Labaronnie"/>
    <m/>
    <m/>
    <m/>
    <n v="0"/>
    <m/>
    <m/>
    <m/>
    <m/>
    <m/>
    <m/>
    <m/>
    <m/>
    <m/>
    <m/>
    <m/>
    <m/>
    <m/>
    <m/>
    <m/>
    <m/>
    <m/>
    <m/>
    <m/>
    <x v="12"/>
    <n v="0"/>
    <n v="0"/>
    <n v="0"/>
    <x v="0"/>
    <m/>
    <m/>
    <n v="2168.3000000000002"/>
    <x v="0"/>
  </r>
  <r>
    <x v="25"/>
    <n v="7013"/>
    <x v="3737"/>
    <n v="12163"/>
    <n v="45778"/>
    <m/>
    <s v="Agustín Labaronnie"/>
    <n v="45818"/>
    <s v="OK"/>
    <m/>
    <n v="0"/>
    <s v="No"/>
    <m/>
    <s v="No"/>
    <s v="No"/>
    <s v="No"/>
    <m/>
    <n v="0"/>
    <n v="0"/>
    <n v="34"/>
    <n v="137"/>
    <n v="0"/>
    <n v="26"/>
    <s v="CEPAD"/>
    <s v="Sí"/>
    <s v="Sí"/>
    <m/>
    <m/>
    <m/>
    <m/>
    <x v="12"/>
    <n v="0"/>
    <n v="0"/>
    <n v="13"/>
    <x v="1"/>
    <n v="0"/>
    <n v="0"/>
    <n v="1216.3"/>
    <x v="0"/>
  </r>
  <r>
    <x v="25"/>
    <n v="7055"/>
    <x v="3738"/>
    <n v="13757"/>
    <n v="45778"/>
    <m/>
    <s v="Agustín Labaronnie"/>
    <m/>
    <m/>
    <m/>
    <n v="0"/>
    <m/>
    <m/>
    <m/>
    <m/>
    <m/>
    <m/>
    <m/>
    <m/>
    <m/>
    <m/>
    <m/>
    <m/>
    <m/>
    <m/>
    <m/>
    <m/>
    <m/>
    <m/>
    <m/>
    <x v="12"/>
    <n v="0"/>
    <n v="0"/>
    <n v="0"/>
    <x v="0"/>
    <m/>
    <m/>
    <n v="1375.7"/>
    <x v="0"/>
  </r>
  <r>
    <x v="25"/>
    <n v="7020"/>
    <x v="3739"/>
    <n v="5252"/>
    <n v="45778"/>
    <m/>
    <s v="Agustín Labaronnie"/>
    <m/>
    <m/>
    <m/>
    <n v="0"/>
    <m/>
    <m/>
    <m/>
    <m/>
    <m/>
    <m/>
    <m/>
    <m/>
    <m/>
    <m/>
    <m/>
    <m/>
    <m/>
    <m/>
    <m/>
    <m/>
    <m/>
    <m/>
    <m/>
    <x v="12"/>
    <n v="0"/>
    <n v="0"/>
    <n v="0"/>
    <x v="0"/>
    <m/>
    <m/>
    <n v="525.20000000000005"/>
    <x v="0"/>
  </r>
  <r>
    <x v="25"/>
    <n v="7002"/>
    <x v="3740"/>
    <n v="10042"/>
    <n v="45778"/>
    <n v="45815"/>
    <s v="Agustín Labaronnie"/>
    <n v="45814"/>
    <s v="FASE 2"/>
    <n v="45875"/>
    <n v="0"/>
    <m/>
    <m/>
    <m/>
    <m/>
    <m/>
    <m/>
    <m/>
    <m/>
    <m/>
    <m/>
    <m/>
    <m/>
    <m/>
    <m/>
    <m/>
    <m/>
    <m/>
    <m/>
    <m/>
    <x v="12"/>
    <n v="0"/>
    <n v="0"/>
    <n v="0"/>
    <x v="0"/>
    <m/>
    <m/>
    <n v="1004.2"/>
    <x v="0"/>
  </r>
  <r>
    <x v="25"/>
    <n v="7001"/>
    <x v="3741"/>
    <n v="6037"/>
    <n v="45778"/>
    <m/>
    <s v="Agustín Labaronnie"/>
    <m/>
    <m/>
    <m/>
    <n v="0"/>
    <m/>
    <m/>
    <m/>
    <m/>
    <m/>
    <m/>
    <m/>
    <m/>
    <m/>
    <m/>
    <m/>
    <m/>
    <m/>
    <m/>
    <m/>
    <m/>
    <m/>
    <m/>
    <m/>
    <x v="12"/>
    <n v="0"/>
    <n v="0"/>
    <n v="0"/>
    <x v="0"/>
    <m/>
    <m/>
    <n v="603.70000000000005"/>
    <x v="0"/>
  </r>
  <r>
    <x v="25"/>
    <n v="7004"/>
    <x v="3742"/>
    <n v="6311"/>
    <n v="45778"/>
    <m/>
    <s v="Agustín Labaronnie"/>
    <m/>
    <m/>
    <m/>
    <n v="0"/>
    <m/>
    <m/>
    <m/>
    <m/>
    <m/>
    <m/>
    <m/>
    <m/>
    <m/>
    <m/>
    <m/>
    <m/>
    <m/>
    <m/>
    <m/>
    <m/>
    <m/>
    <m/>
    <m/>
    <x v="12"/>
    <n v="0"/>
    <n v="0"/>
    <n v="0"/>
    <x v="0"/>
    <m/>
    <m/>
    <n v="631.1"/>
    <x v="0"/>
  </r>
  <r>
    <x v="25"/>
    <n v="7005"/>
    <x v="3743"/>
    <n v="12062"/>
    <n v="45778"/>
    <m/>
    <s v="Agustín Labaronnie"/>
    <m/>
    <m/>
    <m/>
    <n v="0"/>
    <m/>
    <m/>
    <m/>
    <m/>
    <m/>
    <m/>
    <m/>
    <m/>
    <m/>
    <m/>
    <m/>
    <m/>
    <m/>
    <m/>
    <m/>
    <m/>
    <m/>
    <m/>
    <m/>
    <x v="12"/>
    <n v="0"/>
    <n v="0"/>
    <n v="0"/>
    <x v="0"/>
    <m/>
    <m/>
    <n v="1206.2"/>
    <x v="0"/>
  </r>
  <r>
    <x v="25"/>
    <n v="7901"/>
    <x v="3744"/>
    <n v="1018"/>
    <n v="45778"/>
    <m/>
    <s v="Agustín Labaronnie"/>
    <m/>
    <m/>
    <m/>
    <n v="0"/>
    <m/>
    <m/>
    <m/>
    <m/>
    <m/>
    <m/>
    <m/>
    <m/>
    <m/>
    <m/>
    <m/>
    <m/>
    <m/>
    <m/>
    <m/>
    <m/>
    <m/>
    <m/>
    <m/>
    <x v="12"/>
    <n v="0"/>
    <n v="0"/>
    <n v="0"/>
    <x v="0"/>
    <m/>
    <m/>
    <n v="101.8"/>
    <x v="0"/>
  </r>
  <r>
    <x v="25"/>
    <n v="7006"/>
    <x v="3745"/>
    <n v="8387"/>
    <n v="45778"/>
    <m/>
    <s v="Agustín Labaronnie"/>
    <m/>
    <m/>
    <m/>
    <n v="0"/>
    <m/>
    <m/>
    <m/>
    <m/>
    <m/>
    <m/>
    <m/>
    <m/>
    <m/>
    <m/>
    <m/>
    <m/>
    <m/>
    <m/>
    <m/>
    <m/>
    <m/>
    <m/>
    <m/>
    <x v="12"/>
    <n v="0"/>
    <n v="0"/>
    <n v="0"/>
    <x v="0"/>
    <m/>
    <m/>
    <n v="838.7"/>
    <x v="0"/>
  </r>
  <r>
    <x v="25"/>
    <n v="7007"/>
    <x v="3746"/>
    <n v="577"/>
    <n v="45778"/>
    <m/>
    <s v="Agustín Labaronnie"/>
    <m/>
    <m/>
    <m/>
    <n v="0"/>
    <m/>
    <m/>
    <m/>
    <m/>
    <m/>
    <m/>
    <m/>
    <m/>
    <m/>
    <m/>
    <m/>
    <m/>
    <m/>
    <m/>
    <m/>
    <m/>
    <m/>
    <m/>
    <m/>
    <x v="12"/>
    <n v="0"/>
    <n v="0"/>
    <n v="0"/>
    <x v="0"/>
    <m/>
    <m/>
    <n v="57.7"/>
    <x v="0"/>
  </r>
  <r>
    <x v="25"/>
    <n v="7008"/>
    <x v="3747"/>
    <n v="9281"/>
    <n v="45778"/>
    <m/>
    <s v="Agustín Labaronnie"/>
    <m/>
    <m/>
    <m/>
    <n v="0"/>
    <m/>
    <m/>
    <m/>
    <m/>
    <m/>
    <m/>
    <m/>
    <m/>
    <m/>
    <m/>
    <m/>
    <m/>
    <m/>
    <m/>
    <m/>
    <m/>
    <m/>
    <m/>
    <m/>
    <x v="12"/>
    <n v="0"/>
    <n v="0"/>
    <n v="0"/>
    <x v="0"/>
    <m/>
    <m/>
    <n v="928.1"/>
    <x v="0"/>
  </r>
  <r>
    <x v="25"/>
    <n v="7009"/>
    <x v="3748"/>
    <n v="1199"/>
    <n v="45778"/>
    <m/>
    <s v="Agustín Labaronnie"/>
    <m/>
    <m/>
    <m/>
    <n v="0"/>
    <m/>
    <m/>
    <m/>
    <m/>
    <m/>
    <m/>
    <m/>
    <m/>
    <m/>
    <m/>
    <m/>
    <m/>
    <m/>
    <m/>
    <m/>
    <m/>
    <m/>
    <m/>
    <m/>
    <x v="12"/>
    <n v="0"/>
    <n v="0"/>
    <n v="0"/>
    <x v="0"/>
    <m/>
    <m/>
    <n v="119.9"/>
    <x v="0"/>
  </r>
  <r>
    <x v="25"/>
    <n v="7010"/>
    <x v="3749"/>
    <n v="7490"/>
    <n v="45778"/>
    <m/>
    <s v="Agustín Labaronnie"/>
    <m/>
    <m/>
    <m/>
    <n v="0"/>
    <m/>
    <m/>
    <m/>
    <m/>
    <m/>
    <m/>
    <m/>
    <m/>
    <m/>
    <m/>
    <m/>
    <m/>
    <m/>
    <m/>
    <m/>
    <m/>
    <m/>
    <m/>
    <m/>
    <x v="12"/>
    <n v="0"/>
    <n v="0"/>
    <n v="0"/>
    <x v="0"/>
    <m/>
    <m/>
    <n v="749"/>
    <x v="0"/>
  </r>
  <r>
    <x v="25"/>
    <n v="7011"/>
    <x v="3750"/>
    <n v="53491"/>
    <n v="45778"/>
    <m/>
    <s v="Agustín Labaronnie"/>
    <m/>
    <m/>
    <m/>
    <n v="0"/>
    <m/>
    <m/>
    <m/>
    <m/>
    <m/>
    <m/>
    <m/>
    <m/>
    <m/>
    <m/>
    <m/>
    <m/>
    <m/>
    <m/>
    <m/>
    <m/>
    <m/>
    <m/>
    <m/>
    <x v="12"/>
    <n v="0"/>
    <n v="0"/>
    <n v="0"/>
    <x v="0"/>
    <m/>
    <m/>
    <n v="5349.1"/>
    <x v="0"/>
  </r>
  <r>
    <x v="25"/>
    <n v="7012"/>
    <x v="3751"/>
    <n v="2824"/>
    <n v="45778"/>
    <m/>
    <s v="Agustín Labaronnie"/>
    <m/>
    <m/>
    <m/>
    <n v="0"/>
    <m/>
    <m/>
    <m/>
    <m/>
    <m/>
    <m/>
    <m/>
    <m/>
    <m/>
    <m/>
    <m/>
    <m/>
    <m/>
    <m/>
    <m/>
    <m/>
    <m/>
    <m/>
    <m/>
    <x v="12"/>
    <n v="0"/>
    <n v="0"/>
    <n v="0"/>
    <x v="0"/>
    <m/>
    <m/>
    <n v="282.39999999999998"/>
    <x v="0"/>
  </r>
  <r>
    <x v="25"/>
    <n v="7014"/>
    <x v="3752"/>
    <n v="12860"/>
    <n v="45778"/>
    <m/>
    <s v="Agustín Labaronnie"/>
    <m/>
    <m/>
    <m/>
    <n v="0"/>
    <m/>
    <m/>
    <m/>
    <m/>
    <m/>
    <m/>
    <m/>
    <m/>
    <m/>
    <m/>
    <m/>
    <m/>
    <m/>
    <m/>
    <m/>
    <m/>
    <m/>
    <m/>
    <m/>
    <x v="12"/>
    <n v="0"/>
    <n v="0"/>
    <n v="0"/>
    <x v="0"/>
    <m/>
    <m/>
    <n v="1286"/>
    <x v="0"/>
  </r>
  <r>
    <x v="25"/>
    <n v="7064"/>
    <x v="3753"/>
    <n v="7772"/>
    <n v="45778"/>
    <m/>
    <s v="Agustín Labaronnie"/>
    <m/>
    <m/>
    <m/>
    <n v="0"/>
    <m/>
    <m/>
    <m/>
    <m/>
    <m/>
    <m/>
    <m/>
    <m/>
    <m/>
    <m/>
    <m/>
    <m/>
    <m/>
    <m/>
    <m/>
    <m/>
    <m/>
    <m/>
    <m/>
    <x v="12"/>
    <n v="0"/>
    <n v="0"/>
    <n v="0"/>
    <x v="0"/>
    <m/>
    <m/>
    <n v="777.2"/>
    <x v="0"/>
  </r>
  <r>
    <x v="25"/>
    <n v="7015"/>
    <x v="3754"/>
    <n v="31941"/>
    <n v="45778"/>
    <m/>
    <s v="Agustín Labaronnie"/>
    <m/>
    <m/>
    <m/>
    <n v="0"/>
    <m/>
    <m/>
    <m/>
    <m/>
    <m/>
    <m/>
    <m/>
    <m/>
    <m/>
    <m/>
    <m/>
    <m/>
    <m/>
    <m/>
    <m/>
    <m/>
    <m/>
    <m/>
    <m/>
    <x v="12"/>
    <n v="0"/>
    <n v="0"/>
    <n v="0"/>
    <x v="0"/>
    <m/>
    <m/>
    <n v="3194.1"/>
    <x v="0"/>
  </r>
  <r>
    <x v="25"/>
    <n v="7016"/>
    <x v="3755"/>
    <n v="4399"/>
    <n v="45778"/>
    <m/>
    <s v="Agustín Labaronnie"/>
    <m/>
    <m/>
    <m/>
    <n v="0"/>
    <m/>
    <m/>
    <m/>
    <m/>
    <m/>
    <m/>
    <m/>
    <m/>
    <m/>
    <m/>
    <m/>
    <m/>
    <m/>
    <m/>
    <m/>
    <m/>
    <m/>
    <m/>
    <m/>
    <x v="12"/>
    <n v="0"/>
    <n v="0"/>
    <n v="0"/>
    <x v="0"/>
    <m/>
    <m/>
    <n v="439.9"/>
    <x v="0"/>
  </r>
  <r>
    <x v="25"/>
    <n v="7017"/>
    <x v="3756"/>
    <n v="1516"/>
    <n v="45778"/>
    <m/>
    <s v="Agustín Labaronnie"/>
    <m/>
    <m/>
    <m/>
    <n v="0"/>
    <m/>
    <m/>
    <m/>
    <m/>
    <m/>
    <m/>
    <m/>
    <m/>
    <m/>
    <m/>
    <m/>
    <m/>
    <m/>
    <m/>
    <m/>
    <m/>
    <m/>
    <m/>
    <m/>
    <x v="12"/>
    <n v="0"/>
    <n v="0"/>
    <n v="0"/>
    <x v="0"/>
    <m/>
    <m/>
    <n v="151.6"/>
    <x v="0"/>
  </r>
  <r>
    <x v="25"/>
    <n v="7018"/>
    <x v="3757"/>
    <n v="717"/>
    <n v="45778"/>
    <m/>
    <s v="Agustín Labaronnie"/>
    <m/>
    <m/>
    <m/>
    <n v="0"/>
    <m/>
    <m/>
    <m/>
    <m/>
    <m/>
    <m/>
    <m/>
    <m/>
    <m/>
    <m/>
    <m/>
    <m/>
    <m/>
    <m/>
    <m/>
    <m/>
    <m/>
    <m/>
    <m/>
    <x v="12"/>
    <n v="0"/>
    <n v="0"/>
    <n v="0"/>
    <x v="0"/>
    <m/>
    <m/>
    <n v="71.7"/>
    <x v="0"/>
  </r>
  <r>
    <x v="25"/>
    <n v="7026"/>
    <x v="3758"/>
    <n v="53717"/>
    <n v="45778"/>
    <m/>
    <s v="Agustín Labaronnie"/>
    <m/>
    <m/>
    <m/>
    <n v="0"/>
    <m/>
    <m/>
    <m/>
    <m/>
    <m/>
    <m/>
    <m/>
    <m/>
    <m/>
    <m/>
    <m/>
    <m/>
    <m/>
    <m/>
    <m/>
    <m/>
    <m/>
    <m/>
    <m/>
    <x v="12"/>
    <n v="0"/>
    <n v="0"/>
    <n v="0"/>
    <x v="0"/>
    <m/>
    <m/>
    <n v="5371.7"/>
    <x v="0"/>
  </r>
  <r>
    <x v="25"/>
    <n v="7019"/>
    <x v="3759"/>
    <n v="203"/>
    <n v="45778"/>
    <m/>
    <s v="Agustín Labaronnie"/>
    <m/>
    <m/>
    <m/>
    <n v="0"/>
    <m/>
    <m/>
    <m/>
    <m/>
    <m/>
    <m/>
    <m/>
    <m/>
    <m/>
    <m/>
    <m/>
    <m/>
    <m/>
    <m/>
    <m/>
    <m/>
    <m/>
    <m/>
    <m/>
    <x v="12"/>
    <n v="0"/>
    <n v="0"/>
    <n v="0"/>
    <x v="0"/>
    <m/>
    <m/>
    <n v="20.3"/>
    <x v="0"/>
  </r>
  <r>
    <x v="25"/>
    <n v="7021"/>
    <x v="3760"/>
    <n v="374"/>
    <n v="45778"/>
    <m/>
    <s v="Agustín Labaronnie"/>
    <m/>
    <m/>
    <m/>
    <n v="0"/>
    <m/>
    <m/>
    <m/>
    <m/>
    <m/>
    <m/>
    <m/>
    <m/>
    <m/>
    <m/>
    <m/>
    <m/>
    <m/>
    <m/>
    <m/>
    <m/>
    <m/>
    <m/>
    <m/>
    <x v="12"/>
    <n v="0"/>
    <n v="0"/>
    <n v="0"/>
    <x v="0"/>
    <m/>
    <m/>
    <n v="37.4"/>
    <x v="0"/>
  </r>
  <r>
    <x v="25"/>
    <n v="7022"/>
    <x v="3761"/>
    <n v="18850"/>
    <n v="45778"/>
    <m/>
    <s v="Agustín Labaronnie"/>
    <m/>
    <m/>
    <m/>
    <n v="0"/>
    <m/>
    <m/>
    <m/>
    <m/>
    <m/>
    <m/>
    <m/>
    <m/>
    <m/>
    <m/>
    <m/>
    <m/>
    <m/>
    <m/>
    <m/>
    <m/>
    <m/>
    <m/>
    <m/>
    <x v="12"/>
    <n v="0"/>
    <n v="0"/>
    <n v="0"/>
    <x v="0"/>
    <m/>
    <m/>
    <n v="1885"/>
    <x v="0"/>
  </r>
  <r>
    <x v="25"/>
    <n v="7023"/>
    <x v="3762"/>
    <n v="5114"/>
    <n v="45778"/>
    <m/>
    <s v="Agustín Labaronnie"/>
    <n v="45793"/>
    <s v="OK"/>
    <m/>
    <n v="0"/>
    <s v="No"/>
    <m/>
    <s v="Sí"/>
    <n v="45442"/>
    <s v="No"/>
    <m/>
    <n v="11916"/>
    <m/>
    <n v="9"/>
    <n v="12"/>
    <n v="1"/>
    <n v="0"/>
    <s v="No"/>
    <s v="No"/>
    <s v="No"/>
    <m/>
    <m/>
    <m/>
    <m/>
    <x v="12"/>
    <n v="0"/>
    <n v="0"/>
    <n v="12"/>
    <x v="1"/>
    <n v="2.3300743058271411"/>
    <m/>
    <n v="511.4"/>
    <x v="0"/>
  </r>
  <r>
    <x v="25"/>
    <n v="7024"/>
    <x v="3763"/>
    <n v="11389"/>
    <n v="45778"/>
    <m/>
    <s v="Agustín Labaronnie"/>
    <n v="45889"/>
    <s v="OK"/>
    <m/>
    <n v="0"/>
    <n v="2024"/>
    <n v="0.7"/>
    <s v="No"/>
    <s v="No"/>
    <s v="No"/>
    <m/>
    <n v="39000"/>
    <m/>
    <n v="56"/>
    <n v="0"/>
    <m/>
    <m/>
    <s v="Clínica veterinaria de la isla"/>
    <s v="Perrera municipal"/>
    <s v="Clínica veterinaria de la isla"/>
    <m/>
    <m/>
    <m/>
    <m/>
    <x v="12"/>
    <n v="0.7"/>
    <n v="0"/>
    <n v="11"/>
    <x v="1"/>
    <n v="3.424356835543068"/>
    <m/>
    <n v="1138.9000000000001"/>
    <x v="0"/>
  </r>
  <r>
    <x v="25"/>
    <n v="7025"/>
    <x v="3764"/>
    <n v="715"/>
    <n v="45778"/>
    <m/>
    <s v="Agustín Labaronnie"/>
    <m/>
    <m/>
    <m/>
    <n v="0"/>
    <m/>
    <m/>
    <m/>
    <m/>
    <m/>
    <m/>
    <m/>
    <m/>
    <m/>
    <m/>
    <m/>
    <m/>
    <m/>
    <m/>
    <m/>
    <m/>
    <m/>
    <m/>
    <m/>
    <x v="12"/>
    <n v="0"/>
    <n v="0"/>
    <n v="0"/>
    <x v="0"/>
    <m/>
    <m/>
    <n v="71.5"/>
    <x v="0"/>
  </r>
  <r>
    <x v="25"/>
    <n v="7027"/>
    <x v="3765"/>
    <n v="35654"/>
    <n v="45778"/>
    <m/>
    <s v="Agustín Labaronnie"/>
    <m/>
    <m/>
    <m/>
    <n v="0"/>
    <m/>
    <m/>
    <m/>
    <m/>
    <m/>
    <m/>
    <m/>
    <m/>
    <m/>
    <m/>
    <m/>
    <m/>
    <m/>
    <m/>
    <m/>
    <m/>
    <m/>
    <m/>
    <m/>
    <x v="12"/>
    <n v="0"/>
    <n v="0"/>
    <n v="0"/>
    <x v="0"/>
    <m/>
    <m/>
    <n v="3565.4"/>
    <x v="0"/>
  </r>
  <r>
    <x v="25"/>
    <n v="7028"/>
    <x v="3766"/>
    <n v="1619"/>
    <n v="45778"/>
    <m/>
    <s v="Agustín Labaronnie"/>
    <m/>
    <m/>
    <m/>
    <n v="0"/>
    <m/>
    <m/>
    <m/>
    <m/>
    <m/>
    <m/>
    <m/>
    <m/>
    <m/>
    <m/>
    <m/>
    <m/>
    <m/>
    <m/>
    <m/>
    <m/>
    <m/>
    <m/>
    <m/>
    <x v="12"/>
    <n v="0"/>
    <n v="0"/>
    <n v="0"/>
    <x v="0"/>
    <m/>
    <m/>
    <n v="161.9"/>
    <x v="0"/>
  </r>
  <r>
    <x v="25"/>
    <n v="7029"/>
    <x v="3767"/>
    <n v="6456"/>
    <n v="45778"/>
    <m/>
    <s v="Agustín Labaronnie"/>
    <m/>
    <m/>
    <m/>
    <n v="0"/>
    <m/>
    <m/>
    <m/>
    <m/>
    <m/>
    <m/>
    <m/>
    <m/>
    <m/>
    <m/>
    <m/>
    <m/>
    <m/>
    <m/>
    <m/>
    <m/>
    <m/>
    <m/>
    <m/>
    <x v="12"/>
    <n v="0"/>
    <n v="0"/>
    <n v="0"/>
    <x v="0"/>
    <m/>
    <m/>
    <n v="645.6"/>
    <x v="0"/>
  </r>
  <r>
    <x v="25"/>
    <n v="7030"/>
    <x v="3768"/>
    <n v="2505"/>
    <n v="45778"/>
    <m/>
    <s v="Agustín Labaronnie"/>
    <m/>
    <m/>
    <m/>
    <n v="0"/>
    <m/>
    <m/>
    <m/>
    <m/>
    <m/>
    <m/>
    <m/>
    <m/>
    <m/>
    <m/>
    <m/>
    <m/>
    <m/>
    <m/>
    <m/>
    <m/>
    <m/>
    <m/>
    <m/>
    <x v="12"/>
    <n v="0"/>
    <n v="0"/>
    <n v="0"/>
    <x v="0"/>
    <m/>
    <m/>
    <n v="250.5"/>
    <x v="0"/>
  </r>
  <r>
    <x v="25"/>
    <n v="7031"/>
    <x v="3769"/>
    <n v="39912"/>
    <n v="45778"/>
    <m/>
    <s v="Agustín Labaronnie"/>
    <m/>
    <m/>
    <m/>
    <n v="0"/>
    <m/>
    <m/>
    <m/>
    <m/>
    <m/>
    <m/>
    <m/>
    <m/>
    <m/>
    <m/>
    <m/>
    <m/>
    <m/>
    <m/>
    <m/>
    <m/>
    <m/>
    <m/>
    <m/>
    <x v="12"/>
    <n v="0"/>
    <n v="0"/>
    <n v="0"/>
    <x v="0"/>
    <m/>
    <m/>
    <n v="3991.2"/>
    <x v="0"/>
  </r>
  <r>
    <x v="25"/>
    <n v="7033"/>
    <x v="3770"/>
    <n v="47777"/>
    <n v="45778"/>
    <m/>
    <s v="Agustín Labaronnie"/>
    <m/>
    <m/>
    <m/>
    <n v="0"/>
    <m/>
    <m/>
    <m/>
    <m/>
    <m/>
    <m/>
    <m/>
    <m/>
    <m/>
    <m/>
    <m/>
    <m/>
    <m/>
    <m/>
    <m/>
    <m/>
    <m/>
    <m/>
    <m/>
    <x v="12"/>
    <n v="0"/>
    <n v="0"/>
    <n v="0"/>
    <x v="0"/>
    <m/>
    <m/>
    <n v="4777.7"/>
    <x v="0"/>
  </r>
  <r>
    <x v="25"/>
    <n v="7034"/>
    <x v="3771"/>
    <n v="1702"/>
    <n v="45778"/>
    <m/>
    <s v="Agustín Labaronnie"/>
    <m/>
    <m/>
    <m/>
    <n v="0"/>
    <m/>
    <m/>
    <m/>
    <m/>
    <m/>
    <m/>
    <m/>
    <m/>
    <m/>
    <m/>
    <m/>
    <m/>
    <m/>
    <m/>
    <m/>
    <m/>
    <m/>
    <m/>
    <m/>
    <x v="12"/>
    <n v="0"/>
    <n v="0"/>
    <n v="0"/>
    <x v="0"/>
    <m/>
    <m/>
    <n v="170.2"/>
    <x v="0"/>
  </r>
  <r>
    <x v="25"/>
    <n v="7032"/>
    <x v="3772"/>
    <n v="30419"/>
    <n v="45778"/>
    <m/>
    <s v="Agustín Labaronnie"/>
    <m/>
    <m/>
    <m/>
    <n v="0"/>
    <m/>
    <m/>
    <m/>
    <m/>
    <m/>
    <m/>
    <m/>
    <m/>
    <m/>
    <m/>
    <m/>
    <m/>
    <m/>
    <m/>
    <m/>
    <m/>
    <m/>
    <m/>
    <m/>
    <x v="12"/>
    <n v="0"/>
    <n v="0"/>
    <n v="0"/>
    <x v="0"/>
    <m/>
    <m/>
    <n v="3041.9"/>
    <x v="0"/>
  </r>
  <r>
    <x v="25"/>
    <n v="7035"/>
    <x v="3773"/>
    <n v="2397"/>
    <n v="45778"/>
    <m/>
    <s v="Agustín Labaronnie"/>
    <m/>
    <m/>
    <m/>
    <n v="0"/>
    <m/>
    <m/>
    <m/>
    <m/>
    <m/>
    <m/>
    <m/>
    <m/>
    <m/>
    <m/>
    <m/>
    <m/>
    <m/>
    <m/>
    <m/>
    <m/>
    <m/>
    <m/>
    <m/>
    <x v="12"/>
    <n v="0"/>
    <n v="0"/>
    <n v="0"/>
    <x v="0"/>
    <m/>
    <m/>
    <n v="239.7"/>
    <x v="0"/>
  </r>
  <r>
    <x v="25"/>
    <n v="7036"/>
    <x v="3774"/>
    <n v="40079"/>
    <n v="45778"/>
    <m/>
    <s v="Agustín Labaronnie"/>
    <n v="45846"/>
    <m/>
    <m/>
    <n v="930"/>
    <n v="45808"/>
    <n v="0.65"/>
    <s v="sí"/>
    <n v="45041"/>
    <s v="No"/>
    <s v=""/>
    <m/>
    <n v="55608"/>
    <n v="73"/>
    <n v="96"/>
    <n v="1"/>
    <n v="47"/>
    <s v="Fundación Natura Parc"/>
    <s v="Fundación Natura Parc"/>
    <s v="Fundación Natura Parc"/>
    <m/>
    <m/>
    <m/>
    <m/>
    <x v="12"/>
    <n v="0.65"/>
    <n v="604"/>
    <n v="15"/>
    <x v="1"/>
    <m/>
    <n v="1.3874597669602535"/>
    <n v="4007.9"/>
    <x v="1"/>
  </r>
  <r>
    <x v="25"/>
    <n v="7037"/>
    <x v="3775"/>
    <n v="6215"/>
    <n v="45778"/>
    <m/>
    <s v="Agustín Labaronnie"/>
    <m/>
    <m/>
    <m/>
    <n v="0"/>
    <m/>
    <m/>
    <m/>
    <m/>
    <m/>
    <m/>
    <m/>
    <m/>
    <m/>
    <m/>
    <m/>
    <m/>
    <m/>
    <m/>
    <m/>
    <m/>
    <m/>
    <m/>
    <m/>
    <x v="12"/>
    <n v="0"/>
    <n v="0"/>
    <n v="0"/>
    <x v="0"/>
    <m/>
    <m/>
    <n v="621.5"/>
    <x v="0"/>
  </r>
  <r>
    <x v="25"/>
    <n v="7902"/>
    <x v="3776"/>
    <n v="1690"/>
    <n v="45778"/>
    <m/>
    <s v="Agustín Labaronnie"/>
    <m/>
    <m/>
    <m/>
    <n v="0"/>
    <m/>
    <m/>
    <m/>
    <m/>
    <m/>
    <m/>
    <m/>
    <m/>
    <m/>
    <m/>
    <m/>
    <m/>
    <m/>
    <m/>
    <m/>
    <m/>
    <m/>
    <m/>
    <m/>
    <x v="12"/>
    <n v="0"/>
    <n v="0"/>
    <n v="0"/>
    <x v="0"/>
    <m/>
    <m/>
    <n v="169"/>
    <x v="0"/>
  </r>
  <r>
    <x v="25"/>
    <n v="7038"/>
    <x v="3777"/>
    <n v="3216"/>
    <n v="45778"/>
    <m/>
    <s v="Agustín Labaronnie"/>
    <m/>
    <m/>
    <m/>
    <n v="0"/>
    <m/>
    <m/>
    <m/>
    <m/>
    <m/>
    <m/>
    <m/>
    <m/>
    <m/>
    <m/>
    <m/>
    <m/>
    <m/>
    <m/>
    <m/>
    <m/>
    <m/>
    <m/>
    <m/>
    <x v="12"/>
    <n v="0"/>
    <n v="0"/>
    <n v="0"/>
    <x v="0"/>
    <m/>
    <m/>
    <n v="321.60000000000002"/>
    <x v="0"/>
  </r>
  <r>
    <x v="25"/>
    <n v="7039"/>
    <x v="3778"/>
    <n v="8115"/>
    <n v="45778"/>
    <m/>
    <s v="Agustín Labaronnie"/>
    <m/>
    <m/>
    <m/>
    <n v="0"/>
    <m/>
    <m/>
    <m/>
    <m/>
    <m/>
    <m/>
    <m/>
    <m/>
    <m/>
    <m/>
    <m/>
    <m/>
    <m/>
    <m/>
    <m/>
    <m/>
    <m/>
    <m/>
    <m/>
    <x v="12"/>
    <n v="0"/>
    <n v="0"/>
    <n v="0"/>
    <x v="0"/>
    <m/>
    <m/>
    <n v="811.5"/>
    <x v="0"/>
  </r>
  <r>
    <x v="25"/>
    <n v="7040"/>
    <x v="3779"/>
    <n v="431521"/>
    <n v="45778"/>
    <m/>
    <s v="Agustín Labaronnie"/>
    <m/>
    <m/>
    <m/>
    <n v="0"/>
    <m/>
    <m/>
    <m/>
    <m/>
    <m/>
    <m/>
    <m/>
    <m/>
    <m/>
    <m/>
    <m/>
    <m/>
    <m/>
    <m/>
    <m/>
    <m/>
    <m/>
    <m/>
    <m/>
    <x v="12"/>
    <n v="0"/>
    <n v="0"/>
    <n v="0"/>
    <x v="0"/>
    <m/>
    <m/>
    <n v="43152.1"/>
    <x v="0"/>
  </r>
  <r>
    <x v="25"/>
    <n v="7041"/>
    <x v="3780"/>
    <n v="3184"/>
    <n v="45778"/>
    <m/>
    <s v="Agustín Labaronnie"/>
    <m/>
    <m/>
    <m/>
    <n v="0"/>
    <m/>
    <m/>
    <m/>
    <m/>
    <m/>
    <m/>
    <m/>
    <m/>
    <m/>
    <m/>
    <m/>
    <m/>
    <m/>
    <m/>
    <m/>
    <m/>
    <m/>
    <m/>
    <m/>
    <x v="12"/>
    <n v="0"/>
    <n v="0"/>
    <n v="0"/>
    <x v="0"/>
    <m/>
    <m/>
    <n v="318.39999999999998"/>
    <x v="0"/>
  </r>
  <r>
    <x v="25"/>
    <n v="7044"/>
    <x v="3781"/>
    <n v="14630"/>
    <n v="45778"/>
    <m/>
    <s v="Agustín Labaronnie"/>
    <m/>
    <m/>
    <m/>
    <n v="0"/>
    <m/>
    <m/>
    <m/>
    <m/>
    <m/>
    <m/>
    <m/>
    <m/>
    <m/>
    <m/>
    <m/>
    <m/>
    <m/>
    <m/>
    <m/>
    <m/>
    <m/>
    <m/>
    <m/>
    <x v="12"/>
    <n v="0"/>
    <n v="0"/>
    <n v="0"/>
    <x v="0"/>
    <m/>
    <m/>
    <n v="1463"/>
    <x v="0"/>
  </r>
  <r>
    <x v="25"/>
    <n v="7042"/>
    <x v="3782"/>
    <n v="17594"/>
    <n v="45778"/>
    <n v="45799"/>
    <s v="Agustín Labaronnie"/>
    <n v="45785"/>
    <s v="FASE 2"/>
    <n v="45922"/>
    <n v="0"/>
    <n v="45919"/>
    <n v="0.61199999999999999"/>
    <s v="sí"/>
    <n v="45561"/>
    <s v="sí"/>
    <n v="6.5"/>
    <n v="22000"/>
    <m/>
    <n v="46"/>
    <n v="2"/>
    <m/>
    <m/>
    <s v="No"/>
    <s v="No"/>
    <s v="No"/>
    <m/>
    <m/>
    <m/>
    <m/>
    <x v="12"/>
    <n v="0.61199999999999999"/>
    <n v="0"/>
    <n v="13"/>
    <x v="1"/>
    <n v="1.2504262816869387"/>
    <m/>
    <n v="1759.4"/>
    <x v="0"/>
  </r>
  <r>
    <x v="25"/>
    <n v="7043"/>
    <x v="3783"/>
    <n v="5888"/>
    <n v="45778"/>
    <m/>
    <s v="Agustín Labaronnie"/>
    <n v="45785"/>
    <s v="OK"/>
    <m/>
    <n v="0"/>
    <n v="45717"/>
    <n v="0.7"/>
    <s v="Sí"/>
    <n v="45474"/>
    <s v="Sí"/>
    <s v=""/>
    <n v="4600"/>
    <n v="35000"/>
    <n v="18"/>
    <n v="0"/>
    <n v="0"/>
    <n v="5"/>
    <s v="&quot;Colaboración activa&quot; con Fundació Natura Parc"/>
    <s v="No"/>
    <s v="No"/>
    <m/>
    <m/>
    <m/>
    <m/>
    <x v="12"/>
    <n v="0.7"/>
    <n v="0"/>
    <n v="16"/>
    <x v="2"/>
    <n v="0.78125"/>
    <n v="5.9442934782608692"/>
    <n v="588.79999999999995"/>
    <x v="0"/>
  </r>
  <r>
    <x v="25"/>
    <n v="7045"/>
    <x v="3784"/>
    <n v="2035"/>
    <n v="45778"/>
    <m/>
    <s v="Agustín Labaronnie"/>
    <m/>
    <m/>
    <m/>
    <n v="0"/>
    <m/>
    <m/>
    <m/>
    <m/>
    <m/>
    <m/>
    <m/>
    <m/>
    <m/>
    <m/>
    <m/>
    <m/>
    <m/>
    <m/>
    <m/>
    <m/>
    <m/>
    <m/>
    <m/>
    <x v="12"/>
    <n v="0"/>
    <n v="0"/>
    <n v="0"/>
    <x v="0"/>
    <m/>
    <m/>
    <n v="203.5"/>
    <x v="0"/>
  </r>
  <r>
    <x v="25"/>
    <n v="7059"/>
    <x v="3785"/>
    <n v="5129"/>
    <n v="45778"/>
    <m/>
    <s v="Agustín Labaronnie"/>
    <m/>
    <m/>
    <m/>
    <n v="0"/>
    <m/>
    <m/>
    <m/>
    <m/>
    <m/>
    <m/>
    <m/>
    <m/>
    <m/>
    <m/>
    <m/>
    <m/>
    <m/>
    <m/>
    <m/>
    <m/>
    <m/>
    <m/>
    <m/>
    <x v="12"/>
    <n v="0"/>
    <n v="0"/>
    <n v="0"/>
    <x v="0"/>
    <m/>
    <m/>
    <n v="512.9"/>
    <x v="0"/>
  </r>
  <r>
    <x v="25"/>
    <n v="7046"/>
    <x v="3786"/>
    <n v="28609"/>
    <n v="45778"/>
    <m/>
    <s v="Agustín Labaronnie"/>
    <m/>
    <m/>
    <m/>
    <n v="0"/>
    <m/>
    <m/>
    <m/>
    <m/>
    <m/>
    <m/>
    <m/>
    <m/>
    <m/>
    <m/>
    <m/>
    <m/>
    <m/>
    <m/>
    <m/>
    <m/>
    <m/>
    <m/>
    <m/>
    <x v="12"/>
    <n v="0"/>
    <n v="0"/>
    <n v="0"/>
    <x v="0"/>
    <m/>
    <m/>
    <n v="2860.9"/>
    <x v="0"/>
  </r>
  <r>
    <x v="25"/>
    <n v="7049"/>
    <x v="3787"/>
    <n v="2228"/>
    <n v="45778"/>
    <m/>
    <s v="Agustín Labaronnie"/>
    <m/>
    <m/>
    <m/>
    <n v="0"/>
    <m/>
    <m/>
    <m/>
    <m/>
    <m/>
    <m/>
    <m/>
    <m/>
    <m/>
    <m/>
    <m/>
    <m/>
    <m/>
    <m/>
    <m/>
    <m/>
    <m/>
    <m/>
    <m/>
    <x v="12"/>
    <n v="0"/>
    <n v="0"/>
    <n v="0"/>
    <x v="0"/>
    <m/>
    <m/>
    <n v="222.8"/>
    <x v="0"/>
  </r>
  <r>
    <x v="25"/>
    <n v="7050"/>
    <x v="3788"/>
    <n v="6948"/>
    <n v="45778"/>
    <m/>
    <s v="Agustín Labaronnie"/>
    <m/>
    <m/>
    <m/>
    <n v="0"/>
    <m/>
    <m/>
    <m/>
    <m/>
    <m/>
    <m/>
    <m/>
    <m/>
    <m/>
    <m/>
    <m/>
    <m/>
    <m/>
    <m/>
    <m/>
    <m/>
    <m/>
    <m/>
    <m/>
    <x v="12"/>
    <n v="0"/>
    <n v="0"/>
    <n v="0"/>
    <x v="0"/>
    <m/>
    <m/>
    <n v="694.8"/>
    <x v="0"/>
  </r>
  <r>
    <x v="25"/>
    <n v="7048"/>
    <x v="3789"/>
    <n v="29664"/>
    <n v="45778"/>
    <m/>
    <s v="Agustín Labaronnie"/>
    <n v="45812"/>
    <s v="OK"/>
    <m/>
    <n v="0"/>
    <s v="No"/>
    <m/>
    <s v="No"/>
    <s v="No"/>
    <s v="Sí"/>
    <m/>
    <n v="459390"/>
    <m/>
    <n v="396"/>
    <m/>
    <m/>
    <m/>
    <s v="CEPAD (Centre de Protecció d'Animals Domèstics)"/>
    <s v="Sí"/>
    <s v="No"/>
    <m/>
    <m/>
    <m/>
    <m/>
    <x v="12"/>
    <n v="0"/>
    <n v="0"/>
    <n v="9"/>
    <x v="1"/>
    <n v="15.486448220064725"/>
    <m/>
    <n v="2966.4"/>
    <x v="0"/>
  </r>
  <r>
    <x v="25"/>
    <n v="7051"/>
    <x v="3790"/>
    <n v="9331"/>
    <n v="45778"/>
    <m/>
    <s v="Agustín Labaronnie"/>
    <m/>
    <m/>
    <m/>
    <n v="0"/>
    <m/>
    <m/>
    <m/>
    <m/>
    <m/>
    <m/>
    <m/>
    <m/>
    <m/>
    <m/>
    <m/>
    <m/>
    <m/>
    <m/>
    <m/>
    <m/>
    <m/>
    <m/>
    <m/>
    <x v="12"/>
    <n v="0"/>
    <n v="0"/>
    <n v="0"/>
    <x v="0"/>
    <m/>
    <m/>
    <n v="933.1"/>
    <x v="0"/>
  </r>
  <r>
    <x v="25"/>
    <n v="7052"/>
    <x v="3791"/>
    <n v="7130"/>
    <n v="45778"/>
    <m/>
    <s v="Agustín Labaronnie"/>
    <m/>
    <m/>
    <m/>
    <n v="0"/>
    <m/>
    <m/>
    <m/>
    <m/>
    <m/>
    <m/>
    <m/>
    <m/>
    <m/>
    <m/>
    <m/>
    <m/>
    <m/>
    <m/>
    <m/>
    <m/>
    <m/>
    <m/>
    <m/>
    <x v="12"/>
    <n v="0"/>
    <n v="0"/>
    <n v="0"/>
    <x v="0"/>
    <m/>
    <m/>
    <n v="713"/>
    <x v="0"/>
  </r>
  <r>
    <x v="25"/>
    <n v="7053"/>
    <x v="3792"/>
    <n v="1899"/>
    <n v="45778"/>
    <m/>
    <s v="Agustín Labaronnie"/>
    <m/>
    <m/>
    <m/>
    <n v="0"/>
    <m/>
    <m/>
    <m/>
    <m/>
    <m/>
    <m/>
    <m/>
    <m/>
    <m/>
    <m/>
    <m/>
    <m/>
    <m/>
    <m/>
    <m/>
    <m/>
    <m/>
    <m/>
    <m/>
    <x v="12"/>
    <n v="0"/>
    <n v="0"/>
    <n v="0"/>
    <x v="0"/>
    <m/>
    <m/>
    <n v="189.9"/>
    <x v="0"/>
  </r>
  <r>
    <x v="25"/>
    <n v="7054"/>
    <x v="3793"/>
    <n v="41706"/>
    <n v="45778"/>
    <m/>
    <s v="Agustín Labaronnie"/>
    <m/>
    <m/>
    <m/>
    <n v="0"/>
    <m/>
    <m/>
    <m/>
    <m/>
    <m/>
    <m/>
    <m/>
    <m/>
    <m/>
    <m/>
    <m/>
    <m/>
    <m/>
    <m/>
    <m/>
    <m/>
    <m/>
    <m/>
    <m/>
    <x v="12"/>
    <n v="0"/>
    <n v="0"/>
    <n v="0"/>
    <x v="0"/>
    <m/>
    <m/>
    <n v="4170.6000000000004"/>
    <x v="0"/>
  </r>
  <r>
    <x v="25"/>
    <n v="7056"/>
    <x v="3794"/>
    <n v="7623"/>
    <n v="45778"/>
    <m/>
    <s v="Agustín Labaronnie"/>
    <m/>
    <m/>
    <m/>
    <n v="0"/>
    <m/>
    <m/>
    <m/>
    <m/>
    <m/>
    <m/>
    <m/>
    <m/>
    <m/>
    <m/>
    <m/>
    <m/>
    <m/>
    <m/>
    <m/>
    <m/>
    <m/>
    <m/>
    <m/>
    <x v="12"/>
    <n v="0"/>
    <n v="0"/>
    <n v="0"/>
    <x v="0"/>
    <m/>
    <m/>
    <n v="762.3"/>
    <x v="0"/>
  </r>
  <r>
    <x v="25"/>
    <n v="7057"/>
    <x v="3795"/>
    <n v="12887"/>
    <n v="45778"/>
    <m/>
    <s v="Agustín Labaronnie"/>
    <m/>
    <m/>
    <m/>
    <n v="0"/>
    <m/>
    <m/>
    <m/>
    <m/>
    <m/>
    <m/>
    <m/>
    <m/>
    <m/>
    <m/>
    <m/>
    <m/>
    <m/>
    <m/>
    <m/>
    <m/>
    <m/>
    <m/>
    <m/>
    <x v="12"/>
    <n v="0"/>
    <n v="0"/>
    <n v="0"/>
    <x v="0"/>
    <m/>
    <m/>
    <n v="1288.7"/>
    <x v="0"/>
  </r>
  <r>
    <x v="25"/>
    <n v="7058"/>
    <x v="3796"/>
    <n v="4294"/>
    <n v="45778"/>
    <m/>
    <s v="Agustín Labaronnie"/>
    <m/>
    <m/>
    <m/>
    <n v="0"/>
    <m/>
    <m/>
    <m/>
    <m/>
    <m/>
    <m/>
    <m/>
    <m/>
    <m/>
    <m/>
    <m/>
    <m/>
    <m/>
    <m/>
    <m/>
    <m/>
    <m/>
    <m/>
    <m/>
    <x v="12"/>
    <n v="0"/>
    <n v="0"/>
    <n v="0"/>
    <x v="0"/>
    <m/>
    <m/>
    <n v="429.4"/>
    <x v="0"/>
  </r>
  <r>
    <x v="25"/>
    <n v="7047"/>
    <x v="3797"/>
    <n v="3900"/>
    <n v="45778"/>
    <m/>
    <s v="Agustín Labaronnie"/>
    <m/>
    <m/>
    <m/>
    <n v="0"/>
    <m/>
    <m/>
    <m/>
    <m/>
    <m/>
    <m/>
    <m/>
    <m/>
    <m/>
    <m/>
    <m/>
    <m/>
    <m/>
    <m/>
    <m/>
    <m/>
    <m/>
    <m/>
    <m/>
    <x v="12"/>
    <n v="0"/>
    <n v="0"/>
    <n v="0"/>
    <x v="0"/>
    <m/>
    <m/>
    <n v="390"/>
    <x v="0"/>
  </r>
  <r>
    <x v="25"/>
    <n v="7060"/>
    <x v="3798"/>
    <n v="4469"/>
    <n v="45778"/>
    <m/>
    <s v="Agustín Labaronnie"/>
    <m/>
    <m/>
    <m/>
    <n v="0"/>
    <m/>
    <m/>
    <m/>
    <m/>
    <m/>
    <m/>
    <m/>
    <m/>
    <m/>
    <m/>
    <m/>
    <m/>
    <m/>
    <m/>
    <m/>
    <m/>
    <m/>
    <m/>
    <m/>
    <x v="12"/>
    <n v="0"/>
    <n v="0"/>
    <n v="0"/>
    <x v="0"/>
    <m/>
    <m/>
    <n v="446.9"/>
    <x v="0"/>
  </r>
  <r>
    <x v="25"/>
    <n v="7061"/>
    <x v="3799"/>
    <n v="13744"/>
    <n v="45778"/>
    <n v="45804"/>
    <s v="Agustín Labaronnie"/>
    <m/>
    <s v="FASE 2"/>
    <n v="45814"/>
    <n v="0"/>
    <m/>
    <m/>
    <m/>
    <m/>
    <m/>
    <m/>
    <m/>
    <m/>
    <m/>
    <m/>
    <m/>
    <m/>
    <m/>
    <m/>
    <m/>
    <m/>
    <m/>
    <m/>
    <m/>
    <x v="12"/>
    <n v="0"/>
    <n v="0"/>
    <n v="0"/>
    <x v="0"/>
    <m/>
    <m/>
    <n v="1374.4"/>
    <x v="0"/>
  </r>
  <r>
    <x v="25"/>
    <n v="7062"/>
    <x v="3800"/>
    <n v="12261"/>
    <n v="45778"/>
    <m/>
    <s v="Agustín Labaronnie"/>
    <m/>
    <m/>
    <m/>
    <n v="0"/>
    <m/>
    <m/>
    <m/>
    <m/>
    <m/>
    <m/>
    <m/>
    <m/>
    <m/>
    <m/>
    <m/>
    <m/>
    <m/>
    <m/>
    <m/>
    <m/>
    <m/>
    <m/>
    <m/>
    <x v="12"/>
    <n v="0"/>
    <n v="0"/>
    <n v="0"/>
    <x v="0"/>
    <m/>
    <m/>
    <n v="1226.0999999999999"/>
    <x v="0"/>
  </r>
  <r>
    <x v="25"/>
    <n v="7063"/>
    <x v="3801"/>
    <n v="2016"/>
    <n v="45778"/>
    <m/>
    <s v="Agustín Labaronnie"/>
    <m/>
    <m/>
    <m/>
    <n v="0"/>
    <m/>
    <m/>
    <m/>
    <m/>
    <m/>
    <m/>
    <m/>
    <m/>
    <m/>
    <m/>
    <m/>
    <m/>
    <m/>
    <m/>
    <m/>
    <m/>
    <m/>
    <m/>
    <m/>
    <x v="12"/>
    <n v="0"/>
    <n v="0"/>
    <n v="0"/>
    <x v="0"/>
    <m/>
    <m/>
    <n v="201.6"/>
    <x v="0"/>
  </r>
  <r>
    <x v="25"/>
    <n v="7065"/>
    <x v="3802"/>
    <n v="3816"/>
    <n v="45778"/>
    <m/>
    <s v="Agustín Labaronnie"/>
    <m/>
    <m/>
    <m/>
    <n v="0"/>
    <m/>
    <m/>
    <m/>
    <m/>
    <m/>
    <m/>
    <m/>
    <m/>
    <m/>
    <m/>
    <m/>
    <m/>
    <m/>
    <m/>
    <m/>
    <m/>
    <m/>
    <m/>
    <m/>
    <x v="12"/>
    <n v="0"/>
    <n v="0"/>
    <n v="0"/>
    <x v="0"/>
    <m/>
    <m/>
    <n v="381.6"/>
    <x v="0"/>
  </r>
  <r>
    <x v="26"/>
    <n v="24001"/>
    <x v="3803"/>
    <n v="184"/>
    <n v="45770"/>
    <m/>
    <s v="Inma Yugueros"/>
    <m/>
    <m/>
    <m/>
    <n v="0"/>
    <m/>
    <m/>
    <m/>
    <m/>
    <m/>
    <m/>
    <m/>
    <m/>
    <m/>
    <m/>
    <m/>
    <m/>
    <m/>
    <m/>
    <m/>
    <m/>
    <m/>
    <m/>
    <m/>
    <x v="5"/>
    <n v="0"/>
    <n v="0"/>
    <n v="0"/>
    <x v="0"/>
    <m/>
    <m/>
    <n v="18.399999999999999"/>
    <x v="0"/>
  </r>
  <r>
    <x v="26"/>
    <n v="24002"/>
    <x v="3804"/>
    <n v="301"/>
    <n v="45770"/>
    <m/>
    <s v="Inma Yugueros"/>
    <m/>
    <m/>
    <m/>
    <n v="0"/>
    <m/>
    <m/>
    <m/>
    <m/>
    <m/>
    <m/>
    <m/>
    <m/>
    <m/>
    <m/>
    <m/>
    <m/>
    <m/>
    <m/>
    <m/>
    <m/>
    <m/>
    <m/>
    <m/>
    <x v="5"/>
    <n v="0"/>
    <n v="0"/>
    <n v="0"/>
    <x v="0"/>
    <m/>
    <m/>
    <n v="30.1"/>
    <x v="0"/>
  </r>
  <r>
    <x v="26"/>
    <n v="24003"/>
    <x v="3805"/>
    <n v="573"/>
    <n v="45770"/>
    <m/>
    <s v="Inma Yugueros"/>
    <m/>
    <m/>
    <m/>
    <n v="0"/>
    <m/>
    <m/>
    <m/>
    <m/>
    <m/>
    <m/>
    <m/>
    <m/>
    <m/>
    <m/>
    <m/>
    <m/>
    <m/>
    <m/>
    <m/>
    <m/>
    <m/>
    <m/>
    <m/>
    <x v="5"/>
    <n v="0"/>
    <n v="0"/>
    <n v="0"/>
    <x v="0"/>
    <m/>
    <m/>
    <n v="57.3"/>
    <x v="0"/>
  </r>
  <r>
    <x v="26"/>
    <n v="24004"/>
    <x v="3806"/>
    <n v="609"/>
    <n v="45832"/>
    <m/>
    <s v="Inma Yugueros"/>
    <m/>
    <m/>
    <m/>
    <n v="0"/>
    <s v="No"/>
    <n v="0"/>
    <s v="Si"/>
    <n v="45776"/>
    <s v="No"/>
    <n v="0"/>
    <m/>
    <m/>
    <m/>
    <m/>
    <m/>
    <m/>
    <s v="?"/>
    <s v="?"/>
    <s v="?"/>
    <m/>
    <m/>
    <m/>
    <m/>
    <x v="5"/>
    <n v="0"/>
    <n v="0"/>
    <n v="9"/>
    <x v="1"/>
    <m/>
    <m/>
    <n v="60.9"/>
    <x v="0"/>
  </r>
  <r>
    <x v="26"/>
    <n v="24005"/>
    <x v="3807"/>
    <n v="328"/>
    <n v="45770"/>
    <m/>
    <s v="Inma Yugueros"/>
    <m/>
    <m/>
    <m/>
    <n v="0"/>
    <m/>
    <m/>
    <m/>
    <m/>
    <m/>
    <m/>
    <m/>
    <m/>
    <m/>
    <m/>
    <m/>
    <m/>
    <m/>
    <m/>
    <m/>
    <m/>
    <m/>
    <m/>
    <m/>
    <x v="5"/>
    <n v="0"/>
    <n v="0"/>
    <n v="0"/>
    <x v="0"/>
    <m/>
    <m/>
    <n v="32.799999999999997"/>
    <x v="0"/>
  </r>
  <r>
    <x v="26"/>
    <n v="24006"/>
    <x v="3808"/>
    <n v="550"/>
    <n v="45770"/>
    <m/>
    <s v="Inma Yugueros"/>
    <m/>
    <m/>
    <m/>
    <n v="0"/>
    <m/>
    <m/>
    <m/>
    <m/>
    <m/>
    <m/>
    <m/>
    <m/>
    <m/>
    <m/>
    <m/>
    <m/>
    <m/>
    <m/>
    <m/>
    <m/>
    <m/>
    <m/>
    <m/>
    <x v="5"/>
    <n v="0"/>
    <n v="0"/>
    <n v="0"/>
    <x v="0"/>
    <m/>
    <m/>
    <n v="55"/>
    <x v="0"/>
  </r>
  <r>
    <x v="26"/>
    <n v="24007"/>
    <x v="3809"/>
    <n v="805"/>
    <n v="45770"/>
    <m/>
    <s v="Inma Yugueros"/>
    <m/>
    <m/>
    <m/>
    <n v="0"/>
    <m/>
    <m/>
    <m/>
    <m/>
    <m/>
    <m/>
    <m/>
    <m/>
    <m/>
    <m/>
    <m/>
    <m/>
    <m/>
    <m/>
    <m/>
    <m/>
    <m/>
    <m/>
    <m/>
    <x v="5"/>
    <n v="0"/>
    <n v="0"/>
    <n v="0"/>
    <x v="0"/>
    <m/>
    <m/>
    <n v="80.5"/>
    <x v="0"/>
  </r>
  <r>
    <x v="26"/>
    <n v="24008"/>
    <x v="3810"/>
    <n v="10308"/>
    <n v="45770"/>
    <m/>
    <s v="Inma Yugueros"/>
    <m/>
    <m/>
    <m/>
    <n v="0"/>
    <m/>
    <m/>
    <m/>
    <m/>
    <m/>
    <m/>
    <m/>
    <m/>
    <m/>
    <m/>
    <m/>
    <m/>
    <m/>
    <m/>
    <m/>
    <m/>
    <m/>
    <m/>
    <m/>
    <x v="5"/>
    <n v="0"/>
    <n v="0"/>
    <n v="0"/>
    <x v="0"/>
    <m/>
    <m/>
    <n v="1030.8"/>
    <x v="0"/>
  </r>
  <r>
    <x v="26"/>
    <n v="24009"/>
    <x v="3811"/>
    <n v="263"/>
    <n v="45773"/>
    <m/>
    <s v="Inma Yugueros"/>
    <m/>
    <m/>
    <m/>
    <n v="0"/>
    <m/>
    <m/>
    <m/>
    <m/>
    <m/>
    <m/>
    <m/>
    <m/>
    <m/>
    <m/>
    <m/>
    <m/>
    <m/>
    <m/>
    <m/>
    <m/>
    <m/>
    <m/>
    <m/>
    <x v="5"/>
    <n v="0"/>
    <n v="0"/>
    <n v="0"/>
    <x v="0"/>
    <m/>
    <m/>
    <n v="26.3"/>
    <x v="0"/>
  </r>
  <r>
    <x v="26"/>
    <n v="24010"/>
    <x v="3812"/>
    <n v="10023"/>
    <n v="45773"/>
    <m/>
    <s v="Inma Yugueros"/>
    <m/>
    <m/>
    <m/>
    <n v="0"/>
    <m/>
    <m/>
    <m/>
    <m/>
    <m/>
    <m/>
    <m/>
    <m/>
    <m/>
    <m/>
    <m/>
    <m/>
    <m/>
    <m/>
    <m/>
    <m/>
    <m/>
    <m/>
    <m/>
    <x v="5"/>
    <n v="0"/>
    <n v="0"/>
    <n v="0"/>
    <x v="0"/>
    <m/>
    <m/>
    <n v="1002.3"/>
    <x v="0"/>
  </r>
  <r>
    <x v="26"/>
    <n v="24011"/>
    <x v="3813"/>
    <n v="145"/>
    <n v="45773"/>
    <m/>
    <s v="Inma Yugueros"/>
    <m/>
    <m/>
    <m/>
    <n v="0"/>
    <m/>
    <m/>
    <m/>
    <m/>
    <m/>
    <m/>
    <m/>
    <m/>
    <m/>
    <m/>
    <m/>
    <m/>
    <m/>
    <m/>
    <m/>
    <m/>
    <m/>
    <m/>
    <m/>
    <x v="5"/>
    <n v="0"/>
    <n v="0"/>
    <n v="0"/>
    <x v="0"/>
    <m/>
    <m/>
    <n v="14.5"/>
    <x v="0"/>
  </r>
  <r>
    <x v="26"/>
    <n v="24012"/>
    <x v="3814"/>
    <n v="294"/>
    <n v="45773"/>
    <m/>
    <s v="Inma Yugueros"/>
    <m/>
    <m/>
    <m/>
    <n v="0"/>
    <m/>
    <m/>
    <m/>
    <m/>
    <m/>
    <m/>
    <m/>
    <m/>
    <m/>
    <m/>
    <m/>
    <m/>
    <m/>
    <m/>
    <m/>
    <m/>
    <m/>
    <m/>
    <m/>
    <x v="5"/>
    <n v="0"/>
    <n v="0"/>
    <n v="0"/>
    <x v="0"/>
    <m/>
    <m/>
    <n v="29.4"/>
    <x v="0"/>
  </r>
  <r>
    <x v="26"/>
    <n v="24014"/>
    <x v="3815"/>
    <n v="8158"/>
    <n v="45773"/>
    <m/>
    <s v="Inma Yugueros"/>
    <m/>
    <m/>
    <m/>
    <n v="0"/>
    <m/>
    <m/>
    <m/>
    <m/>
    <m/>
    <m/>
    <m/>
    <m/>
    <m/>
    <m/>
    <m/>
    <m/>
    <m/>
    <m/>
    <m/>
    <m/>
    <m/>
    <m/>
    <m/>
    <x v="5"/>
    <n v="0"/>
    <n v="0"/>
    <n v="0"/>
    <x v="0"/>
    <m/>
    <m/>
    <n v="815.8"/>
    <x v="0"/>
  </r>
  <r>
    <x v="26"/>
    <n v="24015"/>
    <x v="3816"/>
    <n v="2342"/>
    <n v="45773"/>
    <m/>
    <s v="Inma Yugueros"/>
    <m/>
    <m/>
    <m/>
    <n v="0"/>
    <m/>
    <m/>
    <m/>
    <m/>
    <m/>
    <m/>
    <m/>
    <m/>
    <m/>
    <m/>
    <m/>
    <m/>
    <m/>
    <m/>
    <m/>
    <m/>
    <m/>
    <m/>
    <m/>
    <x v="5"/>
    <n v="0"/>
    <n v="0"/>
    <n v="0"/>
    <x v="0"/>
    <m/>
    <m/>
    <n v="234.2"/>
    <x v="0"/>
  </r>
  <r>
    <x v="26"/>
    <n v="24016"/>
    <x v="3817"/>
    <n v="442"/>
    <n v="45773"/>
    <m/>
    <s v="Inma Yugueros"/>
    <m/>
    <m/>
    <m/>
    <n v="0"/>
    <m/>
    <m/>
    <m/>
    <m/>
    <m/>
    <m/>
    <m/>
    <m/>
    <m/>
    <m/>
    <m/>
    <m/>
    <m/>
    <m/>
    <m/>
    <m/>
    <m/>
    <m/>
    <m/>
    <x v="5"/>
    <n v="0"/>
    <n v="0"/>
    <n v="0"/>
    <x v="0"/>
    <m/>
    <m/>
    <n v="44.2"/>
    <x v="0"/>
  </r>
  <r>
    <x v="26"/>
    <n v="24017"/>
    <x v="3818"/>
    <n v="522"/>
    <n v="45773"/>
    <m/>
    <s v="Inma Yugueros"/>
    <m/>
    <m/>
    <m/>
    <n v="0"/>
    <m/>
    <m/>
    <m/>
    <m/>
    <m/>
    <m/>
    <m/>
    <m/>
    <m/>
    <m/>
    <m/>
    <m/>
    <m/>
    <m/>
    <m/>
    <m/>
    <m/>
    <m/>
    <m/>
    <x v="5"/>
    <n v="0"/>
    <n v="0"/>
    <n v="0"/>
    <x v="0"/>
    <m/>
    <m/>
    <n v="52.2"/>
    <x v="0"/>
  </r>
  <r>
    <x v="26"/>
    <n v="24018"/>
    <x v="3819"/>
    <n v="186"/>
    <n v="45773"/>
    <m/>
    <s v="Inma Yugueros"/>
    <m/>
    <m/>
    <m/>
    <n v="0"/>
    <m/>
    <m/>
    <m/>
    <m/>
    <m/>
    <m/>
    <m/>
    <m/>
    <m/>
    <m/>
    <m/>
    <m/>
    <m/>
    <m/>
    <m/>
    <m/>
    <m/>
    <m/>
    <m/>
    <x v="5"/>
    <n v="0"/>
    <n v="0"/>
    <n v="0"/>
    <x v="0"/>
    <m/>
    <m/>
    <n v="18.600000000000001"/>
    <x v="0"/>
  </r>
  <r>
    <x v="26"/>
    <n v="24019"/>
    <x v="3820"/>
    <n v="322"/>
    <n v="45773"/>
    <m/>
    <s v="Inma Yugueros"/>
    <m/>
    <m/>
    <m/>
    <n v="0"/>
    <m/>
    <m/>
    <m/>
    <m/>
    <m/>
    <m/>
    <m/>
    <m/>
    <m/>
    <m/>
    <m/>
    <m/>
    <m/>
    <m/>
    <m/>
    <m/>
    <m/>
    <m/>
    <m/>
    <x v="5"/>
    <n v="0"/>
    <n v="0"/>
    <n v="0"/>
    <x v="0"/>
    <m/>
    <m/>
    <n v="32.200000000000003"/>
    <x v="0"/>
  </r>
  <r>
    <x v="26"/>
    <n v="24020"/>
    <x v="3821"/>
    <n v="426"/>
    <n v="45773"/>
    <m/>
    <s v="Inma Yugueros"/>
    <m/>
    <m/>
    <m/>
    <n v="0"/>
    <m/>
    <m/>
    <m/>
    <m/>
    <m/>
    <m/>
    <m/>
    <m/>
    <m/>
    <m/>
    <m/>
    <m/>
    <m/>
    <m/>
    <m/>
    <m/>
    <m/>
    <m/>
    <m/>
    <x v="5"/>
    <n v="0"/>
    <n v="0"/>
    <n v="0"/>
    <x v="0"/>
    <m/>
    <m/>
    <n v="42.6"/>
    <x v="0"/>
  </r>
  <r>
    <x v="26"/>
    <n v="24021"/>
    <x v="3822"/>
    <n v="1766"/>
    <n v="45774"/>
    <m/>
    <s v="Inma Yugueros"/>
    <m/>
    <m/>
    <m/>
    <n v="0"/>
    <m/>
    <m/>
    <m/>
    <m/>
    <m/>
    <m/>
    <m/>
    <m/>
    <m/>
    <m/>
    <m/>
    <m/>
    <m/>
    <m/>
    <m/>
    <m/>
    <m/>
    <m/>
    <m/>
    <x v="5"/>
    <n v="0"/>
    <n v="0"/>
    <n v="0"/>
    <x v="0"/>
    <m/>
    <m/>
    <n v="176.6"/>
    <x v="0"/>
  </r>
  <r>
    <x v="26"/>
    <n v="24022"/>
    <x v="3823"/>
    <n v="303"/>
    <n v="45774"/>
    <m/>
    <s v="Inma Yugueros"/>
    <m/>
    <m/>
    <m/>
    <n v="0"/>
    <m/>
    <m/>
    <m/>
    <m/>
    <m/>
    <m/>
    <m/>
    <m/>
    <m/>
    <m/>
    <m/>
    <m/>
    <m/>
    <m/>
    <m/>
    <m/>
    <m/>
    <m/>
    <m/>
    <x v="5"/>
    <n v="0"/>
    <n v="0"/>
    <n v="0"/>
    <x v="0"/>
    <m/>
    <m/>
    <n v="30.3"/>
    <x v="0"/>
  </r>
  <r>
    <x v="26"/>
    <n v="24023"/>
    <x v="3824"/>
    <n v="312"/>
    <n v="45774"/>
    <n v="45862"/>
    <s v="Inma Yugueros"/>
    <m/>
    <s v="FASE 2"/>
    <m/>
    <n v="0"/>
    <m/>
    <m/>
    <m/>
    <m/>
    <m/>
    <m/>
    <m/>
    <m/>
    <m/>
    <m/>
    <m/>
    <m/>
    <m/>
    <m/>
    <m/>
    <m/>
    <m/>
    <m/>
    <m/>
    <x v="5"/>
    <n v="0"/>
    <n v="0"/>
    <n v="0"/>
    <x v="0"/>
    <m/>
    <m/>
    <n v="31.2"/>
    <x v="0"/>
  </r>
  <r>
    <x v="26"/>
    <n v="24024"/>
    <x v="3825"/>
    <n v="690"/>
    <n v="45774"/>
    <m/>
    <s v="Inma Yugueros"/>
    <m/>
    <m/>
    <m/>
    <n v="0"/>
    <m/>
    <m/>
    <m/>
    <m/>
    <m/>
    <m/>
    <m/>
    <m/>
    <m/>
    <m/>
    <m/>
    <m/>
    <m/>
    <m/>
    <m/>
    <m/>
    <m/>
    <m/>
    <m/>
    <x v="5"/>
    <n v="0"/>
    <n v="0"/>
    <n v="0"/>
    <x v="0"/>
    <m/>
    <m/>
    <n v="69"/>
    <x v="0"/>
  </r>
  <r>
    <x v="26"/>
    <n v="24025"/>
    <x v="3826"/>
    <n v="288"/>
    <n v="45774"/>
    <m/>
    <s v="Inma Yugueros"/>
    <m/>
    <m/>
    <m/>
    <n v="0"/>
    <m/>
    <m/>
    <m/>
    <m/>
    <m/>
    <m/>
    <m/>
    <m/>
    <m/>
    <m/>
    <m/>
    <m/>
    <m/>
    <m/>
    <m/>
    <m/>
    <m/>
    <m/>
    <m/>
    <x v="5"/>
    <n v="0"/>
    <n v="0"/>
    <n v="0"/>
    <x v="0"/>
    <m/>
    <m/>
    <n v="28.8"/>
    <x v="0"/>
  </r>
  <r>
    <x v="26"/>
    <n v="24026"/>
    <x v="3827"/>
    <n v="1057"/>
    <n v="45774"/>
    <m/>
    <s v="Inma Yugueros"/>
    <m/>
    <m/>
    <m/>
    <n v="0"/>
    <m/>
    <m/>
    <m/>
    <m/>
    <m/>
    <m/>
    <m/>
    <m/>
    <m/>
    <m/>
    <m/>
    <m/>
    <m/>
    <m/>
    <m/>
    <m/>
    <m/>
    <m/>
    <m/>
    <x v="5"/>
    <n v="0"/>
    <n v="0"/>
    <n v="0"/>
    <x v="0"/>
    <m/>
    <m/>
    <n v="105.7"/>
    <x v="0"/>
  </r>
  <r>
    <x v="26"/>
    <n v="24027"/>
    <x v="3828"/>
    <n v="1302"/>
    <n v="45774"/>
    <m/>
    <s v="Inma Yugueros"/>
    <m/>
    <m/>
    <m/>
    <n v="0"/>
    <m/>
    <m/>
    <m/>
    <m/>
    <m/>
    <m/>
    <m/>
    <m/>
    <m/>
    <m/>
    <m/>
    <m/>
    <m/>
    <m/>
    <m/>
    <m/>
    <m/>
    <m/>
    <m/>
    <x v="5"/>
    <n v="0"/>
    <n v="0"/>
    <n v="0"/>
    <x v="0"/>
    <m/>
    <m/>
    <n v="130.19999999999999"/>
    <x v="0"/>
  </r>
  <r>
    <x v="26"/>
    <n v="24028"/>
    <x v="3829"/>
    <n v="408"/>
    <n v="45774"/>
    <m/>
    <s v="Inma Yugueros"/>
    <m/>
    <m/>
    <m/>
    <n v="0"/>
    <m/>
    <m/>
    <m/>
    <m/>
    <m/>
    <m/>
    <m/>
    <m/>
    <m/>
    <m/>
    <m/>
    <m/>
    <m/>
    <m/>
    <m/>
    <m/>
    <m/>
    <m/>
    <m/>
    <x v="5"/>
    <n v="0"/>
    <n v="0"/>
    <n v="0"/>
    <x v="0"/>
    <m/>
    <m/>
    <n v="40.799999999999997"/>
    <x v="0"/>
  </r>
  <r>
    <x v="26"/>
    <n v="24029"/>
    <x v="3830"/>
    <n v="707"/>
    <n v="45774"/>
    <n v="45832"/>
    <s v="Inma Yugueros"/>
    <n v="45803"/>
    <s v="FASE 2"/>
    <m/>
    <n v="0"/>
    <n v="45717"/>
    <m/>
    <s v="No"/>
    <s v="No"/>
    <s v="No"/>
    <m/>
    <n v="200"/>
    <n v="0"/>
    <n v="0"/>
    <n v="0"/>
    <n v="0"/>
    <n v="0"/>
    <s v="Diputación de León"/>
    <s v="No"/>
    <s v="No"/>
    <m/>
    <m/>
    <m/>
    <m/>
    <x v="5"/>
    <n v="0"/>
    <n v="0"/>
    <n v="13"/>
    <x v="1"/>
    <n v="0.28288543140028288"/>
    <n v="0"/>
    <n v="70.7"/>
    <x v="0"/>
  </r>
  <r>
    <x v="26"/>
    <n v="24030"/>
    <x v="3831"/>
    <n v="4735"/>
    <n v="45774"/>
    <m/>
    <s v="Inma Yugueros"/>
    <m/>
    <m/>
    <m/>
    <n v="0"/>
    <m/>
    <m/>
    <m/>
    <m/>
    <m/>
    <m/>
    <m/>
    <m/>
    <m/>
    <m/>
    <m/>
    <m/>
    <m/>
    <m/>
    <m/>
    <m/>
    <m/>
    <m/>
    <m/>
    <x v="5"/>
    <n v="0"/>
    <n v="0"/>
    <n v="0"/>
    <x v="0"/>
    <m/>
    <m/>
    <n v="473.5"/>
    <x v="0"/>
  </r>
  <r>
    <x v="26"/>
    <n v="24031"/>
    <x v="3832"/>
    <n v="223"/>
    <n v="45774"/>
    <m/>
    <s v="Inma Yugueros"/>
    <m/>
    <m/>
    <m/>
    <n v="0"/>
    <m/>
    <m/>
    <m/>
    <m/>
    <m/>
    <m/>
    <m/>
    <m/>
    <m/>
    <m/>
    <m/>
    <m/>
    <m/>
    <m/>
    <m/>
    <m/>
    <m/>
    <m/>
    <m/>
    <x v="5"/>
    <n v="0"/>
    <n v="0"/>
    <n v="0"/>
    <x v="0"/>
    <m/>
    <m/>
    <n v="22.3"/>
    <x v="0"/>
  </r>
  <r>
    <x v="26"/>
    <n v="24032"/>
    <x v="3833"/>
    <n v="107"/>
    <n v="45774"/>
    <m/>
    <s v="Inma Yugueros"/>
    <m/>
    <m/>
    <m/>
    <n v="0"/>
    <m/>
    <m/>
    <m/>
    <m/>
    <m/>
    <m/>
    <m/>
    <m/>
    <m/>
    <m/>
    <m/>
    <m/>
    <m/>
    <m/>
    <m/>
    <m/>
    <m/>
    <m/>
    <m/>
    <x v="5"/>
    <n v="0"/>
    <n v="0"/>
    <n v="0"/>
    <x v="0"/>
    <m/>
    <m/>
    <n v="10.7"/>
    <x v="0"/>
  </r>
  <r>
    <x v="26"/>
    <n v="24033"/>
    <x v="3834"/>
    <n v="205"/>
    <n v="45774"/>
    <m/>
    <s v="Inma Yugueros"/>
    <m/>
    <m/>
    <m/>
    <n v="0"/>
    <m/>
    <m/>
    <m/>
    <m/>
    <m/>
    <m/>
    <m/>
    <m/>
    <m/>
    <m/>
    <m/>
    <m/>
    <m/>
    <m/>
    <m/>
    <m/>
    <m/>
    <m/>
    <m/>
    <x v="5"/>
    <n v="0"/>
    <n v="0"/>
    <n v="0"/>
    <x v="0"/>
    <m/>
    <m/>
    <n v="20.5"/>
    <x v="0"/>
  </r>
  <r>
    <x v="26"/>
    <n v="24034"/>
    <x v="3835"/>
    <n v="4104"/>
    <n v="45784"/>
    <m/>
    <s v="Inma Yugueros"/>
    <m/>
    <m/>
    <m/>
    <n v="0"/>
    <m/>
    <m/>
    <m/>
    <m/>
    <m/>
    <m/>
    <m/>
    <m/>
    <m/>
    <m/>
    <m/>
    <m/>
    <m/>
    <m/>
    <m/>
    <m/>
    <m/>
    <m/>
    <m/>
    <x v="5"/>
    <n v="0"/>
    <n v="0"/>
    <n v="0"/>
    <x v="0"/>
    <m/>
    <m/>
    <n v="410.4"/>
    <x v="0"/>
  </r>
  <r>
    <x v="26"/>
    <n v="24037"/>
    <x v="3836"/>
    <n v="333"/>
    <n v="45784"/>
    <m/>
    <s v="Inma Yugueros"/>
    <m/>
    <m/>
    <m/>
    <n v="0"/>
    <m/>
    <m/>
    <m/>
    <m/>
    <m/>
    <m/>
    <m/>
    <m/>
    <m/>
    <m/>
    <m/>
    <m/>
    <m/>
    <m/>
    <m/>
    <m/>
    <m/>
    <m/>
    <m/>
    <x v="5"/>
    <n v="0"/>
    <n v="0"/>
    <n v="0"/>
    <x v="0"/>
    <m/>
    <m/>
    <n v="33.299999999999997"/>
    <x v="0"/>
  </r>
  <r>
    <x v="26"/>
    <n v="24038"/>
    <x v="3837"/>
    <n v="3423"/>
    <n v="45784"/>
    <m/>
    <s v="Inma Yugueros"/>
    <m/>
    <m/>
    <m/>
    <n v="0"/>
    <m/>
    <m/>
    <m/>
    <m/>
    <m/>
    <m/>
    <m/>
    <m/>
    <m/>
    <m/>
    <m/>
    <m/>
    <m/>
    <m/>
    <m/>
    <m/>
    <m/>
    <m/>
    <m/>
    <x v="5"/>
    <n v="0"/>
    <n v="0"/>
    <n v="0"/>
    <x v="0"/>
    <m/>
    <m/>
    <n v="342.3"/>
    <x v="0"/>
  </r>
  <r>
    <x v="26"/>
    <n v="24039"/>
    <x v="3838"/>
    <n v="2222"/>
    <n v="45784"/>
    <m/>
    <s v="Inma Yugueros"/>
    <m/>
    <m/>
    <m/>
    <n v="0"/>
    <m/>
    <m/>
    <m/>
    <m/>
    <m/>
    <m/>
    <m/>
    <m/>
    <m/>
    <m/>
    <m/>
    <m/>
    <m/>
    <m/>
    <m/>
    <m/>
    <m/>
    <m/>
    <m/>
    <x v="5"/>
    <n v="0"/>
    <n v="0"/>
    <n v="0"/>
    <x v="0"/>
    <m/>
    <m/>
    <n v="222.2"/>
    <x v="0"/>
  </r>
  <r>
    <x v="26"/>
    <n v="24040"/>
    <x v="3839"/>
    <n v="440"/>
    <n v="45784"/>
    <m/>
    <s v="Inma Yugueros"/>
    <m/>
    <m/>
    <m/>
    <n v="0"/>
    <m/>
    <m/>
    <m/>
    <m/>
    <m/>
    <m/>
    <m/>
    <m/>
    <m/>
    <m/>
    <m/>
    <m/>
    <m/>
    <m/>
    <m/>
    <m/>
    <m/>
    <m/>
    <m/>
    <x v="5"/>
    <n v="0"/>
    <n v="0"/>
    <n v="0"/>
    <x v="0"/>
    <m/>
    <m/>
    <n v="44"/>
    <x v="0"/>
  </r>
  <r>
    <x v="26"/>
    <n v="24041"/>
    <x v="3840"/>
    <n v="483"/>
    <n v="45784"/>
    <m/>
    <s v="Inma Yugueros"/>
    <m/>
    <m/>
    <m/>
    <n v="0"/>
    <m/>
    <m/>
    <m/>
    <m/>
    <m/>
    <m/>
    <m/>
    <m/>
    <m/>
    <m/>
    <m/>
    <m/>
    <m/>
    <m/>
    <m/>
    <m/>
    <m/>
    <m/>
    <m/>
    <x v="5"/>
    <n v="0"/>
    <n v="0"/>
    <n v="0"/>
    <x v="0"/>
    <m/>
    <m/>
    <n v="48.3"/>
    <x v="0"/>
  </r>
  <r>
    <x v="26"/>
    <n v="24042"/>
    <x v="3841"/>
    <n v="62"/>
    <n v="45784"/>
    <m/>
    <s v="Inma Yugueros"/>
    <m/>
    <m/>
    <m/>
    <n v="0"/>
    <m/>
    <m/>
    <m/>
    <m/>
    <m/>
    <m/>
    <m/>
    <m/>
    <m/>
    <m/>
    <m/>
    <m/>
    <m/>
    <m/>
    <m/>
    <m/>
    <m/>
    <m/>
    <m/>
    <x v="5"/>
    <n v="0"/>
    <n v="0"/>
    <n v="0"/>
    <x v="0"/>
    <m/>
    <m/>
    <n v="6.2"/>
    <x v="0"/>
  </r>
  <r>
    <x v="26"/>
    <n v="24043"/>
    <x v="3842"/>
    <n v="102"/>
    <n v="45784"/>
    <m/>
    <s v="Inma Yugueros"/>
    <m/>
    <m/>
    <m/>
    <n v="0"/>
    <m/>
    <m/>
    <m/>
    <m/>
    <m/>
    <m/>
    <m/>
    <m/>
    <m/>
    <m/>
    <m/>
    <m/>
    <m/>
    <m/>
    <m/>
    <m/>
    <m/>
    <m/>
    <m/>
    <x v="5"/>
    <n v="0"/>
    <n v="0"/>
    <n v="0"/>
    <x v="0"/>
    <m/>
    <m/>
    <n v="10.199999999999999"/>
    <x v="0"/>
  </r>
  <r>
    <x v="26"/>
    <n v="24044"/>
    <x v="3843"/>
    <n v="143"/>
    <n v="45784"/>
    <m/>
    <s v="Inma Yugueros"/>
    <m/>
    <m/>
    <m/>
    <n v="0"/>
    <m/>
    <m/>
    <m/>
    <m/>
    <m/>
    <m/>
    <m/>
    <m/>
    <m/>
    <m/>
    <m/>
    <m/>
    <m/>
    <m/>
    <m/>
    <m/>
    <m/>
    <m/>
    <m/>
    <x v="5"/>
    <n v="0"/>
    <n v="0"/>
    <n v="0"/>
    <x v="0"/>
    <m/>
    <m/>
    <n v="14.3"/>
    <x v="0"/>
  </r>
  <r>
    <x v="26"/>
    <n v="24046"/>
    <x v="3844"/>
    <n v="913"/>
    <n v="45784"/>
    <m/>
    <s v="Inma Yugueros"/>
    <m/>
    <m/>
    <m/>
    <n v="0"/>
    <m/>
    <m/>
    <m/>
    <m/>
    <m/>
    <m/>
    <m/>
    <m/>
    <m/>
    <m/>
    <m/>
    <m/>
    <m/>
    <m/>
    <m/>
    <m/>
    <m/>
    <m/>
    <m/>
    <x v="5"/>
    <n v="0"/>
    <n v="0"/>
    <n v="0"/>
    <x v="0"/>
    <m/>
    <m/>
    <n v="91.3"/>
    <x v="0"/>
  </r>
  <r>
    <x v="26"/>
    <n v="24047"/>
    <x v="3845"/>
    <n v="669"/>
    <n v="45784"/>
    <m/>
    <s v="Inma Yugueros"/>
    <m/>
    <m/>
    <m/>
    <n v="0"/>
    <m/>
    <m/>
    <m/>
    <m/>
    <m/>
    <m/>
    <m/>
    <m/>
    <m/>
    <m/>
    <m/>
    <m/>
    <m/>
    <m/>
    <m/>
    <m/>
    <m/>
    <m/>
    <m/>
    <x v="5"/>
    <n v="0"/>
    <n v="0"/>
    <n v="0"/>
    <x v="0"/>
    <m/>
    <m/>
    <n v="66.900000000000006"/>
    <x v="0"/>
  </r>
  <r>
    <x v="26"/>
    <n v="24049"/>
    <x v="3846"/>
    <n v="1574"/>
    <n v="45784"/>
    <m/>
    <s v="Inma Yugueros"/>
    <m/>
    <m/>
    <m/>
    <n v="0"/>
    <m/>
    <m/>
    <m/>
    <m/>
    <m/>
    <m/>
    <m/>
    <m/>
    <m/>
    <m/>
    <m/>
    <m/>
    <m/>
    <m/>
    <m/>
    <m/>
    <m/>
    <m/>
    <m/>
    <x v="5"/>
    <n v="0"/>
    <n v="0"/>
    <n v="0"/>
    <x v="0"/>
    <m/>
    <m/>
    <n v="157.4"/>
    <x v="0"/>
  </r>
  <r>
    <x v="26"/>
    <n v="24050"/>
    <x v="3847"/>
    <n v="105"/>
    <n v="45784"/>
    <m/>
    <s v="Inma Yugueros"/>
    <m/>
    <m/>
    <m/>
    <n v="0"/>
    <m/>
    <m/>
    <m/>
    <m/>
    <m/>
    <m/>
    <m/>
    <m/>
    <m/>
    <m/>
    <m/>
    <m/>
    <m/>
    <m/>
    <m/>
    <m/>
    <m/>
    <m/>
    <m/>
    <x v="5"/>
    <n v="0"/>
    <n v="0"/>
    <n v="0"/>
    <x v="0"/>
    <m/>
    <m/>
    <n v="10.5"/>
    <x v="0"/>
  </r>
  <r>
    <x v="26"/>
    <n v="24051"/>
    <x v="3848"/>
    <n v="378"/>
    <n v="45784"/>
    <n v="45832"/>
    <s v="Inma Yugueros"/>
    <n v="45805"/>
    <s v="FASE 2"/>
    <m/>
    <n v="0"/>
    <m/>
    <m/>
    <m/>
    <m/>
    <m/>
    <m/>
    <m/>
    <m/>
    <m/>
    <m/>
    <m/>
    <m/>
    <m/>
    <m/>
    <m/>
    <m/>
    <m/>
    <m/>
    <m/>
    <x v="5"/>
    <n v="0"/>
    <n v="0"/>
    <n v="0"/>
    <x v="0"/>
    <m/>
    <m/>
    <n v="37.799999999999997"/>
    <x v="0"/>
  </r>
  <r>
    <x v="26"/>
    <n v="24052"/>
    <x v="3849"/>
    <n v="143"/>
    <n v="45784"/>
    <m/>
    <s v="Inma Yugueros"/>
    <m/>
    <m/>
    <m/>
    <n v="0"/>
    <m/>
    <m/>
    <m/>
    <m/>
    <m/>
    <m/>
    <m/>
    <m/>
    <m/>
    <m/>
    <m/>
    <m/>
    <m/>
    <m/>
    <m/>
    <m/>
    <m/>
    <m/>
    <m/>
    <x v="5"/>
    <n v="0"/>
    <n v="0"/>
    <n v="0"/>
    <x v="0"/>
    <m/>
    <m/>
    <n v="14.3"/>
    <x v="0"/>
  </r>
  <r>
    <x v="26"/>
    <n v="24053"/>
    <x v="3850"/>
    <n v="435"/>
    <n v="45784"/>
    <m/>
    <s v="Inma Yugueros"/>
    <m/>
    <m/>
    <m/>
    <n v="0"/>
    <m/>
    <m/>
    <m/>
    <m/>
    <m/>
    <m/>
    <m/>
    <m/>
    <m/>
    <m/>
    <m/>
    <m/>
    <m/>
    <m/>
    <m/>
    <m/>
    <m/>
    <m/>
    <m/>
    <x v="5"/>
    <n v="0"/>
    <n v="0"/>
    <n v="0"/>
    <x v="0"/>
    <m/>
    <m/>
    <n v="43.5"/>
    <x v="0"/>
  </r>
  <r>
    <x v="26"/>
    <n v="24065"/>
    <x v="3851"/>
    <n v="2678"/>
    <n v="45784"/>
    <m/>
    <s v="Inma Yugueros"/>
    <m/>
    <m/>
    <m/>
    <n v="0"/>
    <m/>
    <m/>
    <m/>
    <m/>
    <m/>
    <m/>
    <m/>
    <m/>
    <m/>
    <m/>
    <m/>
    <m/>
    <m/>
    <m/>
    <m/>
    <m/>
    <m/>
    <m/>
    <m/>
    <x v="5"/>
    <n v="0"/>
    <n v="0"/>
    <n v="0"/>
    <x v="0"/>
    <m/>
    <m/>
    <n v="267.8"/>
    <x v="0"/>
  </r>
  <r>
    <x v="26"/>
    <n v="24054"/>
    <x v="3852"/>
    <n v="435"/>
    <n v="45784"/>
    <m/>
    <s v="Inma Yugueros"/>
    <m/>
    <m/>
    <m/>
    <n v="0"/>
    <m/>
    <m/>
    <m/>
    <m/>
    <m/>
    <m/>
    <m/>
    <m/>
    <m/>
    <m/>
    <m/>
    <m/>
    <m/>
    <m/>
    <m/>
    <m/>
    <m/>
    <m/>
    <m/>
    <x v="5"/>
    <n v="0"/>
    <n v="0"/>
    <n v="0"/>
    <x v="0"/>
    <m/>
    <m/>
    <n v="43.5"/>
    <x v="0"/>
  </r>
  <r>
    <x v="26"/>
    <n v="24055"/>
    <x v="3853"/>
    <n v="738"/>
    <n v="45784"/>
    <m/>
    <s v="Inma Yugueros"/>
    <m/>
    <m/>
    <m/>
    <n v="0"/>
    <m/>
    <m/>
    <m/>
    <m/>
    <m/>
    <m/>
    <m/>
    <m/>
    <m/>
    <m/>
    <m/>
    <m/>
    <m/>
    <m/>
    <m/>
    <m/>
    <m/>
    <m/>
    <m/>
    <x v="5"/>
    <n v="0"/>
    <n v="0"/>
    <n v="0"/>
    <x v="0"/>
    <m/>
    <m/>
    <n v="73.8"/>
    <x v="0"/>
  </r>
  <r>
    <x v="26"/>
    <n v="24056"/>
    <x v="3854"/>
    <n v="2905"/>
    <n v="45784"/>
    <m/>
    <s v="Inma Yugueros"/>
    <m/>
    <m/>
    <m/>
    <n v="0"/>
    <m/>
    <m/>
    <m/>
    <m/>
    <m/>
    <m/>
    <m/>
    <m/>
    <m/>
    <m/>
    <m/>
    <m/>
    <m/>
    <m/>
    <m/>
    <m/>
    <m/>
    <m/>
    <m/>
    <x v="5"/>
    <n v="0"/>
    <n v="0"/>
    <n v="0"/>
    <x v="0"/>
    <m/>
    <m/>
    <n v="290.5"/>
    <x v="0"/>
  </r>
  <r>
    <x v="26"/>
    <n v="24057"/>
    <x v="3855"/>
    <n v="1425"/>
    <n v="45784"/>
    <m/>
    <s v="Inma Yugueros"/>
    <m/>
    <m/>
    <m/>
    <n v="0"/>
    <m/>
    <m/>
    <m/>
    <m/>
    <m/>
    <m/>
    <m/>
    <m/>
    <m/>
    <m/>
    <m/>
    <m/>
    <m/>
    <m/>
    <m/>
    <m/>
    <m/>
    <m/>
    <m/>
    <x v="5"/>
    <n v="0"/>
    <n v="0"/>
    <n v="0"/>
    <x v="0"/>
    <m/>
    <m/>
    <n v="142.5"/>
    <x v="0"/>
  </r>
  <r>
    <x v="26"/>
    <n v="24058"/>
    <x v="3856"/>
    <n v="176"/>
    <n v="45784"/>
    <m/>
    <s v="Inma Yugueros"/>
    <m/>
    <m/>
    <m/>
    <n v="0"/>
    <m/>
    <m/>
    <m/>
    <m/>
    <m/>
    <m/>
    <m/>
    <m/>
    <m/>
    <m/>
    <m/>
    <m/>
    <m/>
    <m/>
    <m/>
    <m/>
    <m/>
    <m/>
    <m/>
    <x v="5"/>
    <n v="0"/>
    <n v="0"/>
    <n v="0"/>
    <x v="0"/>
    <m/>
    <m/>
    <n v="17.600000000000001"/>
    <x v="0"/>
  </r>
  <r>
    <x v="26"/>
    <n v="24059"/>
    <x v="3857"/>
    <n v="819"/>
    <n v="45784"/>
    <m/>
    <s v="Inma Yugueros"/>
    <m/>
    <m/>
    <m/>
    <n v="0"/>
    <m/>
    <m/>
    <m/>
    <m/>
    <m/>
    <m/>
    <m/>
    <m/>
    <m/>
    <m/>
    <m/>
    <m/>
    <m/>
    <m/>
    <m/>
    <m/>
    <m/>
    <m/>
    <m/>
    <x v="5"/>
    <n v="0"/>
    <n v="0"/>
    <n v="0"/>
    <x v="0"/>
    <m/>
    <m/>
    <n v="81.900000000000006"/>
    <x v="0"/>
  </r>
  <r>
    <x v="26"/>
    <n v="24060"/>
    <x v="3858"/>
    <n v="512"/>
    <n v="45791"/>
    <m/>
    <s v="Roly"/>
    <n v="45835"/>
    <s v="FASE 2"/>
    <m/>
    <n v="0"/>
    <m/>
    <n v="0"/>
    <s v="Si"/>
    <n v="45625"/>
    <s v="No"/>
    <n v="0"/>
    <n v="0"/>
    <m/>
    <m/>
    <m/>
    <m/>
    <m/>
    <s v="Diputacion provincial"/>
    <s v="No"/>
    <s v="No"/>
    <m/>
    <m/>
    <m/>
    <m/>
    <x v="5"/>
    <n v="0"/>
    <n v="0"/>
    <n v="9"/>
    <x v="1"/>
    <n v="0"/>
    <m/>
    <n v="51.2"/>
    <x v="0"/>
  </r>
  <r>
    <x v="26"/>
    <n v="24061"/>
    <x v="3859"/>
    <n v="2090"/>
    <n v="45784"/>
    <m/>
    <s v="Inma Yugueros"/>
    <m/>
    <m/>
    <m/>
    <n v="0"/>
    <m/>
    <m/>
    <m/>
    <m/>
    <m/>
    <m/>
    <m/>
    <m/>
    <m/>
    <m/>
    <m/>
    <m/>
    <m/>
    <m/>
    <m/>
    <m/>
    <m/>
    <m/>
    <m/>
    <x v="5"/>
    <n v="0"/>
    <n v="0"/>
    <n v="0"/>
    <x v="0"/>
    <m/>
    <m/>
    <n v="209"/>
    <x v="0"/>
  </r>
  <r>
    <x v="26"/>
    <n v="24062"/>
    <x v="3860"/>
    <n v="137"/>
    <n v="45784"/>
    <m/>
    <s v="Inma Yugueros"/>
    <m/>
    <m/>
    <m/>
    <n v="0"/>
    <m/>
    <m/>
    <m/>
    <m/>
    <m/>
    <m/>
    <m/>
    <m/>
    <m/>
    <m/>
    <m/>
    <m/>
    <m/>
    <m/>
    <m/>
    <m/>
    <m/>
    <m/>
    <m/>
    <x v="5"/>
    <n v="0"/>
    <n v="0"/>
    <n v="0"/>
    <x v="0"/>
    <m/>
    <m/>
    <n v="13.7"/>
    <x v="0"/>
  </r>
  <r>
    <x v="26"/>
    <n v="24063"/>
    <x v="3861"/>
    <n v="385"/>
    <n v="45784"/>
    <m/>
    <s v="Inma Yugueros"/>
    <m/>
    <m/>
    <m/>
    <n v="0"/>
    <m/>
    <m/>
    <m/>
    <m/>
    <m/>
    <m/>
    <m/>
    <m/>
    <m/>
    <m/>
    <m/>
    <m/>
    <m/>
    <m/>
    <m/>
    <m/>
    <m/>
    <m/>
    <m/>
    <x v="5"/>
    <n v="0"/>
    <n v="0"/>
    <n v="0"/>
    <x v="0"/>
    <m/>
    <m/>
    <n v="38.5"/>
    <x v="0"/>
  </r>
  <r>
    <x v="26"/>
    <n v="24064"/>
    <x v="3862"/>
    <n v="1719"/>
    <n v="45784"/>
    <n v="45832"/>
    <s v="Inma Yugueros"/>
    <n v="45811"/>
    <s v="FASE 2"/>
    <m/>
    <n v="0"/>
    <m/>
    <m/>
    <m/>
    <m/>
    <m/>
    <m/>
    <m/>
    <m/>
    <m/>
    <m/>
    <m/>
    <m/>
    <m/>
    <m/>
    <m/>
    <m/>
    <m/>
    <m/>
    <m/>
    <x v="5"/>
    <n v="0"/>
    <n v="0"/>
    <n v="0"/>
    <x v="0"/>
    <m/>
    <m/>
    <n v="171.9"/>
    <x v="0"/>
  </r>
  <r>
    <x v="26"/>
    <n v="24066"/>
    <x v="3863"/>
    <n v="424"/>
    <n v="45784"/>
    <m/>
    <s v="Inma Yugueros"/>
    <m/>
    <m/>
    <m/>
    <n v="0"/>
    <m/>
    <m/>
    <m/>
    <m/>
    <m/>
    <m/>
    <m/>
    <m/>
    <m/>
    <m/>
    <m/>
    <m/>
    <m/>
    <m/>
    <m/>
    <m/>
    <m/>
    <m/>
    <m/>
    <x v="5"/>
    <n v="0"/>
    <n v="0"/>
    <n v="0"/>
    <x v="0"/>
    <m/>
    <m/>
    <n v="42.4"/>
    <x v="0"/>
  </r>
  <r>
    <x v="26"/>
    <n v="24067"/>
    <x v="3864"/>
    <n v="616"/>
    <n v="45832"/>
    <n v="45842"/>
    <s v="Inma Yugueros"/>
    <n v="45832"/>
    <s v="FASE 2"/>
    <m/>
    <n v="0"/>
    <m/>
    <m/>
    <m/>
    <m/>
    <m/>
    <m/>
    <m/>
    <m/>
    <m/>
    <m/>
    <m/>
    <m/>
    <m/>
    <m/>
    <m/>
    <m/>
    <m/>
    <m/>
    <m/>
    <x v="5"/>
    <n v="0"/>
    <n v="0"/>
    <n v="0"/>
    <x v="0"/>
    <m/>
    <m/>
    <n v="61.6"/>
    <x v="0"/>
  </r>
  <r>
    <x v="26"/>
    <n v="24068"/>
    <x v="3865"/>
    <n v="425"/>
    <n v="45784"/>
    <m/>
    <s v="Inma Yugueros"/>
    <m/>
    <m/>
    <m/>
    <n v="0"/>
    <m/>
    <m/>
    <m/>
    <m/>
    <m/>
    <m/>
    <m/>
    <m/>
    <m/>
    <m/>
    <m/>
    <m/>
    <m/>
    <m/>
    <m/>
    <m/>
    <m/>
    <m/>
    <m/>
    <x v="5"/>
    <n v="0"/>
    <n v="0"/>
    <n v="0"/>
    <x v="0"/>
    <m/>
    <m/>
    <n v="42.5"/>
    <x v="0"/>
  </r>
  <r>
    <x v="26"/>
    <n v="24069"/>
    <x v="3866"/>
    <n v="31"/>
    <n v="45784"/>
    <m/>
    <s v="Inma Yugueros"/>
    <m/>
    <m/>
    <m/>
    <n v="0"/>
    <m/>
    <m/>
    <m/>
    <m/>
    <m/>
    <m/>
    <m/>
    <m/>
    <m/>
    <m/>
    <m/>
    <m/>
    <m/>
    <m/>
    <m/>
    <m/>
    <m/>
    <m/>
    <m/>
    <x v="5"/>
    <n v="0"/>
    <n v="0"/>
    <n v="0"/>
    <x v="0"/>
    <m/>
    <m/>
    <n v="3.1"/>
    <x v="0"/>
  </r>
  <r>
    <x v="26"/>
    <n v="24070"/>
    <x v="3867"/>
    <n v="4061"/>
    <n v="45784"/>
    <m/>
    <s v="Inma Yugueros"/>
    <m/>
    <m/>
    <m/>
    <n v="0"/>
    <m/>
    <m/>
    <m/>
    <m/>
    <m/>
    <m/>
    <m/>
    <m/>
    <m/>
    <m/>
    <m/>
    <m/>
    <m/>
    <m/>
    <m/>
    <m/>
    <m/>
    <m/>
    <m/>
    <x v="5"/>
    <n v="0"/>
    <n v="0"/>
    <n v="0"/>
    <x v="0"/>
    <m/>
    <m/>
    <n v="406.1"/>
    <x v="0"/>
  </r>
  <r>
    <x v="26"/>
    <n v="24071"/>
    <x v="3868"/>
    <n v="982"/>
    <n v="45832"/>
    <m/>
    <s v="Inma Yugueros"/>
    <m/>
    <m/>
    <m/>
    <n v="0"/>
    <m/>
    <m/>
    <m/>
    <m/>
    <m/>
    <m/>
    <m/>
    <m/>
    <m/>
    <m/>
    <m/>
    <m/>
    <m/>
    <m/>
    <m/>
    <m/>
    <m/>
    <m/>
    <m/>
    <x v="5"/>
    <n v="0"/>
    <n v="0"/>
    <n v="0"/>
    <x v="0"/>
    <m/>
    <m/>
    <n v="98.2"/>
    <x v="0"/>
  </r>
  <r>
    <x v="26"/>
    <n v="24073"/>
    <x v="3869"/>
    <n v="477"/>
    <n v="45788"/>
    <m/>
    <s v="Inma Yugueros"/>
    <m/>
    <m/>
    <m/>
    <n v="0"/>
    <m/>
    <m/>
    <m/>
    <m/>
    <m/>
    <m/>
    <m/>
    <m/>
    <m/>
    <m/>
    <m/>
    <m/>
    <m/>
    <m/>
    <m/>
    <m/>
    <m/>
    <m/>
    <m/>
    <x v="5"/>
    <n v="0"/>
    <n v="0"/>
    <n v="0"/>
    <x v="0"/>
    <m/>
    <m/>
    <n v="47.7"/>
    <x v="0"/>
  </r>
  <r>
    <x v="26"/>
    <n v="24074"/>
    <x v="3870"/>
    <n v="76"/>
    <n v="45788"/>
    <m/>
    <s v="Inma Yugueros"/>
    <m/>
    <m/>
    <m/>
    <n v="0"/>
    <m/>
    <m/>
    <m/>
    <m/>
    <m/>
    <m/>
    <m/>
    <m/>
    <m/>
    <m/>
    <m/>
    <m/>
    <m/>
    <m/>
    <m/>
    <m/>
    <m/>
    <m/>
    <m/>
    <x v="5"/>
    <n v="0"/>
    <n v="0"/>
    <n v="0"/>
    <x v="0"/>
    <m/>
    <m/>
    <n v="7.6"/>
    <x v="0"/>
  </r>
  <r>
    <x v="26"/>
    <n v="24076"/>
    <x v="3871"/>
    <n v="1640"/>
    <n v="45788"/>
    <m/>
    <s v="Inma Yugueros"/>
    <m/>
    <m/>
    <m/>
    <n v="0"/>
    <m/>
    <m/>
    <m/>
    <m/>
    <m/>
    <m/>
    <m/>
    <m/>
    <m/>
    <m/>
    <m/>
    <m/>
    <m/>
    <m/>
    <m/>
    <m/>
    <m/>
    <m/>
    <m/>
    <x v="5"/>
    <n v="0"/>
    <n v="0"/>
    <n v="0"/>
    <x v="0"/>
    <m/>
    <m/>
    <n v="164"/>
    <x v="0"/>
  </r>
  <r>
    <x v="26"/>
    <n v="24077"/>
    <x v="3872"/>
    <n v="239"/>
    <n v="45788"/>
    <m/>
    <s v="Inma Yugueros"/>
    <m/>
    <m/>
    <m/>
    <n v="0"/>
    <m/>
    <m/>
    <m/>
    <m/>
    <m/>
    <m/>
    <m/>
    <m/>
    <m/>
    <m/>
    <m/>
    <m/>
    <m/>
    <m/>
    <m/>
    <m/>
    <m/>
    <m/>
    <m/>
    <x v="5"/>
    <n v="0"/>
    <n v="0"/>
    <n v="0"/>
    <x v="0"/>
    <m/>
    <m/>
    <n v="23.9"/>
    <x v="0"/>
  </r>
  <r>
    <x v="26"/>
    <n v="24078"/>
    <x v="3873"/>
    <n v="308"/>
    <n v="45788"/>
    <m/>
    <s v="Inma Yugueros"/>
    <m/>
    <m/>
    <m/>
    <n v="0"/>
    <m/>
    <m/>
    <m/>
    <m/>
    <m/>
    <m/>
    <m/>
    <m/>
    <m/>
    <m/>
    <m/>
    <m/>
    <m/>
    <m/>
    <m/>
    <m/>
    <m/>
    <m/>
    <m/>
    <x v="5"/>
    <n v="0"/>
    <n v="0"/>
    <n v="0"/>
    <x v="0"/>
    <m/>
    <m/>
    <n v="30.8"/>
    <x v="0"/>
  </r>
  <r>
    <x v="26"/>
    <n v="24079"/>
    <x v="3874"/>
    <n v="925"/>
    <n v="45788"/>
    <m/>
    <s v="Inma Yugueros"/>
    <m/>
    <m/>
    <m/>
    <n v="0"/>
    <m/>
    <m/>
    <m/>
    <m/>
    <m/>
    <m/>
    <m/>
    <m/>
    <m/>
    <m/>
    <m/>
    <m/>
    <m/>
    <m/>
    <m/>
    <m/>
    <m/>
    <m/>
    <m/>
    <x v="5"/>
    <n v="0"/>
    <n v="0"/>
    <n v="0"/>
    <x v="0"/>
    <m/>
    <m/>
    <n v="92.5"/>
    <x v="0"/>
  </r>
  <r>
    <x v="26"/>
    <n v="24080"/>
    <x v="3875"/>
    <n v="209"/>
    <n v="45788"/>
    <m/>
    <s v="Inma Yugueros"/>
    <m/>
    <m/>
    <m/>
    <n v="0"/>
    <m/>
    <m/>
    <m/>
    <m/>
    <m/>
    <m/>
    <m/>
    <m/>
    <m/>
    <m/>
    <m/>
    <m/>
    <m/>
    <m/>
    <m/>
    <m/>
    <m/>
    <m/>
    <m/>
    <x v="5"/>
    <n v="0"/>
    <n v="0"/>
    <n v="0"/>
    <x v="0"/>
    <m/>
    <m/>
    <n v="20.9"/>
    <x v="0"/>
  </r>
  <r>
    <x v="26"/>
    <n v="24081"/>
    <x v="3876"/>
    <n v="126"/>
    <n v="45788"/>
    <m/>
    <s v="Inma Yugueros"/>
    <m/>
    <m/>
    <m/>
    <n v="0"/>
    <m/>
    <m/>
    <m/>
    <m/>
    <m/>
    <m/>
    <m/>
    <m/>
    <m/>
    <m/>
    <m/>
    <m/>
    <m/>
    <m/>
    <m/>
    <m/>
    <m/>
    <m/>
    <m/>
    <x v="5"/>
    <n v="0"/>
    <n v="0"/>
    <n v="0"/>
    <x v="0"/>
    <m/>
    <m/>
    <n v="12.6"/>
    <x v="0"/>
  </r>
  <r>
    <x v="26"/>
    <n v="24082"/>
    <x v="3877"/>
    <n v="956"/>
    <n v="45788"/>
    <m/>
    <s v="Inma Yugueros"/>
    <n v="45796"/>
    <s v="OK"/>
    <m/>
    <n v="0"/>
    <s v="No"/>
    <m/>
    <s v="No"/>
    <s v="No"/>
    <s v="No"/>
    <m/>
    <m/>
    <m/>
    <m/>
    <m/>
    <m/>
    <m/>
    <s v="No"/>
    <s v="No"/>
    <s v="No"/>
    <m/>
    <m/>
    <m/>
    <m/>
    <x v="5"/>
    <n v="0"/>
    <n v="0"/>
    <n v="7"/>
    <x v="1"/>
    <m/>
    <m/>
    <n v="95.6"/>
    <x v="0"/>
  </r>
  <r>
    <x v="26"/>
    <n v="24083"/>
    <x v="3878"/>
    <n v="1049"/>
    <n v="45788"/>
    <m/>
    <s v="Inma Yugueros"/>
    <m/>
    <m/>
    <m/>
    <n v="0"/>
    <m/>
    <m/>
    <m/>
    <m/>
    <m/>
    <m/>
    <m/>
    <m/>
    <m/>
    <m/>
    <m/>
    <m/>
    <m/>
    <m/>
    <m/>
    <m/>
    <m/>
    <m/>
    <m/>
    <x v="5"/>
    <n v="0"/>
    <n v="0"/>
    <n v="0"/>
    <x v="0"/>
    <m/>
    <m/>
    <n v="104.9"/>
    <x v="0"/>
  </r>
  <r>
    <x v="26"/>
    <n v="24084"/>
    <x v="3879"/>
    <n v="137"/>
    <n v="45788"/>
    <m/>
    <s v="Inma Yugueros"/>
    <m/>
    <m/>
    <m/>
    <n v="0"/>
    <m/>
    <m/>
    <m/>
    <m/>
    <m/>
    <m/>
    <m/>
    <m/>
    <m/>
    <m/>
    <m/>
    <m/>
    <m/>
    <m/>
    <m/>
    <m/>
    <m/>
    <m/>
    <m/>
    <x v="5"/>
    <n v="0"/>
    <n v="0"/>
    <n v="0"/>
    <x v="0"/>
    <m/>
    <m/>
    <n v="13.7"/>
    <x v="0"/>
  </r>
  <r>
    <x v="26"/>
    <n v="24086"/>
    <x v="3880"/>
    <n v="245"/>
    <n v="45788"/>
    <m/>
    <s v="Inma Yugueros"/>
    <m/>
    <m/>
    <m/>
    <n v="0"/>
    <m/>
    <m/>
    <m/>
    <m/>
    <m/>
    <m/>
    <m/>
    <m/>
    <m/>
    <m/>
    <m/>
    <m/>
    <m/>
    <m/>
    <m/>
    <m/>
    <m/>
    <m/>
    <m/>
    <x v="5"/>
    <n v="0"/>
    <n v="0"/>
    <n v="0"/>
    <x v="0"/>
    <m/>
    <m/>
    <n v="24.5"/>
    <x v="0"/>
  </r>
  <r>
    <x v="26"/>
    <n v="24087"/>
    <x v="3881"/>
    <n v="626"/>
    <n v="45788"/>
    <m/>
    <s v="Inma Yugueros"/>
    <m/>
    <m/>
    <m/>
    <n v="0"/>
    <m/>
    <m/>
    <m/>
    <m/>
    <m/>
    <m/>
    <m/>
    <m/>
    <m/>
    <m/>
    <m/>
    <m/>
    <m/>
    <m/>
    <m/>
    <m/>
    <m/>
    <m/>
    <m/>
    <x v="5"/>
    <n v="0"/>
    <n v="0"/>
    <n v="0"/>
    <x v="0"/>
    <m/>
    <m/>
    <n v="62.6"/>
    <x v="0"/>
  </r>
  <r>
    <x v="26"/>
    <n v="24088"/>
    <x v="3882"/>
    <n v="1046"/>
    <n v="45788"/>
    <m/>
    <s v="Inma Yugueros"/>
    <m/>
    <m/>
    <m/>
    <n v="0"/>
    <m/>
    <m/>
    <m/>
    <m/>
    <m/>
    <m/>
    <m/>
    <m/>
    <m/>
    <m/>
    <m/>
    <m/>
    <m/>
    <m/>
    <m/>
    <m/>
    <m/>
    <m/>
    <m/>
    <x v="5"/>
    <n v="0"/>
    <n v="0"/>
    <n v="0"/>
    <x v="0"/>
    <m/>
    <m/>
    <n v="104.6"/>
    <x v="0"/>
  </r>
  <r>
    <x v="26"/>
    <n v="24089"/>
    <x v="3883"/>
    <n v="122243"/>
    <n v="45788"/>
    <m/>
    <s v="Inma Yugueros"/>
    <m/>
    <m/>
    <m/>
    <n v="0"/>
    <m/>
    <m/>
    <m/>
    <m/>
    <m/>
    <m/>
    <m/>
    <m/>
    <m/>
    <m/>
    <m/>
    <m/>
    <m/>
    <m/>
    <m/>
    <m/>
    <m/>
    <m/>
    <m/>
    <x v="5"/>
    <n v="0"/>
    <n v="0"/>
    <n v="0"/>
    <x v="0"/>
    <m/>
    <m/>
    <n v="12224.3"/>
    <x v="0"/>
  </r>
  <r>
    <x v="26"/>
    <n v="24092"/>
    <x v="3884"/>
    <n v="791"/>
    <n v="45788"/>
    <m/>
    <s v="Inma Yugueros"/>
    <m/>
    <m/>
    <m/>
    <n v="0"/>
    <m/>
    <m/>
    <m/>
    <m/>
    <m/>
    <m/>
    <m/>
    <m/>
    <m/>
    <m/>
    <m/>
    <m/>
    <m/>
    <m/>
    <m/>
    <m/>
    <m/>
    <m/>
    <m/>
    <x v="5"/>
    <n v="0"/>
    <n v="0"/>
    <n v="0"/>
    <x v="0"/>
    <m/>
    <m/>
    <n v="79.099999999999994"/>
    <x v="0"/>
  </r>
  <r>
    <x v="26"/>
    <n v="24090"/>
    <x v="3885"/>
    <n v="356"/>
    <n v="45788"/>
    <m/>
    <s v="Inma Yugueros"/>
    <m/>
    <m/>
    <m/>
    <n v="0"/>
    <m/>
    <m/>
    <m/>
    <m/>
    <m/>
    <m/>
    <m/>
    <m/>
    <m/>
    <m/>
    <m/>
    <m/>
    <m/>
    <m/>
    <m/>
    <m/>
    <m/>
    <m/>
    <m/>
    <x v="5"/>
    <n v="0"/>
    <n v="0"/>
    <n v="0"/>
    <x v="0"/>
    <m/>
    <m/>
    <n v="35.6"/>
    <x v="0"/>
  </r>
  <r>
    <x v="26"/>
    <n v="24091"/>
    <x v="3886"/>
    <n v="554"/>
    <n v="45788"/>
    <m/>
    <s v="Inma Yugueros"/>
    <m/>
    <m/>
    <m/>
    <n v="0"/>
    <m/>
    <m/>
    <m/>
    <m/>
    <m/>
    <m/>
    <m/>
    <m/>
    <m/>
    <m/>
    <m/>
    <m/>
    <m/>
    <m/>
    <m/>
    <m/>
    <m/>
    <m/>
    <m/>
    <x v="5"/>
    <n v="0"/>
    <n v="0"/>
    <n v="0"/>
    <x v="0"/>
    <m/>
    <m/>
    <n v="55.4"/>
    <x v="0"/>
  </r>
  <r>
    <x v="26"/>
    <n v="24093"/>
    <x v="3887"/>
    <n v="349"/>
    <n v="45788"/>
    <m/>
    <s v="Inma Yugueros"/>
    <m/>
    <m/>
    <m/>
    <n v="0"/>
    <m/>
    <m/>
    <m/>
    <m/>
    <m/>
    <m/>
    <m/>
    <m/>
    <m/>
    <m/>
    <m/>
    <m/>
    <m/>
    <m/>
    <m/>
    <m/>
    <m/>
    <m/>
    <m/>
    <x v="5"/>
    <n v="0"/>
    <n v="0"/>
    <n v="0"/>
    <x v="0"/>
    <m/>
    <m/>
    <n v="34.9"/>
    <x v="0"/>
  </r>
  <r>
    <x v="26"/>
    <n v="24094"/>
    <x v="3888"/>
    <n v="1663"/>
    <n v="45788"/>
    <m/>
    <s v="Inma Yugueros"/>
    <m/>
    <m/>
    <m/>
    <n v="0"/>
    <m/>
    <m/>
    <m/>
    <m/>
    <m/>
    <m/>
    <m/>
    <m/>
    <m/>
    <m/>
    <m/>
    <m/>
    <m/>
    <m/>
    <m/>
    <m/>
    <m/>
    <m/>
    <m/>
    <x v="5"/>
    <n v="0"/>
    <n v="0"/>
    <n v="0"/>
    <x v="0"/>
    <m/>
    <m/>
    <n v="166.3"/>
    <x v="0"/>
  </r>
  <r>
    <x v="26"/>
    <n v="24095"/>
    <x v="3889"/>
    <n v="324"/>
    <n v="45788"/>
    <m/>
    <s v="Inma Yugueros"/>
    <m/>
    <m/>
    <m/>
    <n v="0"/>
    <m/>
    <m/>
    <m/>
    <m/>
    <m/>
    <m/>
    <m/>
    <m/>
    <m/>
    <m/>
    <m/>
    <m/>
    <m/>
    <m/>
    <m/>
    <m/>
    <m/>
    <m/>
    <m/>
    <x v="5"/>
    <n v="0"/>
    <n v="0"/>
    <n v="0"/>
    <x v="0"/>
    <m/>
    <m/>
    <n v="32.4"/>
    <x v="0"/>
  </r>
  <r>
    <x v="26"/>
    <n v="24096"/>
    <x v="3890"/>
    <n v="111"/>
    <n v="45788"/>
    <m/>
    <s v="Inma Yugueros"/>
    <m/>
    <m/>
    <m/>
    <n v="0"/>
    <m/>
    <m/>
    <m/>
    <m/>
    <m/>
    <m/>
    <m/>
    <m/>
    <m/>
    <m/>
    <m/>
    <m/>
    <m/>
    <m/>
    <m/>
    <m/>
    <m/>
    <m/>
    <m/>
    <x v="5"/>
    <n v="0"/>
    <n v="0"/>
    <n v="0"/>
    <x v="0"/>
    <m/>
    <m/>
    <n v="11.1"/>
    <x v="0"/>
  </r>
  <r>
    <x v="26"/>
    <n v="24097"/>
    <x v="3891"/>
    <n v="221"/>
    <n v="45788"/>
    <m/>
    <s v="Inma Yugueros"/>
    <m/>
    <m/>
    <m/>
    <n v="0"/>
    <m/>
    <m/>
    <m/>
    <m/>
    <m/>
    <m/>
    <m/>
    <m/>
    <m/>
    <m/>
    <m/>
    <m/>
    <m/>
    <m/>
    <m/>
    <m/>
    <m/>
    <m/>
    <m/>
    <x v="5"/>
    <n v="0"/>
    <n v="0"/>
    <n v="0"/>
    <x v="0"/>
    <m/>
    <m/>
    <n v="22.1"/>
    <x v="0"/>
  </r>
  <r>
    <x v="26"/>
    <n v="24098"/>
    <x v="3892"/>
    <n v="1228"/>
    <n v="45788"/>
    <m/>
    <s v="Inma Yugueros"/>
    <m/>
    <m/>
    <m/>
    <n v="0"/>
    <m/>
    <m/>
    <m/>
    <m/>
    <m/>
    <m/>
    <m/>
    <m/>
    <m/>
    <m/>
    <m/>
    <m/>
    <m/>
    <m/>
    <m/>
    <m/>
    <m/>
    <m/>
    <m/>
    <x v="5"/>
    <n v="0"/>
    <n v="0"/>
    <n v="0"/>
    <x v="0"/>
    <m/>
    <m/>
    <n v="122.8"/>
    <x v="0"/>
  </r>
  <r>
    <x v="26"/>
    <n v="24099"/>
    <x v="3893"/>
    <n v="172"/>
    <n v="45788"/>
    <m/>
    <s v="Inma Yugueros"/>
    <m/>
    <m/>
    <m/>
    <n v="0"/>
    <m/>
    <m/>
    <m/>
    <m/>
    <m/>
    <m/>
    <m/>
    <m/>
    <m/>
    <m/>
    <m/>
    <m/>
    <m/>
    <m/>
    <m/>
    <m/>
    <m/>
    <m/>
    <m/>
    <x v="5"/>
    <n v="0"/>
    <n v="0"/>
    <n v="0"/>
    <x v="0"/>
    <m/>
    <m/>
    <n v="17.2"/>
    <x v="0"/>
  </r>
  <r>
    <x v="26"/>
    <n v="24100"/>
    <x v="3894"/>
    <n v="872"/>
    <n v="45788"/>
    <m/>
    <s v="Inma Yugueros"/>
    <m/>
    <m/>
    <m/>
    <n v="0"/>
    <m/>
    <m/>
    <m/>
    <m/>
    <m/>
    <m/>
    <m/>
    <m/>
    <m/>
    <m/>
    <m/>
    <m/>
    <m/>
    <m/>
    <m/>
    <m/>
    <m/>
    <m/>
    <m/>
    <x v="5"/>
    <n v="0"/>
    <n v="0"/>
    <n v="0"/>
    <x v="0"/>
    <m/>
    <m/>
    <n v="87.2"/>
    <x v="0"/>
  </r>
  <r>
    <x v="26"/>
    <n v="24101"/>
    <x v="3895"/>
    <n v="340"/>
    <n v="45788"/>
    <m/>
    <s v="Inma Yugueros"/>
    <m/>
    <m/>
    <m/>
    <n v="0"/>
    <m/>
    <m/>
    <m/>
    <m/>
    <m/>
    <m/>
    <m/>
    <m/>
    <m/>
    <m/>
    <m/>
    <m/>
    <m/>
    <m/>
    <m/>
    <m/>
    <m/>
    <m/>
    <m/>
    <x v="5"/>
    <n v="0"/>
    <n v="0"/>
    <n v="0"/>
    <x v="0"/>
    <m/>
    <m/>
    <n v="34"/>
    <x v="0"/>
  </r>
  <r>
    <x v="26"/>
    <n v="24102"/>
    <x v="3896"/>
    <n v="605"/>
    <n v="45788"/>
    <m/>
    <s v="Inma Yugueros"/>
    <m/>
    <m/>
    <m/>
    <n v="0"/>
    <m/>
    <m/>
    <m/>
    <m/>
    <m/>
    <m/>
    <m/>
    <m/>
    <m/>
    <m/>
    <m/>
    <m/>
    <m/>
    <m/>
    <m/>
    <m/>
    <m/>
    <m/>
    <m/>
    <x v="5"/>
    <n v="0"/>
    <n v="0"/>
    <n v="0"/>
    <x v="0"/>
    <m/>
    <m/>
    <n v="60.5"/>
    <x v="0"/>
  </r>
  <r>
    <x v="26"/>
    <n v="24103"/>
    <x v="3897"/>
    <n v="277"/>
    <n v="45788"/>
    <m/>
    <s v="Inma Yugueros"/>
    <m/>
    <m/>
    <m/>
    <n v="0"/>
    <m/>
    <m/>
    <m/>
    <m/>
    <m/>
    <m/>
    <m/>
    <m/>
    <m/>
    <m/>
    <m/>
    <m/>
    <m/>
    <m/>
    <m/>
    <m/>
    <m/>
    <m/>
    <m/>
    <x v="5"/>
    <n v="0"/>
    <n v="0"/>
    <n v="0"/>
    <x v="0"/>
    <m/>
    <m/>
    <n v="27.7"/>
    <x v="0"/>
  </r>
  <r>
    <x v="26"/>
    <n v="24104"/>
    <x v="3898"/>
    <n v="259"/>
    <n v="45788"/>
    <m/>
    <s v="Inma Yugueros"/>
    <m/>
    <m/>
    <m/>
    <n v="0"/>
    <m/>
    <m/>
    <m/>
    <m/>
    <m/>
    <m/>
    <m/>
    <m/>
    <m/>
    <m/>
    <m/>
    <m/>
    <m/>
    <m/>
    <m/>
    <m/>
    <m/>
    <m/>
    <m/>
    <x v="5"/>
    <n v="0"/>
    <n v="0"/>
    <n v="0"/>
    <x v="0"/>
    <m/>
    <m/>
    <n v="25.9"/>
    <x v="0"/>
  </r>
  <r>
    <x v="26"/>
    <n v="24105"/>
    <x v="3899"/>
    <n v="1942"/>
    <n v="45788"/>
    <m/>
    <s v="Inma Yugueros"/>
    <m/>
    <m/>
    <m/>
    <n v="0"/>
    <m/>
    <m/>
    <m/>
    <m/>
    <m/>
    <m/>
    <m/>
    <m/>
    <m/>
    <m/>
    <m/>
    <m/>
    <m/>
    <m/>
    <m/>
    <m/>
    <m/>
    <m/>
    <m/>
    <x v="5"/>
    <n v="0"/>
    <n v="0"/>
    <n v="0"/>
    <x v="0"/>
    <m/>
    <m/>
    <n v="194.2"/>
    <x v="0"/>
  </r>
  <r>
    <x v="26"/>
    <n v="24106"/>
    <x v="3900"/>
    <n v="226"/>
    <n v="45788"/>
    <m/>
    <s v="Inma Yugueros"/>
    <m/>
    <m/>
    <m/>
    <n v="0"/>
    <m/>
    <m/>
    <m/>
    <m/>
    <m/>
    <m/>
    <m/>
    <m/>
    <m/>
    <m/>
    <m/>
    <m/>
    <m/>
    <m/>
    <m/>
    <m/>
    <m/>
    <m/>
    <m/>
    <x v="5"/>
    <n v="0"/>
    <n v="0"/>
    <n v="0"/>
    <x v="0"/>
    <m/>
    <m/>
    <n v="22.6"/>
    <x v="0"/>
  </r>
  <r>
    <x v="26"/>
    <n v="24107"/>
    <x v="3901"/>
    <n v="235"/>
    <n v="45788"/>
    <m/>
    <s v="Inma Yugueros"/>
    <m/>
    <m/>
    <m/>
    <n v="0"/>
    <m/>
    <m/>
    <m/>
    <m/>
    <m/>
    <m/>
    <m/>
    <m/>
    <m/>
    <m/>
    <m/>
    <m/>
    <m/>
    <m/>
    <m/>
    <m/>
    <m/>
    <m/>
    <m/>
    <x v="5"/>
    <n v="0"/>
    <n v="0"/>
    <n v="0"/>
    <x v="0"/>
    <m/>
    <m/>
    <n v="23.5"/>
    <x v="0"/>
  </r>
  <r>
    <x v="26"/>
    <n v="24108"/>
    <x v="3902"/>
    <n v="353"/>
    <n v="45788"/>
    <m/>
    <s v="Inma Yugueros"/>
    <m/>
    <m/>
    <m/>
    <n v="0"/>
    <m/>
    <m/>
    <m/>
    <m/>
    <m/>
    <m/>
    <m/>
    <m/>
    <m/>
    <m/>
    <m/>
    <m/>
    <m/>
    <m/>
    <m/>
    <m/>
    <m/>
    <m/>
    <m/>
    <x v="5"/>
    <n v="0"/>
    <n v="0"/>
    <n v="0"/>
    <x v="0"/>
    <m/>
    <m/>
    <n v="35.299999999999997"/>
    <x v="0"/>
  </r>
  <r>
    <x v="26"/>
    <n v="24109"/>
    <x v="3903"/>
    <n v="844"/>
    <n v="45788"/>
    <m/>
    <s v="Inma Yugueros"/>
    <n v="45803"/>
    <s v="OK"/>
    <m/>
    <n v="0"/>
    <s v="NO"/>
    <m/>
    <s v="No"/>
    <s v="No"/>
    <s v="No"/>
    <m/>
    <m/>
    <m/>
    <m/>
    <m/>
    <m/>
    <m/>
    <s v="No"/>
    <s v="No"/>
    <s v="No"/>
    <m/>
    <m/>
    <m/>
    <m/>
    <x v="5"/>
    <n v="0"/>
    <n v="0"/>
    <n v="7"/>
    <x v="1"/>
    <m/>
    <m/>
    <n v="84.4"/>
    <x v="0"/>
  </r>
  <r>
    <x v="26"/>
    <n v="24110"/>
    <x v="3904"/>
    <n v="1169"/>
    <n v="45788"/>
    <m/>
    <s v="Inma Yugueros"/>
    <n v="45791"/>
    <s v="OK"/>
    <m/>
    <n v="0"/>
    <s v="No"/>
    <m/>
    <s v="No"/>
    <s v="&quot;previsiblemente finales de mayo&quot;"/>
    <s v="No"/>
    <m/>
    <m/>
    <m/>
    <m/>
    <m/>
    <m/>
    <m/>
    <s v="No"/>
    <s v="No"/>
    <s v="No"/>
    <m/>
    <m/>
    <m/>
    <m/>
    <x v="5"/>
    <n v="0"/>
    <n v="0"/>
    <n v="7"/>
    <x v="1"/>
    <m/>
    <m/>
    <n v="116.9"/>
    <x v="0"/>
  </r>
  <r>
    <x v="26"/>
    <n v="24112"/>
    <x v="3905"/>
    <n v="271"/>
    <n v="45788"/>
    <m/>
    <s v="Inma Yugueros"/>
    <m/>
    <m/>
    <m/>
    <n v="0"/>
    <m/>
    <m/>
    <m/>
    <m/>
    <m/>
    <m/>
    <m/>
    <m/>
    <m/>
    <m/>
    <m/>
    <m/>
    <m/>
    <m/>
    <m/>
    <m/>
    <m/>
    <m/>
    <m/>
    <x v="5"/>
    <n v="0"/>
    <n v="0"/>
    <n v="0"/>
    <x v="0"/>
    <m/>
    <m/>
    <n v="27.1"/>
    <x v="0"/>
  </r>
  <r>
    <x v="26"/>
    <n v="24113"/>
    <x v="3906"/>
    <n v="354"/>
    <n v="45788"/>
    <m/>
    <s v="Inma Yugueros"/>
    <m/>
    <m/>
    <m/>
    <n v="0"/>
    <m/>
    <m/>
    <m/>
    <m/>
    <m/>
    <m/>
    <m/>
    <m/>
    <m/>
    <m/>
    <m/>
    <m/>
    <m/>
    <m/>
    <m/>
    <m/>
    <m/>
    <m/>
    <m/>
    <x v="5"/>
    <n v="0"/>
    <n v="0"/>
    <n v="0"/>
    <x v="0"/>
    <m/>
    <m/>
    <n v="35.4"/>
    <x v="0"/>
  </r>
  <r>
    <x v="26"/>
    <n v="24114"/>
    <x v="3907"/>
    <n v="2842"/>
    <n v="45788"/>
    <m/>
    <s v="Inma Yugueros"/>
    <m/>
    <m/>
    <m/>
    <n v="0"/>
    <m/>
    <m/>
    <m/>
    <m/>
    <m/>
    <m/>
    <m/>
    <m/>
    <m/>
    <m/>
    <m/>
    <m/>
    <m/>
    <m/>
    <m/>
    <m/>
    <m/>
    <m/>
    <m/>
    <x v="5"/>
    <n v="0"/>
    <n v="0"/>
    <n v="0"/>
    <x v="0"/>
    <m/>
    <m/>
    <n v="284.2"/>
    <x v="0"/>
  </r>
  <r>
    <x v="26"/>
    <n v="24115"/>
    <x v="3908"/>
    <n v="62994"/>
    <n v="45788"/>
    <m/>
    <s v="Inma Yugueros"/>
    <m/>
    <m/>
    <m/>
    <n v="0"/>
    <m/>
    <m/>
    <m/>
    <m/>
    <m/>
    <m/>
    <m/>
    <m/>
    <m/>
    <m/>
    <m/>
    <m/>
    <m/>
    <m/>
    <m/>
    <m/>
    <m/>
    <m/>
    <m/>
    <x v="5"/>
    <n v="0"/>
    <n v="0"/>
    <n v="0"/>
    <x v="0"/>
    <m/>
    <m/>
    <n v="6299.4"/>
    <x v="0"/>
  </r>
  <r>
    <x v="26"/>
    <n v="24116"/>
    <x v="3909"/>
    <n v="405"/>
    <n v="45788"/>
    <m/>
    <s v="Inma Yugueros"/>
    <m/>
    <m/>
    <m/>
    <n v="0"/>
    <m/>
    <m/>
    <m/>
    <m/>
    <m/>
    <m/>
    <m/>
    <m/>
    <m/>
    <m/>
    <m/>
    <m/>
    <m/>
    <m/>
    <m/>
    <m/>
    <m/>
    <m/>
    <m/>
    <x v="5"/>
    <n v="0"/>
    <n v="0"/>
    <n v="0"/>
    <x v="0"/>
    <m/>
    <m/>
    <n v="40.5"/>
    <x v="0"/>
  </r>
  <r>
    <x v="26"/>
    <n v="24117"/>
    <x v="3910"/>
    <n v="392"/>
    <n v="45788"/>
    <m/>
    <s v="Inma Yugueros"/>
    <m/>
    <m/>
    <m/>
    <n v="0"/>
    <m/>
    <m/>
    <m/>
    <m/>
    <m/>
    <m/>
    <m/>
    <m/>
    <m/>
    <m/>
    <m/>
    <m/>
    <m/>
    <m/>
    <m/>
    <m/>
    <m/>
    <m/>
    <m/>
    <x v="5"/>
    <n v="0"/>
    <n v="0"/>
    <n v="0"/>
    <x v="0"/>
    <m/>
    <m/>
    <n v="39.200000000000003"/>
    <x v="0"/>
  </r>
  <r>
    <x v="26"/>
    <n v="24118"/>
    <x v="3911"/>
    <n v="104"/>
    <n v="45788"/>
    <m/>
    <s v="Inma Yugueros"/>
    <m/>
    <m/>
    <m/>
    <n v="0"/>
    <m/>
    <m/>
    <m/>
    <m/>
    <m/>
    <m/>
    <m/>
    <m/>
    <m/>
    <m/>
    <m/>
    <m/>
    <m/>
    <m/>
    <m/>
    <m/>
    <m/>
    <m/>
    <m/>
    <x v="5"/>
    <n v="0"/>
    <n v="0"/>
    <n v="0"/>
    <x v="0"/>
    <m/>
    <m/>
    <n v="10.4"/>
    <x v="0"/>
  </r>
  <r>
    <x v="26"/>
    <n v="24119"/>
    <x v="3912"/>
    <n v="699"/>
    <n v="45788"/>
    <m/>
    <s v="Inma Yugueros"/>
    <m/>
    <m/>
    <m/>
    <n v="0"/>
    <m/>
    <m/>
    <m/>
    <m/>
    <m/>
    <m/>
    <m/>
    <m/>
    <m/>
    <m/>
    <m/>
    <m/>
    <m/>
    <m/>
    <m/>
    <m/>
    <m/>
    <m/>
    <m/>
    <x v="5"/>
    <n v="0"/>
    <n v="0"/>
    <n v="0"/>
    <x v="0"/>
    <m/>
    <m/>
    <n v="69.900000000000006"/>
    <x v="0"/>
  </r>
  <r>
    <x v="26"/>
    <n v="24120"/>
    <x v="3913"/>
    <n v="349"/>
    <n v="45788"/>
    <m/>
    <s v="Inma Yugueros"/>
    <m/>
    <m/>
    <m/>
    <n v="0"/>
    <m/>
    <m/>
    <m/>
    <m/>
    <m/>
    <m/>
    <m/>
    <m/>
    <m/>
    <m/>
    <m/>
    <m/>
    <m/>
    <m/>
    <m/>
    <m/>
    <m/>
    <m/>
    <m/>
    <x v="5"/>
    <n v="0"/>
    <n v="0"/>
    <n v="0"/>
    <x v="0"/>
    <m/>
    <m/>
    <n v="34.9"/>
    <x v="0"/>
  </r>
  <r>
    <x v="26"/>
    <n v="24121"/>
    <x v="3914"/>
    <n v="654"/>
    <n v="45788"/>
    <m/>
    <s v="Inma Yugueros"/>
    <m/>
    <m/>
    <m/>
    <n v="0"/>
    <m/>
    <m/>
    <m/>
    <m/>
    <m/>
    <m/>
    <m/>
    <m/>
    <m/>
    <m/>
    <m/>
    <m/>
    <m/>
    <m/>
    <m/>
    <m/>
    <m/>
    <m/>
    <m/>
    <x v="5"/>
    <n v="0"/>
    <n v="0"/>
    <n v="0"/>
    <x v="0"/>
    <m/>
    <m/>
    <n v="65.400000000000006"/>
    <x v="0"/>
  </r>
  <r>
    <x v="26"/>
    <n v="24122"/>
    <x v="3915"/>
    <n v="1385"/>
    <n v="45788"/>
    <m/>
    <s v="Inma Yugueros"/>
    <m/>
    <m/>
    <m/>
    <n v="0"/>
    <m/>
    <m/>
    <m/>
    <m/>
    <m/>
    <m/>
    <m/>
    <m/>
    <m/>
    <m/>
    <m/>
    <m/>
    <m/>
    <m/>
    <m/>
    <m/>
    <m/>
    <m/>
    <m/>
    <x v="5"/>
    <n v="0"/>
    <n v="0"/>
    <n v="0"/>
    <x v="0"/>
    <m/>
    <m/>
    <n v="138.5"/>
    <x v="0"/>
  </r>
  <r>
    <x v="26"/>
    <n v="24123"/>
    <x v="3916"/>
    <n v="717"/>
    <n v="45790"/>
    <m/>
    <s v="Inma Yugueros"/>
    <n v="45839"/>
    <m/>
    <m/>
    <n v="0"/>
    <s v="-"/>
    <m/>
    <s v="-"/>
    <s v="-"/>
    <s v="-"/>
    <m/>
    <m/>
    <m/>
    <m/>
    <m/>
    <m/>
    <m/>
    <s v="Diputación de León"/>
    <s v="No"/>
    <s v="No"/>
    <m/>
    <m/>
    <m/>
    <m/>
    <x v="5"/>
    <n v="0"/>
    <n v="0"/>
    <n v="7"/>
    <x v="1"/>
    <m/>
    <m/>
    <n v="71.7"/>
    <x v="0"/>
  </r>
  <r>
    <x v="26"/>
    <n v="24124"/>
    <x v="3917"/>
    <n v="319"/>
    <n v="45790"/>
    <m/>
    <s v="Inma Yugueros"/>
    <m/>
    <m/>
    <m/>
    <n v="0"/>
    <m/>
    <m/>
    <m/>
    <m/>
    <m/>
    <m/>
    <m/>
    <m/>
    <m/>
    <m/>
    <m/>
    <m/>
    <m/>
    <m/>
    <m/>
    <m/>
    <m/>
    <m/>
    <m/>
    <x v="5"/>
    <n v="0"/>
    <n v="0"/>
    <n v="0"/>
    <x v="0"/>
    <m/>
    <m/>
    <n v="31.9"/>
    <x v="0"/>
  </r>
  <r>
    <x v="26"/>
    <n v="24125"/>
    <x v="3918"/>
    <n v="416"/>
    <n v="45790"/>
    <m/>
    <s v="Inma Yugueros"/>
    <m/>
    <m/>
    <m/>
    <n v="0"/>
    <m/>
    <m/>
    <m/>
    <m/>
    <m/>
    <m/>
    <m/>
    <m/>
    <m/>
    <m/>
    <m/>
    <m/>
    <m/>
    <m/>
    <m/>
    <m/>
    <m/>
    <m/>
    <m/>
    <x v="5"/>
    <n v="0"/>
    <n v="0"/>
    <n v="0"/>
    <x v="0"/>
    <m/>
    <m/>
    <n v="41.6"/>
    <x v="0"/>
  </r>
  <r>
    <x v="26"/>
    <n v="24127"/>
    <x v="3919"/>
    <n v="264"/>
    <n v="45790"/>
    <m/>
    <s v="Inma Yugueros"/>
    <m/>
    <m/>
    <m/>
    <n v="0"/>
    <m/>
    <m/>
    <m/>
    <m/>
    <m/>
    <m/>
    <m/>
    <m/>
    <m/>
    <m/>
    <m/>
    <m/>
    <m/>
    <m/>
    <m/>
    <m/>
    <m/>
    <m/>
    <m/>
    <x v="5"/>
    <n v="0"/>
    <n v="0"/>
    <n v="0"/>
    <x v="0"/>
    <m/>
    <m/>
    <n v="26.4"/>
    <x v="0"/>
  </r>
  <r>
    <x v="26"/>
    <n v="24129"/>
    <x v="3920"/>
    <n v="128"/>
    <n v="45790"/>
    <m/>
    <s v="Inma Yugueros"/>
    <m/>
    <m/>
    <m/>
    <n v="0"/>
    <m/>
    <m/>
    <m/>
    <m/>
    <m/>
    <m/>
    <m/>
    <m/>
    <m/>
    <m/>
    <m/>
    <m/>
    <m/>
    <m/>
    <m/>
    <m/>
    <m/>
    <m/>
    <m/>
    <x v="5"/>
    <n v="0"/>
    <n v="0"/>
    <n v="0"/>
    <x v="0"/>
    <m/>
    <m/>
    <n v="12.8"/>
    <x v="0"/>
  </r>
  <r>
    <x v="26"/>
    <n v="24130"/>
    <x v="3921"/>
    <n v="474"/>
    <n v="45790"/>
    <m/>
    <s v="Inma Yugueros"/>
    <n v="45817"/>
    <s v="OK"/>
    <m/>
    <n v="0"/>
    <s v="No"/>
    <n v="0"/>
    <s v="No tienen"/>
    <s v="-"/>
    <s v="No"/>
    <n v="0"/>
    <m/>
    <m/>
    <m/>
    <m/>
    <m/>
    <m/>
    <s v="Diputación Provincial de León"/>
    <s v="No"/>
    <s v="No"/>
    <m/>
    <m/>
    <m/>
    <m/>
    <x v="5"/>
    <n v="0"/>
    <n v="0"/>
    <n v="9"/>
    <x v="1"/>
    <m/>
    <m/>
    <n v="47.4"/>
    <x v="0"/>
  </r>
  <r>
    <x v="26"/>
    <n v="24131"/>
    <x v="3922"/>
    <n v="714"/>
    <n v="45790"/>
    <m/>
    <s v="Inma Yugueros"/>
    <m/>
    <m/>
    <m/>
    <n v="0"/>
    <m/>
    <m/>
    <m/>
    <m/>
    <m/>
    <m/>
    <m/>
    <m/>
    <m/>
    <m/>
    <m/>
    <m/>
    <m/>
    <m/>
    <m/>
    <m/>
    <m/>
    <m/>
    <m/>
    <x v="5"/>
    <n v="0"/>
    <n v="0"/>
    <n v="0"/>
    <x v="0"/>
    <m/>
    <m/>
    <n v="71.400000000000006"/>
    <x v="0"/>
  </r>
  <r>
    <x v="26"/>
    <n v="24132"/>
    <x v="3923"/>
    <n v="582"/>
    <n v="45790"/>
    <m/>
    <s v="Inma Yugueros"/>
    <m/>
    <m/>
    <m/>
    <n v="0"/>
    <m/>
    <m/>
    <m/>
    <m/>
    <m/>
    <m/>
    <m/>
    <m/>
    <m/>
    <m/>
    <m/>
    <m/>
    <m/>
    <m/>
    <m/>
    <m/>
    <m/>
    <m/>
    <m/>
    <x v="5"/>
    <n v="0"/>
    <n v="0"/>
    <n v="0"/>
    <x v="0"/>
    <m/>
    <m/>
    <n v="58.2"/>
    <x v="0"/>
  </r>
  <r>
    <x v="26"/>
    <n v="24133"/>
    <x v="3924"/>
    <n v="399"/>
    <n v="45790"/>
    <m/>
    <s v="Inma Yugueros"/>
    <m/>
    <m/>
    <m/>
    <n v="0"/>
    <m/>
    <m/>
    <m/>
    <m/>
    <m/>
    <m/>
    <m/>
    <m/>
    <m/>
    <m/>
    <m/>
    <m/>
    <m/>
    <m/>
    <m/>
    <m/>
    <m/>
    <m/>
    <m/>
    <x v="5"/>
    <n v="0"/>
    <n v="0"/>
    <n v="0"/>
    <x v="0"/>
    <m/>
    <m/>
    <n v="39.9"/>
    <x v="0"/>
  </r>
  <r>
    <x v="26"/>
    <n v="24134"/>
    <x v="3925"/>
    <n v="3605"/>
    <n v="45790"/>
    <m/>
    <s v="Inma Yugueros"/>
    <m/>
    <m/>
    <m/>
    <n v="0"/>
    <m/>
    <m/>
    <m/>
    <m/>
    <m/>
    <m/>
    <m/>
    <m/>
    <m/>
    <m/>
    <m/>
    <m/>
    <m/>
    <m/>
    <m/>
    <m/>
    <m/>
    <m/>
    <m/>
    <x v="5"/>
    <n v="0"/>
    <n v="0"/>
    <n v="0"/>
    <x v="0"/>
    <m/>
    <m/>
    <n v="360.5"/>
    <x v="0"/>
  </r>
  <r>
    <x v="26"/>
    <n v="24136"/>
    <x v="3926"/>
    <n v="499"/>
    <n v="45790"/>
    <m/>
    <s v="Inma Yugueros"/>
    <m/>
    <m/>
    <m/>
    <n v="0"/>
    <m/>
    <m/>
    <m/>
    <m/>
    <m/>
    <m/>
    <m/>
    <m/>
    <m/>
    <m/>
    <m/>
    <m/>
    <m/>
    <m/>
    <m/>
    <m/>
    <m/>
    <m/>
    <m/>
    <x v="5"/>
    <n v="0"/>
    <n v="0"/>
    <n v="0"/>
    <x v="0"/>
    <m/>
    <m/>
    <n v="49.9"/>
    <x v="0"/>
  </r>
  <r>
    <x v="26"/>
    <n v="24137"/>
    <x v="3927"/>
    <n v="1021"/>
    <n v="45790"/>
    <m/>
    <s v="Inma Yugueros"/>
    <m/>
    <m/>
    <m/>
    <n v="0"/>
    <m/>
    <m/>
    <m/>
    <m/>
    <m/>
    <m/>
    <m/>
    <m/>
    <m/>
    <m/>
    <m/>
    <m/>
    <m/>
    <m/>
    <m/>
    <m/>
    <m/>
    <m/>
    <m/>
    <x v="5"/>
    <n v="0"/>
    <n v="0"/>
    <n v="0"/>
    <x v="0"/>
    <m/>
    <m/>
    <n v="102.1"/>
    <x v="0"/>
  </r>
  <r>
    <x v="26"/>
    <n v="24139"/>
    <x v="3928"/>
    <n v="2398"/>
    <n v="45790"/>
    <m/>
    <s v="Inma Yugueros"/>
    <m/>
    <m/>
    <m/>
    <n v="0"/>
    <m/>
    <m/>
    <m/>
    <m/>
    <m/>
    <m/>
    <m/>
    <m/>
    <m/>
    <m/>
    <m/>
    <m/>
    <m/>
    <m/>
    <m/>
    <m/>
    <m/>
    <m/>
    <m/>
    <x v="5"/>
    <n v="0"/>
    <n v="0"/>
    <n v="0"/>
    <x v="0"/>
    <m/>
    <m/>
    <n v="239.8"/>
    <x v="0"/>
  </r>
  <r>
    <x v="26"/>
    <n v="24141"/>
    <x v="3929"/>
    <n v="84"/>
    <n v="45790"/>
    <m/>
    <s v="Inma Yugueros"/>
    <m/>
    <m/>
    <m/>
    <n v="0"/>
    <m/>
    <m/>
    <m/>
    <m/>
    <m/>
    <m/>
    <m/>
    <m/>
    <m/>
    <m/>
    <m/>
    <m/>
    <m/>
    <m/>
    <m/>
    <m/>
    <m/>
    <m/>
    <m/>
    <x v="5"/>
    <n v="0"/>
    <n v="0"/>
    <n v="0"/>
    <x v="0"/>
    <m/>
    <m/>
    <n v="8.4"/>
    <x v="0"/>
  </r>
  <r>
    <x v="26"/>
    <n v="24142"/>
    <x v="3930"/>
    <n v="29884"/>
    <n v="45790"/>
    <m/>
    <s v="Inma Yugueros"/>
    <m/>
    <m/>
    <m/>
    <n v="0"/>
    <m/>
    <m/>
    <m/>
    <m/>
    <m/>
    <m/>
    <m/>
    <m/>
    <m/>
    <m/>
    <m/>
    <m/>
    <m/>
    <m/>
    <m/>
    <m/>
    <m/>
    <m/>
    <m/>
    <x v="5"/>
    <n v="0"/>
    <n v="0"/>
    <n v="0"/>
    <x v="0"/>
    <m/>
    <m/>
    <n v="2988.4"/>
    <x v="0"/>
  </r>
  <r>
    <x v="26"/>
    <n v="24144"/>
    <x v="3931"/>
    <n v="625"/>
    <n v="45790"/>
    <m/>
    <s v="Inma Yugueros"/>
    <m/>
    <m/>
    <m/>
    <n v="0"/>
    <m/>
    <m/>
    <m/>
    <m/>
    <m/>
    <m/>
    <m/>
    <m/>
    <m/>
    <m/>
    <m/>
    <m/>
    <m/>
    <m/>
    <m/>
    <m/>
    <m/>
    <m/>
    <m/>
    <x v="5"/>
    <n v="0"/>
    <n v="0"/>
    <n v="0"/>
    <x v="0"/>
    <m/>
    <m/>
    <n v="62.5"/>
    <x v="0"/>
  </r>
  <r>
    <x v="26"/>
    <n v="24145"/>
    <x v="3932"/>
    <n v="596"/>
    <n v="45790"/>
    <m/>
    <s v="Inma Yugueros"/>
    <m/>
    <m/>
    <m/>
    <n v="0"/>
    <m/>
    <m/>
    <m/>
    <m/>
    <m/>
    <m/>
    <m/>
    <m/>
    <m/>
    <m/>
    <m/>
    <m/>
    <m/>
    <m/>
    <m/>
    <m/>
    <m/>
    <m/>
    <m/>
    <x v="5"/>
    <n v="0"/>
    <n v="0"/>
    <n v="0"/>
    <x v="0"/>
    <m/>
    <m/>
    <n v="59.6"/>
    <x v="0"/>
  </r>
  <r>
    <x v="26"/>
    <n v="24146"/>
    <x v="3933"/>
    <n v="243"/>
    <n v="45790"/>
    <m/>
    <s v="Inma Yugueros"/>
    <m/>
    <m/>
    <m/>
    <n v="0"/>
    <m/>
    <m/>
    <m/>
    <m/>
    <m/>
    <m/>
    <m/>
    <m/>
    <m/>
    <m/>
    <m/>
    <m/>
    <m/>
    <m/>
    <m/>
    <m/>
    <m/>
    <m/>
    <m/>
    <x v="5"/>
    <n v="0"/>
    <n v="0"/>
    <n v="0"/>
    <x v="0"/>
    <m/>
    <m/>
    <n v="24.3"/>
    <x v="0"/>
  </r>
  <r>
    <x v="26"/>
    <n v="24148"/>
    <x v="3934"/>
    <n v="1775"/>
    <n v="45790"/>
    <m/>
    <s v="Inma Yugueros"/>
    <m/>
    <m/>
    <m/>
    <n v="0"/>
    <m/>
    <m/>
    <m/>
    <m/>
    <m/>
    <m/>
    <m/>
    <m/>
    <m/>
    <m/>
    <m/>
    <m/>
    <m/>
    <m/>
    <m/>
    <m/>
    <m/>
    <m/>
    <m/>
    <x v="5"/>
    <n v="0"/>
    <n v="0"/>
    <n v="0"/>
    <x v="0"/>
    <m/>
    <m/>
    <n v="177.5"/>
    <x v="0"/>
  </r>
  <r>
    <x v="26"/>
    <n v="24149"/>
    <x v="3935"/>
    <n v="191"/>
    <n v="45790"/>
    <m/>
    <s v="Inma Yugueros"/>
    <m/>
    <m/>
    <m/>
    <n v="0"/>
    <m/>
    <m/>
    <m/>
    <m/>
    <m/>
    <m/>
    <m/>
    <m/>
    <m/>
    <m/>
    <m/>
    <m/>
    <m/>
    <m/>
    <m/>
    <m/>
    <m/>
    <m/>
    <m/>
    <x v="5"/>
    <n v="0"/>
    <n v="0"/>
    <n v="0"/>
    <x v="0"/>
    <m/>
    <m/>
    <n v="19.100000000000001"/>
    <x v="0"/>
  </r>
  <r>
    <x v="26"/>
    <n v="24150"/>
    <x v="3936"/>
    <n v="226"/>
    <n v="45790"/>
    <m/>
    <s v="Inma Yugueros"/>
    <m/>
    <m/>
    <m/>
    <n v="0"/>
    <m/>
    <m/>
    <m/>
    <m/>
    <m/>
    <m/>
    <m/>
    <m/>
    <m/>
    <m/>
    <m/>
    <m/>
    <m/>
    <m/>
    <m/>
    <m/>
    <m/>
    <m/>
    <m/>
    <x v="5"/>
    <n v="0"/>
    <n v="0"/>
    <n v="0"/>
    <x v="0"/>
    <m/>
    <m/>
    <n v="22.6"/>
    <x v="0"/>
  </r>
  <r>
    <x v="26"/>
    <n v="24143"/>
    <x v="3937"/>
    <n v="528"/>
    <n v="45790"/>
    <m/>
    <s v="Inma Yugueros"/>
    <m/>
    <m/>
    <m/>
    <n v="0"/>
    <m/>
    <m/>
    <m/>
    <m/>
    <m/>
    <m/>
    <m/>
    <m/>
    <m/>
    <m/>
    <m/>
    <m/>
    <m/>
    <m/>
    <m/>
    <m/>
    <m/>
    <m/>
    <m/>
    <x v="5"/>
    <n v="0"/>
    <n v="0"/>
    <n v="0"/>
    <x v="0"/>
    <m/>
    <m/>
    <n v="52.8"/>
    <x v="0"/>
  </r>
  <r>
    <x v="26"/>
    <n v="24151"/>
    <x v="3938"/>
    <n v="507"/>
    <n v="45790"/>
    <m/>
    <s v="Inma Yugueros"/>
    <m/>
    <m/>
    <m/>
    <n v="0"/>
    <m/>
    <m/>
    <m/>
    <m/>
    <m/>
    <m/>
    <m/>
    <m/>
    <m/>
    <m/>
    <m/>
    <m/>
    <m/>
    <m/>
    <m/>
    <m/>
    <m/>
    <m/>
    <m/>
    <x v="5"/>
    <n v="0"/>
    <n v="0"/>
    <n v="0"/>
    <x v="0"/>
    <m/>
    <m/>
    <n v="50.7"/>
    <x v="0"/>
  </r>
  <r>
    <x v="26"/>
    <n v="24152"/>
    <x v="3939"/>
    <n v="494"/>
    <n v="45790"/>
    <m/>
    <s v="Inma Yugueros"/>
    <m/>
    <m/>
    <m/>
    <n v="0"/>
    <m/>
    <m/>
    <m/>
    <m/>
    <m/>
    <m/>
    <m/>
    <m/>
    <m/>
    <m/>
    <m/>
    <m/>
    <m/>
    <m/>
    <m/>
    <m/>
    <m/>
    <m/>
    <m/>
    <x v="5"/>
    <n v="0"/>
    <n v="0"/>
    <n v="0"/>
    <x v="0"/>
    <m/>
    <m/>
    <n v="49.4"/>
    <x v="0"/>
  </r>
  <r>
    <x v="26"/>
    <n v="24153"/>
    <x v="3940"/>
    <n v="273"/>
    <n v="45790"/>
    <m/>
    <s v="Inma Yugueros"/>
    <m/>
    <m/>
    <m/>
    <n v="0"/>
    <m/>
    <m/>
    <m/>
    <m/>
    <m/>
    <m/>
    <m/>
    <m/>
    <m/>
    <m/>
    <m/>
    <m/>
    <m/>
    <m/>
    <m/>
    <m/>
    <m/>
    <m/>
    <m/>
    <x v="5"/>
    <n v="0"/>
    <n v="0"/>
    <n v="0"/>
    <x v="0"/>
    <m/>
    <m/>
    <n v="27.3"/>
    <x v="0"/>
  </r>
  <r>
    <x v="26"/>
    <n v="24154"/>
    <x v="3941"/>
    <n v="1015"/>
    <n v="45790"/>
    <m/>
    <s v="Inma Yugueros"/>
    <m/>
    <m/>
    <m/>
    <n v="0"/>
    <m/>
    <m/>
    <m/>
    <m/>
    <m/>
    <m/>
    <m/>
    <m/>
    <m/>
    <m/>
    <m/>
    <m/>
    <m/>
    <m/>
    <m/>
    <m/>
    <m/>
    <m/>
    <m/>
    <x v="5"/>
    <n v="0"/>
    <n v="0"/>
    <n v="0"/>
    <x v="0"/>
    <m/>
    <m/>
    <n v="101.5"/>
    <x v="0"/>
  </r>
  <r>
    <x v="26"/>
    <n v="24155"/>
    <x v="3942"/>
    <n v="443"/>
    <n v="45790"/>
    <m/>
    <s v="Inma Yugueros"/>
    <m/>
    <m/>
    <m/>
    <n v="0"/>
    <m/>
    <m/>
    <m/>
    <m/>
    <m/>
    <m/>
    <m/>
    <m/>
    <m/>
    <m/>
    <m/>
    <m/>
    <m/>
    <m/>
    <m/>
    <m/>
    <m/>
    <m/>
    <m/>
    <x v="5"/>
    <n v="0"/>
    <n v="0"/>
    <n v="0"/>
    <x v="0"/>
    <m/>
    <m/>
    <n v="44.3"/>
    <x v="0"/>
  </r>
  <r>
    <x v="26"/>
    <n v="24158"/>
    <x v="3943"/>
    <n v="325"/>
    <n v="45790"/>
    <m/>
    <s v="Inma Yugueros"/>
    <m/>
    <m/>
    <m/>
    <n v="0"/>
    <m/>
    <m/>
    <m/>
    <m/>
    <m/>
    <m/>
    <m/>
    <m/>
    <m/>
    <m/>
    <m/>
    <m/>
    <m/>
    <m/>
    <m/>
    <m/>
    <m/>
    <m/>
    <m/>
    <x v="5"/>
    <n v="0"/>
    <n v="0"/>
    <n v="0"/>
    <x v="0"/>
    <m/>
    <m/>
    <n v="32.5"/>
    <x v="0"/>
  </r>
  <r>
    <x v="26"/>
    <n v="24156"/>
    <x v="3944"/>
    <n v="209"/>
    <n v="45790"/>
    <m/>
    <s v="Inma Yugueros"/>
    <m/>
    <m/>
    <m/>
    <n v="0"/>
    <m/>
    <m/>
    <m/>
    <m/>
    <m/>
    <m/>
    <m/>
    <m/>
    <m/>
    <m/>
    <m/>
    <m/>
    <m/>
    <m/>
    <m/>
    <m/>
    <m/>
    <m/>
    <m/>
    <x v="5"/>
    <n v="0"/>
    <n v="0"/>
    <n v="0"/>
    <x v="0"/>
    <m/>
    <m/>
    <n v="20.9"/>
    <x v="0"/>
  </r>
  <r>
    <x v="26"/>
    <n v="24157"/>
    <x v="3945"/>
    <n v="2999"/>
    <n v="45790"/>
    <m/>
    <s v="Inma Yugueros"/>
    <n v="45824"/>
    <m/>
    <m/>
    <n v="150"/>
    <n v="45778"/>
    <n v="0.6"/>
    <s v="Si"/>
    <n v="44958"/>
    <s v="No"/>
    <m/>
    <n v="1500"/>
    <n v="0"/>
    <n v="6"/>
    <n v="0"/>
    <n v="6"/>
    <n v="0"/>
    <s v="Diputación de León"/>
    <s v="No"/>
    <s v="No"/>
    <m/>
    <m/>
    <m/>
    <m/>
    <x v="5"/>
    <n v="0.6"/>
    <n v="90"/>
    <n v="15"/>
    <x v="1"/>
    <n v="0.50016672224074687"/>
    <n v="0"/>
    <n v="299.89999999999998"/>
    <x v="1"/>
  </r>
  <r>
    <x v="26"/>
    <n v="24159"/>
    <x v="3946"/>
    <n v="1745"/>
    <n v="45790"/>
    <m/>
    <s v="Inma Yugueros"/>
    <m/>
    <m/>
    <m/>
    <n v="0"/>
    <m/>
    <m/>
    <m/>
    <m/>
    <m/>
    <m/>
    <m/>
    <m/>
    <m/>
    <m/>
    <m/>
    <m/>
    <m/>
    <m/>
    <m/>
    <m/>
    <m/>
    <m/>
    <m/>
    <x v="5"/>
    <n v="0"/>
    <n v="0"/>
    <n v="0"/>
    <x v="0"/>
    <m/>
    <m/>
    <n v="174.5"/>
    <x v="0"/>
  </r>
  <r>
    <x v="26"/>
    <n v="24160"/>
    <x v="3947"/>
    <n v="752"/>
    <n v="45790"/>
    <m/>
    <s v="Inma Yugueros"/>
    <m/>
    <m/>
    <m/>
    <n v="0"/>
    <m/>
    <m/>
    <m/>
    <m/>
    <m/>
    <m/>
    <m/>
    <m/>
    <m/>
    <m/>
    <m/>
    <m/>
    <m/>
    <m/>
    <m/>
    <m/>
    <m/>
    <m/>
    <m/>
    <x v="5"/>
    <n v="0"/>
    <n v="0"/>
    <n v="0"/>
    <x v="0"/>
    <m/>
    <m/>
    <n v="75.2"/>
    <x v="0"/>
  </r>
  <r>
    <x v="26"/>
    <n v="24161"/>
    <x v="3948"/>
    <n v="359"/>
    <n v="45790"/>
    <m/>
    <s v="Inma Yugueros"/>
    <m/>
    <m/>
    <m/>
    <n v="0"/>
    <m/>
    <m/>
    <m/>
    <m/>
    <m/>
    <m/>
    <m/>
    <m/>
    <m/>
    <m/>
    <m/>
    <m/>
    <m/>
    <m/>
    <m/>
    <m/>
    <m/>
    <m/>
    <m/>
    <x v="5"/>
    <n v="0"/>
    <n v="0"/>
    <n v="0"/>
    <x v="0"/>
    <m/>
    <m/>
    <n v="35.9"/>
    <x v="0"/>
  </r>
  <r>
    <x v="26"/>
    <n v="24162"/>
    <x v="3949"/>
    <n v="2064"/>
    <n v="45790"/>
    <m/>
    <s v="Inma Yugueros"/>
    <m/>
    <m/>
    <m/>
    <n v="0"/>
    <m/>
    <m/>
    <m/>
    <m/>
    <m/>
    <m/>
    <m/>
    <m/>
    <m/>
    <m/>
    <m/>
    <m/>
    <m/>
    <m/>
    <m/>
    <m/>
    <m/>
    <m/>
    <m/>
    <x v="5"/>
    <n v="0"/>
    <n v="0"/>
    <n v="0"/>
    <x v="0"/>
    <m/>
    <m/>
    <n v="206.4"/>
    <x v="0"/>
  </r>
  <r>
    <x v="26"/>
    <n v="24163"/>
    <x v="3950"/>
    <n v="5444"/>
    <n v="45790"/>
    <m/>
    <s v="Inma Yugueros"/>
    <m/>
    <m/>
    <m/>
    <n v="0"/>
    <m/>
    <m/>
    <m/>
    <m/>
    <m/>
    <m/>
    <m/>
    <m/>
    <m/>
    <m/>
    <m/>
    <m/>
    <m/>
    <m/>
    <m/>
    <m/>
    <m/>
    <m/>
    <m/>
    <x v="5"/>
    <n v="0"/>
    <n v="0"/>
    <n v="0"/>
    <x v="0"/>
    <m/>
    <m/>
    <n v="544.4"/>
    <x v="0"/>
  </r>
  <r>
    <x v="26"/>
    <n v="24164"/>
    <x v="3951"/>
    <n v="390"/>
    <n v="45790"/>
    <m/>
    <s v="Inma Yugueros"/>
    <m/>
    <m/>
    <m/>
    <n v="0"/>
    <m/>
    <m/>
    <m/>
    <m/>
    <m/>
    <m/>
    <m/>
    <m/>
    <m/>
    <m/>
    <m/>
    <m/>
    <m/>
    <m/>
    <m/>
    <m/>
    <m/>
    <m/>
    <m/>
    <x v="5"/>
    <n v="0"/>
    <n v="0"/>
    <n v="0"/>
    <x v="0"/>
    <m/>
    <m/>
    <n v="39"/>
    <x v="0"/>
  </r>
  <r>
    <x v="26"/>
    <n v="24165"/>
    <x v="2328"/>
    <n v="282"/>
    <n v="45790"/>
    <m/>
    <s v="Inma Yugueros"/>
    <m/>
    <m/>
    <m/>
    <n v="0"/>
    <m/>
    <m/>
    <m/>
    <m/>
    <m/>
    <m/>
    <m/>
    <m/>
    <m/>
    <m/>
    <m/>
    <m/>
    <m/>
    <m/>
    <m/>
    <m/>
    <m/>
    <m/>
    <m/>
    <x v="5"/>
    <n v="0"/>
    <n v="0"/>
    <n v="0"/>
    <x v="0"/>
    <m/>
    <m/>
    <n v="28.2"/>
    <x v="0"/>
  </r>
  <r>
    <x v="26"/>
    <n v="24166"/>
    <x v="3952"/>
    <n v="1493"/>
    <n v="45790"/>
    <m/>
    <s v="Inma Yugueros"/>
    <m/>
    <m/>
    <m/>
    <n v="0"/>
    <m/>
    <m/>
    <m/>
    <m/>
    <m/>
    <m/>
    <m/>
    <m/>
    <m/>
    <m/>
    <m/>
    <m/>
    <m/>
    <m/>
    <m/>
    <m/>
    <m/>
    <m/>
    <m/>
    <x v="5"/>
    <n v="0"/>
    <n v="0"/>
    <n v="0"/>
    <x v="0"/>
    <m/>
    <m/>
    <n v="149.30000000000001"/>
    <x v="0"/>
  </r>
  <r>
    <x v="26"/>
    <n v="24167"/>
    <x v="3953"/>
    <n v="717"/>
    <n v="45790"/>
    <m/>
    <s v="Inma Yugueros"/>
    <m/>
    <m/>
    <m/>
    <n v="0"/>
    <m/>
    <m/>
    <m/>
    <m/>
    <m/>
    <m/>
    <m/>
    <m/>
    <m/>
    <m/>
    <m/>
    <m/>
    <m/>
    <m/>
    <m/>
    <m/>
    <m/>
    <m/>
    <m/>
    <x v="5"/>
    <n v="0"/>
    <n v="0"/>
    <n v="0"/>
    <x v="0"/>
    <m/>
    <m/>
    <n v="71.7"/>
    <x v="0"/>
  </r>
  <r>
    <x v="26"/>
    <n v="24168"/>
    <x v="3954"/>
    <n v="499"/>
    <n v="45790"/>
    <m/>
    <s v="Inma Yugueros"/>
    <m/>
    <m/>
    <m/>
    <n v="0"/>
    <m/>
    <m/>
    <m/>
    <m/>
    <m/>
    <m/>
    <m/>
    <m/>
    <m/>
    <m/>
    <m/>
    <m/>
    <m/>
    <m/>
    <m/>
    <m/>
    <m/>
    <m/>
    <m/>
    <x v="5"/>
    <n v="0"/>
    <n v="0"/>
    <n v="0"/>
    <x v="0"/>
    <m/>
    <m/>
    <n v="49.9"/>
    <x v="0"/>
  </r>
  <r>
    <x v="26"/>
    <n v="24206"/>
    <x v="3955"/>
    <n v="1753"/>
    <n v="45790"/>
    <m/>
    <s v="Inma Yugueros"/>
    <m/>
    <m/>
    <m/>
    <n v="0"/>
    <m/>
    <m/>
    <m/>
    <m/>
    <m/>
    <m/>
    <m/>
    <m/>
    <m/>
    <m/>
    <m/>
    <m/>
    <m/>
    <m/>
    <m/>
    <m/>
    <m/>
    <m/>
    <m/>
    <x v="5"/>
    <n v="0"/>
    <n v="0"/>
    <n v="0"/>
    <x v="0"/>
    <m/>
    <m/>
    <n v="175.3"/>
    <x v="0"/>
  </r>
  <r>
    <x v="26"/>
    <n v="24169"/>
    <x v="3956"/>
    <n v="2855"/>
    <n v="45790"/>
    <n v="45832"/>
    <s v="Inma Yugueros"/>
    <n v="45805"/>
    <s v="FASE 2"/>
    <m/>
    <n v="0"/>
    <m/>
    <m/>
    <m/>
    <m/>
    <m/>
    <m/>
    <m/>
    <m/>
    <m/>
    <m/>
    <m/>
    <m/>
    <m/>
    <m/>
    <m/>
    <m/>
    <m/>
    <m/>
    <m/>
    <x v="5"/>
    <n v="0"/>
    <n v="0"/>
    <n v="0"/>
    <x v="0"/>
    <m/>
    <m/>
    <n v="285.5"/>
    <x v="0"/>
  </r>
  <r>
    <x v="26"/>
    <n v="24170"/>
    <x v="3957"/>
    <n v="1968"/>
    <n v="45790"/>
    <m/>
    <s v="Inma Yugueros"/>
    <m/>
    <m/>
    <m/>
    <n v="0"/>
    <m/>
    <m/>
    <m/>
    <m/>
    <m/>
    <m/>
    <m/>
    <m/>
    <m/>
    <m/>
    <m/>
    <m/>
    <m/>
    <m/>
    <m/>
    <m/>
    <m/>
    <m/>
    <m/>
    <x v="5"/>
    <n v="0"/>
    <n v="0"/>
    <n v="0"/>
    <x v="0"/>
    <m/>
    <m/>
    <n v="196.8"/>
    <x v="0"/>
  </r>
  <r>
    <x v="26"/>
    <n v="24171"/>
    <x v="3958"/>
    <n v="319"/>
    <n v="45790"/>
    <m/>
    <s v="Inma Yugueros"/>
    <m/>
    <m/>
    <m/>
    <n v="0"/>
    <m/>
    <m/>
    <m/>
    <m/>
    <m/>
    <m/>
    <m/>
    <m/>
    <m/>
    <m/>
    <m/>
    <m/>
    <m/>
    <m/>
    <m/>
    <m/>
    <m/>
    <m/>
    <m/>
    <x v="5"/>
    <n v="0"/>
    <n v="0"/>
    <n v="0"/>
    <x v="0"/>
    <m/>
    <m/>
    <n v="31.9"/>
    <x v="0"/>
  </r>
  <r>
    <x v="26"/>
    <n v="24172"/>
    <x v="3959"/>
    <n v="392"/>
    <n v="45790"/>
    <m/>
    <s v="Inma Yugueros"/>
    <m/>
    <m/>
    <m/>
    <n v="0"/>
    <m/>
    <m/>
    <m/>
    <m/>
    <m/>
    <m/>
    <m/>
    <m/>
    <m/>
    <m/>
    <m/>
    <m/>
    <m/>
    <m/>
    <m/>
    <m/>
    <m/>
    <m/>
    <m/>
    <x v="5"/>
    <n v="0"/>
    <n v="0"/>
    <n v="0"/>
    <x v="0"/>
    <m/>
    <m/>
    <n v="39.200000000000003"/>
    <x v="0"/>
  </r>
  <r>
    <x v="26"/>
    <n v="24173"/>
    <x v="3960"/>
    <n v="986"/>
    <n v="45790"/>
    <m/>
    <s v="Inma Yugueros"/>
    <m/>
    <m/>
    <m/>
    <n v="0"/>
    <m/>
    <m/>
    <m/>
    <m/>
    <m/>
    <m/>
    <m/>
    <m/>
    <m/>
    <m/>
    <m/>
    <m/>
    <m/>
    <m/>
    <m/>
    <m/>
    <m/>
    <m/>
    <m/>
    <x v="5"/>
    <n v="0"/>
    <n v="0"/>
    <n v="0"/>
    <x v="0"/>
    <m/>
    <m/>
    <n v="98.6"/>
    <x v="0"/>
  </r>
  <r>
    <x v="26"/>
    <n v="24174"/>
    <x v="3961"/>
    <n v="449"/>
    <n v="45790"/>
    <m/>
    <s v="Inma Yugueros"/>
    <m/>
    <m/>
    <m/>
    <n v="0"/>
    <m/>
    <m/>
    <m/>
    <m/>
    <m/>
    <m/>
    <m/>
    <m/>
    <m/>
    <m/>
    <m/>
    <m/>
    <m/>
    <m/>
    <m/>
    <m/>
    <m/>
    <m/>
    <m/>
    <x v="5"/>
    <n v="0"/>
    <n v="0"/>
    <n v="0"/>
    <x v="0"/>
    <m/>
    <m/>
    <n v="44.9"/>
    <x v="0"/>
  </r>
  <r>
    <x v="26"/>
    <n v="24185"/>
    <x v="3962"/>
    <n v="492"/>
    <n v="45790"/>
    <m/>
    <s v="Inma Yugueros"/>
    <n v="45799"/>
    <s v="OK"/>
    <m/>
    <n v="0"/>
    <s v="No"/>
    <m/>
    <s v="No"/>
    <s v="-"/>
    <s v="No"/>
    <n v="0"/>
    <m/>
    <m/>
    <m/>
    <m/>
    <m/>
    <m/>
    <s v="No"/>
    <s v="No"/>
    <s v="No"/>
    <m/>
    <m/>
    <m/>
    <m/>
    <x v="5"/>
    <n v="0"/>
    <n v="0"/>
    <n v="8"/>
    <x v="1"/>
    <m/>
    <m/>
    <n v="49.2"/>
    <x v="0"/>
  </r>
  <r>
    <x v="26"/>
    <n v="24175"/>
    <x v="3963"/>
    <n v="2335"/>
    <n v="45790"/>
    <m/>
    <s v="Inma Yugueros"/>
    <m/>
    <m/>
    <m/>
    <n v="0"/>
    <m/>
    <m/>
    <m/>
    <m/>
    <m/>
    <m/>
    <m/>
    <m/>
    <m/>
    <m/>
    <m/>
    <m/>
    <m/>
    <m/>
    <m/>
    <m/>
    <m/>
    <m/>
    <m/>
    <x v="5"/>
    <n v="0"/>
    <n v="0"/>
    <n v="0"/>
    <x v="0"/>
    <m/>
    <m/>
    <n v="233.5"/>
    <x v="0"/>
  </r>
  <r>
    <x v="26"/>
    <n v="24176"/>
    <x v="3964"/>
    <n v="306"/>
    <n v="45832"/>
    <n v="45842"/>
    <s v="Inma Yugueros"/>
    <n v="45832"/>
    <s v="Fase 2"/>
    <m/>
    <n v="0"/>
    <m/>
    <m/>
    <m/>
    <m/>
    <m/>
    <m/>
    <m/>
    <m/>
    <m/>
    <m/>
    <m/>
    <m/>
    <m/>
    <m/>
    <m/>
    <m/>
    <m/>
    <m/>
    <m/>
    <x v="5"/>
    <n v="0"/>
    <n v="0"/>
    <n v="0"/>
    <x v="0"/>
    <m/>
    <m/>
    <n v="30.6"/>
    <x v="0"/>
  </r>
  <r>
    <x v="26"/>
    <n v="24177"/>
    <x v="3965"/>
    <n v="486"/>
    <n v="45790"/>
    <m/>
    <s v="Inma Yugueros"/>
    <m/>
    <m/>
    <m/>
    <n v="0"/>
    <m/>
    <m/>
    <m/>
    <m/>
    <m/>
    <m/>
    <m/>
    <m/>
    <m/>
    <m/>
    <m/>
    <m/>
    <m/>
    <m/>
    <m/>
    <m/>
    <m/>
    <m/>
    <m/>
    <x v="5"/>
    <n v="0"/>
    <n v="0"/>
    <n v="0"/>
    <x v="0"/>
    <m/>
    <m/>
    <n v="48.6"/>
    <x v="0"/>
  </r>
  <r>
    <x v="26"/>
    <n v="24178"/>
    <x v="3966"/>
    <n v="57"/>
    <n v="45790"/>
    <m/>
    <s v="Inma Yugueros"/>
    <m/>
    <m/>
    <m/>
    <n v="0"/>
    <m/>
    <m/>
    <m/>
    <m/>
    <m/>
    <m/>
    <m/>
    <m/>
    <m/>
    <m/>
    <m/>
    <m/>
    <m/>
    <m/>
    <m/>
    <m/>
    <m/>
    <m/>
    <m/>
    <x v="5"/>
    <n v="0"/>
    <n v="0"/>
    <n v="0"/>
    <x v="0"/>
    <m/>
    <m/>
    <n v="5.7"/>
    <x v="0"/>
  </r>
  <r>
    <x v="26"/>
    <n v="24179"/>
    <x v="3967"/>
    <n v="308"/>
    <n v="45790"/>
    <m/>
    <s v="Inma Yugueros"/>
    <m/>
    <m/>
    <m/>
    <n v="0"/>
    <m/>
    <m/>
    <m/>
    <m/>
    <m/>
    <m/>
    <m/>
    <m/>
    <m/>
    <m/>
    <m/>
    <m/>
    <m/>
    <m/>
    <m/>
    <m/>
    <m/>
    <m/>
    <m/>
    <x v="5"/>
    <n v="0"/>
    <n v="0"/>
    <n v="0"/>
    <x v="0"/>
    <m/>
    <m/>
    <n v="30.8"/>
    <x v="0"/>
  </r>
  <r>
    <x v="26"/>
    <n v="24180"/>
    <x v="3968"/>
    <n v="1215"/>
    <n v="45790"/>
    <m/>
    <s v="Inma Yugueros"/>
    <m/>
    <m/>
    <m/>
    <n v="0"/>
    <m/>
    <m/>
    <m/>
    <m/>
    <m/>
    <m/>
    <m/>
    <m/>
    <m/>
    <m/>
    <m/>
    <m/>
    <m/>
    <m/>
    <m/>
    <m/>
    <m/>
    <m/>
    <m/>
    <x v="5"/>
    <n v="0"/>
    <n v="0"/>
    <n v="0"/>
    <x v="0"/>
    <m/>
    <m/>
    <n v="121.5"/>
    <x v="0"/>
  </r>
  <r>
    <x v="26"/>
    <n v="24181"/>
    <x v="3969"/>
    <n v="1489"/>
    <n v="45790"/>
    <m/>
    <s v="Inma Yugueros"/>
    <m/>
    <m/>
    <m/>
    <n v="0"/>
    <m/>
    <m/>
    <m/>
    <m/>
    <m/>
    <m/>
    <m/>
    <m/>
    <m/>
    <m/>
    <m/>
    <m/>
    <m/>
    <m/>
    <m/>
    <m/>
    <m/>
    <m/>
    <m/>
    <x v="5"/>
    <n v="0"/>
    <n v="0"/>
    <n v="0"/>
    <x v="0"/>
    <m/>
    <m/>
    <n v="148.9"/>
    <x v="0"/>
  </r>
  <r>
    <x v="26"/>
    <n v="24182"/>
    <x v="3970"/>
    <n v="416"/>
    <n v="45790"/>
    <m/>
    <s v="Inma Yugueros"/>
    <m/>
    <m/>
    <m/>
    <n v="0"/>
    <m/>
    <m/>
    <m/>
    <m/>
    <m/>
    <m/>
    <m/>
    <m/>
    <m/>
    <m/>
    <m/>
    <m/>
    <m/>
    <m/>
    <m/>
    <m/>
    <m/>
    <m/>
    <m/>
    <x v="5"/>
    <n v="0"/>
    <n v="0"/>
    <n v="0"/>
    <x v="0"/>
    <m/>
    <m/>
    <n v="41.6"/>
    <x v="0"/>
  </r>
  <r>
    <x v="26"/>
    <n v="24183"/>
    <x v="3971"/>
    <n v="821"/>
    <n v="45790"/>
    <m/>
    <s v="Inma Yugueros"/>
    <m/>
    <m/>
    <m/>
    <n v="0"/>
    <m/>
    <m/>
    <m/>
    <m/>
    <m/>
    <m/>
    <m/>
    <m/>
    <m/>
    <m/>
    <m/>
    <m/>
    <m/>
    <m/>
    <m/>
    <m/>
    <m/>
    <m/>
    <m/>
    <x v="5"/>
    <n v="0"/>
    <n v="0"/>
    <n v="0"/>
    <x v="0"/>
    <m/>
    <m/>
    <n v="82.1"/>
    <x v="0"/>
  </r>
  <r>
    <x v="26"/>
    <n v="24184"/>
    <x v="3972"/>
    <n v="175"/>
    <n v="45790"/>
    <m/>
    <s v="Inma Yugueros"/>
    <m/>
    <m/>
    <m/>
    <n v="0"/>
    <m/>
    <m/>
    <m/>
    <m/>
    <m/>
    <m/>
    <m/>
    <m/>
    <m/>
    <m/>
    <m/>
    <m/>
    <m/>
    <m/>
    <m/>
    <m/>
    <m/>
    <m/>
    <m/>
    <x v="5"/>
    <n v="0"/>
    <n v="0"/>
    <n v="0"/>
    <x v="0"/>
    <m/>
    <m/>
    <n v="17.5"/>
    <x v="0"/>
  </r>
  <r>
    <x v="26"/>
    <n v="24187"/>
    <x v="3973"/>
    <n v="894"/>
    <n v="45790"/>
    <m/>
    <s v="Inma Yugueros"/>
    <m/>
    <m/>
    <m/>
    <n v="0"/>
    <m/>
    <m/>
    <m/>
    <m/>
    <m/>
    <m/>
    <m/>
    <m/>
    <m/>
    <m/>
    <m/>
    <m/>
    <m/>
    <m/>
    <m/>
    <m/>
    <m/>
    <m/>
    <m/>
    <x v="5"/>
    <n v="0"/>
    <n v="0"/>
    <n v="0"/>
    <x v="0"/>
    <m/>
    <m/>
    <n v="89.4"/>
    <x v="0"/>
  </r>
  <r>
    <x v="26"/>
    <n v="24188"/>
    <x v="3974"/>
    <n v="5094"/>
    <n v="45791"/>
    <m/>
    <s v="Inma Yugueros"/>
    <m/>
    <m/>
    <m/>
    <n v="0"/>
    <m/>
    <m/>
    <m/>
    <m/>
    <m/>
    <m/>
    <m/>
    <m/>
    <m/>
    <m/>
    <m/>
    <m/>
    <m/>
    <m/>
    <m/>
    <m/>
    <m/>
    <m/>
    <m/>
    <x v="5"/>
    <n v="0"/>
    <n v="0"/>
    <n v="0"/>
    <x v="0"/>
    <m/>
    <m/>
    <n v="509.4"/>
    <x v="0"/>
  </r>
  <r>
    <x v="26"/>
    <n v="24036"/>
    <x v="3975"/>
    <n v="275"/>
    <n v="45791"/>
    <m/>
    <s v="Inma Yugueros"/>
    <m/>
    <m/>
    <m/>
    <n v="0"/>
    <m/>
    <m/>
    <m/>
    <m/>
    <m/>
    <m/>
    <m/>
    <m/>
    <m/>
    <m/>
    <m/>
    <m/>
    <m/>
    <m/>
    <m/>
    <m/>
    <m/>
    <m/>
    <m/>
    <x v="5"/>
    <n v="0"/>
    <n v="0"/>
    <n v="0"/>
    <x v="0"/>
    <m/>
    <m/>
    <n v="27.5"/>
    <x v="0"/>
  </r>
  <r>
    <x v="26"/>
    <n v="24191"/>
    <x v="3976"/>
    <n v="101"/>
    <n v="45791"/>
    <m/>
    <s v="Inma Yugueros"/>
    <m/>
    <m/>
    <m/>
    <n v="0"/>
    <m/>
    <m/>
    <m/>
    <m/>
    <m/>
    <m/>
    <m/>
    <m/>
    <m/>
    <m/>
    <m/>
    <m/>
    <m/>
    <m/>
    <m/>
    <m/>
    <m/>
    <m/>
    <m/>
    <x v="5"/>
    <n v="0"/>
    <n v="0"/>
    <n v="0"/>
    <x v="0"/>
    <m/>
    <m/>
    <n v="10.1"/>
    <x v="0"/>
  </r>
  <r>
    <x v="26"/>
    <n v="24189"/>
    <x v="3977"/>
    <n v="7806"/>
    <n v="45791"/>
    <m/>
    <s v="Inma Yugueros"/>
    <m/>
    <m/>
    <m/>
    <n v="0"/>
    <m/>
    <m/>
    <m/>
    <m/>
    <m/>
    <m/>
    <m/>
    <m/>
    <m/>
    <m/>
    <m/>
    <m/>
    <m/>
    <m/>
    <m/>
    <m/>
    <m/>
    <m/>
    <m/>
    <x v="5"/>
    <n v="0"/>
    <n v="0"/>
    <n v="0"/>
    <x v="0"/>
    <m/>
    <m/>
    <n v="780.6"/>
    <x v="0"/>
  </r>
  <r>
    <x v="26"/>
    <n v="24190"/>
    <x v="3978"/>
    <n v="152"/>
    <n v="45791"/>
    <m/>
    <s v="Inma Yugueros"/>
    <m/>
    <m/>
    <m/>
    <n v="0"/>
    <m/>
    <m/>
    <m/>
    <m/>
    <m/>
    <m/>
    <m/>
    <m/>
    <m/>
    <m/>
    <m/>
    <m/>
    <m/>
    <m/>
    <m/>
    <m/>
    <m/>
    <m/>
    <m/>
    <x v="5"/>
    <n v="0"/>
    <n v="0"/>
    <n v="0"/>
    <x v="0"/>
    <m/>
    <m/>
    <n v="15.2"/>
    <x v="0"/>
  </r>
  <r>
    <x v="26"/>
    <n v="24193"/>
    <x v="3979"/>
    <n v="378"/>
    <n v="45791"/>
    <m/>
    <s v="Inma Yugueros"/>
    <m/>
    <m/>
    <m/>
    <n v="0"/>
    <m/>
    <m/>
    <m/>
    <m/>
    <m/>
    <m/>
    <m/>
    <m/>
    <m/>
    <m/>
    <m/>
    <m/>
    <m/>
    <m/>
    <m/>
    <m/>
    <m/>
    <m/>
    <m/>
    <x v="5"/>
    <n v="0"/>
    <n v="0"/>
    <n v="0"/>
    <x v="0"/>
    <m/>
    <m/>
    <n v="37.799999999999997"/>
    <x v="0"/>
  </r>
  <r>
    <x v="26"/>
    <n v="24196"/>
    <x v="3980"/>
    <n v="2007"/>
    <n v="45791"/>
    <m/>
    <s v="Inma Yugueros"/>
    <m/>
    <m/>
    <m/>
    <n v="0"/>
    <m/>
    <m/>
    <m/>
    <m/>
    <m/>
    <m/>
    <m/>
    <m/>
    <m/>
    <m/>
    <m/>
    <m/>
    <m/>
    <m/>
    <m/>
    <m/>
    <m/>
    <m/>
    <m/>
    <x v="5"/>
    <n v="0"/>
    <n v="0"/>
    <n v="0"/>
    <x v="0"/>
    <m/>
    <m/>
    <n v="200.7"/>
    <x v="0"/>
  </r>
  <r>
    <x v="26"/>
    <n v="24197"/>
    <x v="3981"/>
    <n v="839"/>
    <n v="45791"/>
    <m/>
    <s v="Inma Yugueros"/>
    <m/>
    <m/>
    <m/>
    <n v="0"/>
    <m/>
    <m/>
    <m/>
    <m/>
    <m/>
    <m/>
    <m/>
    <m/>
    <m/>
    <m/>
    <m/>
    <m/>
    <m/>
    <m/>
    <m/>
    <m/>
    <m/>
    <m/>
    <m/>
    <x v="5"/>
    <n v="0"/>
    <n v="0"/>
    <n v="0"/>
    <x v="0"/>
    <m/>
    <m/>
    <n v="83.9"/>
    <x v="0"/>
  </r>
  <r>
    <x v="26"/>
    <n v="24198"/>
    <x v="3982"/>
    <n v="552"/>
    <n v="45791"/>
    <m/>
    <s v="Inma Yugueros"/>
    <m/>
    <m/>
    <m/>
    <n v="0"/>
    <m/>
    <m/>
    <m/>
    <m/>
    <m/>
    <m/>
    <m/>
    <m/>
    <m/>
    <m/>
    <m/>
    <m/>
    <m/>
    <m/>
    <m/>
    <m/>
    <m/>
    <m/>
    <m/>
    <x v="5"/>
    <n v="0"/>
    <n v="0"/>
    <n v="0"/>
    <x v="0"/>
    <m/>
    <m/>
    <n v="55.2"/>
    <x v="0"/>
  </r>
  <r>
    <x v="26"/>
    <n v="24194"/>
    <x v="3983"/>
    <n v="258"/>
    <n v="45791"/>
    <m/>
    <s v="Inma Yugueros"/>
    <m/>
    <m/>
    <m/>
    <n v="0"/>
    <m/>
    <m/>
    <m/>
    <m/>
    <m/>
    <m/>
    <m/>
    <m/>
    <m/>
    <m/>
    <m/>
    <m/>
    <m/>
    <m/>
    <m/>
    <m/>
    <m/>
    <m/>
    <m/>
    <x v="5"/>
    <n v="0"/>
    <n v="0"/>
    <n v="0"/>
    <x v="0"/>
    <m/>
    <m/>
    <n v="25.8"/>
    <x v="0"/>
  </r>
  <r>
    <x v="26"/>
    <n v="24199"/>
    <x v="3984"/>
    <n v="437"/>
    <n v="45832"/>
    <n v="45842"/>
    <s v="Inma Yugueros"/>
    <n v="45832"/>
    <m/>
    <m/>
    <n v="0"/>
    <m/>
    <m/>
    <m/>
    <m/>
    <m/>
    <m/>
    <m/>
    <m/>
    <m/>
    <m/>
    <m/>
    <m/>
    <m/>
    <m/>
    <m/>
    <m/>
    <m/>
    <m/>
    <m/>
    <x v="5"/>
    <n v="0"/>
    <n v="0"/>
    <n v="0"/>
    <x v="0"/>
    <m/>
    <m/>
    <n v="43.7"/>
    <x v="0"/>
  </r>
  <r>
    <x v="26"/>
    <n v="24201"/>
    <x v="3985"/>
    <n v="1154"/>
    <n v="45791"/>
    <m/>
    <s v="Inma Yugueros"/>
    <m/>
    <m/>
    <m/>
    <n v="0"/>
    <m/>
    <m/>
    <m/>
    <m/>
    <m/>
    <m/>
    <m/>
    <m/>
    <m/>
    <m/>
    <m/>
    <m/>
    <m/>
    <m/>
    <m/>
    <m/>
    <m/>
    <m/>
    <m/>
    <x v="5"/>
    <n v="0"/>
    <n v="0"/>
    <n v="0"/>
    <x v="0"/>
    <m/>
    <m/>
    <n v="115.4"/>
    <x v="0"/>
  </r>
  <r>
    <x v="26"/>
    <n v="24202"/>
    <x v="3986"/>
    <n v="7709"/>
    <n v="45791"/>
    <m/>
    <s v="Inma Yugueros"/>
    <m/>
    <m/>
    <m/>
    <n v="0"/>
    <m/>
    <m/>
    <m/>
    <m/>
    <m/>
    <m/>
    <m/>
    <m/>
    <m/>
    <m/>
    <m/>
    <m/>
    <m/>
    <m/>
    <m/>
    <m/>
    <m/>
    <m/>
    <m/>
    <x v="5"/>
    <n v="0"/>
    <n v="0"/>
    <n v="0"/>
    <x v="0"/>
    <m/>
    <m/>
    <n v="770.9"/>
    <x v="0"/>
  </r>
  <r>
    <x v="26"/>
    <n v="24203"/>
    <x v="3987"/>
    <n v="95"/>
    <n v="45791"/>
    <m/>
    <s v="Inma Yugueros"/>
    <m/>
    <m/>
    <m/>
    <n v="0"/>
    <m/>
    <m/>
    <m/>
    <m/>
    <m/>
    <m/>
    <m/>
    <m/>
    <m/>
    <m/>
    <m/>
    <m/>
    <m/>
    <m/>
    <m/>
    <m/>
    <m/>
    <m/>
    <m/>
    <x v="5"/>
    <n v="0"/>
    <n v="0"/>
    <n v="0"/>
    <x v="0"/>
    <m/>
    <m/>
    <n v="9.5"/>
    <x v="0"/>
  </r>
  <r>
    <x v="26"/>
    <n v="24205"/>
    <x v="3988"/>
    <n v="1235"/>
    <n v="45791"/>
    <m/>
    <s v="Inma Yugueros"/>
    <m/>
    <m/>
    <m/>
    <n v="0"/>
    <m/>
    <m/>
    <m/>
    <m/>
    <m/>
    <m/>
    <m/>
    <m/>
    <m/>
    <m/>
    <m/>
    <m/>
    <m/>
    <m/>
    <m/>
    <m/>
    <m/>
    <m/>
    <m/>
    <x v="5"/>
    <n v="0"/>
    <n v="0"/>
    <n v="0"/>
    <x v="0"/>
    <m/>
    <m/>
    <n v="123.5"/>
    <x v="0"/>
  </r>
  <r>
    <x v="26"/>
    <n v="24207"/>
    <x v="3989"/>
    <n v="291"/>
    <n v="45791"/>
    <m/>
    <s v="Inma Yugueros"/>
    <m/>
    <m/>
    <m/>
    <n v="0"/>
    <m/>
    <m/>
    <m/>
    <m/>
    <m/>
    <m/>
    <m/>
    <m/>
    <m/>
    <m/>
    <m/>
    <m/>
    <m/>
    <m/>
    <m/>
    <m/>
    <m/>
    <m/>
    <m/>
    <x v="5"/>
    <n v="0"/>
    <n v="0"/>
    <n v="0"/>
    <x v="0"/>
    <m/>
    <m/>
    <n v="29.1"/>
    <x v="0"/>
  </r>
  <r>
    <x v="26"/>
    <n v="24209"/>
    <x v="3990"/>
    <n v="2659"/>
    <n v="45791"/>
    <m/>
    <s v="Inma Yugueros"/>
    <m/>
    <m/>
    <m/>
    <n v="0"/>
    <m/>
    <m/>
    <m/>
    <m/>
    <m/>
    <m/>
    <m/>
    <m/>
    <m/>
    <m/>
    <m/>
    <m/>
    <m/>
    <m/>
    <m/>
    <m/>
    <m/>
    <m/>
    <m/>
    <x v="5"/>
    <n v="0"/>
    <n v="0"/>
    <n v="0"/>
    <x v="0"/>
    <m/>
    <m/>
    <n v="265.89999999999998"/>
    <x v="0"/>
  </r>
  <r>
    <x v="26"/>
    <n v="24210"/>
    <x v="3991"/>
    <n v="636"/>
    <n v="45791"/>
    <m/>
    <s v="Inma Yugueros"/>
    <n v="45805"/>
    <s v="OK"/>
    <m/>
    <n v="0"/>
    <s v="No"/>
    <m/>
    <s v="No"/>
    <s v="No"/>
    <s v="No"/>
    <m/>
    <m/>
    <m/>
    <m/>
    <m/>
    <m/>
    <m/>
    <s v="Diputación de León"/>
    <s v=""/>
    <s v=""/>
    <m/>
    <m/>
    <m/>
    <m/>
    <x v="5"/>
    <n v="0"/>
    <n v="0"/>
    <n v="7"/>
    <x v="1"/>
    <m/>
    <m/>
    <n v="63.6"/>
    <x v="0"/>
  </r>
  <r>
    <x v="26"/>
    <n v="24211"/>
    <x v="3992"/>
    <n v="277"/>
    <n v="45791"/>
    <m/>
    <s v="Inma Yugueros"/>
    <m/>
    <m/>
    <m/>
    <n v="0"/>
    <m/>
    <m/>
    <m/>
    <m/>
    <m/>
    <m/>
    <m/>
    <m/>
    <m/>
    <m/>
    <m/>
    <m/>
    <m/>
    <m/>
    <m/>
    <m/>
    <m/>
    <m/>
    <m/>
    <x v="5"/>
    <n v="0"/>
    <n v="0"/>
    <n v="0"/>
    <x v="0"/>
    <m/>
    <m/>
    <n v="27.7"/>
    <x v="0"/>
  </r>
  <r>
    <x v="26"/>
    <n v="24901"/>
    <x v="3993"/>
    <n v="876"/>
    <n v="45832"/>
    <m/>
    <s v="Inma Yugueros"/>
    <m/>
    <m/>
    <m/>
    <n v="0"/>
    <m/>
    <m/>
    <m/>
    <m/>
    <m/>
    <m/>
    <m/>
    <m/>
    <m/>
    <m/>
    <m/>
    <m/>
    <m/>
    <m/>
    <m/>
    <m/>
    <m/>
    <m/>
    <m/>
    <x v="5"/>
    <n v="0"/>
    <n v="0"/>
    <n v="0"/>
    <x v="0"/>
    <m/>
    <m/>
    <n v="87.6"/>
    <x v="0"/>
  </r>
  <r>
    <x v="26"/>
    <n v="24212"/>
    <x v="3994"/>
    <n v="1076"/>
    <n v="45791"/>
    <m/>
    <s v="Inma Yugueros"/>
    <m/>
    <m/>
    <m/>
    <n v="0"/>
    <m/>
    <m/>
    <m/>
    <m/>
    <m/>
    <m/>
    <m/>
    <m/>
    <m/>
    <m/>
    <m/>
    <m/>
    <m/>
    <m/>
    <m/>
    <m/>
    <m/>
    <m/>
    <m/>
    <x v="5"/>
    <n v="0"/>
    <n v="0"/>
    <n v="0"/>
    <x v="0"/>
    <m/>
    <m/>
    <n v="107.6"/>
    <x v="0"/>
  </r>
  <r>
    <x v="26"/>
    <n v="24213"/>
    <x v="3995"/>
    <n v="144"/>
    <n v="45791"/>
    <m/>
    <s v="Inma Yugueros"/>
    <m/>
    <m/>
    <m/>
    <n v="0"/>
    <m/>
    <m/>
    <m/>
    <m/>
    <m/>
    <m/>
    <m/>
    <m/>
    <m/>
    <m/>
    <m/>
    <m/>
    <m/>
    <m/>
    <m/>
    <m/>
    <m/>
    <m/>
    <m/>
    <x v="5"/>
    <n v="0"/>
    <n v="0"/>
    <n v="0"/>
    <x v="0"/>
    <m/>
    <m/>
    <n v="14.4"/>
    <x v="0"/>
  </r>
  <r>
    <x v="26"/>
    <n v="24214"/>
    <x v="3996"/>
    <n v="653"/>
    <n v="45791"/>
    <m/>
    <s v="Inma Yugueros"/>
    <m/>
    <m/>
    <m/>
    <n v="0"/>
    <m/>
    <m/>
    <m/>
    <m/>
    <m/>
    <m/>
    <m/>
    <m/>
    <m/>
    <m/>
    <m/>
    <m/>
    <m/>
    <m/>
    <m/>
    <m/>
    <m/>
    <m/>
    <m/>
    <x v="5"/>
    <n v="0"/>
    <n v="0"/>
    <n v="0"/>
    <x v="0"/>
    <m/>
    <m/>
    <n v="65.3"/>
    <x v="0"/>
  </r>
  <r>
    <x v="26"/>
    <n v="24215"/>
    <x v="3997"/>
    <n v="136"/>
    <n v="45791"/>
    <m/>
    <s v="Inma Yugueros"/>
    <m/>
    <m/>
    <m/>
    <n v="0"/>
    <m/>
    <m/>
    <m/>
    <m/>
    <m/>
    <m/>
    <m/>
    <m/>
    <m/>
    <m/>
    <m/>
    <m/>
    <m/>
    <m/>
    <m/>
    <m/>
    <m/>
    <m/>
    <m/>
    <x v="5"/>
    <n v="0"/>
    <n v="0"/>
    <n v="0"/>
    <x v="0"/>
    <m/>
    <m/>
    <n v="13.6"/>
    <x v="0"/>
  </r>
  <r>
    <x v="26"/>
    <n v="24216"/>
    <x v="3998"/>
    <n v="683"/>
    <n v="45791"/>
    <m/>
    <s v="Inma Yugueros"/>
    <m/>
    <m/>
    <m/>
    <n v="0"/>
    <m/>
    <m/>
    <m/>
    <m/>
    <m/>
    <m/>
    <m/>
    <m/>
    <m/>
    <m/>
    <m/>
    <m/>
    <m/>
    <m/>
    <m/>
    <m/>
    <m/>
    <m/>
    <m/>
    <x v="5"/>
    <n v="0"/>
    <n v="0"/>
    <n v="0"/>
    <x v="0"/>
    <m/>
    <m/>
    <n v="68.3"/>
    <x v="0"/>
  </r>
  <r>
    <x v="26"/>
    <n v="24217"/>
    <x v="3999"/>
    <n v="120"/>
    <n v="45791"/>
    <m/>
    <s v="Inma Yugueros"/>
    <m/>
    <m/>
    <m/>
    <n v="0"/>
    <m/>
    <m/>
    <m/>
    <m/>
    <m/>
    <m/>
    <m/>
    <m/>
    <m/>
    <m/>
    <m/>
    <m/>
    <m/>
    <m/>
    <m/>
    <m/>
    <m/>
    <m/>
    <m/>
    <x v="5"/>
    <n v="0"/>
    <n v="0"/>
    <n v="0"/>
    <x v="0"/>
    <m/>
    <m/>
    <n v="12"/>
    <x v="0"/>
  </r>
  <r>
    <x v="26"/>
    <n v="24218"/>
    <x v="4000"/>
    <n v="502"/>
    <n v="45791"/>
    <m/>
    <s v="Inma Yugueros"/>
    <n v="45793"/>
    <s v="OK"/>
    <m/>
    <n v="120"/>
    <n v="45597"/>
    <n v="0.27"/>
    <s v="Si"/>
    <n v="45621"/>
    <s v="Si"/>
    <m/>
    <m/>
    <n v="2500"/>
    <m/>
    <m/>
    <m/>
    <m/>
    <s v="Veterinaria Morago y Huellitas Esla"/>
    <s v="No"/>
    <s v="No"/>
    <m/>
    <m/>
    <m/>
    <m/>
    <x v="5"/>
    <n v="0.27"/>
    <n v="32"/>
    <n v="10"/>
    <x v="1"/>
    <m/>
    <n v="4.9800796812749004"/>
    <n v="50.2"/>
    <x v="3"/>
  </r>
  <r>
    <x v="26"/>
    <n v="24219"/>
    <x v="4001"/>
    <n v="518"/>
    <n v="45791"/>
    <m/>
    <s v="Inma Yugueros"/>
    <m/>
    <m/>
    <m/>
    <n v="0"/>
    <m/>
    <m/>
    <m/>
    <m/>
    <m/>
    <m/>
    <m/>
    <m/>
    <m/>
    <m/>
    <m/>
    <m/>
    <m/>
    <m/>
    <m/>
    <m/>
    <m/>
    <m/>
    <m/>
    <x v="5"/>
    <n v="0"/>
    <n v="0"/>
    <n v="0"/>
    <x v="0"/>
    <m/>
    <m/>
    <n v="51.8"/>
    <x v="0"/>
  </r>
  <r>
    <x v="26"/>
    <n v="24902"/>
    <x v="4002"/>
    <n v="337"/>
    <n v="45791"/>
    <m/>
    <s v="Inma Yugueros"/>
    <m/>
    <m/>
    <m/>
    <n v="0"/>
    <m/>
    <m/>
    <m/>
    <m/>
    <m/>
    <m/>
    <m/>
    <m/>
    <m/>
    <m/>
    <m/>
    <m/>
    <m/>
    <m/>
    <m/>
    <m/>
    <m/>
    <m/>
    <m/>
    <x v="5"/>
    <n v="0"/>
    <n v="0"/>
    <n v="0"/>
    <x v="0"/>
    <m/>
    <m/>
    <n v="33.700000000000003"/>
    <x v="0"/>
  </r>
  <r>
    <x v="26"/>
    <n v="24221"/>
    <x v="4003"/>
    <n v="803"/>
    <n v="45791"/>
    <m/>
    <s v="Inma Yugueros"/>
    <m/>
    <m/>
    <m/>
    <n v="0"/>
    <m/>
    <m/>
    <m/>
    <m/>
    <m/>
    <m/>
    <m/>
    <m/>
    <m/>
    <m/>
    <m/>
    <m/>
    <m/>
    <m/>
    <m/>
    <m/>
    <m/>
    <m/>
    <m/>
    <x v="5"/>
    <n v="0"/>
    <n v="0"/>
    <n v="0"/>
    <x v="0"/>
    <m/>
    <m/>
    <n v="80.3"/>
    <x v="0"/>
  </r>
  <r>
    <x v="26"/>
    <n v="24222"/>
    <x v="4004"/>
    <n v="18647"/>
    <n v="45791"/>
    <m/>
    <s v="Inma Yugueros"/>
    <m/>
    <m/>
    <m/>
    <n v="0"/>
    <m/>
    <m/>
    <m/>
    <m/>
    <m/>
    <m/>
    <m/>
    <m/>
    <m/>
    <m/>
    <m/>
    <m/>
    <m/>
    <m/>
    <m/>
    <m/>
    <m/>
    <m/>
    <m/>
    <x v="5"/>
    <n v="0"/>
    <n v="0"/>
    <n v="0"/>
    <x v="0"/>
    <m/>
    <m/>
    <n v="1864.7"/>
    <x v="0"/>
  </r>
  <r>
    <x v="26"/>
    <n v="24223"/>
    <x v="4005"/>
    <n v="2873"/>
    <n v="45791"/>
    <m/>
    <s v="Inma Yugueros"/>
    <m/>
    <m/>
    <m/>
    <n v="0"/>
    <m/>
    <m/>
    <m/>
    <m/>
    <m/>
    <m/>
    <m/>
    <m/>
    <m/>
    <m/>
    <m/>
    <m/>
    <m/>
    <m/>
    <m/>
    <m/>
    <m/>
    <m/>
    <m/>
    <x v="5"/>
    <n v="0"/>
    <n v="0"/>
    <n v="0"/>
    <x v="0"/>
    <m/>
    <m/>
    <n v="287.3"/>
    <x v="0"/>
  </r>
  <r>
    <x v="26"/>
    <n v="24224"/>
    <x v="4006"/>
    <n v="563"/>
    <n v="45791"/>
    <m/>
    <s v="Inma Yugueros"/>
    <m/>
    <m/>
    <m/>
    <n v="0"/>
    <m/>
    <m/>
    <m/>
    <m/>
    <m/>
    <m/>
    <m/>
    <m/>
    <m/>
    <m/>
    <m/>
    <m/>
    <m/>
    <m/>
    <m/>
    <m/>
    <m/>
    <m/>
    <m/>
    <x v="5"/>
    <n v="0"/>
    <n v="0"/>
    <n v="0"/>
    <x v="0"/>
    <m/>
    <m/>
    <n v="56.3"/>
    <x v="0"/>
  </r>
  <r>
    <x v="26"/>
    <n v="24225"/>
    <x v="4007"/>
    <n v="1148"/>
    <n v="45791"/>
    <m/>
    <s v="Inma Yugueros"/>
    <n v="45804"/>
    <s v="OK"/>
    <m/>
    <n v="0"/>
    <s v="No"/>
    <m/>
    <s v="No"/>
    <s v="No"/>
    <s v="No"/>
    <m/>
    <m/>
    <m/>
    <m/>
    <m/>
    <m/>
    <m/>
    <m/>
    <s v="No"/>
    <s v="No"/>
    <m/>
    <m/>
    <m/>
    <m/>
    <x v="5"/>
    <n v="0"/>
    <n v="0"/>
    <n v="6"/>
    <x v="1"/>
    <m/>
    <m/>
    <n v="114.8"/>
    <x v="0"/>
  </r>
  <r>
    <x v="26"/>
    <n v="24226"/>
    <x v="4008"/>
    <n v="180"/>
    <n v="45791"/>
    <m/>
    <s v="Inma Yugueros"/>
    <m/>
    <m/>
    <m/>
    <n v="0"/>
    <m/>
    <m/>
    <m/>
    <m/>
    <m/>
    <m/>
    <m/>
    <m/>
    <m/>
    <m/>
    <m/>
    <m/>
    <m/>
    <m/>
    <m/>
    <m/>
    <m/>
    <m/>
    <m/>
    <x v="5"/>
    <n v="0"/>
    <n v="0"/>
    <n v="0"/>
    <x v="0"/>
    <m/>
    <m/>
    <n v="18"/>
    <x v="0"/>
  </r>
  <r>
    <x v="26"/>
    <n v="24227"/>
    <x v="4009"/>
    <n v="1838"/>
    <n v="45791"/>
    <m/>
    <s v="Inma Yugueros"/>
    <m/>
    <m/>
    <m/>
    <n v="0"/>
    <m/>
    <m/>
    <m/>
    <m/>
    <m/>
    <m/>
    <m/>
    <m/>
    <m/>
    <m/>
    <m/>
    <m/>
    <m/>
    <m/>
    <m/>
    <m/>
    <m/>
    <m/>
    <m/>
    <x v="5"/>
    <n v="0"/>
    <n v="0"/>
    <n v="0"/>
    <x v="0"/>
    <m/>
    <m/>
    <n v="183.8"/>
    <x v="0"/>
  </r>
  <r>
    <x v="26"/>
    <n v="24228"/>
    <x v="4010"/>
    <n v="596"/>
    <n v="45791"/>
    <m/>
    <s v="Inma Yugueros"/>
    <m/>
    <m/>
    <m/>
    <n v="0"/>
    <m/>
    <m/>
    <m/>
    <m/>
    <m/>
    <m/>
    <m/>
    <m/>
    <m/>
    <m/>
    <m/>
    <m/>
    <m/>
    <m/>
    <m/>
    <m/>
    <m/>
    <m/>
    <m/>
    <x v="5"/>
    <n v="0"/>
    <n v="0"/>
    <n v="0"/>
    <x v="0"/>
    <m/>
    <m/>
    <n v="59.6"/>
    <x v="0"/>
  </r>
  <r>
    <x v="26"/>
    <n v="24229"/>
    <x v="4011"/>
    <n v="368"/>
    <n v="45791"/>
    <m/>
    <s v="Inma Yugueros"/>
    <m/>
    <m/>
    <m/>
    <n v="0"/>
    <m/>
    <m/>
    <m/>
    <m/>
    <m/>
    <m/>
    <m/>
    <m/>
    <m/>
    <m/>
    <m/>
    <m/>
    <m/>
    <m/>
    <m/>
    <m/>
    <m/>
    <m/>
    <m/>
    <x v="5"/>
    <n v="0"/>
    <n v="0"/>
    <n v="0"/>
    <x v="0"/>
    <m/>
    <m/>
    <n v="36.799999999999997"/>
    <x v="0"/>
  </r>
  <r>
    <x v="26"/>
    <n v="24230"/>
    <x v="4012"/>
    <n v="402"/>
    <n v="45791"/>
    <m/>
    <s v="Inma Yugueros"/>
    <m/>
    <m/>
    <m/>
    <n v="0"/>
    <m/>
    <m/>
    <m/>
    <m/>
    <m/>
    <m/>
    <m/>
    <m/>
    <m/>
    <m/>
    <m/>
    <m/>
    <m/>
    <m/>
    <m/>
    <m/>
    <m/>
    <m/>
    <m/>
    <x v="5"/>
    <n v="0"/>
    <n v="0"/>
    <n v="0"/>
    <x v="0"/>
    <m/>
    <m/>
    <n v="40.200000000000003"/>
    <x v="0"/>
  </r>
  <r>
    <x v="27"/>
    <n v="23001"/>
    <x v="4013"/>
    <n v="930"/>
    <n v="45788"/>
    <n v="45833"/>
    <s v="Virginia S"/>
    <m/>
    <s v="FASE 2"/>
    <s v="SOL-2025/00182494-PID@"/>
    <n v="0"/>
    <m/>
    <m/>
    <m/>
    <m/>
    <m/>
    <m/>
    <m/>
    <m/>
    <m/>
    <m/>
    <m/>
    <m/>
    <m/>
    <m/>
    <m/>
    <m/>
    <m/>
    <m/>
    <m/>
    <x v="3"/>
    <n v="0"/>
    <n v="0"/>
    <n v="0"/>
    <x v="0"/>
    <m/>
    <m/>
    <n v="93"/>
    <x v="0"/>
  </r>
  <r>
    <x v="27"/>
    <n v="23002"/>
    <x v="4014"/>
    <n v="21581"/>
    <n v="45788"/>
    <n v="45818"/>
    <s v="Virginia S"/>
    <n v="45804"/>
    <s v="FASE 2"/>
    <m/>
    <n v="0"/>
    <m/>
    <m/>
    <m/>
    <m/>
    <m/>
    <m/>
    <m/>
    <m/>
    <m/>
    <m/>
    <m/>
    <m/>
    <m/>
    <m/>
    <m/>
    <m/>
    <m/>
    <m/>
    <m/>
    <x v="3"/>
    <n v="0"/>
    <n v="0"/>
    <n v="0"/>
    <x v="0"/>
    <m/>
    <m/>
    <n v="2158.1"/>
    <x v="0"/>
  </r>
  <r>
    <x v="27"/>
    <n v="23003"/>
    <x v="4015"/>
    <n v="10243"/>
    <n v="45788"/>
    <m/>
    <s v="Virginia S"/>
    <n v="45805"/>
    <s v="OK"/>
    <m/>
    <n v="0"/>
    <s v="-"/>
    <n v="0"/>
    <s v="Sí"/>
    <n v="45491"/>
    <s v="No"/>
    <n v="0"/>
    <n v="0"/>
    <n v="0"/>
    <n v="0"/>
    <n v="0"/>
    <n v="0"/>
    <n v="0"/>
    <s v="No"/>
    <s v="No"/>
    <s v="No"/>
    <m/>
    <m/>
    <m/>
    <m/>
    <x v="3"/>
    <n v="0"/>
    <n v="0"/>
    <n v="16"/>
    <x v="2"/>
    <n v="0"/>
    <n v="0"/>
    <n v="1024.3"/>
    <x v="0"/>
  </r>
  <r>
    <x v="27"/>
    <n v="23004"/>
    <x v="4016"/>
    <n v="456"/>
    <n v="45788"/>
    <n v="45833"/>
    <s v="Virginia S"/>
    <s v="Lo recibieron 20/05"/>
    <s v="FASE 2"/>
    <s v="SOL-2025/00182495-PID@"/>
    <n v="0"/>
    <m/>
    <m/>
    <m/>
    <m/>
    <m/>
    <m/>
    <m/>
    <m/>
    <m/>
    <m/>
    <m/>
    <m/>
    <m/>
    <m/>
    <m/>
    <m/>
    <m/>
    <m/>
    <m/>
    <x v="3"/>
    <n v="0"/>
    <n v="0"/>
    <n v="0"/>
    <x v="0"/>
    <m/>
    <m/>
    <n v="45.6"/>
    <x v="0"/>
  </r>
  <r>
    <x v="27"/>
    <n v="23005"/>
    <x v="4017"/>
    <n v="35619"/>
    <n v="45788"/>
    <n v="45833"/>
    <s v="Virginia S"/>
    <s v="Lo recibieron 13/05"/>
    <s v="FASE 2"/>
    <s v="SOL-2025/00182496-PID@"/>
    <n v="420"/>
    <n v="45627"/>
    <n v="0.15"/>
    <s v="Sí"/>
    <n v="45474"/>
    <s v="No"/>
    <n v="0"/>
    <n v="6000"/>
    <m/>
    <n v="37"/>
    <n v="0"/>
    <n v="1"/>
    <n v="0"/>
    <s v="RESRUJA, Mi Fiel Amigo, El Refugio y AMECO"/>
    <s v="Sí, 2 clínicas veterinarias del Municipio"/>
    <s v="Sí, 2 clínicas veterinarias del Municipio"/>
    <m/>
    <m/>
    <m/>
    <m/>
    <x v="3"/>
    <n v="0.15"/>
    <n v="63"/>
    <n v="15"/>
    <x v="1"/>
    <n v="0.16844942306072602"/>
    <m/>
    <n v="3561.9"/>
    <x v="1"/>
  </r>
  <r>
    <x v="27"/>
    <n v="23006"/>
    <x v="4018"/>
    <n v="5376"/>
    <n v="45788"/>
    <n v="45833"/>
    <s v="Virginia S"/>
    <n v="46059"/>
    <s v="FASE 2"/>
    <s v="SOL-2025/00182498-PID@"/>
    <n v="0"/>
    <s v="-"/>
    <n v="0"/>
    <s v="Si"/>
    <n v="45504"/>
    <s v="No"/>
    <n v="0"/>
    <n v="6000"/>
    <m/>
    <n v="0"/>
    <n v="0"/>
    <n v="0"/>
    <n v="0"/>
    <s v="Ilustre Colegio Oficial de Veterinarios de Jaén y RESURJA"/>
    <s v="No"/>
    <s v="No"/>
    <m/>
    <m/>
    <m/>
    <m/>
    <x v="3"/>
    <n v="0"/>
    <n v="0"/>
    <n v="15"/>
    <x v="1"/>
    <n v="1.1160714285714286"/>
    <m/>
    <n v="537.6"/>
    <x v="0"/>
  </r>
  <r>
    <x v="27"/>
    <n v="23007"/>
    <x v="4019"/>
    <n v="3531"/>
    <n v="45788"/>
    <s v="Borrador en transparencia: 603325932"/>
    <s v="Virginia S"/>
    <n v="45796"/>
    <s v="FASE 2"/>
    <m/>
    <n v="98"/>
    <n v="45796"/>
    <n v="0.68359999999999999"/>
    <s v="Sí"/>
    <s v="Que lo busque en su portal"/>
    <s v="Sí"/>
    <n v="0.24479999999999999"/>
    <n v="4000"/>
    <m/>
    <n v="0"/>
    <n v="0"/>
    <n v="0"/>
    <n v="0"/>
    <s v="RESURJA y Asociación Patitas Cansadas"/>
    <s v="Sí"/>
    <s v="No"/>
    <m/>
    <m/>
    <m/>
    <m/>
    <x v="3"/>
    <n v="0.68359999999999999"/>
    <n v="67"/>
    <n v="15"/>
    <x v="1"/>
    <n v="1.1328235627301049"/>
    <m/>
    <n v="353.1"/>
    <x v="1"/>
  </r>
  <r>
    <x v="27"/>
    <n v="23008"/>
    <x v="4020"/>
    <n v="1685"/>
    <n v="45788"/>
    <n v="45833"/>
    <s v="Virginia S"/>
    <n v="46058"/>
    <s v="FASE 2"/>
    <s v="SOL-2025/00182499-PID@"/>
    <n v="0"/>
    <s v="-"/>
    <n v="0"/>
    <s v="Sí"/>
    <n v="6692911"/>
    <s v="No"/>
    <n v="0"/>
    <n v="1225.6400000000001"/>
    <m/>
    <n v="0"/>
    <n v="0"/>
    <n v="0"/>
    <n v="0"/>
    <s v="Diputación Provincial de Jaén"/>
    <s v="No"/>
    <s v="No"/>
    <m/>
    <m/>
    <m/>
    <m/>
    <x v="3"/>
    <n v="0"/>
    <n v="0"/>
    <n v="15"/>
    <x v="1"/>
    <n v="0.72738278931750744"/>
    <m/>
    <n v="168.5"/>
    <x v="0"/>
  </r>
  <r>
    <x v="27"/>
    <n v="23905"/>
    <x v="4021"/>
    <n v="2143"/>
    <n v="45788"/>
    <m/>
    <s v="Virginia S"/>
    <n v="45782"/>
    <s v="OK"/>
    <m/>
    <n v="0"/>
    <s v="-"/>
    <n v="0"/>
    <s v="Sí"/>
    <n v="45492"/>
    <s v="No"/>
    <n v="0"/>
    <n v="0"/>
    <n v="0"/>
    <n v="0"/>
    <n v="0"/>
    <n v="0"/>
    <n v="0"/>
    <s v="No"/>
    <s v="No"/>
    <s v="No"/>
    <m/>
    <m/>
    <m/>
    <m/>
    <x v="3"/>
    <n v="0"/>
    <n v="0"/>
    <n v="16"/>
    <x v="2"/>
    <n v="0"/>
    <n v="0"/>
    <n v="214.3"/>
    <x v="0"/>
  </r>
  <r>
    <x v="27"/>
    <n v="23009"/>
    <x v="4022"/>
    <n v="15677"/>
    <n v="45788"/>
    <n v="45833"/>
    <s v="Virginia S"/>
    <s v="Lo recibieron 12/05"/>
    <s v="FASE 2"/>
    <s v="SOL-2025/00182500-PID@"/>
    <n v="0"/>
    <m/>
    <m/>
    <m/>
    <m/>
    <m/>
    <m/>
    <m/>
    <m/>
    <m/>
    <m/>
    <m/>
    <m/>
    <m/>
    <m/>
    <m/>
    <m/>
    <m/>
    <m/>
    <m/>
    <x v="3"/>
    <n v="0"/>
    <n v="0"/>
    <n v="0"/>
    <x v="0"/>
    <m/>
    <m/>
    <n v="1567.7"/>
    <x v="0"/>
  </r>
  <r>
    <x v="27"/>
    <n v="23010"/>
    <x v="4023"/>
    <n v="17264"/>
    <n v="45788"/>
    <m/>
    <s v="Virginia S"/>
    <n v="45789"/>
    <s v="OK"/>
    <m/>
    <n v="192"/>
    <n v="45748"/>
    <n v="0.54"/>
    <s v="Sí"/>
    <n v="45118"/>
    <s v="Sí"/>
    <n v="0.54"/>
    <n v="11000"/>
    <m/>
    <n v="0"/>
    <n v="103"/>
    <n v="4"/>
    <n v="19"/>
    <s v="Veterinaria Ghandi y RESURJA"/>
    <s v="Sí"/>
    <s v="Sí"/>
    <m/>
    <m/>
    <m/>
    <m/>
    <x v="3"/>
    <n v="0.54"/>
    <n v="104"/>
    <n v="15"/>
    <x v="1"/>
    <n v="0.63716404077849864"/>
    <m/>
    <n v="1726.4"/>
    <x v="1"/>
  </r>
  <r>
    <x v="27"/>
    <n v="23011"/>
    <x v="4024"/>
    <n v="2563"/>
    <n v="45788"/>
    <n v="45839"/>
    <s v="Virginia S"/>
    <s v="Lo recibieron 12/05"/>
    <s v="04/02/2026"/>
    <s v="SOL-2025/00182675-PID@"/>
    <n v="240"/>
    <s v="-"/>
    <n v="0.73"/>
    <s v="Sí"/>
    <n v="45477"/>
    <s v="No"/>
    <n v="0"/>
    <n v="3500"/>
    <m/>
    <n v="0"/>
    <n v="0"/>
    <n v="0"/>
    <n v="0"/>
    <s v="RESURJA"/>
    <s v="RESURJA"/>
    <s v="No"/>
    <m/>
    <m/>
    <m/>
    <m/>
    <x v="3"/>
    <n v="0.73"/>
    <n v="175"/>
    <n v="15"/>
    <x v="1"/>
    <n v="1.3655872024970737"/>
    <m/>
    <n v="256.3"/>
    <x v="1"/>
  </r>
  <r>
    <x v="27"/>
    <n v="23012"/>
    <x v="4025"/>
    <n v="4968"/>
    <n v="45788"/>
    <n v="45839"/>
    <s v="Virginia S"/>
    <s v="Lo recibieron 13/05"/>
    <s v="FASE 2"/>
    <s v="SOL-2025/00182676-PID@"/>
    <n v="0"/>
    <m/>
    <m/>
    <m/>
    <m/>
    <m/>
    <m/>
    <m/>
    <m/>
    <m/>
    <m/>
    <m/>
    <m/>
    <m/>
    <m/>
    <m/>
    <m/>
    <m/>
    <m/>
    <m/>
    <x v="3"/>
    <n v="0"/>
    <n v="0"/>
    <n v="0"/>
    <x v="0"/>
    <m/>
    <m/>
    <n v="496.8"/>
    <x v="0"/>
  </r>
  <r>
    <x v="27"/>
    <n v="23902"/>
    <x v="4026"/>
    <n v="2571"/>
    <n v="45788"/>
    <n v="45839"/>
    <s v="Virginia S"/>
    <s v="Lo recibieron 12/05"/>
    <s v="FASE 2"/>
    <s v="SOL-2025/00182677-PID@"/>
    <n v="0"/>
    <m/>
    <m/>
    <m/>
    <m/>
    <m/>
    <m/>
    <m/>
    <m/>
    <m/>
    <m/>
    <m/>
    <m/>
    <m/>
    <m/>
    <m/>
    <m/>
    <m/>
    <m/>
    <m/>
    <x v="3"/>
    <n v="0"/>
    <n v="0"/>
    <n v="0"/>
    <x v="0"/>
    <m/>
    <m/>
    <n v="257.10000000000002"/>
    <x v="0"/>
  </r>
  <r>
    <x v="27"/>
    <n v="23014"/>
    <x v="4027"/>
    <n v="2947"/>
    <n v="45788"/>
    <m/>
    <s v="Virginia S"/>
    <n v="45803"/>
    <s v="OK"/>
    <m/>
    <n v="80"/>
    <s v="-"/>
    <n v="0"/>
    <s v="Sí"/>
    <n v="45786"/>
    <s v="No"/>
    <n v="0"/>
    <n v="0"/>
    <n v="0"/>
    <n v="0"/>
    <n v="0"/>
    <n v="0"/>
    <n v="0"/>
    <s v="No"/>
    <s v="No"/>
    <s v="No"/>
    <m/>
    <m/>
    <m/>
    <m/>
    <x v="3"/>
    <n v="0"/>
    <n v="0"/>
    <n v="16"/>
    <x v="2"/>
    <n v="0"/>
    <n v="0"/>
    <n v="294.7"/>
    <x v="1"/>
  </r>
  <r>
    <x v="27"/>
    <n v="23015"/>
    <x v="4028"/>
    <n v="1509"/>
    <n v="45788"/>
    <n v="45839"/>
    <s v="Virginia S"/>
    <s v="Lo recibieron 12/05"/>
    <s v="FASE 2"/>
    <s v="SOL-2025/00182678-PID@"/>
    <n v="106"/>
    <n v="45930"/>
    <n v="0.14000000000000001"/>
    <s v="Sí"/>
    <n v="45485"/>
    <s v="No"/>
    <n v="0"/>
    <m/>
    <m/>
    <n v="9"/>
    <n v="0"/>
    <n v="0"/>
    <n v="0"/>
    <s v="RESURJA"/>
    <s v="RESURJA"/>
    <s v="&quot;Se acude a veterinario según se va necesitando&quot;"/>
    <m/>
    <m/>
    <m/>
    <m/>
    <x v="3"/>
    <n v="0.14000000000000001"/>
    <n v="15"/>
    <n v="14"/>
    <x v="1"/>
    <m/>
    <m/>
    <n v="150.9"/>
    <x v="1"/>
  </r>
  <r>
    <x v="27"/>
    <n v="23016"/>
    <x v="4029"/>
    <n v="429"/>
    <n v="45788"/>
    <n v="45839"/>
    <s v="Virginia S"/>
    <n v="46048"/>
    <s v="FASE 2"/>
    <s v="SOL-2025/00182679-PID@"/>
    <n v="0"/>
    <s v="-"/>
    <n v="0"/>
    <s v="No"/>
    <s v="-"/>
    <s v="No"/>
    <n v="0"/>
    <n v="0"/>
    <n v="0"/>
    <n v="0"/>
    <n v="0"/>
    <n v="0"/>
    <n v="0"/>
    <s v="RESURJA"/>
    <s v="No"/>
    <s v="No"/>
    <m/>
    <m/>
    <m/>
    <m/>
    <x v="3"/>
    <n v="0"/>
    <n v="0"/>
    <n v="16"/>
    <x v="2"/>
    <n v="0"/>
    <n v="0"/>
    <n v="42.9"/>
    <x v="0"/>
  </r>
  <r>
    <x v="27"/>
    <n v="23017"/>
    <x v="4030"/>
    <n v="1651"/>
    <n v="45788"/>
    <m/>
    <s v="Virginia S"/>
    <n v="45797"/>
    <s v="OK"/>
    <m/>
    <n v="57"/>
    <s v="-"/>
    <n v="0"/>
    <s v="Sí"/>
    <s v="-"/>
    <s v="No"/>
    <m/>
    <m/>
    <m/>
    <m/>
    <m/>
    <m/>
    <m/>
    <s v="Diputación Provincial de Jaén"/>
    <s v="No"/>
    <s v="No"/>
    <m/>
    <m/>
    <m/>
    <m/>
    <x v="3"/>
    <n v="0"/>
    <n v="0"/>
    <n v="9"/>
    <x v="1"/>
    <m/>
    <m/>
    <n v="165.1"/>
    <x v="1"/>
  </r>
  <r>
    <x v="27"/>
    <n v="23018"/>
    <x v="4031"/>
    <n v="2632"/>
    <n v="45788"/>
    <s v="Borrador en Transparencia:: 603328352"/>
    <s v="Virginia S"/>
    <s v="Rechazada"/>
    <s v="FASE 2"/>
    <m/>
    <n v="0"/>
    <m/>
    <m/>
    <m/>
    <m/>
    <m/>
    <m/>
    <m/>
    <m/>
    <m/>
    <m/>
    <m/>
    <m/>
    <m/>
    <m/>
    <m/>
    <m/>
    <m/>
    <m/>
    <m/>
    <x v="3"/>
    <n v="0"/>
    <n v="0"/>
    <n v="0"/>
    <x v="0"/>
    <m/>
    <m/>
    <n v="263.2"/>
    <x v="0"/>
  </r>
  <r>
    <x v="27"/>
    <n v="23019"/>
    <x v="4032"/>
    <n v="1703"/>
    <n v="45788"/>
    <m/>
    <s v="Virginia S"/>
    <n v="45814"/>
    <s v="OK"/>
    <m/>
    <n v="8"/>
    <n v="45499"/>
    <n v="0"/>
    <s v="Sí"/>
    <n v="45499"/>
    <s v="No"/>
    <n v="0"/>
    <m/>
    <n v="0"/>
    <n v="0"/>
    <n v="0"/>
    <n v="0"/>
    <n v="0"/>
    <s v="RESURJA"/>
    <s v="RESURJA"/>
    <s v="No"/>
    <m/>
    <m/>
    <m/>
    <m/>
    <x v="3"/>
    <n v="0"/>
    <n v="0"/>
    <n v="15"/>
    <x v="1"/>
    <m/>
    <n v="0"/>
    <n v="170.3"/>
    <x v="2"/>
  </r>
  <r>
    <x v="27"/>
    <n v="23020"/>
    <x v="4033"/>
    <n v="1761"/>
    <n v="45788"/>
    <m/>
    <s v="Virginia S"/>
    <n v="45793"/>
    <s v="OK"/>
    <m/>
    <n v="0"/>
    <s v="-"/>
    <n v="0"/>
    <s v="No"/>
    <s v="-"/>
    <s v="No"/>
    <n v="0"/>
    <n v="0"/>
    <n v="0"/>
    <n v="0"/>
    <n v="0"/>
    <n v="0"/>
    <n v="0"/>
    <s v="Diputación Provincial de Jaén a través de Resurja"/>
    <s v="No"/>
    <s v="No"/>
    <m/>
    <m/>
    <m/>
    <m/>
    <x v="3"/>
    <n v="0"/>
    <n v="0"/>
    <n v="16"/>
    <x v="2"/>
    <n v="0"/>
    <n v="0"/>
    <n v="176.1"/>
    <x v="0"/>
  </r>
  <r>
    <x v="27"/>
    <n v="23021"/>
    <x v="4034"/>
    <n v="597"/>
    <n v="45790"/>
    <n v="45839"/>
    <s v="Virginia S"/>
    <s v="Lo recibieron 14/05"/>
    <s v="FASE 2"/>
    <s v="SOL-2025/00182681-PID@"/>
    <n v="0"/>
    <m/>
    <m/>
    <m/>
    <m/>
    <m/>
    <m/>
    <m/>
    <m/>
    <m/>
    <m/>
    <m/>
    <m/>
    <m/>
    <m/>
    <m/>
    <m/>
    <m/>
    <m/>
    <m/>
    <x v="3"/>
    <n v="0"/>
    <n v="0"/>
    <n v="0"/>
    <x v="0"/>
    <m/>
    <m/>
    <n v="59.7"/>
    <x v="0"/>
  </r>
  <r>
    <x v="27"/>
    <n v="23901"/>
    <x v="4035"/>
    <n v="1293"/>
    <n v="45790"/>
    <n v="45839"/>
    <s v="Virginia S"/>
    <s v="Lo recibieron 14/05"/>
    <s v="FASE 2"/>
    <s v="SOL-2025/00182682-PID@"/>
    <n v="0"/>
    <m/>
    <m/>
    <m/>
    <m/>
    <m/>
    <m/>
    <m/>
    <m/>
    <m/>
    <m/>
    <m/>
    <m/>
    <m/>
    <m/>
    <m/>
    <m/>
    <m/>
    <m/>
    <m/>
    <x v="3"/>
    <n v="0"/>
    <n v="0"/>
    <n v="0"/>
    <x v="0"/>
    <m/>
    <m/>
    <n v="129.30000000000001"/>
    <x v="0"/>
  </r>
  <r>
    <x v="27"/>
    <n v="23024"/>
    <x v="4036"/>
    <n v="14681"/>
    <n v="45790"/>
    <m/>
    <s v="Virginia S"/>
    <n v="45796"/>
    <s v="OK"/>
    <m/>
    <n v="488"/>
    <n v="45597"/>
    <n v="0.25"/>
    <s v="No"/>
    <s v="Próximamente"/>
    <s v="Sí"/>
    <n v="0.25"/>
    <n v="3000"/>
    <n v="5000"/>
    <n v="0"/>
    <n v="0"/>
    <n v="0"/>
    <n v="0"/>
    <s v="Asociación Villa Miau"/>
    <s v="Sí"/>
    <s v="Sí"/>
    <m/>
    <m/>
    <m/>
    <m/>
    <x v="3"/>
    <n v="0.25"/>
    <n v="122"/>
    <n v="16"/>
    <x v="2"/>
    <n v="0.20434575301409985"/>
    <n v="0.34057625502349975"/>
    <n v="1468.1"/>
    <x v="1"/>
  </r>
  <r>
    <x v="27"/>
    <n v="23025"/>
    <x v="4037"/>
    <n v="3156"/>
    <n v="45790"/>
    <n v="45839"/>
    <s v="Virginia S"/>
    <s v="Lo recibieron 14/05"/>
    <s v="FASE 2"/>
    <s v="SOL-2025/00182683-PID@"/>
    <n v="0"/>
    <m/>
    <m/>
    <m/>
    <m/>
    <m/>
    <m/>
    <m/>
    <m/>
    <m/>
    <m/>
    <m/>
    <m/>
    <m/>
    <m/>
    <m/>
    <m/>
    <m/>
    <m/>
    <m/>
    <x v="3"/>
    <n v="0"/>
    <n v="0"/>
    <n v="0"/>
    <x v="0"/>
    <m/>
    <m/>
    <n v="315.60000000000002"/>
    <x v="0"/>
  </r>
  <r>
    <x v="27"/>
    <n v="23026"/>
    <x v="4038"/>
    <n v="3840"/>
    <n v="45790"/>
    <n v="45839"/>
    <s v="Virginia S"/>
    <s v="Lo recibieron 14/05"/>
    <s v="FASE 2"/>
    <s v="SOL-2025/00182684-PID@"/>
    <n v="0"/>
    <m/>
    <m/>
    <m/>
    <m/>
    <m/>
    <m/>
    <m/>
    <m/>
    <m/>
    <m/>
    <m/>
    <m/>
    <m/>
    <m/>
    <m/>
    <m/>
    <m/>
    <m/>
    <m/>
    <x v="3"/>
    <n v="0"/>
    <n v="0"/>
    <n v="0"/>
    <x v="0"/>
    <m/>
    <m/>
    <n v="384"/>
    <x v="0"/>
  </r>
  <r>
    <x v="27"/>
    <n v="23027"/>
    <x v="4039"/>
    <n v="771"/>
    <n v="45790"/>
    <n v="45839"/>
    <s v="Virginia S"/>
    <n v="46034"/>
    <s v="FASE 2"/>
    <s v="SOL-2025/00182685-PID@"/>
    <n v="0"/>
    <s v="-"/>
    <n v="0"/>
    <s v="No"/>
    <s v="-"/>
    <s v="No"/>
    <n v="0"/>
    <n v="0"/>
    <n v="0"/>
    <n v="0"/>
    <n v="0"/>
    <n v="0"/>
    <n v="0"/>
    <s v="Colegio Oficial de Veterinarios de Jaén"/>
    <s v="RESURJA"/>
    <s v="Sí"/>
    <m/>
    <m/>
    <m/>
    <m/>
    <x v="3"/>
    <n v="0"/>
    <n v="0"/>
    <n v="16"/>
    <x v="2"/>
    <n v="0"/>
    <n v="0"/>
    <n v="77.099999999999994"/>
    <x v="0"/>
  </r>
  <r>
    <x v="27"/>
    <n v="23028"/>
    <x v="4040"/>
    <n v="7012"/>
    <n v="45790"/>
    <n v="45839"/>
    <s v="Virginia S"/>
    <n v="46098"/>
    <s v="FASE 2"/>
    <s v="SOL-2025/00182686-PID@"/>
    <n v="0"/>
    <s v="-"/>
    <n v="0"/>
    <s v="Sí"/>
    <n v="45531"/>
    <s v="No"/>
    <n v="0"/>
    <n v="0"/>
    <n v="0"/>
    <n v="0"/>
    <n v="0"/>
    <n v="0"/>
    <n v="0"/>
    <s v="Diputació Jaen"/>
    <s v="No"/>
    <s v="No"/>
    <m/>
    <m/>
    <m/>
    <m/>
    <x v="3"/>
    <n v="0"/>
    <n v="0"/>
    <n v="16"/>
    <x v="2"/>
    <n v="0"/>
    <n v="0"/>
    <n v="701.2"/>
    <x v="0"/>
  </r>
  <r>
    <x v="27"/>
    <n v="23029"/>
    <x v="4041"/>
    <n v="869"/>
    <n v="45790"/>
    <m/>
    <s v="Virginia S"/>
    <n v="45799"/>
    <s v="OK"/>
    <m/>
    <n v="0"/>
    <s v="-"/>
    <n v="0"/>
    <s v="No"/>
    <s v="-"/>
    <s v="No"/>
    <n v="0"/>
    <n v="0"/>
    <n v="0"/>
    <n v="0"/>
    <n v="0"/>
    <n v="0"/>
    <n v="0"/>
    <s v="RESURJA"/>
    <s v="No"/>
    <s v="No"/>
    <m/>
    <m/>
    <m/>
    <m/>
    <x v="3"/>
    <n v="0"/>
    <n v="0"/>
    <n v="16"/>
    <x v="2"/>
    <n v="0"/>
    <n v="0"/>
    <n v="86.9"/>
    <x v="0"/>
  </r>
  <r>
    <x v="27"/>
    <n v="23030"/>
    <x v="4042"/>
    <n v="1322"/>
    <n v="45790"/>
    <n v="45892"/>
    <s v="Virginia S"/>
    <n v="46006"/>
    <s v="FASE 2"/>
    <s v="SOL-2025/00183772-PID@"/>
    <n v="0"/>
    <s v="-"/>
    <n v="0"/>
    <s v="No"/>
    <s v="-"/>
    <s v="No"/>
    <n v="0"/>
    <n v="0"/>
    <n v="0"/>
    <n v="0"/>
    <n v="0"/>
    <n v="0"/>
    <n v="0"/>
    <s v="No"/>
    <s v="No"/>
    <s v="No"/>
    <m/>
    <m/>
    <m/>
    <m/>
    <x v="3"/>
    <n v="0"/>
    <n v="0"/>
    <n v="16"/>
    <x v="2"/>
    <n v="0"/>
    <n v="0"/>
    <n v="132.19999999999999"/>
    <x v="0"/>
  </r>
  <r>
    <x v="27"/>
    <n v="23031"/>
    <x v="4043"/>
    <n v="902"/>
    <n v="45790"/>
    <n v="45892"/>
    <s v="Virginia S"/>
    <s v="27/11/2025 y 26/02/2026"/>
    <s v="FASE 2"/>
    <s v="SOL-2025/00183773-PID@"/>
    <n v="25"/>
    <n v="2024"/>
    <n v="2.5"/>
    <s v="No"/>
    <s v="-"/>
    <s v="Sí"/>
    <n v="0.18"/>
    <n v="0"/>
    <n v="0"/>
    <n v="0"/>
    <n v="0"/>
    <n v="0"/>
    <n v="0"/>
    <s v="Colegio Oficial de Veterinarios"/>
    <s v="RESURJA"/>
    <s v="Clínica veterinaria Arca de Noé"/>
    <m/>
    <m/>
    <m/>
    <m/>
    <x v="3"/>
    <n v="2.5000000000000001E-2"/>
    <n v="1"/>
    <n v="16"/>
    <x v="2"/>
    <n v="0"/>
    <n v="0"/>
    <n v="90.2"/>
    <x v="1"/>
  </r>
  <r>
    <x v="27"/>
    <n v="23032"/>
    <x v="4044"/>
    <n v="591"/>
    <n v="45790"/>
    <n v="45892"/>
    <s v="Virginia S"/>
    <n v="45988"/>
    <s v="FASE 2"/>
    <s v="SOL-2025/00183774-PID@"/>
    <n v="0"/>
    <s v="-"/>
    <n v="0"/>
    <s v="No"/>
    <s v="-"/>
    <s v="No"/>
    <n v="0"/>
    <n v="0"/>
    <n v="0"/>
    <n v="0"/>
    <n v="0"/>
    <n v="0"/>
    <n v="0"/>
    <s v="No"/>
    <s v="No"/>
    <s v="No"/>
    <m/>
    <m/>
    <m/>
    <m/>
    <x v="3"/>
    <n v="0"/>
    <n v="0"/>
    <n v="16"/>
    <x v="2"/>
    <n v="0"/>
    <n v="0"/>
    <n v="59.1"/>
    <x v="0"/>
  </r>
  <r>
    <x v="27"/>
    <n v="23033"/>
    <x v="4045"/>
    <n v="1551"/>
    <n v="45790"/>
    <n v="45818"/>
    <s v="Virginia S"/>
    <n v="45792"/>
    <s v="FASE 2"/>
    <m/>
    <n v="0"/>
    <m/>
    <m/>
    <m/>
    <m/>
    <m/>
    <m/>
    <m/>
    <m/>
    <m/>
    <m/>
    <m/>
    <m/>
    <m/>
    <m/>
    <m/>
    <m/>
    <m/>
    <m/>
    <m/>
    <x v="3"/>
    <n v="0"/>
    <n v="0"/>
    <n v="0"/>
    <x v="0"/>
    <m/>
    <m/>
    <n v="155.1"/>
    <x v="0"/>
  </r>
  <r>
    <x v="27"/>
    <n v="23034"/>
    <x v="4046"/>
    <n v="2990"/>
    <n v="45790"/>
    <n v="45818"/>
    <s v="Virginia S"/>
    <n v="45811"/>
    <s v="FASE 2"/>
    <m/>
    <n v="0"/>
    <m/>
    <m/>
    <m/>
    <m/>
    <m/>
    <m/>
    <m/>
    <m/>
    <m/>
    <m/>
    <m/>
    <m/>
    <m/>
    <m/>
    <m/>
    <m/>
    <m/>
    <m/>
    <m/>
    <x v="3"/>
    <n v="0"/>
    <n v="0"/>
    <n v="0"/>
    <x v="0"/>
    <m/>
    <m/>
    <n v="299"/>
    <x v="0"/>
  </r>
  <r>
    <x v="27"/>
    <n v="23035"/>
    <x v="4047"/>
    <n v="1342"/>
    <n v="45790"/>
    <n v="45892"/>
    <s v="Virginia S"/>
    <s v="Lo recibieron 20/05"/>
    <s v="FASE 2"/>
    <s v="SOL-2025/00183775-PID@"/>
    <n v="0"/>
    <m/>
    <m/>
    <m/>
    <m/>
    <m/>
    <m/>
    <m/>
    <m/>
    <m/>
    <m/>
    <m/>
    <m/>
    <m/>
    <m/>
    <m/>
    <m/>
    <m/>
    <m/>
    <m/>
    <x v="3"/>
    <n v="0"/>
    <n v="0"/>
    <n v="0"/>
    <x v="0"/>
    <m/>
    <m/>
    <n v="134.19999999999999"/>
    <x v="0"/>
  </r>
  <r>
    <x v="27"/>
    <n v="23037"/>
    <x v="4048"/>
    <n v="547"/>
    <n v="45790"/>
    <n v="45892"/>
    <s v="Virginia S"/>
    <n v="45979"/>
    <s v="OK"/>
    <s v="SOL-2025/00183776-PID@"/>
    <n v="0"/>
    <s v="-"/>
    <n v="0"/>
    <s v="Sí"/>
    <n v="45478"/>
    <m/>
    <m/>
    <n v="0"/>
    <n v="0"/>
    <n v="2"/>
    <n v="0"/>
    <n v="0"/>
    <n v="0"/>
    <s v="No"/>
    <s v="No"/>
    <s v="No"/>
    <m/>
    <m/>
    <m/>
    <m/>
    <x v="3"/>
    <n v="0"/>
    <n v="0"/>
    <n v="14"/>
    <x v="1"/>
    <n v="0"/>
    <n v="0"/>
    <n v="54.7"/>
    <x v="0"/>
  </r>
  <r>
    <x v="27"/>
    <n v="23038"/>
    <x v="4049"/>
    <n v="5218"/>
    <n v="45790"/>
    <n v="45892"/>
    <s v="Virginia S"/>
    <n v="46006"/>
    <s v="FASE 2"/>
    <s v="SOL-2025/00183777-PID@"/>
    <n v="0"/>
    <s v="-"/>
    <n v="0"/>
    <s v="No"/>
    <s v="-"/>
    <s v="No"/>
    <n v="0"/>
    <n v="0"/>
    <n v="0"/>
    <n v="0"/>
    <n v="0"/>
    <n v="0"/>
    <n v="0"/>
    <s v="No"/>
    <s v="No"/>
    <s v="No"/>
    <m/>
    <m/>
    <m/>
    <m/>
    <x v="3"/>
    <n v="0"/>
    <n v="0"/>
    <n v="16"/>
    <x v="2"/>
    <n v="0"/>
    <n v="0"/>
    <n v="521.79999999999995"/>
    <x v="0"/>
  </r>
  <r>
    <x v="27"/>
    <n v="23039"/>
    <x v="4050"/>
    <n v="2760"/>
    <n v="45790"/>
    <m/>
    <s v="Virginia S"/>
    <n v="45821"/>
    <s v="OK"/>
    <m/>
    <n v="50"/>
    <n v="2024"/>
    <n v="0"/>
    <s v="Sí"/>
    <n v="45492"/>
    <s v="No"/>
    <n v="0"/>
    <n v="1892.88"/>
    <m/>
    <n v="0"/>
    <n v="0"/>
    <n v="0"/>
    <n v="0"/>
    <s v="No"/>
    <s v="RESURJA"/>
    <s v="No"/>
    <m/>
    <m/>
    <m/>
    <m/>
    <x v="3"/>
    <n v="0"/>
    <n v="0"/>
    <n v="15"/>
    <x v="1"/>
    <n v="0.68582608695652181"/>
    <m/>
    <n v="276"/>
    <x v="1"/>
  </r>
  <r>
    <x v="27"/>
    <n v="23041"/>
    <x v="4051"/>
    <n v="591"/>
    <n v="45790"/>
    <n v="45892"/>
    <s v="Virginia S"/>
    <n v="46080"/>
    <s v="FASE 2"/>
    <s v="SOL-2025/00183778-PID@"/>
    <n v="0"/>
    <s v="-"/>
    <n v="0"/>
    <s v="No"/>
    <s v="-"/>
    <s v="No"/>
    <n v="0"/>
    <n v="0"/>
    <n v="0"/>
    <n v="0"/>
    <n v="0"/>
    <n v="0"/>
    <n v="0"/>
    <s v="RESURJA"/>
    <s v="RESURJA"/>
    <s v="No"/>
    <m/>
    <m/>
    <m/>
    <m/>
    <x v="3"/>
    <n v="0"/>
    <n v="0"/>
    <n v="16"/>
    <x v="2"/>
    <n v="0"/>
    <n v="0"/>
    <n v="59.1"/>
    <x v="0"/>
  </r>
  <r>
    <x v="27"/>
    <n v="23042"/>
    <x v="4052"/>
    <n v="343"/>
    <n v="45790"/>
    <m/>
    <s v="Virginia S"/>
    <n v="45799"/>
    <s v="OK"/>
    <m/>
    <n v="0"/>
    <s v="-"/>
    <n v="0"/>
    <s v="No"/>
    <s v="-"/>
    <s v="No"/>
    <n v="0"/>
    <n v="0"/>
    <n v="0"/>
    <n v="0"/>
    <n v="0"/>
    <n v="0"/>
    <n v="0"/>
    <s v="RESURJA"/>
    <s v="No"/>
    <s v="No"/>
    <m/>
    <m/>
    <m/>
    <m/>
    <x v="3"/>
    <n v="0"/>
    <n v="0"/>
    <n v="16"/>
    <x v="2"/>
    <n v="0"/>
    <n v="0"/>
    <n v="34.299999999999997"/>
    <x v="0"/>
  </r>
  <r>
    <x v="27"/>
    <n v="23043"/>
    <x v="4053"/>
    <n v="573"/>
    <n v="45790"/>
    <n v="45892"/>
    <s v="Virginia S"/>
    <s v="La recibieron 14/05"/>
    <s v="FASE 2"/>
    <s v="SOL-2025/00183779-PID@"/>
    <n v="0"/>
    <m/>
    <m/>
    <m/>
    <m/>
    <m/>
    <m/>
    <m/>
    <m/>
    <m/>
    <m/>
    <m/>
    <m/>
    <m/>
    <m/>
    <m/>
    <m/>
    <m/>
    <m/>
    <m/>
    <x v="3"/>
    <n v="0"/>
    <n v="0"/>
    <n v="0"/>
    <x v="0"/>
    <m/>
    <m/>
    <n v="57.3"/>
    <x v="0"/>
  </r>
  <r>
    <x v="27"/>
    <n v="23044"/>
    <x v="4054"/>
    <n v="5522"/>
    <n v="45790"/>
    <n v="45892"/>
    <s v="Virginia S"/>
    <n v="45981"/>
    <s v="OK"/>
    <s v="SOL-2025/00183780-PID@"/>
    <n v="0"/>
    <s v="No"/>
    <m/>
    <s v="Sí"/>
    <n v="45462"/>
    <m/>
    <m/>
    <m/>
    <m/>
    <m/>
    <m/>
    <m/>
    <m/>
    <s v="RESURJA"/>
    <s v="No"/>
    <s v="No"/>
    <m/>
    <m/>
    <m/>
    <m/>
    <x v="3"/>
    <n v="0"/>
    <n v="0"/>
    <n v="6"/>
    <x v="1"/>
    <m/>
    <m/>
    <n v="552.20000000000005"/>
    <x v="0"/>
  </r>
  <r>
    <x v="27"/>
    <n v="23045"/>
    <x v="4055"/>
    <n v="2419"/>
    <n v="45790"/>
    <n v="45892"/>
    <s v="Virginia S"/>
    <n v="45995"/>
    <s v="FASE 2"/>
    <s v="SOL-2025/00183781-PID@"/>
    <n v="0"/>
    <s v="-"/>
    <n v="0"/>
    <s v="No"/>
    <s v="-"/>
    <s v="No"/>
    <n v="0"/>
    <n v="0"/>
    <n v="0"/>
    <n v="0"/>
    <n v="0"/>
    <n v="0"/>
    <n v="0"/>
    <s v="No"/>
    <s v="No"/>
    <s v="No"/>
    <m/>
    <m/>
    <m/>
    <m/>
    <x v="3"/>
    <n v="0"/>
    <n v="0"/>
    <n v="16"/>
    <x v="2"/>
    <n v="0"/>
    <n v="0"/>
    <n v="241.9"/>
    <x v="0"/>
  </r>
  <r>
    <x v="27"/>
    <n v="23046"/>
    <x v="4056"/>
    <n v="2764"/>
    <n v="45790"/>
    <n v="45892"/>
    <s v="Virginia S"/>
    <n v="46085"/>
    <s v="FASE 2"/>
    <s v="SOL-2025/00183782-PID@"/>
    <n v="10"/>
    <s v="-"/>
    <n v="0"/>
    <s v="No"/>
    <s v="-"/>
    <s v="No"/>
    <n v="0"/>
    <n v="0"/>
    <n v="0"/>
    <n v="3"/>
    <n v="0"/>
    <n v="0"/>
    <n v="0"/>
    <s v="RESURJA, &quot;Asociación de Felinos en Apuros&quot;"/>
    <s v="No"/>
    <s v="No"/>
    <m/>
    <m/>
    <m/>
    <m/>
    <x v="3"/>
    <n v="0"/>
    <n v="0"/>
    <n v="16"/>
    <x v="2"/>
    <n v="0"/>
    <n v="0"/>
    <n v="276.39999999999998"/>
    <x v="2"/>
  </r>
  <r>
    <x v="27"/>
    <n v="23047"/>
    <x v="4057"/>
    <n v="1867"/>
    <n v="45790"/>
    <n v="45818"/>
    <s v="Virginia S"/>
    <n v="45805"/>
    <s v="FASE 2"/>
    <m/>
    <n v="0"/>
    <m/>
    <m/>
    <m/>
    <m/>
    <m/>
    <m/>
    <m/>
    <m/>
    <m/>
    <m/>
    <m/>
    <m/>
    <m/>
    <m/>
    <m/>
    <m/>
    <m/>
    <m/>
    <m/>
    <x v="3"/>
    <n v="0"/>
    <n v="0"/>
    <n v="0"/>
    <x v="0"/>
    <m/>
    <m/>
    <n v="186.7"/>
    <x v="0"/>
  </r>
  <r>
    <x v="27"/>
    <n v="23048"/>
    <x v="4058"/>
    <n v="882"/>
    <n v="45790"/>
    <m/>
    <s v="Virginia S"/>
    <n v="45810"/>
    <s v="OK"/>
    <m/>
    <n v="0"/>
    <s v="-"/>
    <n v="0"/>
    <s v="No"/>
    <s v="-"/>
    <s v="No"/>
    <n v="0"/>
    <n v="0"/>
    <n v="0"/>
    <n v="0"/>
    <n v="0"/>
    <n v="0"/>
    <n v="0"/>
    <s v="Diputación Provincial Jaén"/>
    <s v="No"/>
    <s v="No"/>
    <m/>
    <m/>
    <m/>
    <m/>
    <x v="3"/>
    <n v="0"/>
    <n v="0"/>
    <n v="16"/>
    <x v="2"/>
    <n v="0"/>
    <n v="0"/>
    <n v="88.2"/>
    <x v="0"/>
  </r>
  <r>
    <x v="27"/>
    <n v="23049"/>
    <x v="4059"/>
    <n v="1961"/>
    <n v="45790"/>
    <n v="45892"/>
    <s v="Virginia S"/>
    <s v="La recibieron 14/05"/>
    <s v="FASE 2"/>
    <s v="SOL-2025/00183783-PID@"/>
    <n v="0"/>
    <m/>
    <m/>
    <s v="Sí"/>
    <n v="45483"/>
    <m/>
    <m/>
    <m/>
    <m/>
    <m/>
    <m/>
    <m/>
    <m/>
    <s v="Diputación Provincial Jaén"/>
    <m/>
    <m/>
    <m/>
    <m/>
    <m/>
    <m/>
    <x v="3"/>
    <n v="0"/>
    <n v="0"/>
    <n v="3"/>
    <x v="1"/>
    <m/>
    <m/>
    <n v="196.1"/>
    <x v="0"/>
  </r>
  <r>
    <x v="27"/>
    <n v="23050"/>
    <x v="4060"/>
    <n v="112074"/>
    <n v="45790"/>
    <n v="45818"/>
    <s v="Virginia S"/>
    <s v="22/05 recibo mail, 04/06 pido respuesta vía registro salida"/>
    <s v="FASE 2"/>
    <m/>
    <n v="0"/>
    <m/>
    <m/>
    <m/>
    <m/>
    <m/>
    <m/>
    <m/>
    <m/>
    <m/>
    <m/>
    <m/>
    <m/>
    <m/>
    <m/>
    <m/>
    <m/>
    <m/>
    <m/>
    <m/>
    <x v="3"/>
    <n v="0"/>
    <n v="0"/>
    <n v="0"/>
    <x v="0"/>
    <m/>
    <m/>
    <n v="11207.4"/>
    <x v="0"/>
  </r>
  <r>
    <x v="27"/>
    <n v="23051"/>
    <x v="4061"/>
    <n v="3298"/>
    <n v="45790"/>
    <n v="45892"/>
    <s v="Virginia S"/>
    <n v="46071"/>
    <s v="FASE 2"/>
    <s v="SOL-2025/00183785-PID@"/>
    <n v="111"/>
    <s v="-"/>
    <n v="0.6"/>
    <s v="Sí"/>
    <n v="45496"/>
    <s v="No"/>
    <n v="0"/>
    <n v="0"/>
    <n v="0"/>
    <n v="15"/>
    <n v="30"/>
    <n v="0"/>
    <n v="5"/>
    <s v="Asociación Abrazo animal y RESURJA"/>
    <s v="No"/>
    <s v="No"/>
    <m/>
    <m/>
    <m/>
    <m/>
    <x v="3"/>
    <n v="0.6"/>
    <n v="67"/>
    <n v="16"/>
    <x v="2"/>
    <n v="0"/>
    <n v="0"/>
    <n v="329.8"/>
    <x v="1"/>
  </r>
  <r>
    <x v="27"/>
    <n v="23052"/>
    <x v="4062"/>
    <n v="1234"/>
    <n v="45790"/>
    <n v="45892"/>
    <s v="Virginia S"/>
    <n v="46048"/>
    <s v="FASE 2"/>
    <s v="SOL-2025/00183786-PID@"/>
    <n v="0"/>
    <s v="-"/>
    <n v="0"/>
    <s v="Sí"/>
    <n v="45491"/>
    <s v="No"/>
    <n v="0"/>
    <n v="0"/>
    <n v="0"/>
    <n v="0"/>
    <n v="0"/>
    <n v="0"/>
    <n v="0"/>
    <s v="RESURJA"/>
    <s v="No"/>
    <s v="No"/>
    <m/>
    <m/>
    <m/>
    <m/>
    <x v="3"/>
    <n v="0"/>
    <n v="0"/>
    <n v="15"/>
    <x v="1"/>
    <n v="0"/>
    <n v="0"/>
    <n v="123.4"/>
    <x v="0"/>
  </r>
  <r>
    <x v="27"/>
    <n v="23053"/>
    <x v="4063"/>
    <n v="11366"/>
    <n v="45790"/>
    <n v="45893"/>
    <s v="Virginia S"/>
    <n v="46002"/>
    <s v="FASE 2"/>
    <s v="SOL-2025/00183791-PID@"/>
    <n v="500"/>
    <n v="45962"/>
    <n v="0.3"/>
    <s v="Sí"/>
    <n v="45863"/>
    <s v="No"/>
    <n v="0"/>
    <n v="11875"/>
    <m/>
    <n v="126"/>
    <n v="30"/>
    <n v="0"/>
    <n v="25"/>
    <s v="Propio Ayuntamiento con dos asociaciones"/>
    <s v="No"/>
    <s v="Dos veterinarios de la localidad"/>
    <m/>
    <m/>
    <m/>
    <m/>
    <x v="3"/>
    <n v="0.3"/>
    <n v="150"/>
    <n v="15"/>
    <x v="1"/>
    <n v="1.0447826852014781"/>
    <m/>
    <n v="1136.5999999999999"/>
    <x v="1"/>
  </r>
  <r>
    <x v="27"/>
    <n v="23040"/>
    <x v="4064"/>
    <n v="1588"/>
    <n v="45790"/>
    <n v="45893"/>
    <s v="Virginia S"/>
    <n v="45973"/>
    <s v="OK"/>
    <s v="SOL-2025/00183792-PID@"/>
    <n v="30"/>
    <s v="-"/>
    <n v="0.9"/>
    <s v="Sí"/>
    <n v="45015"/>
    <s v="No"/>
    <n v="0"/>
    <n v="4000"/>
    <m/>
    <n v="0"/>
    <n v="27"/>
    <n v="0"/>
    <n v="0"/>
    <s v="Asociación animalista &quot;Vidas Rotas&quot;, RESURJA y veterinaria"/>
    <s v="RESURJA"/>
    <s v="Clínica Veterinaria Pachuchos S.L."/>
    <m/>
    <m/>
    <m/>
    <m/>
    <x v="3"/>
    <n v="0.9"/>
    <n v="27"/>
    <n v="15"/>
    <x v="1"/>
    <n v="2.5188916876574305"/>
    <m/>
    <n v="158.80000000000001"/>
    <x v="1"/>
  </r>
  <r>
    <x v="27"/>
    <n v="23054"/>
    <x v="4065"/>
    <n v="436"/>
    <n v="45790"/>
    <n v="45893"/>
    <s v="Virginia S"/>
    <n v="45974"/>
    <s v="OK"/>
    <s v="SOL-2025/00183793-PID@"/>
    <n v="0"/>
    <m/>
    <m/>
    <m/>
    <m/>
    <m/>
    <m/>
    <m/>
    <m/>
    <m/>
    <m/>
    <m/>
    <m/>
    <s v="RESURJA"/>
    <s v="RESURJA"/>
    <m/>
    <m/>
    <m/>
    <m/>
    <m/>
    <x v="3"/>
    <n v="0"/>
    <n v="0"/>
    <n v="2"/>
    <x v="1"/>
    <m/>
    <m/>
    <n v="43.6"/>
    <x v="0"/>
  </r>
  <r>
    <x v="27"/>
    <n v="23055"/>
    <x v="4066"/>
    <n v="55261"/>
    <n v="45790"/>
    <n v="45893"/>
    <s v="Virginia S"/>
    <s v="La recibieron 14/05"/>
    <s v="FASE 2"/>
    <s v="SOL-2025/00183794-PID@"/>
    <n v="0"/>
    <m/>
    <m/>
    <m/>
    <m/>
    <m/>
    <m/>
    <m/>
    <m/>
    <m/>
    <m/>
    <m/>
    <m/>
    <m/>
    <m/>
    <m/>
    <m/>
    <m/>
    <m/>
    <m/>
    <x v="3"/>
    <n v="0"/>
    <n v="0"/>
    <n v="0"/>
    <x v="0"/>
    <m/>
    <m/>
    <n v="5526.1"/>
    <x v="0"/>
  </r>
  <r>
    <x v="27"/>
    <n v="23056"/>
    <x v="4067"/>
    <n v="3539"/>
    <n v="45791"/>
    <n v="45893"/>
    <s v="Virginia S"/>
    <s v="La recibieron 14/05"/>
    <s v="FASE 2"/>
    <s v="SOL-2025/00183796-PID@"/>
    <n v="0"/>
    <m/>
    <m/>
    <m/>
    <m/>
    <m/>
    <m/>
    <m/>
    <m/>
    <m/>
    <m/>
    <m/>
    <m/>
    <m/>
    <m/>
    <m/>
    <m/>
    <m/>
    <m/>
    <m/>
    <x v="3"/>
    <n v="0"/>
    <n v="0"/>
    <n v="0"/>
    <x v="0"/>
    <m/>
    <m/>
    <n v="353.9"/>
    <x v="0"/>
  </r>
  <r>
    <x v="27"/>
    <n v="23057"/>
    <x v="4068"/>
    <n v="806"/>
    <n v="45791"/>
    <n v="45893"/>
    <s v="Virginia S"/>
    <n v="45973"/>
    <s v="OK"/>
    <s v="SOL-2025/00183797-PID@"/>
    <n v="0"/>
    <n v="0"/>
    <n v="0"/>
    <s v="No"/>
    <s v="-"/>
    <s v="No"/>
    <n v="0"/>
    <n v="0"/>
    <n v="0"/>
    <n v="8"/>
    <n v="0"/>
    <n v="0"/>
    <n v="0"/>
    <s v="RESUR"/>
    <s v="RESUR"/>
    <s v="No"/>
    <m/>
    <m/>
    <m/>
    <m/>
    <x v="3"/>
    <n v="0"/>
    <n v="0"/>
    <n v="16"/>
    <x v="2"/>
    <n v="0"/>
    <n v="0"/>
    <n v="80.599999999999994"/>
    <x v="0"/>
  </r>
  <r>
    <x v="27"/>
    <n v="23058"/>
    <x v="4069"/>
    <n v="11385"/>
    <n v="45791"/>
    <m/>
    <s v="Virginia S"/>
    <n v="45855"/>
    <s v="OK"/>
    <m/>
    <n v="211"/>
    <n v="45778"/>
    <n v="0.06"/>
    <s v="Sí"/>
    <n v="45300"/>
    <s v="No"/>
    <n v="0"/>
    <n v="0"/>
    <n v="0"/>
    <n v="0"/>
    <n v="0"/>
    <n v="0"/>
    <n v="0"/>
    <s v="Sí, Diputación Provincial Jaén"/>
    <s v="Sí, Doña María Dolores Claverías Espino, Proyecto CER &quot;El Gato Jiennense&quot;"/>
    <s v="Sí, José Miguel López Ultoa, vet 1003 Colegio Vet Jaén"/>
    <m/>
    <m/>
    <m/>
    <m/>
    <x v="3"/>
    <n v="0.06"/>
    <n v="13"/>
    <n v="16"/>
    <x v="2"/>
    <n v="0"/>
    <n v="0"/>
    <n v="1138.5"/>
    <x v="1"/>
  </r>
  <r>
    <x v="27"/>
    <n v="23059"/>
    <x v="4070"/>
    <n v="6507"/>
    <n v="45791"/>
    <n v="45893"/>
    <s v="Virginia S"/>
    <n v="45995"/>
    <s v="FASE 2"/>
    <s v="SOL-2025/00183798-PID@"/>
    <n v="0"/>
    <s v="-"/>
    <n v="0"/>
    <s v="No"/>
    <s v="-"/>
    <s v="No"/>
    <n v="0"/>
    <n v="0"/>
    <n v="0"/>
    <n v="0"/>
    <n v="0"/>
    <n v="0"/>
    <n v="0"/>
    <s v="No"/>
    <s v="No"/>
    <s v="No"/>
    <m/>
    <m/>
    <m/>
    <m/>
    <x v="3"/>
    <n v="0"/>
    <n v="0"/>
    <n v="16"/>
    <x v="2"/>
    <n v="0"/>
    <n v="0"/>
    <n v="650.70000000000005"/>
    <x v="0"/>
  </r>
  <r>
    <x v="27"/>
    <n v="23060"/>
    <x v="4071"/>
    <n v="24452"/>
    <n v="45791"/>
    <m/>
    <s v="Virginia S"/>
    <n v="45810"/>
    <s v="OK"/>
    <m/>
    <n v="335"/>
    <n v="2024"/>
    <n v="0.4"/>
    <s v="Sí"/>
    <n v="45498"/>
    <s v="No"/>
    <n v="0"/>
    <n v="2000"/>
    <m/>
    <n v="30"/>
    <n v="60"/>
    <n v="5"/>
    <n v="8"/>
    <s v="Sí, asociación felina Huellas Invisibles"/>
    <s v="Sí"/>
    <s v="Sí"/>
    <m/>
    <m/>
    <m/>
    <m/>
    <x v="3"/>
    <n v="0.4"/>
    <n v="134"/>
    <n v="15"/>
    <x v="1"/>
    <n v="8.1792900376247341E-2"/>
    <m/>
    <n v="2445.1999999999998"/>
    <x v="1"/>
  </r>
  <r>
    <x v="27"/>
    <n v="23061"/>
    <x v="4072"/>
    <n v="10011"/>
    <n v="45791"/>
    <n v="45893"/>
    <s v="Virginia S"/>
    <s v="La recibieron 14/05"/>
    <s v="FASE 2"/>
    <s v="SOL-2025/00183799-PID@"/>
    <n v="0"/>
    <m/>
    <m/>
    <m/>
    <m/>
    <m/>
    <m/>
    <m/>
    <m/>
    <m/>
    <m/>
    <m/>
    <m/>
    <m/>
    <m/>
    <m/>
    <m/>
    <m/>
    <m/>
    <m/>
    <x v="3"/>
    <n v="0"/>
    <n v="0"/>
    <n v="0"/>
    <x v="0"/>
    <m/>
    <m/>
    <n v="1001.1"/>
    <x v="0"/>
  </r>
  <r>
    <x v="27"/>
    <n v="23062"/>
    <x v="4073"/>
    <n v="1585"/>
    <n v="45791"/>
    <n v="45893"/>
    <s v="Virginia S"/>
    <s v="Lo recibieron 23/05"/>
    <s v="FASE 2"/>
    <s v="SOL-2025/00183800-PID@"/>
    <n v="0"/>
    <m/>
    <m/>
    <m/>
    <m/>
    <m/>
    <m/>
    <m/>
    <m/>
    <m/>
    <m/>
    <m/>
    <m/>
    <m/>
    <m/>
    <m/>
    <m/>
    <m/>
    <m/>
    <m/>
    <x v="3"/>
    <n v="0"/>
    <n v="0"/>
    <n v="0"/>
    <x v="0"/>
    <m/>
    <m/>
    <n v="158.5"/>
    <x v="0"/>
  </r>
  <r>
    <x v="27"/>
    <n v="23063"/>
    <x v="4074"/>
    <n v="4409"/>
    <n v="45791"/>
    <n v="45893"/>
    <s v="Virginia S"/>
    <n v="45981"/>
    <s v="FASE 2"/>
    <s v="SOL-2025/00183801-PID@"/>
    <n v="0"/>
    <s v="-"/>
    <n v="0"/>
    <s v="Sí"/>
    <n v="45778"/>
    <s v="No"/>
    <n v="0"/>
    <n v="0"/>
    <n v="0"/>
    <n v="0"/>
    <n v="0"/>
    <n v="0"/>
    <n v="0"/>
    <s v="Huellas Solidarias y RESURJA"/>
    <s v="No"/>
    <s v="No"/>
    <m/>
    <m/>
    <m/>
    <m/>
    <x v="3"/>
    <n v="0"/>
    <n v="0"/>
    <n v="16"/>
    <x v="2"/>
    <n v="0"/>
    <n v="0"/>
    <n v="440.9"/>
    <x v="0"/>
  </r>
  <r>
    <x v="27"/>
    <n v="23064"/>
    <x v="4075"/>
    <n v="1783"/>
    <n v="45791"/>
    <n v="45893"/>
    <s v="Virginia S"/>
    <n v="45993"/>
    <s v="FASE 2"/>
    <s v="SOL-2025/00183802-PID@"/>
    <n v="0"/>
    <s v="-"/>
    <n v="0"/>
    <s v="Sí"/>
    <n v="45979"/>
    <s v="No"/>
    <n v="0"/>
    <n v="0"/>
    <n v="0"/>
    <n v="0"/>
    <n v="0"/>
    <n v="0"/>
    <n v="0"/>
    <s v="RESURJA"/>
    <s v="No"/>
    <s v="No"/>
    <m/>
    <m/>
    <m/>
    <m/>
    <x v="3"/>
    <n v="0"/>
    <n v="0"/>
    <n v="16"/>
    <x v="2"/>
    <n v="0"/>
    <n v="0"/>
    <n v="178.3"/>
    <x v="0"/>
  </r>
  <r>
    <x v="27"/>
    <n v="23065"/>
    <x v="4076"/>
    <n v="1717"/>
    <n v="45791"/>
    <n v="45893"/>
    <s v="Virginia S"/>
    <n v="45984"/>
    <s v="OK"/>
    <s v="SOL-2025/00183803-PID@"/>
    <n v="122"/>
    <n v="45748"/>
    <n v="0"/>
    <s v="Sí"/>
    <n v="45484"/>
    <s v="No"/>
    <n v="0"/>
    <n v="0"/>
    <n v="0"/>
    <n v="0"/>
    <n v="0"/>
    <n v="0"/>
    <n v="0"/>
    <s v="No"/>
    <s v="No"/>
    <s v="No"/>
    <m/>
    <m/>
    <m/>
    <m/>
    <x v="3"/>
    <n v="0"/>
    <n v="0"/>
    <n v="16"/>
    <x v="2"/>
    <n v="0"/>
    <n v="0"/>
    <n v="171.7"/>
    <x v="1"/>
  </r>
  <r>
    <x v="27"/>
    <n v="23066"/>
    <x v="4077"/>
    <n v="5276"/>
    <n v="45791"/>
    <n v="45893"/>
    <s v="Virginia S"/>
    <n v="45982"/>
    <s v="FASE 2"/>
    <s v="SOL-2025/00183804-PID@"/>
    <n v="0"/>
    <m/>
    <m/>
    <s v="Sí"/>
    <n v="45108"/>
    <m/>
    <m/>
    <m/>
    <m/>
    <n v="0"/>
    <n v="0"/>
    <n v="0"/>
    <n v="26"/>
    <s v="RESURJA y 'Olivar falcón'"/>
    <s v="No"/>
    <s v="VETPARNTNERS CLINICAS ESPAÑA, S.L.U. en su clínica de Úbeda y CENTRO VETERINARIO RENACIMIENTO en la clínica de BAEZA"/>
    <m/>
    <m/>
    <m/>
    <m/>
    <x v="3"/>
    <n v="0"/>
    <n v="0"/>
    <n v="9"/>
    <x v="1"/>
    <m/>
    <m/>
    <n v="527.6"/>
    <x v="0"/>
  </r>
  <r>
    <x v="27"/>
    <n v="23067"/>
    <x v="4078"/>
    <n v="2827"/>
    <n v="45791"/>
    <n v="45893"/>
    <s v="Virginia S"/>
    <s v="Lo recibieron 16/05"/>
    <s v="FASE 2"/>
    <s v="SOL-2025/00183805-PID@"/>
    <n v="0"/>
    <m/>
    <m/>
    <m/>
    <m/>
    <m/>
    <m/>
    <m/>
    <m/>
    <m/>
    <m/>
    <m/>
    <m/>
    <m/>
    <m/>
    <m/>
    <m/>
    <m/>
    <m/>
    <m/>
    <x v="3"/>
    <n v="0"/>
    <n v="0"/>
    <n v="0"/>
    <x v="0"/>
    <m/>
    <m/>
    <n v="282.7"/>
    <x v="0"/>
  </r>
  <r>
    <x v="27"/>
    <n v="23069"/>
    <x v="4079"/>
    <n v="5907"/>
    <n v="45791"/>
    <n v="45893"/>
    <s v="Virginia S"/>
    <n v="45973"/>
    <s v="OK"/>
    <s v="SOL-2025/00183806-PID@"/>
    <n v="224"/>
    <n v="45803"/>
    <n v="0.38390000000000002"/>
    <s v="Sí"/>
    <n v="45488"/>
    <s v="No"/>
    <n v="0"/>
    <n v="0"/>
    <n v="0"/>
    <n v="6"/>
    <n v="0"/>
    <n v="0"/>
    <n v="0"/>
    <s v="Excma. Diputación Provincial de Jaén"/>
    <s v="No, se avisa y se encarga la empresa correspondiente"/>
    <s v="No"/>
    <m/>
    <m/>
    <m/>
    <m/>
    <x v="3"/>
    <n v="0.38390000000000002"/>
    <n v="86"/>
    <n v="16"/>
    <x v="2"/>
    <n v="0"/>
    <n v="0"/>
    <n v="590.70000000000005"/>
    <x v="1"/>
  </r>
  <r>
    <x v="27"/>
    <n v="23070"/>
    <x v="4080"/>
    <n v="4550"/>
    <n v="45791"/>
    <n v="45893"/>
    <s v="Virginia S"/>
    <s v="Lo recibieron 15/05"/>
    <s v="FASE 2"/>
    <s v="SOL-2025/00183807-PID@"/>
    <n v="0"/>
    <m/>
    <m/>
    <m/>
    <m/>
    <m/>
    <m/>
    <m/>
    <m/>
    <m/>
    <m/>
    <m/>
    <m/>
    <m/>
    <m/>
    <m/>
    <m/>
    <m/>
    <m/>
    <m/>
    <x v="3"/>
    <n v="0"/>
    <n v="0"/>
    <n v="0"/>
    <x v="0"/>
    <m/>
    <m/>
    <n v="455"/>
    <x v="0"/>
  </r>
  <r>
    <x v="27"/>
    <n v="23071"/>
    <x v="4081"/>
    <n v="2188"/>
    <n v="45791"/>
    <n v="45893"/>
    <s v="Virginia S"/>
    <n v="46085"/>
    <s v="FASE 2"/>
    <s v="SOL-2025/00183808-PID@"/>
    <n v="0"/>
    <s v="-"/>
    <n v="0"/>
    <s v="No"/>
    <s v="-"/>
    <s v="No"/>
    <n v="0"/>
    <n v="0"/>
    <n v="0"/>
    <n v="0"/>
    <n v="0"/>
    <n v="0"/>
    <n v="0"/>
    <s v="RESURJA"/>
    <s v="No"/>
    <s v="No"/>
    <m/>
    <m/>
    <m/>
    <m/>
    <x v="3"/>
    <n v="0"/>
    <n v="0"/>
    <n v="16"/>
    <x v="2"/>
    <n v="0"/>
    <n v="0"/>
    <n v="218.8"/>
    <x v="0"/>
  </r>
  <r>
    <x v="27"/>
    <n v="23072"/>
    <x v="4082"/>
    <n v="2246"/>
    <n v="45791"/>
    <n v="45893"/>
    <s v="Virginia S"/>
    <s v="NO RECIBIDO"/>
    <s v="FASE 2"/>
    <s v="SOL-2025/00183809-PID@"/>
    <n v="0"/>
    <m/>
    <m/>
    <m/>
    <m/>
    <m/>
    <m/>
    <m/>
    <m/>
    <m/>
    <m/>
    <m/>
    <m/>
    <m/>
    <m/>
    <m/>
    <m/>
    <m/>
    <m/>
    <m/>
    <x v="3"/>
    <n v="0"/>
    <n v="0"/>
    <n v="0"/>
    <x v="0"/>
    <m/>
    <m/>
    <n v="224.6"/>
    <x v="0"/>
  </r>
  <r>
    <x v="27"/>
    <n v="23073"/>
    <x v="4083"/>
    <n v="4952"/>
    <n v="45791"/>
    <n v="45893"/>
    <s v="Virginia S"/>
    <s v="Lo recibieron 14/05"/>
    <s v="FASE 2"/>
    <s v="SOL-2025/00183810-PID@"/>
    <n v="0"/>
    <m/>
    <m/>
    <m/>
    <m/>
    <m/>
    <m/>
    <m/>
    <m/>
    <m/>
    <m/>
    <m/>
    <m/>
    <m/>
    <m/>
    <m/>
    <m/>
    <m/>
    <m/>
    <m/>
    <x v="3"/>
    <n v="0"/>
    <n v="0"/>
    <n v="0"/>
    <x v="0"/>
    <m/>
    <m/>
    <n v="495.2"/>
    <x v="0"/>
  </r>
  <r>
    <x v="27"/>
    <n v="23074"/>
    <x v="4084"/>
    <n v="3407"/>
    <n v="45791"/>
    <n v="45893"/>
    <s v="Virginia S"/>
    <s v="Lo recibieron 15/05"/>
    <s v="FASE 2"/>
    <s v="SOL-2025/00183811-PID@"/>
    <n v="0"/>
    <m/>
    <m/>
    <m/>
    <m/>
    <m/>
    <m/>
    <m/>
    <m/>
    <m/>
    <m/>
    <m/>
    <m/>
    <m/>
    <m/>
    <m/>
    <m/>
    <m/>
    <m/>
    <m/>
    <x v="3"/>
    <n v="0"/>
    <n v="0"/>
    <n v="0"/>
    <x v="0"/>
    <m/>
    <m/>
    <n v="340.7"/>
    <x v="0"/>
  </r>
  <r>
    <x v="27"/>
    <n v="23075"/>
    <x v="4085"/>
    <n v="3780"/>
    <n v="45791"/>
    <n v="45893"/>
    <s v="Virginia S"/>
    <n v="46051"/>
    <s v="FASE 2"/>
    <s v="SOL-2025/00183812-PID@"/>
    <n v="100"/>
    <n v="45750"/>
    <n v="0.38"/>
    <s v="Sí"/>
    <n v="45421"/>
    <s v="Sí"/>
    <n v="0.38"/>
    <n v="2500"/>
    <m/>
    <n v="0"/>
    <n v="45"/>
    <n v="0"/>
    <n v="7"/>
    <s v="RESUR, Gatetes, Clínica Veterinaria Ghandi"/>
    <s v="Policía local y Gatetes"/>
    <s v="Clínica Veterinaria Ghandi"/>
    <m/>
    <m/>
    <m/>
    <m/>
    <x v="3"/>
    <n v="0.38"/>
    <n v="38"/>
    <n v="15"/>
    <x v="1"/>
    <n v="0.66137566137566139"/>
    <m/>
    <n v="378"/>
    <x v="1"/>
  </r>
  <r>
    <x v="27"/>
    <n v="23076"/>
    <x v="4086"/>
    <n v="866"/>
    <n v="45791"/>
    <s v="Borrador transparencia: 611541069"/>
    <s v="Virginia S"/>
    <n v="45818"/>
    <s v="FASE 2"/>
    <m/>
    <n v="0"/>
    <m/>
    <m/>
    <s v="Sí"/>
    <n v="45491"/>
    <m/>
    <m/>
    <m/>
    <m/>
    <m/>
    <m/>
    <m/>
    <m/>
    <m/>
    <m/>
    <m/>
    <m/>
    <m/>
    <m/>
    <m/>
    <x v="3"/>
    <n v="0"/>
    <n v="0"/>
    <n v="2"/>
    <x v="1"/>
    <m/>
    <m/>
    <n v="86.6"/>
    <x v="0"/>
  </r>
  <r>
    <x v="27"/>
    <n v="23077"/>
    <x v="4087"/>
    <n v="657"/>
    <n v="45791"/>
    <n v="45893"/>
    <s v="Virginia S"/>
    <n v="45975"/>
    <s v="OK"/>
    <s v="SOL-2025/00183816-PID@"/>
    <n v="0"/>
    <s v="-"/>
    <n v="0"/>
    <s v="Sí"/>
    <n v="45806"/>
    <s v="No"/>
    <m/>
    <m/>
    <m/>
    <m/>
    <m/>
    <m/>
    <m/>
    <s v="RESURJA"/>
    <s v="No"/>
    <s v="No"/>
    <m/>
    <m/>
    <m/>
    <m/>
    <x v="3"/>
    <n v="0"/>
    <n v="0"/>
    <n v="9"/>
    <x v="1"/>
    <m/>
    <m/>
    <n v="65.7"/>
    <x v="0"/>
  </r>
  <r>
    <x v="27"/>
    <n v="23904"/>
    <x v="4088"/>
    <n v="2701"/>
    <n v="45791"/>
    <n v="45893"/>
    <s v="Virginia S"/>
    <s v="Lo recibieron 26/05"/>
    <s v="FASE 2"/>
    <s v="SOL-2025/00183817-PID@"/>
    <n v="0"/>
    <m/>
    <m/>
    <m/>
    <m/>
    <m/>
    <m/>
    <m/>
    <m/>
    <m/>
    <m/>
    <m/>
    <m/>
    <m/>
    <m/>
    <m/>
    <m/>
    <m/>
    <m/>
    <m/>
    <x v="3"/>
    <n v="0"/>
    <n v="0"/>
    <n v="0"/>
    <x v="0"/>
    <m/>
    <m/>
    <n v="270.10000000000002"/>
    <x v="0"/>
  </r>
  <r>
    <x v="27"/>
    <n v="23079"/>
    <x v="4089"/>
    <n v="4457"/>
    <n v="45791"/>
    <n v="45893"/>
    <s v="Virginia S"/>
    <n v="45973"/>
    <s v="FASE 2"/>
    <s v="SOL-2025/00183818-PID@"/>
    <n v="0"/>
    <m/>
    <m/>
    <m/>
    <m/>
    <m/>
    <m/>
    <m/>
    <m/>
    <m/>
    <m/>
    <m/>
    <m/>
    <m/>
    <m/>
    <m/>
    <m/>
    <m/>
    <m/>
    <m/>
    <x v="3"/>
    <n v="0"/>
    <n v="0"/>
    <n v="0"/>
    <x v="0"/>
    <m/>
    <m/>
    <n v="445.7"/>
    <x v="0"/>
  </r>
  <r>
    <x v="27"/>
    <n v="23080"/>
    <x v="4090"/>
    <n v="2077"/>
    <n v="45791"/>
    <n v="45893"/>
    <s v="Virginia S"/>
    <n v="45971"/>
    <s v="OK"/>
    <s v="SOL-2025/00183819-PID@"/>
    <n v="111"/>
    <n v="45809"/>
    <n v="0.38"/>
    <s v="Sí"/>
    <n v="45797"/>
    <s v="Sí"/>
    <n v="0.11"/>
    <n v="14739"/>
    <m/>
    <n v="0"/>
    <n v="0"/>
    <n v="0"/>
    <n v="0"/>
    <s v="Excma. Diputación de Jaén y una veterinaria de la localidad"/>
    <s v="Excma. Diputación de Jaén"/>
    <s v="Veterinaria de la localidad"/>
    <m/>
    <m/>
    <m/>
    <m/>
    <x v="3"/>
    <n v="0.38"/>
    <n v="42"/>
    <n v="15"/>
    <x v="1"/>
    <n v="7.0962927298988925"/>
    <m/>
    <n v="207.7"/>
    <x v="1"/>
  </r>
  <r>
    <x v="27"/>
    <n v="23081"/>
    <x v="4091"/>
    <n v="1688"/>
    <n v="45791"/>
    <n v="45893"/>
    <s v="Virginia S"/>
    <n v="45972"/>
    <s v="OK"/>
    <s v="SOL-2025/00183820-PID@"/>
    <n v="0"/>
    <m/>
    <m/>
    <s v="Sí"/>
    <n v="45862"/>
    <m/>
    <m/>
    <m/>
    <m/>
    <m/>
    <m/>
    <m/>
    <m/>
    <m/>
    <m/>
    <m/>
    <m/>
    <m/>
    <m/>
    <m/>
    <x v="3"/>
    <n v="0"/>
    <n v="0"/>
    <n v="2"/>
    <x v="1"/>
    <m/>
    <m/>
    <n v="168.8"/>
    <x v="0"/>
  </r>
  <r>
    <x v="27"/>
    <n v="23082"/>
    <x v="4092"/>
    <n v="2109"/>
    <n v="45791"/>
    <m/>
    <s v="Virginia S"/>
    <n v="45799"/>
    <s v="OK"/>
    <m/>
    <n v="0"/>
    <s v="-"/>
    <m/>
    <s v="No"/>
    <s v="No"/>
    <s v="No"/>
    <n v="0"/>
    <n v="0"/>
    <n v="0"/>
    <n v="0"/>
    <n v="0"/>
    <n v="0"/>
    <n v="0"/>
    <s v="RESURJA"/>
    <s v="No"/>
    <s v="No"/>
    <m/>
    <m/>
    <m/>
    <m/>
    <x v="3"/>
    <n v="0"/>
    <n v="0"/>
    <n v="14"/>
    <x v="1"/>
    <n v="0"/>
    <n v="0"/>
    <n v="210.9"/>
    <x v="0"/>
  </r>
  <r>
    <x v="27"/>
    <n v="23084"/>
    <x v="4093"/>
    <n v="1034"/>
    <n v="45791"/>
    <n v="45893"/>
    <s v="Virginia S"/>
    <s v="19/11/2025 y 24/03/2026"/>
    <s v="OK"/>
    <s v="SOL-2025/00183821-PID@"/>
    <n v="0"/>
    <s v="-"/>
    <m/>
    <s v="Sí"/>
    <s v="-"/>
    <s v="No"/>
    <n v="0"/>
    <n v="0"/>
    <n v="0"/>
    <n v="0"/>
    <n v="0"/>
    <n v="0"/>
    <n v="0"/>
    <s v="Diputación Provincial de Jaén"/>
    <s v="No"/>
    <s v="No"/>
    <m/>
    <m/>
    <m/>
    <m/>
    <x v="3"/>
    <n v="0"/>
    <n v="0"/>
    <n v="14"/>
    <x v="1"/>
    <n v="0"/>
    <n v="0"/>
    <n v="103.4"/>
    <x v="0"/>
  </r>
  <r>
    <x v="27"/>
    <n v="23085"/>
    <x v="4094"/>
    <n v="2402"/>
    <n v="45791"/>
    <n v="45893"/>
    <s v="Virginia S"/>
    <n v="45973"/>
    <s v="OK"/>
    <s v="SOL-2025/00183822-PID@"/>
    <n v="0"/>
    <s v="No"/>
    <m/>
    <s v="Sí"/>
    <n v="45398"/>
    <s v="No"/>
    <n v="0"/>
    <n v="0"/>
    <n v="0"/>
    <n v="0"/>
    <n v="0"/>
    <n v="0"/>
    <n v="0"/>
    <s v="Ilustre Colegio de Veterinarios de Jaén"/>
    <s v="No"/>
    <s v="No"/>
    <m/>
    <m/>
    <m/>
    <m/>
    <x v="3"/>
    <n v="0"/>
    <n v="0"/>
    <n v="14"/>
    <x v="1"/>
    <n v="0"/>
    <n v="0"/>
    <n v="240.2"/>
    <x v="0"/>
  </r>
  <r>
    <x v="27"/>
    <n v="23086"/>
    <x v="4095"/>
    <n v="13944"/>
    <n v="45791"/>
    <n v="45893"/>
    <s v="Virginia S"/>
    <n v="46104"/>
    <s v="FASE 2"/>
    <s v="SOL-2025/00183823-PID@"/>
    <n v="0"/>
    <s v="-"/>
    <n v="0"/>
    <s v="Sí"/>
    <n v="45804"/>
    <s v="No"/>
    <n v="0"/>
    <n v="0"/>
    <n v="0"/>
    <n v="0"/>
    <n v="0"/>
    <n v="0"/>
    <n v="0"/>
    <s v="No"/>
    <s v="No"/>
    <s v="No"/>
    <m/>
    <m/>
    <m/>
    <m/>
    <x v="3"/>
    <n v="0"/>
    <n v="0"/>
    <n v="16"/>
    <x v="2"/>
    <n v="0"/>
    <n v="0"/>
    <n v="1394.4"/>
    <x v="0"/>
  </r>
  <r>
    <x v="27"/>
    <n v="23087"/>
    <x v="4096"/>
    <n v="13261"/>
    <n v="45791"/>
    <n v="45893"/>
    <s v="Virginia S"/>
    <n v="46121"/>
    <s v="FASE 2"/>
    <s v="SOL-2025/00183824-PID@"/>
    <n v="102"/>
    <s v="-"/>
    <n v="3.9E-2"/>
    <s v="Sí"/>
    <n v="45498"/>
    <s v="No"/>
    <n v="0"/>
    <m/>
    <m/>
    <n v="0"/>
    <n v="0"/>
    <n v="0"/>
    <n v="0"/>
    <s v="No"/>
    <s v="No"/>
    <s v="No, &quot;veterinarios colaboradores&quot; pero no especifica"/>
    <m/>
    <m/>
    <m/>
    <m/>
    <x v="3"/>
    <n v="3.9E-2"/>
    <n v="4"/>
    <n v="14"/>
    <x v="1"/>
    <m/>
    <m/>
    <n v="1326.1"/>
    <x v="2"/>
  </r>
  <r>
    <x v="27"/>
    <n v="23088"/>
    <x v="4097"/>
    <n v="7113"/>
    <n v="45791"/>
    <n v="45893"/>
    <s v="Virginia S"/>
    <n v="45994"/>
    <s v="FASE 2"/>
    <s v="SOL-2025/00183825-PID@"/>
    <n v="0"/>
    <n v="0"/>
    <n v="0"/>
    <s v="Sí"/>
    <n v="45076"/>
    <s v="No"/>
    <n v="0"/>
    <n v="0"/>
    <n v="0"/>
    <n v="0"/>
    <n v="0"/>
    <n v="0"/>
    <n v="0"/>
    <s v="No"/>
    <s v="No"/>
    <s v="No"/>
    <m/>
    <m/>
    <m/>
    <m/>
    <x v="3"/>
    <n v="0"/>
    <n v="0"/>
    <n v="15"/>
    <x v="1"/>
    <n v="0"/>
    <n v="0"/>
    <n v="711.3"/>
    <x v="0"/>
  </r>
  <r>
    <x v="27"/>
    <n v="23090"/>
    <x v="4098"/>
    <n v="1343"/>
    <n v="45791"/>
    <n v="45893"/>
    <s v="Virginia S"/>
    <n v="46121"/>
    <s v="FASE 2"/>
    <s v="SOL-2025/00183826-PID@"/>
    <n v="0"/>
    <n v="0"/>
    <n v="0"/>
    <s v="No"/>
    <s v="-"/>
    <s v="No"/>
    <n v="0"/>
    <m/>
    <m/>
    <n v="0"/>
    <n v="0"/>
    <n v="0"/>
    <n v="0"/>
    <s v="RESURJA"/>
    <s v="No"/>
    <s v="No"/>
    <m/>
    <m/>
    <m/>
    <m/>
    <x v="3"/>
    <n v="0"/>
    <n v="0"/>
    <n v="13"/>
    <x v="1"/>
    <m/>
    <m/>
    <n v="134.30000000000001"/>
    <x v="0"/>
  </r>
  <r>
    <x v="27"/>
    <n v="23091"/>
    <x v="4099"/>
    <n v="741"/>
    <n v="45791"/>
    <n v="45893"/>
    <s v="Virginia S"/>
    <s v="Lo recibieron 14/05"/>
    <s v="FASE 2"/>
    <s v="SOL-2025/00183827-PID@"/>
    <n v="0"/>
    <m/>
    <m/>
    <m/>
    <m/>
    <m/>
    <m/>
    <m/>
    <m/>
    <m/>
    <m/>
    <m/>
    <m/>
    <m/>
    <m/>
    <m/>
    <m/>
    <m/>
    <m/>
    <m/>
    <x v="3"/>
    <n v="0"/>
    <n v="0"/>
    <n v="0"/>
    <x v="0"/>
    <m/>
    <m/>
    <n v="74.099999999999994"/>
    <x v="0"/>
  </r>
  <r>
    <x v="27"/>
    <n v="23092"/>
    <x v="4100"/>
    <n v="33674"/>
    <n v="45791"/>
    <n v="45893"/>
    <s v="Virginia S"/>
    <n v="45974"/>
    <s v="OK"/>
    <s v="SOL-2025/00183828-PID@"/>
    <n v="880"/>
    <n v="45869"/>
    <n v="0.88180000000000003"/>
    <s v="Sí"/>
    <n v="45505"/>
    <s v="Sí"/>
    <n v="0.55500000000000005"/>
    <n v="67159.73"/>
    <n v="63203.02"/>
    <n v="76"/>
    <n v="0"/>
    <n v="0"/>
    <n v="0"/>
    <s v="FELICAN, GATETES, Asociación de Gestoras de Colonias Felinas de Úbeda, &quot;Sueños por cumplir&quot;"/>
    <s v="No"/>
    <s v="Sí"/>
    <m/>
    <m/>
    <m/>
    <m/>
    <x v="3"/>
    <n v="0.88180000000000003"/>
    <n v="776"/>
    <n v="16"/>
    <x v="2"/>
    <n v="1.9944090396151333"/>
    <n v="1.8769085941676069"/>
    <n v="3367.4"/>
    <x v="1"/>
  </r>
  <r>
    <x v="27"/>
    <n v="23093"/>
    <x v="4101"/>
    <n v="3556"/>
    <n v="45791"/>
    <n v="45893"/>
    <s v="Virginia S"/>
    <n v="46098"/>
    <s v="FASE 2"/>
    <s v="SOL-2025/00183829-PID@"/>
    <n v="0"/>
    <s v="-"/>
    <n v="0"/>
    <s v="No"/>
    <s v="-"/>
    <s v="No"/>
    <n v="0"/>
    <n v="0"/>
    <n v="0"/>
    <n v="0"/>
    <n v="0"/>
    <n v="0"/>
    <n v="0"/>
    <s v="Perros: RESURJA, Gatos: Frasur Control S.L."/>
    <s v="No"/>
    <s v="No"/>
    <m/>
    <m/>
    <m/>
    <m/>
    <x v="3"/>
    <n v="0"/>
    <n v="0"/>
    <n v="16"/>
    <x v="2"/>
    <n v="0"/>
    <n v="0"/>
    <n v="355.6"/>
    <x v="0"/>
  </r>
  <r>
    <x v="27"/>
    <n v="23094"/>
    <x v="4102"/>
    <n v="4190"/>
    <n v="45791"/>
    <m/>
    <s v="Virginia S"/>
    <n v="45797"/>
    <s v="OK"/>
    <m/>
    <n v="172"/>
    <n v="45778"/>
    <n v="90.69"/>
    <s v="Sí"/>
    <n v="45752"/>
    <s v="Sí"/>
    <n v="67"/>
    <n v="7000"/>
    <n v="3000"/>
    <n v="6"/>
    <n v="14"/>
    <n v="0"/>
    <n v="3"/>
    <s v="Colegio Oficial de Veterinarios de Jaén"/>
    <s v="Sí, Asociación Natura Vilches junto Ayto Vilches"/>
    <s v="Sí, Clínica Veterinaria Faunia (La Carolina"/>
    <m/>
    <m/>
    <m/>
    <m/>
    <x v="3"/>
    <n v="0.90689999999999993"/>
    <n v="156"/>
    <n v="16"/>
    <x v="2"/>
    <n v="1.6706443914081146"/>
    <n v="0.71599045346062051"/>
    <n v="419"/>
    <x v="1"/>
  </r>
  <r>
    <x v="27"/>
    <n v="23095"/>
    <x v="4103"/>
    <n v="10320"/>
    <n v="45791"/>
    <n v="45893"/>
    <s v="Virginia S"/>
    <s v="Lo recibieron 15/05"/>
    <s v="FASE 2"/>
    <s v="SOL-2025/00183830-PID@"/>
    <n v="0"/>
    <m/>
    <m/>
    <m/>
    <m/>
    <m/>
    <m/>
    <m/>
    <m/>
    <m/>
    <m/>
    <m/>
    <m/>
    <m/>
    <m/>
    <m/>
    <m/>
    <m/>
    <m/>
    <m/>
    <x v="3"/>
    <n v="0"/>
    <n v="0"/>
    <n v="0"/>
    <x v="0"/>
    <m/>
    <m/>
    <n v="1032"/>
    <x v="0"/>
  </r>
  <r>
    <x v="27"/>
    <n v="23096"/>
    <x v="4104"/>
    <n v="2948"/>
    <n v="45791"/>
    <n v="45818"/>
    <s v="Virginia S"/>
    <n v="45793"/>
    <s v="FASE 2"/>
    <m/>
    <n v="0"/>
    <m/>
    <m/>
    <m/>
    <m/>
    <m/>
    <m/>
    <m/>
    <m/>
    <m/>
    <m/>
    <m/>
    <m/>
    <m/>
    <m/>
    <m/>
    <m/>
    <m/>
    <m/>
    <m/>
    <x v="3"/>
    <n v="0"/>
    <n v="0"/>
    <n v="0"/>
    <x v="0"/>
    <m/>
    <m/>
    <n v="294.8"/>
    <x v="0"/>
  </r>
  <r>
    <x v="27"/>
    <n v="23097"/>
    <x v="4105"/>
    <n v="7753"/>
    <n v="45791"/>
    <n v="45893"/>
    <s v="Virginia S"/>
    <n v="45982"/>
    <s v="OK"/>
    <s v="SOL-2025/00183831-PID@"/>
    <n v="0"/>
    <m/>
    <m/>
    <s v="Sí"/>
    <s v="2024/2025"/>
    <m/>
    <m/>
    <s v=""/>
    <m/>
    <n v="48"/>
    <n v="16"/>
    <n v="0"/>
    <n v="1"/>
    <s v="Colegio Oficial de Veterinarios de Jaén, la Asociación Protectora de Animales Desfavorecidos de Villanueva del Arzobispo (APADVVA) y con la Asociación RONRONEOS."/>
    <s v="Sí"/>
    <s v="Sí, Ana Muñoz García, de Villacarrillo (Jaén),"/>
    <m/>
    <m/>
    <m/>
    <m/>
    <x v="3"/>
    <n v="0"/>
    <n v="0"/>
    <n v="10"/>
    <x v="1"/>
    <m/>
    <m/>
    <n v="775.3"/>
    <x v="0"/>
  </r>
  <r>
    <x v="27"/>
    <n v="23098"/>
    <x v="4106"/>
    <n v="921"/>
    <n v="45791"/>
    <n v="45893"/>
    <s v="Virginia S"/>
    <n v="46094"/>
    <s v="FASE 2"/>
    <s v="SOL-2025/00183832-PID@"/>
    <n v="60"/>
    <n v="46082"/>
    <n v="0.23"/>
    <s v="No"/>
    <s v="-"/>
    <s v="No"/>
    <n v="0"/>
    <n v="0"/>
    <n v="0"/>
    <n v="0"/>
    <n v="0"/>
    <n v="0"/>
    <n v="4"/>
    <s v="RESURJA"/>
    <s v="RESURJA"/>
    <s v="No, &quot;Asociación Alma con Bigotes&quot;"/>
    <m/>
    <m/>
    <m/>
    <m/>
    <x v="3"/>
    <n v="0.23"/>
    <n v="14"/>
    <n v="16"/>
    <x v="2"/>
    <n v="0"/>
    <n v="0"/>
    <n v="92.1"/>
    <x v="1"/>
  </r>
  <r>
    <x v="27"/>
    <n v="23099"/>
    <x v="4107"/>
    <n v="6079"/>
    <n v="45791"/>
    <n v="45893"/>
    <s v="Virginia S"/>
    <s v="Lo recibieron 15/05"/>
    <s v="FASE 2"/>
    <n v="45986"/>
    <n v="0"/>
    <s v="-"/>
    <n v="0"/>
    <s v="Sí"/>
    <n v="45502"/>
    <s v="No"/>
    <n v="0"/>
    <n v="0"/>
    <m/>
    <n v="1"/>
    <n v="0"/>
    <n v="0"/>
    <n v="0"/>
    <s v="No"/>
    <s v="RESURJA"/>
    <s v="No"/>
    <m/>
    <m/>
    <m/>
    <m/>
    <x v="3"/>
    <n v="0"/>
    <n v="0"/>
    <n v="15"/>
    <x v="1"/>
    <n v="0"/>
    <m/>
    <n v="607.9"/>
    <x v="0"/>
  </r>
  <r>
    <x v="27"/>
    <n v="23101"/>
    <x v="4108"/>
    <n v="390"/>
    <n v="45791"/>
    <n v="45893"/>
    <s v="Virginia S"/>
    <s v="Lo recibieron 14/05"/>
    <s v="FASE 2"/>
    <s v="SOL-2025/00183834-PID@"/>
    <n v="0"/>
    <m/>
    <m/>
    <m/>
    <m/>
    <m/>
    <m/>
    <m/>
    <m/>
    <m/>
    <m/>
    <m/>
    <m/>
    <m/>
    <m/>
    <m/>
    <m/>
    <m/>
    <m/>
    <m/>
    <x v="3"/>
    <n v="0"/>
    <n v="0"/>
    <n v="0"/>
    <x v="0"/>
    <m/>
    <m/>
    <n v="39"/>
    <x v="0"/>
  </r>
  <r>
    <x v="27"/>
    <n v="23903"/>
    <x v="4109"/>
    <n v="4267"/>
    <n v="45791"/>
    <m/>
    <s v="Virginia S"/>
    <n v="45813"/>
    <s v="OK"/>
    <m/>
    <n v="180"/>
    <n v="2024"/>
    <n v="30"/>
    <s v="Sí"/>
    <n v="45128"/>
    <s v="No"/>
    <n v="0"/>
    <n v="0"/>
    <n v="0"/>
    <n v="13"/>
    <n v="2"/>
    <n v="0"/>
    <n v="3"/>
    <s v="Protectora &quot;Villapeluditos&quot;"/>
    <s v="No"/>
    <s v="No"/>
    <m/>
    <m/>
    <m/>
    <m/>
    <x v="3"/>
    <n v="0.3"/>
    <n v="54"/>
    <n v="16"/>
    <x v="2"/>
    <n v="0"/>
    <n v="0"/>
    <n v="426.7"/>
    <x v="1"/>
  </r>
  <r>
    <x v="28"/>
    <n v="25001"/>
    <x v="4110"/>
    <n v="158"/>
    <n v="45780"/>
    <n v="45938"/>
    <s v="Ana Val"/>
    <m/>
    <s v="FASE 2"/>
    <s v="14/01/2026R. ESTIMANDO 15 DÍAS"/>
    <n v="0"/>
    <m/>
    <m/>
    <m/>
    <m/>
    <m/>
    <m/>
    <m/>
    <m/>
    <m/>
    <m/>
    <m/>
    <m/>
    <m/>
    <m/>
    <m/>
    <m/>
    <m/>
    <m/>
    <m/>
    <x v="7"/>
    <n v="0"/>
    <n v="0"/>
    <n v="0"/>
    <x v="0"/>
    <m/>
    <m/>
    <n v="15.8"/>
    <x v="0"/>
  </r>
  <r>
    <x v="28"/>
    <n v="25002"/>
    <x v="4111"/>
    <n v="602"/>
    <n v="45780"/>
    <n v="45938"/>
    <s v="Ana Val"/>
    <n v="45782"/>
    <s v="FASE 2"/>
    <s v="29/10 9/12R  ESTIMANDO"/>
    <n v="9"/>
    <n v="45627"/>
    <n v="0.77769999999999995"/>
    <s v="SI"/>
    <n v="45485"/>
    <s v="NO"/>
    <m/>
    <n v="3000"/>
    <m/>
    <n v="0"/>
    <n v="0"/>
    <n v="0"/>
    <n v="0"/>
    <s v="Asociación Amigos Peludos Bajo Cinca "/>
    <s v="NO esMunicipal"/>
    <s v="NO"/>
    <m/>
    <m/>
    <m/>
    <m/>
    <x v="7"/>
    <n v="0.77769999999999995"/>
    <n v="7"/>
    <n v="14"/>
    <x v="1"/>
    <n v="4.9833887043189371"/>
    <m/>
    <n v="60.2"/>
    <x v="1"/>
  </r>
  <r>
    <x v="28"/>
    <n v="25003"/>
    <x v="4112"/>
    <n v="5629"/>
    <n v="45780"/>
    <m/>
    <s v="Ana Val"/>
    <n v="45803"/>
    <s v="OK"/>
    <m/>
    <n v="200"/>
    <n v="45756"/>
    <n v="0.6"/>
    <s v="SI"/>
    <n v="45853"/>
    <s v="SI"/>
    <n v="0.6"/>
    <n v="14954.39"/>
    <m/>
    <n v="5"/>
    <n v="0"/>
    <n v="0"/>
    <n v="0"/>
    <s v="Perrera de Tàrrega"/>
    <s v="NO"/>
    <s v="NO"/>
    <m/>
    <m/>
    <m/>
    <m/>
    <x v="7"/>
    <n v="0.6"/>
    <n v="120"/>
    <n v="15"/>
    <x v="1"/>
    <n v="2.6566690353526381"/>
    <m/>
    <n v="562.9"/>
    <x v="1"/>
  </r>
  <r>
    <x v="28"/>
    <n v="25038"/>
    <x v="4113"/>
    <n v="2603"/>
    <n v="45780"/>
    <n v="45938"/>
    <s v="Ana Val"/>
    <n v="45785"/>
    <s v="FASE 2"/>
    <s v="30/10, 05/11 Y 10/12R ESTIMANDO"/>
    <n v="22"/>
    <m/>
    <n v="18.18"/>
    <s v="NO"/>
    <m/>
    <s v="NO"/>
    <m/>
    <m/>
    <n v="2700"/>
    <n v="1"/>
    <n v="1"/>
    <n v="0"/>
    <n v="0"/>
    <s v="Consell Comarcal del Segrià"/>
    <s v="NO es Municipal"/>
    <s v="NO"/>
    <m/>
    <m/>
    <m/>
    <m/>
    <x v="7"/>
    <n v="0.18179999999999999"/>
    <n v="4"/>
    <n v="12"/>
    <x v="1"/>
    <m/>
    <n v="1.0372646945831732"/>
    <n v="260.3"/>
    <x v="2"/>
  </r>
  <r>
    <x v="28"/>
    <n v="25004"/>
    <x v="4114"/>
    <n v="800"/>
    <n v="45780"/>
    <n v="45938"/>
    <s v="Ana Val"/>
    <n v="45783"/>
    <s v="FASE 2"/>
    <s v="14/01/2026R. ESTIMANDO 15 DÍAS"/>
    <n v="0"/>
    <m/>
    <m/>
    <m/>
    <m/>
    <m/>
    <m/>
    <m/>
    <m/>
    <m/>
    <m/>
    <m/>
    <m/>
    <m/>
    <m/>
    <m/>
    <m/>
    <m/>
    <m/>
    <m/>
    <x v="7"/>
    <n v="0"/>
    <n v="0"/>
    <n v="0"/>
    <x v="0"/>
    <m/>
    <m/>
    <n v="80"/>
    <x v="0"/>
  </r>
  <r>
    <x v="28"/>
    <n v="25005"/>
    <x v="4115"/>
    <n v="322"/>
    <n v="45780"/>
    <n v="45810"/>
    <s v="Ana Val"/>
    <n v="45807"/>
    <s v="FASE 2"/>
    <s v="23 y 30/07/2025R. FINALIZADA, Admiten resp."/>
    <n v="0"/>
    <m/>
    <m/>
    <m/>
    <m/>
    <m/>
    <m/>
    <n v="683.54"/>
    <s v=""/>
    <n v="1"/>
    <m/>
    <m/>
    <m/>
    <s v="NO"/>
    <s v="NO"/>
    <s v="NO"/>
    <m/>
    <m/>
    <m/>
    <m/>
    <x v="7"/>
    <n v="0"/>
    <n v="0"/>
    <n v="6"/>
    <x v="1"/>
    <n v="2.1227950310559005"/>
    <m/>
    <n v="32.200000000000003"/>
    <x v="0"/>
  </r>
  <r>
    <x v="28"/>
    <n v="25006"/>
    <x v="4116"/>
    <n v="344"/>
    <n v="45780"/>
    <n v="45938"/>
    <s v="Ana Val"/>
    <m/>
    <s v="FASE 2"/>
    <s v="14/01/2026R. ESTIMANDO 15 DÍAS"/>
    <n v="0"/>
    <m/>
    <m/>
    <m/>
    <m/>
    <m/>
    <m/>
    <m/>
    <m/>
    <m/>
    <m/>
    <m/>
    <m/>
    <m/>
    <m/>
    <m/>
    <m/>
    <m/>
    <m/>
    <m/>
    <x v="7"/>
    <n v="0"/>
    <n v="0"/>
    <n v="0"/>
    <x v="0"/>
    <m/>
    <m/>
    <n v="34.4"/>
    <x v="0"/>
  </r>
  <r>
    <x v="28"/>
    <n v="25007"/>
    <x v="4117"/>
    <n v="2251"/>
    <n v="45780"/>
    <n v="45823"/>
    <s v="Ana Val"/>
    <n v="45798"/>
    <s v="FASE 2"/>
    <s v="16/07 y 08/08/2025 FINALIZADA"/>
    <n v="40"/>
    <n v="45778"/>
    <n v="0"/>
    <s v="NO"/>
    <m/>
    <s v="NO"/>
    <m/>
    <n v="6500"/>
    <n v="7000"/>
    <n v="3"/>
    <n v="0"/>
    <n v="0"/>
    <n v="3"/>
    <s v="Consell Comarcal Segrià"/>
    <s v="SI"/>
    <s v="SI"/>
    <m/>
    <m/>
    <m/>
    <m/>
    <x v="7"/>
    <n v="0"/>
    <n v="0"/>
    <n v="14"/>
    <x v="1"/>
    <n v="2.8876055086628165"/>
    <n v="3.1097290093291869"/>
    <n v="225.1"/>
    <x v="1"/>
  </r>
  <r>
    <x v="28"/>
    <n v="25008"/>
    <x v="4118"/>
    <n v="1584"/>
    <n v="45780"/>
    <n v="45938"/>
    <s v="Ana Val"/>
    <n v="45797"/>
    <s v="FASE 2"/>
    <s v="05/11Requerimiento y 23/01/26 "/>
    <n v="0"/>
    <m/>
    <m/>
    <s v="NO"/>
    <m/>
    <s v="NO"/>
    <m/>
    <n v="2800"/>
    <m/>
    <m/>
    <m/>
    <m/>
    <m/>
    <s v="NO"/>
    <s v="NO"/>
    <s v="NO"/>
    <m/>
    <m/>
    <m/>
    <m/>
    <x v="7"/>
    <n v="0"/>
    <n v="0"/>
    <n v="6"/>
    <x v="1"/>
    <n v="1.7676767676767677"/>
    <m/>
    <n v="158.4"/>
    <x v="0"/>
  </r>
  <r>
    <x v="28"/>
    <n v="25009"/>
    <x v="4119"/>
    <n v="766"/>
    <n v="45780"/>
    <n v="45823"/>
    <s v="Ana Val"/>
    <n v="45810"/>
    <s v="FASE 2"/>
    <m/>
    <n v="0"/>
    <m/>
    <m/>
    <s v="SI"/>
    <n v="45502"/>
    <m/>
    <m/>
    <m/>
    <m/>
    <m/>
    <m/>
    <m/>
    <m/>
    <s v="Protectora Amigos Peludos"/>
    <s v="Alguacil municipal"/>
    <s v="NO"/>
    <m/>
    <m/>
    <m/>
    <m/>
    <x v="7"/>
    <n v="0"/>
    <n v="0"/>
    <n v="5"/>
    <x v="1"/>
    <m/>
    <m/>
    <n v="76.599999999999994"/>
    <x v="0"/>
  </r>
  <r>
    <x v="28"/>
    <n v="25010"/>
    <x v="4120"/>
    <n v="239"/>
    <n v="45780"/>
    <m/>
    <s v="Ana Val"/>
    <n v="45838"/>
    <s v="OK"/>
    <m/>
    <n v="41"/>
    <s v="Sep. 2024"/>
    <n v="33"/>
    <s v="NO"/>
    <m/>
    <s v="NO"/>
    <m/>
    <n v="500"/>
    <m/>
    <m/>
    <m/>
    <m/>
    <m/>
    <s v="Para perros Consell Comarcal de Segrià"/>
    <s v="NO"/>
    <s v="NO"/>
    <m/>
    <m/>
    <m/>
    <m/>
    <x v="7"/>
    <n v="0.33"/>
    <n v="14"/>
    <n v="9"/>
    <x v="1"/>
    <n v="2.0920502092050208"/>
    <m/>
    <n v="23.9"/>
    <x v="1"/>
  </r>
  <r>
    <x v="28"/>
    <n v="25011"/>
    <x v="4121"/>
    <n v="10018"/>
    <n v="45780"/>
    <n v="45939"/>
    <s v="Ana Val"/>
    <n v="45782"/>
    <s v="FASE 2"/>
    <s v="14/01R ESTIMANDO 06/02 RESPUESTA"/>
    <n v="15"/>
    <s v="no hay censo"/>
    <n v="0.5"/>
    <s v="NO"/>
    <m/>
    <s v="NO"/>
    <m/>
    <n v="3000"/>
    <n v="17000"/>
    <n v="33"/>
    <n v="29"/>
    <n v="0"/>
    <n v="2"/>
    <s v=" Consell Comarcal del Segrià,Protec. Seròs y Centre Vet."/>
    <s v="SI"/>
    <s v="SI"/>
    <m/>
    <m/>
    <m/>
    <m/>
    <x v="7"/>
    <n v="0.5"/>
    <n v="8"/>
    <n v="14"/>
    <x v="1"/>
    <n v="0.29946097025354362"/>
    <n v="1.6969454981034138"/>
    <n v="1001.8"/>
    <x v="2"/>
  </r>
  <r>
    <x v="28"/>
    <n v="25012"/>
    <x v="4122"/>
    <n v="3594"/>
    <n v="45780"/>
    <n v="45939"/>
    <s v="Ana Val"/>
    <n v="45782"/>
    <s v="FASE 2"/>
    <s v="10/11/2025 10/12R FINALIZADA"/>
    <n v="52"/>
    <s v="No tienen"/>
    <n v="0.5"/>
    <s v="NO"/>
    <m/>
    <s v="NO"/>
    <m/>
    <n v="9500"/>
    <n v="17500"/>
    <m/>
    <m/>
    <n v="0"/>
    <n v="7"/>
    <s v="Hospital Veterinari de la Universitat de Lleida"/>
    <s v="NO"/>
    <s v="NO"/>
    <m/>
    <m/>
    <m/>
    <m/>
    <x v="7"/>
    <n v="0.5"/>
    <n v="26"/>
    <n v="12"/>
    <x v="1"/>
    <n v="2.6432943795214245"/>
    <n v="4.8692264885920977"/>
    <n v="359.4"/>
    <x v="1"/>
  </r>
  <r>
    <x v="28"/>
    <n v="25013"/>
    <x v="4123"/>
    <n v="2778"/>
    <n v="45780"/>
    <n v="45939"/>
    <s v="Ana Val"/>
    <n v="45782"/>
    <s v="FASE 2"/>
    <s v="31/10 y 14/11R FINALIZADA"/>
    <n v="0"/>
    <m/>
    <m/>
    <s v="NO"/>
    <m/>
    <s v="NO"/>
    <m/>
    <n v="8600"/>
    <n v="2800"/>
    <m/>
    <m/>
    <n v="0"/>
    <m/>
    <s v="CAAC Segrià y Veterinario ICA Natura "/>
    <s v="NO"/>
    <s v="NO"/>
    <m/>
    <m/>
    <m/>
    <m/>
    <x v="7"/>
    <n v="0"/>
    <n v="0"/>
    <n v="8"/>
    <x v="1"/>
    <n v="3.0957523398128148"/>
    <n v="1.007919366450684"/>
    <n v="277.8"/>
    <x v="0"/>
  </r>
  <r>
    <x v="28"/>
    <n v="25014"/>
    <x v="4124"/>
    <n v="281"/>
    <n v="45780"/>
    <n v="45939"/>
    <s v="Ana Val"/>
    <m/>
    <s v="FASE 2"/>
    <s v="14/01R ESTIMANDO, 06/02 RESPUESTA"/>
    <n v="68"/>
    <n v="2023"/>
    <n v="0"/>
    <s v="NO"/>
    <m/>
    <s v="NO"/>
    <m/>
    <m/>
    <n v="1000"/>
    <n v="2"/>
    <n v="0"/>
    <n v="0"/>
    <n v="0"/>
    <s v="Consell Comarcal de Segrià"/>
    <s v="NO"/>
    <s v="NO"/>
    <m/>
    <m/>
    <m/>
    <m/>
    <x v="7"/>
    <n v="0"/>
    <n v="0"/>
    <n v="13"/>
    <x v="1"/>
    <m/>
    <n v="3.5587188612099645"/>
    <n v="28.1"/>
    <x v="3"/>
  </r>
  <r>
    <x v="28"/>
    <n v="25015"/>
    <x v="4125"/>
    <n v="424"/>
    <n v="45780"/>
    <n v="45939"/>
    <s v="Ana Val"/>
    <n v="45782"/>
    <s v="FASE 2"/>
    <s v="14/01R ESTIMANDO 30/01 RESPUESTA"/>
    <n v="10"/>
    <s v="sin actualizar"/>
    <n v="0"/>
    <s v="NO"/>
    <m/>
    <s v="NO"/>
    <m/>
    <n v="1000"/>
    <m/>
    <n v="1"/>
    <n v="0"/>
    <n v="0"/>
    <n v="0"/>
    <s v="NO"/>
    <s v="NO"/>
    <s v="NO"/>
    <m/>
    <m/>
    <m/>
    <m/>
    <x v="7"/>
    <n v="0"/>
    <n v="0"/>
    <n v="13"/>
    <x v="1"/>
    <n v="2.358490566037736"/>
    <m/>
    <n v="42.4"/>
    <x v="1"/>
  </r>
  <r>
    <x v="28"/>
    <n v="25016"/>
    <x v="4126"/>
    <n v="2986"/>
    <n v="45780"/>
    <m/>
    <s v="Ana Val"/>
    <s v="13/05/2025 y 27/05/2025"/>
    <s v="OK"/>
    <m/>
    <n v="0"/>
    <m/>
    <m/>
    <s v="NO"/>
    <s v="Pte. Validación"/>
    <s v="NO"/>
    <m/>
    <n v="11500"/>
    <m/>
    <n v="25"/>
    <n v="10"/>
    <n v="0"/>
    <n v="1"/>
    <s v="Consell Comarcal Segriá"/>
    <s v="NO"/>
    <s v="Delegado al Consell Comarcal de Segrià"/>
    <m/>
    <m/>
    <m/>
    <m/>
    <x v="7"/>
    <n v="0"/>
    <n v="0"/>
    <n v="11"/>
    <x v="1"/>
    <n v="3.8513060951105156"/>
    <m/>
    <n v="298.60000000000002"/>
    <x v="0"/>
  </r>
  <r>
    <x v="28"/>
    <n v="25017"/>
    <x v="4127"/>
    <n v="275"/>
    <n v="45780"/>
    <n v="45939"/>
    <s v="Ana Val"/>
    <m/>
    <s v="FASE 2"/>
    <n v="45950"/>
    <n v="0"/>
    <s v="Sin censo"/>
    <m/>
    <s v="NO"/>
    <m/>
    <s v="NO"/>
    <m/>
    <m/>
    <m/>
    <n v="0"/>
    <n v="0"/>
    <n v="0"/>
    <n v="0"/>
    <s v="NO"/>
    <s v="NO"/>
    <s v="NO"/>
    <m/>
    <m/>
    <m/>
    <m/>
    <x v="7"/>
    <n v="0"/>
    <n v="0"/>
    <n v="10"/>
    <x v="1"/>
    <m/>
    <m/>
    <n v="27.5"/>
    <x v="0"/>
  </r>
  <r>
    <x v="28"/>
    <n v="25019"/>
    <x v="4128"/>
    <n v="6896"/>
    <n v="45780"/>
    <n v="45939"/>
    <s v="Ana Val"/>
    <n v="45783"/>
    <s v="FASE 2"/>
    <s v="14/01/2026R. ESTIMANDO 15 DÍAS"/>
    <n v="0"/>
    <m/>
    <m/>
    <m/>
    <m/>
    <m/>
    <m/>
    <m/>
    <m/>
    <m/>
    <m/>
    <m/>
    <m/>
    <m/>
    <m/>
    <m/>
    <m/>
    <m/>
    <m/>
    <m/>
    <x v="7"/>
    <n v="0"/>
    <n v="0"/>
    <n v="0"/>
    <x v="0"/>
    <m/>
    <m/>
    <n v="689.6"/>
    <x v="0"/>
  </r>
  <r>
    <x v="28"/>
    <n v="25020"/>
    <x v="4129"/>
    <n v="305"/>
    <n v="45780"/>
    <n v="45939"/>
    <s v="Ana Val"/>
    <n v="45782"/>
    <s v="FASE 2"/>
    <n v="45966"/>
    <n v="15"/>
    <n v="45597"/>
    <n v="0.7"/>
    <s v="SI"/>
    <n v="45960"/>
    <s v="NO"/>
    <m/>
    <n v="1800"/>
    <m/>
    <n v="0"/>
    <n v="0"/>
    <n v="0"/>
    <n v="0"/>
    <s v="Associació Gats Almatret y Consell Comarcal del Segrià"/>
    <s v="SI"/>
    <s v="NO"/>
    <m/>
    <m/>
    <m/>
    <m/>
    <x v="7"/>
    <n v="0.7"/>
    <n v="10"/>
    <n v="14"/>
    <x v="1"/>
    <n v="5.9016393442622954"/>
    <m/>
    <n v="30.5"/>
    <x v="1"/>
  </r>
  <r>
    <x v="28"/>
    <n v="25021"/>
    <x v="4130"/>
    <n v="3338"/>
    <n v="45780"/>
    <n v="45939"/>
    <s v="Ana Val"/>
    <n v="45782"/>
    <s v="FASE 2"/>
    <s v="14/01/2026R. ESTIMANDO 15 DÍAS"/>
    <n v="0"/>
    <m/>
    <m/>
    <m/>
    <m/>
    <m/>
    <m/>
    <m/>
    <m/>
    <m/>
    <m/>
    <m/>
    <m/>
    <m/>
    <m/>
    <m/>
    <m/>
    <m/>
    <m/>
    <m/>
    <x v="7"/>
    <n v="0"/>
    <n v="0"/>
    <n v="0"/>
    <x v="0"/>
    <m/>
    <m/>
    <n v="333.8"/>
    <x v="0"/>
  </r>
  <r>
    <x v="28"/>
    <n v="25022"/>
    <x v="4131"/>
    <n v="120"/>
    <n v="45780"/>
    <n v="45810"/>
    <s v="Ana Val"/>
    <n v="45803"/>
    <s v="FASE 2"/>
    <s v="16/07/2025 R. DESESTIMANDO"/>
    <n v="95"/>
    <s v="1º Trimestre 2024"/>
    <n v="70"/>
    <s v="SI"/>
    <n v="45798"/>
    <s v="NO"/>
    <n v="0"/>
    <n v="2500"/>
    <n v="0"/>
    <n v="0"/>
    <n v="1"/>
    <n v="0"/>
    <n v="2"/>
    <s v="Colabora con AAAB"/>
    <s v="Municipal y Rural"/>
    <s v="Colabora con Asociació Animalista D'Alos de Balaguer AAAB"/>
    <m/>
    <m/>
    <m/>
    <m/>
    <x v="7"/>
    <n v="0.7"/>
    <n v="66"/>
    <n v="16"/>
    <x v="2"/>
    <n v="20.833333333333332"/>
    <n v="0"/>
    <n v="12"/>
    <x v="3"/>
  </r>
  <r>
    <x v="28"/>
    <n v="25023"/>
    <x v="4132"/>
    <n v="6387"/>
    <n v="45780"/>
    <m/>
    <s v="Ana Val"/>
    <n v="45805"/>
    <s v="OK"/>
    <m/>
    <n v="40"/>
    <s v="No tienen"/>
    <n v="0.6"/>
    <s v="NO"/>
    <m/>
    <s v="NO"/>
    <m/>
    <n v="11000"/>
    <m/>
    <n v="4"/>
    <n v="6"/>
    <n v="0"/>
    <n v="4"/>
    <s v="Consell Comarcal Segrià"/>
    <s v="NO"/>
    <s v="SI"/>
    <m/>
    <m/>
    <m/>
    <m/>
    <x v="7"/>
    <n v="0.6"/>
    <n v="24"/>
    <n v="13"/>
    <x v="1"/>
    <n v="1.7222483168936904"/>
    <m/>
    <n v="638.70000000000005"/>
    <x v="2"/>
  </r>
  <r>
    <x v="28"/>
    <n v="25024"/>
    <x v="4133"/>
    <n v="455"/>
    <n v="45780"/>
    <n v="45939"/>
    <s v="Ana Val"/>
    <n v="45782"/>
    <s v="FASE 2"/>
    <s v="01/11 Y 14/12R FINALIZADA"/>
    <n v="0"/>
    <s v="Sin Censo"/>
    <n v="0"/>
    <s v="SI"/>
    <n v="45413"/>
    <s v="NO"/>
    <m/>
    <n v="2000"/>
    <m/>
    <n v="0"/>
    <n v="0"/>
    <n v="0"/>
    <n v="0"/>
    <s v="NO"/>
    <s v="NO"/>
    <s v="NO"/>
    <m/>
    <m/>
    <m/>
    <m/>
    <x v="7"/>
    <n v="0"/>
    <n v="0"/>
    <n v="13"/>
    <x v="1"/>
    <n v="4.395604395604396"/>
    <m/>
    <n v="45.5"/>
    <x v="0"/>
  </r>
  <r>
    <x v="28"/>
    <n v="25027"/>
    <x v="4134"/>
    <n v="1367"/>
    <n v="45780"/>
    <n v="45939"/>
    <s v="Ana Val"/>
    <n v="45784"/>
    <s v="FASE 2"/>
    <s v="15/01/2026R. ESTIMANDO 15 DÍAS"/>
    <n v="0"/>
    <m/>
    <m/>
    <m/>
    <m/>
    <m/>
    <m/>
    <m/>
    <m/>
    <m/>
    <m/>
    <m/>
    <m/>
    <m/>
    <m/>
    <m/>
    <m/>
    <m/>
    <m/>
    <m/>
    <x v="7"/>
    <n v="0"/>
    <n v="0"/>
    <n v="0"/>
    <x v="0"/>
    <m/>
    <m/>
    <n v="136.69999999999999"/>
    <x v="0"/>
  </r>
  <r>
    <x v="28"/>
    <n v="25029"/>
    <x v="4135"/>
    <n v="2081"/>
    <n v="45780"/>
    <n v="45939"/>
    <s v="Ana Val"/>
    <n v="45782"/>
    <s v="FASE 2"/>
    <s v="15/01/2026R. ESTIMANDO 15 DÍAS"/>
    <n v="0"/>
    <m/>
    <m/>
    <m/>
    <m/>
    <m/>
    <m/>
    <m/>
    <m/>
    <m/>
    <m/>
    <m/>
    <m/>
    <m/>
    <m/>
    <m/>
    <m/>
    <m/>
    <m/>
    <m/>
    <x v="7"/>
    <n v="0"/>
    <n v="0"/>
    <n v="0"/>
    <x v="0"/>
    <m/>
    <m/>
    <n v="208.1"/>
    <x v="0"/>
  </r>
  <r>
    <x v="28"/>
    <n v="25031"/>
    <x v="4136"/>
    <n v="64"/>
    <n v="45780"/>
    <n v="45939"/>
    <s v="Ana Val"/>
    <n v="45802"/>
    <s v="FASE 2"/>
    <s v="15/01/2026R. ESTIMANDO 15 DÍAS"/>
    <n v="0"/>
    <m/>
    <m/>
    <m/>
    <m/>
    <m/>
    <m/>
    <m/>
    <m/>
    <m/>
    <m/>
    <m/>
    <m/>
    <m/>
    <m/>
    <m/>
    <m/>
    <m/>
    <m/>
    <m/>
    <x v="7"/>
    <n v="0"/>
    <n v="0"/>
    <n v="0"/>
    <x v="0"/>
    <m/>
    <m/>
    <n v="6.4"/>
    <x v="0"/>
  </r>
  <r>
    <x v="28"/>
    <n v="25032"/>
    <x v="4137"/>
    <n v="78"/>
    <n v="45780"/>
    <n v="45810"/>
    <s v="Ana Val"/>
    <n v="45789"/>
    <s v="FASE 2"/>
    <s v="10/09/2025 ESTIMANDO RESPUESTA"/>
    <n v="0"/>
    <m/>
    <n v="0"/>
    <s v="NO"/>
    <m/>
    <s v="NO"/>
    <m/>
    <m/>
    <m/>
    <n v="0"/>
    <n v="0"/>
    <n v="0"/>
    <n v="0"/>
    <s v="NO"/>
    <s v="NO"/>
    <s v="NO"/>
    <m/>
    <m/>
    <m/>
    <m/>
    <x v="7"/>
    <n v="0"/>
    <n v="0"/>
    <n v="11"/>
    <x v="1"/>
    <m/>
    <m/>
    <n v="7.8"/>
    <x v="0"/>
  </r>
  <r>
    <x v="28"/>
    <n v="25033"/>
    <x v="4138"/>
    <n v="1539"/>
    <n v="45780"/>
    <n v="45939"/>
    <s v="Ana Val"/>
    <n v="45785"/>
    <s v="FASE 2"/>
    <m/>
    <n v="0"/>
    <m/>
    <m/>
    <m/>
    <m/>
    <m/>
    <m/>
    <m/>
    <m/>
    <m/>
    <m/>
    <m/>
    <m/>
    <m/>
    <m/>
    <m/>
    <m/>
    <m/>
    <m/>
    <m/>
    <x v="7"/>
    <n v="0"/>
    <n v="0"/>
    <n v="0"/>
    <x v="0"/>
    <m/>
    <m/>
    <n v="153.9"/>
    <x v="0"/>
  </r>
  <r>
    <x v="28"/>
    <n v="25034"/>
    <x v="4139"/>
    <n v="3485"/>
    <n v="45780"/>
    <n v="45939"/>
    <s v="Ana Val"/>
    <n v="45782"/>
    <s v="FASE 2"/>
    <s v="26/11, 15/01/26R FINALIZADA"/>
    <n v="115"/>
    <n v="45778"/>
    <n v="0.5"/>
    <s v="SI"/>
    <n v="45818"/>
    <s v="SI"/>
    <n v="0.5"/>
    <n v="4500"/>
    <n v="1000"/>
    <n v="0"/>
    <n v="0"/>
    <n v="0"/>
    <n v="0"/>
    <s v="Amics dels Animals del Segrià"/>
    <s v="NO"/>
    <s v="NO"/>
    <m/>
    <m/>
    <m/>
    <m/>
    <x v="7"/>
    <n v="0.5"/>
    <n v="58"/>
    <n v="16"/>
    <x v="2"/>
    <n v="1.2912482065997131"/>
    <n v="0.28694404591104733"/>
    <n v="348.5"/>
    <x v="1"/>
  </r>
  <r>
    <x v="28"/>
    <n v="25036"/>
    <x v="4140"/>
    <n v="220"/>
    <n v="45780"/>
    <n v="45939"/>
    <s v="Ana Val"/>
    <n v="45782"/>
    <s v="FASE 2"/>
    <n v="46045"/>
    <n v="0"/>
    <m/>
    <m/>
    <s v="NO"/>
    <m/>
    <s v="NO"/>
    <m/>
    <m/>
    <n v="300"/>
    <n v="1"/>
    <n v="1"/>
    <n v="0"/>
    <n v="0"/>
    <s v="NO"/>
    <s v="NO"/>
    <s v="NO"/>
    <m/>
    <m/>
    <m/>
    <m/>
    <x v="7"/>
    <n v="0"/>
    <n v="0"/>
    <n v="10"/>
    <x v="1"/>
    <m/>
    <n v="1.3636363636363635"/>
    <n v="22"/>
    <x v="0"/>
  </r>
  <r>
    <x v="28"/>
    <n v="25037"/>
    <x v="4141"/>
    <n v="430"/>
    <n v="45780"/>
    <n v="45939"/>
    <s v="Ana Val"/>
    <n v="45782"/>
    <s v="FASE 2"/>
    <s v="30/10 y 24/11R FINALIZADA"/>
    <n v="0"/>
    <m/>
    <m/>
    <s v="NO"/>
    <m/>
    <s v="NO"/>
    <m/>
    <m/>
    <m/>
    <n v="0"/>
    <n v="0"/>
    <n v="0"/>
    <n v="0"/>
    <s v="Associació d’Amics dels Animals de la Noguera"/>
    <s v="NO"/>
    <s v="NO"/>
    <m/>
    <m/>
    <m/>
    <m/>
    <x v="7"/>
    <n v="0"/>
    <n v="0"/>
    <n v="9"/>
    <x v="1"/>
    <m/>
    <m/>
    <n v="43"/>
    <x v="0"/>
  </r>
  <r>
    <x v="28"/>
    <n v="25039"/>
    <x v="4142"/>
    <n v="340"/>
    <n v="45780"/>
    <m/>
    <s v="Ana Val"/>
    <n v="45796"/>
    <s v="OK"/>
    <m/>
    <n v="0"/>
    <n v="0"/>
    <n v="0"/>
    <s v="SI"/>
    <n v="45685"/>
    <s v="NO"/>
    <n v="0"/>
    <n v="500"/>
    <n v="500"/>
    <n v="0"/>
    <n v="0"/>
    <n v="0"/>
    <n v="0"/>
    <s v="Protec.La Noguera"/>
    <s v="NO"/>
    <s v="NO"/>
    <m/>
    <m/>
    <m/>
    <m/>
    <x v="7"/>
    <n v="0"/>
    <n v="0"/>
    <n v="16"/>
    <x v="2"/>
    <n v="1.4705882352941178"/>
    <n v="1.4705882352941178"/>
    <n v="34"/>
    <x v="0"/>
  </r>
  <r>
    <x v="28"/>
    <n v="25040"/>
    <x v="4143"/>
    <n v="17705"/>
    <n v="45780"/>
    <n v="45939"/>
    <s v="Ana Val"/>
    <n v="45782"/>
    <s v="FASE 2"/>
    <m/>
    <n v="0"/>
    <m/>
    <m/>
    <m/>
    <m/>
    <m/>
    <m/>
    <m/>
    <m/>
    <m/>
    <m/>
    <m/>
    <m/>
    <m/>
    <m/>
    <m/>
    <m/>
    <m/>
    <m/>
    <m/>
    <x v="7"/>
    <n v="0"/>
    <n v="0"/>
    <n v="0"/>
    <x v="0"/>
    <m/>
    <m/>
    <n v="1770.5"/>
    <x v="0"/>
  </r>
  <r>
    <x v="28"/>
    <n v="25041"/>
    <x v="4144"/>
    <n v="926"/>
    <n v="45780"/>
    <m/>
    <s v="Ana Val"/>
    <n v="45796"/>
    <s v="OK"/>
    <m/>
    <n v="0"/>
    <n v="0"/>
    <n v="0"/>
    <s v="NO"/>
    <m/>
    <s v="NO"/>
    <n v="0"/>
    <n v="0"/>
    <n v="0"/>
    <n v="0"/>
    <n v="0"/>
    <n v="0"/>
    <n v="0"/>
    <s v="Asoc.Amics Animals Segrià"/>
    <s v="NO"/>
    <s v="NO"/>
    <m/>
    <m/>
    <m/>
    <m/>
    <x v="7"/>
    <n v="0"/>
    <n v="0"/>
    <n v="15"/>
    <x v="1"/>
    <n v="0"/>
    <n v="0"/>
    <n v="92.6"/>
    <x v="0"/>
  </r>
  <r>
    <x v="28"/>
    <n v="25042"/>
    <x v="4145"/>
    <n v="231"/>
    <n v="45780"/>
    <n v="45939"/>
    <s v="Ana Val"/>
    <n v="45783"/>
    <s v="FASE 2"/>
    <s v="27/11/2025R FINALIZADA"/>
    <n v="0"/>
    <s v="No hay"/>
    <m/>
    <s v="NO"/>
    <m/>
    <s v="NO"/>
    <m/>
    <m/>
    <m/>
    <n v="0"/>
    <n v="0"/>
    <n v="0"/>
    <n v="0"/>
    <s v="PROTECTORA DE FORADADA"/>
    <s v="NO"/>
    <s v="NO"/>
    <m/>
    <m/>
    <m/>
    <m/>
    <x v="7"/>
    <n v="0"/>
    <n v="0"/>
    <n v="10"/>
    <x v="1"/>
    <m/>
    <m/>
    <n v="23.1"/>
    <x v="0"/>
  </r>
  <r>
    <x v="28"/>
    <n v="25044"/>
    <x v="4146"/>
    <n v="210"/>
    <n v="45780"/>
    <n v="45939"/>
    <s v="Ana Val"/>
    <n v="45782"/>
    <s v="FASE 2"/>
    <n v="46062"/>
    <n v="0"/>
    <n v="46059"/>
    <n v="0"/>
    <s v="NO"/>
    <m/>
    <s v="NO"/>
    <m/>
    <m/>
    <m/>
    <n v="4"/>
    <n v="0"/>
    <n v="0"/>
    <n v="0"/>
    <s v="Consell Comarcal de l'Alt Urgell"/>
    <s v="SI"/>
    <s v="NO"/>
    <m/>
    <m/>
    <m/>
    <m/>
    <x v="7"/>
    <n v="0"/>
    <n v="0"/>
    <n v="12"/>
    <x v="1"/>
    <m/>
    <m/>
    <n v="21"/>
    <x v="0"/>
  </r>
  <r>
    <x v="28"/>
    <n v="25045"/>
    <x v="4147"/>
    <n v="60"/>
    <n v="45780"/>
    <n v="45939"/>
    <s v="Ana Val"/>
    <m/>
    <s v="FASE 2"/>
    <m/>
    <n v="0"/>
    <m/>
    <m/>
    <m/>
    <m/>
    <m/>
    <m/>
    <m/>
    <m/>
    <m/>
    <m/>
    <m/>
    <m/>
    <m/>
    <m/>
    <m/>
    <m/>
    <m/>
    <m/>
    <m/>
    <x v="7"/>
    <n v="0"/>
    <n v="0"/>
    <n v="0"/>
    <x v="0"/>
    <m/>
    <m/>
    <n v="6"/>
    <x v="0"/>
  </r>
  <r>
    <x v="28"/>
    <n v="25046"/>
    <x v="4148"/>
    <n v="517"/>
    <n v="45780"/>
    <m/>
    <s v="Ana Val"/>
    <s v="27/05/2025 y 17/06/2025"/>
    <s v="OK"/>
    <m/>
    <n v="40"/>
    <s v="No tienen"/>
    <m/>
    <s v="SI"/>
    <n v="45799"/>
    <s v="NO"/>
    <m/>
    <m/>
    <m/>
    <m/>
    <m/>
    <m/>
    <m/>
    <s v="NO"/>
    <s v="NO"/>
    <s v="NO"/>
    <m/>
    <m/>
    <m/>
    <m/>
    <x v="7"/>
    <n v="0"/>
    <n v="0"/>
    <n v="8"/>
    <x v="1"/>
    <m/>
    <m/>
    <n v="51.7"/>
    <x v="1"/>
  </r>
  <r>
    <x v="28"/>
    <n v="25048"/>
    <x v="4149"/>
    <n v="2359"/>
    <n v="45780"/>
    <n v="45939"/>
    <s v="Ana Val"/>
    <n v="45783"/>
    <s v="FASE 2"/>
    <n v="46057"/>
    <n v="0"/>
    <s v="No hay"/>
    <m/>
    <s v="NO"/>
    <m/>
    <s v="SI"/>
    <m/>
    <m/>
    <m/>
    <n v="5"/>
    <n v="0"/>
    <n v="0"/>
    <n v="0"/>
    <s v="Asoc. de Seròs, Amics Segrià, Familespi, S.L. y Colg.Vet"/>
    <s v="NO"/>
    <s v="NO"/>
    <m/>
    <m/>
    <m/>
    <m/>
    <x v="7"/>
    <n v="0"/>
    <n v="0"/>
    <n v="10"/>
    <x v="1"/>
    <m/>
    <m/>
    <n v="235.9"/>
    <x v="0"/>
  </r>
  <r>
    <x v="28"/>
    <n v="25170"/>
    <x v="4150"/>
    <n v="288"/>
    <n v="45780"/>
    <n v="45939"/>
    <s v="Ana Val"/>
    <n v="45784"/>
    <s v="FASE 2"/>
    <n v="46051"/>
    <n v="0"/>
    <n v="46022"/>
    <n v="0"/>
    <s v="NO"/>
    <m/>
    <s v="NO"/>
    <m/>
    <m/>
    <m/>
    <n v="0"/>
    <n v="0"/>
    <n v="0"/>
    <n v="0"/>
    <s v="NO"/>
    <s v="NO"/>
    <s v="NO"/>
    <m/>
    <m/>
    <m/>
    <m/>
    <x v="7"/>
    <n v="0"/>
    <n v="0"/>
    <n v="11"/>
    <x v="1"/>
    <m/>
    <m/>
    <n v="28.8"/>
    <x v="0"/>
  </r>
  <r>
    <x v="28"/>
    <n v="25047"/>
    <x v="4151"/>
    <n v="1228"/>
    <n v="45780"/>
    <m/>
    <s v="Ana Val"/>
    <n v="45800"/>
    <s v="OK"/>
    <m/>
    <n v="0"/>
    <m/>
    <m/>
    <m/>
    <m/>
    <m/>
    <m/>
    <m/>
    <m/>
    <m/>
    <m/>
    <m/>
    <m/>
    <m/>
    <m/>
    <m/>
    <m/>
    <m/>
    <m/>
    <m/>
    <x v="7"/>
    <n v="0"/>
    <n v="0"/>
    <n v="0"/>
    <x v="0"/>
    <m/>
    <m/>
    <n v="122.8"/>
    <x v="0"/>
  </r>
  <r>
    <x v="28"/>
    <n v="25049"/>
    <x v="4152"/>
    <n v="182"/>
    <n v="45780"/>
    <n v="45939"/>
    <s v="Ana Val"/>
    <n v="45791"/>
    <s v="FASE 2"/>
    <n v="46006"/>
    <n v="0"/>
    <s v="No existe"/>
    <n v="0"/>
    <s v="NO"/>
    <m/>
    <s v="No existe"/>
    <m/>
    <m/>
    <m/>
    <n v="0"/>
    <n v="0"/>
    <m/>
    <m/>
    <s v="NO"/>
    <s v="NO"/>
    <s v="NO"/>
    <m/>
    <m/>
    <m/>
    <m/>
    <x v="7"/>
    <n v="0"/>
    <n v="0"/>
    <n v="9"/>
    <x v="1"/>
    <m/>
    <m/>
    <n v="18.2"/>
    <x v="0"/>
  </r>
  <r>
    <x v="28"/>
    <n v="25050"/>
    <x v="4153"/>
    <n v="5276"/>
    <n v="45780"/>
    <n v="45939"/>
    <s v="Ana Val"/>
    <n v="45782"/>
    <s v="FASE 2"/>
    <m/>
    <n v="0"/>
    <m/>
    <m/>
    <m/>
    <m/>
    <m/>
    <m/>
    <m/>
    <m/>
    <m/>
    <m/>
    <m/>
    <m/>
    <m/>
    <m/>
    <m/>
    <m/>
    <m/>
    <m/>
    <m/>
    <x v="7"/>
    <n v="0"/>
    <n v="0"/>
    <n v="0"/>
    <x v="0"/>
    <m/>
    <m/>
    <n v="527.6"/>
    <x v="0"/>
  </r>
  <r>
    <x v="28"/>
    <n v="25051"/>
    <x v="4154"/>
    <n v="2260"/>
    <n v="45780"/>
    <n v="45810"/>
    <s v="Ana Val"/>
    <n v="45793"/>
    <s v="FASE 2"/>
    <s v="16/07/2025 DESESTIMANDO"/>
    <n v="0"/>
    <m/>
    <n v="0.8"/>
    <s v="SI"/>
    <n v="45509"/>
    <s v="los que llevan al "/>
    <m/>
    <m/>
    <m/>
    <n v="0"/>
    <n v="0"/>
    <n v="0"/>
    <n v="0"/>
    <s v="NO se contratan empresas cuando es necesario"/>
    <s v="NO"/>
    <m/>
    <m/>
    <m/>
    <m/>
    <m/>
    <x v="7"/>
    <n v="0.8"/>
    <n v="0"/>
    <n v="10"/>
    <x v="1"/>
    <m/>
    <m/>
    <n v="226"/>
    <x v="0"/>
  </r>
  <r>
    <x v="28"/>
    <n v="25052"/>
    <x v="4155"/>
    <n v="2269"/>
    <n v="45780"/>
    <m/>
    <s v="Ana Val"/>
    <n v="45803"/>
    <s v="OK"/>
    <m/>
    <n v="0"/>
    <s v="No tienen"/>
    <n v="0"/>
    <s v="NO"/>
    <m/>
    <s v="NO"/>
    <m/>
    <m/>
    <n v="5000"/>
    <n v="6"/>
    <n v="0"/>
    <n v="0"/>
    <n v="0"/>
    <s v="SI Protectora de Seròs"/>
    <s v="NO"/>
    <s v="NO"/>
    <m/>
    <m/>
    <m/>
    <m/>
    <x v="7"/>
    <n v="0"/>
    <n v="0"/>
    <n v="13"/>
    <x v="1"/>
    <m/>
    <n v="2.2036139268400174"/>
    <n v="226.9"/>
    <x v="0"/>
  </r>
  <r>
    <x v="28"/>
    <n v="25053"/>
    <x v="4156"/>
    <n v="1578"/>
    <n v="45780"/>
    <n v="45939"/>
    <s v="Ana Val"/>
    <n v="45786"/>
    <s v="FASE 2"/>
    <m/>
    <n v="0"/>
    <m/>
    <m/>
    <m/>
    <m/>
    <m/>
    <m/>
    <m/>
    <m/>
    <m/>
    <m/>
    <m/>
    <m/>
    <m/>
    <m/>
    <m/>
    <m/>
    <m/>
    <m/>
    <m/>
    <x v="7"/>
    <n v="0"/>
    <n v="0"/>
    <n v="0"/>
    <x v="0"/>
    <m/>
    <m/>
    <n v="157.80000000000001"/>
    <x v="0"/>
  </r>
  <r>
    <x v="28"/>
    <n v="25055"/>
    <x v="4157"/>
    <n v="176"/>
    <n v="45780"/>
    <m/>
    <s v="Ana Val"/>
    <n v="45460"/>
    <s v="OK"/>
    <m/>
    <n v="0"/>
    <s v="NINGUNO"/>
    <m/>
    <s v="NO"/>
    <m/>
    <s v="NO"/>
    <m/>
    <m/>
    <m/>
    <n v="0"/>
    <n v="0"/>
    <n v="0"/>
    <n v="0"/>
    <s v="L’ASSOCIACIÓ CENTRE DE PROTECCIÓ D’ANIMALS DE L’ANOIA (APAN)"/>
    <s v="SI"/>
    <s v="NO"/>
    <m/>
    <m/>
    <m/>
    <m/>
    <x v="7"/>
    <n v="0"/>
    <n v="0"/>
    <n v="10"/>
    <x v="1"/>
    <m/>
    <m/>
    <n v="17.600000000000001"/>
    <x v="0"/>
  </r>
  <r>
    <x v="28"/>
    <n v="25057"/>
    <x v="4158"/>
    <n v="280"/>
    <n v="45780"/>
    <n v="45832"/>
    <s v="Ana Val"/>
    <n v="45797"/>
    <s v="FASE 2"/>
    <s v="16/10/2025R ESTIMANDO 15 DÍAS"/>
    <n v="0"/>
    <s v="En tramitación"/>
    <m/>
    <s v="En tramitación"/>
    <m/>
    <s v="En tramitación"/>
    <m/>
    <n v="5000"/>
    <n v="0"/>
    <n v="0"/>
    <n v="0"/>
    <n v="0"/>
    <n v="0"/>
    <s v="NO"/>
    <s v="NO"/>
    <s v="NO"/>
    <m/>
    <m/>
    <m/>
    <m/>
    <x v="7"/>
    <n v="0"/>
    <n v="0"/>
    <n v="12"/>
    <x v="1"/>
    <n v="17.857142857142858"/>
    <n v="0"/>
    <n v="28"/>
    <x v="0"/>
  </r>
  <r>
    <x v="28"/>
    <n v="25058"/>
    <x v="4159"/>
    <n v="6379"/>
    <n v="45780"/>
    <n v="45939"/>
    <s v="Ana Val"/>
    <n v="45782"/>
    <s v="FASE 2"/>
    <s v="02/02/0206"/>
    <n v="229"/>
    <m/>
    <n v="60"/>
    <s v="SI"/>
    <n v="45498"/>
    <s v="NO"/>
    <m/>
    <n v="15000"/>
    <n v="15000"/>
    <n v="36"/>
    <n v="75"/>
    <n v="3"/>
    <n v="28"/>
    <s v="Protec.RESCATS, Can Laura, Veterinaria Catichien"/>
    <s v="SI"/>
    <s v="NO"/>
    <m/>
    <m/>
    <m/>
    <m/>
    <x v="7"/>
    <n v="0.6"/>
    <n v="137"/>
    <n v="14"/>
    <x v="1"/>
    <n v="2.3514657469822855"/>
    <n v="2.3514657469822855"/>
    <n v="637.9"/>
    <x v="1"/>
  </r>
  <r>
    <x v="28"/>
    <n v="25059"/>
    <x v="4160"/>
    <n v="1141"/>
    <n v="45780"/>
    <n v="45939"/>
    <s v="Ana Val"/>
    <n v="45805"/>
    <s v="FASE 2"/>
    <s v="23/01/2026?"/>
    <n v="67"/>
    <n v="46021"/>
    <n v="1"/>
    <s v="SI"/>
    <n v="45744"/>
    <s v="SI"/>
    <n v="0.68"/>
    <m/>
    <m/>
    <n v="0"/>
    <n v="67"/>
    <n v="0"/>
    <n v="0"/>
    <s v="Associacion Marramiau, Gats Fraus de Bossòst"/>
    <s v="NO"/>
    <s v="NO"/>
    <m/>
    <m/>
    <m/>
    <m/>
    <x v="7"/>
    <n v="1"/>
    <n v="67"/>
    <n v="14"/>
    <x v="1"/>
    <m/>
    <m/>
    <n v="114.1"/>
    <x v="1"/>
  </r>
  <r>
    <x v="28"/>
    <n v="25056"/>
    <x v="4161"/>
    <n v="247"/>
    <n v="45780"/>
    <n v="45939"/>
    <s v="Ana Val"/>
    <n v="45782"/>
    <s v="FASE 2"/>
    <m/>
    <n v="0"/>
    <m/>
    <m/>
    <m/>
    <m/>
    <m/>
    <m/>
    <m/>
    <m/>
    <m/>
    <m/>
    <m/>
    <m/>
    <m/>
    <m/>
    <m/>
    <m/>
    <m/>
    <m/>
    <m/>
    <x v="7"/>
    <n v="0"/>
    <n v="0"/>
    <n v="0"/>
    <x v="0"/>
    <m/>
    <m/>
    <n v="24.7"/>
    <x v="0"/>
  </r>
  <r>
    <x v="28"/>
    <n v="25060"/>
    <x v="4162"/>
    <n v="65"/>
    <n v="45781"/>
    <n v="45939"/>
    <s v="Ana Val"/>
    <m/>
    <s v="FASE 2"/>
    <s v="14/11 y 10/12R FINALIZADA"/>
    <n v="0"/>
    <m/>
    <m/>
    <s v="NO"/>
    <m/>
    <s v="NO"/>
    <m/>
    <n v="600"/>
    <m/>
    <n v="0"/>
    <n v="0"/>
    <n v="0"/>
    <n v="0"/>
    <s v="NO"/>
    <s v="NO"/>
    <s v="NO"/>
    <m/>
    <m/>
    <m/>
    <m/>
    <x v="7"/>
    <n v="0"/>
    <n v="0"/>
    <n v="10"/>
    <x v="1"/>
    <n v="9.2307692307692299"/>
    <m/>
    <n v="6.5"/>
    <x v="0"/>
  </r>
  <r>
    <x v="28"/>
    <n v="25061"/>
    <x v="4163"/>
    <n v="89"/>
    <n v="45781"/>
    <n v="45939"/>
    <s v="Ana Val"/>
    <n v="45797"/>
    <s v="FASE 2"/>
    <s v="20/11 Y 23/01/2026"/>
    <n v="0"/>
    <m/>
    <m/>
    <s v="NO"/>
    <m/>
    <m/>
    <m/>
    <m/>
    <m/>
    <n v="0"/>
    <n v="0"/>
    <n v="0"/>
    <n v="0"/>
    <s v="Delegadas las funciones Consell Comarcal de l’Alt Urgell"/>
    <s v="NO"/>
    <s v="NO"/>
    <m/>
    <m/>
    <m/>
    <m/>
    <x v="7"/>
    <n v="0"/>
    <n v="0"/>
    <n v="8"/>
    <x v="1"/>
    <m/>
    <m/>
    <n v="8.9"/>
    <x v="0"/>
  </r>
  <r>
    <x v="28"/>
    <n v="25062"/>
    <x v="4164"/>
    <n v="805"/>
    <n v="45781"/>
    <m/>
    <s v="Ana Val"/>
    <n v="45821"/>
    <s v="OK"/>
    <m/>
    <n v="0"/>
    <s v="NO TIENEN"/>
    <n v="0"/>
    <s v="SI"/>
    <n v="45793"/>
    <s v="NO"/>
    <m/>
    <n v="5600"/>
    <n v="1900"/>
    <n v="1"/>
    <n v="0"/>
    <n v="0"/>
    <n v="0"/>
    <s v="Associació Mon Animal de Cabanabona y Colegio Veterinario LLeida"/>
    <s v="SI"/>
    <s v="NO"/>
    <m/>
    <m/>
    <m/>
    <m/>
    <x v="7"/>
    <n v="0"/>
    <n v="0"/>
    <n v="15"/>
    <x v="1"/>
    <n v="6.9565217391304346"/>
    <n v="2.360248447204969"/>
    <n v="80.5"/>
    <x v="0"/>
  </r>
  <r>
    <x v="28"/>
    <n v="25063"/>
    <x v="4165"/>
    <n v="101"/>
    <n v="45781"/>
    <n v="45939"/>
    <s v="Ana Val"/>
    <n v="45798"/>
    <s v="FASE 2"/>
    <n v="46042"/>
    <n v="0"/>
    <m/>
    <m/>
    <m/>
    <m/>
    <m/>
    <m/>
    <m/>
    <m/>
    <m/>
    <m/>
    <m/>
    <m/>
    <m/>
    <m/>
    <m/>
    <m/>
    <m/>
    <m/>
    <m/>
    <x v="7"/>
    <n v="0"/>
    <n v="0"/>
    <n v="0"/>
    <x v="0"/>
    <m/>
    <m/>
    <n v="10.1"/>
    <x v="0"/>
  </r>
  <r>
    <x v="28"/>
    <n v="25904"/>
    <x v="4166"/>
    <n v="170"/>
    <n v="45781"/>
    <n v="45939"/>
    <s v="Ana Val"/>
    <m/>
    <s v="FASE 2"/>
    <m/>
    <n v="0"/>
    <m/>
    <m/>
    <m/>
    <m/>
    <m/>
    <m/>
    <m/>
    <m/>
    <m/>
    <m/>
    <m/>
    <m/>
    <m/>
    <m/>
    <m/>
    <m/>
    <m/>
    <m/>
    <m/>
    <x v="7"/>
    <n v="0"/>
    <n v="0"/>
    <n v="0"/>
    <x v="0"/>
    <m/>
    <m/>
    <n v="17"/>
    <x v="0"/>
  </r>
  <r>
    <x v="28"/>
    <n v="25064"/>
    <x v="4167"/>
    <n v="144"/>
    <n v="45781"/>
    <n v="45832"/>
    <s v="Ana Val"/>
    <n v="45793"/>
    <s v="FASE 2"/>
    <m/>
    <n v="0"/>
    <m/>
    <m/>
    <m/>
    <m/>
    <m/>
    <m/>
    <m/>
    <m/>
    <m/>
    <m/>
    <m/>
    <m/>
    <m/>
    <m/>
    <m/>
    <m/>
    <m/>
    <m/>
    <m/>
    <x v="7"/>
    <n v="0"/>
    <n v="0"/>
    <n v="0"/>
    <x v="0"/>
    <m/>
    <m/>
    <n v="14.4"/>
    <x v="0"/>
  </r>
  <r>
    <x v="28"/>
    <n v="25067"/>
    <x v="4168"/>
    <n v="891"/>
    <n v="45781"/>
    <m/>
    <s v="Ana Val"/>
    <n v="45814"/>
    <s v="OK"/>
    <m/>
    <n v="0"/>
    <s v="NO"/>
    <n v="0"/>
    <s v="NO"/>
    <m/>
    <s v="NO"/>
    <m/>
    <m/>
    <n v="3000"/>
    <n v="2"/>
    <n v="0"/>
    <n v="0"/>
    <n v="0"/>
    <s v="una protectora d'Òdena"/>
    <s v="NO"/>
    <s v="NO"/>
    <m/>
    <m/>
    <m/>
    <m/>
    <x v="7"/>
    <n v="0"/>
    <n v="0"/>
    <n v="13"/>
    <x v="1"/>
    <m/>
    <n v="3.3670033670033672"/>
    <n v="89.1"/>
    <x v="0"/>
  </r>
  <r>
    <x v="28"/>
    <n v="25068"/>
    <x v="4169"/>
    <n v="723"/>
    <n v="45781"/>
    <n v="45940"/>
    <s v="Ana Val"/>
    <n v="45792"/>
    <s v="FASE 2"/>
    <s v="15/01/2026R. ESTIMANDO 15 DÍAS"/>
    <n v="0"/>
    <m/>
    <m/>
    <m/>
    <m/>
    <m/>
    <m/>
    <m/>
    <m/>
    <m/>
    <m/>
    <m/>
    <m/>
    <m/>
    <m/>
    <m/>
    <m/>
    <m/>
    <m/>
    <m/>
    <x v="7"/>
    <n v="0"/>
    <n v="0"/>
    <n v="0"/>
    <x v="0"/>
    <m/>
    <m/>
    <n v="72.3"/>
    <x v="0"/>
  </r>
  <r>
    <x v="28"/>
    <n v="25069"/>
    <x v="4170"/>
    <n v="544"/>
    <n v="45781"/>
    <n v="45940"/>
    <s v="Ana Val"/>
    <n v="45783"/>
    <s v="FASE 2"/>
    <s v="15/01/2026R. ESTIMANDO 15 DÍAS"/>
    <n v="0"/>
    <m/>
    <m/>
    <m/>
    <m/>
    <m/>
    <m/>
    <m/>
    <m/>
    <m/>
    <m/>
    <m/>
    <m/>
    <m/>
    <m/>
    <m/>
    <m/>
    <m/>
    <m/>
    <m/>
    <x v="7"/>
    <n v="0"/>
    <n v="0"/>
    <n v="0"/>
    <x v="0"/>
    <m/>
    <m/>
    <n v="54.4"/>
    <x v="0"/>
  </r>
  <r>
    <x v="28"/>
    <n v="25070"/>
    <x v="4171"/>
    <n v="993"/>
    <n v="45781"/>
    <n v="45823"/>
    <s v="Ana Val"/>
    <s v="29/95/2025"/>
    <s v="FASE 2"/>
    <s v="15/10/2025R ESTIMANDO 24/10 RESPUESTA"/>
    <n v="0"/>
    <m/>
    <m/>
    <m/>
    <s v="24/10 Que por falta de recursos no tienen la información"/>
    <m/>
    <m/>
    <m/>
    <m/>
    <m/>
    <m/>
    <m/>
    <m/>
    <m/>
    <m/>
    <m/>
    <m/>
    <m/>
    <m/>
    <m/>
    <x v="7"/>
    <n v="0"/>
    <n v="0"/>
    <n v="1"/>
    <x v="1"/>
    <m/>
    <m/>
    <n v="99.3"/>
    <x v="0"/>
  </r>
  <r>
    <x v="28"/>
    <n v="25071"/>
    <x v="4172"/>
    <n v="39"/>
    <n v="45781"/>
    <m/>
    <s v="Ana Val"/>
    <n v="45798"/>
    <s v="OK"/>
    <m/>
    <n v="30"/>
    <n v="2024"/>
    <n v="0.75"/>
    <s v="NO"/>
    <m/>
    <s v="NO"/>
    <m/>
    <n v="1157"/>
    <n v="0"/>
    <m/>
    <m/>
    <m/>
    <m/>
    <s v="NO"/>
    <s v="NO"/>
    <s v="NO"/>
    <m/>
    <m/>
    <m/>
    <m/>
    <x v="7"/>
    <n v="0.75"/>
    <n v="22"/>
    <n v="10"/>
    <x v="1"/>
    <n v="29.666666666666668"/>
    <n v="0"/>
    <n v="3.9"/>
    <x v="3"/>
  </r>
  <r>
    <x v="28"/>
    <n v="25072"/>
    <x v="4173"/>
    <n v="9533"/>
    <n v="45781"/>
    <n v="45940"/>
    <s v="Ana Val"/>
    <n v="45782"/>
    <s v="FASE 2"/>
    <s v="15/01/2026R. ESTIMANDO 15 DÍAS"/>
    <n v="0"/>
    <m/>
    <m/>
    <m/>
    <m/>
    <m/>
    <m/>
    <m/>
    <m/>
    <m/>
    <m/>
    <m/>
    <m/>
    <m/>
    <m/>
    <m/>
    <m/>
    <m/>
    <m/>
    <m/>
    <x v="7"/>
    <n v="0"/>
    <n v="0"/>
    <n v="0"/>
    <x v="0"/>
    <m/>
    <m/>
    <n v="953.3"/>
    <x v="0"/>
  </r>
  <r>
    <x v="28"/>
    <n v="25073"/>
    <x v="4174"/>
    <n v="641"/>
    <n v="45781"/>
    <n v="45940"/>
    <s v="Ana Val"/>
    <n v="45782"/>
    <s v="FASE 2"/>
    <s v="15/01/2026R. ESTIMANDO 15 DÍAS"/>
    <n v="0"/>
    <m/>
    <m/>
    <m/>
    <m/>
    <m/>
    <m/>
    <m/>
    <m/>
    <m/>
    <m/>
    <m/>
    <m/>
    <m/>
    <m/>
    <m/>
    <m/>
    <m/>
    <m/>
    <m/>
    <x v="7"/>
    <n v="0"/>
    <n v="0"/>
    <n v="0"/>
    <x v="0"/>
    <m/>
    <m/>
    <n v="64.099999999999994"/>
    <x v="0"/>
  </r>
  <r>
    <x v="28"/>
    <n v="25074"/>
    <x v="4175"/>
    <n v="194"/>
    <n v="45781"/>
    <n v="45823"/>
    <s v="Ana Val"/>
    <n v="45820"/>
    <s v="FASE 2"/>
    <s v="18/09/2025 ESTIMANDO PARCIAL-COMPLETA"/>
    <n v="0"/>
    <m/>
    <m/>
    <s v="NO"/>
    <m/>
    <m/>
    <m/>
    <m/>
    <m/>
    <n v="0"/>
    <n v="0"/>
    <n v="0"/>
    <n v="0"/>
    <s v="NO"/>
    <s v="NO"/>
    <s v="NO"/>
    <m/>
    <m/>
    <m/>
    <m/>
    <x v="7"/>
    <n v="0"/>
    <n v="0"/>
    <n v="8"/>
    <x v="1"/>
    <m/>
    <m/>
    <n v="19.399999999999999"/>
    <x v="0"/>
  </r>
  <r>
    <x v="28"/>
    <n v="25075"/>
    <x v="4176"/>
    <n v="161"/>
    <n v="45781"/>
    <m/>
    <s v="Ana Val"/>
    <n v="45796"/>
    <s v="OK"/>
    <m/>
    <n v="0"/>
    <n v="0"/>
    <n v="0"/>
    <s v="NO"/>
    <m/>
    <s v="NO"/>
    <n v="0"/>
    <n v="0"/>
    <n v="700"/>
    <n v="0"/>
    <n v="0"/>
    <n v="0"/>
    <n v="0"/>
    <s v="Ayto.Solsona"/>
    <s v="NO"/>
    <s v="NO"/>
    <m/>
    <m/>
    <m/>
    <m/>
    <x v="7"/>
    <n v="0"/>
    <n v="0"/>
    <n v="15"/>
    <x v="1"/>
    <n v="0"/>
    <n v="4.3478260869565215"/>
    <n v="16.100000000000001"/>
    <x v="0"/>
  </r>
  <r>
    <x v="28"/>
    <n v="25076"/>
    <x v="4177"/>
    <n v="161"/>
    <n v="45781"/>
    <n v="45940"/>
    <s v="Ana Val"/>
    <m/>
    <s v="FASE 2"/>
    <s v="15/01/2026R. ESTIMANDO 15 DÍAS"/>
    <n v="0"/>
    <m/>
    <m/>
    <m/>
    <m/>
    <m/>
    <m/>
    <m/>
    <m/>
    <m/>
    <m/>
    <m/>
    <m/>
    <m/>
    <m/>
    <m/>
    <m/>
    <m/>
    <m/>
    <m/>
    <x v="7"/>
    <n v="0"/>
    <n v="0"/>
    <n v="0"/>
    <x v="0"/>
    <m/>
    <m/>
    <n v="16.100000000000001"/>
    <x v="0"/>
  </r>
  <r>
    <x v="28"/>
    <n v="25077"/>
    <x v="4178"/>
    <n v="587"/>
    <n v="45781"/>
    <n v="45832"/>
    <s v="Ana Val"/>
    <n v="45825"/>
    <s v="FASE 2"/>
    <s v="13/08 Y 18/09/2025 DESESTIMANDO"/>
    <n v="178"/>
    <n v="45809"/>
    <n v="0.38"/>
    <s v="SI"/>
    <n v="45525"/>
    <s v="NO"/>
    <m/>
    <n v="759.5"/>
    <m/>
    <m/>
    <m/>
    <m/>
    <m/>
    <s v="Augema  Consell Comarcal de l'Alt Urgell"/>
    <s v="SI"/>
    <s v="NO"/>
    <m/>
    <m/>
    <m/>
    <m/>
    <x v="7"/>
    <n v="0.38"/>
    <n v="68"/>
    <n v="10"/>
    <x v="1"/>
    <n v="1.2938671209540034"/>
    <m/>
    <n v="58.7"/>
    <x v="3"/>
  </r>
  <r>
    <x v="28"/>
    <n v="25163"/>
    <x v="4179"/>
    <n v="282"/>
    <n v="45781"/>
    <m/>
    <s v="Ana Val"/>
    <n v="45806"/>
    <s v="OK"/>
    <m/>
    <n v="0"/>
    <m/>
    <m/>
    <s v="NO"/>
    <m/>
    <s v="NO"/>
    <m/>
    <m/>
    <m/>
    <n v="3"/>
    <n v="0"/>
    <n v="0"/>
    <n v="0"/>
    <s v="Ayto.Solsona recogida perros"/>
    <s v="NO"/>
    <s v="NO"/>
    <m/>
    <m/>
    <m/>
    <m/>
    <x v="7"/>
    <n v="0"/>
    <n v="0"/>
    <n v="9"/>
    <x v="1"/>
    <m/>
    <m/>
    <n v="28.2"/>
    <x v="0"/>
  </r>
  <r>
    <x v="28"/>
    <n v="25161"/>
    <x v="4180"/>
    <n v="434"/>
    <n v="45781"/>
    <n v="45940"/>
    <s v="Ana Val"/>
    <n v="45792"/>
    <s v="FASE 2"/>
    <s v="20/11 y 10/12R FINALIZADA"/>
    <n v="0"/>
    <m/>
    <m/>
    <s v="SI"/>
    <n v="45491"/>
    <s v="NO"/>
    <m/>
    <n v="3000"/>
    <m/>
    <n v="0"/>
    <n v="0"/>
    <n v="0"/>
    <n v="0"/>
    <s v="NO"/>
    <s v="NO"/>
    <s v="NO"/>
    <m/>
    <m/>
    <m/>
    <m/>
    <x v="7"/>
    <n v="0"/>
    <n v="0"/>
    <n v="11"/>
    <x v="1"/>
    <n v="6.9124423963133639"/>
    <m/>
    <n v="43.4"/>
    <x v="0"/>
  </r>
  <r>
    <x v="28"/>
    <n v="25078"/>
    <x v="4181"/>
    <n v="1502"/>
    <n v="45781"/>
    <m/>
    <s v="Ana Val"/>
    <n v="45785"/>
    <s v="OK"/>
    <m/>
    <n v="20"/>
    <n v="45784"/>
    <n v="1"/>
    <s v="SI"/>
    <n v="45131"/>
    <s v="NO"/>
    <n v="0"/>
    <n v="18585.599999999999"/>
    <n v="0"/>
    <n v="2"/>
    <m/>
    <m/>
    <m/>
    <s v="colegio oficial de veterinarios de Lleida y perrera municipal"/>
    <s v="NO"/>
    <s v="NO"/>
    <m/>
    <m/>
    <m/>
    <m/>
    <x v="7"/>
    <n v="1"/>
    <n v="20"/>
    <n v="13"/>
    <x v="1"/>
    <n v="12.373901464713715"/>
    <n v="0"/>
    <n v="150.19999999999999"/>
    <x v="1"/>
  </r>
  <r>
    <x v="28"/>
    <n v="25079"/>
    <x v="4182"/>
    <n v="343"/>
    <n v="45781"/>
    <m/>
    <s v="Ana Val"/>
    <n v="45826"/>
    <s v="OK"/>
    <m/>
    <n v="10"/>
    <s v="Actualmente"/>
    <n v="100"/>
    <s v="NO"/>
    <m/>
    <s v="SI"/>
    <m/>
    <n v="3000"/>
    <m/>
    <n v="2"/>
    <n v="10"/>
    <n v="0"/>
    <n v="1"/>
    <s v="NO, tienen precio pactado con Vet. Universidad Lérida"/>
    <s v="Medios propios"/>
    <s v="NO"/>
    <m/>
    <m/>
    <m/>
    <m/>
    <x v="7"/>
    <n v="1"/>
    <n v="10"/>
    <n v="13"/>
    <x v="1"/>
    <n v="8.7463556851311957"/>
    <m/>
    <n v="34.299999999999997"/>
    <x v="1"/>
  </r>
  <r>
    <x v="28"/>
    <n v="25081"/>
    <x v="4183"/>
    <n v="331"/>
    <n v="45781"/>
    <n v="45940"/>
    <s v="Ana Val"/>
    <n v="45782"/>
    <s v="FASE 2"/>
    <s v="15/01/2026R. ESTIMANDO 15 DÍAS"/>
    <n v="0"/>
    <m/>
    <m/>
    <m/>
    <m/>
    <m/>
    <m/>
    <m/>
    <m/>
    <m/>
    <m/>
    <m/>
    <m/>
    <m/>
    <m/>
    <m/>
    <m/>
    <m/>
    <m/>
    <m/>
    <x v="7"/>
    <n v="0"/>
    <n v="0"/>
    <n v="0"/>
    <x v="0"/>
    <m/>
    <m/>
    <n v="33.1"/>
    <x v="0"/>
  </r>
  <r>
    <x v="28"/>
    <n v="25082"/>
    <x v="4184"/>
    <n v="379"/>
    <n v="45781"/>
    <n v="45824"/>
    <s v="Ana Val"/>
    <n v="45819"/>
    <s v="FASE 2"/>
    <s v="30/07 Y 17/09 ARCHIVO"/>
    <n v="0"/>
    <m/>
    <m/>
    <s v="NO"/>
    <m/>
    <m/>
    <m/>
    <m/>
    <m/>
    <n v="0"/>
    <n v="0"/>
    <n v="0"/>
    <n v="0"/>
    <s v="NO"/>
    <s v="NO"/>
    <s v="NO"/>
    <m/>
    <m/>
    <m/>
    <m/>
    <x v="7"/>
    <n v="0"/>
    <n v="0"/>
    <n v="8"/>
    <x v="1"/>
    <m/>
    <m/>
    <n v="37.9"/>
    <x v="0"/>
  </r>
  <r>
    <x v="28"/>
    <n v="25088"/>
    <x v="4185"/>
    <n v="132"/>
    <n v="45781"/>
    <n v="45940"/>
    <s v="Ana Val"/>
    <n v="45786"/>
    <s v="FASE 2"/>
    <s v="01/11 y 15/01/26R FINALIZADA"/>
    <n v="0"/>
    <m/>
    <m/>
    <s v="NO"/>
    <m/>
    <m/>
    <m/>
    <m/>
    <m/>
    <n v="0"/>
    <n v="0"/>
    <n v="0"/>
    <n v="0"/>
    <s v="Delegado en el Consorci Alt Urgell que ha delegado al Consell Comarcal  Alt Urgell"/>
    <m/>
    <m/>
    <m/>
    <m/>
    <m/>
    <m/>
    <x v="7"/>
    <n v="0"/>
    <n v="0"/>
    <n v="6"/>
    <x v="1"/>
    <m/>
    <m/>
    <n v="13.2"/>
    <x v="0"/>
  </r>
  <r>
    <x v="28"/>
    <n v="25085"/>
    <x v="4186"/>
    <n v="162"/>
    <n v="45781"/>
    <n v="45940"/>
    <s v="Ana Val"/>
    <n v="45807"/>
    <s v="FASE 2"/>
    <s v="15/01R ESTIANDO 09/02 RESPUESTA"/>
    <n v="20"/>
    <n v="45931"/>
    <n v="0"/>
    <s v="NO"/>
    <m/>
    <s v="NO"/>
    <m/>
    <m/>
    <m/>
    <n v="0"/>
    <n v="0"/>
    <n v="0"/>
    <n v="0"/>
    <s v="NO"/>
    <s v="NO"/>
    <s v="NO"/>
    <m/>
    <m/>
    <m/>
    <m/>
    <x v="7"/>
    <n v="0"/>
    <n v="0"/>
    <n v="12"/>
    <x v="1"/>
    <m/>
    <m/>
    <n v="16.2"/>
    <x v="1"/>
  </r>
  <r>
    <x v="28"/>
    <n v="25086"/>
    <x v="4187"/>
    <n v="921"/>
    <n v="45781"/>
    <n v="45940"/>
    <s v="Ana Val"/>
    <n v="45784"/>
    <s v="FASE 2"/>
    <s v="19/11 y 10/12R FINALIZADA"/>
    <n v="0"/>
    <s v="-"/>
    <s v=""/>
    <s v="NO"/>
    <m/>
    <s v="-"/>
    <m/>
    <m/>
    <m/>
    <n v="0"/>
    <n v="0"/>
    <n v="0"/>
    <n v="0"/>
    <s v="NO"/>
    <s v="NO"/>
    <s v="NO"/>
    <m/>
    <m/>
    <m/>
    <m/>
    <x v="7"/>
    <m/>
    <n v="0"/>
    <n v="12"/>
    <x v="1"/>
    <m/>
    <m/>
    <n v="92.1"/>
    <x v="0"/>
  </r>
  <r>
    <x v="28"/>
    <n v="25087"/>
    <x v="4188"/>
    <n v="63"/>
    <n v="45781"/>
    <n v="45940"/>
    <s v="Ana Val"/>
    <m/>
    <s v="FASE 2"/>
    <s v="23/11, 15/01/26R FINALIZADA"/>
    <n v="0"/>
    <m/>
    <m/>
    <m/>
    <m/>
    <m/>
    <m/>
    <m/>
    <m/>
    <m/>
    <m/>
    <m/>
    <m/>
    <m/>
    <m/>
    <m/>
    <m/>
    <m/>
    <m/>
    <m/>
    <x v="7"/>
    <n v="0"/>
    <n v="0"/>
    <n v="0"/>
    <x v="0"/>
    <m/>
    <m/>
    <n v="6.3"/>
    <x v="0"/>
  </r>
  <r>
    <x v="28"/>
    <n v="25089"/>
    <x v="4189"/>
    <n v="127"/>
    <n v="45781"/>
    <n v="45940"/>
    <s v="Ana Val"/>
    <n v="45797"/>
    <s v="FASE 2"/>
    <s v="17/11, 15/01/26R FINALIZADA"/>
    <n v="0"/>
    <m/>
    <m/>
    <m/>
    <m/>
    <m/>
    <m/>
    <m/>
    <m/>
    <m/>
    <m/>
    <m/>
    <m/>
    <m/>
    <m/>
    <m/>
    <m/>
    <m/>
    <m/>
    <m/>
    <x v="7"/>
    <n v="0"/>
    <n v="0"/>
    <n v="0"/>
    <x v="0"/>
    <m/>
    <m/>
    <n v="12.7"/>
    <x v="0"/>
  </r>
  <r>
    <x v="28"/>
    <n v="25908"/>
    <x v="4190"/>
    <n v="243"/>
    <n v="45781"/>
    <n v="45940"/>
    <s v="Ana Val"/>
    <n v="45783"/>
    <s v="FASE 2"/>
    <s v="18/11, 15/01/26R ESTIMANDO"/>
    <n v="8"/>
    <n v="45986"/>
    <n v="0.8"/>
    <s v="NO"/>
    <m/>
    <s v="NO"/>
    <m/>
    <n v="400"/>
    <n v="0"/>
    <n v="0"/>
    <m/>
    <n v="0"/>
    <n v="0"/>
    <s v="Consorci Alt Urgell Gestió Medi Ambient"/>
    <s v="NO"/>
    <s v="NO"/>
    <m/>
    <m/>
    <m/>
    <m/>
    <x v="7"/>
    <n v="0.8"/>
    <n v="6"/>
    <n v="13"/>
    <x v="1"/>
    <n v="1.6460905349794239"/>
    <n v="0"/>
    <n v="24.3"/>
    <x v="1"/>
  </r>
  <r>
    <x v="28"/>
    <n v="25092"/>
    <x v="4191"/>
    <n v="164"/>
    <n v="45781"/>
    <n v="45940"/>
    <s v="Ana Val"/>
    <n v="45782"/>
    <s v="FASE 2"/>
    <s v="15/01/2026R. ESTIMANDO 15 DÍAS"/>
    <n v="0"/>
    <m/>
    <m/>
    <m/>
    <m/>
    <m/>
    <m/>
    <m/>
    <m/>
    <m/>
    <m/>
    <m/>
    <m/>
    <m/>
    <m/>
    <m/>
    <m/>
    <m/>
    <m/>
    <m/>
    <x v="7"/>
    <n v="0"/>
    <n v="0"/>
    <n v="0"/>
    <x v="0"/>
    <m/>
    <m/>
    <n v="16.399999999999999"/>
    <x v="0"/>
  </r>
  <r>
    <x v="28"/>
    <n v="25093"/>
    <x v="4192"/>
    <n v="805"/>
    <n v="45781"/>
    <n v="45940"/>
    <s v="Ana Val"/>
    <n v="45789"/>
    <s v="FASE 2"/>
    <s v="31/10, 15/01/26R ESTIMANDO 15 DÍAS"/>
    <n v="0"/>
    <m/>
    <m/>
    <m/>
    <m/>
    <m/>
    <m/>
    <m/>
    <m/>
    <m/>
    <m/>
    <m/>
    <m/>
    <m/>
    <m/>
    <m/>
    <m/>
    <m/>
    <m/>
    <m/>
    <x v="7"/>
    <n v="0"/>
    <n v="0"/>
    <n v="0"/>
    <x v="0"/>
    <m/>
    <m/>
    <n v="80.5"/>
    <x v="0"/>
  </r>
  <r>
    <x v="28"/>
    <n v="25094"/>
    <x v="4193"/>
    <n v="195"/>
    <n v="45781"/>
    <m/>
    <s v="Ana Val"/>
    <n v="45799"/>
    <s v="OK"/>
    <m/>
    <n v="0"/>
    <m/>
    <m/>
    <s v="NO"/>
    <m/>
    <m/>
    <m/>
    <n v="800"/>
    <m/>
    <n v="0"/>
    <n v="0"/>
    <n v="0"/>
    <n v="0"/>
    <s v="NO"/>
    <s v="NO"/>
    <s v="NO"/>
    <m/>
    <m/>
    <m/>
    <m/>
    <x v="7"/>
    <n v="0"/>
    <n v="0"/>
    <n v="9"/>
    <x v="1"/>
    <n v="4.1025641025641022"/>
    <m/>
    <n v="19.5"/>
    <x v="0"/>
  </r>
  <r>
    <x v="28"/>
    <n v="25096"/>
    <x v="4194"/>
    <n v="1238"/>
    <n v="45781"/>
    <n v="45940"/>
    <s v="Ana Val"/>
    <n v="45782"/>
    <s v="FASE 2"/>
    <s v="10/11 y 27/11R FINALIZADA"/>
    <n v="0"/>
    <s v="En proceso"/>
    <m/>
    <s v="NO"/>
    <s v="en proyecto"/>
    <s v="NO"/>
    <m/>
    <m/>
    <m/>
    <n v="0"/>
    <n v="5"/>
    <n v="0"/>
    <n v="0"/>
    <s v="NO"/>
    <s v="NO"/>
    <s v="NO"/>
    <m/>
    <m/>
    <m/>
    <m/>
    <x v="7"/>
    <n v="0"/>
    <n v="0"/>
    <n v="11"/>
    <x v="1"/>
    <m/>
    <m/>
    <n v="123.8"/>
    <x v="0"/>
  </r>
  <r>
    <x v="28"/>
    <m/>
    <x v="4195"/>
    <n v="91"/>
    <n v="45781"/>
    <n v="45810"/>
    <s v="Ana Val"/>
    <n v="45807"/>
    <s v="FASE 2"/>
    <s v="16/07/2025R. DESESTIMANDO"/>
    <n v="0"/>
    <m/>
    <m/>
    <m/>
    <m/>
    <m/>
    <m/>
    <m/>
    <m/>
    <m/>
    <m/>
    <m/>
    <m/>
    <m/>
    <m/>
    <m/>
    <m/>
    <m/>
    <m/>
    <m/>
    <x v="7"/>
    <n v="0"/>
    <n v="0"/>
    <n v="0"/>
    <x v="0"/>
    <m/>
    <m/>
    <n v="9.1"/>
    <x v="0"/>
  </r>
  <r>
    <x v="28"/>
    <n v="25098"/>
    <x v="4196"/>
    <n v="259"/>
    <n v="45781"/>
    <n v="45940"/>
    <s v="Ana Val"/>
    <n v="45782"/>
    <s v="FASE 2"/>
    <s v="05/11 y 27/11R FINALIZADA"/>
    <n v="22"/>
    <m/>
    <n v="0"/>
    <s v="NO"/>
    <m/>
    <s v="NO"/>
    <m/>
    <m/>
    <m/>
    <n v="0"/>
    <n v="0"/>
    <n v="0"/>
    <n v="0"/>
    <s v="Entitat amics dels animals del segrià"/>
    <s v="NO"/>
    <s v="NO"/>
    <m/>
    <m/>
    <m/>
    <m/>
    <x v="7"/>
    <n v="0"/>
    <n v="0"/>
    <n v="11"/>
    <x v="1"/>
    <m/>
    <m/>
    <n v="25.9"/>
    <x v="1"/>
  </r>
  <r>
    <x v="28"/>
    <n v="25912"/>
    <x v="4197"/>
    <n v="1097"/>
    <n v="45781"/>
    <n v="45810"/>
    <s v="Ana Val"/>
    <n v="45783"/>
    <s v="FASE 2"/>
    <s v="09/07/2025  DESESTIMANDO"/>
    <n v="107"/>
    <s v="?"/>
    <n v="63.4"/>
    <s v="SI"/>
    <n v="45505"/>
    <s v="NO"/>
    <n v="0"/>
    <n v="2000"/>
    <n v="1772.8"/>
    <n v="1"/>
    <n v="1"/>
    <n v="0"/>
    <n v="1"/>
    <s v="Consell   Comarcal   del   Segrià   de   recogida de animales"/>
    <s v="No"/>
    <s v="No"/>
    <m/>
    <m/>
    <m/>
    <m/>
    <x v="7"/>
    <n v="0.63400000000000001"/>
    <n v="68"/>
    <n v="16"/>
    <x v="2"/>
    <n v="1.8231540565177757"/>
    <n v="1.6160437556973564"/>
    <n v="109.7"/>
    <x v="1"/>
  </r>
  <r>
    <x v="28"/>
    <n v="25099"/>
    <x v="4198"/>
    <n v="1916"/>
    <n v="45781"/>
    <n v="45940"/>
    <s v="Ana Val"/>
    <n v="45783"/>
    <s v="FASE 2"/>
    <s v="14/11/2025, 17/02/26 R. FINALIZADA dicen que han respondido"/>
    <n v="0"/>
    <m/>
    <m/>
    <m/>
    <m/>
    <m/>
    <m/>
    <n v="143.07"/>
    <n v="1200"/>
    <n v="4"/>
    <n v="2"/>
    <m/>
    <m/>
    <s v="Amics dels Animals de Segrià y Protec. Lidia Argiles Escalé"/>
    <m/>
    <m/>
    <m/>
    <m/>
    <m/>
    <m/>
    <x v="7"/>
    <n v="0"/>
    <n v="0"/>
    <n v="5"/>
    <x v="1"/>
    <n v="7.467118997912317E-2"/>
    <n v="0.62630480167014613"/>
    <n v="191.6"/>
    <x v="0"/>
  </r>
  <r>
    <x v="28"/>
    <n v="25100"/>
    <x v="4199"/>
    <n v="215"/>
    <n v="45781"/>
    <n v="45940"/>
    <s v="Ana Val"/>
    <m/>
    <s v="FASE 2"/>
    <s v="03/11, 15/01/26R ESTIMANDO 15 DÍAS"/>
    <n v="0"/>
    <m/>
    <m/>
    <s v="NO"/>
    <m/>
    <s v="NO"/>
    <m/>
    <m/>
    <n v="500"/>
    <m/>
    <m/>
    <m/>
    <m/>
    <s v="La protectora del Berguedà. El Refugio"/>
    <s v="NO"/>
    <s v="NO"/>
    <m/>
    <m/>
    <m/>
    <m/>
    <x v="7"/>
    <n v="0"/>
    <n v="0"/>
    <n v="6"/>
    <x v="1"/>
    <m/>
    <n v="2.3255813953488373"/>
    <n v="21.5"/>
    <x v="0"/>
  </r>
  <r>
    <x v="28"/>
    <n v="25101"/>
    <x v="4200"/>
    <n v="758"/>
    <n v="45781"/>
    <n v="45940"/>
    <s v="Ana Val"/>
    <n v="45783"/>
    <s v="FASE 2"/>
    <s v="15/01/2026R. ESTIMANDO 15 DÍAS"/>
    <n v="0"/>
    <m/>
    <m/>
    <m/>
    <m/>
    <m/>
    <m/>
    <m/>
    <m/>
    <m/>
    <m/>
    <m/>
    <m/>
    <m/>
    <m/>
    <m/>
    <m/>
    <m/>
    <m/>
    <m/>
    <x v="7"/>
    <n v="0"/>
    <n v="0"/>
    <n v="0"/>
    <x v="0"/>
    <m/>
    <m/>
    <n v="75.8"/>
    <x v="0"/>
  </r>
  <r>
    <x v="28"/>
    <n v="25102"/>
    <x v="4201"/>
    <n v="943"/>
    <n v="45781"/>
    <n v="45940"/>
    <s v="Ana Val"/>
    <n v="45789"/>
    <s v="FASE 2"/>
    <s v="27/11/2025R FINALIZADA"/>
    <n v="0"/>
    <n v="45839"/>
    <n v="0"/>
    <s v="NO"/>
    <m/>
    <s v="NO"/>
    <n v="0"/>
    <n v="1500"/>
    <m/>
    <n v="3"/>
    <n v="0"/>
    <n v="0"/>
    <n v="2"/>
    <s v="Consell Comarcal del Segrià"/>
    <s v="SI Municipal"/>
    <s v="SI Consell "/>
    <m/>
    <m/>
    <m/>
    <m/>
    <x v="7"/>
    <n v="0"/>
    <n v="0"/>
    <n v="13"/>
    <x v="1"/>
    <n v="1.5906680805938493"/>
    <m/>
    <n v="94.3"/>
    <x v="0"/>
  </r>
  <r>
    <x v="28"/>
    <n v="25103"/>
    <x v="4202"/>
    <n v="140"/>
    <n v="45781"/>
    <n v="45940"/>
    <s v="Ana Val"/>
    <n v="45804"/>
    <s v="FASE 2"/>
    <s v="15/01/2026R. ESTIMANDO 15 DÍAS"/>
    <n v="0"/>
    <m/>
    <m/>
    <m/>
    <m/>
    <m/>
    <m/>
    <m/>
    <m/>
    <m/>
    <m/>
    <m/>
    <m/>
    <m/>
    <m/>
    <m/>
    <m/>
    <m/>
    <m/>
    <m/>
    <x v="7"/>
    <n v="0"/>
    <n v="0"/>
    <n v="0"/>
    <x v="0"/>
    <m/>
    <m/>
    <n v="14"/>
    <x v="0"/>
  </r>
  <r>
    <x v="28"/>
    <n v="25105"/>
    <x v="4203"/>
    <n v="163"/>
    <n v="45781"/>
    <n v="45940"/>
    <s v="Ana Val"/>
    <n v="45798"/>
    <s v="FASE 2"/>
    <s v="15/01/2026R. ESTIMANDO 15 DÍAS"/>
    <n v="0"/>
    <m/>
    <m/>
    <m/>
    <m/>
    <m/>
    <m/>
    <m/>
    <m/>
    <m/>
    <m/>
    <m/>
    <m/>
    <m/>
    <m/>
    <m/>
    <m/>
    <m/>
    <m/>
    <m/>
    <x v="7"/>
    <n v="0"/>
    <n v="0"/>
    <n v="0"/>
    <x v="0"/>
    <m/>
    <m/>
    <n v="16.3"/>
    <x v="0"/>
  </r>
  <r>
    <x v="28"/>
    <n v="25104"/>
    <x v="4204"/>
    <n v="145"/>
    <n v="45781"/>
    <n v="45940"/>
    <s v="Ana Val"/>
    <m/>
    <s v="FASE 2"/>
    <s v="15/01R,ESTIMANDO 05/02 RESPUESTA "/>
    <n v="0"/>
    <m/>
    <m/>
    <m/>
    <m/>
    <m/>
    <m/>
    <m/>
    <m/>
    <m/>
    <m/>
    <m/>
    <m/>
    <m/>
    <m/>
    <m/>
    <m/>
    <m/>
    <m/>
    <m/>
    <x v="7"/>
    <n v="0"/>
    <n v="0"/>
    <n v="0"/>
    <x v="0"/>
    <m/>
    <m/>
    <n v="14.5"/>
    <x v="0"/>
  </r>
  <r>
    <x v="28"/>
    <n v="25109"/>
    <x v="4205"/>
    <n v="246"/>
    <n v="45781"/>
    <n v="45940"/>
    <s v="Ana Val"/>
    <m/>
    <s v="FASE 2"/>
    <s v="15/01/2026R. ESTIMANDO 15 DÍAS"/>
    <n v="0"/>
    <m/>
    <m/>
    <m/>
    <m/>
    <m/>
    <m/>
    <m/>
    <m/>
    <m/>
    <m/>
    <m/>
    <m/>
    <m/>
    <m/>
    <m/>
    <m/>
    <m/>
    <m/>
    <m/>
    <x v="7"/>
    <n v="0"/>
    <n v="0"/>
    <n v="0"/>
    <x v="0"/>
    <m/>
    <m/>
    <n v="24.6"/>
    <x v="0"/>
  </r>
  <r>
    <x v="28"/>
    <n v="25903"/>
    <x v="4206"/>
    <n v="285"/>
    <n v="45781"/>
    <n v="45824"/>
    <s v="Ana Val"/>
    <n v="45785"/>
    <s v="FASE 2"/>
    <s v="10/07/2025R. DESESTIMANDO"/>
    <n v="0"/>
    <m/>
    <m/>
    <m/>
    <m/>
    <m/>
    <m/>
    <m/>
    <m/>
    <m/>
    <m/>
    <m/>
    <m/>
    <m/>
    <m/>
    <m/>
    <m/>
    <m/>
    <m/>
    <m/>
    <x v="7"/>
    <n v="0"/>
    <n v="0"/>
    <n v="0"/>
    <x v="0"/>
    <m/>
    <m/>
    <n v="28.5"/>
    <x v="0"/>
  </r>
  <r>
    <x v="28"/>
    <n v="25110"/>
    <x v="4207"/>
    <n v="7635"/>
    <n v="45781"/>
    <n v="45832"/>
    <s v="Ana Val"/>
    <n v="45793"/>
    <s v="FASE 2"/>
    <s v="09/07/2025 FINALIZADA"/>
    <n v="180"/>
    <n v="45444"/>
    <n v="0.4"/>
    <s v="SI"/>
    <n v="45444"/>
    <s v="NO"/>
    <m/>
    <m/>
    <m/>
    <n v="5"/>
    <m/>
    <m/>
    <m/>
    <s v="Asc. Gats de Guissona, Apan y Clinic. Vet. Cris&amp;July "/>
    <s v="NO"/>
    <s v="NO "/>
    <m/>
    <m/>
    <m/>
    <m/>
    <x v="7"/>
    <n v="0.4"/>
    <n v="72"/>
    <n v="10"/>
    <x v="1"/>
    <m/>
    <m/>
    <n v="763.5"/>
    <x v="1"/>
  </r>
  <r>
    <x v="28"/>
    <n v="25111"/>
    <x v="4208"/>
    <n v="134"/>
    <n v="45781"/>
    <n v="45940"/>
    <s v="Ana Val"/>
    <n v="45789"/>
    <s v="FASE 2"/>
    <s v="15/01R, ESTIMANDO  29/01 RESPUESTA"/>
    <n v="130"/>
    <n v="45805"/>
    <n v="0.94620000000000004"/>
    <s v="SI"/>
    <n v="45782"/>
    <s v="SI"/>
    <n v="0.94620000000000004"/>
    <n v="500"/>
    <m/>
    <n v="0"/>
    <n v="0"/>
    <n v="0"/>
    <n v="0"/>
    <s v="Ajuntament de Solsona"/>
    <s v="NO"/>
    <s v="NO "/>
    <m/>
    <m/>
    <m/>
    <m/>
    <x v="7"/>
    <n v="0.94620000000000004"/>
    <n v="123"/>
    <n v="15"/>
    <x v="1"/>
    <n v="3.7313432835820897"/>
    <m/>
    <n v="13.4"/>
    <x v="3"/>
  </r>
  <r>
    <x v="28"/>
    <n v="25115"/>
    <x v="4209"/>
    <n v="1046"/>
    <n v="45781"/>
    <n v="45940"/>
    <s v="Ana Val"/>
    <n v="45784"/>
    <s v="FASE 2"/>
    <s v="15/01/2026R. ESTIMANDO 15 DÍAS"/>
    <n v="0"/>
    <m/>
    <m/>
    <m/>
    <m/>
    <m/>
    <m/>
    <m/>
    <m/>
    <m/>
    <m/>
    <m/>
    <m/>
    <m/>
    <m/>
    <m/>
    <m/>
    <m/>
    <m/>
    <m/>
    <x v="7"/>
    <n v="0"/>
    <n v="0"/>
    <n v="0"/>
    <x v="0"/>
    <m/>
    <m/>
    <n v="104.6"/>
    <x v="0"/>
  </r>
  <r>
    <x v="28"/>
    <n v="25113"/>
    <x v="4210"/>
    <n v="1590"/>
    <n v="45781"/>
    <n v="45940"/>
    <s v="Ana Val"/>
    <n v="45782"/>
    <s v="FASE 2"/>
    <s v="27/11/2025R FINALIZADA"/>
    <n v="0"/>
    <m/>
    <n v="1"/>
    <s v="NO"/>
    <m/>
    <s v="SI"/>
    <n v="1"/>
    <m/>
    <m/>
    <n v="3"/>
    <m/>
    <m/>
    <m/>
    <s v="NO"/>
    <s v="NO"/>
    <s v="NO "/>
    <m/>
    <m/>
    <m/>
    <m/>
    <x v="7"/>
    <n v="1"/>
    <n v="0"/>
    <n v="8"/>
    <x v="1"/>
    <m/>
    <m/>
    <n v="159"/>
    <x v="0"/>
  </r>
  <r>
    <x v="28"/>
    <n v="25112"/>
    <x v="4211"/>
    <n v="318"/>
    <n v="45781"/>
    <m/>
    <s v="Ana Val"/>
    <n v="45799"/>
    <s v="OK"/>
    <m/>
    <n v="0"/>
    <m/>
    <n v="0"/>
    <s v="NO"/>
    <m/>
    <s v="NO"/>
    <m/>
    <m/>
    <n v="400"/>
    <n v="0"/>
    <n v="0"/>
    <n v="0"/>
    <n v="0"/>
    <s v="Protectora Seròs"/>
    <s v="Municipal"/>
    <s v="NO"/>
    <m/>
    <m/>
    <m/>
    <m/>
    <x v="7"/>
    <n v="0"/>
    <n v="0"/>
    <n v="11"/>
    <x v="1"/>
    <m/>
    <n v="1.2578616352201257"/>
    <n v="31.8"/>
    <x v="0"/>
  </r>
  <r>
    <x v="28"/>
    <n v="25114"/>
    <x v="4212"/>
    <n v="100"/>
    <n v="45781"/>
    <n v="45810"/>
    <s v="Ana Val"/>
    <n v="45783"/>
    <s v="FASE 2"/>
    <n v="45917"/>
    <n v="0"/>
    <m/>
    <m/>
    <s v="Resolución DESESTIMANDO"/>
    <m/>
    <m/>
    <m/>
    <m/>
    <m/>
    <m/>
    <m/>
    <m/>
    <m/>
    <m/>
    <m/>
    <m/>
    <m/>
    <m/>
    <m/>
    <m/>
    <x v="7"/>
    <n v="0"/>
    <n v="0"/>
    <n v="1"/>
    <x v="1"/>
    <m/>
    <m/>
    <n v="10"/>
    <x v="0"/>
  </r>
  <r>
    <x v="28"/>
    <n v="25910"/>
    <x v="4213"/>
    <n v="122"/>
    <n v="45781"/>
    <n v="45940"/>
    <s v="Ana Val"/>
    <n v="45783"/>
    <s v="FASE 2"/>
    <s v="13/11 y 15/01/26R ESTIMANDO"/>
    <n v="0"/>
    <m/>
    <n v="0"/>
    <s v="NO"/>
    <m/>
    <s v="NO"/>
    <m/>
    <m/>
    <m/>
    <n v="0"/>
    <n v="0"/>
    <n v="0"/>
    <n v="0"/>
    <s v="NO"/>
    <s v="NO"/>
    <s v="NO"/>
    <m/>
    <m/>
    <m/>
    <m/>
    <x v="7"/>
    <n v="0"/>
    <n v="0"/>
    <n v="10"/>
    <x v="1"/>
    <m/>
    <m/>
    <n v="12.2"/>
    <x v="0"/>
  </r>
  <r>
    <x v="28"/>
    <n v="25118"/>
    <x v="4214"/>
    <n v="390"/>
    <n v="45781"/>
    <n v="45940"/>
    <s v="Ana Val"/>
    <m/>
    <s v="FASE 2"/>
    <s v="15/01/2026R. ESTIMANDO 15 DÍAS"/>
    <n v="0"/>
    <m/>
    <m/>
    <m/>
    <m/>
    <m/>
    <m/>
    <m/>
    <m/>
    <m/>
    <m/>
    <m/>
    <m/>
    <m/>
    <m/>
    <m/>
    <m/>
    <m/>
    <m/>
    <m/>
    <x v="7"/>
    <n v="0"/>
    <n v="0"/>
    <n v="0"/>
    <x v="0"/>
    <m/>
    <m/>
    <n v="39"/>
    <x v="0"/>
  </r>
  <r>
    <x v="28"/>
    <n v="25119"/>
    <x v="4215"/>
    <n v="3473"/>
    <n v="45781"/>
    <n v="45940"/>
    <s v="Ana Val"/>
    <n v="45782"/>
    <s v="FASE 2"/>
    <s v="15/01/2026R. FINALIZADA, Admiten respuesta"/>
    <n v="0"/>
    <m/>
    <m/>
    <m/>
    <m/>
    <m/>
    <m/>
    <m/>
    <n v="1452"/>
    <n v="2"/>
    <m/>
    <n v="0"/>
    <n v="0"/>
    <s v="APAN Associació Protectora d’animals de L’Anoia,"/>
    <s v="Sin respuesta"/>
    <s v="Sin respuesta"/>
    <m/>
    <m/>
    <m/>
    <m/>
    <x v="7"/>
    <n v="0"/>
    <n v="0"/>
    <n v="7"/>
    <x v="1"/>
    <m/>
    <n v="0.41808234955369999"/>
    <n v="347.3"/>
    <x v="0"/>
  </r>
  <r>
    <x v="28"/>
    <n v="25121"/>
    <x v="4216"/>
    <n v="1013"/>
    <n v="45781"/>
    <n v="45940"/>
    <s v="Ana Val"/>
    <n v="45782"/>
    <s v="FASE 2"/>
    <s v="15/01/2026R. ESTIMANDO 15 DÍAS"/>
    <n v="0"/>
    <m/>
    <m/>
    <m/>
    <m/>
    <m/>
    <m/>
    <m/>
    <m/>
    <m/>
    <m/>
    <m/>
    <m/>
    <m/>
    <m/>
    <m/>
    <m/>
    <m/>
    <m/>
    <m/>
    <x v="7"/>
    <n v="0"/>
    <n v="0"/>
    <n v="0"/>
    <x v="0"/>
    <m/>
    <m/>
    <n v="101.3"/>
    <x v="0"/>
  </r>
  <r>
    <x v="28"/>
    <n v="25122"/>
    <x v="4217"/>
    <n v="2749"/>
    <n v="45781"/>
    <n v="45940"/>
    <s v="Ana Val"/>
    <n v="45782"/>
    <s v="FASE 2"/>
    <s v="15/01R,ESTIMANDO 05/02 RESPUESTA"/>
    <n v="150"/>
    <n v="2024"/>
    <n v="0.34"/>
    <s v="SI"/>
    <n v="45498"/>
    <s v="SI"/>
    <n v="0.3"/>
    <n v="9000"/>
    <m/>
    <n v="4"/>
    <n v="0"/>
    <n v="0"/>
    <n v="4"/>
    <s v="l’Associació Protectora d’Animals de Serós"/>
    <s v="SI"/>
    <s v="SI"/>
    <m/>
    <m/>
    <m/>
    <m/>
    <x v="7"/>
    <n v="0.34"/>
    <n v="51"/>
    <n v="15"/>
    <x v="1"/>
    <n v="3.2739177882866497"/>
    <m/>
    <n v="274.89999999999998"/>
    <x v="1"/>
  </r>
  <r>
    <x v="28"/>
    <n v="25123"/>
    <x v="4218"/>
    <n v="254"/>
    <n v="45781"/>
    <m/>
    <s v="Ana Val"/>
    <m/>
    <m/>
    <n v="45932"/>
    <n v="0"/>
    <s v="No hay"/>
    <n v="0"/>
    <s v="SI"/>
    <n v="45457"/>
    <s v="NO"/>
    <m/>
    <m/>
    <m/>
    <n v="0"/>
    <n v="0"/>
    <n v="0"/>
    <n v="0"/>
    <s v="NO"/>
    <s v="NO"/>
    <s v="NO"/>
    <m/>
    <m/>
    <m/>
    <m/>
    <x v="7"/>
    <n v="0"/>
    <n v="0"/>
    <n v="12"/>
    <x v="1"/>
    <m/>
    <m/>
    <n v="25.4"/>
    <x v="0"/>
  </r>
  <r>
    <x v="28"/>
    <n v="25124"/>
    <x v="4219"/>
    <n v="185"/>
    <n v="45781"/>
    <n v="45810"/>
    <s v="Ana Val"/>
    <n v="45785"/>
    <s v="FASE 2"/>
    <s v="07/08/2025 DESESTIMANDO"/>
    <n v="0"/>
    <s v="Un perro en 2024 "/>
    <m/>
    <s v="NO"/>
    <m/>
    <s v="NO"/>
    <m/>
    <n v="1295"/>
    <n v="500"/>
    <n v="0"/>
    <n v="0"/>
    <n v="0"/>
    <n v="0"/>
    <s v="SI Centro Solsona"/>
    <s v="NO"/>
    <s v="NO"/>
    <m/>
    <m/>
    <m/>
    <m/>
    <x v="7"/>
    <n v="0"/>
    <n v="0"/>
    <n v="13"/>
    <x v="1"/>
    <n v="7"/>
    <n v="2.7027027027027026"/>
    <n v="18.5"/>
    <x v="0"/>
  </r>
  <r>
    <x v="28"/>
    <n v="25125"/>
    <x v="4220"/>
    <n v="428"/>
    <n v="45781"/>
    <n v="45940"/>
    <s v="Ana Val"/>
    <n v="45786"/>
    <s v="FASE 2"/>
    <s v="06/11 Y 27/11R FINALIZADA"/>
    <n v="0"/>
    <m/>
    <m/>
    <s v="NO"/>
    <m/>
    <s v="NO"/>
    <m/>
    <m/>
    <m/>
    <n v="2"/>
    <m/>
    <m/>
    <m/>
    <s v="Consell Comarcal del Segrià y Centro de Acogida Alcanó"/>
    <s v="NO"/>
    <s v="NO"/>
    <m/>
    <m/>
    <m/>
    <m/>
    <x v="7"/>
    <n v="0"/>
    <n v="0"/>
    <n v="6"/>
    <x v="1"/>
    <m/>
    <m/>
    <n v="42.8"/>
    <x v="0"/>
  </r>
  <r>
    <x v="28"/>
    <n v="25126"/>
    <x v="4221"/>
    <n v="336"/>
    <n v="45781"/>
    <m/>
    <s v="Ana Val"/>
    <n v="45805"/>
    <s v="OK"/>
    <m/>
    <n v="10"/>
    <s v="Sin Censo"/>
    <n v="0"/>
    <s v="NO"/>
    <m/>
    <s v="NO"/>
    <m/>
    <n v="0"/>
    <n v="0"/>
    <n v="0"/>
    <n v="0"/>
    <n v="0"/>
    <n v="0"/>
    <s v="NO"/>
    <s v="NO"/>
    <s v="NO"/>
    <m/>
    <m/>
    <m/>
    <m/>
    <x v="7"/>
    <n v="0"/>
    <n v="0"/>
    <n v="14"/>
    <x v="1"/>
    <n v="0"/>
    <n v="0"/>
    <n v="33.6"/>
    <x v="1"/>
  </r>
  <r>
    <x v="28"/>
    <n v="25120"/>
    <x v="4222"/>
    <n v="144739"/>
    <n v="45416"/>
    <n v="45810"/>
    <s v="Ana Val"/>
    <s v="08/05/2025 y 28/05/2025"/>
    <s v="FASE 2"/>
    <s v="07/08/2025 DESESTIMANDO"/>
    <n v="1500"/>
    <s v="del 2020"/>
    <n v="5"/>
    <s v="SI"/>
    <n v="45492"/>
    <s v="SI"/>
    <n v="5"/>
    <n v="102450"/>
    <n v="40182.89"/>
    <n v="110"/>
    <n v="101"/>
    <n v="9"/>
    <n v="37"/>
    <s v="de Animales de Alcanó."/>
    <s v="SI"/>
    <s v="SI"/>
    <m/>
    <m/>
    <m/>
    <m/>
    <x v="7"/>
    <n v="0.05"/>
    <n v="75"/>
    <n v="16"/>
    <x v="2"/>
    <n v="0.70782581059700567"/>
    <n v="0.27762310089195036"/>
    <n v="14473.9"/>
    <x v="1"/>
  </r>
  <r>
    <x v="28"/>
    <n v="25127"/>
    <x v="4223"/>
    <n v="285"/>
    <n v="45781"/>
    <n v="45940"/>
    <s v="Ana Val"/>
    <m/>
    <s v="FASE 2"/>
    <s v="07/11 Y 27/11R FINALIZADA"/>
    <n v="0"/>
    <m/>
    <m/>
    <s v="NO"/>
    <m/>
    <s v="NO"/>
    <m/>
    <m/>
    <n v="1000"/>
    <n v="0"/>
    <m/>
    <n v="0"/>
    <m/>
    <s v="Consell Comarcal de la Cerdanya y AUGEMA"/>
    <s v="NO"/>
    <s v="NO"/>
    <m/>
    <m/>
    <m/>
    <m/>
    <x v="7"/>
    <n v="0"/>
    <n v="0"/>
    <n v="8"/>
    <x v="1"/>
    <m/>
    <n v="3.5087719298245612"/>
    <n v="28.5"/>
    <x v="0"/>
  </r>
  <r>
    <x v="28"/>
    <n v="25128"/>
    <x v="4224"/>
    <n v="131"/>
    <n v="45781"/>
    <n v="45940"/>
    <s v="Ana Val"/>
    <m/>
    <s v="FASE 2"/>
    <s v="8/01/2026, 15/01/26R ESTIMANDO 15 DÍAS"/>
    <n v="0"/>
    <m/>
    <m/>
    <m/>
    <m/>
    <m/>
    <m/>
    <m/>
    <m/>
    <m/>
    <m/>
    <m/>
    <m/>
    <m/>
    <m/>
    <m/>
    <m/>
    <m/>
    <m/>
    <m/>
    <x v="7"/>
    <n v="0"/>
    <n v="0"/>
    <n v="0"/>
    <x v="0"/>
    <m/>
    <m/>
    <n v="13.1"/>
    <x v="0"/>
  </r>
  <r>
    <x v="28"/>
    <n v="25129"/>
    <x v="4225"/>
    <n v="209"/>
    <n v="45781"/>
    <m/>
    <s v="Ana Val"/>
    <n v="45789"/>
    <s v="OK"/>
    <m/>
    <n v="0"/>
    <n v="0"/>
    <n v="0"/>
    <s v="NO"/>
    <s v="NO"/>
    <s v="NO"/>
    <n v="0"/>
    <n v="0"/>
    <n v="0"/>
    <n v="0"/>
    <n v="0"/>
    <n v="0"/>
    <n v="0"/>
    <s v="AYTO. SOLSONA"/>
    <s v="NO"/>
    <s v="NO"/>
    <m/>
    <m/>
    <m/>
    <m/>
    <x v="7"/>
    <n v="0"/>
    <n v="0"/>
    <n v="16"/>
    <x v="2"/>
    <n v="0"/>
    <n v="0"/>
    <n v="20.9"/>
    <x v="0"/>
  </r>
  <r>
    <x v="28"/>
    <n v="25133"/>
    <x v="4226"/>
    <n v="921"/>
    <n v="45782"/>
    <n v="45940"/>
    <s v="Ana Val"/>
    <n v="45797"/>
    <s v="FASE 2"/>
    <s v="15/01R ESTIMANDO 09/02 RESPUESTA"/>
    <n v="0"/>
    <s v="No consta"/>
    <m/>
    <s v="No consta"/>
    <m/>
    <s v="No consta"/>
    <m/>
    <n v="0"/>
    <n v="0"/>
    <m/>
    <m/>
    <m/>
    <m/>
    <s v="Consell Comarcal del Segrià"/>
    <s v="NO"/>
    <s v="NO"/>
    <m/>
    <m/>
    <m/>
    <m/>
    <x v="7"/>
    <n v="0"/>
    <n v="0"/>
    <n v="8"/>
    <x v="1"/>
    <n v="0"/>
    <n v="0"/>
    <n v="92.1"/>
    <x v="0"/>
  </r>
  <r>
    <x v="28"/>
    <n v="25130"/>
    <x v="4227"/>
    <n v="236"/>
    <n v="45782"/>
    <n v="45940"/>
    <s v="Ana Val"/>
    <n v="45796"/>
    <s v="FASE 2"/>
    <s v="15/01/2026R. FINALIZADA, Admiten respuesta"/>
    <n v="0"/>
    <m/>
    <m/>
    <m/>
    <m/>
    <m/>
    <m/>
    <m/>
    <m/>
    <m/>
    <m/>
    <m/>
    <m/>
    <m/>
    <m/>
    <m/>
    <m/>
    <m/>
    <m/>
    <m/>
    <x v="7"/>
    <n v="0"/>
    <n v="0"/>
    <n v="0"/>
    <x v="0"/>
    <m/>
    <m/>
    <n v="23.6"/>
    <x v="0"/>
  </r>
  <r>
    <x v="28"/>
    <n v="25131"/>
    <x v="4228"/>
    <n v="584"/>
    <n v="45782"/>
    <n v="45940"/>
    <s v="Ana Val"/>
    <n v="45783"/>
    <s v="FASE 2"/>
    <s v="19/11 Y 10/12R FINALIZADA"/>
    <n v="0"/>
    <n v="2025"/>
    <n v="0"/>
    <s v="NO"/>
    <m/>
    <s v="NO"/>
    <m/>
    <n v="901"/>
    <m/>
    <n v="1"/>
    <n v="0"/>
    <n v="0"/>
    <n v="0"/>
    <s v="Consell Comarcal del Segrià"/>
    <s v="NO"/>
    <s v="NO"/>
    <m/>
    <m/>
    <m/>
    <m/>
    <x v="7"/>
    <n v="0"/>
    <n v="0"/>
    <n v="12"/>
    <x v="1"/>
    <n v="1.5428082191780821"/>
    <m/>
    <n v="58.4"/>
    <x v="0"/>
  </r>
  <r>
    <x v="28"/>
    <n v="25132"/>
    <x v="4229"/>
    <n v="216"/>
    <n v="45782"/>
    <m/>
    <s v="Ana Val"/>
    <n v="45854"/>
    <s v="OK"/>
    <m/>
    <n v="0"/>
    <m/>
    <n v="0"/>
    <s v="NO"/>
    <m/>
    <s v="NO"/>
    <m/>
    <n v="1000"/>
    <n v="0"/>
    <n v="0"/>
    <n v="0"/>
    <n v="0"/>
    <n v="0"/>
    <s v="NO"/>
    <s v="NO"/>
    <s v="NO"/>
    <m/>
    <m/>
    <m/>
    <m/>
    <x v="7"/>
    <n v="0"/>
    <n v="0"/>
    <n v="12"/>
    <x v="1"/>
    <n v="4.6296296296296298"/>
    <n v="0"/>
    <n v="21.6"/>
    <x v="0"/>
  </r>
  <r>
    <x v="28"/>
    <n v="25134"/>
    <x v="4230"/>
    <n v="789"/>
    <n v="45782"/>
    <m/>
    <s v="Ana Val"/>
    <n v="45785"/>
    <s v="OK"/>
    <m/>
    <n v="20"/>
    <s v="Principios 2025"/>
    <n v="0"/>
    <s v="NO"/>
    <m/>
    <s v="NO"/>
    <n v="0"/>
    <n v="3000"/>
    <m/>
    <n v="3"/>
    <n v="0"/>
    <n v="0"/>
    <n v="0"/>
    <s v="SI con 2 asocia."/>
    <s v="NO El Alcalde es veterinario"/>
    <s v="NO El Alcalde es veterinario"/>
    <m/>
    <m/>
    <m/>
    <m/>
    <x v="7"/>
    <n v="0"/>
    <n v="0"/>
    <n v="14"/>
    <x v="1"/>
    <n v="3.8022813688212929"/>
    <m/>
    <n v="78.900000000000006"/>
    <x v="1"/>
  </r>
  <r>
    <x v="28"/>
    <n v="25135"/>
    <x v="4231"/>
    <n v="1390"/>
    <n v="45782"/>
    <m/>
    <s v="Ana Val"/>
    <n v="45449"/>
    <s v="OK"/>
    <m/>
    <n v="44"/>
    <n v="45758"/>
    <n v="0.3"/>
    <s v="SI"/>
    <n v="45747"/>
    <s v="NO"/>
    <m/>
    <n v="5343.08"/>
    <m/>
    <n v="1"/>
    <n v="0"/>
    <n v="0"/>
    <n v="3"/>
    <s v="SI1 veterinario y 2 Protectoras "/>
    <s v="NO "/>
    <s v="NO"/>
    <m/>
    <m/>
    <m/>
    <m/>
    <x v="7"/>
    <n v="0.3"/>
    <n v="13"/>
    <n v="14"/>
    <x v="1"/>
    <n v="3.8439424460431653"/>
    <m/>
    <n v="139"/>
    <x v="1"/>
  </r>
  <r>
    <x v="28"/>
    <n v="25137"/>
    <x v="4232"/>
    <n v="15544"/>
    <n v="45782"/>
    <n v="45940"/>
    <s v="Ana Val"/>
    <n v="45783"/>
    <s v="FASE 2"/>
    <s v="15/01/2026R. ESTIMANDO 15 DÍAS"/>
    <n v="0"/>
    <m/>
    <m/>
    <m/>
    <m/>
    <m/>
    <m/>
    <m/>
    <m/>
    <m/>
    <m/>
    <m/>
    <m/>
    <m/>
    <m/>
    <m/>
    <m/>
    <m/>
    <m/>
    <m/>
    <x v="7"/>
    <n v="0"/>
    <n v="0"/>
    <n v="0"/>
    <x v="0"/>
    <m/>
    <m/>
    <n v="1554.4"/>
    <x v="0"/>
  </r>
  <r>
    <x v="28"/>
    <n v="25136"/>
    <x v="4233"/>
    <n v="103"/>
    <n v="45782"/>
    <n v="45940"/>
    <s v="Ana Val"/>
    <m/>
    <s v="FASE 2"/>
    <s v="18/12, 15/01/26R ESTIMANDO"/>
    <n v="0"/>
    <m/>
    <m/>
    <s v="NO"/>
    <m/>
    <s v="NO"/>
    <m/>
    <m/>
    <m/>
    <n v="0"/>
    <n v="0"/>
    <n v="0"/>
    <n v="0"/>
    <s v="NO"/>
    <s v="NO"/>
    <s v="NO"/>
    <m/>
    <m/>
    <m/>
    <m/>
    <x v="7"/>
    <n v="0"/>
    <n v="0"/>
    <n v="9"/>
    <x v="1"/>
    <m/>
    <m/>
    <n v="10.3"/>
    <x v="0"/>
  </r>
  <r>
    <x v="28"/>
    <n v="25139"/>
    <x v="4234"/>
    <n v="620"/>
    <n v="45782"/>
    <n v="45940"/>
    <s v="Ana Val"/>
    <n v="45784"/>
    <s v="FASE 2"/>
    <s v="15/01R, ESTIMANDO 02/02 RESPUESTA"/>
    <n v="0"/>
    <m/>
    <m/>
    <m/>
    <m/>
    <m/>
    <m/>
    <m/>
    <m/>
    <m/>
    <m/>
    <m/>
    <m/>
    <m/>
    <m/>
    <m/>
    <m/>
    <m/>
    <m/>
    <m/>
    <x v="7"/>
    <n v="0"/>
    <n v="0"/>
    <n v="0"/>
    <x v="0"/>
    <m/>
    <m/>
    <n v="62"/>
    <x v="0"/>
  </r>
  <r>
    <x v="28"/>
    <n v="25140"/>
    <x v="4235"/>
    <n v="1164"/>
    <n v="45782"/>
    <n v="45810"/>
    <s v="Ana Val"/>
    <n v="45789"/>
    <s v="FASE 2"/>
    <s v="07/08/2025R. ESTIMANDO - SIN RESPUESTA "/>
    <n v="0"/>
    <m/>
    <m/>
    <m/>
    <m/>
    <m/>
    <m/>
    <m/>
    <m/>
    <m/>
    <m/>
    <m/>
    <m/>
    <m/>
    <m/>
    <m/>
    <m/>
    <m/>
    <m/>
    <m/>
    <x v="7"/>
    <n v="0"/>
    <n v="0"/>
    <n v="0"/>
    <x v="0"/>
    <m/>
    <m/>
    <n v="116.4"/>
    <x v="0"/>
  </r>
  <r>
    <x v="28"/>
    <n v="25138"/>
    <x v="4236"/>
    <n v="637"/>
    <n v="45782"/>
    <n v="45810"/>
    <s v="Ana Val"/>
    <n v="45792"/>
    <s v="FASE 2"/>
    <n v="45876"/>
    <n v="0"/>
    <s v="Que tienen aprobado desde el 22 de Octubre de 2022 un convenio con La Protectora Amics dels Animals de la Noguera que ellos sabrán, no tienen presupuesto"/>
    <m/>
    <m/>
    <m/>
    <m/>
    <m/>
    <m/>
    <m/>
    <m/>
    <m/>
    <s v=""/>
    <m/>
    <m/>
    <m/>
    <s v="NO"/>
    <m/>
    <m/>
    <m/>
    <m/>
    <x v="7"/>
    <n v="0"/>
    <n v="0"/>
    <n v="3"/>
    <x v="1"/>
    <m/>
    <m/>
    <n v="63.7"/>
    <x v="0"/>
  </r>
  <r>
    <x v="28"/>
    <n v="25142"/>
    <x v="4237"/>
    <n v="475"/>
    <n v="45782"/>
    <n v="45940"/>
    <s v="Ana Val"/>
    <n v="45789"/>
    <s v="FASE 2"/>
    <s v="07/11/25, 30/01/26 R. ESTIMANDO PARCIAL"/>
    <n v="0"/>
    <m/>
    <m/>
    <s v="NO"/>
    <m/>
    <m/>
    <m/>
    <m/>
    <n v="1000"/>
    <m/>
    <m/>
    <m/>
    <m/>
    <s v="Consell Comarcal del Segrià"/>
    <m/>
    <m/>
    <m/>
    <m/>
    <m/>
    <m/>
    <x v="7"/>
    <n v="0"/>
    <n v="0"/>
    <n v="3"/>
    <x v="1"/>
    <m/>
    <n v="2.1052631578947367"/>
    <n v="47.5"/>
    <x v="0"/>
  </r>
  <r>
    <x v="28"/>
    <n v="25141"/>
    <x v="4238"/>
    <n v="180"/>
    <n v="45782"/>
    <m/>
    <s v="Ana Val"/>
    <n v="45797"/>
    <s v="OK"/>
    <m/>
    <n v="0"/>
    <m/>
    <m/>
    <s v="NO"/>
    <m/>
    <s v="NO"/>
    <n v="0"/>
    <m/>
    <m/>
    <m/>
    <m/>
    <m/>
    <m/>
    <s v="NO"/>
    <s v="NO"/>
    <s v="NO"/>
    <m/>
    <m/>
    <m/>
    <m/>
    <x v="7"/>
    <n v="0"/>
    <n v="0"/>
    <n v="6"/>
    <x v="1"/>
    <m/>
    <m/>
    <n v="18"/>
    <x v="0"/>
  </r>
  <r>
    <x v="28"/>
    <n v="25143"/>
    <x v="4239"/>
    <n v="88"/>
    <n v="45782"/>
    <m/>
    <s v="Ana Val"/>
    <n v="45852"/>
    <s v="OK"/>
    <m/>
    <n v="0"/>
    <m/>
    <n v="0"/>
    <s v="SI"/>
    <n v="45824"/>
    <s v="NO"/>
    <m/>
    <n v="1000"/>
    <m/>
    <n v="0"/>
    <n v="0"/>
    <n v="0"/>
    <n v="0"/>
    <s v="NO"/>
    <s v="NO"/>
    <s v="NO"/>
    <m/>
    <m/>
    <m/>
    <m/>
    <x v="7"/>
    <n v="0"/>
    <n v="0"/>
    <n v="12"/>
    <x v="1"/>
    <n v="11.363636363636363"/>
    <m/>
    <n v="8.8000000000000007"/>
    <x v="0"/>
  </r>
  <r>
    <x v="28"/>
    <n v="25145"/>
    <x v="4240"/>
    <n v="89"/>
    <n v="45782"/>
    <n v="45940"/>
    <s v="Ana Val"/>
    <m/>
    <s v="FASE 2"/>
    <s v="15/01/2026R. FINALIZADA, Admiten respuesta"/>
    <n v="0"/>
    <m/>
    <m/>
    <m/>
    <m/>
    <m/>
    <m/>
    <m/>
    <m/>
    <m/>
    <m/>
    <m/>
    <m/>
    <m/>
    <m/>
    <m/>
    <m/>
    <m/>
    <m/>
    <m/>
    <x v="7"/>
    <n v="0"/>
    <n v="0"/>
    <n v="0"/>
    <x v="0"/>
    <m/>
    <m/>
    <n v="8.9"/>
    <x v="0"/>
  </r>
  <r>
    <x v="28"/>
    <n v="25025"/>
    <x v="4241"/>
    <n v="1899"/>
    <n v="45782"/>
    <n v="45824"/>
    <s v="Ana Val"/>
    <n v="45811"/>
    <s v="FASE 2"/>
    <s v="18/09/2025 DESESTIMANDO"/>
    <n v="130"/>
    <n v="45778"/>
    <n v="111"/>
    <s v="NO"/>
    <m/>
    <s v="NO"/>
    <m/>
    <n v="10000"/>
    <m/>
    <m/>
    <n v="7"/>
    <m/>
    <n v="3"/>
    <s v="Aran Veterinaris y Salud Animal "/>
    <s v="NO"/>
    <s v="NO"/>
    <m/>
    <m/>
    <m/>
    <m/>
    <x v="7"/>
    <n v="1.1100000000000001"/>
    <n v="144"/>
    <n v="11"/>
    <x v="1"/>
    <n v="5.2659294365455507"/>
    <m/>
    <n v="189.9"/>
    <x v="1"/>
  </r>
  <r>
    <x v="28"/>
    <n v="25146"/>
    <x v="4242"/>
    <n v="300"/>
    <n v="45782"/>
    <n v="45940"/>
    <s v="Ana Val"/>
    <n v="45791"/>
    <s v="FASE 2"/>
    <s v="15/01/2026R. ESTIMANDO 15 DÍAS"/>
    <n v="0"/>
    <m/>
    <m/>
    <m/>
    <m/>
    <m/>
    <m/>
    <m/>
    <m/>
    <m/>
    <m/>
    <m/>
    <m/>
    <m/>
    <m/>
    <m/>
    <m/>
    <m/>
    <m/>
    <m/>
    <x v="7"/>
    <n v="0"/>
    <n v="0"/>
    <n v="0"/>
    <x v="0"/>
    <m/>
    <m/>
    <n v="30"/>
    <x v="0"/>
  </r>
  <r>
    <x v="28"/>
    <n v="25148"/>
    <x v="4243"/>
    <n v="230"/>
    <n v="45782"/>
    <m/>
    <s v="Ana Val"/>
    <n v="45806"/>
    <s v="OK"/>
    <m/>
    <n v="0"/>
    <s v="NO HAY"/>
    <m/>
    <s v="NO"/>
    <m/>
    <m/>
    <m/>
    <n v="0"/>
    <n v="400"/>
    <n v="0"/>
    <n v="0"/>
    <n v="0"/>
    <n v="0"/>
    <s v="Asoc. APAN"/>
    <s v="NO"/>
    <s v="NO"/>
    <m/>
    <m/>
    <m/>
    <m/>
    <x v="7"/>
    <n v="0"/>
    <n v="0"/>
    <n v="12"/>
    <x v="1"/>
    <n v="0"/>
    <n v="1.7391304347826086"/>
    <n v="23"/>
    <x v="0"/>
  </r>
  <r>
    <x v="28"/>
    <n v="25149"/>
    <x v="4244"/>
    <n v="1839"/>
    <n v="45782"/>
    <n v="45940"/>
    <s v="Ana Val"/>
    <n v="45791"/>
    <s v="FASE 2"/>
    <s v="15/01/2026R. ESTIMANDO 15 DÍAS"/>
    <n v="0"/>
    <m/>
    <m/>
    <m/>
    <m/>
    <m/>
    <m/>
    <m/>
    <m/>
    <m/>
    <m/>
    <m/>
    <m/>
    <m/>
    <m/>
    <m/>
    <m/>
    <m/>
    <m/>
    <m/>
    <x v="7"/>
    <n v="0"/>
    <n v="0"/>
    <n v="0"/>
    <x v="0"/>
    <m/>
    <m/>
    <n v="183.9"/>
    <x v="0"/>
  </r>
  <r>
    <x v="28"/>
    <n v="25150"/>
    <x v="4245"/>
    <n v="196"/>
    <n v="45782"/>
    <n v="45940"/>
    <s v="Ana Val"/>
    <n v="45783"/>
    <s v="FASE 2"/>
    <s v="10/11/2025  30/01/26 R. FINALIZADA"/>
    <n v="0"/>
    <m/>
    <m/>
    <s v="NO"/>
    <m/>
    <s v="No procede"/>
    <m/>
    <m/>
    <n v="300"/>
    <n v="0"/>
    <n v="0"/>
    <n v="0"/>
    <n v="0"/>
    <s v="Amics dels Animals de la Noguera "/>
    <s v="NO"/>
    <s v="NO"/>
    <m/>
    <m/>
    <m/>
    <m/>
    <x v="7"/>
    <n v="0"/>
    <n v="0"/>
    <n v="10"/>
    <x v="1"/>
    <m/>
    <n v="1.5306122448979591"/>
    <n v="19.600000000000001"/>
    <x v="0"/>
  </r>
  <r>
    <x v="28"/>
    <n v="25151"/>
    <x v="4246"/>
    <n v="1003"/>
    <n v="45782"/>
    <n v="45940"/>
    <s v="Ana Val"/>
    <n v="45783"/>
    <s v="FASE 2"/>
    <s v="17/02/26 R. FINALIZADA Dicen que han dado la información"/>
    <n v="0"/>
    <s v="No he recibido NADA"/>
    <m/>
    <m/>
    <m/>
    <m/>
    <m/>
    <m/>
    <m/>
    <m/>
    <m/>
    <m/>
    <m/>
    <m/>
    <m/>
    <m/>
    <m/>
    <m/>
    <m/>
    <m/>
    <x v="7"/>
    <n v="0"/>
    <n v="0"/>
    <n v="1"/>
    <x v="1"/>
    <m/>
    <m/>
    <n v="100.3"/>
    <x v="0"/>
  </r>
  <r>
    <x v="28"/>
    <n v="25152"/>
    <x v="4247"/>
    <n v="167"/>
    <n v="45782"/>
    <m/>
    <s v="Ana Val"/>
    <n v="45784"/>
    <s v="OK"/>
    <m/>
    <n v="36"/>
    <n v="45625"/>
    <n v="100"/>
    <s v="SI"/>
    <n v="45583"/>
    <s v="NO"/>
    <m/>
    <n v="3000"/>
    <n v="3000"/>
    <n v="0"/>
    <n v="0"/>
    <n v="0"/>
    <n v="0"/>
    <s v="SI  APAN"/>
    <s v="NO"/>
    <s v="NO"/>
    <m/>
    <m/>
    <m/>
    <m/>
    <x v="7"/>
    <n v="1"/>
    <n v="36"/>
    <n v="15"/>
    <x v="1"/>
    <n v="17.964071856287426"/>
    <n v="17.964071856287426"/>
    <n v="16.7"/>
    <x v="3"/>
  </r>
  <r>
    <x v="28"/>
    <n v="25153"/>
    <x v="4248"/>
    <n v="190"/>
    <n v="45782"/>
    <n v="45940"/>
    <s v="Ana Val"/>
    <n v="45783"/>
    <s v="FASE 2"/>
    <s v="19/11/25, 17/02/26R. FINALIZADA "/>
    <n v="0"/>
    <m/>
    <m/>
    <m/>
    <m/>
    <m/>
    <m/>
    <n v="2000"/>
    <m/>
    <m/>
    <m/>
    <m/>
    <m/>
    <m/>
    <m/>
    <m/>
    <m/>
    <m/>
    <m/>
    <m/>
    <x v="7"/>
    <n v="0"/>
    <n v="0"/>
    <n v="1"/>
    <x v="1"/>
    <n v="10.526315789473685"/>
    <m/>
    <n v="19"/>
    <x v="0"/>
  </r>
  <r>
    <x v="28"/>
    <n v="25154"/>
    <x v="4249"/>
    <n v="121"/>
    <n v="45782"/>
    <n v="45941"/>
    <s v="Ana Val"/>
    <m/>
    <s v="FASE 2"/>
    <s v="13/11/2025, 30/01/26 R. ESTIMANDO"/>
    <n v="0"/>
    <m/>
    <m/>
    <s v="NO"/>
    <m/>
    <s v="NO"/>
    <m/>
    <n v="500"/>
    <m/>
    <n v="0"/>
    <n v="0"/>
    <n v="0"/>
    <n v="0"/>
    <s v="NO"/>
    <s v="NO"/>
    <s v="NO"/>
    <m/>
    <m/>
    <m/>
    <m/>
    <x v="7"/>
    <n v="0"/>
    <n v="0"/>
    <n v="10"/>
    <x v="1"/>
    <n v="4.1322314049586772"/>
    <m/>
    <n v="12.1"/>
    <x v="0"/>
  </r>
  <r>
    <x v="28"/>
    <n v="25155"/>
    <x v="4250"/>
    <n v="811"/>
    <n v="45782"/>
    <m/>
    <s v="Ana Val"/>
    <n v="45792"/>
    <s v="OK"/>
    <m/>
    <n v="25"/>
    <s v="NO TIENEN"/>
    <n v="0.6"/>
    <s v="NO"/>
    <m/>
    <s v="NO"/>
    <n v="0"/>
    <n v="1500"/>
    <n v="1900"/>
    <n v="3"/>
    <n v="0"/>
    <m/>
    <n v="0"/>
    <s v="Consell Comarcal de L'Alt Urgell"/>
    <m/>
    <s v="NO"/>
    <m/>
    <m/>
    <m/>
    <m/>
    <x v="7"/>
    <n v="0.6"/>
    <n v="15"/>
    <n v="13"/>
    <x v="1"/>
    <n v="1.8495684340320593"/>
    <n v="2.342786683107275"/>
    <n v="81.099999999999994"/>
    <x v="1"/>
  </r>
  <r>
    <x v="28"/>
    <n v="25156"/>
    <x v="4251"/>
    <n v="1075"/>
    <n v="45782"/>
    <n v="45941"/>
    <s v="Ana Val"/>
    <n v="45797"/>
    <s v="FASE 2"/>
    <s v="30/01/26 R. ESTIMANDO 15 DÍAS"/>
    <n v="0"/>
    <m/>
    <m/>
    <m/>
    <m/>
    <m/>
    <m/>
    <m/>
    <m/>
    <m/>
    <m/>
    <m/>
    <m/>
    <m/>
    <m/>
    <m/>
    <m/>
    <m/>
    <m/>
    <m/>
    <x v="7"/>
    <n v="0"/>
    <n v="0"/>
    <n v="0"/>
    <x v="0"/>
    <m/>
    <m/>
    <n v="107.5"/>
    <x v="0"/>
  </r>
  <r>
    <x v="28"/>
    <n v="25157"/>
    <x v="4252"/>
    <n v="195"/>
    <n v="45782"/>
    <n v="45941"/>
    <s v="Ana Val"/>
    <m/>
    <s v="FASE 2"/>
    <s v="13/11/2025, 30/01/26 R. ESTIMANDO "/>
    <n v="30"/>
    <s v="Sin actualizar"/>
    <n v="1"/>
    <s v="NO"/>
    <m/>
    <s v="NO"/>
    <m/>
    <n v="5000"/>
    <m/>
    <n v="2"/>
    <n v="0"/>
    <m/>
    <m/>
    <s v="FUNDACIÓ SILVESTRE PROTECCCIÓ ANIMAL"/>
    <s v="SI"/>
    <s v="NO"/>
    <m/>
    <m/>
    <m/>
    <m/>
    <x v="7"/>
    <n v="1"/>
    <n v="30"/>
    <n v="11"/>
    <x v="1"/>
    <n v="25.641025641025642"/>
    <m/>
    <n v="19.5"/>
    <x v="1"/>
  </r>
  <r>
    <x v="28"/>
    <n v="25158"/>
    <x v="4253"/>
    <n v="2205"/>
    <n v="45782"/>
    <n v="45810"/>
    <s v="Ana Val"/>
    <n v="45418"/>
    <s v="FASE 2"/>
    <s v="10/07/2025 ARCHIVADO"/>
    <n v="115"/>
    <m/>
    <n v="0.8"/>
    <m/>
    <m/>
    <m/>
    <m/>
    <m/>
    <s v=""/>
    <n v="5"/>
    <n v="14"/>
    <n v="0"/>
    <n v="2"/>
    <s v="NO"/>
    <s v="NO"/>
    <s v="NO"/>
    <m/>
    <m/>
    <m/>
    <m/>
    <x v="7"/>
    <n v="0.8"/>
    <n v="92"/>
    <n v="10"/>
    <x v="1"/>
    <m/>
    <m/>
    <n v="220.5"/>
    <x v="1"/>
  </r>
  <r>
    <x v="28"/>
    <n v="25164"/>
    <x v="4254"/>
    <n v="435"/>
    <n v="45782"/>
    <m/>
    <s v="Ana Val"/>
    <n v="45804"/>
    <s v="OK"/>
    <m/>
    <n v="0"/>
    <m/>
    <m/>
    <s v="NO"/>
    <m/>
    <m/>
    <m/>
    <n v="1500"/>
    <m/>
    <n v="0"/>
    <n v="0"/>
    <n v="0"/>
    <n v="0"/>
    <s v="NO"/>
    <s v="Brigada Muncipal"/>
    <s v="            NO"/>
    <m/>
    <m/>
    <m/>
    <m/>
    <x v="7"/>
    <n v="0"/>
    <n v="0"/>
    <n v="9"/>
    <x v="1"/>
    <n v="3.4482758620689653"/>
    <m/>
    <n v="43.5"/>
    <x v="0"/>
  </r>
  <r>
    <x v="28"/>
    <n v="25165"/>
    <x v="4255"/>
    <n v="357"/>
    <n v="45782"/>
    <n v="45810"/>
    <s v="Ana Val"/>
    <n v="45790"/>
    <s v="FASE 2"/>
    <s v="09/10R ESTIMANDO y 03/03/26 RESPUESTA"/>
    <n v="0"/>
    <n v="46084"/>
    <n v="0"/>
    <s v="NO"/>
    <m/>
    <s v="NO"/>
    <n v="0"/>
    <s v=""/>
    <s v=""/>
    <n v="0"/>
    <n v="0"/>
    <n v="0"/>
    <n v="0"/>
    <s v="Consell Comarcal de l'Alt Urgell"/>
    <s v="SI"/>
    <s v="NO"/>
    <m/>
    <m/>
    <m/>
    <m/>
    <x v="7"/>
    <n v="0"/>
    <n v="0"/>
    <n v="15"/>
    <x v="1"/>
    <m/>
    <m/>
    <n v="35.700000000000003"/>
    <x v="0"/>
  </r>
  <r>
    <x v="28"/>
    <n v="25166"/>
    <x v="4256"/>
    <n v="203"/>
    <n v="45782"/>
    <n v="45941"/>
    <s v="Ana Val"/>
    <n v="45784"/>
    <s v="FASE 2"/>
    <s v="18/11 y 10712/25R FINALIZADA"/>
    <n v="0"/>
    <m/>
    <m/>
    <s v="NO"/>
    <m/>
    <s v="NO"/>
    <m/>
    <m/>
    <n v="400"/>
    <n v="0"/>
    <n v="0"/>
    <n v="0"/>
    <n v="0"/>
    <s v="PERRERA MUNICIPAL DE SOLSONA"/>
    <s v="NO"/>
    <s v="NO"/>
    <m/>
    <m/>
    <m/>
    <m/>
    <x v="7"/>
    <n v="0"/>
    <n v="0"/>
    <n v="10"/>
    <x v="1"/>
    <m/>
    <n v="1.9704433497536946"/>
    <n v="20.3"/>
    <x v="0"/>
  </r>
  <r>
    <x v="28"/>
    <n v="25167"/>
    <x v="4257"/>
    <n v="277"/>
    <n v="45782"/>
    <n v="45810"/>
    <s v="Ana Val"/>
    <s v="RECHAZADO y 16/06/2025"/>
    <s v="FASE 2"/>
    <s v="07/08/2025 FINALIZADA"/>
    <n v="38"/>
    <n v="45657"/>
    <n v="1"/>
    <s v="SI"/>
    <n v="45800"/>
    <s v="NO"/>
    <m/>
    <n v="2700"/>
    <m/>
    <n v="0"/>
    <n v="0"/>
    <n v="0"/>
    <n v="0"/>
    <s v="Centre Recollida Gossos Municipal Solsona"/>
    <s v="NO"/>
    <s v="NO"/>
    <m/>
    <m/>
    <m/>
    <m/>
    <x v="7"/>
    <n v="1"/>
    <n v="38"/>
    <n v="14"/>
    <x v="1"/>
    <n v="9.7472924187725631"/>
    <m/>
    <n v="27.7"/>
    <x v="1"/>
  </r>
  <r>
    <x v="28"/>
    <n v="25911"/>
    <x v="4258"/>
    <n v="512"/>
    <n v="45782"/>
    <n v="45941"/>
    <s v="Ana Val"/>
    <m/>
    <s v="FASE 2"/>
    <s v="03/11 Y 10/12/25R FINALIZADA"/>
    <n v="0"/>
    <m/>
    <m/>
    <s v="NO"/>
    <m/>
    <s v="NO"/>
    <m/>
    <n v="1500"/>
    <m/>
    <n v="3"/>
    <n v="0"/>
    <n v="0"/>
    <n v="0"/>
    <s v="Concabella Gats"/>
    <s v="NO"/>
    <s v="NO"/>
    <m/>
    <m/>
    <m/>
    <m/>
    <x v="7"/>
    <n v="0"/>
    <n v="0"/>
    <n v="10"/>
    <x v="1"/>
    <n v="2.9296875"/>
    <m/>
    <n v="51.2"/>
    <x v="0"/>
  </r>
  <r>
    <x v="28"/>
    <n v="25168"/>
    <x v="4259"/>
    <n v="653"/>
    <n v="45782"/>
    <n v="45810"/>
    <s v="Ana Val"/>
    <n v="45783"/>
    <s v="FASE 2"/>
    <s v="09/07/2025 DESESTIMANDO"/>
    <n v="0"/>
    <m/>
    <m/>
    <s v="No"/>
    <m/>
    <s v="No"/>
    <m/>
    <n v="1000"/>
    <n v="0"/>
    <n v="0"/>
    <n v="0"/>
    <n v="0"/>
    <n v="0"/>
    <s v="No"/>
    <s v="No"/>
    <s v="No"/>
    <m/>
    <m/>
    <m/>
    <m/>
    <x v="7"/>
    <n v="0"/>
    <n v="0"/>
    <n v="12"/>
    <x v="1"/>
    <n v="1.5313935681470139"/>
    <n v="0"/>
    <n v="65.3"/>
    <x v="0"/>
  </r>
  <r>
    <x v="28"/>
    <n v="25169"/>
    <x v="4260"/>
    <n v="205"/>
    <n v="45782"/>
    <n v="45941"/>
    <s v="Ana Val"/>
    <n v="45783"/>
    <s v="FASE 2"/>
    <s v="19/11/2025, 17/02/26 R. FINALIZADA "/>
    <n v="0"/>
    <m/>
    <m/>
    <m/>
    <m/>
    <m/>
    <m/>
    <m/>
    <m/>
    <m/>
    <m/>
    <m/>
    <m/>
    <m/>
    <m/>
    <m/>
    <m/>
    <m/>
    <m/>
    <m/>
    <x v="7"/>
    <n v="0"/>
    <n v="0"/>
    <n v="0"/>
    <x v="0"/>
    <m/>
    <m/>
    <n v="20.5"/>
    <x v="0"/>
  </r>
  <r>
    <x v="28"/>
    <n v="25171"/>
    <x v="4261"/>
    <n v="3015"/>
    <n v="45782"/>
    <n v="45941"/>
    <s v="Ana Val"/>
    <n v="45786"/>
    <s v="FASE 2"/>
    <s v="11/11 Y 28/11/2025R FINALIZADA"/>
    <n v="280"/>
    <n v="45717"/>
    <n v="0.75"/>
    <s v="SI"/>
    <n v="45799"/>
    <s v="NO"/>
    <m/>
    <n v="15000"/>
    <m/>
    <n v="4"/>
    <n v="0"/>
    <n v="0"/>
    <n v="10"/>
    <s v="NO"/>
    <s v="NO"/>
    <s v="NO"/>
    <m/>
    <m/>
    <m/>
    <m/>
    <x v="7"/>
    <n v="0.75"/>
    <n v="210"/>
    <n v="14"/>
    <x v="1"/>
    <n v="4.9751243781094523"/>
    <m/>
    <n v="301.5"/>
    <x v="1"/>
  </r>
  <r>
    <x v="28"/>
    <n v="25030"/>
    <x v="4262"/>
    <n v="165"/>
    <n v="45782"/>
    <n v="45941"/>
    <s v="Ana Val"/>
    <m/>
    <s v="FASE 2"/>
    <s v="04/11/25, 30/01/26 R. ESTIMANDO 15 DÍAS"/>
    <n v="0"/>
    <m/>
    <m/>
    <m/>
    <m/>
    <m/>
    <m/>
    <m/>
    <m/>
    <m/>
    <m/>
    <m/>
    <m/>
    <m/>
    <m/>
    <m/>
    <m/>
    <m/>
    <m/>
    <m/>
    <x v="7"/>
    <n v="0"/>
    <n v="0"/>
    <n v="0"/>
    <x v="0"/>
    <m/>
    <m/>
    <n v="16.5"/>
    <x v="0"/>
  </r>
  <r>
    <x v="28"/>
    <n v="25173"/>
    <x v="4263"/>
    <n v="2380"/>
    <n v="45782"/>
    <n v="45941"/>
    <s v="Ana Val"/>
    <m/>
    <s v="FASE 2"/>
    <s v="30/01/2026 R. ESTIMANDO 15 DÍAS"/>
    <n v="0"/>
    <m/>
    <m/>
    <m/>
    <m/>
    <m/>
    <m/>
    <m/>
    <m/>
    <m/>
    <m/>
    <m/>
    <m/>
    <m/>
    <m/>
    <m/>
    <m/>
    <m/>
    <m/>
    <m/>
    <x v="7"/>
    <n v="0"/>
    <n v="0"/>
    <n v="0"/>
    <x v="0"/>
    <m/>
    <m/>
    <n v="238"/>
    <x v="0"/>
  </r>
  <r>
    <x v="28"/>
    <n v="25172"/>
    <x v="4264"/>
    <n v="2703"/>
    <n v="45782"/>
    <m/>
    <s v="Ana Val"/>
    <n v="45792"/>
    <s v="OK"/>
    <m/>
    <n v="300"/>
    <n v="2025"/>
    <n v="0.35"/>
    <s v="SI"/>
    <n v="45134"/>
    <s v="NO"/>
    <m/>
    <n v="6000"/>
    <n v="3000"/>
    <n v="3"/>
    <n v="30"/>
    <n v="0"/>
    <n v="5"/>
    <s v="Amics La Noguera"/>
    <s v="SI"/>
    <s v="SI"/>
    <m/>
    <m/>
    <m/>
    <m/>
    <x v="7"/>
    <n v="0.35"/>
    <n v="105"/>
    <n v="15"/>
    <x v="1"/>
    <n v="2.2197558268590454"/>
    <n v="1.1098779134295227"/>
    <n v="270.3"/>
    <x v="1"/>
  </r>
  <r>
    <x v="28"/>
    <n v="25174"/>
    <x v="4265"/>
    <n v="735"/>
    <n v="45782"/>
    <n v="45941"/>
    <s v="Ana Val"/>
    <n v="45804"/>
    <s v="FASE 2"/>
    <s v="06/02/26, 30/01/26 R. ESTIMANDO 15 DÍAS"/>
    <n v="0"/>
    <m/>
    <m/>
    <m/>
    <m/>
    <m/>
    <m/>
    <m/>
    <m/>
    <m/>
    <m/>
    <m/>
    <m/>
    <m/>
    <m/>
    <m/>
    <m/>
    <m/>
    <m/>
    <m/>
    <x v="7"/>
    <n v="0"/>
    <n v="0"/>
    <n v="0"/>
    <x v="0"/>
    <m/>
    <m/>
    <n v="73.5"/>
    <x v="0"/>
  </r>
  <r>
    <x v="28"/>
    <n v="25175"/>
    <x v="4266"/>
    <n v="249"/>
    <n v="45782"/>
    <n v="45941"/>
    <s v="Ana Val"/>
    <n v="45783"/>
    <s v="FASE 2"/>
    <s v="04/11 Y 28/11/25R FINALIZADA"/>
    <n v="0"/>
    <m/>
    <n v="0"/>
    <s v="NO"/>
    <m/>
    <s v="NO"/>
    <m/>
    <m/>
    <m/>
    <m/>
    <m/>
    <m/>
    <m/>
    <s v="NO"/>
    <s v="NO"/>
    <s v="NO"/>
    <m/>
    <m/>
    <m/>
    <m/>
    <x v="7"/>
    <n v="0"/>
    <n v="0"/>
    <n v="6"/>
    <x v="1"/>
    <m/>
    <m/>
    <n v="24.9"/>
    <x v="0"/>
  </r>
  <r>
    <x v="28"/>
    <n v="25176"/>
    <x v="4267"/>
    <n v="406"/>
    <n v="45782"/>
    <n v="45941"/>
    <s v="Ana Val"/>
    <m/>
    <s v="FASE 2"/>
    <s v="20/11/2025, 30/01/26 R. ESTIMANDO"/>
    <n v="39"/>
    <n v="45974"/>
    <n v="0.53839999999999999"/>
    <s v="NO"/>
    <m/>
    <s v="NO"/>
    <m/>
    <n v="1000"/>
    <m/>
    <n v="0"/>
    <n v="0"/>
    <n v="0"/>
    <n v="4"/>
    <s v="PROTECTORA TÀRREGA"/>
    <s v="NO"/>
    <s v="NO"/>
    <m/>
    <m/>
    <m/>
    <m/>
    <x v="7"/>
    <n v="0.53839999999999999"/>
    <n v="21"/>
    <n v="13"/>
    <x v="1"/>
    <n v="2.4630541871921183"/>
    <m/>
    <n v="40.6"/>
    <x v="1"/>
  </r>
  <r>
    <x v="28"/>
    <n v="25177"/>
    <x v="4268"/>
    <n v="392"/>
    <n v="45782"/>
    <n v="45810"/>
    <s v="Ana Val"/>
    <n v="45793"/>
    <s v="FASE 2"/>
    <s v="31/07/2025R. DESESTIMANDO "/>
    <n v="0"/>
    <m/>
    <m/>
    <m/>
    <m/>
    <s v=" "/>
    <m/>
    <m/>
    <m/>
    <m/>
    <m/>
    <m/>
    <m/>
    <m/>
    <m/>
    <m/>
    <m/>
    <m/>
    <m/>
    <m/>
    <x v="7"/>
    <n v="0"/>
    <n v="0"/>
    <n v="1"/>
    <x v="1"/>
    <m/>
    <m/>
    <n v="39.200000000000003"/>
    <x v="0"/>
  </r>
  <r>
    <x v="28"/>
    <n v="25179"/>
    <x v="4269"/>
    <n v="252"/>
    <n v="45782"/>
    <n v="45941"/>
    <s v="Ana Val"/>
    <n v="45783"/>
    <s v="FASE 2"/>
    <s v="04/11 Y 28/11/2025R FINALIZADA"/>
    <n v="0"/>
    <m/>
    <n v="0"/>
    <m/>
    <m/>
    <m/>
    <m/>
    <m/>
    <n v="1200"/>
    <n v="0"/>
    <m/>
    <n v="0"/>
    <m/>
    <s v="Consell Comarcal de la Cerdanya y AUGEMA"/>
    <s v="NO"/>
    <s v="NO"/>
    <m/>
    <m/>
    <m/>
    <m/>
    <x v="7"/>
    <n v="0"/>
    <n v="0"/>
    <n v="7"/>
    <x v="1"/>
    <m/>
    <n v="4.7619047619047619"/>
    <n v="25.2"/>
    <x v="0"/>
  </r>
  <r>
    <x v="28"/>
    <n v="25180"/>
    <x v="4270"/>
    <n v="258"/>
    <n v="45782"/>
    <m/>
    <s v="Ana Val"/>
    <n v="45810"/>
    <s v="OK"/>
    <m/>
    <n v="0"/>
    <s v="NO"/>
    <n v="0"/>
    <s v="NO"/>
    <m/>
    <s v="NO"/>
    <m/>
    <s v=""/>
    <s v=""/>
    <n v="0"/>
    <n v="0"/>
    <n v="0"/>
    <n v="0"/>
    <s v="Con una protectora no especifica"/>
    <s v="SI"/>
    <s v="NO"/>
    <m/>
    <m/>
    <m/>
    <m/>
    <x v="7"/>
    <n v="0"/>
    <n v="0"/>
    <n v="13"/>
    <x v="1"/>
    <m/>
    <m/>
    <n v="25.8"/>
    <x v="0"/>
  </r>
  <r>
    <x v="28"/>
    <n v="25181"/>
    <x v="4271"/>
    <n v="240"/>
    <n v="45782"/>
    <n v="45941"/>
    <s v="Ana Val"/>
    <m/>
    <s v="FASE 2"/>
    <s v="30/01/2026 R. ESTIMANDO 15 DÍAS"/>
    <n v="0"/>
    <m/>
    <m/>
    <m/>
    <m/>
    <m/>
    <m/>
    <m/>
    <m/>
    <m/>
    <m/>
    <m/>
    <m/>
    <m/>
    <m/>
    <m/>
    <m/>
    <m/>
    <m/>
    <m/>
    <x v="7"/>
    <n v="0"/>
    <n v="0"/>
    <n v="0"/>
    <x v="0"/>
    <m/>
    <m/>
    <n v="24"/>
    <x v="0"/>
  </r>
  <r>
    <x v="28"/>
    <n v="25182"/>
    <x v="4272"/>
    <n v="1418"/>
    <n v="45782"/>
    <n v="45941"/>
    <s v="Ana Val"/>
    <n v="45790"/>
    <s v="FASE 2"/>
    <s v="30/01/26 R. ESTIMANDO 15 DÍAS"/>
    <n v="0"/>
    <m/>
    <m/>
    <m/>
    <m/>
    <m/>
    <m/>
    <m/>
    <m/>
    <m/>
    <m/>
    <m/>
    <m/>
    <m/>
    <m/>
    <m/>
    <m/>
    <m/>
    <m/>
    <m/>
    <x v="7"/>
    <n v="0"/>
    <n v="0"/>
    <n v="0"/>
    <x v="0"/>
    <m/>
    <m/>
    <n v="141.80000000000001"/>
    <x v="0"/>
  </r>
  <r>
    <x v="28"/>
    <n v="25183"/>
    <x v="4273"/>
    <n v="664"/>
    <n v="45782"/>
    <n v="45824"/>
    <s v="Ana Val"/>
    <n v="45811"/>
    <s v="FASE 2"/>
    <s v="10/07/2025 R. DESESTIMANDO"/>
    <n v="30"/>
    <n v="2023"/>
    <n v="0.9"/>
    <s v="SI"/>
    <n v="45642"/>
    <s v="NO"/>
    <m/>
    <n v="13000"/>
    <n v="3000"/>
    <n v="2"/>
    <n v="5"/>
    <n v="0"/>
    <n v="0"/>
    <s v="Asc. Un més del poble y Caní Vincles"/>
    <s v="NO"/>
    <s v="NO"/>
    <m/>
    <m/>
    <m/>
    <m/>
    <x v="7"/>
    <n v="0.9"/>
    <n v="27"/>
    <n v="15"/>
    <x v="1"/>
    <n v="19.578313253012048"/>
    <n v="4.5180722891566267"/>
    <n v="66.400000000000006"/>
    <x v="1"/>
  </r>
  <r>
    <x v="28"/>
    <n v="25905"/>
    <x v="4274"/>
    <n v="454"/>
    <n v="45782"/>
    <n v="45941"/>
    <s v="Ana Val"/>
    <m/>
    <s v="FASE 2"/>
    <s v="13/11 Y 10/12/2025 R. FINALIZADA"/>
    <n v="0"/>
    <s v="No existe"/>
    <m/>
    <s v="NO"/>
    <m/>
    <s v="NO"/>
    <m/>
    <m/>
    <m/>
    <m/>
    <m/>
    <m/>
    <m/>
    <s v="APAN IGUALADA"/>
    <s v="NO"/>
    <s v="NO"/>
    <m/>
    <m/>
    <m/>
    <m/>
    <x v="7"/>
    <n v="0"/>
    <n v="0"/>
    <n v="6"/>
    <x v="1"/>
    <m/>
    <m/>
    <n v="45.4"/>
    <x v="0"/>
  </r>
  <r>
    <x v="28"/>
    <n v="25185"/>
    <x v="4275"/>
    <n v="965"/>
    <n v="45782"/>
    <n v="45941"/>
    <s v="Ana Val"/>
    <n v="45783"/>
    <s v="FASE 2"/>
    <s v="05/11/2025, 16/03/26 R. FINALIZADA"/>
    <n v="0"/>
    <s v="No gestionan"/>
    <m/>
    <s v="NO"/>
    <m/>
    <s v="No procede"/>
    <m/>
    <n v="0"/>
    <m/>
    <n v="0"/>
    <n v="0"/>
    <n v="0"/>
    <n v="0"/>
    <s v="Consell Comarcal de l’Alt Urgell"/>
    <s v="NO"/>
    <s v="NO"/>
    <m/>
    <m/>
    <m/>
    <m/>
    <x v="7"/>
    <n v="0"/>
    <n v="0"/>
    <n v="12"/>
    <x v="1"/>
    <n v="0"/>
    <m/>
    <n v="96.5"/>
    <x v="0"/>
  </r>
  <r>
    <x v="28"/>
    <n v="25186"/>
    <x v="4276"/>
    <n v="262"/>
    <n v="45782"/>
    <n v="45810"/>
    <s v="Ana Val"/>
    <n v="45793"/>
    <s v="FASE 2"/>
    <s v="31/07/2025R. DESESTIMANDO"/>
    <n v="0"/>
    <m/>
    <m/>
    <m/>
    <m/>
    <m/>
    <m/>
    <m/>
    <m/>
    <m/>
    <m/>
    <m/>
    <m/>
    <m/>
    <m/>
    <m/>
    <m/>
    <m/>
    <m/>
    <m/>
    <x v="7"/>
    <n v="0"/>
    <n v="0"/>
    <n v="0"/>
    <x v="0"/>
    <m/>
    <m/>
    <n v="26.2"/>
    <x v="0"/>
  </r>
  <r>
    <x v="28"/>
    <n v="25913"/>
    <x v="4277"/>
    <n v="99"/>
    <n v="45782"/>
    <n v="45941"/>
    <s v="Ana Val"/>
    <n v="45796"/>
    <s v="FASE 2"/>
    <s v="09/12/2025 Y 17/02/26 R. FINALIZADA"/>
    <n v="0"/>
    <m/>
    <n v="0"/>
    <s v="NO"/>
    <m/>
    <m/>
    <m/>
    <m/>
    <n v="700"/>
    <n v="0"/>
    <n v="0"/>
    <n v="0"/>
    <n v="0"/>
    <s v="Consell Comarcal de la Cerdanya y AUGEMA"/>
    <s v="NO"/>
    <s v="NO"/>
    <m/>
    <m/>
    <m/>
    <m/>
    <x v="7"/>
    <n v="0"/>
    <n v="0"/>
    <n v="10"/>
    <x v="1"/>
    <m/>
    <n v="7.0707070707070709"/>
    <n v="9.9"/>
    <x v="0"/>
  </r>
  <r>
    <x v="28"/>
    <n v="25189"/>
    <x v="4278"/>
    <n v="3353"/>
    <n v="45782"/>
    <m/>
    <s v="Ana Val"/>
    <n v="45790"/>
    <s v="OK"/>
    <m/>
    <n v="120"/>
    <n v="2025"/>
    <n v="50"/>
    <s v="NO"/>
    <m/>
    <s v="NO"/>
    <n v="0"/>
    <n v="850"/>
    <m/>
    <n v="11"/>
    <n v="50"/>
    <n v="1"/>
    <n v="5"/>
    <s v="VET. NATURA,SL Y CONSELL SEGRIÀ    NO"/>
    <s v="NO"/>
    <s v="NO"/>
    <m/>
    <m/>
    <m/>
    <m/>
    <x v="7"/>
    <n v="0.5"/>
    <n v="60"/>
    <n v="14"/>
    <x v="1"/>
    <n v="0.25350432448553534"/>
    <m/>
    <n v="335.3"/>
    <x v="1"/>
  </r>
  <r>
    <x v="28"/>
    <n v="25190"/>
    <x v="4279"/>
    <n v="349"/>
    <n v="45782"/>
    <n v="45810"/>
    <s v="Ana Val"/>
    <n v="45798"/>
    <s v="FASE 2"/>
    <s v="sin fecha,24/11/2025R DESESTIMANDO"/>
    <n v="35"/>
    <n v="45700"/>
    <n v="0.7"/>
    <s v="SI"/>
    <n v="45798"/>
    <s v="NO"/>
    <m/>
    <s v=""/>
    <s v=""/>
    <n v="0"/>
    <n v="0"/>
    <n v="0"/>
    <n v="1"/>
    <s v="NO"/>
    <s v="NO"/>
    <s v="NO"/>
    <m/>
    <m/>
    <m/>
    <m/>
    <x v="7"/>
    <n v="0.7"/>
    <n v="24"/>
    <n v="15"/>
    <x v="1"/>
    <m/>
    <m/>
    <n v="34.9"/>
    <x v="1"/>
  </r>
  <r>
    <x v="28"/>
    <n v="25191"/>
    <x v="4280"/>
    <n v="379"/>
    <n v="45782"/>
    <n v="45943"/>
    <s v="Ana Val"/>
    <m/>
    <s v="FASE 2"/>
    <s v="23/12/2025, 17/02/26 R. FINALIZADA "/>
    <n v="75"/>
    <n v="46290"/>
    <n v="0.75"/>
    <s v="SI"/>
    <n v="45128"/>
    <s v="NO"/>
    <m/>
    <n v="300"/>
    <m/>
    <n v="0"/>
    <n v="0"/>
    <n v="0"/>
    <n v="0"/>
    <s v="Protectora de Serós"/>
    <s v="NO"/>
    <s v="NO"/>
    <m/>
    <m/>
    <m/>
    <m/>
    <x v="7"/>
    <n v="0.75"/>
    <n v="56"/>
    <n v="14"/>
    <x v="1"/>
    <n v="0.79155672823218992"/>
    <m/>
    <n v="37.9"/>
    <x v="1"/>
  </r>
  <r>
    <x v="28"/>
    <n v="25196"/>
    <x v="4281"/>
    <n v="127"/>
    <n v="45782"/>
    <n v="45943"/>
    <s v="Ana Val"/>
    <m/>
    <s v="FASE 2"/>
    <s v="30/01/2026 R. ESTIMANDO 15 DÍAS "/>
    <n v="0"/>
    <m/>
    <m/>
    <m/>
    <m/>
    <m/>
    <m/>
    <m/>
    <m/>
    <m/>
    <m/>
    <m/>
    <m/>
    <m/>
    <m/>
    <m/>
    <m/>
    <m/>
    <m/>
    <m/>
    <x v="7"/>
    <n v="0"/>
    <n v="0"/>
    <n v="0"/>
    <x v="0"/>
    <m/>
    <m/>
    <n v="12.7"/>
    <x v="0"/>
  </r>
  <r>
    <x v="28"/>
    <n v="25192"/>
    <x v="4282"/>
    <n v="1222"/>
    <n v="45782"/>
    <n v="45943"/>
    <s v="Ana Val"/>
    <n v="45783"/>
    <s v="FASE 2"/>
    <s v="04/02/26 Respuesta, 30/01/26 R. ESTIMADA EN PARTE"/>
    <n v="40"/>
    <s v="sin respuesta"/>
    <m/>
    <s v="SI"/>
    <n v="45742"/>
    <s v="sin respuesta"/>
    <m/>
    <n v="2000"/>
    <m/>
    <m/>
    <m/>
    <m/>
    <m/>
    <s v="(APAN) d’Òdena y Associació protec. d’animals Prever"/>
    <s v="NO"/>
    <s v="sin respuesta"/>
    <m/>
    <m/>
    <m/>
    <m/>
    <x v="7"/>
    <n v="0"/>
    <n v="0"/>
    <n v="9"/>
    <x v="1"/>
    <n v="1.6366612111292962"/>
    <m/>
    <n v="122.2"/>
    <x v="1"/>
  </r>
  <r>
    <x v="28"/>
    <n v="25197"/>
    <x v="4283"/>
    <n v="193"/>
    <n v="45782"/>
    <n v="45943"/>
    <s v="Ana Val"/>
    <m/>
    <s v="FASE 2"/>
    <s v="26/02/26 Respuesta 30/01626 R. ESTIMANDO "/>
    <n v="0"/>
    <s v="No hay"/>
    <n v="0"/>
    <s v="SI"/>
    <n v="45533"/>
    <s v="NO"/>
    <n v="0"/>
    <m/>
    <m/>
    <n v="0"/>
    <n v="0"/>
    <n v="0"/>
    <n v="0"/>
    <s v="NO"/>
    <s v="NO"/>
    <s v="NO"/>
    <m/>
    <m/>
    <m/>
    <m/>
    <x v="7"/>
    <n v="0"/>
    <n v="0"/>
    <n v="14"/>
    <x v="1"/>
    <m/>
    <m/>
    <n v="19.3"/>
    <x v="0"/>
  </r>
  <r>
    <x v="28"/>
    <n v="25193"/>
    <x v="4284"/>
    <n v="1003"/>
    <n v="45782"/>
    <n v="45943"/>
    <s v="Ana Val"/>
    <n v="45789"/>
    <s v="FASE 2"/>
    <s v="28/11/2025R FINALIZADA "/>
    <n v="0"/>
    <m/>
    <m/>
    <m/>
    <m/>
    <m/>
    <m/>
    <m/>
    <m/>
    <m/>
    <m/>
    <m/>
    <m/>
    <m/>
    <m/>
    <m/>
    <m/>
    <m/>
    <m/>
    <m/>
    <x v="7"/>
    <n v="0"/>
    <n v="0"/>
    <n v="0"/>
    <x v="0"/>
    <m/>
    <m/>
    <n v="100.3"/>
    <x v="0"/>
  </r>
  <r>
    <x v="28"/>
    <n v="25902"/>
    <x v="4285"/>
    <n v="673"/>
    <n v="45782"/>
    <n v="45943"/>
    <s v="Ana Val"/>
    <m/>
    <s v="FASE 2"/>
    <s v="30/01/26 R.ESTIMANDO 15 DÍAS 12/03/26 Resp."/>
    <n v="0"/>
    <s v="No hacen"/>
    <m/>
    <s v="NO"/>
    <s v="-"/>
    <s v="-"/>
    <m/>
    <n v="0"/>
    <n v="0"/>
    <m/>
    <m/>
    <m/>
    <m/>
    <s v="Consell Comarcal de l’Urgell"/>
    <s v="NO"/>
    <s v="NO"/>
    <m/>
    <m/>
    <m/>
    <m/>
    <x v="7"/>
    <n v="0"/>
    <n v="0"/>
    <n v="9"/>
    <x v="1"/>
    <n v="0"/>
    <n v="0"/>
    <n v="67.3"/>
    <x v="0"/>
  </r>
  <r>
    <x v="28"/>
    <n v="25194"/>
    <x v="4286"/>
    <n v="495"/>
    <n v="45782"/>
    <m/>
    <s v="Ana Val"/>
    <n v="45789"/>
    <s v="OK"/>
    <m/>
    <n v="0"/>
    <n v="0"/>
    <n v="0"/>
    <s v="NO"/>
    <m/>
    <n v="0"/>
    <n v="0"/>
    <n v="15000"/>
    <m/>
    <n v="1"/>
    <n v="0"/>
    <n v="0"/>
    <n v="0"/>
    <s v="SI con APAN"/>
    <s v="SI"/>
    <s v="A través de la protectora"/>
    <m/>
    <m/>
    <m/>
    <m/>
    <x v="7"/>
    <n v="0"/>
    <n v="0"/>
    <n v="14"/>
    <x v="1"/>
    <n v="30.303030303030305"/>
    <m/>
    <n v="49.5"/>
    <x v="0"/>
  </r>
  <r>
    <x v="28"/>
    <n v="25201"/>
    <x v="4287"/>
    <n v="115"/>
    <n v="45782"/>
    <n v="45943"/>
    <s v="Ana Val"/>
    <m/>
    <s v="FASE 2"/>
    <n v="45979"/>
    <n v="50"/>
    <m/>
    <n v="0.15"/>
    <s v="NO"/>
    <m/>
    <s v="NO"/>
    <m/>
    <m/>
    <m/>
    <n v="0"/>
    <n v="0"/>
    <n v="0"/>
    <n v="0"/>
    <s v="NO tienen Convenio  avisan a los forestales "/>
    <s v="NO"/>
    <s v="NO, pero tienen un contacto"/>
    <m/>
    <m/>
    <m/>
    <m/>
    <x v="7"/>
    <n v="0.15"/>
    <n v="8"/>
    <n v="11"/>
    <x v="1"/>
    <m/>
    <m/>
    <n v="11.5"/>
    <x v="3"/>
  </r>
  <r>
    <x v="28"/>
    <n v="25200"/>
    <x v="4288"/>
    <n v="381"/>
    <n v="45782"/>
    <m/>
    <s v="Ana Val"/>
    <n v="45817"/>
    <s v="OK"/>
    <m/>
    <n v="32"/>
    <n v="45748"/>
    <n v="10"/>
    <s v="SI"/>
    <n v="45506"/>
    <s v="SI"/>
    <n v="10"/>
    <n v="500"/>
    <m/>
    <n v="0"/>
    <n v="0"/>
    <n v="0"/>
    <n v="0"/>
    <s v="NO"/>
    <s v="NO"/>
    <s v="NO"/>
    <m/>
    <m/>
    <m/>
    <m/>
    <x v="7"/>
    <n v="0.1"/>
    <n v="3"/>
    <n v="15"/>
    <x v="1"/>
    <n v="1.3123359580052494"/>
    <m/>
    <n v="38.1"/>
    <x v="1"/>
  </r>
  <r>
    <x v="28"/>
    <n v="25202"/>
    <x v="4289"/>
    <n v="158"/>
    <n v="45782"/>
    <n v="45943"/>
    <s v="Ana Val"/>
    <n v="45784"/>
    <s v="FASE 2"/>
    <s v="30/01/26R. ESTIMANDO  09/02/26 Respuesta"/>
    <n v="0"/>
    <m/>
    <m/>
    <s v="NO"/>
    <m/>
    <s v="NO"/>
    <m/>
    <m/>
    <m/>
    <n v="0"/>
    <n v="0"/>
    <n v="0"/>
    <n v="0"/>
    <s v="NO"/>
    <s v="NO"/>
    <s v="NO"/>
    <m/>
    <m/>
    <m/>
    <m/>
    <x v="7"/>
    <n v="0"/>
    <n v="0"/>
    <n v="9"/>
    <x v="1"/>
    <m/>
    <m/>
    <n v="15.8"/>
    <x v="0"/>
  </r>
  <r>
    <x v="28"/>
    <n v="25035"/>
    <x v="4290"/>
    <n v="455"/>
    <n v="45782"/>
    <n v="45943"/>
    <s v="Ana Val"/>
    <n v="45784"/>
    <s v="FASE 2"/>
    <s v="07/11 y 10/12 R DESESTIMANDO"/>
    <n v="8"/>
    <n v="45748"/>
    <n v="0.25"/>
    <s v="SI"/>
    <n v="45363"/>
    <s v="NO"/>
    <m/>
    <m/>
    <m/>
    <n v="2"/>
    <n v="2"/>
    <n v="0"/>
    <n v="0"/>
    <s v="Con la Perrera de Foradada"/>
    <s v="NO"/>
    <s v="NO"/>
    <m/>
    <m/>
    <m/>
    <m/>
    <x v="7"/>
    <n v="0.25"/>
    <n v="2"/>
    <n v="13"/>
    <x v="1"/>
    <m/>
    <m/>
    <n v="45.5"/>
    <x v="1"/>
  </r>
  <r>
    <x v="28"/>
    <n v="25204"/>
    <x v="4291"/>
    <n v="1902"/>
    <n v="45782"/>
    <n v="45943"/>
    <s v="Ana Val"/>
    <n v="45783"/>
    <s v="FASE 2"/>
    <s v="07/11/2025 17/02/26 R. FINALIZADA"/>
    <n v="0"/>
    <m/>
    <m/>
    <s v="NO"/>
    <m/>
    <s v="No procede"/>
    <m/>
    <m/>
    <n v="2000"/>
    <n v="0"/>
    <n v="0"/>
    <n v="0"/>
    <n v="0"/>
    <s v="Consejo Comarcal del Segrià, Asoc.Amigos Peludos Bajo Cinca"/>
    <s v="NO"/>
    <s v="NO"/>
    <m/>
    <m/>
    <m/>
    <m/>
    <x v="7"/>
    <n v="0"/>
    <n v="0"/>
    <n v="10"/>
    <x v="1"/>
    <m/>
    <n v="1.0515247108307044"/>
    <n v="190.2"/>
    <x v="0"/>
  </r>
  <r>
    <x v="28"/>
    <n v="25203"/>
    <x v="4292"/>
    <n v="12831"/>
    <n v="45782"/>
    <n v="45943"/>
    <s v="Ana Val"/>
    <n v="45783"/>
    <s v="FASE 2"/>
    <s v="17/02/26 R. FINALIZADA les dado información, no les consta que yo la tenga"/>
    <n v="250"/>
    <s v="-"/>
    <n v="230"/>
    <s v="NO"/>
    <m/>
    <m/>
    <m/>
    <n v="104809.3"/>
    <m/>
    <n v="66"/>
    <n v="8"/>
    <m/>
    <m/>
    <m/>
    <s v="NO"/>
    <s v="NO"/>
    <m/>
    <m/>
    <m/>
    <m/>
    <x v="7"/>
    <n v="2.2999999999999998"/>
    <n v="575"/>
    <n v="9"/>
    <x v="1"/>
    <n v="8.1684436131244649"/>
    <m/>
    <n v="1283.0999999999999"/>
    <x v="1"/>
  </r>
  <r>
    <x v="28"/>
    <n v="25205"/>
    <x v="4293"/>
    <n v="767"/>
    <n v="45782"/>
    <n v="45943"/>
    <s v="Ana Val"/>
    <m/>
    <s v="FASE 2"/>
    <s v="30/01/26 R. ESTIMANDO 15 DÍAS "/>
    <n v="0"/>
    <m/>
    <m/>
    <m/>
    <m/>
    <m/>
    <m/>
    <m/>
    <m/>
    <m/>
    <m/>
    <m/>
    <m/>
    <m/>
    <m/>
    <m/>
    <m/>
    <m/>
    <m/>
    <m/>
    <x v="7"/>
    <n v="0"/>
    <n v="0"/>
    <n v="0"/>
    <x v="0"/>
    <m/>
    <m/>
    <n v="76.7"/>
    <x v="0"/>
  </r>
  <r>
    <x v="28"/>
    <n v="25206"/>
    <x v="4294"/>
    <n v="310"/>
    <n v="45782"/>
    <n v="45943"/>
    <s v="Ana Val"/>
    <n v="45792"/>
    <s v="FASE 2"/>
    <s v="03/12/25, 30/01/26R. ESTIMANDO 15 DÍAS"/>
    <n v="0"/>
    <m/>
    <m/>
    <s v="NO"/>
    <m/>
    <s v="NO"/>
    <m/>
    <m/>
    <m/>
    <n v="0"/>
    <n v="0"/>
    <n v="0"/>
    <n v="0"/>
    <s v="No hemos visto hasta ahora la necesidad"/>
    <s v="NO"/>
    <s v="NO"/>
    <m/>
    <m/>
    <m/>
    <m/>
    <x v="7"/>
    <n v="0"/>
    <n v="0"/>
    <n v="9"/>
    <x v="1"/>
    <m/>
    <m/>
    <n v="31"/>
    <x v="0"/>
  </r>
  <r>
    <x v="28"/>
    <n v="25207"/>
    <x v="4295"/>
    <n v="9480"/>
    <n v="45782"/>
    <n v="45943"/>
    <s v="Ana Val"/>
    <n v="45783"/>
    <s v="FASE 2"/>
    <s v="30/01/26R. ESTIMANDO 12/02/2026 Respuesta"/>
    <n v="100"/>
    <n v="2024"/>
    <n v="1"/>
    <s v="SI"/>
    <n v="45806"/>
    <s v="Sin respuesta "/>
    <m/>
    <n v="36000"/>
    <m/>
    <m/>
    <m/>
    <n v="0"/>
    <n v="0"/>
    <s v="Associació en Defensa dels Animals de Solsona."/>
    <s v="Sin respuesta"/>
    <s v="NO"/>
    <m/>
    <m/>
    <m/>
    <m/>
    <x v="7"/>
    <n v="1"/>
    <n v="100"/>
    <n v="12"/>
    <x v="1"/>
    <n v="3.7974683544303796"/>
    <m/>
    <n v="948"/>
    <x v="1"/>
  </r>
  <r>
    <x v="28"/>
    <n v="25208"/>
    <x v="4296"/>
    <n v="444"/>
    <n v="45782"/>
    <n v="45810"/>
    <s v="Ana Val"/>
    <n v="45792"/>
    <s v="FASE 2"/>
    <s v="23/09/2025 ESTIMANDO, 09/10/2025 RESPUESTA"/>
    <n v="40"/>
    <m/>
    <n v="1"/>
    <s v="SI"/>
    <n v="44958"/>
    <s v="NO"/>
    <m/>
    <n v="0"/>
    <n v="0"/>
    <n v="1"/>
    <n v="0"/>
    <n v="1"/>
    <n v="0"/>
    <s v="NO"/>
    <s v="NO"/>
    <s v="SI"/>
    <m/>
    <m/>
    <m/>
    <m/>
    <x v="7"/>
    <n v="1"/>
    <n v="40"/>
    <n v="14"/>
    <x v="1"/>
    <n v="0"/>
    <n v="0"/>
    <n v="44.4"/>
    <x v="1"/>
  </r>
  <r>
    <x v="28"/>
    <n v="25209"/>
    <x v="4297"/>
    <n v="2213"/>
    <n v="45782"/>
    <n v="45943"/>
    <s v="Ana Val"/>
    <n v="45783"/>
    <s v="FASE 2"/>
    <s v="20/11 Y 10/12 R FINALIZADA"/>
    <n v="120"/>
    <n v="2024"/>
    <n v="0.7"/>
    <s v="SI"/>
    <n v="45492"/>
    <s v="NO"/>
    <m/>
    <n v="5000"/>
    <m/>
    <n v="0"/>
    <n v="24"/>
    <n v="0"/>
    <n v="12"/>
    <s v="NO     EN PROCESO"/>
    <s v="NO"/>
    <s v="Centre veterinari Pallars"/>
    <m/>
    <m/>
    <m/>
    <m/>
    <x v="7"/>
    <n v="0.7"/>
    <n v="84"/>
    <n v="14"/>
    <x v="1"/>
    <n v="2.2593764121102575"/>
    <m/>
    <n v="221.3"/>
    <x v="1"/>
  </r>
  <r>
    <x v="28"/>
    <n v="25210"/>
    <x v="4298"/>
    <n v="1881"/>
    <n v="45782"/>
    <n v="45943"/>
    <s v="Ana Val"/>
    <n v="45783"/>
    <s v="FASE 2"/>
    <s v="13/11 y 28/11 R FINALIZADA"/>
    <n v="430"/>
    <n v="2024"/>
    <n v="0.47"/>
    <s v="NO"/>
    <m/>
    <s v="NO"/>
    <m/>
    <n v="5727"/>
    <m/>
    <n v="3"/>
    <n v="20"/>
    <n v="0"/>
    <n v="5"/>
    <s v="Consell Comarcal del Segrià"/>
    <s v="NO"/>
    <s v="NO"/>
    <m/>
    <m/>
    <m/>
    <m/>
    <x v="7"/>
    <n v="0.47"/>
    <n v="202"/>
    <n v="13"/>
    <x v="1"/>
    <n v="3.0446570972886762"/>
    <m/>
    <n v="188.1"/>
    <x v="3"/>
  </r>
  <r>
    <x v="28"/>
    <n v="25211"/>
    <x v="4299"/>
    <n v="897"/>
    <n v="45782"/>
    <n v="45943"/>
    <s v="Ana Val"/>
    <n v="45786"/>
    <s v="FASE 2"/>
    <s v="06/11 Y 10/12 R FINALIZADA"/>
    <n v="117"/>
    <n v="45689"/>
    <n v="0.31"/>
    <s v="SI"/>
    <n v="45792"/>
    <s v="SI"/>
    <n v="0.31"/>
    <n v="4238"/>
    <m/>
    <n v="4"/>
    <n v="8"/>
    <n v="0"/>
    <n v="3"/>
    <s v="Associacion Loportal de Sudanell"/>
    <s v="NO"/>
    <s v="SI"/>
    <m/>
    <m/>
    <m/>
    <m/>
    <x v="7"/>
    <n v="0.31"/>
    <n v="36"/>
    <n v="15"/>
    <x v="1"/>
    <n v="4.72463768115942"/>
    <m/>
    <n v="89.7"/>
    <x v="1"/>
  </r>
  <r>
    <x v="28"/>
    <n v="25212"/>
    <x v="4300"/>
    <n v="313"/>
    <n v="45782"/>
    <n v="45810"/>
    <s v="Ana Val"/>
    <n v="45797"/>
    <s v="FASE 2"/>
    <s v="28/07/2025R. DESESTIMANDO"/>
    <n v="0"/>
    <m/>
    <m/>
    <m/>
    <m/>
    <m/>
    <m/>
    <m/>
    <m/>
    <m/>
    <m/>
    <m/>
    <m/>
    <m/>
    <m/>
    <m/>
    <m/>
    <m/>
    <m/>
    <m/>
    <x v="7"/>
    <n v="0"/>
    <n v="0"/>
    <n v="0"/>
    <x v="0"/>
    <m/>
    <m/>
    <n v="31.3"/>
    <x v="0"/>
  </r>
  <r>
    <x v="28"/>
    <n v="25215"/>
    <x v="4301"/>
    <n v="539"/>
    <n v="45783"/>
    <n v="45943"/>
    <s v="Ana Val"/>
    <n v="45800"/>
    <s v="FASE 2"/>
    <s v="17/02/26R. FINALIZADA"/>
    <n v="0"/>
    <s v="sin censo control 17/11/2025"/>
    <m/>
    <s v="NO"/>
    <m/>
    <s v="NO"/>
    <m/>
    <n v="573.20000000000005"/>
    <m/>
    <n v="1"/>
    <m/>
    <n v="0"/>
    <n v="0"/>
    <s v="NO"/>
    <s v="NO"/>
    <s v="NO"/>
    <m/>
    <m/>
    <m/>
    <m/>
    <x v="7"/>
    <n v="0"/>
    <n v="0"/>
    <n v="10"/>
    <x v="1"/>
    <n v="1.0634508348794063"/>
    <m/>
    <n v="53.9"/>
    <x v="0"/>
  </r>
  <r>
    <x v="28"/>
    <n v="25216"/>
    <x v="4302"/>
    <n v="280"/>
    <n v="45783"/>
    <n v="45943"/>
    <s v="Ana Val"/>
    <s v="10/12/2025 R"/>
    <s v="FASE 2"/>
    <s v="04/11/2025 FINALIZADA"/>
    <n v="0"/>
    <m/>
    <m/>
    <s v="NO"/>
    <m/>
    <s v="NO"/>
    <m/>
    <m/>
    <m/>
    <n v="0"/>
    <n v="0"/>
    <n v="0"/>
    <n v="0"/>
    <s v="APAN DE IGUALADA"/>
    <s v="NO"/>
    <s v="NO"/>
    <m/>
    <m/>
    <m/>
    <m/>
    <x v="7"/>
    <n v="0"/>
    <n v="0"/>
    <n v="9"/>
    <x v="1"/>
    <m/>
    <m/>
    <n v="28"/>
    <x v="0"/>
  </r>
  <r>
    <x v="28"/>
    <n v="25217"/>
    <x v="4303"/>
    <n v="18542"/>
    <n v="45783"/>
    <m/>
    <s v="Ana Val"/>
    <n v="45793"/>
    <s v="OK"/>
    <m/>
    <n v="400"/>
    <n v="2024"/>
    <n v="30"/>
    <s v="TRAMITANDO"/>
    <m/>
    <s v="SI"/>
    <m/>
    <n v="30000"/>
    <m/>
    <n v="36"/>
    <n v="37"/>
    <n v="1"/>
    <n v="15"/>
    <s v="NO"/>
    <s v="POLICIA LOCAL"/>
    <s v="NO"/>
    <m/>
    <m/>
    <m/>
    <m/>
    <x v="7"/>
    <n v="0.3"/>
    <n v="120"/>
    <n v="13"/>
    <x v="1"/>
    <n v="1.6179484413763348"/>
    <m/>
    <n v="1854.2"/>
    <x v="1"/>
  </r>
  <r>
    <x v="28"/>
    <n v="25218"/>
    <x v="4304"/>
    <n v="125"/>
    <n v="45783"/>
    <n v="45943"/>
    <s v="Ana Val"/>
    <n v="45793"/>
    <s v="FASE 2"/>
    <s v="02/12/2025, 17/02/26 R. FINALIZADA"/>
    <n v="0"/>
    <m/>
    <n v="0"/>
    <s v="NO"/>
    <m/>
    <s v="NO"/>
    <n v="0"/>
    <m/>
    <m/>
    <n v="0"/>
    <n v="0"/>
    <n v="0"/>
    <n v="0"/>
    <s v="Protectora de animales de Seros"/>
    <s v="NO"/>
    <s v="NO"/>
    <m/>
    <m/>
    <m/>
    <m/>
    <x v="7"/>
    <n v="0"/>
    <n v="0"/>
    <n v="12"/>
    <x v="1"/>
    <m/>
    <m/>
    <n v="12.5"/>
    <x v="0"/>
  </r>
  <r>
    <x v="28"/>
    <n v="25219"/>
    <x v="4305"/>
    <n v="170"/>
    <n v="45783"/>
    <n v="45943"/>
    <s v="Ana Val"/>
    <n v="45784"/>
    <s v="FASE 2"/>
    <s v="30/01/26 R. ESTIMANDO 15 DÍAS"/>
    <n v="0"/>
    <m/>
    <m/>
    <m/>
    <m/>
    <m/>
    <m/>
    <m/>
    <m/>
    <m/>
    <m/>
    <m/>
    <m/>
    <m/>
    <m/>
    <m/>
    <m/>
    <m/>
    <m/>
    <m/>
    <x v="7"/>
    <n v="0"/>
    <n v="0"/>
    <n v="0"/>
    <x v="0"/>
    <m/>
    <m/>
    <n v="17"/>
    <x v="0"/>
  </r>
  <r>
    <x v="28"/>
    <n v="25220"/>
    <x v="4306"/>
    <n v="1347"/>
    <n v="45783"/>
    <n v="45810"/>
    <s v="Ana Val"/>
    <n v="45793"/>
    <s v="FASE 2"/>
    <s v="09/07/2025 DESESTIMANDO"/>
    <n v="0"/>
    <s v="No hay censo"/>
    <m/>
    <s v="NO"/>
    <s v=" "/>
    <s v="NO"/>
    <m/>
    <m/>
    <n v="363"/>
    <n v="0"/>
    <n v="0"/>
    <n v="0"/>
    <n v="0"/>
    <s v="AMICS DELS ANIMALS DEL SEGRIÀ y PROTEC. D'ANIMALS DE SERÒ"/>
    <s v="NO"/>
    <s v="NO"/>
    <m/>
    <m/>
    <m/>
    <m/>
    <x v="7"/>
    <n v="0"/>
    <n v="0"/>
    <n v="12"/>
    <x v="1"/>
    <m/>
    <n v="0.26948775055679286"/>
    <n v="134.69999999999999"/>
    <x v="0"/>
  </r>
  <r>
    <x v="28"/>
    <n v="25221"/>
    <x v="4307"/>
    <n v="144"/>
    <n v="45783"/>
    <n v="45943"/>
    <s v="Ana Val"/>
    <n v="45789"/>
    <s v="FASE 2"/>
    <s v="18/11/25, 17/02/26R. FINALIZADA"/>
    <n v="0"/>
    <m/>
    <m/>
    <m/>
    <m/>
    <m/>
    <m/>
    <m/>
    <m/>
    <m/>
    <m/>
    <m/>
    <m/>
    <m/>
    <m/>
    <m/>
    <m/>
    <m/>
    <m/>
    <m/>
    <x v="7"/>
    <n v="0"/>
    <n v="0"/>
    <n v="0"/>
    <x v="0"/>
    <m/>
    <m/>
    <n v="14.4"/>
    <x v="0"/>
  </r>
  <r>
    <x v="28"/>
    <n v="25222"/>
    <x v="4308"/>
    <n v="66"/>
    <n v="45783"/>
    <m/>
    <s v="Ana Val"/>
    <n v="45883"/>
    <m/>
    <m/>
    <n v="0"/>
    <m/>
    <m/>
    <s v="NO"/>
    <m/>
    <m/>
    <m/>
    <m/>
    <m/>
    <n v="0"/>
    <n v="0"/>
    <n v="0"/>
    <n v="0"/>
    <s v="NO"/>
    <s v="NO"/>
    <s v="NO"/>
    <m/>
    <m/>
    <m/>
    <m/>
    <x v="7"/>
    <n v="0"/>
    <n v="0"/>
    <n v="8"/>
    <x v="1"/>
    <m/>
    <m/>
    <n v="6.6"/>
    <x v="0"/>
  </r>
  <r>
    <x v="28"/>
    <n v="25223"/>
    <x v="4309"/>
    <n v="1207"/>
    <n v="45783"/>
    <n v="45943"/>
    <s v="Ana Val"/>
    <m/>
    <s v="FASE 2"/>
    <s v="19/02/26 R. ESTIMANDO 15 DÍAS"/>
    <n v="0"/>
    <m/>
    <m/>
    <m/>
    <m/>
    <m/>
    <m/>
    <m/>
    <m/>
    <m/>
    <m/>
    <m/>
    <m/>
    <m/>
    <m/>
    <m/>
    <m/>
    <m/>
    <m/>
    <m/>
    <x v="7"/>
    <n v="0"/>
    <n v="0"/>
    <n v="0"/>
    <x v="0"/>
    <m/>
    <m/>
    <n v="120.7"/>
    <x v="0"/>
  </r>
  <r>
    <x v="28"/>
    <n v="25224"/>
    <x v="4310"/>
    <n v="137"/>
    <n v="45783"/>
    <n v="45943"/>
    <s v="Ana Val"/>
    <m/>
    <s v="FASE 2"/>
    <s v="28/11/2025 R FINALIZADA "/>
    <n v="0"/>
    <m/>
    <n v="0"/>
    <s v="No les consta "/>
    <m/>
    <s v="NO"/>
    <m/>
    <m/>
    <m/>
    <n v="0"/>
    <n v="0"/>
    <n v="0"/>
    <n v="0"/>
    <s v="NO"/>
    <s v="NO"/>
    <s v="NO"/>
    <m/>
    <m/>
    <m/>
    <m/>
    <x v="7"/>
    <n v="0"/>
    <n v="0"/>
    <n v="10"/>
    <x v="1"/>
    <m/>
    <m/>
    <n v="13.7"/>
    <x v="0"/>
  </r>
  <r>
    <x v="28"/>
    <n v="25225"/>
    <x v="4311"/>
    <n v="851"/>
    <n v="45783"/>
    <n v="45832"/>
    <s v="Ana Val"/>
    <n v="45824"/>
    <s v="FASE 2 "/>
    <s v="03/10/2025 R DESESTIMANDO"/>
    <n v="0"/>
    <m/>
    <m/>
    <s v="Propuesto"/>
    <m/>
    <s v="NO"/>
    <m/>
    <n v="0"/>
    <n v="0"/>
    <m/>
    <m/>
    <m/>
    <m/>
    <s v="NO"/>
    <s v="Muncipales"/>
    <s v="NO"/>
    <m/>
    <m/>
    <m/>
    <m/>
    <x v="7"/>
    <n v="0"/>
    <n v="0"/>
    <n v="7"/>
    <x v="1"/>
    <n v="0"/>
    <n v="0"/>
    <n v="85.1"/>
    <x v="0"/>
  </r>
  <r>
    <x v="28"/>
    <n v="25227"/>
    <x v="4312"/>
    <n v="785"/>
    <n v="45783"/>
    <m/>
    <s v="Ana Val"/>
    <m/>
    <s v="OK"/>
    <n v="45806"/>
    <n v="140"/>
    <s v="Lo están haciendo"/>
    <n v="0.21"/>
    <s v="NO"/>
    <s v="Previsto 2 Junio"/>
    <s v="NO"/>
    <m/>
    <n v="3000"/>
    <m/>
    <n v="0"/>
    <n v="2"/>
    <n v="0"/>
    <n v="1"/>
    <s v="NO"/>
    <s v="NO"/>
    <s v="NO"/>
    <m/>
    <m/>
    <m/>
    <m/>
    <x v="7"/>
    <n v="0.21"/>
    <n v="29"/>
    <n v="14"/>
    <x v="1"/>
    <n v="3.8216560509554141"/>
    <m/>
    <n v="78.5"/>
    <x v="1"/>
  </r>
  <r>
    <x v="28"/>
    <n v="25233"/>
    <x v="4313"/>
    <n v="435"/>
    <n v="45783"/>
    <n v="45943"/>
    <s v="Ana Val"/>
    <m/>
    <s v="FASE 2"/>
    <s v="30/01/26 R. ESTIMANDO 15 DÍAS"/>
    <n v="0"/>
    <m/>
    <m/>
    <m/>
    <m/>
    <m/>
    <m/>
    <m/>
    <m/>
    <m/>
    <m/>
    <m/>
    <m/>
    <m/>
    <m/>
    <m/>
    <m/>
    <m/>
    <m/>
    <m/>
    <x v="7"/>
    <n v="0"/>
    <n v="0"/>
    <n v="0"/>
    <x v="0"/>
    <m/>
    <m/>
    <n v="43.5"/>
    <x v="0"/>
  </r>
  <r>
    <x v="28"/>
    <n v="25226"/>
    <x v="4314"/>
    <n v="273"/>
    <n v="45783"/>
    <n v="45943"/>
    <s v="Ana Val"/>
    <n v="45796"/>
    <s v="FASE 2"/>
    <s v="30/01/26R. Estimando Parcial  05/02/2026"/>
    <n v="47"/>
    <n v="45931"/>
    <n v="0.45"/>
    <s v="SI"/>
    <n v="45532"/>
    <s v="NO"/>
    <m/>
    <m/>
    <m/>
    <n v="1"/>
    <m/>
    <m/>
    <m/>
    <s v="Consell Comarcal del Segrià"/>
    <s v="-"/>
    <s v="NO"/>
    <m/>
    <m/>
    <m/>
    <m/>
    <x v="7"/>
    <n v="0.45"/>
    <n v="21"/>
    <n v="10"/>
    <x v="1"/>
    <m/>
    <m/>
    <n v="27.3"/>
    <x v="1"/>
  </r>
  <r>
    <x v="28"/>
    <n v="25228"/>
    <x v="4315"/>
    <n v="4861"/>
    <n v="45783"/>
    <n v="45943"/>
    <s v="Ana Val"/>
    <n v="45784"/>
    <s v="FASE 2"/>
    <s v="30/01/26 R. ESTIMANDO 09/026 RESPUESTA"/>
    <n v="260"/>
    <n v="45805"/>
    <n v="0.65"/>
    <s v="SI"/>
    <n v="45128"/>
    <s v="SI"/>
    <n v="0.55000000000000004"/>
    <n v="3247"/>
    <n v="891.44"/>
    <n v="3"/>
    <n v="7"/>
    <n v="0"/>
    <n v="0"/>
    <s v="Consell Comarcal del Segrià, Centre Acogida Alcanó "/>
    <s v="NO"/>
    <s v="SI"/>
    <m/>
    <m/>
    <m/>
    <m/>
    <x v="7"/>
    <n v="0.65"/>
    <n v="169"/>
    <n v="16"/>
    <x v="2"/>
    <n v="0.66796955358979637"/>
    <n v="0.18338613454021807"/>
    <n v="486.1"/>
    <x v="1"/>
  </r>
  <r>
    <x v="28"/>
    <n v="25907"/>
    <x v="4316"/>
    <n v="605"/>
    <n v="45783"/>
    <n v="45943"/>
    <s v="Ana Val"/>
    <n v="45784"/>
    <s v="FASE 2"/>
    <s v="10/11 y 11/02/26R FINALIZADA"/>
    <n v="300"/>
    <n v="45139"/>
    <n v="0.6"/>
    <s v="SI"/>
    <n v="45141"/>
    <s v="SI"/>
    <n v="0.17"/>
    <n v="8500"/>
    <m/>
    <n v="0"/>
    <n v="0"/>
    <n v="0"/>
    <n v="0"/>
    <s v="NO"/>
    <s v="NO"/>
    <s v="NO"/>
    <m/>
    <m/>
    <m/>
    <m/>
    <x v="7"/>
    <n v="0.6"/>
    <n v="180"/>
    <n v="15"/>
    <x v="1"/>
    <n v="14.049586776859504"/>
    <m/>
    <n v="60.5"/>
    <x v="3"/>
  </r>
  <r>
    <x v="28"/>
    <n v="25230"/>
    <x v="4317"/>
    <n v="2194"/>
    <n v="45783"/>
    <n v="45943"/>
    <s v="Ana Val"/>
    <m/>
    <s v="FASE 2"/>
    <s v="13/11 Y 10/12  R FINALIZADA"/>
    <n v="0"/>
    <s v="No hay"/>
    <n v="0"/>
    <s v="NO"/>
    <m/>
    <s v="NO"/>
    <m/>
    <m/>
    <m/>
    <n v="3"/>
    <n v="0"/>
    <m/>
    <m/>
    <s v="Protectora Bajo Cinca"/>
    <s v="NO"/>
    <s v="SI"/>
    <m/>
    <m/>
    <m/>
    <m/>
    <x v="7"/>
    <n v="0"/>
    <n v="0"/>
    <n v="9"/>
    <x v="1"/>
    <m/>
    <m/>
    <n v="219.4"/>
    <x v="0"/>
  </r>
  <r>
    <x v="28"/>
    <n v="25231"/>
    <x v="4318"/>
    <n v="766"/>
    <n v="45783"/>
    <n v="45943"/>
    <s v="Ana Val"/>
    <n v="45784"/>
    <s v="FASE 2"/>
    <s v="11/11 Y 10/12 R FINALIZADA"/>
    <n v="30"/>
    <s v="No disponen"/>
    <n v="0"/>
    <s v="SI"/>
    <n v="45803"/>
    <s v="NO"/>
    <m/>
    <m/>
    <m/>
    <n v="0"/>
    <n v="0"/>
    <n v="0"/>
    <n v="0"/>
    <s v="NO"/>
    <s v="NO"/>
    <s v="NO"/>
    <m/>
    <m/>
    <m/>
    <m/>
    <x v="7"/>
    <n v="0"/>
    <n v="0"/>
    <n v="13"/>
    <x v="1"/>
    <m/>
    <m/>
    <n v="76.599999999999994"/>
    <x v="1"/>
  </r>
  <r>
    <x v="28"/>
    <n v="25232"/>
    <x v="4319"/>
    <n v="2318"/>
    <n v="45783"/>
    <n v="45943"/>
    <s v="Ana Val"/>
    <n v="45784"/>
    <s v="FASE 2"/>
    <s v="30/01/26 R. ESTIMANDO  25/02 RESPUESTA"/>
    <n v="0"/>
    <m/>
    <m/>
    <s v="SI"/>
    <n v="45504"/>
    <s v="NO"/>
    <m/>
    <n v="0"/>
    <n v="5843.7"/>
    <n v="15"/>
    <n v="0"/>
    <n v="0"/>
    <n v="0"/>
    <s v="NO"/>
    <s v="NO"/>
    <s v="NO"/>
    <m/>
    <m/>
    <m/>
    <m/>
    <x v="7"/>
    <n v="0"/>
    <n v="0"/>
    <n v="12"/>
    <x v="1"/>
    <n v="0"/>
    <n v="2.5210094909404659"/>
    <n v="231.8"/>
    <x v="0"/>
  </r>
  <r>
    <x v="28"/>
    <n v="25234"/>
    <x v="4320"/>
    <n v="6015"/>
    <n v="45783"/>
    <m/>
    <s v="Ana Val"/>
    <n v="45806"/>
    <s v="OK"/>
    <m/>
    <n v="316"/>
    <n v="2024"/>
    <n v="0.95"/>
    <s v="NO"/>
    <m/>
    <s v="NO"/>
    <m/>
    <n v="7000"/>
    <n v="6000"/>
    <n v="5"/>
    <n v="50"/>
    <n v="1"/>
    <n v="10"/>
    <s v="Asoc.  Un Més del Poble"/>
    <s v="NO"/>
    <s v="NO"/>
    <m/>
    <m/>
    <m/>
    <m/>
    <x v="7"/>
    <n v="0.95"/>
    <n v="300"/>
    <n v="14"/>
    <x v="1"/>
    <n v="1.1637572734829593"/>
    <n v="0.99750623441396513"/>
    <n v="601.5"/>
    <x v="1"/>
  </r>
  <r>
    <x v="28"/>
    <n v="25043"/>
    <x v="4321"/>
    <n v="1116"/>
    <n v="45783"/>
    <n v="45943"/>
    <s v="Ana Val"/>
    <n v="45791"/>
    <s v="FASE 2"/>
    <s v="06/11 Y 10/12 R FINALIZADA"/>
    <n v="0"/>
    <m/>
    <m/>
    <s v="SI"/>
    <n v="45553"/>
    <s v="NO"/>
    <m/>
    <m/>
    <m/>
    <n v="0"/>
    <n v="5"/>
    <n v="0"/>
    <n v="0"/>
    <s v="NO"/>
    <s v="NO"/>
    <s v="NO"/>
    <m/>
    <m/>
    <m/>
    <m/>
    <x v="7"/>
    <n v="0"/>
    <n v="0"/>
    <n v="10"/>
    <x v="1"/>
    <m/>
    <m/>
    <n v="111.6"/>
    <x v="0"/>
  </r>
  <r>
    <x v="28"/>
    <n v="25901"/>
    <x v="4322"/>
    <n v="375"/>
    <n v="45783"/>
    <n v="45943"/>
    <s v="Ana Val"/>
    <m/>
    <s v="FASE 2"/>
    <s v="11/11 Y 10/12 R FINALIZADA"/>
    <n v="0"/>
    <m/>
    <m/>
    <s v="NO"/>
    <m/>
    <s v="NO"/>
    <m/>
    <n v="2000"/>
    <m/>
    <m/>
    <m/>
    <m/>
    <m/>
    <s v="NO"/>
    <s v="NO"/>
    <s v="NO"/>
    <m/>
    <m/>
    <m/>
    <m/>
    <x v="7"/>
    <n v="0"/>
    <n v="0"/>
    <n v="6"/>
    <x v="1"/>
    <n v="5.333333333333333"/>
    <m/>
    <n v="37.5"/>
    <x v="0"/>
  </r>
  <r>
    <x v="28"/>
    <n v="25238"/>
    <x v="4323"/>
    <n v="223"/>
    <n v="45783"/>
    <n v="45943"/>
    <s v="Ana Val"/>
    <m/>
    <s v="FASE 2"/>
    <s v="10/12/2025 R FINALIZADA"/>
    <n v="51"/>
    <n v="45799"/>
    <m/>
    <s v="SI"/>
    <n v="45804"/>
    <s v="SI"/>
    <n v="0.85"/>
    <n v="1758.87"/>
    <m/>
    <n v="0"/>
    <n v="0"/>
    <n v="0"/>
    <n v="0"/>
    <s v="NO"/>
    <s v="NO"/>
    <s v="NO"/>
    <m/>
    <m/>
    <m/>
    <m/>
    <x v="7"/>
    <n v="0"/>
    <n v="0"/>
    <n v="14"/>
    <x v="1"/>
    <n v="7.8873094170403579"/>
    <m/>
    <n v="22.3"/>
    <x v="3"/>
  </r>
  <r>
    <x v="28"/>
    <n v="25240"/>
    <x v="4324"/>
    <n v="2000"/>
    <n v="45783"/>
    <m/>
    <s v="Ana Val"/>
    <n v="45792"/>
    <s v="OK"/>
    <m/>
    <n v="0"/>
    <m/>
    <n v="0"/>
    <s v="NO"/>
    <m/>
    <s v="NO"/>
    <m/>
    <n v="1500"/>
    <m/>
    <n v="3"/>
    <n v="0"/>
    <n v="0"/>
    <n v="0"/>
    <s v="Protectora Seròs"/>
    <s v="NO"/>
    <s v="NO"/>
    <m/>
    <m/>
    <m/>
    <m/>
    <x v="7"/>
    <n v="0"/>
    <n v="0"/>
    <n v="11"/>
    <x v="1"/>
    <n v="0.75"/>
    <m/>
    <n v="200"/>
    <x v="0"/>
  </r>
  <r>
    <x v="28"/>
    <n v="25906"/>
    <x v="4325"/>
    <n v="262"/>
    <n v="45783"/>
    <n v="45943"/>
    <s v="Ana Val"/>
    <n v="45798"/>
    <s v="FASE 2"/>
    <s v="01/12/2025,30/01/26R. ESTIMANDO 10/02 RESPUESTA"/>
    <n v="0"/>
    <m/>
    <m/>
    <s v="NO"/>
    <m/>
    <m/>
    <m/>
    <m/>
    <m/>
    <n v="0"/>
    <n v="0"/>
    <n v="0"/>
    <n v="0"/>
    <s v="NO"/>
    <s v="NO"/>
    <s v="NO"/>
    <m/>
    <m/>
    <m/>
    <m/>
    <x v="7"/>
    <n v="0"/>
    <n v="0"/>
    <n v="8"/>
    <x v="1"/>
    <m/>
    <m/>
    <n v="26.2"/>
    <x v="0"/>
  </r>
  <r>
    <x v="28"/>
    <n v="25239"/>
    <x v="4326"/>
    <n v="810"/>
    <n v="45783"/>
    <n v="45943"/>
    <s v="Ana Val"/>
    <n v="45784"/>
    <s v="FASE 2"/>
    <s v="18/11 y 10/12 R FINALIZADA"/>
    <n v="0"/>
    <n v="45939"/>
    <m/>
    <s v="NO"/>
    <m/>
    <s v="NO"/>
    <m/>
    <m/>
    <m/>
    <n v="0"/>
    <n v="68"/>
    <m/>
    <m/>
    <s v="SI      Expedido Carnet de voluntariado?"/>
    <s v="NO"/>
    <s v="NO"/>
    <m/>
    <m/>
    <m/>
    <m/>
    <x v="7"/>
    <n v="0"/>
    <n v="0"/>
    <n v="8"/>
    <x v="1"/>
    <m/>
    <m/>
    <n v="81"/>
    <x v="0"/>
  </r>
  <r>
    <x v="28"/>
    <n v="25909"/>
    <x v="4327"/>
    <n v="188"/>
    <n v="45783"/>
    <n v="45810"/>
    <s v="Ana Val"/>
    <n v="45785"/>
    <s v="FASE 2"/>
    <s v="08/07/2025 y  08/10/2025 R FINALIZADA"/>
    <n v="0"/>
    <m/>
    <n v="0"/>
    <s v="NO"/>
    <m/>
    <s v="NO"/>
    <m/>
    <m/>
    <m/>
    <n v="0"/>
    <n v="0"/>
    <n v="0"/>
    <n v="0"/>
    <s v="NO"/>
    <s v="NO"/>
    <s v="NO"/>
    <m/>
    <m/>
    <m/>
    <m/>
    <x v="7"/>
    <n v="0"/>
    <n v="0"/>
    <n v="11"/>
    <x v="1"/>
    <m/>
    <m/>
    <n v="18.8"/>
    <x v="0"/>
  </r>
  <r>
    <x v="28"/>
    <n v="25242"/>
    <x v="4328"/>
    <n v="886"/>
    <n v="45783"/>
    <n v="45840"/>
    <s v="Ana Val"/>
    <n v="45785"/>
    <s v="FASE 2"/>
    <s v="05/08/2025 y 03/10/2025 R FINALIZADA"/>
    <n v="150"/>
    <s v="No tienen"/>
    <n v="0.7"/>
    <s v="No tienen proyecto"/>
    <n v="45778"/>
    <s v="NO"/>
    <m/>
    <n v="2890"/>
    <n v="610"/>
    <n v="0"/>
    <n v="100"/>
    <n v="0"/>
    <n v="0"/>
    <s v="V3 Equip Veterinari SL"/>
    <s v="NO"/>
    <s v="SI"/>
    <m/>
    <m/>
    <m/>
    <m/>
    <x v="7"/>
    <n v="0.7"/>
    <n v="105"/>
    <n v="15"/>
    <x v="1"/>
    <n v="3.2618510158013545"/>
    <n v="0.68848758465011284"/>
    <n v="88.6"/>
    <x v="1"/>
  </r>
  <r>
    <x v="28"/>
    <n v="25243"/>
    <x v="4329"/>
    <n v="5832"/>
    <n v="45783"/>
    <m/>
    <s v="Ana Val"/>
    <n v="45805"/>
    <s v="OK"/>
    <m/>
    <n v="500"/>
    <n v="2024"/>
    <n v="0.4"/>
    <s v="NO"/>
    <m/>
    <s v="NO"/>
    <m/>
    <n v="6000"/>
    <m/>
    <n v="1"/>
    <m/>
    <n v="0"/>
    <n v="4"/>
    <s v="NO puntalmente Aran Veterinaris"/>
    <s v="Municipal"/>
    <s v="NO"/>
    <m/>
    <m/>
    <m/>
    <m/>
    <x v="7"/>
    <n v="0.4"/>
    <n v="200"/>
    <n v="12"/>
    <x v="1"/>
    <n v="1.0288065843621399"/>
    <m/>
    <n v="583.20000000000005"/>
    <x v="1"/>
  </r>
  <r>
    <x v="28"/>
    <n v="25252"/>
    <x v="4330"/>
    <n v="753"/>
    <n v="45783"/>
    <m/>
    <s v="Ana Val"/>
    <n v="45800"/>
    <s v="OK"/>
    <m/>
    <n v="0"/>
    <m/>
    <n v="0"/>
    <s v="NO"/>
    <m/>
    <s v="NO"/>
    <m/>
    <m/>
    <n v="900"/>
    <n v="0"/>
    <n v="0"/>
    <n v="0"/>
    <n v="0"/>
    <s v="Amigos Peludos Bajo Cinca"/>
    <s v="NO"/>
    <s v="NO"/>
    <m/>
    <m/>
    <m/>
    <m/>
    <x v="7"/>
    <n v="0"/>
    <n v="0"/>
    <n v="11"/>
    <x v="1"/>
    <m/>
    <n v="1.1952191235059761"/>
    <n v="75.3"/>
    <x v="0"/>
  </r>
  <r>
    <x v="28"/>
    <n v="25244"/>
    <x v="4331"/>
    <n v="633"/>
    <n v="45783"/>
    <m/>
    <s v="Ana Val"/>
    <n v="45792"/>
    <s v="OK"/>
    <m/>
    <n v="0"/>
    <m/>
    <m/>
    <s v="NO"/>
    <m/>
    <s v="NO"/>
    <m/>
    <m/>
    <m/>
    <n v="1"/>
    <n v="0"/>
    <n v="0"/>
    <n v="0"/>
    <s v="NO"/>
    <s v="NO"/>
    <s v="NO"/>
    <m/>
    <m/>
    <m/>
    <m/>
    <x v="7"/>
    <n v="0"/>
    <n v="0"/>
    <n v="9"/>
    <x v="1"/>
    <m/>
    <m/>
    <n v="63.3"/>
    <x v="0"/>
  </r>
  <r>
    <x v="28"/>
    <n v="25245"/>
    <x v="4332"/>
    <n v="506"/>
    <n v="45783"/>
    <n v="45944"/>
    <s v="Ana Val"/>
    <n v="45786"/>
    <s v="FASE 2"/>
    <s v="30/01/26 R. ESTIMADO 24/02/2026 RESPUESTA"/>
    <n v="20"/>
    <s v="-"/>
    <n v="0.73"/>
    <s v="SI"/>
    <n v="45614"/>
    <s v="NO"/>
    <m/>
    <n v="5000"/>
    <m/>
    <n v="0"/>
    <n v="0"/>
    <n v="0"/>
    <n v="0"/>
    <s v="NO"/>
    <s v="NO"/>
    <s v="NO"/>
    <m/>
    <m/>
    <m/>
    <m/>
    <x v="7"/>
    <n v="0.73"/>
    <n v="15"/>
    <n v="14"/>
    <x v="1"/>
    <n v="9.8814229249011856"/>
    <m/>
    <n v="50.6"/>
    <x v="1"/>
  </r>
  <r>
    <x v="28"/>
    <n v="25247"/>
    <x v="4333"/>
    <n v="175"/>
    <n v="45783"/>
    <m/>
    <s v="Ana Val"/>
    <n v="45792"/>
    <s v="OK"/>
    <m/>
    <n v="58"/>
    <n v="45748"/>
    <n v="0.1"/>
    <s v="SI"/>
    <n v="45771"/>
    <s v="NO"/>
    <m/>
    <m/>
    <m/>
    <n v="0"/>
    <n v="0"/>
    <n v="0"/>
    <n v="0"/>
    <s v="NO"/>
    <s v="NO"/>
    <s v="NO"/>
    <m/>
    <m/>
    <m/>
    <m/>
    <x v="7"/>
    <n v="0.1"/>
    <n v="6"/>
    <n v="13"/>
    <x v="1"/>
    <m/>
    <m/>
    <n v="17.5"/>
    <x v="3"/>
  </r>
  <r>
    <x v="28"/>
    <n v="25248"/>
    <x v="4334"/>
    <n v="1168"/>
    <n v="45783"/>
    <n v="45944"/>
    <s v="Ana Val"/>
    <n v="45790"/>
    <s v="FASE 2"/>
    <s v="30/01/26 R. ESTIMANDO 19/02/26 RESPUESTA"/>
    <n v="0"/>
    <m/>
    <m/>
    <s v="NO"/>
    <m/>
    <s v="NO"/>
    <m/>
    <n v="0"/>
    <n v="300"/>
    <n v="1"/>
    <n v="0"/>
    <n v="0"/>
    <n v="0"/>
    <s v="Associació Protectora d’Animals de Seròs"/>
    <s v="NO"/>
    <s v="NO"/>
    <m/>
    <m/>
    <m/>
    <m/>
    <x v="7"/>
    <n v="0"/>
    <n v="0"/>
    <n v="11"/>
    <x v="1"/>
    <n v="0"/>
    <n v="0.25684931506849318"/>
    <n v="116.8"/>
    <x v="0"/>
  </r>
  <r>
    <x v="28"/>
    <n v="25249"/>
    <x v="4335"/>
    <n v="193"/>
    <n v="45783"/>
    <n v="45944"/>
    <s v="Ana Val"/>
    <m/>
    <s v="FASE 2"/>
    <s v="30/01/26 R. ESTIMANDO 15 DÍAS"/>
    <n v="0"/>
    <m/>
    <m/>
    <m/>
    <m/>
    <m/>
    <m/>
    <m/>
    <m/>
    <m/>
    <m/>
    <m/>
    <m/>
    <m/>
    <m/>
    <m/>
    <m/>
    <m/>
    <m/>
    <m/>
    <x v="7"/>
    <n v="0"/>
    <n v="0"/>
    <n v="0"/>
    <x v="0"/>
    <m/>
    <m/>
    <n v="19.3"/>
    <x v="0"/>
  </r>
  <r>
    <x v="28"/>
    <n v="25254"/>
    <x v="4336"/>
    <n v="1107"/>
    <n v="45783"/>
    <n v="45824"/>
    <s v="Ana Val"/>
    <n v="45811"/>
    <s v="FASE  2"/>
    <s v="16/07/2025 DESESTIMANDO"/>
    <n v="150"/>
    <n v="45627"/>
    <n v="0.15"/>
    <s v="SI"/>
    <s v="Setiembre 2024"/>
    <s v="NO"/>
    <m/>
    <m/>
    <m/>
    <n v="4"/>
    <n v="6"/>
    <n v="1"/>
    <n v="17"/>
    <s v="Consell Comarcal del Segrià y Asoc."/>
    <s v="Ayto. y Asoc."/>
    <s v="NO"/>
    <m/>
    <m/>
    <m/>
    <m/>
    <x v="7"/>
    <n v="0.15"/>
    <n v="22"/>
    <n v="13"/>
    <x v="1"/>
    <m/>
    <m/>
    <n v="110.7"/>
    <x v="1"/>
  </r>
  <r>
    <x v="28"/>
    <n v="25250"/>
    <x v="4337"/>
    <n v="466"/>
    <n v="45783"/>
    <n v="45944"/>
    <s v="Ana Val"/>
    <n v="45786"/>
    <s v="FASE 2"/>
    <s v="21/11 Y 10/12 R FINALIZADA"/>
    <n v="52"/>
    <n v="45292"/>
    <n v="1"/>
    <s v="NO"/>
    <m/>
    <s v="NO"/>
    <m/>
    <m/>
    <m/>
    <n v="0"/>
    <n v="0"/>
    <n v="0"/>
    <n v="0"/>
    <s v="Amics dels animals de la Noguera"/>
    <s v="NO"/>
    <s v="NO"/>
    <m/>
    <m/>
    <m/>
    <m/>
    <x v="7"/>
    <n v="1"/>
    <n v="52"/>
    <n v="12"/>
    <x v="1"/>
    <m/>
    <m/>
    <n v="46.6"/>
    <x v="1"/>
  </r>
  <r>
    <x v="28"/>
    <n v="45799"/>
    <x v="4338"/>
    <n v="1065"/>
    <n v="45783"/>
    <n v="45810"/>
    <s v="Ana Val"/>
    <n v="45799"/>
    <s v="FASE 2"/>
    <s v="12/09 R. ESTIMANDO y 17/09 RESPUESTA"/>
    <n v="65"/>
    <s v="Enero/Feb. 2025"/>
    <n v="0.37"/>
    <s v="Pte. aprobación"/>
    <m/>
    <s v="NO"/>
    <m/>
    <n v="1800"/>
    <n v="2000"/>
    <n v="3"/>
    <n v="0"/>
    <n v="0"/>
    <n v="3"/>
    <s v="Consell de Segrià"/>
    <s v="NO"/>
    <s v="NO"/>
    <m/>
    <m/>
    <m/>
    <m/>
    <x v="7"/>
    <n v="0.37"/>
    <n v="24"/>
    <n v="14"/>
    <x v="1"/>
    <n v="1.6901408450704225"/>
    <n v="1.8779342723004695"/>
    <n v="106.5"/>
    <x v="1"/>
  </r>
  <r>
    <x v="28"/>
    <n v="25253"/>
    <x v="4339"/>
    <n v="194"/>
    <n v="45783"/>
    <m/>
    <s v="Ana Val"/>
    <n v="45792"/>
    <s v="OK"/>
    <m/>
    <n v="52"/>
    <n v="45474"/>
    <n v="0.19"/>
    <s v="SI"/>
    <n v="45127"/>
    <s v="NO"/>
    <m/>
    <m/>
    <m/>
    <n v="0"/>
    <n v="0"/>
    <n v="0"/>
    <n v="0"/>
    <s v="Asc.VimdodíPets"/>
    <s v="NO"/>
    <s v="NO"/>
    <m/>
    <m/>
    <m/>
    <m/>
    <x v="7"/>
    <n v="0.19"/>
    <n v="10"/>
    <n v="13"/>
    <x v="1"/>
    <m/>
    <m/>
    <n v="19.399999999999999"/>
    <x v="3"/>
  </r>
  <r>
    <x v="28"/>
    <n v="25255"/>
    <x v="4340"/>
    <n v="450"/>
    <n v="45783"/>
    <m/>
    <s v="Ana Val"/>
    <n v="45792"/>
    <s v="OK"/>
    <m/>
    <n v="0"/>
    <n v="0"/>
    <m/>
    <s v="SI"/>
    <n v="45126"/>
    <s v="NO"/>
    <m/>
    <m/>
    <m/>
    <n v="2"/>
    <n v="0"/>
    <n v="0"/>
    <n v="0"/>
    <s v="NO"/>
    <s v="NO"/>
    <s v="NO"/>
    <m/>
    <m/>
    <m/>
    <m/>
    <x v="7"/>
    <n v="0"/>
    <n v="0"/>
    <n v="12"/>
    <x v="1"/>
    <m/>
    <m/>
    <n v="45"/>
    <x v="0"/>
  </r>
  <r>
    <x v="29"/>
    <n v="27001"/>
    <x v="4341"/>
    <n v="2217"/>
    <n v="45788"/>
    <n v="45835"/>
    <s v="Ana Val"/>
    <n v="45789"/>
    <s v="FASE 2"/>
    <s v="07/10/2025 ESTIMANDO 15 DÍAS"/>
    <n v="0"/>
    <m/>
    <m/>
    <m/>
    <m/>
    <m/>
    <m/>
    <m/>
    <m/>
    <m/>
    <m/>
    <m/>
    <m/>
    <m/>
    <m/>
    <m/>
    <m/>
    <m/>
    <m/>
    <m/>
    <x v="10"/>
    <n v="0"/>
    <n v="0"/>
    <n v="0"/>
    <x v="0"/>
    <m/>
    <m/>
    <n v="221.7"/>
    <x v="0"/>
  </r>
  <r>
    <x v="29"/>
    <n v="27002"/>
    <x v="4342"/>
    <n v="1523"/>
    <n v="45788"/>
    <n v="45838"/>
    <s v="Ana Val"/>
    <n v="45789"/>
    <s v="FASE 2"/>
    <s v="24/09 R. ESTIMANDO Y 10/10 RESPUESTA"/>
    <n v="0"/>
    <s v="No existe inform."/>
    <m/>
    <s v="No existe inform."/>
    <s v="No existe inform."/>
    <s v="No existe inform."/>
    <m/>
    <m/>
    <m/>
    <m/>
    <m/>
    <m/>
    <m/>
    <s v="No existe inform."/>
    <s v="No existe inform."/>
    <s v="No existe inform."/>
    <m/>
    <m/>
    <m/>
    <m/>
    <x v="10"/>
    <n v="0"/>
    <n v="0"/>
    <n v="7"/>
    <x v="1"/>
    <m/>
    <m/>
    <n v="152.30000000000001"/>
    <x v="0"/>
  </r>
  <r>
    <x v="29"/>
    <n v="27003"/>
    <x v="4343"/>
    <n v="1822"/>
    <n v="45788"/>
    <n v="45838"/>
    <s v="Ana Val"/>
    <n v="45789"/>
    <s v="FASE 2"/>
    <s v="05/11 R. ESTIMANDO y 10/11 RESPUESTA"/>
    <n v="0"/>
    <m/>
    <m/>
    <s v="NO"/>
    <m/>
    <m/>
    <m/>
    <m/>
    <n v="4235"/>
    <n v="4"/>
    <m/>
    <n v="0"/>
    <n v="0"/>
    <s v="Clínica Veterinaria Friol S.L."/>
    <s v="SI"/>
    <s v="SI"/>
    <m/>
    <m/>
    <m/>
    <m/>
    <x v="10"/>
    <n v="0"/>
    <n v="0"/>
    <n v="8"/>
    <x v="1"/>
    <m/>
    <n v="2.3243688254665202"/>
    <n v="182.2"/>
    <x v="0"/>
  </r>
  <r>
    <x v="29"/>
    <n v="27004"/>
    <x v="4344"/>
    <n v="1120"/>
    <n v="45788"/>
    <n v="45838"/>
    <s v="Ana Val"/>
    <n v="45789"/>
    <s v="FASE 2"/>
    <s v="31/07R. ESTIMANDO y 11/08 RESPUESTA"/>
    <n v="0"/>
    <m/>
    <m/>
    <s v="NO"/>
    <m/>
    <m/>
    <m/>
    <n v="0"/>
    <m/>
    <n v="8"/>
    <n v="0"/>
    <n v="0"/>
    <n v="0"/>
    <s v="NO"/>
    <s v="NO"/>
    <s v="NO"/>
    <m/>
    <m/>
    <m/>
    <m/>
    <x v="10"/>
    <n v="0"/>
    <n v="0"/>
    <n v="9"/>
    <x v="1"/>
    <n v="0"/>
    <m/>
    <n v="112"/>
    <x v="0"/>
  </r>
  <r>
    <x v="29"/>
    <n v="27901"/>
    <x v="4345"/>
    <n v="2455"/>
    <n v="45788"/>
    <n v="45838"/>
    <s v="Ana Val"/>
    <n v="45789"/>
    <s v="FASE 2"/>
    <s v="18/07 Y 05/11 R ESTIMANDO"/>
    <n v="0"/>
    <m/>
    <n v="0"/>
    <s v="NO"/>
    <m/>
    <m/>
    <m/>
    <n v="15000"/>
    <m/>
    <n v="11"/>
    <n v="0"/>
    <n v="0"/>
    <n v="0"/>
    <s v="Asociación Animales Help"/>
    <s v="SI"/>
    <s v="NO"/>
    <m/>
    <m/>
    <m/>
    <m/>
    <x v="10"/>
    <n v="0"/>
    <n v="0"/>
    <n v="10"/>
    <x v="1"/>
    <n v="6.1099796334012222"/>
    <m/>
    <n v="245.5"/>
    <x v="0"/>
  </r>
  <r>
    <x v="29"/>
    <n v="27005"/>
    <x v="4346"/>
    <n v="3030"/>
    <n v="45788"/>
    <n v="45838"/>
    <s v="Ana Val"/>
    <n v="45789"/>
    <s v="FASE 2"/>
    <s v="05/11/2025 ESTIMANDO 15 DÍAS"/>
    <n v="0"/>
    <m/>
    <m/>
    <m/>
    <m/>
    <m/>
    <m/>
    <m/>
    <m/>
    <m/>
    <m/>
    <m/>
    <m/>
    <m/>
    <m/>
    <m/>
    <m/>
    <m/>
    <m/>
    <m/>
    <x v="10"/>
    <n v="0"/>
    <n v="0"/>
    <n v="0"/>
    <x v="0"/>
    <m/>
    <m/>
    <n v="303"/>
    <x v="0"/>
  </r>
  <r>
    <x v="29"/>
    <n v="27006"/>
    <x v="4347"/>
    <n v="2703"/>
    <n v="45788"/>
    <n v="45838"/>
    <s v="Ana Val"/>
    <n v="45789"/>
    <s v="FASE 2"/>
    <s v="18/07 RESPUESTA  31/07/2025 R. ESTIMANDO"/>
    <n v="4"/>
    <n v="2025"/>
    <n v="1"/>
    <s v="NO"/>
    <m/>
    <s v="SI"/>
    <n v="1"/>
    <n v="3000"/>
    <m/>
    <n v="4"/>
    <n v="0"/>
    <n v="0"/>
    <n v="0"/>
    <s v="Protec.animales y plantas de Lugo"/>
    <s v="SI"/>
    <s v="NO"/>
    <m/>
    <m/>
    <m/>
    <m/>
    <x v="10"/>
    <n v="1"/>
    <n v="4"/>
    <n v="14"/>
    <x v="1"/>
    <n v="1.1098779134295227"/>
    <m/>
    <n v="270.3"/>
    <x v="2"/>
  </r>
  <r>
    <x v="29"/>
    <n v="27007"/>
    <x v="4348"/>
    <n v="2905"/>
    <n v="45788"/>
    <n v="45838"/>
    <s v="Ana Val"/>
    <n v="45789"/>
    <s v="FASE 2"/>
    <s v="05/11/2025 ESTIMANDO 15 DÍAS"/>
    <n v="0"/>
    <m/>
    <m/>
    <m/>
    <m/>
    <m/>
    <m/>
    <m/>
    <m/>
    <m/>
    <m/>
    <m/>
    <m/>
    <m/>
    <m/>
    <m/>
    <m/>
    <m/>
    <m/>
    <m/>
    <x v="10"/>
    <n v="0"/>
    <n v="0"/>
    <n v="0"/>
    <x v="0"/>
    <m/>
    <m/>
    <n v="290.5"/>
    <x v="0"/>
  </r>
  <r>
    <x v="29"/>
    <n v="27008"/>
    <x v="4349"/>
    <n v="1409"/>
    <n v="45788"/>
    <n v="45838"/>
    <s v="Ana Val"/>
    <n v="45789"/>
    <s v="FASE 2"/>
    <s v="05/11 R ESTIMANDO 03/12 RESPUESTA"/>
    <n v="0"/>
    <n v="45955"/>
    <n v="0"/>
    <s v="NO"/>
    <m/>
    <s v="No hay "/>
    <m/>
    <n v="1700"/>
    <m/>
    <n v="16"/>
    <n v="8"/>
    <n v="0"/>
    <n v="0"/>
    <s v="Residencia Albergue O Cuco."/>
    <s v="SI"/>
    <s v="SI"/>
    <m/>
    <m/>
    <m/>
    <m/>
    <x v="10"/>
    <n v="0"/>
    <n v="0"/>
    <n v="12"/>
    <x v="1"/>
    <n v="1.2065294535131299"/>
    <m/>
    <n v="140.9"/>
    <x v="0"/>
  </r>
  <r>
    <x v="29"/>
    <n v="27902"/>
    <x v="4350"/>
    <n v="9547"/>
    <n v="45788"/>
    <n v="45838"/>
    <s v="Ana Val"/>
    <n v="45789"/>
    <s v="FASE 2"/>
    <s v="24/09 R ESTIMANDO y 6/11 REPUESTA"/>
    <n v="158"/>
    <n v="45809"/>
    <n v="0.69"/>
    <s v="NO"/>
    <s v="En elaboración"/>
    <s v="NO"/>
    <m/>
    <s v=""/>
    <s v=""/>
    <n v="5"/>
    <n v="34"/>
    <n v="0"/>
    <m/>
    <s v="NO"/>
    <s v="NO"/>
    <s v="NO"/>
    <m/>
    <m/>
    <m/>
    <m/>
    <x v="10"/>
    <n v="0.69"/>
    <n v="109"/>
    <n v="14"/>
    <x v="1"/>
    <m/>
    <m/>
    <n v="954.7"/>
    <x v="1"/>
  </r>
  <r>
    <x v="29"/>
    <n v="27009"/>
    <x v="4351"/>
    <n v="2044"/>
    <n v="45788"/>
    <n v="45838"/>
    <s v="Ana Val"/>
    <n v="45789"/>
    <s v="FASE 2"/>
    <s v="05/11R ESTIMANDO y 17/11/25 RESPUESTA"/>
    <n v="0"/>
    <s v="No hay"/>
    <m/>
    <s v="NO"/>
    <m/>
    <s v="NO"/>
    <m/>
    <s v=""/>
    <s v=""/>
    <m/>
    <m/>
    <m/>
    <m/>
    <s v="Convenio Recogida de Perros O Cuco"/>
    <s v="NO"/>
    <s v="NO"/>
    <m/>
    <m/>
    <m/>
    <m/>
    <x v="10"/>
    <n v="0"/>
    <n v="0"/>
    <n v="8"/>
    <x v="1"/>
    <m/>
    <m/>
    <n v="204.4"/>
    <x v="0"/>
  </r>
  <r>
    <x v="29"/>
    <n v="27010"/>
    <x v="4352"/>
    <n v="5041"/>
    <n v="45788"/>
    <n v="45838"/>
    <s v="Ana Val"/>
    <n v="45789"/>
    <s v="FASE 2"/>
    <s v="05/11/2025 ESTIMANDO 15 DÍAS"/>
    <n v="0"/>
    <m/>
    <m/>
    <m/>
    <m/>
    <m/>
    <m/>
    <m/>
    <m/>
    <m/>
    <m/>
    <m/>
    <m/>
    <m/>
    <m/>
    <m/>
    <m/>
    <m/>
    <m/>
    <m/>
    <x v="10"/>
    <n v="0"/>
    <n v="0"/>
    <n v="0"/>
    <x v="0"/>
    <m/>
    <m/>
    <n v="504.1"/>
    <x v="0"/>
  </r>
  <r>
    <x v="29"/>
    <n v="27011"/>
    <x v="4353"/>
    <n v="2497"/>
    <n v="45788"/>
    <n v="45838"/>
    <s v="Ana Val"/>
    <n v="45789"/>
    <s v="FASE 2"/>
    <s v="15y 31/07/2025"/>
    <n v="0"/>
    <m/>
    <m/>
    <s v="NO"/>
    <m/>
    <s v="sin información"/>
    <m/>
    <n v="4000"/>
    <m/>
    <n v="10"/>
    <n v="5"/>
    <n v="0"/>
    <n v="0"/>
    <s v="SI pero no nombra ninguna"/>
    <s v="SI"/>
    <s v="NO"/>
    <m/>
    <m/>
    <m/>
    <m/>
    <x v="10"/>
    <n v="0"/>
    <n v="0"/>
    <n v="10"/>
    <x v="1"/>
    <n v="1.6019223067681216"/>
    <m/>
    <n v="249.7"/>
    <x v="0"/>
  </r>
  <r>
    <x v="29"/>
    <n v="27012"/>
    <x v="4354"/>
    <n v="1187"/>
    <n v="45788"/>
    <n v="45838"/>
    <s v="Ana Val"/>
    <n v="45789"/>
    <s v="FASE 2"/>
    <s v="05/11/2025 ESTIMANDO 15 DÍAS"/>
    <n v="0"/>
    <m/>
    <m/>
    <m/>
    <m/>
    <m/>
    <m/>
    <m/>
    <m/>
    <m/>
    <m/>
    <m/>
    <m/>
    <m/>
    <m/>
    <m/>
    <m/>
    <m/>
    <m/>
    <m/>
    <x v="10"/>
    <n v="0"/>
    <n v="0"/>
    <n v="0"/>
    <x v="0"/>
    <m/>
    <m/>
    <n v="118.7"/>
    <x v="0"/>
  </r>
  <r>
    <x v="29"/>
    <n v="27013"/>
    <x v="4355"/>
    <n v="4184"/>
    <n v="45788"/>
    <s v="30/06 y 04/08/2025"/>
    <s v="Ana Val"/>
    <n v="45870"/>
    <s v="FASE 2"/>
    <s v="15/09 RESPUESTA y 30/12R ESTIMANDO"/>
    <n v="22"/>
    <n v="2024"/>
    <n v="0.7"/>
    <s v="NO"/>
    <m/>
    <s v="NO"/>
    <m/>
    <n v="18000"/>
    <m/>
    <n v="6"/>
    <n v="9"/>
    <n v="0"/>
    <n v="5"/>
    <s v="Asoc. Protectora Animales Coletiñas "/>
    <s v="NO"/>
    <s v="SI Vet. A Marosa"/>
    <m/>
    <m/>
    <m/>
    <m/>
    <x v="10"/>
    <n v="0.7"/>
    <n v="15"/>
    <n v="13"/>
    <x v="1"/>
    <n v="4.3021032504780115"/>
    <m/>
    <n v="418.4"/>
    <x v="2"/>
  </r>
  <r>
    <x v="29"/>
    <n v="27016"/>
    <x v="4356"/>
    <n v="8092"/>
    <n v="45788"/>
    <n v="45838"/>
    <s v="Ana Val"/>
    <n v="45789"/>
    <s v="FASE 2"/>
    <s v="05/11R. ESTIMANDO  14/11/25 RESPUESTA"/>
    <n v="0"/>
    <s v="No hay"/>
    <m/>
    <s v="NO"/>
    <m/>
    <s v="NO"/>
    <m/>
    <m/>
    <m/>
    <m/>
    <m/>
    <m/>
    <m/>
    <s v="Recogida Animais con residencia O cuco"/>
    <s v="NO"/>
    <s v="NO"/>
    <m/>
    <m/>
    <m/>
    <m/>
    <x v="10"/>
    <n v="0"/>
    <n v="0"/>
    <n v="6"/>
    <x v="1"/>
    <m/>
    <m/>
    <n v="809.2"/>
    <x v="0"/>
  </r>
  <r>
    <x v="29"/>
    <n v="27014"/>
    <x v="4357"/>
    <n v="3370"/>
    <n v="45788"/>
    <n v="45838"/>
    <s v="Ana Val"/>
    <n v="45789"/>
    <s v="FASE 2"/>
    <s v=" 14,31/07 R ESTIMANDO, 05/11 RESPUESTA"/>
    <n v="0"/>
    <m/>
    <m/>
    <s v="NO"/>
    <m/>
    <m/>
    <m/>
    <m/>
    <n v="6000"/>
    <n v="19"/>
    <n v="4"/>
    <n v="0"/>
    <n v="0"/>
    <s v="Sociedad portec.animales y plantas de Lugo"/>
    <s v="SI"/>
    <s v="NO"/>
    <m/>
    <m/>
    <m/>
    <m/>
    <x v="10"/>
    <n v="0"/>
    <n v="0"/>
    <n v="9"/>
    <x v="1"/>
    <m/>
    <n v="1.7804154302670623"/>
    <n v="337"/>
    <x v="0"/>
  </r>
  <r>
    <x v="29"/>
    <n v="27015"/>
    <x v="4358"/>
    <n v="4213"/>
    <n v="45788"/>
    <n v="45838"/>
    <s v="Ana Val"/>
    <n v="45789"/>
    <s v="FASE 2"/>
    <n v="45860"/>
    <n v="0"/>
    <m/>
    <m/>
    <m/>
    <m/>
    <m/>
    <m/>
    <m/>
    <n v="2000"/>
    <n v="11"/>
    <n v="0"/>
    <n v="0"/>
    <n v="0"/>
    <s v="Residencia Albergue el Cuco de Xinzo de Limia"/>
    <s v="SI"/>
    <s v="SI"/>
    <m/>
    <m/>
    <m/>
    <m/>
    <x v="10"/>
    <n v="0"/>
    <n v="0"/>
    <n v="8"/>
    <x v="1"/>
    <m/>
    <n v="0.47472110135295514"/>
    <n v="421.3"/>
    <x v="0"/>
  </r>
  <r>
    <x v="29"/>
    <n v="27017"/>
    <x v="4359"/>
    <n v="978"/>
    <n v="45788"/>
    <n v="45838"/>
    <s v="Ana Val"/>
    <n v="45789"/>
    <s v="FASE 2"/>
    <s v="18 RESPUESTAy 31/07/2025 R. ESTIMANDO"/>
    <n v="0"/>
    <n v="2025"/>
    <m/>
    <s v="NO"/>
    <m/>
    <m/>
    <m/>
    <n v="2165.9"/>
    <m/>
    <n v="1"/>
    <n v="0"/>
    <n v="0"/>
    <n v="0"/>
    <s v="Centro Recogida Animales &quot;O cuco&quot;"/>
    <s v="SI"/>
    <s v="NO"/>
    <m/>
    <m/>
    <m/>
    <m/>
    <x v="10"/>
    <n v="0"/>
    <n v="0"/>
    <n v="10"/>
    <x v="1"/>
    <n v="2.2146216768916158"/>
    <m/>
    <n v="97.8"/>
    <x v="0"/>
  </r>
  <r>
    <x v="29"/>
    <n v="27018"/>
    <x v="4360"/>
    <n v="3116"/>
    <n v="45788"/>
    <n v="45838"/>
    <s v="Ana Val"/>
    <n v="45789"/>
    <s v="FASE 2"/>
    <s v="06/11/2025 ESTIMANDO 15 DÍAS"/>
    <n v="0"/>
    <m/>
    <m/>
    <m/>
    <m/>
    <m/>
    <m/>
    <m/>
    <m/>
    <m/>
    <m/>
    <m/>
    <m/>
    <m/>
    <m/>
    <m/>
    <m/>
    <m/>
    <m/>
    <m/>
    <x v="10"/>
    <n v="0"/>
    <n v="0"/>
    <n v="0"/>
    <x v="0"/>
    <m/>
    <m/>
    <n v="311.60000000000002"/>
    <x v="0"/>
  </r>
  <r>
    <x v="29"/>
    <n v="27019"/>
    <x v="4361"/>
    <n v="10198"/>
    <n v="45788"/>
    <n v="45838"/>
    <s v="Ana Val"/>
    <n v="45789"/>
    <s v="FASE 2"/>
    <s v="22/07 RESPUESTA 24/09 R. ESTIMANDO"/>
    <n v="80"/>
    <n v="2024"/>
    <n v="0.8"/>
    <s v="NO"/>
    <s v=" En elaboración"/>
    <s v="NO"/>
    <m/>
    <n v="3999.05"/>
    <m/>
    <n v="20"/>
    <n v="39"/>
    <n v="4"/>
    <n v="8"/>
    <s v="Asociación Asistencial Protec. Foz"/>
    <s v="NO"/>
    <s v="NO"/>
    <m/>
    <m/>
    <m/>
    <m/>
    <x v="10"/>
    <n v="0.8"/>
    <n v="64"/>
    <n v="14"/>
    <x v="1"/>
    <n v="0.39214061580702098"/>
    <m/>
    <n v="1019.8"/>
    <x v="2"/>
  </r>
  <r>
    <x v="29"/>
    <n v="27020"/>
    <x v="4362"/>
    <n v="3598"/>
    <n v="45788"/>
    <n v="45838"/>
    <s v="Ana Val"/>
    <n v="45789"/>
    <s v="FASE 2"/>
    <s v="24/09R. ESTIMANDO y 08/10 RESPUESTA"/>
    <n v="0"/>
    <m/>
    <m/>
    <s v="NO"/>
    <m/>
    <m/>
    <m/>
    <m/>
    <n v="2000"/>
    <m/>
    <m/>
    <m/>
    <m/>
    <s v="Clinica Veterinaria Friol "/>
    <s v="NO"/>
    <s v="NO"/>
    <m/>
    <m/>
    <m/>
    <m/>
    <x v="10"/>
    <n v="0"/>
    <n v="0"/>
    <n v="5"/>
    <x v="1"/>
    <m/>
    <n v="0.5558643690939411"/>
    <n v="359.8"/>
    <x v="0"/>
  </r>
  <r>
    <x v="29"/>
    <n v="27022"/>
    <x v="4363"/>
    <n v="5122"/>
    <n v="45788"/>
    <n v="45838"/>
    <s v="Ana Val"/>
    <n v="45789"/>
    <s v="FASE 2"/>
    <s v="11/09 R. ESTIMANDO y 7 y 14/10 RESPUESTA"/>
    <n v="0"/>
    <m/>
    <n v="0"/>
    <s v="SI"/>
    <n v="45131"/>
    <s v="NO"/>
    <m/>
    <n v="0"/>
    <n v="27000"/>
    <n v="14"/>
    <m/>
    <m/>
    <m/>
    <s v="Canis Lucus SLU"/>
    <s v="NO"/>
    <s v="NO"/>
    <m/>
    <m/>
    <m/>
    <m/>
    <x v="10"/>
    <n v="0"/>
    <n v="0"/>
    <n v="10"/>
    <x v="1"/>
    <n v="0"/>
    <n v="5.2713783678250685"/>
    <n v="512.20000000000005"/>
    <x v="0"/>
  </r>
  <r>
    <x v="29"/>
    <n v="27023"/>
    <x v="4364"/>
    <n v="2529"/>
    <n v="45788"/>
    <n v="45838"/>
    <s v="Ana Val"/>
    <n v="45789"/>
    <s v="FASE 2"/>
    <s v="08/08 RESPUESTA 24/09 R. ESTIMANDO "/>
    <n v="0"/>
    <m/>
    <n v="0"/>
    <s v="NO"/>
    <m/>
    <s v="NO"/>
    <m/>
    <n v="10000"/>
    <m/>
    <n v="5"/>
    <n v="0"/>
    <n v="1"/>
    <n v="1"/>
    <s v="Centro de Recogida de Animales Abandonados Adopta Friol"/>
    <s v="SI"/>
    <s v="NO"/>
    <m/>
    <m/>
    <m/>
    <m/>
    <x v="10"/>
    <n v="0"/>
    <n v="0"/>
    <n v="11"/>
    <x v="1"/>
    <n v="3.9541320680110714"/>
    <m/>
    <n v="252.9"/>
    <x v="0"/>
  </r>
  <r>
    <x v="29"/>
    <n v="27024"/>
    <x v="4365"/>
    <n v="1508"/>
    <n v="45788"/>
    <n v="45838"/>
    <s v="Ana Val"/>
    <n v="45789"/>
    <s v="FASE 2"/>
    <s v="06/11R. ESTIMANDO y 12/11/25 RESPUESTA"/>
    <n v="0"/>
    <n v="45955"/>
    <n v="0"/>
    <s v="NO"/>
    <m/>
    <s v="No hay gatos"/>
    <m/>
    <n v="1597.2"/>
    <m/>
    <n v="8"/>
    <n v="0"/>
    <n v="0"/>
    <n v="0"/>
    <s v="Residencia Albergue O Cuco."/>
    <s v="SI"/>
    <s v="SI"/>
    <m/>
    <m/>
    <m/>
    <m/>
    <x v="10"/>
    <n v="0"/>
    <n v="0"/>
    <n v="13"/>
    <x v="1"/>
    <n v="1.0591511936339524"/>
    <m/>
    <n v="150.80000000000001"/>
    <x v="0"/>
  </r>
  <r>
    <x v="29"/>
    <n v="27026"/>
    <x v="4366"/>
    <n v="2500"/>
    <n v="45788"/>
    <n v="45838"/>
    <s v="Ana Val"/>
    <n v="45789"/>
    <s v="FASE 2"/>
    <s v="11 y 31/07/2025 ARCHIVADA"/>
    <n v="0"/>
    <m/>
    <m/>
    <s v="NO"/>
    <m/>
    <m/>
    <m/>
    <m/>
    <n v="3276"/>
    <n v="2"/>
    <n v="4"/>
    <n v="1"/>
    <n v="2"/>
    <s v="Canis Lucus SLU"/>
    <s v="NO"/>
    <s v="NO"/>
    <m/>
    <m/>
    <m/>
    <m/>
    <x v="10"/>
    <n v="0"/>
    <n v="0"/>
    <n v="9"/>
    <x v="1"/>
    <m/>
    <n v="1.3104"/>
    <n v="250"/>
    <x v="0"/>
  </r>
  <r>
    <x v="29"/>
    <n v="27027"/>
    <x v="4367"/>
    <n v="2098"/>
    <n v="45788"/>
    <n v="45838"/>
    <s v="Ana Val"/>
    <n v="45789"/>
    <s v="FASE 2"/>
    <s v="21/07 RESPUESTA  24/09 R.ESTIMANDO "/>
    <n v="0"/>
    <s v="No tienen"/>
    <n v="0"/>
    <s v="NO"/>
    <m/>
    <s v="NO"/>
    <m/>
    <m/>
    <m/>
    <n v="2"/>
    <n v="0"/>
    <n v="0"/>
    <n v="0"/>
    <s v="NO"/>
    <s v="NO"/>
    <s v="NO"/>
    <m/>
    <m/>
    <m/>
    <m/>
    <x v="10"/>
    <n v="0"/>
    <n v="0"/>
    <n v="11"/>
    <x v="1"/>
    <m/>
    <m/>
    <n v="209.8"/>
    <x v="0"/>
  </r>
  <r>
    <x v="29"/>
    <n v="27029"/>
    <x v="4368"/>
    <n v="1756"/>
    <n v="45788"/>
    <s v="30/06/25 y 13/01/26"/>
    <s v="Ana Val"/>
    <n v="45789"/>
    <s v="FASE 2"/>
    <s v="06/11R.02/12R. ESTIMANDO, 29/12 RESPUESTA"/>
    <n v="0"/>
    <s v="InadmitIendo la solicitud porque es necesario elaborar la información Art. 18 y tienen convenio con Animal Help para recogida gatos"/>
    <m/>
    <m/>
    <m/>
    <m/>
    <m/>
    <m/>
    <m/>
    <m/>
    <m/>
    <m/>
    <m/>
    <m/>
    <m/>
    <m/>
    <m/>
    <m/>
    <m/>
    <m/>
    <x v="10"/>
    <n v="0"/>
    <n v="0"/>
    <n v="1"/>
    <x v="1"/>
    <m/>
    <m/>
    <n v="175.6"/>
    <x v="0"/>
  </r>
  <r>
    <x v="29"/>
    <n v="27030"/>
    <x v="4369"/>
    <n v="3352"/>
    <n v="45788"/>
    <n v="45838"/>
    <s v="Ana Val"/>
    <n v="45789"/>
    <s v="FASE 2"/>
    <s v="06/11R. ESTIMANDO y 24/11 RESPUESTA"/>
    <n v="0"/>
    <m/>
    <m/>
    <s v="NO"/>
    <m/>
    <s v="Se desconoce"/>
    <m/>
    <m/>
    <m/>
    <n v="12"/>
    <n v="0"/>
    <n v="0"/>
    <n v="0"/>
    <s v="ANIMALS HELP para recogida de perros"/>
    <s v="NO"/>
    <s v="NO"/>
    <m/>
    <m/>
    <m/>
    <m/>
    <x v="10"/>
    <n v="0"/>
    <n v="0"/>
    <n v="9"/>
    <x v="1"/>
    <m/>
    <m/>
    <n v="335.2"/>
    <x v="0"/>
  </r>
  <r>
    <x v="29"/>
    <n v="27031"/>
    <x v="4370"/>
    <n v="18560"/>
    <n v="45788"/>
    <n v="45838"/>
    <s v="Ana Val"/>
    <n v="45789"/>
    <s v="FASE 2"/>
    <s v="24/09R. ESTIMANDO y 15/10 RESEPUESTA"/>
    <n v="88"/>
    <n v="2024"/>
    <n v="1"/>
    <s v="NO"/>
    <m/>
    <s v="SI"/>
    <n v="1"/>
    <n v="30250"/>
    <m/>
    <n v="34"/>
    <n v="88"/>
    <n v="8"/>
    <n v="25"/>
    <s v="Clinica Veterinaria Friol, S..L.  Adopta Friol "/>
    <s v="SI"/>
    <s v="SI"/>
    <m/>
    <m/>
    <m/>
    <m/>
    <x v="10"/>
    <n v="1"/>
    <n v="88"/>
    <n v="14"/>
    <x v="1"/>
    <n v="1.6298491379310345"/>
    <m/>
    <n v="1856"/>
    <x v="2"/>
  </r>
  <r>
    <x v="29"/>
    <n v="27032"/>
    <x v="4371"/>
    <n v="3632"/>
    <n v="45788"/>
    <n v="45838"/>
    <s v="Ana Val"/>
    <n v="45789"/>
    <s v="FASE 2"/>
    <s v="06/11R.ESTIMANDO y 14/11 RESPUESTA"/>
    <n v="0"/>
    <m/>
    <m/>
    <m/>
    <m/>
    <m/>
    <m/>
    <m/>
    <m/>
    <m/>
    <m/>
    <m/>
    <m/>
    <m/>
    <m/>
    <m/>
    <m/>
    <m/>
    <m/>
    <m/>
    <x v="10"/>
    <n v="0"/>
    <n v="0"/>
    <n v="0"/>
    <x v="0"/>
    <m/>
    <m/>
    <n v="363.2"/>
    <x v="0"/>
  </r>
  <r>
    <x v="29"/>
    <n v="27033"/>
    <x v="4372"/>
    <n v="600"/>
    <n v="45788"/>
    <n v="45838"/>
    <s v="Ana Val"/>
    <n v="45789"/>
    <s v="FASE 2"/>
    <s v="06/11/2025 ESTIMANDO 15 DÍAS"/>
    <n v="0"/>
    <m/>
    <m/>
    <m/>
    <m/>
    <m/>
    <m/>
    <m/>
    <m/>
    <m/>
    <m/>
    <m/>
    <m/>
    <m/>
    <m/>
    <m/>
    <m/>
    <m/>
    <m/>
    <m/>
    <x v="10"/>
    <n v="0"/>
    <n v="0"/>
    <n v="0"/>
    <x v="0"/>
    <m/>
    <m/>
    <n v="60"/>
    <x v="0"/>
  </r>
  <r>
    <x v="29"/>
    <n v="27034"/>
    <x v="4373"/>
    <n v="979"/>
    <n v="45788"/>
    <n v="45838"/>
    <s v="Ana Val"/>
    <n v="45789"/>
    <s v="FASE 2"/>
    <s v="06/11R. ESTIMANDO y 10/11 RESPUESTA"/>
    <n v="0"/>
    <m/>
    <m/>
    <m/>
    <m/>
    <m/>
    <m/>
    <m/>
    <m/>
    <m/>
    <m/>
    <m/>
    <m/>
    <m/>
    <m/>
    <m/>
    <m/>
    <m/>
    <m/>
    <m/>
    <x v="10"/>
    <n v="0"/>
    <n v="0"/>
    <n v="0"/>
    <x v="0"/>
    <m/>
    <m/>
    <n v="97.9"/>
    <x v="0"/>
  </r>
  <r>
    <x v="29"/>
    <n v="27035"/>
    <x v="4374"/>
    <n v="240"/>
    <n v="45788"/>
    <n v="45838"/>
    <s v="Ana Val"/>
    <n v="45791"/>
    <s v="FASE 2"/>
    <s v="06/11R ESTIMANDO y 18/12 RESPUESTA"/>
    <n v="0"/>
    <m/>
    <m/>
    <s v="NO"/>
    <m/>
    <m/>
    <m/>
    <m/>
    <m/>
    <n v="1"/>
    <n v="0"/>
    <n v="0"/>
    <n v="0"/>
    <s v="NO"/>
    <s v="NO"/>
    <s v="NO"/>
    <m/>
    <m/>
    <m/>
    <m/>
    <x v="10"/>
    <n v="0"/>
    <n v="0"/>
    <n v="8"/>
    <x v="1"/>
    <m/>
    <m/>
    <n v="24"/>
    <x v="0"/>
  </r>
  <r>
    <x v="29"/>
    <n v="27037"/>
    <x v="4375"/>
    <n v="942"/>
    <n v="45788"/>
    <n v="45838"/>
    <s v="Ana Val"/>
    <n v="45789"/>
    <s v="FASE 2"/>
    <s v="18/07 RESPUESTA y 31/07 R. ESTIMANDO"/>
    <n v="0"/>
    <m/>
    <m/>
    <s v="NO"/>
    <m/>
    <m/>
    <m/>
    <m/>
    <m/>
    <n v="0"/>
    <n v="0"/>
    <n v="0"/>
    <n v="0"/>
    <s v="NO"/>
    <s v="NO"/>
    <s v="NO"/>
    <m/>
    <m/>
    <m/>
    <m/>
    <x v="10"/>
    <n v="0"/>
    <n v="0"/>
    <n v="8"/>
    <x v="1"/>
    <m/>
    <m/>
    <n v="94.2"/>
    <x v="0"/>
  </r>
  <r>
    <x v="29"/>
    <n v="27038"/>
    <x v="4376"/>
    <n v="985"/>
    <n v="45788"/>
    <n v="45838"/>
    <s v="Ana Val"/>
    <n v="45789"/>
    <s v="FASE 2"/>
    <s v="06/11R. ESTIMANDO y 26/11 RESPUESTA"/>
    <n v="0"/>
    <s v="No hay censo"/>
    <n v="0"/>
    <s v="NO"/>
    <m/>
    <s v="NO"/>
    <m/>
    <m/>
    <m/>
    <n v="0"/>
    <n v="0"/>
    <n v="0"/>
    <n v="0"/>
    <s v="NO"/>
    <s v="NO"/>
    <s v="NO"/>
    <m/>
    <m/>
    <m/>
    <m/>
    <x v="10"/>
    <n v="0"/>
    <n v="0"/>
    <n v="11"/>
    <x v="1"/>
    <m/>
    <m/>
    <n v="98.5"/>
    <x v="0"/>
  </r>
  <r>
    <x v="29"/>
    <n v="27039"/>
    <x v="4377"/>
    <n v="5358"/>
    <n v="45788"/>
    <n v="45838"/>
    <s v="Ana Val"/>
    <n v="45789"/>
    <s v="FASE 2"/>
    <s v="05/11/2025 ESTMANDO 15 DÍAS"/>
    <n v="0"/>
    <m/>
    <m/>
    <m/>
    <m/>
    <m/>
    <m/>
    <m/>
    <m/>
    <m/>
    <m/>
    <m/>
    <m/>
    <m/>
    <m/>
    <m/>
    <m/>
    <m/>
    <m/>
    <m/>
    <x v="10"/>
    <n v="0"/>
    <n v="0"/>
    <n v="0"/>
    <x v="0"/>
    <m/>
    <m/>
    <n v="535.79999999999995"/>
    <x v="0"/>
  </r>
  <r>
    <x v="29"/>
    <n v="27040"/>
    <x v="4378"/>
    <n v="3267"/>
    <n v="45788"/>
    <n v="45838"/>
    <s v="Ana Val"/>
    <n v="45789"/>
    <s v="FASE 2"/>
    <s v="06/11/2025 ESTIMANDO 15 DÍAS"/>
    <n v="0"/>
    <m/>
    <m/>
    <m/>
    <m/>
    <m/>
    <m/>
    <m/>
    <m/>
    <m/>
    <m/>
    <m/>
    <m/>
    <m/>
    <m/>
    <m/>
    <m/>
    <m/>
    <m/>
    <m/>
    <x v="10"/>
    <n v="0"/>
    <n v="0"/>
    <n v="0"/>
    <x v="0"/>
    <m/>
    <m/>
    <n v="326.7"/>
    <x v="0"/>
  </r>
  <r>
    <x v="29"/>
    <n v="27041"/>
    <x v="4379"/>
    <n v="2340"/>
    <n v="45788"/>
    <n v="45838"/>
    <s v="Ana Val"/>
    <n v="45789"/>
    <s v="FASE 2"/>
    <s v="17/07 31/07 R.ESTIMANDO 02/10 RESPUESTA"/>
    <n v="45"/>
    <n v="2024"/>
    <n v="0.5"/>
    <s v="NO"/>
    <m/>
    <s v="NO"/>
    <m/>
    <n v="800"/>
    <n v="6670"/>
    <n v="7"/>
    <m/>
    <n v="0"/>
    <n v="1"/>
    <s v="Asoc. Protectora Animales  &quot;Animals Help&quot;"/>
    <s v="SI"/>
    <s v="SI"/>
    <m/>
    <m/>
    <m/>
    <m/>
    <x v="10"/>
    <n v="0.5"/>
    <n v="22"/>
    <n v="13"/>
    <x v="1"/>
    <n v="0.34188034188034189"/>
    <n v="2.8504273504273505"/>
    <n v="234"/>
    <x v="1"/>
  </r>
  <r>
    <x v="29"/>
    <n v="27042"/>
    <x v="4380"/>
    <n v="1591"/>
    <n v="45788"/>
    <n v="45838"/>
    <s v="Ana Val"/>
    <n v="45789"/>
    <s v="FASE 2"/>
    <s v="06/11R. ESTIMANDO  y 13/11 RESPUESTA"/>
    <n v="0"/>
    <m/>
    <m/>
    <m/>
    <m/>
    <m/>
    <m/>
    <m/>
    <m/>
    <m/>
    <m/>
    <m/>
    <m/>
    <m/>
    <m/>
    <m/>
    <m/>
    <m/>
    <m/>
    <m/>
    <x v="10"/>
    <n v="0"/>
    <n v="0"/>
    <n v="0"/>
    <x v="0"/>
    <m/>
    <m/>
    <n v="159.1"/>
    <x v="0"/>
  </r>
  <r>
    <x v="29"/>
    <n v="27043"/>
    <x v="4381"/>
    <n v="1296"/>
    <n v="45788"/>
    <n v="45838"/>
    <s v="Ana Val"/>
    <n v="45789"/>
    <s v="FASE 2"/>
    <s v="06/11R. ESTIMANDO y 11/11 RESPUESTA"/>
    <n v="0"/>
    <m/>
    <m/>
    <m/>
    <m/>
    <m/>
    <m/>
    <m/>
    <m/>
    <m/>
    <m/>
    <m/>
    <m/>
    <m/>
    <m/>
    <m/>
    <m/>
    <m/>
    <m/>
    <m/>
    <x v="10"/>
    <n v="0"/>
    <n v="0"/>
    <n v="0"/>
    <x v="0"/>
    <m/>
    <m/>
    <n v="129.6"/>
    <x v="0"/>
  </r>
  <r>
    <x v="29"/>
    <n v="27044"/>
    <x v="4382"/>
    <n v="2787"/>
    <n v="45788"/>
    <n v="45838"/>
    <s v="Ana Val"/>
    <n v="45789"/>
    <s v="FASE 2"/>
    <s v="06/11R. ESTIMANDO y 05/12 RESPUESTA"/>
    <n v="0"/>
    <m/>
    <m/>
    <s v="NO"/>
    <m/>
    <m/>
    <m/>
    <m/>
    <n v="6000"/>
    <n v="7"/>
    <n v="1"/>
    <n v="0"/>
    <n v="0"/>
    <s v="Sociedad protectora de animales y plantas Lugo"/>
    <s v="SI"/>
    <s v="NO"/>
    <m/>
    <m/>
    <m/>
    <m/>
    <x v="10"/>
    <n v="0"/>
    <n v="0"/>
    <n v="9"/>
    <x v="1"/>
    <m/>
    <n v="2.1528525296017222"/>
    <n v="278.7"/>
    <x v="0"/>
  </r>
  <r>
    <x v="29"/>
    <n v="27045"/>
    <x v="4383"/>
    <n v="898"/>
    <n v="45788"/>
    <n v="45838"/>
    <s v="Ana Val"/>
    <n v="45789"/>
    <s v="FASE 2"/>
    <s v="17/07 RESPUESTA y 31/07R. ESTIMANDO"/>
    <n v="0"/>
    <m/>
    <m/>
    <s v="NO"/>
    <m/>
    <m/>
    <m/>
    <m/>
    <m/>
    <n v="0"/>
    <n v="0"/>
    <n v="0"/>
    <n v="0"/>
    <s v="Protectora Animales Garatuxa"/>
    <s v="NO"/>
    <s v="NO"/>
    <m/>
    <m/>
    <m/>
    <m/>
    <x v="10"/>
    <n v="0"/>
    <n v="0"/>
    <n v="8"/>
    <x v="1"/>
    <m/>
    <m/>
    <n v="89.8"/>
    <x v="0"/>
  </r>
  <r>
    <x v="29"/>
    <n v="27047"/>
    <x v="4384"/>
    <n v="1619"/>
    <n v="45788"/>
    <n v="45838"/>
    <s v="Ana Val"/>
    <n v="45789"/>
    <s v="FASE 2"/>
    <s v="17/07 RESPUESTA Y 06/11 R ESTMANDO"/>
    <n v="13"/>
    <n v="2025"/>
    <n v="85"/>
    <s v="CER"/>
    <n v="45496"/>
    <s v="NO"/>
    <m/>
    <m/>
    <m/>
    <n v="6"/>
    <m/>
    <n v="0"/>
    <m/>
    <s v="Albergue O Cuco"/>
    <s v="NO"/>
    <s v="NO"/>
    <m/>
    <m/>
    <m/>
    <m/>
    <x v="10"/>
    <n v="0.85"/>
    <n v="11"/>
    <n v="11"/>
    <x v="1"/>
    <m/>
    <m/>
    <n v="161.9"/>
    <x v="2"/>
  </r>
  <r>
    <x v="29"/>
    <n v="27046"/>
    <x v="4385"/>
    <n v="1542"/>
    <n v="45788"/>
    <n v="45838"/>
    <s v="Ana Val"/>
    <n v="45791"/>
    <s v="FASE 2"/>
    <s v="06/11/2025 ESTIMANDO 15 DÍAS"/>
    <n v="0"/>
    <m/>
    <m/>
    <m/>
    <m/>
    <m/>
    <m/>
    <m/>
    <m/>
    <m/>
    <m/>
    <m/>
    <m/>
    <m/>
    <m/>
    <m/>
    <m/>
    <m/>
    <m/>
    <m/>
    <x v="10"/>
    <n v="0"/>
    <n v="0"/>
    <n v="0"/>
    <x v="0"/>
    <m/>
    <m/>
    <n v="154.19999999999999"/>
    <x v="0"/>
  </r>
  <r>
    <x v="29"/>
    <n v="45798"/>
    <x v="4386"/>
    <n v="2124"/>
    <n v="45788"/>
    <n v="45804"/>
    <s v="Ana Val"/>
    <n v="45798"/>
    <s v="FASE 2"/>
    <s v="26/06 RESPUESTA,  24/09 R. ESTIMANDO"/>
    <n v="0"/>
    <s v="No hay"/>
    <n v="0"/>
    <s v="NO"/>
    <m/>
    <s v="NO"/>
    <m/>
    <m/>
    <m/>
    <n v="2"/>
    <n v="0"/>
    <n v="0"/>
    <n v="0"/>
    <s v="Protectora Animals Help"/>
    <s v="SI"/>
    <s v="SI"/>
    <m/>
    <m/>
    <m/>
    <m/>
    <x v="10"/>
    <n v="0"/>
    <n v="0"/>
    <n v="11"/>
    <x v="1"/>
    <m/>
    <m/>
    <n v="212.4"/>
    <x v="0"/>
  </r>
  <r>
    <x v="29"/>
    <n v="27049"/>
    <x v="4387"/>
    <n v="1286"/>
    <n v="45788"/>
    <n v="45838"/>
    <s v="Ana Val"/>
    <n v="45789"/>
    <s v="FASE 2"/>
    <s v="06/11/2025 ESTIMANDO 15 DÍAS"/>
    <n v="0"/>
    <m/>
    <m/>
    <m/>
    <m/>
    <m/>
    <m/>
    <m/>
    <m/>
    <m/>
    <m/>
    <m/>
    <m/>
    <m/>
    <m/>
    <m/>
    <m/>
    <m/>
    <m/>
    <m/>
    <x v="10"/>
    <n v="0"/>
    <n v="0"/>
    <n v="0"/>
    <x v="0"/>
    <m/>
    <m/>
    <n v="128.6"/>
    <x v="0"/>
  </r>
  <r>
    <x v="29"/>
    <n v="27050"/>
    <x v="4388"/>
    <n v="3057"/>
    <n v="45788"/>
    <n v="45838"/>
    <s v="Ana Val"/>
    <n v="45789"/>
    <s v="FASE 2"/>
    <s v="24/09,09/10,02/02R.ESTIMANDO 23/02 RESPUESTA"/>
    <n v="0"/>
    <m/>
    <n v="0"/>
    <s v="NO"/>
    <m/>
    <s v="NO"/>
    <n v="0"/>
    <n v="10000"/>
    <m/>
    <n v="3"/>
    <m/>
    <n v="1"/>
    <m/>
    <s v="Una veterinaria"/>
    <s v="NO"/>
    <s v="NO"/>
    <m/>
    <m/>
    <m/>
    <m/>
    <x v="10"/>
    <n v="0"/>
    <n v="0"/>
    <n v="10"/>
    <x v="1"/>
    <n v="3.2711808963035658"/>
    <m/>
    <n v="305.7"/>
    <x v="0"/>
  </r>
  <r>
    <x v="29"/>
    <n v="27056"/>
    <x v="4389"/>
    <n v="1499"/>
    <n v="45788"/>
    <n v="45838"/>
    <s v="Ana Val"/>
    <n v="45789"/>
    <s v="FASE 2"/>
    <s v="30/07 RESPUESTA Y 06/11 R. ESTIMANDO"/>
    <n v="0"/>
    <m/>
    <m/>
    <s v="NO"/>
    <m/>
    <s v="NO"/>
    <m/>
    <m/>
    <n v="7000"/>
    <n v="2"/>
    <m/>
    <n v="0"/>
    <n v="0"/>
    <s v="Protectora Animals Help"/>
    <s v="SI La Protectora "/>
    <s v="NO"/>
    <m/>
    <m/>
    <m/>
    <m/>
    <x v="10"/>
    <n v="0"/>
    <n v="0"/>
    <n v="9"/>
    <x v="1"/>
    <m/>
    <n v="4.6697798532354904"/>
    <n v="149.9"/>
    <x v="0"/>
  </r>
  <r>
    <x v="29"/>
    <n v="27051"/>
    <x v="4390"/>
    <n v="9978"/>
    <n v="45788"/>
    <n v="45838"/>
    <s v="Ana Val"/>
    <n v="45789"/>
    <s v="FASE 2"/>
    <s v="29/07 RESPUESTA 24/09 R.ESTIMANDO"/>
    <n v="325"/>
    <n v="45658"/>
    <n v="1"/>
    <s v="NO"/>
    <m/>
    <s v="NO"/>
    <m/>
    <n v="4200"/>
    <m/>
    <n v="11"/>
    <n v="32"/>
    <n v="0"/>
    <n v="0"/>
    <s v="NO"/>
    <s v="NO"/>
    <s v="NO"/>
    <m/>
    <m/>
    <m/>
    <m/>
    <x v="10"/>
    <n v="1"/>
    <n v="325"/>
    <n v="13"/>
    <x v="1"/>
    <n v="0.42092603728202044"/>
    <m/>
    <n v="997.8"/>
    <x v="1"/>
  </r>
  <r>
    <x v="29"/>
    <n v="27052"/>
    <x v="4391"/>
    <n v="904"/>
    <n v="45788"/>
    <n v="45838"/>
    <s v="Ana Val"/>
    <n v="45789"/>
    <s v="FASE 2"/>
    <s v="24/09/2925 ESTIMANDO "/>
    <n v="0"/>
    <m/>
    <m/>
    <m/>
    <m/>
    <m/>
    <m/>
    <m/>
    <m/>
    <m/>
    <m/>
    <m/>
    <m/>
    <m/>
    <m/>
    <m/>
    <m/>
    <m/>
    <m/>
    <m/>
    <x v="10"/>
    <n v="0"/>
    <n v="0"/>
    <n v="0"/>
    <x v="0"/>
    <m/>
    <m/>
    <n v="90.4"/>
    <x v="0"/>
  </r>
  <r>
    <x v="29"/>
    <n v="27053"/>
    <x v="4392"/>
    <n v="492"/>
    <n v="45788"/>
    <n v="45838"/>
    <s v="Ana Val"/>
    <n v="45789"/>
    <s v="FASE 2"/>
    <s v="24/09 R. ESTIMANDO y 20/10 RESPUESTA"/>
    <n v="0"/>
    <m/>
    <m/>
    <s v="NO"/>
    <m/>
    <m/>
    <m/>
    <m/>
    <m/>
    <m/>
    <m/>
    <m/>
    <m/>
    <s v="NO"/>
    <s v="NO"/>
    <s v="NO"/>
    <m/>
    <m/>
    <m/>
    <m/>
    <x v="10"/>
    <n v="0"/>
    <n v="0"/>
    <n v="4"/>
    <x v="1"/>
    <m/>
    <m/>
    <n v="49.2"/>
    <x v="0"/>
  </r>
  <r>
    <x v="29"/>
    <n v="27054"/>
    <x v="4393"/>
    <n v="1179"/>
    <n v="45788"/>
    <n v="45838"/>
    <s v="Ana Val"/>
    <n v="45789"/>
    <s v="FASE 2"/>
    <s v="15 RESPUESTA,   31/07R.ESTIMANDO"/>
    <n v="0"/>
    <m/>
    <m/>
    <s v="NO"/>
    <m/>
    <s v="NO"/>
    <m/>
    <m/>
    <n v="3000"/>
    <m/>
    <m/>
    <m/>
    <m/>
    <m/>
    <m/>
    <m/>
    <m/>
    <m/>
    <m/>
    <m/>
    <x v="10"/>
    <n v="0"/>
    <n v="0"/>
    <n v="3"/>
    <x v="1"/>
    <m/>
    <n v="2.5445292620865141"/>
    <n v="117.9"/>
    <x v="0"/>
  </r>
  <r>
    <x v="29"/>
    <n v="27055"/>
    <x v="4394"/>
    <n v="1198"/>
    <n v="45788"/>
    <n v="45838"/>
    <s v="Ana Val"/>
    <n v="45789"/>
    <s v="FASE 2"/>
    <s v="06/11R. ESTIMANDO 28/11 RESPUESTA"/>
    <n v="0"/>
    <m/>
    <m/>
    <m/>
    <m/>
    <m/>
    <m/>
    <m/>
    <m/>
    <m/>
    <m/>
    <m/>
    <m/>
    <m/>
    <m/>
    <m/>
    <m/>
    <m/>
    <m/>
    <m/>
    <x v="10"/>
    <n v="0"/>
    <n v="0"/>
    <n v="0"/>
    <x v="0"/>
    <m/>
    <m/>
    <n v="119.8"/>
    <x v="0"/>
  </r>
  <r>
    <x v="29"/>
    <n v="27057"/>
    <x v="4395"/>
    <n v="13459"/>
    <n v="45788"/>
    <n v="45838"/>
    <s v="Ana Val"/>
    <n v="45789"/>
    <s v="FASE 2"/>
    <s v="06/11/2025 ESTIMANDO 15 DÍAS"/>
    <n v="0"/>
    <m/>
    <m/>
    <m/>
    <m/>
    <m/>
    <m/>
    <m/>
    <m/>
    <m/>
    <m/>
    <m/>
    <m/>
    <m/>
    <m/>
    <m/>
    <m/>
    <m/>
    <m/>
    <m/>
    <x v="10"/>
    <n v="0"/>
    <n v="0"/>
    <n v="0"/>
    <x v="0"/>
    <m/>
    <m/>
    <n v="1345.9"/>
    <x v="0"/>
  </r>
  <r>
    <x v="29"/>
    <n v="27058"/>
    <x v="4396"/>
    <n v="3488"/>
    <n v="45788"/>
    <n v="45838"/>
    <s v="Ana Val"/>
    <n v="45792"/>
    <s v="FASE 2"/>
    <s v="06/11R. ESTIMANDO 20/11 RESPUESTA"/>
    <n v="0"/>
    <s v="No hay"/>
    <m/>
    <s v="NO"/>
    <m/>
    <s v="NO"/>
    <m/>
    <m/>
    <n v="5000"/>
    <n v="20"/>
    <m/>
    <m/>
    <m/>
    <s v="RESIDENCIA ALBERGUE “O CUCO”  "/>
    <s v="NO"/>
    <s v="SI"/>
    <m/>
    <m/>
    <m/>
    <m/>
    <x v="10"/>
    <n v="0"/>
    <n v="0"/>
    <n v="8"/>
    <x v="1"/>
    <m/>
    <n v="1.4334862385321101"/>
    <n v="348.8"/>
    <x v="0"/>
  </r>
  <r>
    <x v="29"/>
    <n v="27059"/>
    <x v="4397"/>
    <n v="2129"/>
    <n v="45788"/>
    <n v="45838"/>
    <s v="Ana Val"/>
    <n v="45789"/>
    <s v="FASE 2"/>
    <s v="06/11R. ESTIMANDO  21/11 RESPUESTA"/>
    <n v="61"/>
    <n v="45809"/>
    <n v="0.91"/>
    <s v="NO"/>
    <m/>
    <s v="NO"/>
    <m/>
    <m/>
    <m/>
    <n v="9"/>
    <n v="7"/>
    <n v="0"/>
    <n v="1"/>
    <s v=" Asociación Miau Lemos y Residencia “ O Cuco”"/>
    <s v="SI"/>
    <s v="NO"/>
    <m/>
    <m/>
    <m/>
    <m/>
    <x v="10"/>
    <n v="0.91"/>
    <n v="56"/>
    <n v="12"/>
    <x v="1"/>
    <m/>
    <m/>
    <n v="212.9"/>
    <x v="1"/>
  </r>
  <r>
    <x v="29"/>
    <n v="27060"/>
    <x v="4398"/>
    <n v="2601"/>
    <n v="45788"/>
    <s v="30/06 y 28/10/2025"/>
    <s v="Ana Val"/>
    <n v="45789"/>
    <s v="FASE 2"/>
    <s v="30/09, 06/11 R ESTIMANDO 15 DÍAS"/>
    <n v="0"/>
    <m/>
    <m/>
    <m/>
    <m/>
    <m/>
    <m/>
    <m/>
    <m/>
    <n v="10"/>
    <n v="7"/>
    <m/>
    <m/>
    <m/>
    <m/>
    <m/>
    <m/>
    <m/>
    <m/>
    <m/>
    <x v="10"/>
    <n v="0"/>
    <n v="0"/>
    <n v="2"/>
    <x v="1"/>
    <m/>
    <m/>
    <n v="260.10000000000002"/>
    <x v="0"/>
  </r>
  <r>
    <x v="29"/>
    <n v="27061"/>
    <x v="4399"/>
    <n v="1083"/>
    <n v="45788"/>
    <n v="45839"/>
    <s v="Ana Val"/>
    <n v="45789"/>
    <s v="FASE 2"/>
    <s v="15/07 RESPUESTA  Y 24/09R. ESTIMANDO"/>
    <n v="0"/>
    <m/>
    <m/>
    <m/>
    <m/>
    <m/>
    <m/>
    <m/>
    <m/>
    <n v="0"/>
    <n v="0"/>
    <n v="0"/>
    <n v="0"/>
    <s v="NO"/>
    <s v="NO"/>
    <s v="NO"/>
    <m/>
    <m/>
    <m/>
    <m/>
    <x v="10"/>
    <n v="0"/>
    <n v="0"/>
    <n v="7"/>
    <x v="1"/>
    <m/>
    <m/>
    <n v="108.3"/>
    <x v="0"/>
  </r>
  <r>
    <x v="29"/>
    <n v="27062"/>
    <x v="4400"/>
    <n v="609"/>
    <n v="45788"/>
    <n v="45839"/>
    <s v="Ana Val"/>
    <n v="45789"/>
    <s v="FASE 2"/>
    <s v="06/11/2025 ESTIMANDO 15 DÍAS"/>
    <n v="0"/>
    <m/>
    <m/>
    <m/>
    <m/>
    <m/>
    <m/>
    <m/>
    <m/>
    <m/>
    <m/>
    <m/>
    <m/>
    <m/>
    <m/>
    <m/>
    <m/>
    <m/>
    <m/>
    <m/>
    <x v="10"/>
    <n v="0"/>
    <n v="0"/>
    <n v="0"/>
    <x v="0"/>
    <m/>
    <m/>
    <n v="60.9"/>
    <x v="0"/>
  </r>
  <r>
    <x v="29"/>
    <n v="27063"/>
    <x v="4401"/>
    <n v="1906"/>
    <n v="45788"/>
    <n v="45839"/>
    <s v="Ana Val"/>
    <n v="45791"/>
    <s v="FASE 2"/>
    <s v="30/12/2025 ESTIMANDO 15 DÍAS"/>
    <n v="0"/>
    <m/>
    <m/>
    <m/>
    <m/>
    <m/>
    <m/>
    <m/>
    <m/>
    <m/>
    <m/>
    <m/>
    <m/>
    <m/>
    <m/>
    <m/>
    <m/>
    <m/>
    <m/>
    <m/>
    <x v="10"/>
    <n v="0"/>
    <n v="0"/>
    <n v="0"/>
    <x v="0"/>
    <m/>
    <m/>
    <n v="190.6"/>
    <x v="0"/>
  </r>
  <r>
    <x v="29"/>
    <n v="27064"/>
    <x v="4402"/>
    <n v="1589"/>
    <n v="45788"/>
    <n v="45804"/>
    <s v="Ana Val"/>
    <n v="45790"/>
    <s v="FASE 2"/>
    <s v="30/07 R. DESESTIMANDO"/>
    <n v="0"/>
    <m/>
    <m/>
    <m/>
    <m/>
    <m/>
    <m/>
    <m/>
    <m/>
    <m/>
    <m/>
    <m/>
    <m/>
    <s v="DESESTIMANDO ya que al no tener ni perros ni gatos no pueden dar la información solicitada"/>
    <m/>
    <m/>
    <m/>
    <m/>
    <m/>
    <m/>
    <x v="10"/>
    <n v="0"/>
    <n v="0"/>
    <n v="1"/>
    <x v="1"/>
    <m/>
    <m/>
    <n v="158.9"/>
    <x v="0"/>
  </r>
  <r>
    <x v="29"/>
    <n v="27065"/>
    <x v="4403"/>
    <n v="13787"/>
    <s v="11/05/25 18/03/26"/>
    <n v="45839"/>
    <s v="Ana Val"/>
    <s v="12/05/25 20/03/26"/>
    <m/>
    <m/>
    <n v="0"/>
    <m/>
    <m/>
    <m/>
    <m/>
    <m/>
    <m/>
    <m/>
    <m/>
    <m/>
    <m/>
    <m/>
    <m/>
    <m/>
    <m/>
    <m/>
    <m/>
    <m/>
    <m/>
    <m/>
    <x v="10"/>
    <n v="0"/>
    <n v="0"/>
    <n v="0"/>
    <x v="0"/>
    <m/>
    <m/>
    <n v="1378.7"/>
    <x v="0"/>
  </r>
  <r>
    <x v="29"/>
    <n v="27066"/>
    <x v="4404"/>
    <n v="15217"/>
    <n v="45788"/>
    <n v="45839"/>
    <s v="Ana Val"/>
    <n v="45789"/>
    <s v="FASE 2"/>
    <s v="18/07 RESPUESTA  31/07R. ESTIMANDO"/>
    <n v="284"/>
    <s v="MAY0 2025 "/>
    <n v="0.47799999999999998"/>
    <s v="SI"/>
    <n v="45505"/>
    <s v="NO"/>
    <m/>
    <n v="15000"/>
    <n v="6000"/>
    <n v="6"/>
    <n v="12"/>
    <n v="2"/>
    <n v="11"/>
    <s v="Asoc. Colonias Rueiras y Garatuxa"/>
    <s v="SI"/>
    <s v="SI"/>
    <m/>
    <m/>
    <m/>
    <m/>
    <x v="10"/>
    <n v="0.47799999999999998"/>
    <n v="136"/>
    <n v="15"/>
    <x v="1"/>
    <n v="0.98573963330485637"/>
    <n v="0.39429585332194256"/>
    <n v="1521.7"/>
    <x v="1"/>
  </r>
  <r>
    <x v="29"/>
    <n v="27021"/>
    <x v="4405"/>
    <n v="1698"/>
    <n v="45788"/>
    <n v="45839"/>
    <s v="Ana Val"/>
    <n v="45789"/>
    <s v="FASE 2"/>
    <s v="06/11R. ESTIMANDO y 27/11 RESPUESTA"/>
    <n v="0"/>
    <m/>
    <m/>
    <s v="NO"/>
    <m/>
    <s v="NO"/>
    <m/>
    <m/>
    <n v="3000"/>
    <n v="22"/>
    <m/>
    <m/>
    <m/>
    <s v="Asociación Cometa"/>
    <s v="NO"/>
    <s v="NO"/>
    <m/>
    <m/>
    <m/>
    <m/>
    <x v="10"/>
    <n v="0"/>
    <n v="0"/>
    <n v="7"/>
    <x v="1"/>
    <m/>
    <n v="1.7667844522968197"/>
    <n v="169.8"/>
    <x v="0"/>
  </r>
  <r>
    <x v="29"/>
    <n v="27025"/>
    <x v="4406"/>
    <n v="3327"/>
    <n v="45788"/>
    <n v="45839"/>
    <s v="Ana Val"/>
    <n v="45789"/>
    <s v="FASE 2"/>
    <n v="45862"/>
    <n v="0"/>
    <m/>
    <m/>
    <s v="Propuesto el 24/07/2025"/>
    <m/>
    <s v="NO"/>
    <m/>
    <s v=""/>
    <n v="28700"/>
    <n v="4"/>
    <n v="0"/>
    <n v="0"/>
    <n v="0"/>
    <s v="Animals Help, solo recogida perros"/>
    <s v="NO"/>
    <s v="NO"/>
    <m/>
    <m/>
    <m/>
    <m/>
    <x v="10"/>
    <n v="0"/>
    <n v="0"/>
    <n v="11"/>
    <x v="1"/>
    <m/>
    <n v="8.6263901412684092"/>
    <n v="332.7"/>
    <x v="0"/>
  </r>
  <r>
    <x v="29"/>
    <n v="27028"/>
    <x v="4407"/>
    <n v="99482"/>
    <n v="45788"/>
    <n v="45838"/>
    <s v="Ana Val"/>
    <n v="45789"/>
    <s v="FASE 2"/>
    <s v="06/11 R. ESTIMANDO 10/11 RESPUESTA"/>
    <n v="0"/>
    <m/>
    <m/>
    <s v="NO"/>
    <m/>
    <s v="No tienen infor."/>
    <m/>
    <n v="15000"/>
    <n v="200000"/>
    <m/>
    <m/>
    <m/>
    <m/>
    <s v="S.P. Animales y Plantas Lugo A.P.  Gatos Da Rua"/>
    <s v="SI"/>
    <s v="NO"/>
    <m/>
    <m/>
    <m/>
    <m/>
    <x v="10"/>
    <n v="0"/>
    <n v="0"/>
    <n v="7"/>
    <x v="1"/>
    <n v="0.15078104581733379"/>
    <n v="2.0104139442311171"/>
    <n v="9948.2000000000007"/>
    <x v="0"/>
  </r>
  <r>
    <x v="30"/>
    <n v="28001"/>
    <x v="4408"/>
    <n v="68"/>
    <n v="45784"/>
    <m/>
    <s v="Alberto"/>
    <m/>
    <m/>
    <m/>
    <n v="0"/>
    <m/>
    <m/>
    <m/>
    <m/>
    <m/>
    <m/>
    <m/>
    <m/>
    <m/>
    <m/>
    <m/>
    <m/>
    <m/>
    <m/>
    <m/>
    <m/>
    <m/>
    <m/>
    <m/>
    <x v="13"/>
    <n v="0"/>
    <n v="0"/>
    <n v="0"/>
    <x v="0"/>
    <m/>
    <m/>
    <n v="6.8"/>
    <x v="0"/>
  </r>
  <r>
    <x v="30"/>
    <n v="28002"/>
    <x v="4409"/>
    <n v="4863"/>
    <n v="45784"/>
    <m/>
    <s v="Alberto"/>
    <n v="45793"/>
    <s v="OK"/>
    <m/>
    <n v="100"/>
    <n v="2025"/>
    <n v="60"/>
    <s v="Sí"/>
    <s v="04/25"/>
    <s v="Sí"/>
    <n v="60"/>
    <n v="0"/>
    <n v="0"/>
    <n v="4"/>
    <n v="16"/>
    <n v="0"/>
    <n v="12"/>
    <s v="Clínica  Veterinaria  Cobeña,  Control  de  Fauna  Ecofaunagm, Asociación Víctor Martin."/>
    <s v="No"/>
    <s v="No"/>
    <m/>
    <m/>
    <m/>
    <m/>
    <x v="13"/>
    <n v="0.6"/>
    <n v="60"/>
    <n v="16"/>
    <x v="2"/>
    <n v="0"/>
    <n v="0"/>
    <n v="486.3"/>
    <x v="1"/>
  </r>
  <r>
    <x v="30"/>
    <n v="28003"/>
    <x v="4410"/>
    <n v="255"/>
    <n v="45784"/>
    <m/>
    <s v="Alberto"/>
    <m/>
    <m/>
    <m/>
    <n v="0"/>
    <m/>
    <m/>
    <m/>
    <m/>
    <m/>
    <m/>
    <m/>
    <m/>
    <m/>
    <m/>
    <m/>
    <m/>
    <m/>
    <m/>
    <m/>
    <m/>
    <m/>
    <m/>
    <m/>
    <x v="13"/>
    <n v="0"/>
    <n v="0"/>
    <n v="0"/>
    <x v="0"/>
    <m/>
    <m/>
    <n v="25.5"/>
    <x v="0"/>
  </r>
  <r>
    <x v="30"/>
    <n v="28004"/>
    <x v="4411"/>
    <n v="10430"/>
    <n v="45784"/>
    <s v="61838FCF-6805 Localizador Formulario Trasparencia"/>
    <s v="Alberto"/>
    <m/>
    <m/>
    <n v="45994"/>
    <n v="0"/>
    <m/>
    <m/>
    <m/>
    <m/>
    <m/>
    <m/>
    <m/>
    <n v="21769.11"/>
    <m/>
    <m/>
    <m/>
    <m/>
    <s v="Asocaición Superpatitas, centro veterinario y recogida con Escuela Canina Narub SL"/>
    <s v="Sí"/>
    <s v="Sí"/>
    <m/>
    <m/>
    <m/>
    <m/>
    <x v="13"/>
    <n v="0"/>
    <n v="0"/>
    <n v="4"/>
    <x v="1"/>
    <m/>
    <n v="2.087162991371045"/>
    <n v="1043"/>
    <x v="0"/>
  </r>
  <r>
    <x v="30"/>
    <n v="28005"/>
    <x v="4412"/>
    <n v="200702"/>
    <n v="45784"/>
    <m/>
    <s v="Alberto"/>
    <n v="45817"/>
    <s v="FASE 2"/>
    <m/>
    <n v="3800"/>
    <n v="45658"/>
    <n v="60"/>
    <s v="Sí"/>
    <n v="2018"/>
    <s v="Sí"/>
    <n v="59.06"/>
    <n v="0"/>
    <n v="0"/>
    <n v="143"/>
    <n v="742"/>
    <n v="4"/>
    <n v="31"/>
    <s v="Asociación Protectora de animales Salvando Peludos"/>
    <s v="Sí"/>
    <s v="Sí"/>
    <m/>
    <m/>
    <m/>
    <m/>
    <x v="13"/>
    <n v="0.6"/>
    <n v="2280"/>
    <n v="16"/>
    <x v="2"/>
    <n v="0"/>
    <n v="0"/>
    <n v="20070.2"/>
    <x v="1"/>
  </r>
  <r>
    <x v="30"/>
    <n v="28006"/>
    <x v="4413"/>
    <n v="121373"/>
    <n v="45784"/>
    <m/>
    <s v="Alberto"/>
    <m/>
    <m/>
    <m/>
    <n v="0"/>
    <m/>
    <m/>
    <m/>
    <m/>
    <m/>
    <m/>
    <m/>
    <m/>
    <m/>
    <m/>
    <m/>
    <m/>
    <m/>
    <m/>
    <m/>
    <m/>
    <m/>
    <m/>
    <m/>
    <x v="13"/>
    <n v="0"/>
    <n v="0"/>
    <n v="0"/>
    <x v="0"/>
    <m/>
    <m/>
    <n v="12137.3"/>
    <x v="0"/>
  </r>
  <r>
    <x v="30"/>
    <n v="28007"/>
    <x v="4414"/>
    <n v="173625"/>
    <n v="45784"/>
    <m/>
    <s v="Alberto"/>
    <n v="45807"/>
    <s v="OK"/>
    <m/>
    <n v="1000"/>
    <n v="45789"/>
    <n v="70"/>
    <s v="Sí"/>
    <n v="44944"/>
    <s v="Sí"/>
    <n v="70"/>
    <n v="29500"/>
    <n v="330703.24"/>
    <n v="106"/>
    <n v="445"/>
    <n v="10"/>
    <n v="111"/>
    <s v="No"/>
    <s v="No"/>
    <s v="Sí"/>
    <m/>
    <m/>
    <m/>
    <m/>
    <x v="13"/>
    <n v="0.7"/>
    <n v="700"/>
    <n v="16"/>
    <x v="2"/>
    <n v="0.16990640748740102"/>
    <n v="1.904698286537077"/>
    <n v="17362.5"/>
    <x v="2"/>
  </r>
  <r>
    <x v="30"/>
    <n v="28008"/>
    <x v="4415"/>
    <n v="3422"/>
    <n v="45784"/>
    <m/>
    <s v="Alberto"/>
    <m/>
    <m/>
    <m/>
    <n v="0"/>
    <m/>
    <m/>
    <m/>
    <m/>
    <m/>
    <m/>
    <m/>
    <m/>
    <m/>
    <m/>
    <m/>
    <m/>
    <m/>
    <m/>
    <m/>
    <m/>
    <m/>
    <m/>
    <m/>
    <x v="13"/>
    <n v="0"/>
    <n v="0"/>
    <n v="0"/>
    <x v="0"/>
    <m/>
    <m/>
    <n v="342.2"/>
    <x v="0"/>
  </r>
  <r>
    <x v="30"/>
    <n v="28009"/>
    <x v="4416"/>
    <n v="21167"/>
    <n v="45784"/>
    <m/>
    <s v="Alberto"/>
    <m/>
    <m/>
    <m/>
    <n v="0"/>
    <m/>
    <m/>
    <m/>
    <m/>
    <m/>
    <m/>
    <m/>
    <m/>
    <m/>
    <m/>
    <m/>
    <m/>
    <m/>
    <m/>
    <m/>
    <m/>
    <m/>
    <m/>
    <m/>
    <x v="13"/>
    <n v="0"/>
    <n v="0"/>
    <n v="0"/>
    <x v="0"/>
    <m/>
    <m/>
    <n v="2116.6999999999998"/>
    <x v="0"/>
  </r>
  <r>
    <x v="30"/>
    <n v="28010"/>
    <x v="4417"/>
    <n v="15543"/>
    <n v="45784"/>
    <m/>
    <s v="Alberto"/>
    <m/>
    <m/>
    <m/>
    <n v="0"/>
    <m/>
    <m/>
    <m/>
    <m/>
    <m/>
    <m/>
    <m/>
    <m/>
    <m/>
    <m/>
    <m/>
    <m/>
    <m/>
    <m/>
    <m/>
    <m/>
    <m/>
    <m/>
    <m/>
    <x v="13"/>
    <n v="0"/>
    <n v="0"/>
    <n v="0"/>
    <x v="0"/>
    <m/>
    <m/>
    <n v="1554.3"/>
    <x v="0"/>
  </r>
  <r>
    <x v="30"/>
    <n v="28011"/>
    <x v="4418"/>
    <n v="697"/>
    <n v="45784"/>
    <m/>
    <s v="Alberto"/>
    <m/>
    <m/>
    <m/>
    <n v="0"/>
    <m/>
    <m/>
    <m/>
    <m/>
    <m/>
    <m/>
    <m/>
    <m/>
    <m/>
    <m/>
    <m/>
    <m/>
    <m/>
    <m/>
    <m/>
    <m/>
    <m/>
    <m/>
    <m/>
    <x v="13"/>
    <n v="0"/>
    <n v="0"/>
    <n v="0"/>
    <x v="0"/>
    <m/>
    <m/>
    <n v="69.7"/>
    <x v="0"/>
  </r>
  <r>
    <x v="30"/>
    <n v="28012"/>
    <x v="4419"/>
    <n v="1392"/>
    <n v="45784"/>
    <m/>
    <s v="Alberto"/>
    <m/>
    <m/>
    <m/>
    <n v="0"/>
    <m/>
    <m/>
    <m/>
    <m/>
    <m/>
    <m/>
    <m/>
    <m/>
    <m/>
    <m/>
    <m/>
    <m/>
    <m/>
    <m/>
    <m/>
    <m/>
    <m/>
    <m/>
    <m/>
    <x v="13"/>
    <n v="0"/>
    <n v="0"/>
    <n v="0"/>
    <x v="0"/>
    <m/>
    <m/>
    <n v="139.19999999999999"/>
    <x v="0"/>
  </r>
  <r>
    <x v="30"/>
    <n v="28013"/>
    <x v="4420"/>
    <n v="62292"/>
    <n v="45784"/>
    <m/>
    <s v="Alberto"/>
    <m/>
    <m/>
    <m/>
    <n v="0"/>
    <m/>
    <m/>
    <m/>
    <m/>
    <m/>
    <m/>
    <m/>
    <m/>
    <m/>
    <m/>
    <m/>
    <m/>
    <m/>
    <m/>
    <m/>
    <m/>
    <m/>
    <m/>
    <m/>
    <x v="13"/>
    <n v="0"/>
    <n v="0"/>
    <n v="0"/>
    <x v="0"/>
    <m/>
    <m/>
    <n v="6229.2"/>
    <x v="0"/>
  </r>
  <r>
    <x v="30"/>
    <n v="28014"/>
    <x v="4421"/>
    <n v="59513"/>
    <n v="45784"/>
    <m/>
    <s v="Alberto"/>
    <m/>
    <m/>
    <m/>
    <n v="0"/>
    <m/>
    <m/>
    <m/>
    <m/>
    <m/>
    <m/>
    <m/>
    <m/>
    <m/>
    <m/>
    <m/>
    <m/>
    <m/>
    <m/>
    <m/>
    <m/>
    <m/>
    <m/>
    <m/>
    <x v="13"/>
    <n v="0"/>
    <n v="0"/>
    <n v="0"/>
    <x v="0"/>
    <m/>
    <m/>
    <n v="5951.3"/>
    <x v="0"/>
  </r>
  <r>
    <x v="30"/>
    <n v="28015"/>
    <x v="1690"/>
    <n v="37208"/>
    <n v="45784"/>
    <m/>
    <s v="Alberto"/>
    <m/>
    <m/>
    <m/>
    <n v="0"/>
    <m/>
    <m/>
    <m/>
    <m/>
    <m/>
    <m/>
    <m/>
    <m/>
    <m/>
    <m/>
    <m/>
    <m/>
    <m/>
    <m/>
    <m/>
    <m/>
    <m/>
    <m/>
    <m/>
    <x v="13"/>
    <n v="0"/>
    <n v="0"/>
    <n v="0"/>
    <x v="0"/>
    <m/>
    <m/>
    <n v="3720.8"/>
    <x v="0"/>
  </r>
  <r>
    <x v="30"/>
    <n v="28016"/>
    <x v="4422"/>
    <n v="107"/>
    <n v="45784"/>
    <m/>
    <s v="Alberto"/>
    <m/>
    <m/>
    <m/>
    <n v="0"/>
    <m/>
    <m/>
    <m/>
    <m/>
    <m/>
    <m/>
    <m/>
    <m/>
    <m/>
    <m/>
    <m/>
    <m/>
    <m/>
    <m/>
    <m/>
    <m/>
    <m/>
    <m/>
    <m/>
    <x v="13"/>
    <n v="0"/>
    <n v="0"/>
    <n v="0"/>
    <x v="0"/>
    <m/>
    <m/>
    <n v="10.7"/>
    <x v="0"/>
  </r>
  <r>
    <x v="30"/>
    <n v="28017"/>
    <x v="4423"/>
    <n v="1943"/>
    <n v="45784"/>
    <m/>
    <s v="Alberto"/>
    <s v="10/07/25 Falta el importe de las partidas"/>
    <m/>
    <m/>
    <n v="530"/>
    <n v="2024"/>
    <n v="78"/>
    <s v="Sí"/>
    <n v="45477"/>
    <s v="Sí"/>
    <m/>
    <m/>
    <m/>
    <n v="10"/>
    <n v="11"/>
    <n v="4"/>
    <n v="4"/>
    <s v="Asociación APANBA y Mancomunidad de Servicios del Suroeste de Madrid"/>
    <s v="Sí"/>
    <s v="Sí"/>
    <m/>
    <m/>
    <m/>
    <m/>
    <x v="13"/>
    <n v="0.78"/>
    <n v="413"/>
    <n v="13"/>
    <x v="1"/>
    <m/>
    <m/>
    <n v="194.3"/>
    <x v="3"/>
  </r>
  <r>
    <x v="30"/>
    <n v="28018"/>
    <x v="4424"/>
    <n v="6573"/>
    <n v="45784"/>
    <m/>
    <s v="Alberto"/>
    <m/>
    <m/>
    <m/>
    <n v="0"/>
    <m/>
    <m/>
    <m/>
    <m/>
    <m/>
    <m/>
    <m/>
    <m/>
    <m/>
    <m/>
    <m/>
    <m/>
    <m/>
    <m/>
    <m/>
    <m/>
    <m/>
    <m/>
    <m/>
    <x v="13"/>
    <n v="0"/>
    <n v="0"/>
    <n v="0"/>
    <x v="0"/>
    <m/>
    <m/>
    <n v="657.3"/>
    <x v="0"/>
  </r>
  <r>
    <x v="30"/>
    <n v="28019"/>
    <x v="4425"/>
    <n v="1917"/>
    <n v="45784"/>
    <m/>
    <s v="Alberto"/>
    <m/>
    <m/>
    <m/>
    <n v="0"/>
    <m/>
    <m/>
    <m/>
    <m/>
    <m/>
    <m/>
    <m/>
    <m/>
    <m/>
    <m/>
    <m/>
    <m/>
    <m/>
    <m/>
    <m/>
    <m/>
    <m/>
    <m/>
    <m/>
    <x v="13"/>
    <n v="0"/>
    <n v="0"/>
    <n v="0"/>
    <x v="0"/>
    <m/>
    <m/>
    <n v="191.7"/>
    <x v="0"/>
  </r>
  <r>
    <x v="30"/>
    <n v="28021"/>
    <x v="4426"/>
    <n v="816"/>
    <n v="45784"/>
    <m/>
    <s v="Alberto"/>
    <n v="45867"/>
    <m/>
    <m/>
    <n v="0"/>
    <m/>
    <m/>
    <s v="Sí"/>
    <n v="44854"/>
    <m/>
    <m/>
    <n v="7200"/>
    <n v="7260"/>
    <m/>
    <n v="13"/>
    <m/>
    <m/>
    <s v="Recogida con RCPA JASMI SL, Alojamiento con Gestión del Centro Integral de Acogida de Animales, sito en Colmenar Viejo, CER PERRIKUS Sierra Norte"/>
    <s v="Sí"/>
    <s v="Sí"/>
    <m/>
    <m/>
    <m/>
    <m/>
    <x v="13"/>
    <n v="0"/>
    <n v="0"/>
    <n v="8"/>
    <x v="1"/>
    <n v="8.8235294117647065"/>
    <n v="8.8970588235294112"/>
    <n v="81.599999999999994"/>
    <x v="0"/>
  </r>
  <r>
    <x v="30"/>
    <n v="28020"/>
    <x v="4427"/>
    <n v="231"/>
    <n v="45784"/>
    <m/>
    <s v="Alberto"/>
    <m/>
    <m/>
    <m/>
    <n v="0"/>
    <m/>
    <m/>
    <m/>
    <m/>
    <m/>
    <m/>
    <m/>
    <m/>
    <m/>
    <m/>
    <m/>
    <m/>
    <m/>
    <m/>
    <m/>
    <m/>
    <m/>
    <m/>
    <m/>
    <x v="13"/>
    <n v="0"/>
    <n v="0"/>
    <n v="0"/>
    <x v="0"/>
    <m/>
    <m/>
    <n v="23.1"/>
    <x v="0"/>
  </r>
  <r>
    <x v="30"/>
    <n v="28022"/>
    <x v="4428"/>
    <n v="65839"/>
    <n v="45784"/>
    <m/>
    <s v="Alberto"/>
    <m/>
    <m/>
    <m/>
    <n v="0"/>
    <m/>
    <m/>
    <m/>
    <m/>
    <m/>
    <m/>
    <m/>
    <m/>
    <m/>
    <m/>
    <m/>
    <m/>
    <m/>
    <m/>
    <m/>
    <m/>
    <m/>
    <m/>
    <m/>
    <x v="13"/>
    <n v="0"/>
    <n v="0"/>
    <n v="0"/>
    <x v="0"/>
    <m/>
    <m/>
    <n v="6583.9"/>
    <x v="0"/>
  </r>
  <r>
    <x v="30"/>
    <n v="28023"/>
    <x v="4429"/>
    <n v="8547"/>
    <n v="45784"/>
    <m/>
    <s v="Alberto"/>
    <m/>
    <m/>
    <m/>
    <n v="0"/>
    <m/>
    <m/>
    <m/>
    <m/>
    <m/>
    <m/>
    <m/>
    <m/>
    <m/>
    <m/>
    <m/>
    <m/>
    <m/>
    <m/>
    <m/>
    <m/>
    <m/>
    <m/>
    <m/>
    <x v="13"/>
    <n v="0"/>
    <n v="0"/>
    <n v="0"/>
    <x v="0"/>
    <m/>
    <m/>
    <n v="854.7"/>
    <x v="0"/>
  </r>
  <r>
    <x v="30"/>
    <n v="28024"/>
    <x v="4430"/>
    <n v="219"/>
    <n v="45784"/>
    <m/>
    <s v="Alberto"/>
    <m/>
    <m/>
    <m/>
    <n v="0"/>
    <m/>
    <m/>
    <m/>
    <m/>
    <m/>
    <m/>
    <m/>
    <m/>
    <m/>
    <m/>
    <m/>
    <m/>
    <m/>
    <m/>
    <m/>
    <m/>
    <m/>
    <m/>
    <m/>
    <x v="13"/>
    <n v="0"/>
    <n v="0"/>
    <n v="0"/>
    <x v="0"/>
    <m/>
    <m/>
    <n v="21.9"/>
    <x v="0"/>
  </r>
  <r>
    <x v="30"/>
    <n v="28025"/>
    <x v="4431"/>
    <n v="579"/>
    <n v="45784"/>
    <m/>
    <s v="Alberto"/>
    <m/>
    <m/>
    <m/>
    <n v="0"/>
    <m/>
    <m/>
    <m/>
    <m/>
    <m/>
    <m/>
    <m/>
    <m/>
    <m/>
    <m/>
    <m/>
    <m/>
    <m/>
    <m/>
    <m/>
    <m/>
    <m/>
    <m/>
    <m/>
    <x v="13"/>
    <n v="0"/>
    <n v="0"/>
    <n v="0"/>
    <x v="0"/>
    <m/>
    <m/>
    <n v="57.9"/>
    <x v="0"/>
  </r>
  <r>
    <x v="30"/>
    <n v="28026"/>
    <x v="4432"/>
    <n v="11300"/>
    <n v="45784"/>
    <m/>
    <s v="Alberto"/>
    <m/>
    <m/>
    <m/>
    <n v="0"/>
    <m/>
    <m/>
    <m/>
    <m/>
    <m/>
    <m/>
    <m/>
    <m/>
    <m/>
    <m/>
    <m/>
    <m/>
    <m/>
    <m/>
    <m/>
    <m/>
    <m/>
    <m/>
    <m/>
    <x v="13"/>
    <n v="0"/>
    <n v="0"/>
    <n v="0"/>
    <x v="0"/>
    <m/>
    <m/>
    <n v="1130"/>
    <x v="0"/>
  </r>
  <r>
    <x v="30"/>
    <n v="28027"/>
    <x v="4433"/>
    <n v="1973"/>
    <n v="45784"/>
    <m/>
    <s v="Alberto"/>
    <m/>
    <m/>
    <m/>
    <n v="0"/>
    <m/>
    <m/>
    <m/>
    <m/>
    <m/>
    <m/>
    <m/>
    <m/>
    <m/>
    <m/>
    <m/>
    <m/>
    <m/>
    <m/>
    <m/>
    <m/>
    <m/>
    <m/>
    <m/>
    <x v="13"/>
    <n v="0"/>
    <n v="0"/>
    <n v="0"/>
    <x v="0"/>
    <m/>
    <m/>
    <n v="197.3"/>
    <x v="0"/>
  </r>
  <r>
    <x v="30"/>
    <n v="28028"/>
    <x v="4434"/>
    <n v="2829"/>
    <n v="45784"/>
    <m/>
    <s v="Alberto"/>
    <m/>
    <m/>
    <m/>
    <n v="0"/>
    <m/>
    <m/>
    <m/>
    <m/>
    <m/>
    <m/>
    <m/>
    <m/>
    <m/>
    <m/>
    <m/>
    <m/>
    <m/>
    <m/>
    <m/>
    <m/>
    <m/>
    <m/>
    <m/>
    <x v="13"/>
    <n v="0"/>
    <n v="0"/>
    <n v="0"/>
    <x v="0"/>
    <m/>
    <m/>
    <n v="282.89999999999998"/>
    <x v="0"/>
  </r>
  <r>
    <x v="30"/>
    <n v="28029"/>
    <x v="4435"/>
    <n v="941"/>
    <n v="45784"/>
    <n v="45817"/>
    <s v="Alberto"/>
    <n v="45812"/>
    <s v="FASE 2"/>
    <s v="23/10 El Ayuntamiento alega que no tienen más datos públicos y trasparencia lo archiva"/>
    <n v="0"/>
    <m/>
    <m/>
    <s v="Sí"/>
    <m/>
    <m/>
    <m/>
    <m/>
    <m/>
    <m/>
    <m/>
    <m/>
    <m/>
    <m/>
    <m/>
    <m/>
    <m/>
    <m/>
    <m/>
    <m/>
    <x v="13"/>
    <n v="0"/>
    <n v="0"/>
    <n v="1"/>
    <x v="1"/>
    <m/>
    <m/>
    <n v="94.1"/>
    <x v="0"/>
  </r>
  <r>
    <x v="30"/>
    <n v="28030"/>
    <x v="4436"/>
    <n v="2922"/>
    <n v="45784"/>
    <n v="45817"/>
    <s v="Alberto"/>
    <s v="27/05/25 El veterinario le hace la recogida? cuál?"/>
    <s v="FASE 2"/>
    <n v="45919"/>
    <n v="554"/>
    <s v="12/24"/>
    <n v="70"/>
    <s v="Sí"/>
    <n v="45260"/>
    <s v="Sí"/>
    <n v="70"/>
    <n v="21000"/>
    <n v="0"/>
    <n v="2"/>
    <n v="4"/>
    <n v="0"/>
    <n v="9"/>
    <s v="CIAAM como protectora y con la veterinaria del municipio"/>
    <s v="?"/>
    <s v="Sí"/>
    <m/>
    <m/>
    <m/>
    <m/>
    <x v="13"/>
    <n v="0.7"/>
    <n v="388"/>
    <n v="16"/>
    <x v="2"/>
    <n v="7.1868583162217661"/>
    <n v="0"/>
    <n v="292.2"/>
    <x v="1"/>
  </r>
  <r>
    <x v="30"/>
    <n v="28031"/>
    <x v="4437"/>
    <n v="3228"/>
    <n v="45784"/>
    <m/>
    <s v="Alberto"/>
    <m/>
    <m/>
    <m/>
    <n v="0"/>
    <m/>
    <m/>
    <m/>
    <m/>
    <m/>
    <m/>
    <m/>
    <m/>
    <m/>
    <m/>
    <m/>
    <m/>
    <m/>
    <m/>
    <m/>
    <m/>
    <m/>
    <m/>
    <m/>
    <x v="13"/>
    <n v="0"/>
    <n v="0"/>
    <n v="0"/>
    <x v="0"/>
    <m/>
    <m/>
    <n v="322.8"/>
    <x v="0"/>
  </r>
  <r>
    <x v="30"/>
    <n v="28032"/>
    <x v="4438"/>
    <n v="8106"/>
    <n v="45784"/>
    <m/>
    <s v="Alberto"/>
    <m/>
    <m/>
    <m/>
    <n v="0"/>
    <m/>
    <m/>
    <m/>
    <m/>
    <m/>
    <m/>
    <m/>
    <m/>
    <m/>
    <m/>
    <m/>
    <m/>
    <m/>
    <m/>
    <m/>
    <m/>
    <m/>
    <m/>
    <m/>
    <x v="13"/>
    <n v="0"/>
    <n v="0"/>
    <n v="0"/>
    <x v="0"/>
    <m/>
    <m/>
    <n v="810.6"/>
    <x v="0"/>
  </r>
  <r>
    <x v="30"/>
    <n v="28033"/>
    <x v="4439"/>
    <n v="6802"/>
    <n v="45784"/>
    <m/>
    <s v="Alberto"/>
    <m/>
    <m/>
    <m/>
    <n v="0"/>
    <m/>
    <m/>
    <m/>
    <m/>
    <m/>
    <m/>
    <m/>
    <m/>
    <m/>
    <m/>
    <m/>
    <m/>
    <m/>
    <m/>
    <m/>
    <m/>
    <m/>
    <m/>
    <m/>
    <x v="13"/>
    <n v="0"/>
    <n v="0"/>
    <n v="0"/>
    <x v="0"/>
    <m/>
    <m/>
    <n v="680.2"/>
    <x v="0"/>
  </r>
  <r>
    <x v="30"/>
    <n v="28034"/>
    <x v="4440"/>
    <n v="469"/>
    <n v="45784"/>
    <m/>
    <s v="Alberto"/>
    <m/>
    <m/>
    <m/>
    <n v="0"/>
    <m/>
    <m/>
    <m/>
    <m/>
    <m/>
    <m/>
    <m/>
    <m/>
    <m/>
    <m/>
    <m/>
    <m/>
    <m/>
    <m/>
    <m/>
    <m/>
    <m/>
    <m/>
    <m/>
    <x v="13"/>
    <n v="0"/>
    <n v="0"/>
    <n v="0"/>
    <x v="0"/>
    <m/>
    <m/>
    <n v="46.9"/>
    <x v="0"/>
  </r>
  <r>
    <x v="30"/>
    <n v="28035"/>
    <x v="4441"/>
    <n v="2352"/>
    <n v="45784"/>
    <m/>
    <s v="Alberto"/>
    <m/>
    <m/>
    <m/>
    <n v="0"/>
    <m/>
    <m/>
    <m/>
    <m/>
    <m/>
    <m/>
    <m/>
    <m/>
    <m/>
    <m/>
    <m/>
    <m/>
    <m/>
    <m/>
    <m/>
    <m/>
    <m/>
    <m/>
    <m/>
    <x v="13"/>
    <n v="0"/>
    <n v="0"/>
    <n v="0"/>
    <x v="0"/>
    <m/>
    <m/>
    <n v="235.2"/>
    <x v="0"/>
  </r>
  <r>
    <x v="30"/>
    <n v="28036"/>
    <x v="4442"/>
    <n v="4211"/>
    <n v="45784"/>
    <m/>
    <s v="Alberto"/>
    <m/>
    <m/>
    <m/>
    <n v="0"/>
    <m/>
    <m/>
    <m/>
    <m/>
    <m/>
    <m/>
    <m/>
    <m/>
    <m/>
    <m/>
    <m/>
    <m/>
    <m/>
    <m/>
    <m/>
    <m/>
    <m/>
    <m/>
    <m/>
    <x v="13"/>
    <n v="0"/>
    <n v="0"/>
    <n v="0"/>
    <x v="0"/>
    <m/>
    <m/>
    <n v="421.1"/>
    <x v="0"/>
  </r>
  <r>
    <x v="30"/>
    <n v="28037"/>
    <x v="4443"/>
    <n v="2148"/>
    <n v="45784"/>
    <m/>
    <s v="Alberto"/>
    <m/>
    <m/>
    <m/>
    <n v="0"/>
    <m/>
    <m/>
    <m/>
    <m/>
    <m/>
    <m/>
    <m/>
    <m/>
    <m/>
    <m/>
    <m/>
    <m/>
    <m/>
    <m/>
    <m/>
    <m/>
    <m/>
    <m/>
    <m/>
    <x v="13"/>
    <n v="0"/>
    <n v="0"/>
    <n v="0"/>
    <x v="0"/>
    <m/>
    <m/>
    <n v="214.8"/>
    <x v="0"/>
  </r>
  <r>
    <x v="30"/>
    <n v="28038"/>
    <x v="4444"/>
    <n v="7647"/>
    <n v="45784"/>
    <m/>
    <s v="Alberto"/>
    <m/>
    <m/>
    <m/>
    <n v="0"/>
    <m/>
    <m/>
    <m/>
    <m/>
    <m/>
    <m/>
    <m/>
    <m/>
    <m/>
    <m/>
    <m/>
    <m/>
    <m/>
    <m/>
    <m/>
    <m/>
    <m/>
    <m/>
    <m/>
    <x v="13"/>
    <n v="0"/>
    <n v="0"/>
    <n v="0"/>
    <x v="0"/>
    <m/>
    <m/>
    <n v="764.7"/>
    <x v="0"/>
  </r>
  <r>
    <x v="30"/>
    <n v="28039"/>
    <x v="4445"/>
    <n v="161"/>
    <n v="45784"/>
    <m/>
    <s v="Alberto"/>
    <m/>
    <m/>
    <m/>
    <n v="0"/>
    <m/>
    <m/>
    <m/>
    <m/>
    <m/>
    <m/>
    <m/>
    <m/>
    <m/>
    <m/>
    <m/>
    <m/>
    <m/>
    <m/>
    <m/>
    <m/>
    <m/>
    <m/>
    <m/>
    <x v="13"/>
    <n v="0"/>
    <n v="0"/>
    <n v="0"/>
    <x v="0"/>
    <m/>
    <m/>
    <n v="16.100000000000001"/>
    <x v="0"/>
  </r>
  <r>
    <x v="30"/>
    <n v="28051"/>
    <x v="4446"/>
    <n v="2642"/>
    <n v="45784"/>
    <m/>
    <s v="Alberto"/>
    <n v="45891"/>
    <m/>
    <m/>
    <n v="162"/>
    <n v="45566"/>
    <n v="29.6"/>
    <s v="Sí"/>
    <n v="44998"/>
    <s v="Sí"/>
    <m/>
    <m/>
    <m/>
    <m/>
    <m/>
    <m/>
    <m/>
    <s v="CER con Gatineria y veterinario Luis Aylagas Benavente"/>
    <s v="?"/>
    <s v="?"/>
    <m/>
    <m/>
    <m/>
    <m/>
    <x v="13"/>
    <n v="0.29600000000000004"/>
    <n v="48"/>
    <n v="9"/>
    <x v="1"/>
    <m/>
    <m/>
    <n v="264.2"/>
    <x v="1"/>
  </r>
  <r>
    <x v="30"/>
    <n v="28052"/>
    <x v="4447"/>
    <n v="5818"/>
    <n v="45784"/>
    <m/>
    <s v="Alberto"/>
    <m/>
    <m/>
    <m/>
    <n v="0"/>
    <m/>
    <m/>
    <m/>
    <m/>
    <m/>
    <m/>
    <m/>
    <m/>
    <m/>
    <m/>
    <m/>
    <m/>
    <m/>
    <m/>
    <m/>
    <m/>
    <m/>
    <m/>
    <m/>
    <x v="13"/>
    <n v="0"/>
    <n v="0"/>
    <n v="0"/>
    <x v="0"/>
    <m/>
    <m/>
    <n v="581.79999999999995"/>
    <x v="0"/>
  </r>
  <r>
    <x v="30"/>
    <n v="28040"/>
    <x v="4448"/>
    <n v="26140"/>
    <n v="45784"/>
    <m/>
    <s v="Alberto"/>
    <m/>
    <m/>
    <m/>
    <n v="0"/>
    <m/>
    <m/>
    <m/>
    <m/>
    <m/>
    <m/>
    <m/>
    <m/>
    <m/>
    <m/>
    <m/>
    <m/>
    <m/>
    <m/>
    <m/>
    <m/>
    <m/>
    <m/>
    <m/>
    <x v="13"/>
    <n v="0"/>
    <n v="0"/>
    <n v="0"/>
    <x v="0"/>
    <m/>
    <m/>
    <n v="2614"/>
    <x v="0"/>
  </r>
  <r>
    <x v="30"/>
    <n v="28041"/>
    <x v="4449"/>
    <n v="7759"/>
    <n v="45784"/>
    <m/>
    <s v="Alberto"/>
    <m/>
    <m/>
    <m/>
    <n v="0"/>
    <m/>
    <m/>
    <m/>
    <m/>
    <m/>
    <m/>
    <m/>
    <m/>
    <m/>
    <m/>
    <m/>
    <m/>
    <m/>
    <m/>
    <m/>
    <m/>
    <m/>
    <m/>
    <m/>
    <x v="13"/>
    <n v="0"/>
    <n v="0"/>
    <n v="0"/>
    <x v="0"/>
    <m/>
    <m/>
    <n v="775.9"/>
    <x v="0"/>
  </r>
  <r>
    <x v="30"/>
    <n v="28046"/>
    <x v="4450"/>
    <n v="7547"/>
    <n v="45784"/>
    <m/>
    <s v="Alberto"/>
    <n v="45786"/>
    <s v="OK"/>
    <m/>
    <n v="242"/>
    <s v="01/25"/>
    <n v="82"/>
    <s v="Sí"/>
    <n v="45124"/>
    <s v="Sí"/>
    <n v="0"/>
    <n v="11554"/>
    <n v="25542"/>
    <n v="12"/>
    <n v="14"/>
    <n v="0"/>
    <n v="8"/>
    <s v="ESCUELA  CANINA  NARUB,  S.L.  (para  Recogida  de  animales  con  su alojamiento en centro de protección animal y Gestión de colonias felinas (Método CER)  "/>
    <s v="Sí"/>
    <s v="Sí"/>
    <m/>
    <m/>
    <m/>
    <m/>
    <x v="13"/>
    <n v="0.82"/>
    <n v="198"/>
    <n v="16"/>
    <x v="2"/>
    <n v="1.5309394461375381"/>
    <n v="3.384391148800848"/>
    <n v="754.7"/>
    <x v="1"/>
  </r>
  <r>
    <x v="30"/>
    <n v="28047"/>
    <x v="4451"/>
    <n v="66698"/>
    <n v="45784"/>
    <m/>
    <s v="Alberto"/>
    <m/>
    <m/>
    <m/>
    <n v="0"/>
    <m/>
    <m/>
    <m/>
    <m/>
    <m/>
    <m/>
    <m/>
    <m/>
    <m/>
    <m/>
    <m/>
    <m/>
    <m/>
    <m/>
    <m/>
    <m/>
    <m/>
    <m/>
    <m/>
    <x v="13"/>
    <n v="0"/>
    <n v="0"/>
    <n v="0"/>
    <x v="0"/>
    <m/>
    <m/>
    <n v="6669.8"/>
    <x v="0"/>
  </r>
  <r>
    <x v="30"/>
    <n v="28043"/>
    <x v="4452"/>
    <n v="8888"/>
    <n v="45784"/>
    <m/>
    <s v="Alberto"/>
    <m/>
    <m/>
    <m/>
    <n v="0"/>
    <m/>
    <m/>
    <m/>
    <m/>
    <m/>
    <m/>
    <m/>
    <m/>
    <m/>
    <m/>
    <m/>
    <m/>
    <m/>
    <m/>
    <m/>
    <m/>
    <m/>
    <m/>
    <m/>
    <x v="13"/>
    <n v="0"/>
    <n v="0"/>
    <n v="0"/>
    <x v="0"/>
    <m/>
    <m/>
    <n v="888.8"/>
    <x v="0"/>
  </r>
  <r>
    <x v="30"/>
    <n v="28042"/>
    <x v="4453"/>
    <n v="2015"/>
    <n v="45784"/>
    <m/>
    <s v="Alberto"/>
    <m/>
    <m/>
    <m/>
    <n v="0"/>
    <m/>
    <m/>
    <m/>
    <m/>
    <m/>
    <m/>
    <m/>
    <m/>
    <m/>
    <m/>
    <m/>
    <m/>
    <m/>
    <m/>
    <m/>
    <m/>
    <m/>
    <m/>
    <m/>
    <x v="13"/>
    <n v="0"/>
    <n v="0"/>
    <n v="0"/>
    <x v="0"/>
    <m/>
    <m/>
    <n v="201.5"/>
    <x v="0"/>
  </r>
  <r>
    <x v="30"/>
    <n v="28045"/>
    <x v="4454"/>
    <n v="57029"/>
    <n v="45784"/>
    <m/>
    <s v="Alberto"/>
    <m/>
    <m/>
    <m/>
    <n v="0"/>
    <m/>
    <m/>
    <m/>
    <m/>
    <m/>
    <m/>
    <m/>
    <m/>
    <m/>
    <m/>
    <m/>
    <m/>
    <m/>
    <m/>
    <m/>
    <m/>
    <m/>
    <m/>
    <m/>
    <x v="13"/>
    <n v="0"/>
    <n v="0"/>
    <n v="0"/>
    <x v="0"/>
    <m/>
    <m/>
    <n v="5702.9"/>
    <x v="0"/>
  </r>
  <r>
    <x v="30"/>
    <n v="28044"/>
    <x v="4455"/>
    <n v="9623"/>
    <n v="45784"/>
    <m/>
    <s v="Alberto"/>
    <m/>
    <m/>
    <m/>
    <n v="0"/>
    <m/>
    <m/>
    <m/>
    <m/>
    <m/>
    <m/>
    <m/>
    <m/>
    <m/>
    <m/>
    <m/>
    <m/>
    <m/>
    <m/>
    <m/>
    <m/>
    <m/>
    <m/>
    <m/>
    <x v="13"/>
    <n v="0"/>
    <n v="0"/>
    <n v="0"/>
    <x v="0"/>
    <m/>
    <m/>
    <n v="962.3"/>
    <x v="0"/>
  </r>
  <r>
    <x v="30"/>
    <n v="28048"/>
    <x v="4456"/>
    <n v="792"/>
    <n v="45784"/>
    <m/>
    <s v="Alberto"/>
    <m/>
    <m/>
    <m/>
    <n v="0"/>
    <m/>
    <m/>
    <m/>
    <m/>
    <m/>
    <m/>
    <m/>
    <m/>
    <m/>
    <m/>
    <m/>
    <m/>
    <m/>
    <m/>
    <m/>
    <m/>
    <m/>
    <m/>
    <m/>
    <x v="13"/>
    <n v="0"/>
    <n v="0"/>
    <n v="0"/>
    <x v="0"/>
    <m/>
    <m/>
    <n v="79.2"/>
    <x v="0"/>
  </r>
  <r>
    <x v="30"/>
    <n v="28049"/>
    <x v="4457"/>
    <n v="80760"/>
    <n v="45789"/>
    <m/>
    <s v="Alberto"/>
    <m/>
    <m/>
    <m/>
    <n v="0"/>
    <m/>
    <m/>
    <m/>
    <m/>
    <m/>
    <m/>
    <m/>
    <m/>
    <m/>
    <m/>
    <m/>
    <m/>
    <m/>
    <m/>
    <m/>
    <m/>
    <m/>
    <m/>
    <m/>
    <x v="13"/>
    <n v="0"/>
    <n v="0"/>
    <n v="0"/>
    <x v="0"/>
    <m/>
    <m/>
    <n v="8076"/>
    <x v="0"/>
  </r>
  <r>
    <x v="30"/>
    <n v="28050"/>
    <x v="4458"/>
    <n v="6988"/>
    <n v="45789"/>
    <m/>
    <s v="Alberto"/>
    <m/>
    <m/>
    <m/>
    <n v="0"/>
    <m/>
    <m/>
    <m/>
    <m/>
    <m/>
    <m/>
    <m/>
    <m/>
    <m/>
    <m/>
    <m/>
    <m/>
    <m/>
    <m/>
    <m/>
    <m/>
    <m/>
    <m/>
    <m/>
    <x v="13"/>
    <n v="0"/>
    <n v="0"/>
    <n v="0"/>
    <x v="0"/>
    <m/>
    <m/>
    <n v="698.8"/>
    <x v="0"/>
  </r>
  <r>
    <x v="30"/>
    <n v="28053"/>
    <x v="4459"/>
    <n v="10703"/>
    <n v="45789"/>
    <m/>
    <s v="Alberto"/>
    <s v="11/07/25 carta"/>
    <m/>
    <m/>
    <n v="550"/>
    <s v="04/25"/>
    <n v="90"/>
    <s v="No"/>
    <m/>
    <s v="Sí"/>
    <n v="80"/>
    <n v="3000"/>
    <n v="3000"/>
    <n v="1"/>
    <n v="24"/>
    <n v="0"/>
    <n v="13"/>
    <s v="Veterinaria Mª Val Rodriguez"/>
    <s v="No"/>
    <s v="No"/>
    <m/>
    <m/>
    <m/>
    <m/>
    <x v="13"/>
    <n v="0.9"/>
    <n v="495"/>
    <n v="15"/>
    <x v="1"/>
    <n v="0.28029524432402131"/>
    <n v="0.28029524432402131"/>
    <n v="1070.3"/>
    <x v="1"/>
  </r>
  <r>
    <x v="30"/>
    <n v="28054"/>
    <x v="4460"/>
    <n v="17176"/>
    <n v="45789"/>
    <m/>
    <s v="Alberto"/>
    <m/>
    <m/>
    <m/>
    <n v="0"/>
    <m/>
    <m/>
    <m/>
    <m/>
    <m/>
    <m/>
    <m/>
    <m/>
    <m/>
    <m/>
    <m/>
    <m/>
    <m/>
    <m/>
    <m/>
    <m/>
    <m/>
    <m/>
    <m/>
    <x v="13"/>
    <n v="0"/>
    <n v="0"/>
    <n v="0"/>
    <x v="0"/>
    <m/>
    <m/>
    <n v="1717.6"/>
    <x v="0"/>
  </r>
  <r>
    <x v="30"/>
    <n v="28055"/>
    <x v="4461"/>
    <n v="1467"/>
    <n v="45789"/>
    <m/>
    <s v="Alberto"/>
    <m/>
    <m/>
    <m/>
    <n v="0"/>
    <m/>
    <m/>
    <m/>
    <m/>
    <m/>
    <m/>
    <m/>
    <m/>
    <m/>
    <m/>
    <m/>
    <m/>
    <m/>
    <m/>
    <m/>
    <m/>
    <m/>
    <m/>
    <m/>
    <x v="13"/>
    <n v="0"/>
    <n v="0"/>
    <n v="0"/>
    <x v="0"/>
    <m/>
    <m/>
    <n v="146.69999999999999"/>
    <x v="0"/>
  </r>
  <r>
    <x v="30"/>
    <n v="28056"/>
    <x v="4462"/>
    <n v="1837"/>
    <n v="45789"/>
    <m/>
    <s v="Alberto"/>
    <m/>
    <m/>
    <m/>
    <n v="0"/>
    <m/>
    <m/>
    <m/>
    <m/>
    <m/>
    <m/>
    <m/>
    <m/>
    <m/>
    <m/>
    <m/>
    <m/>
    <m/>
    <m/>
    <m/>
    <m/>
    <m/>
    <m/>
    <m/>
    <x v="13"/>
    <n v="0"/>
    <n v="0"/>
    <n v="0"/>
    <x v="0"/>
    <m/>
    <m/>
    <n v="183.7"/>
    <x v="0"/>
  </r>
  <r>
    <x v="30"/>
    <n v="28057"/>
    <x v="4463"/>
    <n v="2548"/>
    <n v="45789"/>
    <m/>
    <s v="Alberto"/>
    <m/>
    <m/>
    <m/>
    <n v="0"/>
    <m/>
    <m/>
    <m/>
    <m/>
    <m/>
    <m/>
    <m/>
    <m/>
    <m/>
    <m/>
    <m/>
    <m/>
    <m/>
    <m/>
    <m/>
    <m/>
    <m/>
    <m/>
    <m/>
    <x v="13"/>
    <n v="0"/>
    <n v="0"/>
    <n v="0"/>
    <x v="0"/>
    <m/>
    <m/>
    <n v="254.8"/>
    <x v="0"/>
  </r>
  <r>
    <x v="30"/>
    <n v="28058"/>
    <x v="4464"/>
    <n v="190790"/>
    <n v="45789"/>
    <n v="45828"/>
    <s v="Alberto"/>
    <s v="02/06/25 notificación al correo de carpeta ciudadana del Ayuntamiento, entro y dice que expediente terminado y no hay respuesta, 4/7/25 mismo problema"/>
    <s v="FASE 2"/>
    <n v="45842"/>
    <n v="1325"/>
    <s v="11/24"/>
    <n v="70.5"/>
    <s v="No"/>
    <m/>
    <s v="Sí"/>
    <n v="45"/>
    <n v="187261.22"/>
    <n v="187261.22"/>
    <n v="96"/>
    <n v="161"/>
    <n v="6"/>
    <n v="41"/>
    <s v="Recogida Asociación de Protección animal Salvando Peludos"/>
    <s v="Sí"/>
    <s v="Sí"/>
    <m/>
    <m/>
    <m/>
    <m/>
    <x v="13"/>
    <n v="0.70499999999999996"/>
    <n v="934"/>
    <n v="15"/>
    <x v="1"/>
    <n v="0.98150437653965095"/>
    <n v="0.98150437653965095"/>
    <n v="19079"/>
    <x v="2"/>
  </r>
  <r>
    <x v="30"/>
    <n v="28059"/>
    <x v="4465"/>
    <n v="7379"/>
    <n v="45789"/>
    <m/>
    <s v="Alberto"/>
    <s v="10/06/25 Solo localizo el PGECF"/>
    <s v="FASE 2"/>
    <m/>
    <n v="0"/>
    <m/>
    <m/>
    <s v="Sí"/>
    <n v="45456"/>
    <m/>
    <m/>
    <m/>
    <m/>
    <m/>
    <m/>
    <m/>
    <m/>
    <m/>
    <m/>
    <m/>
    <m/>
    <m/>
    <m/>
    <m/>
    <x v="13"/>
    <n v="0"/>
    <n v="0"/>
    <n v="2"/>
    <x v="1"/>
    <m/>
    <m/>
    <n v="737.9"/>
    <x v="0"/>
  </r>
  <r>
    <x v="30"/>
    <n v="28060"/>
    <x v="4466"/>
    <n v="2328"/>
    <n v="45789"/>
    <m/>
    <s v="Alberto"/>
    <m/>
    <m/>
    <m/>
    <n v="0"/>
    <m/>
    <m/>
    <m/>
    <m/>
    <m/>
    <m/>
    <m/>
    <m/>
    <m/>
    <m/>
    <m/>
    <m/>
    <m/>
    <m/>
    <m/>
    <m/>
    <m/>
    <m/>
    <m/>
    <x v="13"/>
    <n v="0"/>
    <n v="0"/>
    <n v="0"/>
    <x v="0"/>
    <m/>
    <m/>
    <n v="232.8"/>
    <x v="0"/>
  </r>
  <r>
    <x v="30"/>
    <n v="28061"/>
    <x v="4467"/>
    <n v="36184"/>
    <n v="45789"/>
    <m/>
    <s v="Alberto"/>
    <m/>
    <m/>
    <m/>
    <n v="0"/>
    <m/>
    <m/>
    <m/>
    <m/>
    <m/>
    <m/>
    <m/>
    <m/>
    <m/>
    <m/>
    <m/>
    <m/>
    <m/>
    <m/>
    <m/>
    <m/>
    <m/>
    <m/>
    <m/>
    <x v="13"/>
    <n v="0"/>
    <n v="0"/>
    <n v="0"/>
    <x v="0"/>
    <m/>
    <m/>
    <n v="3618.4"/>
    <x v="0"/>
  </r>
  <r>
    <x v="30"/>
    <n v="28062"/>
    <x v="4468"/>
    <n v="416"/>
    <n v="45789"/>
    <m/>
    <s v="Alberto"/>
    <m/>
    <m/>
    <m/>
    <n v="0"/>
    <m/>
    <m/>
    <m/>
    <m/>
    <m/>
    <m/>
    <m/>
    <m/>
    <m/>
    <m/>
    <m/>
    <m/>
    <m/>
    <m/>
    <m/>
    <m/>
    <m/>
    <m/>
    <m/>
    <x v="13"/>
    <n v="0"/>
    <n v="0"/>
    <n v="0"/>
    <x v="0"/>
    <m/>
    <m/>
    <n v="41.6"/>
    <x v="0"/>
  </r>
  <r>
    <x v="30"/>
    <n v="28063"/>
    <x v="4469"/>
    <n v="397"/>
    <n v="45789"/>
    <m/>
    <s v="Alberto"/>
    <m/>
    <m/>
    <m/>
    <n v="0"/>
    <m/>
    <m/>
    <m/>
    <m/>
    <m/>
    <m/>
    <m/>
    <m/>
    <m/>
    <m/>
    <m/>
    <m/>
    <m/>
    <m/>
    <m/>
    <m/>
    <m/>
    <m/>
    <m/>
    <x v="13"/>
    <n v="0"/>
    <n v="0"/>
    <n v="0"/>
    <x v="0"/>
    <m/>
    <m/>
    <n v="39.700000000000003"/>
    <x v="0"/>
  </r>
  <r>
    <x v="30"/>
    <n v="28064"/>
    <x v="4470"/>
    <n v="239"/>
    <n v="45789"/>
    <m/>
    <s v="Alberto"/>
    <m/>
    <m/>
    <m/>
    <n v="0"/>
    <m/>
    <m/>
    <m/>
    <m/>
    <m/>
    <m/>
    <m/>
    <m/>
    <m/>
    <m/>
    <m/>
    <m/>
    <m/>
    <m/>
    <m/>
    <m/>
    <m/>
    <m/>
    <m/>
    <x v="13"/>
    <n v="0"/>
    <n v="0"/>
    <n v="0"/>
    <x v="0"/>
    <m/>
    <m/>
    <n v="23.9"/>
    <x v="0"/>
  </r>
  <r>
    <x v="30"/>
    <n v="28065"/>
    <x v="4471"/>
    <n v="189906"/>
    <n v="45789"/>
    <m/>
    <s v="Alberto"/>
    <m/>
    <m/>
    <m/>
    <n v="0"/>
    <m/>
    <m/>
    <m/>
    <m/>
    <m/>
    <m/>
    <m/>
    <m/>
    <m/>
    <m/>
    <m/>
    <m/>
    <m/>
    <m/>
    <m/>
    <m/>
    <m/>
    <m/>
    <m/>
    <x v="13"/>
    <n v="0"/>
    <n v="0"/>
    <n v="0"/>
    <x v="0"/>
    <m/>
    <m/>
    <n v="18990.599999999999"/>
    <x v="0"/>
  </r>
  <r>
    <x v="30"/>
    <n v="28066"/>
    <x v="4472"/>
    <n v="10718"/>
    <n v="45789"/>
    <m/>
    <s v="Alberto"/>
    <m/>
    <m/>
    <m/>
    <n v="0"/>
    <m/>
    <m/>
    <m/>
    <m/>
    <m/>
    <m/>
    <m/>
    <m/>
    <m/>
    <m/>
    <m/>
    <m/>
    <m/>
    <m/>
    <m/>
    <m/>
    <m/>
    <m/>
    <m/>
    <x v="13"/>
    <n v="0"/>
    <n v="0"/>
    <n v="0"/>
    <x v="0"/>
    <m/>
    <m/>
    <n v="1071.8"/>
    <x v="0"/>
  </r>
  <r>
    <x v="30"/>
    <n v="28067"/>
    <x v="4473"/>
    <n v="6904"/>
    <n v="45789"/>
    <m/>
    <s v="Alberto"/>
    <s v="19/06/25 recibido por carta 26/06/25"/>
    <s v="FASE 2"/>
    <m/>
    <n v="220"/>
    <m/>
    <n v="95"/>
    <m/>
    <m/>
    <m/>
    <n v="0"/>
    <n v="0"/>
    <n v="0"/>
    <m/>
    <m/>
    <m/>
    <m/>
    <m/>
    <m/>
    <m/>
    <m/>
    <m/>
    <m/>
    <m/>
    <x v="13"/>
    <n v="0.95"/>
    <n v="209"/>
    <n v="5"/>
    <x v="1"/>
    <n v="0"/>
    <n v="0"/>
    <n v="690.4"/>
    <x v="1"/>
  </r>
  <r>
    <x v="30"/>
    <n v="28068"/>
    <x v="4474"/>
    <n v="17062"/>
    <n v="45789"/>
    <m/>
    <s v="Alberto"/>
    <n v="45811"/>
    <s v="OK"/>
    <m/>
    <n v="700"/>
    <s v="02/25"/>
    <n v="0"/>
    <s v="Sí"/>
    <n v="45495"/>
    <s v="Sí"/>
    <n v="0"/>
    <n v="47916"/>
    <n v="47916"/>
    <n v="28"/>
    <n v="14"/>
    <n v="1"/>
    <n v="12"/>
    <s v="La Huella de Wonder recpgoda y veterinario"/>
    <s v="Sí"/>
    <s v="Sí"/>
    <m/>
    <m/>
    <m/>
    <m/>
    <x v="13"/>
    <n v="0"/>
    <n v="0"/>
    <n v="16"/>
    <x v="2"/>
    <n v="2.8083460321181573"/>
    <n v="2.8083460321181573"/>
    <n v="1706.2"/>
    <x v="1"/>
  </r>
  <r>
    <x v="30"/>
    <n v="28069"/>
    <x v="4475"/>
    <n v="83"/>
    <n v="45789"/>
    <n v="45817"/>
    <s v="Alberto"/>
    <n v="45427"/>
    <s v="FASE 2"/>
    <n v="45837"/>
    <n v="0"/>
    <n v="2021"/>
    <n v="0"/>
    <s v="No"/>
    <m/>
    <s v="Sí"/>
    <m/>
    <n v="2000"/>
    <n v="0"/>
    <n v="0"/>
    <n v="0"/>
    <n v="0"/>
    <n v="0"/>
    <s v="Centro  Integral  de Acogida  de  Animales  (CIAAM) recogida"/>
    <s v="No"/>
    <s v="No"/>
    <m/>
    <m/>
    <m/>
    <m/>
    <x v="13"/>
    <n v="0"/>
    <n v="0"/>
    <n v="13"/>
    <x v="1"/>
    <n v="24.096385542168676"/>
    <n v="0"/>
    <n v="8.3000000000000007"/>
    <x v="0"/>
  </r>
  <r>
    <x v="30"/>
    <n v="28070"/>
    <x v="4476"/>
    <n v="233"/>
    <n v="45789"/>
    <m/>
    <s v="Alberto"/>
    <m/>
    <m/>
    <m/>
    <n v="0"/>
    <m/>
    <m/>
    <m/>
    <m/>
    <m/>
    <m/>
    <m/>
    <m/>
    <m/>
    <m/>
    <m/>
    <m/>
    <m/>
    <m/>
    <m/>
    <m/>
    <m/>
    <m/>
    <m/>
    <x v="13"/>
    <n v="0"/>
    <n v="0"/>
    <n v="0"/>
    <x v="0"/>
    <m/>
    <m/>
    <n v="23.3"/>
    <x v="0"/>
  </r>
  <r>
    <x v="30"/>
    <n v="28071"/>
    <x v="4477"/>
    <n v="111"/>
    <n v="45789"/>
    <m/>
    <s v="Alberto"/>
    <m/>
    <m/>
    <m/>
    <n v="0"/>
    <m/>
    <m/>
    <m/>
    <m/>
    <m/>
    <m/>
    <m/>
    <m/>
    <m/>
    <m/>
    <m/>
    <m/>
    <m/>
    <m/>
    <m/>
    <m/>
    <m/>
    <m/>
    <m/>
    <x v="13"/>
    <n v="0"/>
    <n v="0"/>
    <n v="0"/>
    <x v="0"/>
    <m/>
    <m/>
    <n v="11.1"/>
    <x v="0"/>
  </r>
  <r>
    <x v="30"/>
    <n v="28072"/>
    <x v="4478"/>
    <n v="9178"/>
    <n v="45789"/>
    <m/>
    <s v="Alberto"/>
    <m/>
    <m/>
    <m/>
    <n v="0"/>
    <m/>
    <m/>
    <m/>
    <m/>
    <m/>
    <m/>
    <m/>
    <m/>
    <m/>
    <m/>
    <m/>
    <m/>
    <m/>
    <m/>
    <m/>
    <m/>
    <m/>
    <m/>
    <m/>
    <x v="13"/>
    <n v="0"/>
    <n v="0"/>
    <n v="0"/>
    <x v="0"/>
    <m/>
    <m/>
    <n v="917.8"/>
    <x v="0"/>
  </r>
  <r>
    <x v="30"/>
    <n v="28073"/>
    <x v="4479"/>
    <n v="20074"/>
    <n v="45789"/>
    <m/>
    <s v="Alberto"/>
    <m/>
    <m/>
    <m/>
    <n v="0"/>
    <m/>
    <m/>
    <m/>
    <m/>
    <m/>
    <m/>
    <m/>
    <m/>
    <m/>
    <m/>
    <m/>
    <m/>
    <m/>
    <m/>
    <m/>
    <m/>
    <m/>
    <m/>
    <m/>
    <x v="13"/>
    <n v="0"/>
    <n v="0"/>
    <n v="0"/>
    <x v="0"/>
    <m/>
    <m/>
    <n v="2007.4"/>
    <x v="0"/>
  </r>
  <r>
    <x v="30"/>
    <n v="28074"/>
    <x v="4480"/>
    <n v="194084"/>
    <n v="45789"/>
    <m/>
    <s v="Alberto"/>
    <m/>
    <m/>
    <m/>
    <n v="0"/>
    <m/>
    <m/>
    <m/>
    <m/>
    <m/>
    <m/>
    <m/>
    <m/>
    <m/>
    <m/>
    <m/>
    <m/>
    <m/>
    <m/>
    <m/>
    <m/>
    <m/>
    <m/>
    <m/>
    <x v="13"/>
    <n v="0"/>
    <n v="0"/>
    <n v="0"/>
    <x v="0"/>
    <m/>
    <m/>
    <n v="19408.400000000001"/>
    <x v="0"/>
  </r>
  <r>
    <x v="30"/>
    <n v="28075"/>
    <x v="4481"/>
    <n v="9200"/>
    <n v="45789"/>
    <m/>
    <s v="Alberto"/>
    <m/>
    <m/>
    <m/>
    <n v="0"/>
    <m/>
    <m/>
    <m/>
    <m/>
    <m/>
    <m/>
    <m/>
    <m/>
    <m/>
    <m/>
    <m/>
    <m/>
    <m/>
    <m/>
    <m/>
    <m/>
    <m/>
    <m/>
    <m/>
    <x v="13"/>
    <n v="0"/>
    <n v="0"/>
    <n v="0"/>
    <x v="0"/>
    <m/>
    <m/>
    <n v="920"/>
    <x v="0"/>
  </r>
  <r>
    <x v="30"/>
    <n v="28076"/>
    <x v="4482"/>
    <n v="617"/>
    <n v="45789"/>
    <m/>
    <s v="Alberto"/>
    <m/>
    <m/>
    <m/>
    <n v="0"/>
    <m/>
    <m/>
    <m/>
    <m/>
    <m/>
    <m/>
    <m/>
    <m/>
    <m/>
    <m/>
    <m/>
    <m/>
    <m/>
    <m/>
    <m/>
    <m/>
    <m/>
    <m/>
    <m/>
    <x v="13"/>
    <n v="0"/>
    <n v="0"/>
    <n v="0"/>
    <x v="0"/>
    <m/>
    <m/>
    <n v="61.7"/>
    <x v="0"/>
  </r>
  <r>
    <x v="30"/>
    <n v="28901"/>
    <x v="4483"/>
    <n v="1483"/>
    <n v="45789"/>
    <m/>
    <s v="Alberto"/>
    <m/>
    <m/>
    <m/>
    <n v="0"/>
    <m/>
    <m/>
    <m/>
    <m/>
    <m/>
    <m/>
    <m/>
    <m/>
    <m/>
    <m/>
    <m/>
    <m/>
    <m/>
    <m/>
    <m/>
    <m/>
    <m/>
    <m/>
    <m/>
    <x v="13"/>
    <n v="0"/>
    <n v="0"/>
    <n v="0"/>
    <x v="0"/>
    <m/>
    <m/>
    <n v="148.30000000000001"/>
    <x v="0"/>
  </r>
  <r>
    <x v="30"/>
    <n v="28078"/>
    <x v="4484"/>
    <n v="70"/>
    <n v="45789"/>
    <m/>
    <s v="Alberto"/>
    <m/>
    <m/>
    <m/>
    <n v="0"/>
    <m/>
    <m/>
    <m/>
    <m/>
    <m/>
    <m/>
    <m/>
    <m/>
    <m/>
    <m/>
    <m/>
    <m/>
    <m/>
    <m/>
    <m/>
    <m/>
    <m/>
    <m/>
    <m/>
    <x v="13"/>
    <n v="0"/>
    <n v="0"/>
    <n v="0"/>
    <x v="0"/>
    <m/>
    <m/>
    <n v="7"/>
    <x v="0"/>
  </r>
  <r>
    <x v="30"/>
    <n v="28079"/>
    <x v="4485"/>
    <n v="3416771"/>
    <n v="45789"/>
    <n v="45828"/>
    <s v="Alberto"/>
    <n v="45805"/>
    <s v="FASE 2"/>
    <m/>
    <n v="40000"/>
    <n v="45803"/>
    <n v="33.75"/>
    <s v="Sí"/>
    <n v="2016"/>
    <s v="Sí"/>
    <n v="33.75"/>
    <n v="447079"/>
    <n v="549699"/>
    <n v="795"/>
    <n v="3267"/>
    <n v="78"/>
    <n v="1153"/>
    <s v="SEVEMUR – Servicio Veterinario Municipal de Urgencias, Centro de Protección Animal y Centro de Colonias Felinas de Madrid Salud "/>
    <s v="Sí"/>
    <s v="Sí"/>
    <m/>
    <m/>
    <m/>
    <m/>
    <x v="13"/>
    <n v="0.33750000000000002"/>
    <n v="13500"/>
    <n v="16"/>
    <x v="2"/>
    <n v="0.13084839458073133"/>
    <n v="0.1608825993898918"/>
    <n v="341677.1"/>
    <x v="1"/>
  </r>
  <r>
    <x v="30"/>
    <n v="28080"/>
    <x v="4486"/>
    <n v="73355"/>
    <n v="45789"/>
    <m/>
    <s v="Alberto"/>
    <s v="10/07/25 Me mandan notificacion al email, entro en la web del Ayuntamiento,  mi carpeta pero me pide una segunda validación para descargarla y me da error, les mando correo electrónico, 16/07/25 Instalo Autofirma y lo descargo enlaces a memorias"/>
    <s v="OK"/>
    <m/>
    <n v="0"/>
    <n v="45692"/>
    <m/>
    <s v="Protocolo"/>
    <n v="40233"/>
    <s v="Sí"/>
    <m/>
    <n v="316071"/>
    <n v="200000"/>
    <n v="94"/>
    <n v="255"/>
    <n v="1"/>
    <n v="42"/>
    <s v="Recogida Cicam, charlas Animal Nature, Sentido Animal, Personas en riesgo de exclusión con Sentido Animal, Animal Nature y Perroterapia"/>
    <s v="Sí"/>
    <s v="No"/>
    <m/>
    <m/>
    <m/>
    <m/>
    <x v="13"/>
    <n v="0"/>
    <n v="0"/>
    <n v="13"/>
    <x v="1"/>
    <n v="4.3087860404880374"/>
    <n v="2.7264671801513187"/>
    <n v="7335.5"/>
    <x v="0"/>
  </r>
  <r>
    <x v="30"/>
    <n v="28082"/>
    <x v="4487"/>
    <n v="9550"/>
    <n v="45789"/>
    <m/>
    <s v="Alberto"/>
    <m/>
    <m/>
    <m/>
    <n v="0"/>
    <m/>
    <m/>
    <m/>
    <m/>
    <m/>
    <m/>
    <m/>
    <m/>
    <m/>
    <m/>
    <m/>
    <m/>
    <m/>
    <m/>
    <m/>
    <m/>
    <m/>
    <m/>
    <m/>
    <x v="13"/>
    <n v="0"/>
    <n v="0"/>
    <n v="0"/>
    <x v="0"/>
    <m/>
    <m/>
    <n v="955"/>
    <x v="0"/>
  </r>
  <r>
    <x v="30"/>
    <n v="28083"/>
    <x v="4488"/>
    <n v="15732"/>
    <n v="45789"/>
    <m/>
    <s v="Alberto"/>
    <m/>
    <m/>
    <m/>
    <n v="0"/>
    <m/>
    <m/>
    <m/>
    <m/>
    <m/>
    <m/>
    <m/>
    <m/>
    <m/>
    <m/>
    <m/>
    <m/>
    <m/>
    <m/>
    <m/>
    <m/>
    <m/>
    <m/>
    <m/>
    <x v="13"/>
    <n v="0"/>
    <n v="0"/>
    <n v="0"/>
    <x v="0"/>
    <m/>
    <m/>
    <n v="1573.2"/>
    <x v="0"/>
  </r>
  <r>
    <x v="30"/>
    <n v="28084"/>
    <x v="4489"/>
    <n v="24659"/>
    <n v="45789"/>
    <m/>
    <s v="Alberto"/>
    <m/>
    <m/>
    <m/>
    <n v="0"/>
    <m/>
    <m/>
    <m/>
    <m/>
    <m/>
    <m/>
    <m/>
    <m/>
    <m/>
    <m/>
    <m/>
    <m/>
    <m/>
    <m/>
    <m/>
    <m/>
    <m/>
    <m/>
    <m/>
    <x v="13"/>
    <n v="0"/>
    <n v="0"/>
    <n v="0"/>
    <x v="0"/>
    <m/>
    <m/>
    <n v="2465.9"/>
    <x v="0"/>
  </r>
  <r>
    <x v="30"/>
    <n v="28085"/>
    <x v="4490"/>
    <n v="7139"/>
    <n v="45789"/>
    <m/>
    <s v="Alberto"/>
    <m/>
    <m/>
    <m/>
    <n v="0"/>
    <m/>
    <m/>
    <m/>
    <m/>
    <m/>
    <m/>
    <m/>
    <m/>
    <m/>
    <m/>
    <m/>
    <m/>
    <m/>
    <m/>
    <m/>
    <m/>
    <m/>
    <m/>
    <m/>
    <x v="13"/>
    <n v="0"/>
    <n v="0"/>
    <n v="0"/>
    <x v="0"/>
    <m/>
    <m/>
    <n v="713.9"/>
    <x v="0"/>
  </r>
  <r>
    <x v="30"/>
    <n v="28086"/>
    <x v="4491"/>
    <n v="10052"/>
    <n v="45789"/>
    <m/>
    <s v="Alberto"/>
    <s v="12/05/25 RECHAZA UN REGISTRO &quot;DUPLICADO DE REGAGE25e00037133447&quot; ES DE TARRAGONA!! ESTE ESTA OK"/>
    <m/>
    <m/>
    <n v="0"/>
    <m/>
    <m/>
    <m/>
    <m/>
    <m/>
    <m/>
    <m/>
    <m/>
    <m/>
    <m/>
    <m/>
    <m/>
    <m/>
    <m/>
    <m/>
    <m/>
    <m/>
    <m/>
    <m/>
    <x v="13"/>
    <n v="0"/>
    <n v="0"/>
    <n v="0"/>
    <x v="0"/>
    <m/>
    <m/>
    <n v="1005.2"/>
    <x v="0"/>
  </r>
  <r>
    <x v="30"/>
    <n v="28087"/>
    <x v="4492"/>
    <n v="4731"/>
    <n v="45789"/>
    <m/>
    <s v="Alberto"/>
    <m/>
    <m/>
    <m/>
    <n v="0"/>
    <m/>
    <m/>
    <m/>
    <m/>
    <m/>
    <m/>
    <m/>
    <m/>
    <m/>
    <m/>
    <m/>
    <m/>
    <m/>
    <m/>
    <m/>
    <m/>
    <m/>
    <m/>
    <m/>
    <x v="13"/>
    <n v="0"/>
    <n v="0"/>
    <n v="0"/>
    <x v="0"/>
    <m/>
    <m/>
    <n v="473.1"/>
    <x v="0"/>
  </r>
  <r>
    <x v="30"/>
    <n v="28088"/>
    <x v="4493"/>
    <n v="374"/>
    <n v="45789"/>
    <m/>
    <s v="Alberto"/>
    <m/>
    <m/>
    <m/>
    <n v="0"/>
    <m/>
    <m/>
    <m/>
    <m/>
    <m/>
    <m/>
    <m/>
    <m/>
    <m/>
    <m/>
    <m/>
    <m/>
    <m/>
    <m/>
    <m/>
    <m/>
    <m/>
    <m/>
    <m/>
    <x v="13"/>
    <n v="0"/>
    <n v="0"/>
    <n v="0"/>
    <x v="0"/>
    <m/>
    <m/>
    <n v="37.4"/>
    <x v="0"/>
  </r>
  <r>
    <x v="30"/>
    <n v="28089"/>
    <x v="4494"/>
    <n v="5576"/>
    <n v="45789"/>
    <s v="22/04/25 me manda solo presupuesto municipal y en él no aparece nada de animales.Inadmitida reelaboracion 29/10/25 NO ME DEJA APORTAR DOCUMENTOS REVISAR!!"/>
    <s v="Alberto"/>
    <n v="45958"/>
    <m/>
    <m/>
    <n v="0"/>
    <m/>
    <m/>
    <m/>
    <m/>
    <m/>
    <m/>
    <m/>
    <m/>
    <m/>
    <m/>
    <m/>
    <m/>
    <m/>
    <m/>
    <m/>
    <m/>
    <m/>
    <m/>
    <m/>
    <x v="13"/>
    <n v="0"/>
    <n v="0"/>
    <n v="0"/>
    <x v="0"/>
    <m/>
    <m/>
    <n v="557.6"/>
    <x v="0"/>
  </r>
  <r>
    <x v="30"/>
    <n v="28090"/>
    <x v="4495"/>
    <n v="14586"/>
    <n v="45789"/>
    <n v="45828"/>
    <s v="Alberto"/>
    <s v="23/05/25 No contesta nada"/>
    <s v="FASE 2"/>
    <s v="13/10/25 Me remiten al informe público  _x000a_5876/2024  -Prestación  de  servicios  CES  y  de _x000a_recogida de animales abandonados_x000a_,"/>
    <n v="0"/>
    <s v="?"/>
    <n v="98"/>
    <s v="No"/>
    <m/>
    <m/>
    <n v="98"/>
    <n v="13238.42"/>
    <n v="13238.42"/>
    <n v="3"/>
    <n v="4"/>
    <n v="0"/>
    <n v="0"/>
    <s v="ARAT Veterinarios, CER y recogida de animales"/>
    <s v="Sí"/>
    <s v="Sí"/>
    <m/>
    <m/>
    <m/>
    <m/>
    <x v="13"/>
    <n v="0.98"/>
    <n v="0"/>
    <n v="13"/>
    <x v="1"/>
    <n v="0.90761140819964348"/>
    <n v="0.90761140819964348"/>
    <n v="1458.6"/>
    <x v="0"/>
  </r>
  <r>
    <x v="30"/>
    <n v="28091"/>
    <x v="4496"/>
    <n v="8319"/>
    <n v="45789"/>
    <m/>
    <s v="Alberto"/>
    <m/>
    <m/>
    <m/>
    <n v="0"/>
    <m/>
    <m/>
    <m/>
    <m/>
    <m/>
    <m/>
    <m/>
    <m/>
    <m/>
    <m/>
    <m/>
    <m/>
    <m/>
    <m/>
    <m/>
    <m/>
    <m/>
    <m/>
    <m/>
    <x v="13"/>
    <n v="0"/>
    <n v="0"/>
    <n v="0"/>
    <x v="0"/>
    <m/>
    <m/>
    <n v="831.9"/>
    <x v="0"/>
  </r>
  <r>
    <x v="30"/>
    <n v="28092"/>
    <x v="4497"/>
    <n v="214006"/>
    <n v="45789"/>
    <m/>
    <s v="Alberto"/>
    <s v="06/06/25 contesta por email"/>
    <m/>
    <m/>
    <n v="5000"/>
    <m/>
    <n v="35"/>
    <s v="Sí"/>
    <m/>
    <s v="Sí"/>
    <n v="15"/>
    <n v="0"/>
    <n v="0"/>
    <n v="93"/>
    <n v="137"/>
    <n v="1"/>
    <n v="45"/>
    <s v="Convenio con &quot;asociación para gestión de colonias felinas&quot; y cuenta con un centro municipal de acogida"/>
    <s v="Sí"/>
    <s v="Sí"/>
    <m/>
    <m/>
    <m/>
    <m/>
    <x v="13"/>
    <n v="0.35"/>
    <n v="1750"/>
    <n v="14"/>
    <x v="1"/>
    <n v="0"/>
    <n v="0"/>
    <n v="21400.6"/>
    <x v="1"/>
  </r>
  <r>
    <x v="30"/>
    <n v="28093"/>
    <x v="4498"/>
    <n v="3290"/>
    <n v="45789"/>
    <m/>
    <s v="Alberto"/>
    <m/>
    <m/>
    <m/>
    <n v="0"/>
    <m/>
    <m/>
    <m/>
    <m/>
    <m/>
    <m/>
    <m/>
    <m/>
    <m/>
    <m/>
    <m/>
    <m/>
    <m/>
    <m/>
    <m/>
    <m/>
    <m/>
    <m/>
    <m/>
    <x v="13"/>
    <n v="0"/>
    <n v="0"/>
    <n v="0"/>
    <x v="0"/>
    <m/>
    <m/>
    <n v="329"/>
    <x v="0"/>
  </r>
  <r>
    <x v="30"/>
    <n v="28094"/>
    <x v="4499"/>
    <n v="1672"/>
    <n v="45789"/>
    <m/>
    <s v="Alberto"/>
    <m/>
    <m/>
    <m/>
    <n v="0"/>
    <m/>
    <m/>
    <m/>
    <m/>
    <m/>
    <m/>
    <m/>
    <m/>
    <m/>
    <m/>
    <m/>
    <m/>
    <m/>
    <m/>
    <m/>
    <m/>
    <m/>
    <m/>
    <m/>
    <x v="13"/>
    <n v="0"/>
    <n v="0"/>
    <n v="0"/>
    <x v="0"/>
    <m/>
    <m/>
    <n v="167.2"/>
    <x v="0"/>
  </r>
  <r>
    <x v="30"/>
    <n v="28095"/>
    <x v="4500"/>
    <n v="3111"/>
    <n v="45789"/>
    <m/>
    <s v="Alberto"/>
    <m/>
    <m/>
    <m/>
    <n v="0"/>
    <m/>
    <m/>
    <m/>
    <m/>
    <m/>
    <m/>
    <m/>
    <m/>
    <m/>
    <m/>
    <m/>
    <m/>
    <m/>
    <m/>
    <m/>
    <m/>
    <m/>
    <m/>
    <m/>
    <x v="13"/>
    <n v="0"/>
    <n v="0"/>
    <n v="0"/>
    <x v="0"/>
    <m/>
    <m/>
    <n v="311.10000000000002"/>
    <x v="0"/>
  </r>
  <r>
    <x v="30"/>
    <n v="28096"/>
    <x v="4501"/>
    <n v="32683"/>
    <n v="45789"/>
    <m/>
    <s v="Alberto"/>
    <m/>
    <m/>
    <m/>
    <n v="0"/>
    <m/>
    <m/>
    <m/>
    <m/>
    <m/>
    <m/>
    <m/>
    <m/>
    <m/>
    <m/>
    <m/>
    <m/>
    <m/>
    <m/>
    <m/>
    <m/>
    <m/>
    <m/>
    <m/>
    <x v="13"/>
    <n v="0"/>
    <n v="0"/>
    <n v="0"/>
    <x v="0"/>
    <m/>
    <m/>
    <n v="3268.3"/>
    <x v="0"/>
  </r>
  <r>
    <x v="30"/>
    <n v="28097"/>
    <x v="4502"/>
    <n v="151"/>
    <n v="45789"/>
    <m/>
    <s v="Alberto"/>
    <m/>
    <m/>
    <m/>
    <n v="0"/>
    <m/>
    <m/>
    <m/>
    <m/>
    <m/>
    <m/>
    <m/>
    <m/>
    <m/>
    <m/>
    <m/>
    <m/>
    <m/>
    <m/>
    <m/>
    <m/>
    <m/>
    <m/>
    <m/>
    <x v="13"/>
    <n v="0"/>
    <n v="0"/>
    <n v="0"/>
    <x v="0"/>
    <m/>
    <m/>
    <n v="15.1"/>
    <x v="0"/>
  </r>
  <r>
    <x v="30"/>
    <n v="28099"/>
    <x v="4503"/>
    <n v="3347"/>
    <n v="45789"/>
    <m/>
    <s v="Alberto"/>
    <m/>
    <m/>
    <m/>
    <n v="0"/>
    <m/>
    <m/>
    <m/>
    <m/>
    <m/>
    <m/>
    <m/>
    <m/>
    <m/>
    <m/>
    <m/>
    <m/>
    <m/>
    <m/>
    <m/>
    <m/>
    <m/>
    <m/>
    <m/>
    <x v="13"/>
    <n v="0"/>
    <n v="0"/>
    <n v="0"/>
    <x v="0"/>
    <m/>
    <m/>
    <n v="334.7"/>
    <x v="0"/>
  </r>
  <r>
    <x v="30"/>
    <n v="28100"/>
    <x v="4504"/>
    <n v="7339"/>
    <n v="45789"/>
    <m/>
    <s v="Alberto"/>
    <m/>
    <m/>
    <m/>
    <n v="0"/>
    <m/>
    <m/>
    <m/>
    <m/>
    <m/>
    <m/>
    <m/>
    <m/>
    <m/>
    <m/>
    <m/>
    <m/>
    <m/>
    <m/>
    <m/>
    <m/>
    <m/>
    <m/>
    <m/>
    <x v="13"/>
    <n v="0"/>
    <n v="0"/>
    <n v="0"/>
    <x v="0"/>
    <m/>
    <m/>
    <n v="733.9"/>
    <x v="0"/>
  </r>
  <r>
    <x v="30"/>
    <n v="28101"/>
    <x v="4505"/>
    <n v="408"/>
    <n v="45789"/>
    <m/>
    <s v="Alberto"/>
    <m/>
    <m/>
    <m/>
    <n v="0"/>
    <m/>
    <m/>
    <m/>
    <m/>
    <m/>
    <m/>
    <m/>
    <m/>
    <m/>
    <m/>
    <m/>
    <m/>
    <m/>
    <m/>
    <m/>
    <m/>
    <m/>
    <m/>
    <m/>
    <x v="13"/>
    <n v="0"/>
    <n v="0"/>
    <n v="0"/>
    <x v="0"/>
    <m/>
    <m/>
    <n v="40.799999999999997"/>
    <x v="0"/>
  </r>
  <r>
    <x v="30"/>
    <n v="28102"/>
    <x v="4506"/>
    <n v="1511"/>
    <n v="45789"/>
    <m/>
    <s v="Alberto"/>
    <m/>
    <m/>
    <m/>
    <n v="0"/>
    <m/>
    <m/>
    <m/>
    <m/>
    <m/>
    <m/>
    <m/>
    <m/>
    <m/>
    <m/>
    <m/>
    <m/>
    <m/>
    <m/>
    <m/>
    <m/>
    <m/>
    <m/>
    <m/>
    <x v="13"/>
    <n v="0"/>
    <n v="0"/>
    <n v="0"/>
    <x v="0"/>
    <m/>
    <m/>
    <n v="151.1"/>
    <x v="0"/>
  </r>
  <r>
    <x v="30"/>
    <n v="28104"/>
    <x v="4507"/>
    <n v="27238"/>
    <n v="45792"/>
    <m/>
    <s v="Alberto"/>
    <m/>
    <m/>
    <n v="45980"/>
    <n v="318"/>
    <m/>
    <n v="100"/>
    <s v="No"/>
    <m/>
    <s v="Sí"/>
    <n v="100"/>
    <n v="32892.5"/>
    <n v="32892.5"/>
    <n v="1"/>
    <n v="12"/>
    <n v="0"/>
    <n v="3"/>
    <s v="Recogida y colonias felinas Alba Servicios de Protección Animal SL"/>
    <s v="Sí"/>
    <s v="Sí"/>
    <m/>
    <m/>
    <m/>
    <m/>
    <x v="13"/>
    <n v="1"/>
    <n v="318"/>
    <n v="14"/>
    <x v="1"/>
    <n v="1.2075960055804391"/>
    <n v="1.2075960055804391"/>
    <n v="2723.8"/>
    <x v="1"/>
  </r>
  <r>
    <x v="30"/>
    <n v="28106"/>
    <x v="4508"/>
    <n v="134833"/>
    <n v="45792"/>
    <m/>
    <s v="Alberto"/>
    <n v="45960"/>
    <m/>
    <m/>
    <n v="986"/>
    <n v="45958"/>
    <n v="90"/>
    <s v="Sí"/>
    <n v="42852"/>
    <s v="Sí"/>
    <n v="90"/>
    <n v="117500"/>
    <n v="117500"/>
    <n v="184"/>
    <n v="464"/>
    <n v="18"/>
    <n v="99"/>
    <s v="Recogida Althenia, colonias felinas Catllejeros, Conviveanimalia, Dejando Huella, el _x000a_Cubil del desamparo y La Posada Felina"/>
    <s v="¿?"/>
    <s v="Sí"/>
    <m/>
    <m/>
    <m/>
    <m/>
    <x v="13"/>
    <n v="0.9"/>
    <n v="887"/>
    <n v="16"/>
    <x v="2"/>
    <n v="0.87144838429761262"/>
    <n v="0.87144838429761262"/>
    <n v="13483.3"/>
    <x v="2"/>
  </r>
  <r>
    <x v="30"/>
    <n v="28107"/>
    <x v="4509"/>
    <n v="602"/>
    <n v="45792"/>
    <m/>
    <s v="Alberto"/>
    <m/>
    <m/>
    <m/>
    <n v="0"/>
    <m/>
    <m/>
    <m/>
    <m/>
    <m/>
    <m/>
    <m/>
    <m/>
    <m/>
    <m/>
    <m/>
    <m/>
    <m/>
    <m/>
    <m/>
    <m/>
    <m/>
    <m/>
    <m/>
    <x v="13"/>
    <n v="0"/>
    <n v="0"/>
    <n v="0"/>
    <x v="0"/>
    <m/>
    <m/>
    <n v="60.2"/>
    <x v="0"/>
  </r>
  <r>
    <x v="30"/>
    <n v="28108"/>
    <x v="4510"/>
    <n v="6467"/>
    <n v="45792"/>
    <m/>
    <s v="Alberto"/>
    <m/>
    <m/>
    <m/>
    <n v="0"/>
    <m/>
    <m/>
    <m/>
    <m/>
    <m/>
    <m/>
    <m/>
    <m/>
    <m/>
    <m/>
    <m/>
    <m/>
    <m/>
    <m/>
    <m/>
    <m/>
    <m/>
    <m/>
    <m/>
    <x v="13"/>
    <n v="0"/>
    <n v="0"/>
    <n v="0"/>
    <x v="0"/>
    <m/>
    <m/>
    <n v="646.70000000000005"/>
    <x v="0"/>
  </r>
  <r>
    <x v="30"/>
    <n v="28109"/>
    <x v="4511"/>
    <n v="3136"/>
    <n v="45792"/>
    <m/>
    <s v="Alberto"/>
    <m/>
    <m/>
    <m/>
    <n v="0"/>
    <m/>
    <m/>
    <m/>
    <m/>
    <m/>
    <m/>
    <m/>
    <m/>
    <m/>
    <m/>
    <m/>
    <m/>
    <m/>
    <m/>
    <m/>
    <m/>
    <m/>
    <m/>
    <m/>
    <x v="13"/>
    <n v="0"/>
    <n v="0"/>
    <n v="0"/>
    <x v="0"/>
    <m/>
    <m/>
    <n v="313.60000000000002"/>
    <x v="0"/>
  </r>
  <r>
    <x v="30"/>
    <n v="28110"/>
    <x v="4512"/>
    <n v="3207"/>
    <n v="45792"/>
    <m/>
    <s v="Alberto"/>
    <m/>
    <m/>
    <m/>
    <n v="0"/>
    <m/>
    <m/>
    <m/>
    <m/>
    <m/>
    <m/>
    <m/>
    <m/>
    <m/>
    <m/>
    <m/>
    <m/>
    <m/>
    <m/>
    <m/>
    <m/>
    <m/>
    <m/>
    <m/>
    <x v="13"/>
    <n v="0"/>
    <n v="0"/>
    <n v="0"/>
    <x v="0"/>
    <m/>
    <m/>
    <n v="320.7"/>
    <x v="0"/>
  </r>
  <r>
    <x v="30"/>
    <n v="28111"/>
    <x v="4513"/>
    <n v="989"/>
    <n v="45792"/>
    <m/>
    <s v="Alberto"/>
    <m/>
    <m/>
    <m/>
    <n v="0"/>
    <m/>
    <m/>
    <m/>
    <m/>
    <m/>
    <m/>
    <m/>
    <m/>
    <m/>
    <m/>
    <m/>
    <m/>
    <m/>
    <m/>
    <m/>
    <m/>
    <m/>
    <m/>
    <m/>
    <x v="13"/>
    <n v="0"/>
    <n v="0"/>
    <n v="0"/>
    <x v="0"/>
    <m/>
    <m/>
    <n v="98.9"/>
    <x v="0"/>
  </r>
  <r>
    <x v="30"/>
    <n v="28112"/>
    <x v="4514"/>
    <n v="200"/>
    <n v="45792"/>
    <m/>
    <s v="Alberto"/>
    <m/>
    <m/>
    <m/>
    <n v="0"/>
    <m/>
    <m/>
    <m/>
    <m/>
    <m/>
    <m/>
    <m/>
    <m/>
    <m/>
    <m/>
    <m/>
    <m/>
    <m/>
    <m/>
    <m/>
    <m/>
    <m/>
    <m/>
    <m/>
    <x v="13"/>
    <n v="0"/>
    <n v="0"/>
    <n v="0"/>
    <x v="0"/>
    <m/>
    <m/>
    <n v="20"/>
    <x v="0"/>
  </r>
  <r>
    <x v="30"/>
    <n v="28113"/>
    <x v="4515"/>
    <n v="56003"/>
    <n v="45792"/>
    <m/>
    <s v="Alberto"/>
    <m/>
    <m/>
    <m/>
    <n v="0"/>
    <m/>
    <m/>
    <m/>
    <m/>
    <m/>
    <m/>
    <m/>
    <m/>
    <m/>
    <m/>
    <m/>
    <m/>
    <m/>
    <m/>
    <m/>
    <m/>
    <m/>
    <m/>
    <m/>
    <x v="13"/>
    <n v="0"/>
    <n v="0"/>
    <n v="0"/>
    <x v="0"/>
    <m/>
    <m/>
    <n v="5600.3"/>
    <x v="0"/>
  </r>
  <r>
    <x v="30"/>
    <n v="28114"/>
    <x v="4516"/>
    <n v="185"/>
    <n v="45792"/>
    <m/>
    <s v="Alberto"/>
    <m/>
    <m/>
    <m/>
    <n v="0"/>
    <m/>
    <m/>
    <m/>
    <m/>
    <m/>
    <m/>
    <m/>
    <m/>
    <m/>
    <m/>
    <m/>
    <m/>
    <m/>
    <m/>
    <m/>
    <m/>
    <m/>
    <m/>
    <m/>
    <x v="13"/>
    <n v="0"/>
    <n v="0"/>
    <n v="0"/>
    <x v="0"/>
    <m/>
    <m/>
    <n v="18.5"/>
    <x v="0"/>
  </r>
  <r>
    <x v="30"/>
    <n v="28115"/>
    <x v="4517"/>
    <n v="89378"/>
    <n v="45792"/>
    <n v="45835"/>
    <s v="Alberto"/>
    <s v="18/06/25 Me manda notificación pero no veo respuesta"/>
    <s v="FASE 2"/>
    <s v="25/06/25 y 24/11/25"/>
    <n v="1800"/>
    <m/>
    <m/>
    <s v="No"/>
    <m/>
    <s v="Sí"/>
    <m/>
    <n v="30000"/>
    <n v="82473.600000000006"/>
    <n v="54"/>
    <n v="76"/>
    <n v="29"/>
    <n v="52"/>
    <s v="Arat Veterinario Torrelodones"/>
    <s v="Sí"/>
    <s v="Si"/>
    <m/>
    <m/>
    <m/>
    <m/>
    <x v="13"/>
    <n v="0"/>
    <n v="0"/>
    <n v="12"/>
    <x v="1"/>
    <n v="0.3356530689878941"/>
    <n v="0.9227505650159995"/>
    <n v="8937.7999999999993"/>
    <x v="1"/>
  </r>
  <r>
    <x v="30"/>
    <n v="28116"/>
    <x v="4518"/>
    <n v="1292"/>
    <n v="45792"/>
    <m/>
    <s v="Alberto"/>
    <m/>
    <m/>
    <m/>
    <n v="0"/>
    <m/>
    <m/>
    <m/>
    <m/>
    <m/>
    <m/>
    <m/>
    <m/>
    <m/>
    <m/>
    <m/>
    <m/>
    <m/>
    <m/>
    <m/>
    <m/>
    <m/>
    <m/>
    <m/>
    <x v="13"/>
    <n v="0"/>
    <n v="0"/>
    <n v="0"/>
    <x v="0"/>
    <m/>
    <m/>
    <n v="129.19999999999999"/>
    <x v="0"/>
  </r>
  <r>
    <x v="30"/>
    <n v="28117"/>
    <x v="4519"/>
    <n v="139"/>
    <n v="45792"/>
    <m/>
    <s v="Alberto"/>
    <m/>
    <m/>
    <m/>
    <n v="0"/>
    <m/>
    <m/>
    <m/>
    <m/>
    <m/>
    <m/>
    <m/>
    <m/>
    <m/>
    <m/>
    <m/>
    <m/>
    <m/>
    <m/>
    <m/>
    <m/>
    <m/>
    <m/>
    <m/>
    <x v="13"/>
    <n v="0"/>
    <n v="0"/>
    <n v="0"/>
    <x v="0"/>
    <m/>
    <m/>
    <n v="13.9"/>
    <x v="0"/>
  </r>
  <r>
    <x v="30"/>
    <n v="28118"/>
    <x v="4520"/>
    <n v="93"/>
    <n v="45792"/>
    <m/>
    <s v="Alberto"/>
    <s v="Rechazado no tenemos presupuesto"/>
    <m/>
    <m/>
    <n v="0"/>
    <m/>
    <m/>
    <m/>
    <m/>
    <m/>
    <m/>
    <m/>
    <m/>
    <m/>
    <m/>
    <m/>
    <m/>
    <m/>
    <m/>
    <m/>
    <m/>
    <m/>
    <m/>
    <m/>
    <x v="13"/>
    <n v="0"/>
    <n v="0"/>
    <n v="0"/>
    <x v="0"/>
    <m/>
    <m/>
    <n v="9.3000000000000007"/>
    <x v="0"/>
  </r>
  <r>
    <x v="30"/>
    <n v="28902"/>
    <x v="4521"/>
    <n v="775"/>
    <n v="45792"/>
    <m/>
    <s v="Alberto"/>
    <s v="13/06/25 Faltan preguntas 9 y 10"/>
    <s v="FASE 2"/>
    <m/>
    <n v="69"/>
    <n v="45666"/>
    <n v="47.83"/>
    <s v="Sí"/>
    <n v="45506"/>
    <s v="Sí"/>
    <n v="47.83"/>
    <n v="6465.1"/>
    <n v="3052.55"/>
    <n v="0"/>
    <n v="0"/>
    <n v="0"/>
    <n v="0"/>
    <s v="Asociación ANAA"/>
    <s v="?"/>
    <s v="?"/>
    <m/>
    <m/>
    <m/>
    <m/>
    <x v="13"/>
    <n v="0.4783"/>
    <n v="33"/>
    <n v="16"/>
    <x v="2"/>
    <n v="8.3420645161290334"/>
    <n v="3.9387741935483875"/>
    <n v="77.5"/>
    <x v="1"/>
  </r>
  <r>
    <x v="30"/>
    <n v="28119"/>
    <x v="4522"/>
    <n v="4001"/>
    <n v="45792"/>
    <m/>
    <s v="Alberto"/>
    <m/>
    <m/>
    <m/>
    <n v="0"/>
    <m/>
    <m/>
    <m/>
    <m/>
    <m/>
    <m/>
    <m/>
    <m/>
    <m/>
    <m/>
    <m/>
    <m/>
    <m/>
    <m/>
    <m/>
    <m/>
    <m/>
    <m/>
    <m/>
    <x v="13"/>
    <n v="0"/>
    <n v="0"/>
    <n v="0"/>
    <x v="0"/>
    <m/>
    <m/>
    <n v="400.1"/>
    <x v="0"/>
  </r>
  <r>
    <x v="30"/>
    <n v="28120"/>
    <x v="4523"/>
    <n v="1707"/>
    <n v="45792"/>
    <m/>
    <s v="Alberto"/>
    <m/>
    <m/>
    <m/>
    <n v="0"/>
    <m/>
    <m/>
    <m/>
    <m/>
    <m/>
    <m/>
    <m/>
    <m/>
    <m/>
    <m/>
    <m/>
    <m/>
    <m/>
    <m/>
    <m/>
    <m/>
    <m/>
    <m/>
    <m/>
    <x v="13"/>
    <n v="0"/>
    <n v="0"/>
    <n v="0"/>
    <x v="0"/>
    <m/>
    <m/>
    <n v="170.7"/>
    <x v="0"/>
  </r>
  <r>
    <x v="30"/>
    <n v="28121"/>
    <x v="4524"/>
    <n v="288"/>
    <n v="45792"/>
    <m/>
    <s v="Alberto"/>
    <m/>
    <m/>
    <m/>
    <n v="0"/>
    <m/>
    <m/>
    <m/>
    <m/>
    <m/>
    <m/>
    <m/>
    <m/>
    <m/>
    <m/>
    <m/>
    <m/>
    <m/>
    <m/>
    <m/>
    <m/>
    <m/>
    <m/>
    <m/>
    <x v="13"/>
    <n v="0"/>
    <n v="0"/>
    <n v="0"/>
    <x v="0"/>
    <m/>
    <m/>
    <n v="28.8"/>
    <x v="0"/>
  </r>
  <r>
    <x v="30"/>
    <n v="28122"/>
    <x v="4525"/>
    <n v="900"/>
    <n v="45792"/>
    <m/>
    <s v="Alberto"/>
    <m/>
    <m/>
    <m/>
    <n v="0"/>
    <m/>
    <m/>
    <m/>
    <m/>
    <m/>
    <m/>
    <m/>
    <m/>
    <m/>
    <m/>
    <m/>
    <m/>
    <m/>
    <m/>
    <m/>
    <m/>
    <m/>
    <m/>
    <m/>
    <x v="13"/>
    <n v="0"/>
    <n v="0"/>
    <n v="0"/>
    <x v="0"/>
    <m/>
    <m/>
    <n v="90"/>
    <x v="0"/>
  </r>
  <r>
    <x v="30"/>
    <n v="28123"/>
    <x v="4526"/>
    <n v="101949"/>
    <n v="45792"/>
    <n v="45835"/>
    <s v="Alberto"/>
    <s v="18/06/25 rechazada reelaboración"/>
    <s v="FASE 2"/>
    <n v="46069"/>
    <n v="515"/>
    <n v="46053"/>
    <n v="78"/>
    <s v="Sí"/>
    <n v="2015"/>
    <s v="Sí"/>
    <n v="78"/>
    <n v="33112"/>
    <n v="349153.03"/>
    <n v="486"/>
    <n v="604"/>
    <n v="34"/>
    <n v="117"/>
    <s v="Rivanimal"/>
    <s v="Sí"/>
    <s v="No"/>
    <m/>
    <m/>
    <m/>
    <m/>
    <x v="13"/>
    <n v="0.78"/>
    <n v="402"/>
    <n v="16"/>
    <x v="2"/>
    <n v="0.32478984590334381"/>
    <n v="3.4247813122247401"/>
    <n v="10194.9"/>
    <x v="2"/>
  </r>
  <r>
    <x v="30"/>
    <n v="28124"/>
    <x v="4527"/>
    <n v="131"/>
    <n v="45792"/>
    <m/>
    <s v="Alberto"/>
    <m/>
    <m/>
    <m/>
    <n v="0"/>
    <m/>
    <m/>
    <m/>
    <m/>
    <m/>
    <m/>
    <m/>
    <m/>
    <m/>
    <m/>
    <m/>
    <m/>
    <m/>
    <m/>
    <m/>
    <m/>
    <m/>
    <m/>
    <m/>
    <x v="13"/>
    <n v="0"/>
    <n v="0"/>
    <n v="0"/>
    <x v="0"/>
    <m/>
    <m/>
    <n v="13.1"/>
    <x v="0"/>
  </r>
  <r>
    <x v="30"/>
    <n v="28125"/>
    <x v="4528"/>
    <n v="4725"/>
    <n v="45792"/>
    <m/>
    <s v="Alberto"/>
    <m/>
    <m/>
    <m/>
    <n v="0"/>
    <m/>
    <m/>
    <m/>
    <m/>
    <m/>
    <m/>
    <m/>
    <m/>
    <m/>
    <m/>
    <m/>
    <m/>
    <m/>
    <m/>
    <m/>
    <m/>
    <m/>
    <m/>
    <m/>
    <x v="13"/>
    <n v="0"/>
    <n v="0"/>
    <n v="0"/>
    <x v="0"/>
    <m/>
    <m/>
    <n v="472.5"/>
    <x v="0"/>
  </r>
  <r>
    <x v="30"/>
    <n v="28126"/>
    <x v="4529"/>
    <n v="73"/>
    <n v="45792"/>
    <m/>
    <s v="Alberto"/>
    <m/>
    <m/>
    <m/>
    <n v="0"/>
    <m/>
    <m/>
    <m/>
    <m/>
    <m/>
    <m/>
    <m/>
    <m/>
    <m/>
    <m/>
    <m/>
    <m/>
    <m/>
    <m/>
    <m/>
    <m/>
    <m/>
    <m/>
    <m/>
    <x v="13"/>
    <n v="0"/>
    <n v="0"/>
    <n v="0"/>
    <x v="0"/>
    <m/>
    <m/>
    <n v="7.3"/>
    <x v="0"/>
  </r>
  <r>
    <x v="30"/>
    <n v="28127"/>
    <x v="4530"/>
    <n v="98590"/>
    <n v="45792"/>
    <m/>
    <s v="Alberto"/>
    <m/>
    <m/>
    <m/>
    <n v="0"/>
    <m/>
    <m/>
    <m/>
    <m/>
    <m/>
    <m/>
    <m/>
    <m/>
    <m/>
    <m/>
    <m/>
    <m/>
    <m/>
    <m/>
    <m/>
    <m/>
    <m/>
    <m/>
    <m/>
    <x v="13"/>
    <n v="0"/>
    <n v="0"/>
    <n v="0"/>
    <x v="0"/>
    <m/>
    <m/>
    <n v="9859"/>
    <x v="0"/>
  </r>
  <r>
    <x v="30"/>
    <n v="28128"/>
    <x v="4531"/>
    <n v="580"/>
    <n v="45792"/>
    <m/>
    <s v="Alberto"/>
    <m/>
    <m/>
    <m/>
    <n v="0"/>
    <m/>
    <m/>
    <m/>
    <m/>
    <m/>
    <m/>
    <m/>
    <m/>
    <m/>
    <m/>
    <m/>
    <m/>
    <m/>
    <m/>
    <m/>
    <m/>
    <m/>
    <m/>
    <m/>
    <x v="13"/>
    <n v="0"/>
    <n v="0"/>
    <n v="0"/>
    <x v="0"/>
    <m/>
    <m/>
    <n v="58"/>
    <x v="0"/>
  </r>
  <r>
    <x v="30"/>
    <n v="28129"/>
    <x v="4532"/>
    <n v="13762"/>
    <n v="45792"/>
    <n v="45828"/>
    <s v="Alberto"/>
    <s v="27/05/25 Solo contesta al plan de gestion"/>
    <s v="FASE 2"/>
    <n v="46034"/>
    <n v="0"/>
    <m/>
    <m/>
    <s v="Sí"/>
    <n v="45769"/>
    <s v="Sí"/>
    <m/>
    <n v="7000"/>
    <n v="84000"/>
    <n v="47"/>
    <n v="8"/>
    <n v="11"/>
    <n v="11"/>
    <s v="Albergue Canino Jasmi"/>
    <s v="Sí"/>
    <s v="No"/>
    <m/>
    <m/>
    <m/>
    <m/>
    <x v="13"/>
    <n v="0"/>
    <n v="0"/>
    <n v="12"/>
    <x v="1"/>
    <n v="0.50864699898270604"/>
    <n v="6.1037639877924716"/>
    <n v="1376.2"/>
    <x v="0"/>
  </r>
  <r>
    <x v="30"/>
    <n v="28130"/>
    <x v="4533"/>
    <n v="38980"/>
    <n v="45792"/>
    <m/>
    <s v="Alberto"/>
    <m/>
    <m/>
    <m/>
    <n v="0"/>
    <m/>
    <m/>
    <m/>
    <m/>
    <m/>
    <m/>
    <m/>
    <m/>
    <m/>
    <m/>
    <m/>
    <m/>
    <m/>
    <m/>
    <m/>
    <m/>
    <m/>
    <m/>
    <m/>
    <x v="13"/>
    <n v="0"/>
    <n v="0"/>
    <n v="0"/>
    <x v="0"/>
    <m/>
    <m/>
    <n v="3898"/>
    <x v="0"/>
  </r>
  <r>
    <x v="30"/>
    <n v="28131"/>
    <x v="4534"/>
    <n v="18735"/>
    <n v="45792"/>
    <m/>
    <s v="Alberto"/>
    <m/>
    <m/>
    <m/>
    <n v="0"/>
    <m/>
    <m/>
    <m/>
    <m/>
    <m/>
    <m/>
    <m/>
    <m/>
    <m/>
    <m/>
    <m/>
    <m/>
    <m/>
    <m/>
    <m/>
    <m/>
    <m/>
    <m/>
    <m/>
    <x v="13"/>
    <n v="0"/>
    <n v="0"/>
    <n v="0"/>
    <x v="0"/>
    <m/>
    <m/>
    <n v="1873.5"/>
    <x v="0"/>
  </r>
  <r>
    <x v="30"/>
    <n v="28132"/>
    <x v="4535"/>
    <n v="20733"/>
    <n v="45792"/>
    <m/>
    <s v="Alberto"/>
    <m/>
    <m/>
    <m/>
    <n v="0"/>
    <m/>
    <m/>
    <m/>
    <m/>
    <m/>
    <m/>
    <m/>
    <m/>
    <m/>
    <m/>
    <m/>
    <m/>
    <m/>
    <m/>
    <m/>
    <m/>
    <m/>
    <m/>
    <m/>
    <x v="13"/>
    <n v="0"/>
    <n v="0"/>
    <n v="0"/>
    <x v="0"/>
    <m/>
    <m/>
    <n v="2073.3000000000002"/>
    <x v="0"/>
  </r>
  <r>
    <x v="30"/>
    <n v="28133"/>
    <x v="4536"/>
    <n v="9159"/>
    <n v="45792"/>
    <m/>
    <s v="Alberto"/>
    <s v="31/07/25 Manda datos. Email datos bastante confidenciales, para qué es la consulta, respondo datos publicos"/>
    <m/>
    <m/>
    <n v="700"/>
    <s v="?"/>
    <n v="70"/>
    <s v="Sí"/>
    <n v="45532"/>
    <s v="Sí"/>
    <n v="35.71"/>
    <n v="12000"/>
    <n v="39000"/>
    <n v="35"/>
    <n v="10"/>
    <n v="6"/>
    <n v="3"/>
    <s v="Arat Veterinarios"/>
    <s v="Sí"/>
    <s v="Sí"/>
    <m/>
    <m/>
    <m/>
    <m/>
    <x v="13"/>
    <n v="0.7"/>
    <n v="490"/>
    <n v="16"/>
    <x v="2"/>
    <n v="1.3101867016049786"/>
    <n v="4.2581067802161812"/>
    <n v="915.9"/>
    <x v="1"/>
  </r>
  <r>
    <x v="30"/>
    <n v="28134"/>
    <x v="4537"/>
    <n v="94969"/>
    <n v="45792"/>
    <m/>
    <s v="Alberto"/>
    <m/>
    <m/>
    <m/>
    <n v="0"/>
    <m/>
    <m/>
    <m/>
    <m/>
    <m/>
    <m/>
    <m/>
    <m/>
    <m/>
    <m/>
    <m/>
    <m/>
    <m/>
    <m/>
    <m/>
    <m/>
    <m/>
    <m/>
    <m/>
    <x v="13"/>
    <n v="0"/>
    <n v="0"/>
    <n v="0"/>
    <x v="0"/>
    <m/>
    <m/>
    <n v="9496.9"/>
    <x v="0"/>
  </r>
  <r>
    <x v="30"/>
    <n v="28135"/>
    <x v="4538"/>
    <n v="1517"/>
    <n v="45792"/>
    <m/>
    <s v="Alberto"/>
    <m/>
    <m/>
    <m/>
    <n v="0"/>
    <m/>
    <m/>
    <m/>
    <m/>
    <m/>
    <m/>
    <m/>
    <m/>
    <m/>
    <m/>
    <m/>
    <m/>
    <m/>
    <m/>
    <m/>
    <m/>
    <m/>
    <m/>
    <m/>
    <x v="13"/>
    <n v="0"/>
    <n v="0"/>
    <n v="0"/>
    <x v="0"/>
    <m/>
    <m/>
    <n v="151.69999999999999"/>
    <x v="0"/>
  </r>
  <r>
    <x v="30"/>
    <n v="28136"/>
    <x v="4539"/>
    <n v="999"/>
    <n v="45792"/>
    <m/>
    <s v="Alberto"/>
    <s v="12/06/25 Rechazada falta de medios y reelaboración de datos"/>
    <m/>
    <m/>
    <n v="0"/>
    <m/>
    <m/>
    <m/>
    <m/>
    <m/>
    <m/>
    <m/>
    <m/>
    <m/>
    <m/>
    <m/>
    <m/>
    <m/>
    <m/>
    <m/>
    <m/>
    <m/>
    <m/>
    <m/>
    <x v="13"/>
    <n v="0"/>
    <n v="0"/>
    <n v="0"/>
    <x v="0"/>
    <m/>
    <m/>
    <n v="99.9"/>
    <x v="0"/>
  </r>
  <r>
    <x v="30"/>
    <n v="28137"/>
    <x v="4540"/>
    <n v="2785"/>
    <n v="45792"/>
    <m/>
    <s v="Alberto"/>
    <s v="22/05/25 intenta responder concejal por email"/>
    <m/>
    <m/>
    <n v="0"/>
    <m/>
    <m/>
    <m/>
    <m/>
    <m/>
    <m/>
    <m/>
    <m/>
    <m/>
    <m/>
    <m/>
    <m/>
    <m/>
    <m/>
    <m/>
    <m/>
    <m/>
    <m/>
    <m/>
    <x v="13"/>
    <n v="0"/>
    <n v="0"/>
    <n v="0"/>
    <x v="0"/>
    <m/>
    <m/>
    <n v="278.5"/>
    <x v="0"/>
  </r>
  <r>
    <x v="30"/>
    <n v="28138"/>
    <x v="4541"/>
    <n v="105"/>
    <n v="45792"/>
    <m/>
    <s v="Alberto"/>
    <m/>
    <m/>
    <m/>
    <n v="0"/>
    <m/>
    <m/>
    <m/>
    <m/>
    <m/>
    <m/>
    <m/>
    <m/>
    <m/>
    <m/>
    <m/>
    <m/>
    <m/>
    <m/>
    <m/>
    <m/>
    <m/>
    <m/>
    <m/>
    <x v="13"/>
    <n v="0"/>
    <n v="0"/>
    <n v="0"/>
    <x v="0"/>
    <m/>
    <m/>
    <n v="10.5"/>
    <x v="0"/>
  </r>
  <r>
    <x v="30"/>
    <n v="28140"/>
    <x v="4542"/>
    <n v="4634"/>
    <n v="45792"/>
    <m/>
    <s v="Alberto"/>
    <m/>
    <m/>
    <m/>
    <n v="0"/>
    <m/>
    <m/>
    <m/>
    <m/>
    <m/>
    <m/>
    <m/>
    <m/>
    <m/>
    <m/>
    <m/>
    <m/>
    <m/>
    <m/>
    <m/>
    <m/>
    <m/>
    <m/>
    <m/>
    <x v="13"/>
    <n v="0"/>
    <n v="0"/>
    <n v="0"/>
    <x v="0"/>
    <m/>
    <m/>
    <n v="463.4"/>
    <x v="0"/>
  </r>
  <r>
    <x v="30"/>
    <n v="28141"/>
    <x v="4543"/>
    <n v="9657"/>
    <n v="45792"/>
    <s v="02/06/25 ref03/760150.9/25"/>
    <s v="Alberto"/>
    <s v="16/05/25 RECHAZADO &quot;NO HAY NINGUNA SOLICITUD FORMAL&quot;"/>
    <s v="FASE 2"/>
    <m/>
    <n v="0"/>
    <m/>
    <m/>
    <m/>
    <m/>
    <m/>
    <m/>
    <m/>
    <m/>
    <m/>
    <m/>
    <m/>
    <m/>
    <m/>
    <m/>
    <m/>
    <m/>
    <m/>
    <m/>
    <m/>
    <x v="13"/>
    <n v="0"/>
    <n v="0"/>
    <n v="0"/>
    <x v="0"/>
    <m/>
    <m/>
    <n v="965.7"/>
    <x v="0"/>
  </r>
  <r>
    <x v="30"/>
    <n v="28143"/>
    <x v="4544"/>
    <n v="95"/>
    <n v="45792"/>
    <m/>
    <s v="Alberto"/>
    <n v="45798"/>
    <s v="OK"/>
    <m/>
    <n v="50"/>
    <s v="05/25"/>
    <n v="2"/>
    <s v="No"/>
    <m/>
    <s v="No"/>
    <n v="0"/>
    <n v="0"/>
    <n v="0"/>
    <n v="0"/>
    <n v="0"/>
    <n v="0"/>
    <n v="0"/>
    <s v="No"/>
    <s v="No"/>
    <s v="No"/>
    <m/>
    <m/>
    <m/>
    <m/>
    <x v="13"/>
    <n v="0.02"/>
    <n v="1"/>
    <n v="15"/>
    <x v="1"/>
    <n v="0"/>
    <n v="0"/>
    <n v="9.5"/>
    <x v="3"/>
  </r>
  <r>
    <x v="30"/>
    <n v="28144"/>
    <x v="4545"/>
    <n v="9441"/>
    <n v="45792"/>
    <m/>
    <s v="Alberto"/>
    <m/>
    <m/>
    <m/>
    <n v="0"/>
    <m/>
    <m/>
    <m/>
    <m/>
    <m/>
    <m/>
    <m/>
    <m/>
    <m/>
    <m/>
    <m/>
    <m/>
    <m/>
    <m/>
    <m/>
    <m/>
    <m/>
    <m/>
    <m/>
    <x v="13"/>
    <n v="0"/>
    <n v="0"/>
    <n v="0"/>
    <x v="0"/>
    <m/>
    <m/>
    <n v="944.1"/>
    <x v="0"/>
  </r>
  <r>
    <x v="30"/>
    <n v="28145"/>
    <x v="4546"/>
    <n v="4533"/>
    <n v="45792"/>
    <m/>
    <s v="Alberto"/>
    <m/>
    <m/>
    <m/>
    <n v="0"/>
    <m/>
    <m/>
    <m/>
    <m/>
    <m/>
    <m/>
    <m/>
    <m/>
    <m/>
    <m/>
    <m/>
    <m/>
    <m/>
    <m/>
    <m/>
    <m/>
    <m/>
    <m/>
    <m/>
    <x v="13"/>
    <n v="0"/>
    <n v="0"/>
    <n v="0"/>
    <x v="0"/>
    <m/>
    <m/>
    <n v="453.3"/>
    <x v="0"/>
  </r>
  <r>
    <x v="30"/>
    <n v="28146"/>
    <x v="4547"/>
    <n v="2810"/>
    <n v="45792"/>
    <m/>
    <s v="Alberto"/>
    <m/>
    <m/>
    <m/>
    <n v="0"/>
    <m/>
    <m/>
    <m/>
    <m/>
    <m/>
    <m/>
    <m/>
    <m/>
    <m/>
    <m/>
    <m/>
    <m/>
    <m/>
    <m/>
    <m/>
    <m/>
    <m/>
    <m/>
    <m/>
    <x v="13"/>
    <n v="0"/>
    <n v="0"/>
    <n v="0"/>
    <x v="0"/>
    <m/>
    <m/>
    <n v="281"/>
    <x v="0"/>
  </r>
  <r>
    <x v="30"/>
    <n v="28147"/>
    <x v="4548"/>
    <n v="1387"/>
    <n v="45792"/>
    <m/>
    <s v="Alberto"/>
    <m/>
    <m/>
    <m/>
    <n v="0"/>
    <m/>
    <m/>
    <m/>
    <m/>
    <m/>
    <m/>
    <m/>
    <m/>
    <m/>
    <m/>
    <m/>
    <m/>
    <m/>
    <m/>
    <m/>
    <m/>
    <m/>
    <m/>
    <m/>
    <x v="13"/>
    <n v="0"/>
    <n v="0"/>
    <n v="0"/>
    <x v="0"/>
    <m/>
    <m/>
    <n v="138.69999999999999"/>
    <x v="0"/>
  </r>
  <r>
    <x v="30"/>
    <n v="28148"/>
    <x v="4549"/>
    <n v="140626"/>
    <n v="45792"/>
    <m/>
    <s v="Alberto"/>
    <n v="45817"/>
    <s v="OK"/>
    <m/>
    <n v="0"/>
    <m/>
    <m/>
    <s v="No"/>
    <m/>
    <s v="No"/>
    <n v="0"/>
    <n v="30000"/>
    <n v="33600"/>
    <n v="110"/>
    <n v="262"/>
    <n v="18"/>
    <n v="9"/>
    <s v="Asociación protectora de Animales Hoope"/>
    <s v="Sí"/>
    <s v="Sí"/>
    <m/>
    <m/>
    <m/>
    <m/>
    <x v="13"/>
    <n v="0"/>
    <n v="0"/>
    <n v="12"/>
    <x v="1"/>
    <n v="0.21333181630708403"/>
    <n v="0.23893163426393413"/>
    <n v="14062.6"/>
    <x v="0"/>
  </r>
  <r>
    <x v="30"/>
    <n v="28149"/>
    <x v="4550"/>
    <n v="10378"/>
    <n v="45792"/>
    <m/>
    <s v="Alberto"/>
    <m/>
    <m/>
    <m/>
    <n v="0"/>
    <m/>
    <m/>
    <m/>
    <m/>
    <m/>
    <m/>
    <m/>
    <m/>
    <m/>
    <m/>
    <m/>
    <m/>
    <m/>
    <m/>
    <m/>
    <m/>
    <m/>
    <m/>
    <m/>
    <x v="13"/>
    <n v="0"/>
    <n v="0"/>
    <n v="0"/>
    <x v="0"/>
    <m/>
    <m/>
    <n v="1037.8"/>
    <x v="0"/>
  </r>
  <r>
    <x v="30"/>
    <n v="28150"/>
    <x v="4551"/>
    <n v="4893"/>
    <n v="45792"/>
    <m/>
    <s v="Alberto"/>
    <m/>
    <m/>
    <m/>
    <n v="0"/>
    <m/>
    <m/>
    <m/>
    <m/>
    <m/>
    <m/>
    <m/>
    <m/>
    <m/>
    <m/>
    <m/>
    <m/>
    <m/>
    <m/>
    <m/>
    <m/>
    <m/>
    <m/>
    <m/>
    <x v="13"/>
    <n v="0"/>
    <n v="0"/>
    <n v="0"/>
    <x v="0"/>
    <m/>
    <m/>
    <n v="489.3"/>
    <x v="0"/>
  </r>
  <r>
    <x v="30"/>
    <n v="28151"/>
    <x v="4552"/>
    <n v="4991"/>
    <n v="45792"/>
    <m/>
    <s v="Alberto"/>
    <m/>
    <m/>
    <m/>
    <n v="0"/>
    <m/>
    <m/>
    <m/>
    <m/>
    <m/>
    <m/>
    <m/>
    <m/>
    <m/>
    <m/>
    <m/>
    <m/>
    <m/>
    <m/>
    <m/>
    <m/>
    <m/>
    <m/>
    <m/>
    <x v="13"/>
    <n v="0"/>
    <n v="0"/>
    <n v="0"/>
    <x v="0"/>
    <m/>
    <m/>
    <n v="499.1"/>
    <x v="0"/>
  </r>
  <r>
    <x v="30"/>
    <n v="28152"/>
    <x v="4553"/>
    <n v="25316"/>
    <n v="45792"/>
    <m/>
    <s v="Alberto"/>
    <n v="45835"/>
    <s v="FASE 2"/>
    <m/>
    <n v="432"/>
    <n v="2023"/>
    <n v="80"/>
    <s v="Si"/>
    <n v="2024"/>
    <m/>
    <n v="0"/>
    <n v="0"/>
    <n v="0"/>
    <n v="0"/>
    <n v="0"/>
    <n v="0"/>
    <n v="0"/>
    <s v="Empresa ARAT y asociación voluntarios Torrefelina"/>
    <m/>
    <m/>
    <m/>
    <m/>
    <m/>
    <m/>
    <x v="13"/>
    <n v="0.8"/>
    <n v="346"/>
    <n v="13"/>
    <x v="1"/>
    <n v="0"/>
    <n v="0"/>
    <n v="2531.6"/>
    <x v="1"/>
  </r>
  <r>
    <x v="30"/>
    <n v="28153"/>
    <x v="4554"/>
    <n v="1132"/>
    <n v="45792"/>
    <m/>
    <s v="Alberto"/>
    <m/>
    <m/>
    <m/>
    <n v="0"/>
    <m/>
    <m/>
    <m/>
    <m/>
    <m/>
    <m/>
    <m/>
    <m/>
    <m/>
    <m/>
    <m/>
    <m/>
    <m/>
    <m/>
    <m/>
    <m/>
    <m/>
    <m/>
    <m/>
    <x v="13"/>
    <n v="0"/>
    <n v="0"/>
    <n v="0"/>
    <x v="0"/>
    <m/>
    <m/>
    <n v="113.2"/>
    <x v="0"/>
  </r>
  <r>
    <x v="30"/>
    <n v="28154"/>
    <x v="4555"/>
    <n v="7758"/>
    <n v="45792"/>
    <m/>
    <s v="Alberto"/>
    <m/>
    <m/>
    <m/>
    <n v="0"/>
    <m/>
    <m/>
    <m/>
    <m/>
    <m/>
    <m/>
    <m/>
    <m/>
    <m/>
    <m/>
    <m/>
    <m/>
    <m/>
    <m/>
    <m/>
    <m/>
    <m/>
    <m/>
    <m/>
    <x v="13"/>
    <n v="0"/>
    <n v="0"/>
    <n v="0"/>
    <x v="0"/>
    <m/>
    <m/>
    <n v="775.8"/>
    <x v="0"/>
  </r>
  <r>
    <x v="30"/>
    <n v="28903"/>
    <x v="4556"/>
    <n v="52932"/>
    <n v="45792"/>
    <m/>
    <s v="Alberto"/>
    <m/>
    <m/>
    <m/>
    <n v="0"/>
    <m/>
    <m/>
    <m/>
    <m/>
    <m/>
    <m/>
    <m/>
    <m/>
    <m/>
    <m/>
    <m/>
    <m/>
    <m/>
    <m/>
    <m/>
    <m/>
    <m/>
    <m/>
    <m/>
    <x v="13"/>
    <n v="0"/>
    <n v="0"/>
    <n v="0"/>
    <x v="0"/>
    <m/>
    <m/>
    <n v="5293.2"/>
    <x v="0"/>
  </r>
  <r>
    <x v="30"/>
    <n v="28155"/>
    <x v="4557"/>
    <n v="645"/>
    <n v="45793"/>
    <m/>
    <s v="Alberto"/>
    <m/>
    <m/>
    <m/>
    <n v="0"/>
    <m/>
    <m/>
    <m/>
    <m/>
    <m/>
    <m/>
    <m/>
    <m/>
    <m/>
    <m/>
    <m/>
    <m/>
    <m/>
    <m/>
    <m/>
    <m/>
    <m/>
    <m/>
    <m/>
    <x v="13"/>
    <n v="0"/>
    <n v="0"/>
    <n v="0"/>
    <x v="0"/>
    <m/>
    <m/>
    <n v="64.5"/>
    <x v="0"/>
  </r>
  <r>
    <x v="30"/>
    <n v="28156"/>
    <x v="4558"/>
    <n v="1823"/>
    <n v="45793"/>
    <n v="45832"/>
    <s v="Alberto"/>
    <s v="02/06/25 Nos mandan a trasparencia, 07/08/25 que la información ya está publicada"/>
    <s v="FASE 2"/>
    <s v="8/10 traparencia lo archiva"/>
    <n v="0"/>
    <s v="?"/>
    <m/>
    <s v=" Sí"/>
    <n v="45468"/>
    <s v="Sí"/>
    <m/>
    <m/>
    <m/>
    <m/>
    <m/>
    <m/>
    <m/>
    <s v="Recogida Centro Integral de Acogida de Animales de la Comunidad de Madrid (CIAAM), "/>
    <s v="?"/>
    <s v="?"/>
    <m/>
    <m/>
    <m/>
    <m/>
    <x v="13"/>
    <n v="0"/>
    <n v="0"/>
    <n v="7"/>
    <x v="1"/>
    <m/>
    <m/>
    <n v="182.3"/>
    <x v="0"/>
  </r>
  <r>
    <x v="30"/>
    <n v="28157"/>
    <x v="4559"/>
    <n v="1094"/>
    <n v="45793"/>
    <m/>
    <s v="Alberto"/>
    <m/>
    <m/>
    <m/>
    <n v="0"/>
    <m/>
    <m/>
    <m/>
    <m/>
    <m/>
    <m/>
    <m/>
    <m/>
    <m/>
    <m/>
    <m/>
    <m/>
    <m/>
    <m/>
    <m/>
    <m/>
    <m/>
    <m/>
    <m/>
    <x v="13"/>
    <n v="0"/>
    <n v="0"/>
    <n v="0"/>
    <x v="0"/>
    <m/>
    <m/>
    <n v="109.4"/>
    <x v="0"/>
  </r>
  <r>
    <x v="30"/>
    <n v="28158"/>
    <x v="4560"/>
    <n v="1052"/>
    <n v="45793"/>
    <m/>
    <s v="Alberto"/>
    <m/>
    <m/>
    <m/>
    <n v="0"/>
    <m/>
    <m/>
    <m/>
    <m/>
    <m/>
    <m/>
    <m/>
    <m/>
    <m/>
    <m/>
    <m/>
    <m/>
    <m/>
    <m/>
    <m/>
    <m/>
    <m/>
    <m/>
    <m/>
    <x v="13"/>
    <n v="0"/>
    <n v="0"/>
    <n v="0"/>
    <x v="0"/>
    <m/>
    <m/>
    <n v="105.2"/>
    <x v="0"/>
  </r>
  <r>
    <x v="30"/>
    <n v="28159"/>
    <x v="4561"/>
    <n v="833"/>
    <n v="45793"/>
    <m/>
    <s v="Alberto"/>
    <m/>
    <m/>
    <m/>
    <n v="0"/>
    <m/>
    <m/>
    <m/>
    <m/>
    <m/>
    <m/>
    <m/>
    <m/>
    <m/>
    <m/>
    <m/>
    <m/>
    <m/>
    <m/>
    <m/>
    <m/>
    <m/>
    <m/>
    <m/>
    <x v="13"/>
    <n v="0"/>
    <n v="0"/>
    <n v="0"/>
    <x v="0"/>
    <m/>
    <m/>
    <n v="83.3"/>
    <x v="0"/>
  </r>
  <r>
    <x v="30"/>
    <n v="28160"/>
    <x v="4562"/>
    <n v="14164"/>
    <n v="45793"/>
    <m/>
    <s v="Alberto"/>
    <m/>
    <m/>
    <m/>
    <n v="0"/>
    <m/>
    <m/>
    <m/>
    <m/>
    <m/>
    <m/>
    <m/>
    <m/>
    <m/>
    <m/>
    <m/>
    <m/>
    <m/>
    <m/>
    <m/>
    <m/>
    <m/>
    <m/>
    <m/>
    <x v="13"/>
    <n v="0"/>
    <n v="0"/>
    <n v="0"/>
    <x v="0"/>
    <m/>
    <m/>
    <n v="1416.4"/>
    <x v="0"/>
  </r>
  <r>
    <x v="30"/>
    <n v="28161"/>
    <x v="4563"/>
    <n v="83507"/>
    <n v="45793"/>
    <m/>
    <s v="Alberto"/>
    <m/>
    <m/>
    <m/>
    <n v="0"/>
    <m/>
    <m/>
    <m/>
    <m/>
    <m/>
    <m/>
    <m/>
    <m/>
    <m/>
    <m/>
    <m/>
    <m/>
    <m/>
    <m/>
    <m/>
    <m/>
    <m/>
    <m/>
    <m/>
    <x v="13"/>
    <n v="0"/>
    <n v="0"/>
    <n v="0"/>
    <x v="0"/>
    <m/>
    <m/>
    <n v="8350.7000000000007"/>
    <x v="0"/>
  </r>
  <r>
    <x v="30"/>
    <n v="28162"/>
    <x v="4564"/>
    <n v="4568"/>
    <n v="45793"/>
    <m/>
    <s v="Alberto"/>
    <m/>
    <m/>
    <m/>
    <n v="0"/>
    <m/>
    <m/>
    <m/>
    <m/>
    <m/>
    <m/>
    <m/>
    <m/>
    <m/>
    <m/>
    <m/>
    <m/>
    <m/>
    <m/>
    <m/>
    <m/>
    <m/>
    <m/>
    <m/>
    <x v="13"/>
    <n v="0"/>
    <n v="0"/>
    <n v="0"/>
    <x v="0"/>
    <m/>
    <m/>
    <n v="456.8"/>
    <x v="0"/>
  </r>
  <r>
    <x v="30"/>
    <n v="28163"/>
    <x v="4565"/>
    <n v="619"/>
    <n v="45793"/>
    <m/>
    <s v="Alberto"/>
    <m/>
    <m/>
    <m/>
    <n v="0"/>
    <m/>
    <m/>
    <m/>
    <m/>
    <m/>
    <m/>
    <m/>
    <m/>
    <m/>
    <m/>
    <m/>
    <m/>
    <m/>
    <m/>
    <m/>
    <m/>
    <m/>
    <m/>
    <m/>
    <x v="13"/>
    <n v="0"/>
    <n v="0"/>
    <n v="0"/>
    <x v="0"/>
    <m/>
    <m/>
    <n v="61.9"/>
    <x v="0"/>
  </r>
  <r>
    <x v="30"/>
    <n v="28164"/>
    <x v="4566"/>
    <n v="5026"/>
    <n v="45793"/>
    <m/>
    <s v="Alberto"/>
    <m/>
    <m/>
    <m/>
    <n v="0"/>
    <m/>
    <m/>
    <m/>
    <m/>
    <m/>
    <m/>
    <m/>
    <m/>
    <m/>
    <m/>
    <m/>
    <m/>
    <m/>
    <m/>
    <m/>
    <m/>
    <m/>
    <m/>
    <m/>
    <x v="13"/>
    <n v="0"/>
    <n v="0"/>
    <n v="0"/>
    <x v="0"/>
    <m/>
    <m/>
    <n v="502.6"/>
    <x v="0"/>
  </r>
  <r>
    <x v="30"/>
    <n v="28165"/>
    <x v="4567"/>
    <n v="3213"/>
    <n v="45793"/>
    <m/>
    <s v="Alberto"/>
    <s v="05/06/25 Revisado el presupuesto para 2025 no localizamos las partidas presupuestarias ni para el CER ni para la recogida de animales en la vía pública"/>
    <s v="FASE 2"/>
    <m/>
    <n v="19"/>
    <n v="2024"/>
    <n v="100"/>
    <s v="No"/>
    <m/>
    <s v="Sí"/>
    <n v="100"/>
    <n v="0"/>
    <n v="0"/>
    <n v="2"/>
    <n v="0"/>
    <n v="0"/>
    <n v="0"/>
    <s v="Asociación Ayucam"/>
    <s v="No"/>
    <s v="No"/>
    <m/>
    <m/>
    <m/>
    <m/>
    <x v="13"/>
    <n v="1"/>
    <n v="19"/>
    <n v="15"/>
    <x v="1"/>
    <n v="0"/>
    <n v="0"/>
    <n v="321.3"/>
    <x v="2"/>
  </r>
  <r>
    <x v="30"/>
    <n v="28166"/>
    <x v="4568"/>
    <n v="553"/>
    <n v="45793"/>
    <m/>
    <s v="Alberto"/>
    <m/>
    <m/>
    <m/>
    <n v="0"/>
    <m/>
    <m/>
    <m/>
    <m/>
    <m/>
    <m/>
    <m/>
    <m/>
    <m/>
    <m/>
    <m/>
    <m/>
    <m/>
    <m/>
    <m/>
    <m/>
    <m/>
    <m/>
    <m/>
    <x v="13"/>
    <n v="0"/>
    <n v="0"/>
    <n v="0"/>
    <x v="0"/>
    <m/>
    <m/>
    <n v="55.3"/>
    <x v="0"/>
  </r>
  <r>
    <x v="30"/>
    <n v="28167"/>
    <x v="4569"/>
    <n v="14003"/>
    <n v="45793"/>
    <m/>
    <s v="Alberto"/>
    <m/>
    <m/>
    <m/>
    <n v="0"/>
    <m/>
    <m/>
    <m/>
    <m/>
    <m/>
    <m/>
    <m/>
    <m/>
    <m/>
    <m/>
    <m/>
    <m/>
    <m/>
    <m/>
    <m/>
    <m/>
    <m/>
    <m/>
    <m/>
    <x v="13"/>
    <n v="0"/>
    <n v="0"/>
    <n v="0"/>
    <x v="0"/>
    <m/>
    <m/>
    <n v="1400.3"/>
    <x v="0"/>
  </r>
  <r>
    <x v="30"/>
    <n v="28168"/>
    <x v="4570"/>
    <n v="2166"/>
    <n v="45793"/>
    <m/>
    <s v="Alberto"/>
    <m/>
    <m/>
    <m/>
    <n v="0"/>
    <m/>
    <m/>
    <m/>
    <m/>
    <m/>
    <m/>
    <m/>
    <m/>
    <m/>
    <m/>
    <m/>
    <m/>
    <m/>
    <m/>
    <m/>
    <m/>
    <m/>
    <m/>
    <m/>
    <x v="13"/>
    <n v="0"/>
    <n v="0"/>
    <n v="0"/>
    <x v="0"/>
    <m/>
    <m/>
    <n v="216.6"/>
    <x v="0"/>
  </r>
  <r>
    <x v="30"/>
    <n v="28169"/>
    <x v="4571"/>
    <n v="2559"/>
    <n v="45793"/>
    <m/>
    <s v="Alberto"/>
    <m/>
    <m/>
    <m/>
    <n v="0"/>
    <m/>
    <m/>
    <m/>
    <m/>
    <m/>
    <m/>
    <m/>
    <m/>
    <m/>
    <m/>
    <m/>
    <m/>
    <m/>
    <m/>
    <m/>
    <m/>
    <m/>
    <m/>
    <m/>
    <x v="13"/>
    <n v="0"/>
    <n v="0"/>
    <n v="0"/>
    <x v="0"/>
    <m/>
    <m/>
    <n v="255.9"/>
    <x v="0"/>
  </r>
  <r>
    <x v="30"/>
    <n v="28171"/>
    <x v="4572"/>
    <n v="7437"/>
    <n v="45793"/>
    <m/>
    <s v="Alberto"/>
    <m/>
    <m/>
    <m/>
    <n v="0"/>
    <m/>
    <m/>
    <m/>
    <m/>
    <m/>
    <m/>
    <m/>
    <m/>
    <m/>
    <m/>
    <m/>
    <m/>
    <m/>
    <m/>
    <m/>
    <m/>
    <m/>
    <m/>
    <m/>
    <x v="13"/>
    <n v="0"/>
    <n v="0"/>
    <n v="0"/>
    <x v="0"/>
    <m/>
    <m/>
    <n v="743.7"/>
    <x v="0"/>
  </r>
  <r>
    <x v="30"/>
    <n v="28170"/>
    <x v="4573"/>
    <n v="3508"/>
    <n v="45793"/>
    <m/>
    <s v="Alberto"/>
    <m/>
    <m/>
    <m/>
    <n v="0"/>
    <m/>
    <m/>
    <m/>
    <m/>
    <m/>
    <m/>
    <m/>
    <m/>
    <m/>
    <m/>
    <m/>
    <m/>
    <m/>
    <m/>
    <m/>
    <m/>
    <m/>
    <m/>
    <m/>
    <x v="13"/>
    <n v="0"/>
    <n v="0"/>
    <n v="0"/>
    <x v="0"/>
    <m/>
    <m/>
    <n v="350.8"/>
    <x v="0"/>
  </r>
  <r>
    <x v="30"/>
    <n v="28172"/>
    <x v="4574"/>
    <n v="18000"/>
    <n v="45793"/>
    <m/>
    <s v="Alberto"/>
    <m/>
    <m/>
    <m/>
    <n v="0"/>
    <m/>
    <m/>
    <m/>
    <m/>
    <m/>
    <m/>
    <m/>
    <m/>
    <m/>
    <m/>
    <m/>
    <m/>
    <m/>
    <m/>
    <m/>
    <m/>
    <m/>
    <m/>
    <m/>
    <x v="13"/>
    <n v="0"/>
    <n v="0"/>
    <n v="0"/>
    <x v="0"/>
    <m/>
    <m/>
    <n v="1800"/>
    <x v="0"/>
  </r>
  <r>
    <x v="30"/>
    <n v="28173"/>
    <x v="4575"/>
    <n v="825"/>
    <n v="45793"/>
    <m/>
    <s v="Alberto"/>
    <m/>
    <m/>
    <m/>
    <n v="0"/>
    <m/>
    <m/>
    <m/>
    <m/>
    <m/>
    <m/>
    <m/>
    <m/>
    <m/>
    <m/>
    <m/>
    <m/>
    <m/>
    <m/>
    <m/>
    <m/>
    <m/>
    <m/>
    <m/>
    <x v="13"/>
    <n v="0"/>
    <n v="0"/>
    <n v="0"/>
    <x v="0"/>
    <m/>
    <m/>
    <n v="82.5"/>
    <x v="0"/>
  </r>
  <r>
    <x v="30"/>
    <n v="28174"/>
    <x v="4576"/>
    <n v="2823"/>
    <n v="45793"/>
    <m/>
    <s v="Alberto"/>
    <m/>
    <m/>
    <m/>
    <n v="0"/>
    <m/>
    <m/>
    <m/>
    <m/>
    <m/>
    <m/>
    <m/>
    <m/>
    <m/>
    <m/>
    <m/>
    <m/>
    <m/>
    <m/>
    <m/>
    <m/>
    <m/>
    <m/>
    <m/>
    <x v="13"/>
    <n v="0"/>
    <n v="0"/>
    <n v="0"/>
    <x v="0"/>
    <m/>
    <m/>
    <n v="282.3"/>
    <x v="0"/>
  </r>
  <r>
    <x v="30"/>
    <n v="28175"/>
    <x v="4577"/>
    <n v="1624"/>
    <n v="45793"/>
    <m/>
    <s v="Alberto"/>
    <m/>
    <m/>
    <m/>
    <n v="0"/>
    <m/>
    <m/>
    <m/>
    <m/>
    <m/>
    <m/>
    <m/>
    <m/>
    <m/>
    <m/>
    <m/>
    <m/>
    <m/>
    <m/>
    <m/>
    <m/>
    <m/>
    <m/>
    <m/>
    <x v="13"/>
    <n v="0"/>
    <n v="0"/>
    <n v="0"/>
    <x v="0"/>
    <m/>
    <m/>
    <n v="162.4"/>
    <x v="0"/>
  </r>
  <r>
    <x v="30"/>
    <n v="28176"/>
    <x v="4578"/>
    <n v="23799"/>
    <n v="45793"/>
    <m/>
    <s v="Alberto"/>
    <n v="45813"/>
    <s v="OK"/>
    <m/>
    <n v="408"/>
    <s v="05/25"/>
    <n v="40.69"/>
    <s v="No"/>
    <m/>
    <s v="No"/>
    <n v="0"/>
    <n v="33600"/>
    <n v="33206"/>
    <n v="130"/>
    <n v="229"/>
    <n v="0"/>
    <n v="15"/>
    <s v="Fundación Ayuda a los Animales (FAA) y Asociación Viva por los Animales"/>
    <s v="Sí"/>
    <s v="Sí?"/>
    <m/>
    <m/>
    <m/>
    <m/>
    <x v="13"/>
    <n v="0.40689999999999998"/>
    <n v="166"/>
    <n v="15"/>
    <x v="1"/>
    <n v="1.4118240262195891"/>
    <n v="1.3952687087692761"/>
    <n v="2379.9"/>
    <x v="1"/>
  </r>
  <r>
    <x v="30"/>
    <n v="28178"/>
    <x v="4579"/>
    <n v="1674"/>
    <n v="45793"/>
    <m/>
    <s v="Alberto"/>
    <m/>
    <m/>
    <m/>
    <n v="0"/>
    <m/>
    <m/>
    <m/>
    <m/>
    <m/>
    <m/>
    <m/>
    <m/>
    <m/>
    <m/>
    <m/>
    <m/>
    <m/>
    <m/>
    <m/>
    <m/>
    <m/>
    <m/>
    <m/>
    <x v="13"/>
    <n v="0"/>
    <n v="0"/>
    <n v="0"/>
    <x v="0"/>
    <m/>
    <m/>
    <n v="167.4"/>
    <x v="0"/>
  </r>
  <r>
    <x v="30"/>
    <n v="28177"/>
    <x v="4580"/>
    <n v="18086"/>
    <n v="45793"/>
    <m/>
    <s v="Alberto"/>
    <m/>
    <m/>
    <m/>
    <n v="0"/>
    <m/>
    <m/>
    <m/>
    <m/>
    <m/>
    <m/>
    <m/>
    <m/>
    <m/>
    <m/>
    <m/>
    <m/>
    <m/>
    <m/>
    <m/>
    <m/>
    <m/>
    <m/>
    <m/>
    <x v="13"/>
    <n v="0"/>
    <n v="0"/>
    <n v="0"/>
    <x v="0"/>
    <m/>
    <m/>
    <n v="1808.6"/>
    <x v="0"/>
  </r>
  <r>
    <x v="30"/>
    <n v="28179"/>
    <x v="4581"/>
    <n v="2277"/>
    <n v="45793"/>
    <m/>
    <s v="Alberto"/>
    <m/>
    <m/>
    <m/>
    <n v="0"/>
    <m/>
    <m/>
    <m/>
    <m/>
    <m/>
    <m/>
    <m/>
    <m/>
    <m/>
    <m/>
    <m/>
    <m/>
    <m/>
    <m/>
    <m/>
    <m/>
    <m/>
    <m/>
    <m/>
    <x v="13"/>
    <n v="0"/>
    <n v="0"/>
    <n v="0"/>
    <x v="0"/>
    <m/>
    <m/>
    <n v="227.7"/>
    <x v="0"/>
  </r>
  <r>
    <x v="30"/>
    <n v="28180"/>
    <x v="4582"/>
    <n v="7900"/>
    <n v="45793"/>
    <m/>
    <s v="Alberto"/>
    <m/>
    <m/>
    <m/>
    <n v="0"/>
    <m/>
    <m/>
    <m/>
    <m/>
    <m/>
    <m/>
    <m/>
    <m/>
    <m/>
    <m/>
    <m/>
    <m/>
    <m/>
    <m/>
    <m/>
    <m/>
    <m/>
    <m/>
    <m/>
    <x v="13"/>
    <n v="0"/>
    <n v="0"/>
    <n v="0"/>
    <x v="0"/>
    <m/>
    <m/>
    <n v="790"/>
    <x v="0"/>
  </r>
  <r>
    <x v="30"/>
    <n v="28181"/>
    <x v="4583"/>
    <n v="29273"/>
    <n v="45793"/>
    <m/>
    <s v="Alberto"/>
    <m/>
    <m/>
    <m/>
    <n v="0"/>
    <m/>
    <m/>
    <m/>
    <m/>
    <m/>
    <m/>
    <m/>
    <m/>
    <m/>
    <m/>
    <m/>
    <m/>
    <m/>
    <m/>
    <m/>
    <m/>
    <m/>
    <m/>
    <m/>
    <x v="13"/>
    <n v="0"/>
    <n v="0"/>
    <n v="0"/>
    <x v="0"/>
    <m/>
    <m/>
    <n v="2927.3"/>
    <x v="0"/>
  </r>
  <r>
    <x v="30"/>
    <n v="28182"/>
    <x v="4584"/>
    <n v="324"/>
    <n v="45793"/>
    <n v="45810"/>
    <s v="Alberto"/>
    <s v="16/05/25 RECHAZADO &quot;ERROR&quot;"/>
    <s v="FASE 2"/>
    <m/>
    <n v="0"/>
    <m/>
    <m/>
    <m/>
    <m/>
    <m/>
    <m/>
    <m/>
    <m/>
    <m/>
    <m/>
    <m/>
    <m/>
    <m/>
    <m/>
    <m/>
    <m/>
    <m/>
    <m/>
    <m/>
    <x v="13"/>
    <n v="0"/>
    <n v="0"/>
    <n v="0"/>
    <x v="0"/>
    <m/>
    <m/>
    <n v="32.4"/>
    <x v="0"/>
  </r>
  <r>
    <x v="30"/>
    <n v="28183"/>
    <x v="4585"/>
    <n v="1874"/>
    <n v="45793"/>
    <m/>
    <s v="Alberto"/>
    <m/>
    <m/>
    <m/>
    <n v="0"/>
    <m/>
    <m/>
    <m/>
    <m/>
    <m/>
    <m/>
    <m/>
    <m/>
    <m/>
    <m/>
    <m/>
    <m/>
    <m/>
    <m/>
    <m/>
    <m/>
    <m/>
    <m/>
    <m/>
    <x v="13"/>
    <n v="0"/>
    <n v="0"/>
    <n v="0"/>
    <x v="0"/>
    <m/>
    <m/>
    <n v="187.4"/>
    <x v="0"/>
  </r>
  <r>
    <x v="31"/>
    <n v="520001"/>
    <x v="4586"/>
    <n v="85811"/>
    <n v="45770"/>
    <m/>
    <s v="Marta Tablado Rodríguez"/>
    <m/>
    <m/>
    <m/>
    <n v="0"/>
    <m/>
    <n v="0"/>
    <m/>
    <m/>
    <m/>
    <n v="0"/>
    <m/>
    <m/>
    <m/>
    <m/>
    <m/>
    <m/>
    <m/>
    <m/>
    <m/>
    <m/>
    <m/>
    <m/>
    <m/>
    <x v="14"/>
    <n v="0"/>
    <n v="0"/>
    <n v="2"/>
    <x v="1"/>
    <m/>
    <m/>
    <n v="8581.1"/>
    <x v="0"/>
  </r>
  <r>
    <x v="32"/>
    <n v="29001"/>
    <x v="4587"/>
    <n v="5449"/>
    <n v="45789"/>
    <n v="45839"/>
    <s v="Ana Val"/>
    <n v="45790"/>
    <s v="FASE 2"/>
    <s v="08/07,22/09R 14/11 Respuesta"/>
    <n v="0"/>
    <s v=" "/>
    <m/>
    <s v="NO"/>
    <m/>
    <s v="SI"/>
    <m/>
    <m/>
    <m/>
    <m/>
    <m/>
    <m/>
    <m/>
    <s v="El Paraíso Residencia Canina"/>
    <s v="SI"/>
    <s v="NO"/>
    <m/>
    <m/>
    <m/>
    <m/>
    <x v="3"/>
    <n v="0"/>
    <n v="0"/>
    <n v="6"/>
    <x v="1"/>
    <m/>
    <m/>
    <n v="544.9"/>
    <x v="0"/>
  </r>
  <r>
    <x v="32"/>
    <n v="29002"/>
    <x v="4588"/>
    <n v="2653"/>
    <n v="45789"/>
    <n v="45839"/>
    <s v="Ana Val"/>
    <n v="45789"/>
    <s v="FASE 2"/>
    <s v="12/01/26R ESTIMANDO 10 DIAS"/>
    <n v="0"/>
    <m/>
    <m/>
    <m/>
    <m/>
    <m/>
    <m/>
    <m/>
    <m/>
    <m/>
    <m/>
    <m/>
    <m/>
    <m/>
    <m/>
    <m/>
    <m/>
    <m/>
    <m/>
    <m/>
    <x v="3"/>
    <n v="0"/>
    <n v="0"/>
    <n v="0"/>
    <x v="0"/>
    <m/>
    <m/>
    <n v="265.3"/>
    <x v="0"/>
  </r>
  <r>
    <x v="32"/>
    <n v="29003"/>
    <x v="4589"/>
    <n v="1046"/>
    <n v="45789"/>
    <n v="45839"/>
    <s v="Ana Val"/>
    <n v="45790"/>
    <s v="FASE 2"/>
    <s v="16/10 Y 30/12R TERMINADA"/>
    <n v="0"/>
    <m/>
    <n v="0"/>
    <s v="NO"/>
    <m/>
    <s v="NO"/>
    <m/>
    <m/>
    <n v="547.30999999999995"/>
    <n v="0"/>
    <n v="0"/>
    <n v="0"/>
    <n v="0"/>
    <s v="empresa  recogida José Antonio Villodres Gómez "/>
    <s v="NO"/>
    <s v="NO"/>
    <m/>
    <m/>
    <m/>
    <m/>
    <x v="3"/>
    <n v="0"/>
    <n v="0"/>
    <n v="11"/>
    <x v="1"/>
    <m/>
    <n v="0.52324091778202675"/>
    <n v="104.6"/>
    <x v="0"/>
  </r>
  <r>
    <x v="32"/>
    <n v="29004"/>
    <x v="4590"/>
    <n v="371"/>
    <n v="45789"/>
    <n v="45841"/>
    <s v="Ana Val"/>
    <n v="45798"/>
    <s v="FASE 2"/>
    <s v="23/01R ESTIMANDO 29/01 Respuesta"/>
    <n v="0"/>
    <m/>
    <n v="0"/>
    <s v="NO"/>
    <m/>
    <s v="NO"/>
    <m/>
    <n v="1000"/>
    <m/>
    <m/>
    <m/>
    <m/>
    <m/>
    <s v="NO"/>
    <s v="NO"/>
    <s v="NO"/>
    <m/>
    <m/>
    <m/>
    <m/>
    <x v="3"/>
    <n v="0"/>
    <n v="0"/>
    <n v="7"/>
    <x v="1"/>
    <n v="2.6954177897574123"/>
    <m/>
    <n v="37.1"/>
    <x v="0"/>
  </r>
  <r>
    <x v="32"/>
    <n v="29005"/>
    <x v="4591"/>
    <n v="6909"/>
    <n v="45789"/>
    <n v="45841"/>
    <s v="Ana Val"/>
    <n v="45790"/>
    <s v="FASE 2"/>
    <s v="23/09/2025 AMPLIAN 3 MESES"/>
    <n v="0"/>
    <m/>
    <m/>
    <m/>
    <m/>
    <m/>
    <m/>
    <m/>
    <m/>
    <m/>
    <m/>
    <m/>
    <m/>
    <m/>
    <m/>
    <m/>
    <m/>
    <m/>
    <m/>
    <m/>
    <x v="3"/>
    <n v="0"/>
    <n v="0"/>
    <n v="0"/>
    <x v="0"/>
    <m/>
    <m/>
    <n v="690.9"/>
    <x v="0"/>
  </r>
  <r>
    <x v="32"/>
    <n v="29006"/>
    <x v="4592"/>
    <n v="834"/>
    <n v="45789"/>
    <n v="45841"/>
    <s v="Ana Val"/>
    <n v="45790"/>
    <s v="FASE 2"/>
    <s v="21/01/26R ESTIMANDO 05/02 Respuesta"/>
    <n v="0"/>
    <s v="No existe"/>
    <n v="0"/>
    <s v="NO"/>
    <m/>
    <s v="NO"/>
    <m/>
    <m/>
    <m/>
    <m/>
    <m/>
    <m/>
    <m/>
    <s v="NO"/>
    <s v="NO"/>
    <s v="NO"/>
    <m/>
    <m/>
    <m/>
    <m/>
    <x v="3"/>
    <n v="0"/>
    <n v="0"/>
    <n v="7"/>
    <x v="1"/>
    <m/>
    <m/>
    <n v="83.4"/>
    <x v="0"/>
  </r>
  <r>
    <x v="32"/>
    <n v="29007"/>
    <x v="4593"/>
    <n v="44057"/>
    <n v="45789"/>
    <n v="45841"/>
    <s v="Ana Val"/>
    <n v="45790"/>
    <s v="FASE 2"/>
    <s v=" 09/12/25 R Dando por Terminada"/>
    <n v="1929"/>
    <n v="45870"/>
    <n v="70"/>
    <s v="NO"/>
    <s v="En elaboración"/>
    <s v="SI"/>
    <n v="42"/>
    <n v="70000"/>
    <n v="251664"/>
    <n v="360"/>
    <n v="76"/>
    <n v="6"/>
    <n v="41"/>
    <s v="IVC Paraiso Residencia Canina, S.L."/>
    <s v="SI"/>
    <s v="SI"/>
    <m/>
    <m/>
    <m/>
    <m/>
    <x v="3"/>
    <n v="0.7"/>
    <n v="1350"/>
    <n v="16"/>
    <x v="2"/>
    <n v="1.5888508069092313"/>
    <n v="5.7122364210000685"/>
    <n v="4405.7"/>
    <x v="1"/>
  </r>
  <r>
    <x v="32"/>
    <n v="29008"/>
    <x v="4594"/>
    <n v="27647"/>
    <n v="45789"/>
    <n v="45841"/>
    <s v="Ana Val"/>
    <n v="45790"/>
    <s v="FASE 2"/>
    <s v="04/02/26 R  Dando por Terminada "/>
    <n v="350"/>
    <n v="45730"/>
    <n v="0.65700000000000003"/>
    <s v="SI"/>
    <n v="45131"/>
    <s v="NO"/>
    <m/>
    <m/>
    <m/>
    <n v="25"/>
    <n v="2"/>
    <m/>
    <m/>
    <s v="SI  Total Animal Services Paraiso Tas, S.L. "/>
    <s v="SI"/>
    <s v="NO"/>
    <m/>
    <m/>
    <m/>
    <m/>
    <x v="3"/>
    <n v="0.65700000000000003"/>
    <n v="230"/>
    <n v="11"/>
    <x v="1"/>
    <m/>
    <m/>
    <n v="2764.7"/>
    <x v="1"/>
  </r>
  <r>
    <x v="32"/>
    <n v="29009"/>
    <x v="4595"/>
    <n v="1927"/>
    <n v="45789"/>
    <n v="45841"/>
    <s v="Ana Val"/>
    <m/>
    <s v="FASE 2"/>
    <s v="28/10/2025 R  Dando por Terminada"/>
    <n v="154"/>
    <n v="45778"/>
    <n v="0.9"/>
    <s v="SI"/>
    <n v="44994"/>
    <s v="SI"/>
    <m/>
    <n v="5900"/>
    <n v="3600"/>
    <n v="3"/>
    <n v="23"/>
    <m/>
    <m/>
    <s v="Colegio Of. Veterinarios, Refugio Reyes Moclinejo  "/>
    <s v="NO"/>
    <s v="NO"/>
    <m/>
    <m/>
    <m/>
    <m/>
    <x v="3"/>
    <n v="0.9"/>
    <n v="139"/>
    <n v="13"/>
    <x v="1"/>
    <n v="3.061754021795537"/>
    <n v="1.8681888946549039"/>
    <n v="192.7"/>
    <x v="1"/>
  </r>
  <r>
    <x v="32"/>
    <n v="29010"/>
    <x v="4596"/>
    <n v="1913"/>
    <n v="45789"/>
    <n v="45841"/>
    <s v="Ana Val"/>
    <n v="45797"/>
    <s v="FASE 2"/>
    <s v="12/01/2026 R Dando por Terminada"/>
    <n v="172"/>
    <n v="2023"/>
    <n v="1"/>
    <s v="SI"/>
    <n v="45108"/>
    <s v="SI"/>
    <n v="1"/>
    <m/>
    <m/>
    <m/>
    <m/>
    <m/>
    <m/>
    <s v="Asociación Amigos de Molly"/>
    <s v="Si Amigos Molly"/>
    <s v="SI"/>
    <m/>
    <m/>
    <m/>
    <m/>
    <x v="3"/>
    <n v="1"/>
    <n v="172"/>
    <n v="10"/>
    <x v="1"/>
    <m/>
    <m/>
    <n v="191.3"/>
    <x v="1"/>
  </r>
  <r>
    <x v="32"/>
    <n v="29011"/>
    <x v="4597"/>
    <n v="4132"/>
    <n v="45789"/>
    <n v="45841"/>
    <s v="Ana Val"/>
    <n v="45790"/>
    <s v="FASE 2"/>
    <s v="17/07/25, 24/03/26 R. Estimando 10 días "/>
    <n v="0"/>
    <m/>
    <m/>
    <s v="NO"/>
    <m/>
    <s v="Residencia canina El Paraiso"/>
    <m/>
    <m/>
    <m/>
    <n v="17"/>
    <n v="5"/>
    <n v="2"/>
    <m/>
    <s v="Total Animal Services Paraiso Tas S.L.U."/>
    <s v="SI"/>
    <s v="SI"/>
    <m/>
    <m/>
    <m/>
    <m/>
    <x v="3"/>
    <n v="0"/>
    <n v="0"/>
    <n v="8"/>
    <x v="1"/>
    <m/>
    <m/>
    <n v="413.2"/>
    <x v="0"/>
  </r>
  <r>
    <x v="32"/>
    <n v="29012"/>
    <x v="4598"/>
    <n v="13570"/>
    <n v="45789"/>
    <n v="45841"/>
    <s v="Ana Val"/>
    <n v="45790"/>
    <s v="FASE 2"/>
    <s v="09/12/2025 R Dando por Terminada"/>
    <n v="180"/>
    <n v="2024"/>
    <n v="0.95"/>
    <s v="NO"/>
    <s v="Pte. aprobación"/>
    <s v="NO"/>
    <m/>
    <n v="140000"/>
    <m/>
    <n v="68"/>
    <m/>
    <n v="5"/>
    <m/>
    <s v="Asociación Esencial Animal"/>
    <s v="SI"/>
    <s v="SI"/>
    <m/>
    <m/>
    <m/>
    <m/>
    <x v="3"/>
    <n v="0.95"/>
    <n v="171"/>
    <n v="12"/>
    <x v="1"/>
    <n v="10.316875460574797"/>
    <m/>
    <n v="1357"/>
    <x v="1"/>
  </r>
  <r>
    <x v="32"/>
    <n v="29013"/>
    <x v="4599"/>
    <n v="2130"/>
    <n v="45789"/>
    <n v="45841"/>
    <s v="Ana Val"/>
    <n v="45791"/>
    <s v="FASE 2"/>
    <s v="23/09 Ampliación 13/01 R ESTIMANDO"/>
    <n v="100"/>
    <n v="2025"/>
    <n v="0.46"/>
    <s v="SI"/>
    <n v="2023"/>
    <s v="SI"/>
    <n v="0.46"/>
    <n v="3500"/>
    <n v="1500"/>
    <n v="6"/>
    <n v="0"/>
    <n v="0"/>
    <n v="0"/>
    <s v="Colegio Veterinario de Málaga y APDA"/>
    <s v="NO"/>
    <s v="NO"/>
    <m/>
    <m/>
    <m/>
    <m/>
    <x v="3"/>
    <n v="0.46"/>
    <n v="46"/>
    <n v="16"/>
    <x v="2"/>
    <n v="1.6431924882629108"/>
    <n v="0.70422535211267601"/>
    <n v="213"/>
    <x v="1"/>
  </r>
  <r>
    <x v="32"/>
    <n v="29014"/>
    <x v="4600"/>
    <n v="258"/>
    <n v="45789"/>
    <m/>
    <s v="Ana Val"/>
    <n v="45803"/>
    <s v="OK"/>
    <m/>
    <n v="0"/>
    <m/>
    <n v="1"/>
    <s v="NO"/>
    <m/>
    <s v="NO"/>
    <m/>
    <m/>
    <n v="600"/>
    <n v="0"/>
    <n v="0"/>
    <n v="0"/>
    <n v="0"/>
    <s v="NO Colaboran con la clinica Kala y una voluntaria  "/>
    <s v="NO"/>
    <s v="NO"/>
    <m/>
    <m/>
    <m/>
    <m/>
    <x v="3"/>
    <n v="1"/>
    <n v="0"/>
    <n v="11"/>
    <x v="1"/>
    <m/>
    <n v="2.3255813953488373"/>
    <n v="25.8"/>
    <x v="0"/>
  </r>
  <r>
    <x v="32"/>
    <n v="29015"/>
    <x v="4601"/>
    <n v="41619"/>
    <n v="45789"/>
    <n v="45841"/>
    <s v="Ana Val"/>
    <n v="45790"/>
    <s v="FASE 2"/>
    <s v="22/07/25, 30/03/26 R. Dando por Terminada"/>
    <n v="306"/>
    <n v="45809"/>
    <n v="0.9"/>
    <s v="SI"/>
    <n v="45131"/>
    <s v="SI"/>
    <n v="100"/>
    <n v="15000"/>
    <m/>
    <m/>
    <n v="306"/>
    <m/>
    <m/>
    <s v="Colegio Oficial de Veterinarios Málaga"/>
    <s v="SI"/>
    <s v="SI"/>
    <m/>
    <m/>
    <m/>
    <m/>
    <x v="3"/>
    <n v="0.9"/>
    <n v="275"/>
    <n v="12"/>
    <x v="1"/>
    <n v="0.36041231168456717"/>
    <m/>
    <n v="4161.8999999999996"/>
    <x v="2"/>
  </r>
  <r>
    <x v="32"/>
    <n v="29016"/>
    <x v="4602"/>
    <n v="411"/>
    <n v="45789"/>
    <n v="45841"/>
    <s v="Ana Val"/>
    <n v="45791"/>
    <s v="FASE 2"/>
    <s v="23/09 Ampliac.13/01R ESTIMANDO 10 DIAS"/>
    <n v="0"/>
    <m/>
    <m/>
    <m/>
    <m/>
    <m/>
    <m/>
    <m/>
    <m/>
    <m/>
    <m/>
    <m/>
    <m/>
    <m/>
    <m/>
    <m/>
    <m/>
    <m/>
    <m/>
    <m/>
    <x v="3"/>
    <n v="0"/>
    <n v="0"/>
    <n v="0"/>
    <x v="0"/>
    <m/>
    <m/>
    <n v="41.1"/>
    <x v="0"/>
  </r>
  <r>
    <x v="32"/>
    <n v="29017"/>
    <x v="4603"/>
    <n v="8042"/>
    <n v="45789"/>
    <n v="45090"/>
    <s v="Ana Val"/>
    <n v="45814"/>
    <s v="FASE 2"/>
    <s v="20/03/26 R. ESTIMANDO 10 DÍAS"/>
    <n v="0"/>
    <m/>
    <m/>
    <m/>
    <m/>
    <m/>
    <m/>
    <m/>
    <m/>
    <m/>
    <m/>
    <m/>
    <m/>
    <m/>
    <m/>
    <m/>
    <m/>
    <m/>
    <m/>
    <m/>
    <x v="3"/>
    <n v="0"/>
    <n v="0"/>
    <n v="0"/>
    <x v="0"/>
    <m/>
    <m/>
    <n v="804.2"/>
    <x v="0"/>
  </r>
  <r>
    <x v="32"/>
    <n v="29018"/>
    <x v="4604"/>
    <n v="2516"/>
    <n v="45789"/>
    <m/>
    <s v="Ana Val"/>
    <n v="45803"/>
    <s v="OK"/>
    <m/>
    <n v="150"/>
    <n v="45627"/>
    <n v="0.7"/>
    <s v="NO"/>
    <m/>
    <s v="NO"/>
    <m/>
    <n v="9498.5"/>
    <n v="15000"/>
    <n v="9"/>
    <n v="2"/>
    <m/>
    <m/>
    <s v="SI Total Animal Services Paraiso Tas S.L.U."/>
    <s v="SI"/>
    <s v="SI"/>
    <m/>
    <m/>
    <m/>
    <m/>
    <x v="3"/>
    <n v="0.7"/>
    <n v="105"/>
    <n v="12"/>
    <x v="1"/>
    <n v="3.7752384737678857"/>
    <n v="5.9618441971383147"/>
    <n v="251.6"/>
    <x v="1"/>
  </r>
  <r>
    <x v="32"/>
    <n v="29019"/>
    <x v="4605"/>
    <n v="1259"/>
    <n v="45789"/>
    <n v="45841"/>
    <s v="Ana Val"/>
    <n v="45792"/>
    <s v="FASE 2"/>
    <s v="13/01R Estimando 10 días"/>
    <n v="0"/>
    <m/>
    <m/>
    <m/>
    <m/>
    <m/>
    <m/>
    <m/>
    <m/>
    <m/>
    <m/>
    <m/>
    <m/>
    <m/>
    <m/>
    <m/>
    <m/>
    <m/>
    <m/>
    <m/>
    <x v="3"/>
    <n v="0"/>
    <n v="0"/>
    <n v="0"/>
    <x v="0"/>
    <m/>
    <m/>
    <n v="125.9"/>
    <x v="0"/>
  </r>
  <r>
    <x v="32"/>
    <n v="29020"/>
    <x v="4606"/>
    <n v="4073"/>
    <n v="45789"/>
    <n v="45841"/>
    <s v="Ana Val"/>
    <n v="45790"/>
    <s v="FASE 2"/>
    <s v="23/09 AMPLIAN 3 MESES"/>
    <n v="0"/>
    <m/>
    <m/>
    <m/>
    <m/>
    <m/>
    <m/>
    <m/>
    <m/>
    <m/>
    <m/>
    <m/>
    <m/>
    <m/>
    <m/>
    <m/>
    <m/>
    <m/>
    <m/>
    <m/>
    <x v="3"/>
    <n v="0"/>
    <n v="0"/>
    <n v="0"/>
    <x v="0"/>
    <m/>
    <m/>
    <n v="407.3"/>
    <x v="0"/>
  </r>
  <r>
    <x v="32"/>
    <n v="29021"/>
    <x v="4607"/>
    <n v="187"/>
    <n v="45789"/>
    <n v="45841"/>
    <s v="Ana Val"/>
    <n v="45790"/>
    <s v="FASE 2"/>
    <s v="13/01R Estimando 10 días"/>
    <n v="0"/>
    <m/>
    <m/>
    <m/>
    <m/>
    <m/>
    <m/>
    <m/>
    <m/>
    <m/>
    <m/>
    <m/>
    <m/>
    <m/>
    <m/>
    <m/>
    <m/>
    <m/>
    <m/>
    <m/>
    <x v="3"/>
    <n v="0"/>
    <n v="0"/>
    <n v="0"/>
    <x v="0"/>
    <m/>
    <m/>
    <n v="18.7"/>
    <x v="0"/>
  </r>
  <r>
    <x v="32"/>
    <n v="29022"/>
    <x v="4608"/>
    <n v="234"/>
    <n v="45789"/>
    <n v="45912"/>
    <s v="Ana Val"/>
    <n v="45815"/>
    <s v="FASE 2"/>
    <s v="26/09 Ampliación  26/12 R Estimando"/>
    <n v="0"/>
    <m/>
    <m/>
    <s v="NO"/>
    <m/>
    <s v="NO"/>
    <m/>
    <n v="3000"/>
    <m/>
    <n v="0"/>
    <n v="0"/>
    <n v="0"/>
    <n v="0"/>
    <s v="NO"/>
    <s v="NO"/>
    <s v="NO"/>
    <m/>
    <m/>
    <m/>
    <m/>
    <x v="3"/>
    <n v="0"/>
    <n v="0"/>
    <n v="10"/>
    <x v="1"/>
    <n v="12.820512820512821"/>
    <m/>
    <n v="23.4"/>
    <x v="0"/>
  </r>
  <r>
    <x v="32"/>
    <n v="29023"/>
    <x v="4609"/>
    <n v="9077"/>
    <n v="45789"/>
    <n v="45912"/>
    <s v="Ana Val"/>
    <n v="45790"/>
    <s v="FASE 2"/>
    <s v="10/11 Ampliación  03/03/26R Terminada"/>
    <n v="0"/>
    <n v="2024"/>
    <n v="0.6"/>
    <s v="NO"/>
    <m/>
    <s v="SI"/>
    <n v="0.1"/>
    <n v="15000"/>
    <n v="3000"/>
    <n v="4"/>
    <n v="0"/>
    <n v="0"/>
    <n v="0"/>
    <s v="Residencia El Paraíso"/>
    <s v="SI"/>
    <s v="NO"/>
    <m/>
    <m/>
    <m/>
    <m/>
    <x v="3"/>
    <n v="0.6"/>
    <n v="0"/>
    <n v="14"/>
    <x v="1"/>
    <n v="1.6525283684036576"/>
    <n v="0.33050567368073153"/>
    <n v="907.7"/>
    <x v="0"/>
  </r>
  <r>
    <x v="32"/>
    <n v="29024"/>
    <x v="4610"/>
    <n v="465"/>
    <n v="45789"/>
    <n v="45912"/>
    <s v="Ana Val"/>
    <n v="45790"/>
    <s v="FASE 2"/>
    <s v="23/09 Amplaición, 09/01R Terminada"/>
    <n v="0"/>
    <m/>
    <m/>
    <s v="NO"/>
    <m/>
    <s v="sin datos"/>
    <m/>
    <m/>
    <m/>
    <m/>
    <m/>
    <m/>
    <m/>
    <s v="NO"/>
    <s v="NO"/>
    <s v="NO"/>
    <m/>
    <m/>
    <m/>
    <m/>
    <x v="3"/>
    <n v="0"/>
    <n v="0"/>
    <n v="5"/>
    <x v="1"/>
    <m/>
    <m/>
    <n v="46.5"/>
    <x v="0"/>
  </r>
  <r>
    <x v="32"/>
    <n v="29025"/>
    <x v="4611"/>
    <n v="77654"/>
    <n v="45789"/>
    <n v="45912"/>
    <s v="Ana Val"/>
    <n v="45790"/>
    <s v="FASE 2"/>
    <s v="17/10 Ampliación y 09/12R Terminada"/>
    <n v="2078"/>
    <n v="45717"/>
    <n v="0.96599999999999997"/>
    <s v="SI"/>
    <n v="45863"/>
    <s v="SI"/>
    <n v="5"/>
    <n v="52000"/>
    <n v="10971.39"/>
    <m/>
    <m/>
    <m/>
    <m/>
    <s v="Asoc.GAB, YVC Paraíso,Colegio veterinario"/>
    <s v="SI"/>
    <s v="SI"/>
    <m/>
    <m/>
    <m/>
    <m/>
    <x v="3"/>
    <n v="0.96599999999999997"/>
    <n v="2007"/>
    <n v="12"/>
    <x v="1"/>
    <n v="0.66963710819790356"/>
    <n v="0.14128557447137299"/>
    <n v="7765.4"/>
    <x v="1"/>
  </r>
  <r>
    <x v="32"/>
    <n v="29026"/>
    <x v="4612"/>
    <n v="1552"/>
    <n v="45789"/>
    <n v="45912"/>
    <s v="Ana Val"/>
    <n v="45790"/>
    <s v="FASE 2"/>
    <s v="2/12 Ampliación, 02/03R Estimando 10 días"/>
    <n v="0"/>
    <m/>
    <m/>
    <m/>
    <m/>
    <m/>
    <m/>
    <m/>
    <m/>
    <m/>
    <m/>
    <m/>
    <m/>
    <s v="Colegio de Veterinarios de Málaga"/>
    <m/>
    <m/>
    <m/>
    <m/>
    <m/>
    <m/>
    <x v="3"/>
    <n v="0"/>
    <n v="0"/>
    <n v="1"/>
    <x v="1"/>
    <m/>
    <m/>
    <n v="155.19999999999999"/>
    <x v="0"/>
  </r>
  <r>
    <x v="32"/>
    <n v="29027"/>
    <x v="4613"/>
    <n v="3115"/>
    <n v="45789"/>
    <n v="45912"/>
    <s v="Ana Val"/>
    <n v="45791"/>
    <s v="FASE 2"/>
    <s v="02/12 R Estimando 26/01/26 Respuesta"/>
    <n v="0"/>
    <s v="No hay"/>
    <n v="0"/>
    <s v="NO"/>
    <m/>
    <s v="NO"/>
    <m/>
    <m/>
    <m/>
    <m/>
    <m/>
    <m/>
    <m/>
    <s v="NO  Se encarga laDiputación de Málaga"/>
    <s v="NO"/>
    <s v="NO"/>
    <m/>
    <m/>
    <m/>
    <m/>
    <x v="3"/>
    <n v="0"/>
    <n v="0"/>
    <n v="7"/>
    <x v="1"/>
    <m/>
    <m/>
    <n v="311.5"/>
    <x v="0"/>
  </r>
  <r>
    <x v="32"/>
    <n v="29028"/>
    <x v="4614"/>
    <n v="1428"/>
    <n v="45789"/>
    <n v="45912"/>
    <s v="Ana Val"/>
    <n v="45790"/>
    <s v="FASE 2"/>
    <s v="08/01R Estimando 10 días"/>
    <n v="0"/>
    <m/>
    <m/>
    <m/>
    <m/>
    <m/>
    <m/>
    <m/>
    <m/>
    <m/>
    <m/>
    <m/>
    <m/>
    <m/>
    <m/>
    <m/>
    <m/>
    <m/>
    <m/>
    <m/>
    <x v="3"/>
    <n v="0"/>
    <n v="0"/>
    <n v="0"/>
    <x v="0"/>
    <m/>
    <m/>
    <n v="142.80000000000001"/>
    <x v="0"/>
  </r>
  <r>
    <x v="32"/>
    <n v="29029"/>
    <x v="4615"/>
    <n v="462"/>
    <n v="45789"/>
    <n v="45912"/>
    <s v="Ana Val"/>
    <n v="45790"/>
    <s v="FASE 2"/>
    <s v="29/01/26R Estimando 10 días"/>
    <n v="0"/>
    <m/>
    <m/>
    <m/>
    <m/>
    <m/>
    <m/>
    <m/>
    <m/>
    <m/>
    <m/>
    <m/>
    <m/>
    <m/>
    <m/>
    <m/>
    <m/>
    <m/>
    <m/>
    <m/>
    <x v="3"/>
    <n v="0"/>
    <n v="0"/>
    <n v="0"/>
    <x v="0"/>
    <m/>
    <m/>
    <n v="46.2"/>
    <x v="0"/>
  </r>
  <r>
    <x v="32"/>
    <n v="29030"/>
    <x v="4616"/>
    <n v="941"/>
    <n v="45789"/>
    <n v="45912"/>
    <s v="Ana Val"/>
    <n v="45790"/>
    <s v="FASE 2"/>
    <s v=" 25/09, 26/12R  Estimando"/>
    <n v="53"/>
    <n v="2025"/>
    <n v="0.75"/>
    <s v="SI"/>
    <n v="44993"/>
    <s v="SI"/>
    <n v="0.1"/>
    <n v="2000"/>
    <m/>
    <n v="3"/>
    <n v="0"/>
    <n v="0"/>
    <n v="1"/>
    <s v="DON ANIMAL "/>
    <s v="Mancomunidad"/>
    <s v="Mancomunidad"/>
    <m/>
    <m/>
    <m/>
    <m/>
    <x v="3"/>
    <n v="0.75"/>
    <n v="40"/>
    <n v="15"/>
    <x v="1"/>
    <n v="2.1253985122210413"/>
    <m/>
    <n v="94.1"/>
    <x v="1"/>
  </r>
  <r>
    <x v="32"/>
    <n v="29031"/>
    <x v="4617"/>
    <n v="1758"/>
    <n v="45789"/>
    <n v="45912"/>
    <s v="Ana Val"/>
    <n v="45790"/>
    <s v="FASE 2"/>
    <s v="02/12/2025 R Estimando 10 días"/>
    <n v="0"/>
    <m/>
    <m/>
    <m/>
    <m/>
    <m/>
    <m/>
    <m/>
    <m/>
    <m/>
    <m/>
    <m/>
    <m/>
    <m/>
    <m/>
    <m/>
    <m/>
    <m/>
    <m/>
    <m/>
    <x v="3"/>
    <n v="0"/>
    <n v="0"/>
    <n v="0"/>
    <x v="0"/>
    <m/>
    <m/>
    <n v="175.8"/>
    <x v="0"/>
  </r>
  <r>
    <x v="32"/>
    <n v="29032"/>
    <x v="4618"/>
    <n v="8499"/>
    <n v="45789"/>
    <n v="45912"/>
    <s v="Ana Val"/>
    <n v="45790"/>
    <s v="FASE 2"/>
    <s v="22/10 ampliación,13/01R Terminada"/>
    <n v="210"/>
    <n v="45839"/>
    <n v="0.73799999999999999"/>
    <s v="En elaboración"/>
    <m/>
    <s v="SI"/>
    <n v="0.73799999999999999"/>
    <n v="30000"/>
    <m/>
    <n v="12"/>
    <m/>
    <n v="2"/>
    <n v="6"/>
    <s v="Protectora SOS Peludos, PARAÍSO TAS, S.L,AnimalVet, Clínica Pasteur"/>
    <s v="SI"/>
    <s v="NO"/>
    <m/>
    <m/>
    <m/>
    <m/>
    <x v="3"/>
    <n v="0.73799999999999999"/>
    <n v="155"/>
    <n v="13"/>
    <x v="1"/>
    <n v="3.5298270384751147"/>
    <m/>
    <n v="849.9"/>
    <x v="1"/>
  </r>
  <r>
    <x v="32"/>
    <n v="29033"/>
    <x v="4619"/>
    <n v="1777"/>
    <n v="45789"/>
    <n v="45912"/>
    <s v="Ana Val"/>
    <n v="45790"/>
    <s v="FASE 2"/>
    <s v="30/09 ampliación, 15/01/26R Terminada"/>
    <n v="50"/>
    <n v="45929"/>
    <n v="1"/>
    <s v="NO"/>
    <m/>
    <s v="SI"/>
    <n v="1"/>
    <n v="13000"/>
    <m/>
    <n v="2"/>
    <m/>
    <m/>
    <m/>
    <s v="Colegio Oficial de Veterinarios de Málaga"/>
    <s v="SI"/>
    <s v="SI"/>
    <m/>
    <m/>
    <m/>
    <m/>
    <x v="3"/>
    <n v="1"/>
    <n v="50"/>
    <n v="11"/>
    <x v="1"/>
    <n v="7.3157006190208218"/>
    <m/>
    <n v="177.7"/>
    <x v="1"/>
  </r>
  <r>
    <x v="32"/>
    <n v="29034"/>
    <x v="4620"/>
    <n v="799"/>
    <n v="45789"/>
    <n v="45912"/>
    <s v="Ana Val"/>
    <n v="45790"/>
    <s v="FASE 2"/>
    <s v="29/01/26 R Estimando 10 días"/>
    <n v="0"/>
    <m/>
    <m/>
    <m/>
    <m/>
    <m/>
    <m/>
    <m/>
    <m/>
    <m/>
    <m/>
    <m/>
    <m/>
    <m/>
    <m/>
    <m/>
    <m/>
    <m/>
    <m/>
    <m/>
    <x v="3"/>
    <n v="0"/>
    <n v="0"/>
    <n v="0"/>
    <x v="0"/>
    <m/>
    <m/>
    <n v="79.900000000000006"/>
    <x v="0"/>
  </r>
  <r>
    <x v="32"/>
    <n v="29035"/>
    <x v="4621"/>
    <n v="1587"/>
    <n v="45790"/>
    <n v="45912"/>
    <s v="Ana Val"/>
    <n v="45798"/>
    <s v="FASE 2"/>
    <s v="03/02/26 R Estimando 10 días"/>
    <n v="0"/>
    <m/>
    <m/>
    <m/>
    <m/>
    <m/>
    <m/>
    <m/>
    <m/>
    <m/>
    <m/>
    <m/>
    <m/>
    <m/>
    <m/>
    <m/>
    <m/>
    <m/>
    <m/>
    <m/>
    <x v="3"/>
    <n v="0"/>
    <n v="0"/>
    <n v="0"/>
    <x v="0"/>
    <m/>
    <m/>
    <n v="158.69999999999999"/>
    <x v="0"/>
  </r>
  <r>
    <x v="32"/>
    <n v="29036"/>
    <x v="4622"/>
    <n v="786"/>
    <n v="45790"/>
    <n v="45912"/>
    <s v="Ana Val"/>
    <n v="45791"/>
    <s v="FASE 2"/>
    <s v="27/11R Estimando 10 días 10/12 Respuesta"/>
    <n v="0"/>
    <m/>
    <m/>
    <m/>
    <m/>
    <m/>
    <m/>
    <m/>
    <m/>
    <m/>
    <m/>
    <m/>
    <m/>
    <m/>
    <m/>
    <m/>
    <m/>
    <m/>
    <m/>
    <m/>
    <x v="3"/>
    <n v="0"/>
    <n v="0"/>
    <n v="0"/>
    <x v="0"/>
    <m/>
    <m/>
    <n v="78.599999999999994"/>
    <x v="0"/>
  </r>
  <r>
    <x v="32"/>
    <n v="29037"/>
    <x v="4623"/>
    <n v="229"/>
    <n v="45790"/>
    <n v="45912"/>
    <s v="Ana Val"/>
    <n v="45791"/>
    <s v="FASE 2"/>
    <s v="02/12, 08/01/26R Estimando 10 días"/>
    <n v="0"/>
    <m/>
    <m/>
    <m/>
    <m/>
    <m/>
    <m/>
    <m/>
    <m/>
    <m/>
    <m/>
    <m/>
    <m/>
    <m/>
    <m/>
    <m/>
    <m/>
    <m/>
    <m/>
    <m/>
    <x v="3"/>
    <n v="0"/>
    <n v="0"/>
    <n v="0"/>
    <x v="0"/>
    <m/>
    <m/>
    <n v="22.9"/>
    <x v="0"/>
  </r>
  <r>
    <x v="32"/>
    <n v="29038"/>
    <x v="4624"/>
    <n v="28934"/>
    <n v="45790"/>
    <n v="45912"/>
    <s v="Ana Val"/>
    <n v="45791"/>
    <s v="FASE 2"/>
    <s v="19/02R Dando por terminada"/>
    <n v="900"/>
    <n v="2024"/>
    <n v="0.62"/>
    <s v="NO"/>
    <m/>
    <s v="SI"/>
    <n v="0.62"/>
    <n v="20000"/>
    <n v="190000"/>
    <n v="35"/>
    <m/>
    <m/>
    <m/>
    <s v="Asociación para el Rescate, Protección y Defensa, Una Segunda Oportunidad y Colegio Vet.Málaga y Residencia Canina Paraíso"/>
    <s v="SI"/>
    <s v="SI"/>
    <m/>
    <m/>
    <m/>
    <m/>
    <x v="3"/>
    <n v="0.62"/>
    <n v="558"/>
    <n v="12"/>
    <x v="1"/>
    <n v="0.69122831271168872"/>
    <n v="6.5666689707610422"/>
    <n v="2893.4"/>
    <x v="1"/>
  </r>
  <r>
    <x v="32"/>
    <n v="29039"/>
    <x v="4625"/>
    <n v="4065"/>
    <n v="45790"/>
    <n v="45912"/>
    <s v="Ana Val"/>
    <n v="45791"/>
    <s v="FASE 2"/>
    <s v="02/12 Ampliación, 20/03R Estimando. 24/O3 Respuesta "/>
    <n v="63"/>
    <n v="45739"/>
    <n v="0.9"/>
    <s v="SI"/>
    <n v="45925"/>
    <s v="SI"/>
    <n v="0.9"/>
    <n v="5000"/>
    <n v="30000"/>
    <m/>
    <m/>
    <m/>
    <m/>
    <s v="3 Clinicas Veterinarias La Casa Morada, Jardín de la Abadia y Baños del Carmen"/>
    <s v="SI"/>
    <s v="SI"/>
    <m/>
    <m/>
    <m/>
    <m/>
    <x v="3"/>
    <n v="0.9"/>
    <n v="57"/>
    <n v="12"/>
    <x v="1"/>
    <n v="1.2300123001230012"/>
    <n v="7.3800738007380078"/>
    <n v="406.5"/>
    <x v="1"/>
  </r>
  <r>
    <x v="32"/>
    <n v="29040"/>
    <x v="4626"/>
    <n v="2758"/>
    <n v="45790"/>
    <n v="45912"/>
    <s v="Ana Val"/>
    <n v="45791"/>
    <s v="FASE 2"/>
    <s v="03/02R Estimando,09/02 Respuesta "/>
    <n v="93"/>
    <s v="no contestan"/>
    <n v="0.53"/>
    <s v="SI"/>
    <s v="no consta"/>
    <s v="no informan"/>
    <m/>
    <m/>
    <m/>
    <m/>
    <m/>
    <m/>
    <m/>
    <s v="NO"/>
    <s v="No informan"/>
    <s v="No informan"/>
    <m/>
    <m/>
    <m/>
    <m/>
    <x v="3"/>
    <n v="0.53"/>
    <n v="49"/>
    <n v="9"/>
    <x v="1"/>
    <m/>
    <m/>
    <n v="275.8"/>
    <x v="1"/>
  </r>
  <r>
    <x v="32"/>
    <n v="29041"/>
    <x v="4627"/>
    <n v="8486"/>
    <n v="45790"/>
    <n v="45912"/>
    <s v="Ana Val"/>
    <n v="45791"/>
    <s v="FASE 2"/>
    <s v="15/10 y 02/12 ampliación 3 meses"/>
    <n v="900"/>
    <n v="2025"/>
    <n v="0.18"/>
    <s v="SI"/>
    <n v="45499"/>
    <s v="NO"/>
    <m/>
    <n v="27000"/>
    <n v="60000"/>
    <n v="18"/>
    <n v="233"/>
    <n v="2"/>
    <n v="11"/>
    <s v="Asociación Gatuna y Animalista de Casares"/>
    <s v="SI"/>
    <s v="NO"/>
    <m/>
    <m/>
    <m/>
    <m/>
    <x v="3"/>
    <n v="0.18"/>
    <n v="162"/>
    <n v="15"/>
    <x v="1"/>
    <n v="3.1817110534998823"/>
    <n v="7.0704690077775156"/>
    <n v="848.6"/>
    <x v="1"/>
  </r>
  <r>
    <x v="32"/>
    <n v="29042"/>
    <x v="4628"/>
    <n v="25809"/>
    <n v="45790"/>
    <n v="45912"/>
    <s v="Ana Val"/>
    <n v="45791"/>
    <s v="FASE 2"/>
    <s v="03/10 ampliación  22/12R TERMINADA"/>
    <n v="0"/>
    <n v="45722"/>
    <m/>
    <m/>
    <m/>
    <s v="SI"/>
    <m/>
    <n v="164213"/>
    <m/>
    <m/>
    <m/>
    <n v="12"/>
    <n v="22"/>
    <s v="Asociación felina 7 vidas y Total Animal Services Paraiso TAS, S.L.U."/>
    <s v="SI"/>
    <s v="SI"/>
    <m/>
    <m/>
    <m/>
    <m/>
    <x v="3"/>
    <n v="0"/>
    <n v="0"/>
    <n v="8"/>
    <x v="1"/>
    <n v="6.3626254407377267"/>
    <m/>
    <n v="2580.9"/>
    <x v="0"/>
  </r>
  <r>
    <x v="32"/>
    <n v="29043"/>
    <x v="4629"/>
    <n v="3545"/>
    <n v="45790"/>
    <n v="374630"/>
    <s v="Ana Val"/>
    <m/>
    <s v="FASE 2"/>
    <s v="06/10/25 Ampliación 20/02/26R.TERMINADA"/>
    <n v="116"/>
    <n v="45839"/>
    <n v="0.57999999999999996"/>
    <s v="SI"/>
    <s v="sin fecha"/>
    <s v="NO"/>
    <m/>
    <n v="4500"/>
    <m/>
    <n v="0"/>
    <n v="20"/>
    <n v="0"/>
    <n v="7"/>
    <s v="NO"/>
    <s v="NO"/>
    <s v="NO"/>
    <m/>
    <m/>
    <m/>
    <m/>
    <x v="3"/>
    <n v="0.57999999999999996"/>
    <n v="67"/>
    <n v="14"/>
    <x v="1"/>
    <n v="1.2693935119887165"/>
    <m/>
    <n v="354.5"/>
    <x v="1"/>
  </r>
  <r>
    <x v="32"/>
    <n v="29044"/>
    <x v="4630"/>
    <n v="1346"/>
    <n v="45790"/>
    <n v="45912"/>
    <s v="Ana Val"/>
    <n v="45791"/>
    <s v="FASE 2"/>
    <s v="15/10, 2/12, 30/03/26 R. ESTIMANDO 10 días "/>
    <n v="0"/>
    <m/>
    <m/>
    <m/>
    <m/>
    <s v="En fecha 02/12 Transp. amplia el plazo 3 meses más"/>
    <m/>
    <m/>
    <m/>
    <m/>
    <m/>
    <m/>
    <m/>
    <m/>
    <m/>
    <m/>
    <m/>
    <m/>
    <m/>
    <m/>
    <x v="3"/>
    <n v="0"/>
    <n v="0"/>
    <n v="1"/>
    <x v="1"/>
    <m/>
    <m/>
    <n v="134.6"/>
    <x v="0"/>
  </r>
  <r>
    <x v="32"/>
    <n v="29045"/>
    <x v="4631"/>
    <n v="3735"/>
    <n v="45790"/>
    <n v="45912"/>
    <s v="Ana Val"/>
    <n v="45791"/>
    <s v="FASE 2"/>
    <s v="02/12 Ampliación 15/02R Estimando 10 días"/>
    <n v="0"/>
    <m/>
    <m/>
    <m/>
    <m/>
    <m/>
    <m/>
    <m/>
    <m/>
    <m/>
    <m/>
    <m/>
    <m/>
    <m/>
    <m/>
    <m/>
    <m/>
    <m/>
    <m/>
    <m/>
    <x v="3"/>
    <n v="0"/>
    <n v="0"/>
    <n v="0"/>
    <x v="0"/>
    <m/>
    <m/>
    <n v="373.5"/>
    <x v="0"/>
  </r>
  <r>
    <x v="32"/>
    <n v="29046"/>
    <x v="4632"/>
    <n v="3000"/>
    <n v="45790"/>
    <n v="45912"/>
    <s v="Ana Val"/>
    <n v="45791"/>
    <s v="FASE 2"/>
    <s v=" 08/01R Estimando 13/01 Respuesta "/>
    <n v="0"/>
    <m/>
    <m/>
    <m/>
    <m/>
    <m/>
    <m/>
    <m/>
    <m/>
    <m/>
    <m/>
    <m/>
    <m/>
    <m/>
    <m/>
    <m/>
    <m/>
    <m/>
    <m/>
    <m/>
    <x v="3"/>
    <n v="0"/>
    <n v="0"/>
    <n v="0"/>
    <x v="0"/>
    <m/>
    <m/>
    <n v="300"/>
    <x v="0"/>
  </r>
  <r>
    <x v="32"/>
    <n v="29047"/>
    <x v="4633"/>
    <n v="1341"/>
    <n v="45790"/>
    <n v="45912"/>
    <s v="Ana Val"/>
    <n v="45791"/>
    <s v="FASE 2"/>
    <s v="21/01R Estimando 05/02 Respuesta"/>
    <n v="0"/>
    <s v="Hasta ahora no han hecho nada, en fecha 12/12/2025 se ha aprobado el PGCF pendiente de publicación BOP, se tramitara el presupuesto, la recogida de animales, veterinarios y los convenios que irán entregando la información"/>
    <m/>
    <m/>
    <m/>
    <m/>
    <m/>
    <m/>
    <m/>
    <m/>
    <m/>
    <m/>
    <m/>
    <m/>
    <m/>
    <m/>
    <m/>
    <m/>
    <m/>
    <m/>
    <x v="3"/>
    <n v="0"/>
    <n v="0"/>
    <n v="1"/>
    <x v="1"/>
    <m/>
    <m/>
    <n v="134.1"/>
    <x v="0"/>
  </r>
  <r>
    <x v="32"/>
    <n v="29049"/>
    <x v="4634"/>
    <n v="3620"/>
    <n v="45790"/>
    <n v="45912"/>
    <s v="Ana Val"/>
    <n v="45791"/>
    <s v="FASE 2"/>
    <s v=" 7/11/2025 R  Estimando"/>
    <n v="218"/>
    <n v="45784"/>
    <n v="8.8999999999999996E-2"/>
    <s v="SI"/>
    <n v="45504"/>
    <s v="NO"/>
    <m/>
    <m/>
    <m/>
    <n v="60"/>
    <n v="44"/>
    <n v="2"/>
    <n v="8"/>
    <s v="NO"/>
    <s v="NO"/>
    <s v="NO"/>
    <m/>
    <m/>
    <m/>
    <m/>
    <x v="3"/>
    <n v="8.8999999999999996E-2"/>
    <n v="19"/>
    <n v="13"/>
    <x v="1"/>
    <m/>
    <m/>
    <n v="362"/>
    <x v="1"/>
  </r>
  <r>
    <x v="32"/>
    <n v="29048"/>
    <x v="4635"/>
    <n v="1605"/>
    <n v="45790"/>
    <n v="45913"/>
    <s v="Ana Val"/>
    <n v="45791"/>
    <s v="FASE 2"/>
    <s v="09/12 Ampliación 03/02R Estimando 10 días"/>
    <n v="0"/>
    <m/>
    <m/>
    <m/>
    <m/>
    <m/>
    <m/>
    <m/>
    <m/>
    <m/>
    <m/>
    <m/>
    <m/>
    <m/>
    <m/>
    <m/>
    <m/>
    <m/>
    <m/>
    <m/>
    <x v="3"/>
    <n v="0"/>
    <n v="0"/>
    <n v="0"/>
    <x v="0"/>
    <m/>
    <m/>
    <n v="160.5"/>
    <x v="0"/>
  </r>
  <r>
    <x v="32"/>
    <n v="29050"/>
    <x v="4636"/>
    <n v="587"/>
    <n v="45790"/>
    <n v="45913"/>
    <s v="Ana Val"/>
    <n v="45791"/>
    <s v="FASE 2"/>
    <s v="15/02 R Dando por Terminada"/>
    <n v="25"/>
    <n v="2025"/>
    <n v="0.4"/>
    <s v="NO"/>
    <m/>
    <s v="NO"/>
    <m/>
    <n v="1000"/>
    <m/>
    <n v="3"/>
    <n v="7"/>
    <n v="0"/>
    <n v="0"/>
    <s v="Clínica Veterinaria Vet Málaga"/>
    <s v="NO"/>
    <s v="NO"/>
    <m/>
    <m/>
    <m/>
    <m/>
    <x v="3"/>
    <n v="0.4"/>
    <n v="10"/>
    <n v="13"/>
    <x v="1"/>
    <n v="1.7035775127768313"/>
    <m/>
    <n v="58.7"/>
    <x v="1"/>
  </r>
  <r>
    <x v="32"/>
    <n v="29051"/>
    <x v="4637"/>
    <n v="78413"/>
    <n v="45790"/>
    <n v="45913"/>
    <s v="Ana Val"/>
    <n v="45791"/>
    <s v="FASE 2"/>
    <s v="14/10 Y 09/12 Ampliación 3 meses"/>
    <n v="2296"/>
    <n v="2024"/>
    <n v="0.7"/>
    <s v="SI"/>
    <n v="45506"/>
    <s v="NO"/>
    <m/>
    <n v="12000"/>
    <n v="253848.06"/>
    <n v="160"/>
    <n v="87"/>
    <n v="0"/>
    <n v="12"/>
    <s v="TOTAL ANIMAL SERVICES PARAÍSO TAS SL Y ADANA"/>
    <s v="SI"/>
    <s v="SI"/>
    <m/>
    <m/>
    <m/>
    <m/>
    <x v="3"/>
    <n v="0.7"/>
    <n v="1607"/>
    <n v="15"/>
    <x v="1"/>
    <n v="0.15303584864754569"/>
    <n v="3.2373211074694246"/>
    <n v="7841.3"/>
    <x v="1"/>
  </r>
  <r>
    <x v="32"/>
    <n v="29052"/>
    <x v="4638"/>
    <n v="284"/>
    <n v="45790"/>
    <n v="45913"/>
    <s v="Ana Val"/>
    <n v="45791"/>
    <s v="FASE 2"/>
    <s v="09/12 Ampliación 15/02R Estimando 10 días"/>
    <n v="0"/>
    <m/>
    <m/>
    <m/>
    <m/>
    <m/>
    <m/>
    <m/>
    <m/>
    <m/>
    <m/>
    <m/>
    <m/>
    <m/>
    <m/>
    <m/>
    <m/>
    <m/>
    <m/>
    <m/>
    <x v="3"/>
    <n v="0"/>
    <n v="0"/>
    <n v="0"/>
    <x v="0"/>
    <m/>
    <m/>
    <n v="28.4"/>
    <x v="0"/>
  </r>
  <r>
    <x v="32"/>
    <n v="29053"/>
    <x v="4639"/>
    <n v="3310"/>
    <n v="45790"/>
    <n v="45913"/>
    <s v="Ana Val"/>
    <n v="45791"/>
    <s v="FASE 2"/>
    <s v="14/10 Ampliación   7/11 R Estimando"/>
    <n v="122"/>
    <n v="45474"/>
    <m/>
    <s v="NO"/>
    <m/>
    <s v="NO"/>
    <m/>
    <m/>
    <m/>
    <m/>
    <m/>
    <m/>
    <m/>
    <s v="NO"/>
    <s v="NO"/>
    <s v="NO"/>
    <m/>
    <m/>
    <m/>
    <m/>
    <x v="3"/>
    <n v="0"/>
    <n v="0"/>
    <n v="7"/>
    <x v="1"/>
    <m/>
    <m/>
    <n v="331"/>
    <x v="1"/>
  </r>
  <r>
    <x v="32"/>
    <n v="29054"/>
    <x v="4640"/>
    <n v="85859"/>
    <n v="45790"/>
    <m/>
    <s v="Ana Val"/>
    <n v="45807"/>
    <s v="OK"/>
    <m/>
    <n v="501"/>
    <n v="45778"/>
    <n v="0.91600000000000004"/>
    <s v="SI"/>
    <s v="Decreto 6486/23"/>
    <s v="SI"/>
    <n v="0.1138"/>
    <n v="14995"/>
    <m/>
    <n v="63"/>
    <n v="45"/>
    <n v="5"/>
    <n v="20"/>
    <s v="Servicio Protección Canes,S.L. y Centro Veterinario"/>
    <s v="SI"/>
    <s v="SI"/>
    <m/>
    <m/>
    <m/>
    <m/>
    <x v="3"/>
    <n v="0.91600000000000004"/>
    <n v="459"/>
    <n v="15"/>
    <x v="1"/>
    <n v="0.17464680464482465"/>
    <m/>
    <n v="8585.9"/>
    <x v="2"/>
  </r>
  <r>
    <x v="32"/>
    <n v="29055"/>
    <x v="4641"/>
    <n v="2958"/>
    <n v="45790"/>
    <n v="45913"/>
    <s v="Ana Val"/>
    <n v="45791"/>
    <s v="FASE 2"/>
    <s v="09/12 Ampliac. 17/02R Estimando 10 días"/>
    <n v="0"/>
    <m/>
    <m/>
    <m/>
    <m/>
    <m/>
    <m/>
    <m/>
    <m/>
    <m/>
    <m/>
    <m/>
    <m/>
    <m/>
    <m/>
    <m/>
    <m/>
    <m/>
    <m/>
    <m/>
    <x v="3"/>
    <n v="0"/>
    <n v="0"/>
    <n v="0"/>
    <x v="0"/>
    <m/>
    <m/>
    <n v="295.8"/>
    <x v="0"/>
  </r>
  <r>
    <x v="32"/>
    <n v="29056"/>
    <x v="4642"/>
    <n v="1591"/>
    <n v="45790"/>
    <n v="45913"/>
    <s v="Ana Val"/>
    <n v="45791"/>
    <s v="FASE 2"/>
    <s v="08/01R Estimando 22/01 Respuesta"/>
    <n v="0"/>
    <s v="No hay"/>
    <m/>
    <s v="NO"/>
    <m/>
    <s v="NO"/>
    <m/>
    <m/>
    <m/>
    <m/>
    <m/>
    <m/>
    <m/>
    <s v="Sin respuesta"/>
    <s v="Sin respuesta"/>
    <s v="Sin respuesta"/>
    <m/>
    <m/>
    <m/>
    <m/>
    <x v="3"/>
    <n v="0"/>
    <n v="0"/>
    <n v="6"/>
    <x v="1"/>
    <m/>
    <m/>
    <n v="159.1"/>
    <x v="0"/>
  </r>
  <r>
    <x v="32"/>
    <n v="29057"/>
    <x v="4643"/>
    <n v="397"/>
    <n v="45790"/>
    <n v="45913"/>
    <s v="Ana Val"/>
    <n v="45791"/>
    <s v="FASE 2"/>
    <s v="24/10,05/12 Ampliación, 17/3 R.ESTIMANDO"/>
    <n v="0"/>
    <m/>
    <m/>
    <s v="NO"/>
    <m/>
    <s v="Sin datos"/>
    <m/>
    <m/>
    <m/>
    <m/>
    <m/>
    <m/>
    <m/>
    <s v="NO"/>
    <s v="NO"/>
    <s v="NO"/>
    <m/>
    <m/>
    <m/>
    <m/>
    <x v="3"/>
    <n v="0"/>
    <n v="0"/>
    <n v="5"/>
    <x v="1"/>
    <m/>
    <m/>
    <n v="39.700000000000003"/>
    <x v="0"/>
  </r>
  <r>
    <x v="32"/>
    <n v="29058"/>
    <x v="4644"/>
    <n v="2469"/>
    <n v="45790"/>
    <n v="45913"/>
    <s v="Ana Val"/>
    <n v="45791"/>
    <s v="FASE 2"/>
    <s v="05/12/2025R  Estimando 10 días"/>
    <n v="0"/>
    <m/>
    <m/>
    <m/>
    <m/>
    <m/>
    <m/>
    <m/>
    <m/>
    <m/>
    <m/>
    <m/>
    <m/>
    <m/>
    <m/>
    <m/>
    <m/>
    <m/>
    <m/>
    <m/>
    <x v="3"/>
    <n v="0"/>
    <n v="0"/>
    <n v="0"/>
    <x v="0"/>
    <m/>
    <m/>
    <n v="246.9"/>
    <x v="0"/>
  </r>
  <r>
    <x v="32"/>
    <n v="29059"/>
    <x v="4645"/>
    <n v="3360"/>
    <n v="45790"/>
    <s v="13/09/0225"/>
    <s v="Ana Val"/>
    <n v="45794"/>
    <s v="FASE 2"/>
    <s v="15/10 Y 7/11 R ESTIMANDO"/>
    <n v="30"/>
    <s v="no tienen"/>
    <n v="1"/>
    <s v="SI"/>
    <n v="45945"/>
    <s v="NO"/>
    <m/>
    <n v="2000"/>
    <n v="6414.11"/>
    <m/>
    <m/>
    <n v="0"/>
    <n v="1"/>
    <s v="Total Animal Service Paraiso Tas y Vet.David Jesús Ruiz "/>
    <s v="SI"/>
    <s v="SI"/>
    <m/>
    <m/>
    <m/>
    <m/>
    <x v="3"/>
    <n v="1"/>
    <n v="30"/>
    <n v="13"/>
    <x v="1"/>
    <n v="0.59523809523809523"/>
    <n v="1.9089613095238094"/>
    <n v="336"/>
    <x v="2"/>
  </r>
  <r>
    <x v="32"/>
    <n v="29060"/>
    <x v="4646"/>
    <n v="774"/>
    <n v="45790"/>
    <n v="45913"/>
    <s v="Ana Val"/>
    <n v="45791"/>
    <s v="FASE 2"/>
    <s v="01/10,09/12R ESTIMANDO,16/02 RESPUESTA"/>
    <n v="0"/>
    <m/>
    <n v="0"/>
    <s v="NO"/>
    <m/>
    <s v="NO"/>
    <m/>
    <m/>
    <m/>
    <n v="0"/>
    <n v="0"/>
    <n v="0"/>
    <n v="0"/>
    <s v="NO"/>
    <s v="NO"/>
    <s v="NO"/>
    <m/>
    <m/>
    <m/>
    <m/>
    <x v="3"/>
    <n v="0"/>
    <n v="0"/>
    <n v="11"/>
    <x v="1"/>
    <m/>
    <m/>
    <n v="77.400000000000006"/>
    <x v="0"/>
  </r>
  <r>
    <x v="32"/>
    <n v="29061"/>
    <x v="4647"/>
    <n v="1622"/>
    <n v="45790"/>
    <n v="45913"/>
    <s v="Ana Val"/>
    <n v="45791"/>
    <s v="FASE 2"/>
    <s v="09/12/25 Amplian, 20/02/26R. ESTIMANDO 10 DÍAS"/>
    <n v="0"/>
    <m/>
    <m/>
    <m/>
    <m/>
    <m/>
    <m/>
    <m/>
    <m/>
    <m/>
    <m/>
    <m/>
    <m/>
    <m/>
    <m/>
    <m/>
    <m/>
    <m/>
    <m/>
    <m/>
    <x v="3"/>
    <n v="0"/>
    <n v="0"/>
    <n v="0"/>
    <x v="0"/>
    <m/>
    <m/>
    <n v="162.19999999999999"/>
    <x v="0"/>
  </r>
  <r>
    <x v="32"/>
    <n v="29062"/>
    <x v="4648"/>
    <n v="947"/>
    <n v="45790"/>
    <n v="45913"/>
    <s v="Ana Val"/>
    <n v="45791"/>
    <s v="FASE 2"/>
    <s v="05/12,30/03/26R. ESTIMANDO, 08/04 Respuesta"/>
    <n v="0"/>
    <s v="No hay censo"/>
    <m/>
    <s v="NO"/>
    <m/>
    <s v="NO"/>
    <m/>
    <m/>
    <n v="2000"/>
    <n v="0"/>
    <n v="0"/>
    <n v="0"/>
    <n v="0"/>
    <s v="Empresa comarcal Don Animal"/>
    <s v="SI"/>
    <s v="NO"/>
    <m/>
    <m/>
    <m/>
    <m/>
    <x v="3"/>
    <n v="0"/>
    <n v="0"/>
    <n v="11"/>
    <x v="1"/>
    <m/>
    <n v="2.1119324181626187"/>
    <n v="94.7"/>
    <x v="0"/>
  </r>
  <r>
    <x v="32"/>
    <n v="29063"/>
    <x v="4649"/>
    <n v="398"/>
    <n v="45790"/>
    <n v="45913"/>
    <s v="Ana Val"/>
    <n v="45791"/>
    <s v="FASE 2"/>
    <s v="14/10,09/12,18/02R ESTIMANDO 10 DÍAS"/>
    <n v="7"/>
    <n v="45940"/>
    <m/>
    <s v="Sin respuesta"/>
    <s v="Sin respuesta"/>
    <s v="Sin respuesta"/>
    <m/>
    <n v="1000"/>
    <m/>
    <m/>
    <m/>
    <m/>
    <m/>
    <s v="Colegio de Veterinarios de Málaga"/>
    <s v="Sin respuesta"/>
    <s v="Sin respuesta"/>
    <m/>
    <m/>
    <m/>
    <m/>
    <x v="3"/>
    <n v="0"/>
    <n v="0"/>
    <n v="9"/>
    <x v="1"/>
    <n v="2.512562814070352"/>
    <m/>
    <n v="39.799999999999997"/>
    <x v="1"/>
  </r>
  <r>
    <x v="32"/>
    <n v="29064"/>
    <x v="4650"/>
    <n v="578"/>
    <n v="45790"/>
    <n v="45913"/>
    <s v="Ana Val"/>
    <n v="45791"/>
    <s v="FASE 2"/>
    <s v="05/12, 15/02R ESTIMANDO 10 DÍAS"/>
    <n v="0"/>
    <m/>
    <m/>
    <m/>
    <m/>
    <m/>
    <m/>
    <m/>
    <m/>
    <m/>
    <m/>
    <m/>
    <m/>
    <m/>
    <m/>
    <m/>
    <m/>
    <m/>
    <m/>
    <m/>
    <x v="3"/>
    <n v="0"/>
    <n v="0"/>
    <n v="0"/>
    <x v="0"/>
    <m/>
    <m/>
    <n v="57.8"/>
    <x v="0"/>
  </r>
  <r>
    <x v="32"/>
    <n v="29065"/>
    <x v="4651"/>
    <n v="227"/>
    <n v="45790"/>
    <n v="45913"/>
    <s v="Ana Val"/>
    <n v="45791"/>
    <s v="FASE 2"/>
    <s v="05/12 y 08/01R ESTIMANDO 10 DÍAS"/>
    <n v="0"/>
    <m/>
    <m/>
    <m/>
    <m/>
    <m/>
    <m/>
    <m/>
    <m/>
    <m/>
    <m/>
    <m/>
    <m/>
    <m/>
    <m/>
    <m/>
    <m/>
    <m/>
    <m/>
    <m/>
    <x v="3"/>
    <n v="0"/>
    <n v="0"/>
    <n v="0"/>
    <x v="0"/>
    <m/>
    <m/>
    <n v="22.7"/>
    <x v="0"/>
  </r>
  <r>
    <x v="32"/>
    <n v="29066"/>
    <x v="4652"/>
    <n v="506"/>
    <n v="45790"/>
    <n v="45914"/>
    <s v="Ana Val"/>
    <n v="45794"/>
    <s v="FASE 2"/>
    <s v="09/12, 19/02R ESTIMANDO 10 DÍAS"/>
    <n v="0"/>
    <m/>
    <m/>
    <m/>
    <m/>
    <m/>
    <m/>
    <m/>
    <m/>
    <m/>
    <m/>
    <m/>
    <m/>
    <m/>
    <m/>
    <m/>
    <m/>
    <m/>
    <m/>
    <m/>
    <x v="3"/>
    <n v="0"/>
    <n v="0"/>
    <n v="0"/>
    <x v="0"/>
    <m/>
    <m/>
    <n v="50.6"/>
    <x v="0"/>
  </r>
  <r>
    <x v="32"/>
    <n v="29067"/>
    <x v="4653"/>
    <n v="591637"/>
    <n v="45790"/>
    <n v="45914"/>
    <s v="Ana Val"/>
    <n v="45791"/>
    <s v="FASE 2"/>
    <s v="30/10, 09/12 Amplian, 24/03/26R. TERMINADO"/>
    <n v="7500"/>
    <n v="45778"/>
    <n v="0.7"/>
    <s v="SI"/>
    <n v="45118"/>
    <s v="SI"/>
    <m/>
    <m/>
    <n v="140000"/>
    <n v="782"/>
    <n v="491"/>
    <m/>
    <m/>
    <s v="APA Málaga Cero, ACE Mijas, AMI Malakitas y UPRA"/>
    <s v="SI"/>
    <s v="SI"/>
    <m/>
    <m/>
    <m/>
    <m/>
    <x v="3"/>
    <n v="0.7"/>
    <n v="5250"/>
    <n v="12"/>
    <x v="1"/>
    <m/>
    <n v="0.23663158321741204"/>
    <n v="59163.7"/>
    <x v="1"/>
  </r>
  <r>
    <x v="32"/>
    <n v="29068"/>
    <x v="4654"/>
    <n v="18099"/>
    <n v="45790"/>
    <n v="45812"/>
    <s v="Ana Val"/>
    <n v="45810"/>
    <s v="FASE 2"/>
    <s v="28/10 R ESTIMANDO y 5/11 RESPUESTA"/>
    <n v="647"/>
    <n v="2024"/>
    <n v="0.5"/>
    <s v="SI"/>
    <n v="45505"/>
    <s v="NO"/>
    <m/>
    <n v="43000"/>
    <m/>
    <n v="5"/>
    <n v="23"/>
    <n v="0"/>
    <n v="11"/>
    <s v="SI   ADANA Y AGYA"/>
    <s v="NO"/>
    <s v="SI ADANA Y AGYA"/>
    <m/>
    <m/>
    <m/>
    <m/>
    <x v="3"/>
    <n v="0.5"/>
    <n v="324"/>
    <n v="14"/>
    <x v="1"/>
    <n v="2.3758218686115256"/>
    <m/>
    <n v="1809.9"/>
    <x v="1"/>
  </r>
  <r>
    <x v="32"/>
    <n v="29069"/>
    <x v="4655"/>
    <n v="159000"/>
    <n v="45790"/>
    <n v="45914"/>
    <s v="Ana Val"/>
    <n v="45791"/>
    <s v="FASE 2"/>
    <s v="05/12/2025 AMPLIAN 3 MESES"/>
    <n v="0"/>
    <m/>
    <m/>
    <m/>
    <m/>
    <m/>
    <m/>
    <m/>
    <m/>
    <m/>
    <m/>
    <m/>
    <m/>
    <m/>
    <m/>
    <m/>
    <m/>
    <m/>
    <m/>
    <m/>
    <x v="3"/>
    <n v="0"/>
    <n v="0"/>
    <n v="0"/>
    <x v="0"/>
    <m/>
    <m/>
    <n v="15900"/>
    <x v="0"/>
  </r>
  <r>
    <x v="32"/>
    <n v="29070"/>
    <x v="4656"/>
    <n v="93302"/>
    <n v="45790"/>
    <n v="45915"/>
    <s v="Ana Val"/>
    <n v="45791"/>
    <s v="FASE 2"/>
    <s v="11/11R.ESTIMANDO y 21/11 RESPUESTA"/>
    <n v="1430"/>
    <n v="45981"/>
    <n v="0.84"/>
    <s v="NO"/>
    <m/>
    <s v="SI"/>
    <n v="5"/>
    <m/>
    <m/>
    <n v="120"/>
    <n v="160"/>
    <n v="0"/>
    <n v="64"/>
    <s v="Serv. de cuidados y protección de los animales Canes, S.L."/>
    <s v="SI"/>
    <s v="SI"/>
    <m/>
    <m/>
    <m/>
    <m/>
    <x v="3"/>
    <n v="0.84"/>
    <n v="1201"/>
    <n v="13"/>
    <x v="1"/>
    <m/>
    <m/>
    <n v="9330.2000000000007"/>
    <x v="1"/>
  </r>
  <r>
    <x v="32"/>
    <n v="29071"/>
    <x v="4657"/>
    <n v="1227"/>
    <n v="45790"/>
    <n v="45915"/>
    <s v="Ana Val"/>
    <n v="45801"/>
    <s v="FASE 2"/>
    <s v="09/12, 23/02R ESTIMANDO 10 DÍAS"/>
    <n v="0"/>
    <m/>
    <m/>
    <m/>
    <m/>
    <m/>
    <m/>
    <m/>
    <m/>
    <m/>
    <m/>
    <m/>
    <m/>
    <m/>
    <m/>
    <m/>
    <m/>
    <m/>
    <m/>
    <m/>
    <x v="3"/>
    <n v="0"/>
    <n v="0"/>
    <n v="0"/>
    <x v="0"/>
    <m/>
    <m/>
    <n v="122.7"/>
    <x v="0"/>
  </r>
  <r>
    <x v="32"/>
    <n v="29072"/>
    <x v="4658"/>
    <n v="5449"/>
    <n v="45790"/>
    <n v="45915"/>
    <s v="Ana Val"/>
    <n v="45791"/>
    <s v="FASE 2"/>
    <s v="10/10, 09/12 Amplian, 31/03/26R. ESTIMANDO 10 días"/>
    <n v="0"/>
    <m/>
    <m/>
    <m/>
    <m/>
    <m/>
    <m/>
    <m/>
    <m/>
    <m/>
    <m/>
    <m/>
    <m/>
    <s v="NO"/>
    <s v="NO"/>
    <s v="NO"/>
    <m/>
    <m/>
    <m/>
    <m/>
    <x v="3"/>
    <n v="0"/>
    <n v="0"/>
    <n v="3"/>
    <x v="1"/>
    <m/>
    <m/>
    <n v="544.9"/>
    <x v="0"/>
  </r>
  <r>
    <x v="32"/>
    <n v="29073"/>
    <x v="4659"/>
    <n v="2981"/>
    <n v="45790"/>
    <n v="45915"/>
    <s v="Ana Val"/>
    <n v="45791"/>
    <s v="FASE 2"/>
    <s v="06/10,7/11,24/11R. ESTIMANDO"/>
    <n v="0"/>
    <m/>
    <m/>
    <s v="NO"/>
    <m/>
    <s v="sin información"/>
    <m/>
    <n v="2000"/>
    <m/>
    <n v="7"/>
    <n v="2"/>
    <n v="0"/>
    <n v="0"/>
    <s v="Residencia Canina Paríso y Colegio Veterinarios Málaga"/>
    <s v="SI"/>
    <s v="NO"/>
    <m/>
    <m/>
    <m/>
    <m/>
    <x v="3"/>
    <n v="0"/>
    <n v="0"/>
    <n v="10"/>
    <x v="1"/>
    <n v="0.67091580006709162"/>
    <m/>
    <n v="298.10000000000002"/>
    <x v="0"/>
  </r>
  <r>
    <x v="32"/>
    <n v="29903"/>
    <x v="4660"/>
    <n v="589"/>
    <n v="45790"/>
    <n v="45915"/>
    <s v="Ana Val"/>
    <n v="45791"/>
    <s v="FASE 2"/>
    <s v="01/10 Y 09/12 AMPLIAN 3 MESES"/>
    <n v="31"/>
    <n v="45597"/>
    <n v="1"/>
    <s v="SI"/>
    <n v="45865"/>
    <s v="SI"/>
    <n v="1"/>
    <n v="7473.44"/>
    <n v="1000"/>
    <n v="0"/>
    <n v="1"/>
    <n v="0"/>
    <n v="0"/>
    <s v="Clínica Veterinaria VITAE"/>
    <s v="SI"/>
    <s v="NO"/>
    <m/>
    <m/>
    <m/>
    <m/>
    <x v="3"/>
    <n v="1"/>
    <n v="31"/>
    <n v="16"/>
    <x v="2"/>
    <n v="12.688353140916808"/>
    <n v="1.6977928692699491"/>
    <n v="58.9"/>
    <x v="1"/>
  </r>
  <r>
    <x v="32"/>
    <n v="29074"/>
    <x v="4661"/>
    <n v="952"/>
    <n v="45790"/>
    <n v="45915"/>
    <s v="Ana Val"/>
    <n v="45791"/>
    <s v="FASE 2"/>
    <s v="09/12/2025 AMPLIAN 3 MESES"/>
    <n v="0"/>
    <m/>
    <m/>
    <m/>
    <m/>
    <m/>
    <m/>
    <m/>
    <m/>
    <m/>
    <m/>
    <m/>
    <m/>
    <m/>
    <m/>
    <m/>
    <m/>
    <m/>
    <m/>
    <m/>
    <x v="3"/>
    <n v="0"/>
    <n v="0"/>
    <n v="0"/>
    <x v="0"/>
    <m/>
    <m/>
    <n v="95.2"/>
    <x v="0"/>
  </r>
  <r>
    <x v="32"/>
    <n v="29075"/>
    <x v="4662"/>
    <n v="22187"/>
    <n v="45790"/>
    <n v="45915"/>
    <s v="Ana Val"/>
    <n v="45791"/>
    <s v="FASE 2"/>
    <s v="09/12/25 Amplian 25/03/26 Respuesta"/>
    <n v="0"/>
    <s v="-"/>
    <m/>
    <s v="Pendiente aprobación"/>
    <m/>
    <m/>
    <m/>
    <m/>
    <m/>
    <n v="10"/>
    <n v="0"/>
    <n v="0"/>
    <n v="0"/>
    <s v="Centro de Protección Animal &quot;Don Animal&quot;"/>
    <s v="SI"/>
    <s v="SI"/>
    <m/>
    <m/>
    <m/>
    <m/>
    <x v="3"/>
    <n v="0"/>
    <n v="0"/>
    <n v="9"/>
    <x v="1"/>
    <m/>
    <m/>
    <n v="2218.6999999999998"/>
    <x v="0"/>
  </r>
  <r>
    <x v="32"/>
    <n v="29076"/>
    <x v="4663"/>
    <n v="4682"/>
    <n v="45790"/>
    <n v="45915"/>
    <s v="Ana Val"/>
    <n v="45791"/>
    <s v="FASE 2"/>
    <s v="09/12,16/02R. ESTIMANDO 26/02 RESPUESTA"/>
    <n v="0"/>
    <m/>
    <m/>
    <s v="NO"/>
    <m/>
    <s v="NO"/>
    <m/>
    <n v="0"/>
    <n v="0"/>
    <n v="2"/>
    <n v="4"/>
    <n v="0"/>
    <n v="0"/>
    <s v="NO"/>
    <s v="NO"/>
    <s v="NO"/>
    <m/>
    <m/>
    <m/>
    <m/>
    <x v="3"/>
    <n v="0"/>
    <n v="0"/>
    <n v="11"/>
    <x v="1"/>
    <n v="0"/>
    <n v="0"/>
    <n v="468.2"/>
    <x v="0"/>
  </r>
  <r>
    <x v="32"/>
    <n v="29077"/>
    <x v="4664"/>
    <n v="281"/>
    <n v="45790"/>
    <n v="45915"/>
    <s v="Ana Val"/>
    <n v="45791"/>
    <s v="FASE 2"/>
    <s v="07/11/2025 ESTIMANDO 10 DÍAS"/>
    <n v="0"/>
    <m/>
    <m/>
    <m/>
    <m/>
    <m/>
    <m/>
    <m/>
    <m/>
    <m/>
    <m/>
    <m/>
    <m/>
    <m/>
    <m/>
    <m/>
    <m/>
    <m/>
    <m/>
    <m/>
    <x v="3"/>
    <n v="0"/>
    <n v="0"/>
    <n v="0"/>
    <x v="0"/>
    <m/>
    <m/>
    <n v="28.1"/>
    <x v="0"/>
  </r>
  <r>
    <x v="32"/>
    <n v="29079"/>
    <x v="4665"/>
    <n v="3350"/>
    <n v="45790"/>
    <n v="45915"/>
    <s v="Ana Val"/>
    <n v="45791"/>
    <s v="FASE 2"/>
    <s v="07/11 y 25/11R. ESTIMANDO"/>
    <n v="82"/>
    <n v="45936"/>
    <n v="0.48149999999999998"/>
    <s v="SI"/>
    <n v="45509"/>
    <s v="No contestan"/>
    <m/>
    <n v="11610"/>
    <n v="3870"/>
    <n v="5"/>
    <m/>
    <n v="3"/>
    <m/>
    <s v="Colegio de Veterinarios"/>
    <s v="Sin respuesta"/>
    <s v="Sin respuesta"/>
    <m/>
    <m/>
    <m/>
    <m/>
    <x v="3"/>
    <n v="0.48149999999999998"/>
    <n v="39"/>
    <n v="13"/>
    <x v="1"/>
    <n v="3.4656716417910447"/>
    <n v="1.155223880597015"/>
    <n v="335"/>
    <x v="1"/>
  </r>
  <r>
    <x v="32"/>
    <n v="29080"/>
    <x v="4666"/>
    <n v="10177"/>
    <n v="45790"/>
    <n v="45915"/>
    <s v="Ana Val"/>
    <n v="45791"/>
    <s v="FASE 2"/>
    <s v="06/10,amplian 05/12 Respuesta 20/03R. Estimando"/>
    <n v="153"/>
    <n v="45552"/>
    <n v="0.24179999999999999"/>
    <s v="NO"/>
    <m/>
    <s v="NO"/>
    <m/>
    <m/>
    <m/>
    <n v="0"/>
    <n v="47"/>
    <n v="0"/>
    <n v="0"/>
    <s v="NO  tienen contrato con la protectora Paraíso"/>
    <s v="SI"/>
    <s v="NO"/>
    <m/>
    <m/>
    <m/>
    <m/>
    <x v="3"/>
    <n v="0.24179999999999999"/>
    <n v="37"/>
    <n v="12"/>
    <x v="1"/>
    <m/>
    <m/>
    <n v="1017.7"/>
    <x v="1"/>
  </r>
  <r>
    <x v="32"/>
    <n v="29081"/>
    <x v="4667"/>
    <n v="290"/>
    <n v="45790"/>
    <n v="45915"/>
    <s v="Ana Val"/>
    <n v="45826"/>
    <s v="FASE 2"/>
    <s v="11/11R. ESTIMANDO 12/11/25 RESPUESTA"/>
    <n v="0"/>
    <m/>
    <m/>
    <s v="NO"/>
    <m/>
    <s v="No tienen datos"/>
    <m/>
    <m/>
    <m/>
    <m/>
    <m/>
    <m/>
    <m/>
    <s v="NO"/>
    <s v="NO"/>
    <s v="NO"/>
    <m/>
    <m/>
    <m/>
    <m/>
    <x v="3"/>
    <n v="0"/>
    <n v="0"/>
    <n v="5"/>
    <x v="1"/>
    <m/>
    <m/>
    <n v="29"/>
    <x v="0"/>
  </r>
  <r>
    <x v="32"/>
    <n v="29082"/>
    <x v="4668"/>
    <n v="52230"/>
    <n v="45790"/>
    <n v="45915"/>
    <s v="Ana Val"/>
    <n v="45791"/>
    <s v="FASE 2"/>
    <s v="09/12 Y 09/01R. TERMINADA "/>
    <n v="0"/>
    <m/>
    <m/>
    <m/>
    <m/>
    <m/>
    <m/>
    <m/>
    <m/>
    <m/>
    <m/>
    <m/>
    <m/>
    <m/>
    <m/>
    <m/>
    <m/>
    <m/>
    <m/>
    <m/>
    <x v="3"/>
    <n v="0"/>
    <n v="0"/>
    <n v="0"/>
    <x v="0"/>
    <m/>
    <m/>
    <n v="5223"/>
    <x v="0"/>
  </r>
  <r>
    <x v="32"/>
    <n v="29083"/>
    <x v="4669"/>
    <n v="2778"/>
    <n v="45790"/>
    <n v="45915"/>
    <s v="Ana Val"/>
    <n v="45791"/>
    <s v="FASE 2"/>
    <s v="05/12,26/01R ESTIMANDO,05/02 RESPUESTA"/>
    <n v="0"/>
    <s v="Que colaboran con un vet. y han esterilizado entre 2024 y 2025 111 gatos"/>
    <m/>
    <m/>
    <m/>
    <m/>
    <m/>
    <n v="8000"/>
    <m/>
    <m/>
    <m/>
    <m/>
    <m/>
    <s v="Contrato con Don Animal"/>
    <s v="NO"/>
    <s v="NO"/>
    <m/>
    <m/>
    <m/>
    <m/>
    <x v="3"/>
    <n v="0"/>
    <n v="0"/>
    <n v="5"/>
    <x v="1"/>
    <n v="2.8797696184305255"/>
    <m/>
    <n v="277.8"/>
    <x v="0"/>
  </r>
  <r>
    <x v="32"/>
    <n v="29084"/>
    <x v="4670"/>
    <n v="33451"/>
    <n v="45790"/>
    <n v="45915"/>
    <s v="Ana Val"/>
    <n v="45791"/>
    <s v="FASE 2"/>
    <s v="16/10/2025 ESTIMANDO"/>
    <n v="170"/>
    <n v="45505"/>
    <n v="0.67649999999999999"/>
    <s v="SI"/>
    <n v="45505"/>
    <s v="SI"/>
    <n v="0.67649999999999999"/>
    <n v="117723.8"/>
    <m/>
    <n v="27"/>
    <n v="25"/>
    <n v="15"/>
    <n v="10"/>
    <s v="TOTAL ANIMAL SERVICES PARAISO TAS, S.L."/>
    <s v="SI"/>
    <s v="SI"/>
    <m/>
    <m/>
    <m/>
    <m/>
    <x v="3"/>
    <n v="0.67649999999999999"/>
    <n v="115"/>
    <n v="15"/>
    <x v="1"/>
    <n v="3.5192909031120148"/>
    <m/>
    <n v="3345.1"/>
    <x v="2"/>
  </r>
  <r>
    <x v="32"/>
    <n v="29085"/>
    <x v="4671"/>
    <n v="198"/>
    <n v="45790"/>
    <n v="45915"/>
    <s v="Ana Val"/>
    <n v="45791"/>
    <s v="FASE 2"/>
    <s v="15/10 Y 09/12 AMPLIAN 3 MESES"/>
    <n v="0"/>
    <m/>
    <n v="0"/>
    <s v="NO"/>
    <m/>
    <n v="0"/>
    <m/>
    <m/>
    <m/>
    <n v="0"/>
    <n v="0"/>
    <n v="0"/>
    <n v="0"/>
    <s v="NO"/>
    <s v="NO"/>
    <s v="NO"/>
    <m/>
    <m/>
    <m/>
    <m/>
    <x v="3"/>
    <n v="0"/>
    <n v="0"/>
    <n v="10"/>
    <x v="1"/>
    <m/>
    <m/>
    <n v="19.8"/>
    <x v="0"/>
  </r>
  <r>
    <x v="32"/>
    <n v="29086"/>
    <x v="4672"/>
    <n v="1646"/>
    <n v="45790"/>
    <n v="45915"/>
    <s v="Ana Val"/>
    <n v="45791"/>
    <s v="FASE 2"/>
    <s v="06/10, 09 Y 29/12R. TERMINADA"/>
    <n v="83"/>
    <n v="45490"/>
    <n v="0.36"/>
    <s v="SI"/>
    <n v="45490"/>
    <s v="SI"/>
    <n v="0.36"/>
    <s v=""/>
    <m/>
    <n v="0"/>
    <n v="0"/>
    <n v="0"/>
    <n v="0"/>
    <s v="Centro Veterinario Don Animal"/>
    <s v="SI"/>
    <s v="SI"/>
    <m/>
    <m/>
    <m/>
    <m/>
    <x v="3"/>
    <n v="0.36"/>
    <n v="30"/>
    <n v="15"/>
    <x v="1"/>
    <m/>
    <m/>
    <n v="164.6"/>
    <x v="1"/>
  </r>
  <r>
    <x v="32"/>
    <n v="29087"/>
    <x v="4673"/>
    <n v="600"/>
    <n v="45790"/>
    <n v="45915"/>
    <s v="Ana Val"/>
    <n v="45791"/>
    <s v="FASE 2"/>
    <s v="09/12,15/02R. ESTIMANDO 26/02 RESPUESTA"/>
    <n v="0"/>
    <s v="No existe"/>
    <n v="0"/>
    <s v="NO"/>
    <m/>
    <s v="NO"/>
    <m/>
    <n v="0"/>
    <n v="0"/>
    <n v="0"/>
    <n v="0"/>
    <n v="0"/>
    <n v="0"/>
    <s v="NO, ni empresas médicas para las personas"/>
    <s v="NO"/>
    <s v="NO"/>
    <m/>
    <m/>
    <m/>
    <m/>
    <x v="3"/>
    <n v="0"/>
    <n v="0"/>
    <n v="14"/>
    <x v="1"/>
    <n v="0"/>
    <n v="0"/>
    <n v="60"/>
    <x v="0"/>
  </r>
  <r>
    <x v="32"/>
    <n v="29904"/>
    <x v="4674"/>
    <n v="453"/>
    <n v="45790"/>
    <n v="45915"/>
    <s v="Ana Val"/>
    <n v="45791"/>
    <s v="FASE 2"/>
    <s v="02/10 Y 09/12R ESTIMANDO"/>
    <n v="0"/>
    <s v="No hay"/>
    <n v="0"/>
    <s v="NO"/>
    <m/>
    <s v="NO"/>
    <m/>
    <m/>
    <m/>
    <n v="0"/>
    <n v="0"/>
    <n v="0"/>
    <n v="0"/>
    <s v="NO"/>
    <s v="NO"/>
    <s v="NO"/>
    <m/>
    <m/>
    <m/>
    <m/>
    <x v="3"/>
    <n v="0"/>
    <n v="0"/>
    <n v="11"/>
    <x v="1"/>
    <m/>
    <m/>
    <n v="45.3"/>
    <x v="0"/>
  </r>
  <r>
    <x v="32"/>
    <n v="29088"/>
    <x v="4675"/>
    <n v="3452"/>
    <n v="45790"/>
    <n v="45915"/>
    <s v="Ana Val"/>
    <n v="45791"/>
    <s v="FASE 2"/>
    <s v="09/12/2025 AMPLIAN 3 MESES"/>
    <n v="0"/>
    <m/>
    <m/>
    <m/>
    <m/>
    <m/>
    <m/>
    <m/>
    <m/>
    <m/>
    <m/>
    <m/>
    <m/>
    <m/>
    <m/>
    <m/>
    <m/>
    <m/>
    <m/>
    <m/>
    <x v="3"/>
    <n v="0"/>
    <n v="0"/>
    <n v="0"/>
    <x v="0"/>
    <m/>
    <m/>
    <n v="345.2"/>
    <x v="0"/>
  </r>
  <r>
    <x v="32"/>
    <n v="29089"/>
    <x v="4676"/>
    <n v="3702"/>
    <n v="45790"/>
    <n v="45915"/>
    <s v="Ana Val"/>
    <n v="45791"/>
    <s v="FASE 2"/>
    <s v="09/12,16/02R. ESTIMANDO 26/02 RESPUESTA"/>
    <n v="300"/>
    <n v="45962"/>
    <n v="0.85699999999999998"/>
    <s v="NO"/>
    <m/>
    <s v="NO"/>
    <m/>
    <n v="8200"/>
    <m/>
    <n v="11"/>
    <n v="25"/>
    <n v="0"/>
    <n v="0"/>
    <s v="NO"/>
    <s v="NO"/>
    <s v="NO"/>
    <m/>
    <m/>
    <m/>
    <m/>
    <x v="3"/>
    <n v="0.85699999999999998"/>
    <n v="257"/>
    <n v="13"/>
    <x v="1"/>
    <n v="2.215018908698001"/>
    <m/>
    <n v="370.2"/>
    <x v="1"/>
  </r>
  <r>
    <x v="32"/>
    <n v="29090"/>
    <x v="4677"/>
    <n v="2374"/>
    <n v="45790"/>
    <n v="45915"/>
    <s v="Ana Val"/>
    <n v="45791"/>
    <s v="FASE 2"/>
    <s v="20/10,09/12,14/01R TERMINADA"/>
    <n v="0"/>
    <m/>
    <m/>
    <m/>
    <m/>
    <m/>
    <m/>
    <m/>
    <m/>
    <n v="1"/>
    <m/>
    <m/>
    <m/>
    <s v="Acuerdo con la residencia canina paraíso "/>
    <s v="No responden"/>
    <s v="No responden"/>
    <m/>
    <m/>
    <m/>
    <m/>
    <x v="3"/>
    <n v="0"/>
    <n v="0"/>
    <n v="4"/>
    <x v="1"/>
    <m/>
    <m/>
    <n v="237.4"/>
    <x v="0"/>
  </r>
  <r>
    <x v="32"/>
    <n v="29901"/>
    <x v="4678"/>
    <n v="70933"/>
    <n v="45790"/>
    <n v="45891"/>
    <s v="Ana Val"/>
    <n v="45860"/>
    <s v="FASE 2"/>
    <s v="14/11, 19/91R TERMINADA "/>
    <n v="719"/>
    <n v="2024"/>
    <n v="86"/>
    <s v="SI"/>
    <n v="44217"/>
    <m/>
    <m/>
    <n v="30000"/>
    <m/>
    <n v="56"/>
    <n v="40"/>
    <n v="4"/>
    <n v="41"/>
    <s v="ICOV Málaga y Asociación Málaga Felina "/>
    <m/>
    <m/>
    <m/>
    <m/>
    <m/>
    <m/>
    <x v="3"/>
    <n v="0.86"/>
    <n v="618"/>
    <n v="11"/>
    <x v="1"/>
    <n v="0.42293431830036793"/>
    <m/>
    <n v="7093.3"/>
    <x v="1"/>
  </r>
  <r>
    <x v="32"/>
    <n v="29091"/>
    <x v="4679"/>
    <n v="21583"/>
    <n v="45790"/>
    <n v="45915"/>
    <s v="Ana Val"/>
    <n v="45791"/>
    <s v="FASE 2"/>
    <s v="09/12/25 Amplian, 31/03/26R. ESTIMANDO 10 días"/>
    <n v="0"/>
    <m/>
    <m/>
    <m/>
    <m/>
    <m/>
    <m/>
    <m/>
    <m/>
    <m/>
    <m/>
    <m/>
    <m/>
    <m/>
    <m/>
    <m/>
    <m/>
    <m/>
    <m/>
    <m/>
    <x v="3"/>
    <n v="0"/>
    <n v="0"/>
    <n v="0"/>
    <x v="0"/>
    <m/>
    <m/>
    <n v="2158.3000000000002"/>
    <x v="0"/>
  </r>
  <r>
    <x v="32"/>
    <n v="29092"/>
    <x v="4680"/>
    <n v="776"/>
    <n v="45790"/>
    <n v="45915"/>
    <s v="Ana Val"/>
    <n v="45791"/>
    <s v="FASE 2"/>
    <s v="27/11,9/12 Amplian, 31/03/26R.ESTIMANDO 10 días"/>
    <n v="0"/>
    <m/>
    <m/>
    <s v="SI"/>
    <n v="45506"/>
    <s v="SI"/>
    <m/>
    <m/>
    <m/>
    <n v="0"/>
    <n v="30"/>
    <n v="0"/>
    <n v="0"/>
    <s v="En trámite"/>
    <s v="Sin respuesta"/>
    <s v="Sin respuesta"/>
    <m/>
    <m/>
    <m/>
    <m/>
    <x v="3"/>
    <n v="0"/>
    <n v="0"/>
    <n v="10"/>
    <x v="1"/>
    <m/>
    <m/>
    <n v="77.599999999999994"/>
    <x v="0"/>
  </r>
  <r>
    <x v="32"/>
    <n v="29093"/>
    <x v="4681"/>
    <n v="2435"/>
    <n v="45790"/>
    <n v="45915"/>
    <s v="Ana Val"/>
    <n v="45791"/>
    <s v="FASE 2"/>
    <s v="05/12, 03/03R ESTIMANDO 10 DÍAS"/>
    <n v="0"/>
    <m/>
    <m/>
    <m/>
    <m/>
    <m/>
    <m/>
    <m/>
    <m/>
    <m/>
    <m/>
    <m/>
    <m/>
    <m/>
    <m/>
    <m/>
    <m/>
    <m/>
    <m/>
    <m/>
    <x v="3"/>
    <n v="0"/>
    <n v="0"/>
    <n v="0"/>
    <x v="0"/>
    <m/>
    <m/>
    <n v="243.5"/>
    <x v="0"/>
  </r>
  <r>
    <x v="32"/>
    <n v="29094"/>
    <x v="4682"/>
    <n v="85990"/>
    <n v="45790"/>
    <s v="15/0/2025"/>
    <s v="Ana Val"/>
    <n v="45791"/>
    <s v="FASE 2"/>
    <s v="07/11R ESTIMADO 11/02 RESPUESTA"/>
    <n v="1600"/>
    <n v="45939"/>
    <n v="0.28999999999999998"/>
    <s v="NO"/>
    <m/>
    <s v="SI"/>
    <n v="5.57E-2"/>
    <n v="12000"/>
    <n v="23000"/>
    <n v="115"/>
    <n v="81"/>
    <n v="4"/>
    <n v="3"/>
    <s v="Don Animal "/>
    <s v="NO"/>
    <s v="NO"/>
    <m/>
    <m/>
    <m/>
    <m/>
    <x v="3"/>
    <n v="0.28999999999999998"/>
    <n v="464"/>
    <n v="15"/>
    <x v="1"/>
    <n v="0.13955111059425515"/>
    <n v="0.26747296197232234"/>
    <n v="8599"/>
    <x v="1"/>
  </r>
  <r>
    <x v="32"/>
    <n v="29095"/>
    <x v="4683"/>
    <n v="4075"/>
    <n v="45790"/>
    <n v="45908"/>
    <s v="Ana Val"/>
    <n v="45903"/>
    <s v="FASE2"/>
    <s v="04/10,1/12 Amplian 25/03/26R.ESTIMANDO 10 días "/>
    <n v="0"/>
    <m/>
    <m/>
    <s v="SI"/>
    <n v="45814"/>
    <s v="NO"/>
    <m/>
    <m/>
    <n v="20000"/>
    <n v="1"/>
    <n v="0"/>
    <n v="0"/>
    <n v="0"/>
    <s v="Total Animal Services Paraiso Tas, S.L.U."/>
    <s v="SI"/>
    <s v="NO"/>
    <m/>
    <m/>
    <m/>
    <m/>
    <x v="3"/>
    <n v="0"/>
    <n v="0"/>
    <n v="11"/>
    <x v="1"/>
    <m/>
    <n v="4.9079754601226995"/>
    <n v="407.5"/>
    <x v="0"/>
  </r>
  <r>
    <x v="32"/>
    <n v="29902"/>
    <x v="4684"/>
    <n v="3286"/>
    <n v="45790"/>
    <n v="45915"/>
    <s v="Ana Val"/>
    <n v="45791"/>
    <s v="FASE2"/>
    <s v="09/12, 03/03R ESTIMANDO 10 DÍAS"/>
    <n v="0"/>
    <m/>
    <m/>
    <m/>
    <m/>
    <m/>
    <m/>
    <m/>
    <m/>
    <m/>
    <m/>
    <m/>
    <m/>
    <m/>
    <m/>
    <m/>
    <m/>
    <m/>
    <m/>
    <m/>
    <x v="3"/>
    <n v="0"/>
    <n v="0"/>
    <n v="0"/>
    <x v="0"/>
    <m/>
    <m/>
    <n v="328.6"/>
    <x v="0"/>
  </r>
  <r>
    <x v="32"/>
    <n v="29098"/>
    <x v="4685"/>
    <n v="1396"/>
    <n v="45790"/>
    <n v="45915"/>
    <s v="Ana Val"/>
    <n v="45791"/>
    <s v="FASE2"/>
    <s v="24/03/26R.ESTIMANDO 06/04 Respuesta"/>
    <n v="0"/>
    <m/>
    <m/>
    <m/>
    <m/>
    <m/>
    <m/>
    <m/>
    <m/>
    <m/>
    <m/>
    <m/>
    <m/>
    <m/>
    <m/>
    <m/>
    <m/>
    <m/>
    <m/>
    <m/>
    <x v="3"/>
    <n v="0"/>
    <n v="0"/>
    <n v="0"/>
    <x v="0"/>
    <m/>
    <m/>
    <n v="139.6"/>
    <x v="0"/>
  </r>
  <r>
    <x v="32"/>
    <n v="29096"/>
    <x v="4686"/>
    <n v="3401"/>
    <n v="45790"/>
    <n v="45915"/>
    <s v="Ana Val"/>
    <n v="45791"/>
    <s v="FASE2"/>
    <s v="05/12, 03/03R ESTIMANDO 10/03 RESPUESTA"/>
    <n v="94"/>
    <n v="46082"/>
    <n v="0.85"/>
    <s v="SI"/>
    <n v="45717"/>
    <s v="NO"/>
    <m/>
    <m/>
    <m/>
    <n v="23"/>
    <n v="17"/>
    <n v="2"/>
    <n v="7"/>
    <s v="Asociación Animalistas Salvando Bichejos"/>
    <s v="NO"/>
    <s v="NO"/>
    <m/>
    <m/>
    <m/>
    <m/>
    <x v="3"/>
    <n v="0.85"/>
    <n v="80"/>
    <n v="13"/>
    <x v="1"/>
    <m/>
    <m/>
    <n v="340.1"/>
    <x v="1"/>
  </r>
  <r>
    <x v="32"/>
    <n v="29097"/>
    <x v="4687"/>
    <n v="5410"/>
    <n v="45790"/>
    <n v="45915"/>
    <s v="Ana Val"/>
    <n v="45807"/>
    <s v="FASE2"/>
    <s v="09/12,30/12R. ESTIMANDO 02/02 RESPUESTA"/>
    <n v="250"/>
    <n v="2024"/>
    <n v="0.82"/>
    <s v="NO"/>
    <m/>
    <s v="NO"/>
    <m/>
    <n v="14000"/>
    <m/>
    <m/>
    <m/>
    <m/>
    <n v="10"/>
    <s v="Ilustre Colegio Oficial de Veterinarios de Málaga"/>
    <s v="NO"/>
    <s v="NO"/>
    <m/>
    <m/>
    <m/>
    <m/>
    <x v="3"/>
    <n v="0.82"/>
    <n v="205"/>
    <n v="10"/>
    <x v="1"/>
    <n v="2.587800369685767"/>
    <m/>
    <n v="541"/>
    <x v="1"/>
  </r>
  <r>
    <x v="32"/>
    <n v="29099"/>
    <x v="4688"/>
    <n v="2006"/>
    <n v="45790"/>
    <n v="45915"/>
    <s v="Ana Val"/>
    <n v="45791"/>
    <s v="FASE 2"/>
    <s v="09/12/25 Amplian, 20/03R. ESTIMANDO 10 días"/>
    <n v="0"/>
    <m/>
    <m/>
    <m/>
    <m/>
    <m/>
    <m/>
    <m/>
    <m/>
    <m/>
    <m/>
    <m/>
    <m/>
    <m/>
    <m/>
    <m/>
    <m/>
    <m/>
    <m/>
    <m/>
    <x v="3"/>
    <n v="0"/>
    <n v="0"/>
    <n v="0"/>
    <x v="0"/>
    <m/>
    <m/>
    <n v="200.6"/>
    <x v="0"/>
  </r>
  <r>
    <x v="32"/>
    <n v="29100"/>
    <x v="4689"/>
    <n v="2868"/>
    <n v="45790"/>
    <n v="45834"/>
    <s v="Ana Val"/>
    <n v="45798"/>
    <s v="FASE 2"/>
    <s v="2/12R. ESTIMANDO 12/12 RESPUESTA"/>
    <n v="75"/>
    <n v="45962"/>
    <n v="0"/>
    <s v="SI"/>
    <n v="45980"/>
    <s v="NO"/>
    <m/>
    <m/>
    <m/>
    <n v="0"/>
    <n v="0"/>
    <n v="0"/>
    <n v="0"/>
    <s v="NO"/>
    <s v="NO"/>
    <s v="NO"/>
    <m/>
    <m/>
    <m/>
    <m/>
    <x v="3"/>
    <n v="0"/>
    <n v="0"/>
    <n v="13"/>
    <x v="1"/>
    <m/>
    <m/>
    <n v="286.8"/>
    <x v="1"/>
  </r>
  <r>
    <x v="33"/>
    <n v="30001"/>
    <x v="4690"/>
    <n v="6206"/>
    <n v="45779"/>
    <m/>
    <s v="Raquel Alternativa"/>
    <m/>
    <m/>
    <m/>
    <n v="0"/>
    <m/>
    <m/>
    <m/>
    <m/>
    <m/>
    <m/>
    <m/>
    <m/>
    <m/>
    <m/>
    <m/>
    <m/>
    <m/>
    <m/>
    <m/>
    <m/>
    <m/>
    <m/>
    <m/>
    <x v="15"/>
    <n v="0"/>
    <n v="0"/>
    <n v="0"/>
    <x v="0"/>
    <m/>
    <m/>
    <n v="620.6"/>
    <x v="0"/>
  </r>
  <r>
    <x v="33"/>
    <n v="30002"/>
    <x v="4691"/>
    <n v="13000"/>
    <n v="45779"/>
    <m/>
    <s v="Raquel Alternativa"/>
    <m/>
    <m/>
    <m/>
    <n v="0"/>
    <m/>
    <m/>
    <m/>
    <m/>
    <m/>
    <m/>
    <m/>
    <m/>
    <m/>
    <m/>
    <m/>
    <m/>
    <m/>
    <m/>
    <m/>
    <m/>
    <m/>
    <m/>
    <m/>
    <x v="15"/>
    <n v="0"/>
    <n v="0"/>
    <n v="0"/>
    <x v="0"/>
    <m/>
    <m/>
    <n v="1300"/>
    <x v="0"/>
  </r>
  <r>
    <x v="33"/>
    <n v="30003"/>
    <x v="4692"/>
    <n v="37417"/>
    <n v="45779"/>
    <m/>
    <s v="Raquel Alternativa"/>
    <m/>
    <m/>
    <m/>
    <n v="0"/>
    <m/>
    <m/>
    <m/>
    <m/>
    <m/>
    <m/>
    <m/>
    <m/>
    <m/>
    <m/>
    <m/>
    <m/>
    <m/>
    <m/>
    <m/>
    <m/>
    <m/>
    <m/>
    <m/>
    <x v="15"/>
    <n v="0"/>
    <n v="0"/>
    <n v="0"/>
    <x v="0"/>
    <m/>
    <m/>
    <n v="3741.7"/>
    <x v="0"/>
  </r>
  <r>
    <x v="33"/>
    <n v="30004"/>
    <x v="4693"/>
    <n v="1400"/>
    <n v="45779"/>
    <m/>
    <s v="Raquel Alternativa"/>
    <m/>
    <m/>
    <m/>
    <n v="0"/>
    <m/>
    <m/>
    <m/>
    <m/>
    <m/>
    <m/>
    <m/>
    <m/>
    <m/>
    <m/>
    <m/>
    <m/>
    <m/>
    <m/>
    <m/>
    <m/>
    <m/>
    <m/>
    <m/>
    <x v="15"/>
    <n v="0"/>
    <n v="0"/>
    <n v="0"/>
    <x v="0"/>
    <m/>
    <m/>
    <n v="140"/>
    <x v="0"/>
  </r>
  <r>
    <x v="33"/>
    <n v="30005"/>
    <x v="4694"/>
    <n v="43547"/>
    <n v="45779"/>
    <m/>
    <s v="Raquel Alternativa"/>
    <m/>
    <m/>
    <m/>
    <n v="0"/>
    <m/>
    <m/>
    <m/>
    <m/>
    <m/>
    <m/>
    <m/>
    <m/>
    <m/>
    <m/>
    <m/>
    <m/>
    <m/>
    <m/>
    <m/>
    <m/>
    <m/>
    <m/>
    <m/>
    <x v="15"/>
    <n v="0"/>
    <n v="0"/>
    <n v="0"/>
    <x v="0"/>
    <m/>
    <m/>
    <n v="4354.7"/>
    <x v="0"/>
  </r>
  <r>
    <x v="33"/>
    <n v="30902"/>
    <x v="4695"/>
    <n v="19506"/>
    <n v="45779"/>
    <m/>
    <s v="Raquel Alternativa"/>
    <m/>
    <m/>
    <m/>
    <n v="0"/>
    <m/>
    <m/>
    <m/>
    <m/>
    <m/>
    <m/>
    <m/>
    <m/>
    <m/>
    <m/>
    <m/>
    <m/>
    <m/>
    <m/>
    <m/>
    <m/>
    <m/>
    <m/>
    <m/>
    <x v="15"/>
    <n v="0"/>
    <n v="0"/>
    <n v="0"/>
    <x v="0"/>
    <m/>
    <m/>
    <n v="1950.6"/>
    <x v="0"/>
  </r>
  <r>
    <x v="33"/>
    <n v="30006"/>
    <x v="4696"/>
    <n v="1108"/>
    <n v="45779"/>
    <m/>
    <s v="Raquel Alternativa"/>
    <m/>
    <m/>
    <m/>
    <n v="0"/>
    <m/>
    <m/>
    <m/>
    <m/>
    <m/>
    <m/>
    <m/>
    <m/>
    <m/>
    <m/>
    <m/>
    <m/>
    <m/>
    <m/>
    <m/>
    <m/>
    <m/>
    <m/>
    <m/>
    <x v="15"/>
    <n v="0"/>
    <n v="0"/>
    <n v="0"/>
    <x v="0"/>
    <m/>
    <m/>
    <n v="110.8"/>
    <x v="0"/>
  </r>
  <r>
    <x v="33"/>
    <n v="30007"/>
    <x v="4697"/>
    <n v="10204"/>
    <n v="45779"/>
    <m/>
    <s v="Raquel Alternativa"/>
    <m/>
    <m/>
    <m/>
    <n v="0"/>
    <m/>
    <m/>
    <m/>
    <m/>
    <m/>
    <m/>
    <m/>
    <m/>
    <m/>
    <m/>
    <m/>
    <m/>
    <m/>
    <m/>
    <m/>
    <m/>
    <m/>
    <m/>
    <m/>
    <x v="15"/>
    <n v="0"/>
    <n v="0"/>
    <n v="0"/>
    <x v="0"/>
    <m/>
    <m/>
    <n v="1020.4"/>
    <x v="0"/>
  </r>
  <r>
    <x v="33"/>
    <n v="30008"/>
    <x v="4698"/>
    <n v="23578"/>
    <n v="45779"/>
    <m/>
    <s v="Raquel Alternativa"/>
    <m/>
    <m/>
    <m/>
    <n v="0"/>
    <m/>
    <m/>
    <m/>
    <m/>
    <m/>
    <m/>
    <m/>
    <m/>
    <m/>
    <m/>
    <m/>
    <m/>
    <m/>
    <m/>
    <m/>
    <m/>
    <m/>
    <m/>
    <m/>
    <x v="15"/>
    <n v="0"/>
    <n v="0"/>
    <n v="0"/>
    <x v="0"/>
    <m/>
    <m/>
    <n v="2357.8000000000002"/>
    <x v="0"/>
  </r>
  <r>
    <x v="33"/>
    <n v="30009"/>
    <x v="4699"/>
    <n v="20976"/>
    <n v="45779"/>
    <m/>
    <s v="Raquel Alternativa"/>
    <m/>
    <m/>
    <m/>
    <n v="0"/>
    <m/>
    <m/>
    <m/>
    <m/>
    <m/>
    <m/>
    <m/>
    <m/>
    <m/>
    <m/>
    <m/>
    <m/>
    <m/>
    <m/>
    <m/>
    <m/>
    <m/>
    <m/>
    <m/>
    <x v="15"/>
    <n v="0"/>
    <n v="0"/>
    <n v="0"/>
    <x v="0"/>
    <m/>
    <m/>
    <n v="2097.6"/>
    <x v="0"/>
  </r>
  <r>
    <x v="33"/>
    <n v="30010"/>
    <x v="4700"/>
    <n v="11535"/>
    <n v="45779"/>
    <m/>
    <s v="Raquel Alternativa"/>
    <m/>
    <m/>
    <m/>
    <n v="0"/>
    <m/>
    <m/>
    <m/>
    <m/>
    <m/>
    <m/>
    <m/>
    <m/>
    <m/>
    <m/>
    <m/>
    <m/>
    <m/>
    <m/>
    <m/>
    <m/>
    <m/>
    <m/>
    <m/>
    <x v="15"/>
    <n v="0"/>
    <n v="0"/>
    <n v="0"/>
    <x v="0"/>
    <m/>
    <m/>
    <n v="1153.5"/>
    <x v="0"/>
  </r>
  <r>
    <x v="33"/>
    <n v="30011"/>
    <x v="4701"/>
    <n v="6825"/>
    <n v="45779"/>
    <m/>
    <s v="Raquel Alternativa"/>
    <m/>
    <m/>
    <m/>
    <n v="0"/>
    <m/>
    <m/>
    <m/>
    <m/>
    <m/>
    <m/>
    <m/>
    <m/>
    <m/>
    <m/>
    <m/>
    <m/>
    <m/>
    <m/>
    <m/>
    <m/>
    <m/>
    <m/>
    <m/>
    <x v="15"/>
    <n v="0"/>
    <n v="0"/>
    <n v="0"/>
    <x v="0"/>
    <m/>
    <m/>
    <n v="682.5"/>
    <x v="0"/>
  </r>
  <r>
    <x v="33"/>
    <n v="30012"/>
    <x v="4702"/>
    <n v="11793"/>
    <n v="45779"/>
    <m/>
    <s v="Raquel Alternativa"/>
    <m/>
    <m/>
    <m/>
    <n v="0"/>
    <m/>
    <m/>
    <m/>
    <m/>
    <m/>
    <m/>
    <m/>
    <m/>
    <m/>
    <m/>
    <m/>
    <m/>
    <m/>
    <m/>
    <m/>
    <m/>
    <m/>
    <m/>
    <m/>
    <x v="15"/>
    <n v="0"/>
    <n v="0"/>
    <n v="0"/>
    <x v="0"/>
    <m/>
    <m/>
    <n v="1179.3"/>
    <x v="0"/>
  </r>
  <r>
    <x v="33"/>
    <n v="30013"/>
    <x v="4703"/>
    <n v="10286"/>
    <n v="45779"/>
    <m/>
    <s v="Raquel Alternativa"/>
    <m/>
    <m/>
    <m/>
    <n v="0"/>
    <m/>
    <m/>
    <m/>
    <m/>
    <m/>
    <m/>
    <m/>
    <m/>
    <m/>
    <m/>
    <m/>
    <m/>
    <m/>
    <m/>
    <m/>
    <m/>
    <m/>
    <m/>
    <m/>
    <x v="15"/>
    <n v="0"/>
    <n v="0"/>
    <n v="0"/>
    <x v="0"/>
    <m/>
    <m/>
    <n v="1028.5999999999999"/>
    <x v="0"/>
  </r>
  <r>
    <x v="33"/>
    <n v="30014"/>
    <x v="4704"/>
    <n v="2151"/>
    <n v="45779"/>
    <m/>
    <s v="Raquel Alternativa"/>
    <m/>
    <m/>
    <m/>
    <n v="0"/>
    <m/>
    <m/>
    <m/>
    <m/>
    <m/>
    <m/>
    <m/>
    <m/>
    <m/>
    <m/>
    <m/>
    <m/>
    <m/>
    <m/>
    <m/>
    <m/>
    <m/>
    <m/>
    <m/>
    <x v="15"/>
    <n v="0"/>
    <n v="0"/>
    <n v="0"/>
    <x v="0"/>
    <m/>
    <m/>
    <n v="215.1"/>
    <x v="0"/>
  </r>
  <r>
    <x v="33"/>
    <n v="30015"/>
    <x v="4705"/>
    <n v="25996"/>
    <n v="45779"/>
    <m/>
    <s v="Raquel Alternativa"/>
    <m/>
    <m/>
    <m/>
    <n v="0"/>
    <m/>
    <m/>
    <m/>
    <m/>
    <m/>
    <m/>
    <m/>
    <m/>
    <m/>
    <m/>
    <m/>
    <m/>
    <m/>
    <m/>
    <m/>
    <m/>
    <m/>
    <m/>
    <m/>
    <x v="15"/>
    <n v="0"/>
    <n v="0"/>
    <n v="0"/>
    <x v="0"/>
    <m/>
    <m/>
    <n v="2599.6"/>
    <x v="0"/>
  </r>
  <r>
    <x v="33"/>
    <n v="30016"/>
    <x v="4706"/>
    <n v="219777"/>
    <n v="45779"/>
    <n v="45782"/>
    <s v="Carmen"/>
    <m/>
    <s v="FASE 2"/>
    <n v="45940"/>
    <n v="4010"/>
    <n v="45799"/>
    <n v="0.44109999999999999"/>
    <s v="SI"/>
    <n v="45457"/>
    <s v="SI"/>
    <m/>
    <n v="10000"/>
    <n v="413933"/>
    <n v="314"/>
    <n v="0"/>
    <n v="66"/>
    <m/>
    <s v="SI. GAIA S.L."/>
    <s v="SI"/>
    <s v="SI"/>
    <m/>
    <m/>
    <m/>
    <m/>
    <x v="15"/>
    <n v="0.44109999999999999"/>
    <n v="1769"/>
    <n v="14"/>
    <x v="1"/>
    <n v="4.5500666584765467E-2"/>
    <n v="1.8834227421431724"/>
    <n v="21977.7"/>
    <x v="1"/>
  </r>
  <r>
    <x v="33"/>
    <n v="30017"/>
    <x v="4707"/>
    <n v="14476"/>
    <n v="45779"/>
    <m/>
    <s v="Raquel Alternativa"/>
    <m/>
    <m/>
    <m/>
    <n v="0"/>
    <m/>
    <m/>
    <m/>
    <m/>
    <m/>
    <m/>
    <m/>
    <m/>
    <m/>
    <m/>
    <m/>
    <m/>
    <m/>
    <m/>
    <m/>
    <m/>
    <m/>
    <m/>
    <m/>
    <x v="15"/>
    <n v="0"/>
    <n v="0"/>
    <n v="0"/>
    <x v="0"/>
    <m/>
    <m/>
    <n v="1447.6"/>
    <x v="0"/>
  </r>
  <r>
    <x v="33"/>
    <n v="30018"/>
    <x v="4708"/>
    <n v="12842"/>
    <n v="45779"/>
    <m/>
    <s v="Raquel Alternativa"/>
    <m/>
    <m/>
    <m/>
    <n v="0"/>
    <m/>
    <m/>
    <m/>
    <m/>
    <m/>
    <m/>
    <m/>
    <m/>
    <m/>
    <m/>
    <m/>
    <m/>
    <m/>
    <m/>
    <m/>
    <m/>
    <m/>
    <m/>
    <m/>
    <x v="15"/>
    <n v="0"/>
    <n v="0"/>
    <n v="0"/>
    <x v="0"/>
    <m/>
    <m/>
    <n v="1284.2"/>
    <x v="0"/>
  </r>
  <r>
    <x v="33"/>
    <n v="30019"/>
    <x v="2092"/>
    <n v="35361"/>
    <n v="45779"/>
    <m/>
    <s v="Raquel Alternativa"/>
    <m/>
    <m/>
    <m/>
    <n v="0"/>
    <m/>
    <m/>
    <m/>
    <m/>
    <m/>
    <m/>
    <m/>
    <m/>
    <m/>
    <m/>
    <m/>
    <m/>
    <m/>
    <m/>
    <m/>
    <m/>
    <m/>
    <m/>
    <m/>
    <x v="15"/>
    <n v="0"/>
    <n v="0"/>
    <n v="0"/>
    <x v="0"/>
    <m/>
    <m/>
    <n v="3536.1"/>
    <x v="0"/>
  </r>
  <r>
    <x v="33"/>
    <n v="30020"/>
    <x v="4709"/>
    <n v="11183"/>
    <n v="45780"/>
    <m/>
    <s v="Raquel Alternativa"/>
    <m/>
    <m/>
    <m/>
    <n v="0"/>
    <m/>
    <m/>
    <m/>
    <m/>
    <m/>
    <m/>
    <m/>
    <m/>
    <m/>
    <m/>
    <m/>
    <m/>
    <m/>
    <m/>
    <m/>
    <m/>
    <m/>
    <m/>
    <m/>
    <x v="15"/>
    <n v="0"/>
    <n v="0"/>
    <n v="0"/>
    <x v="0"/>
    <m/>
    <m/>
    <n v="1118.3"/>
    <x v="0"/>
  </r>
  <r>
    <x v="33"/>
    <n v="30021"/>
    <x v="4710"/>
    <n v="18719"/>
    <n v="45780"/>
    <m/>
    <s v="Raquel Alternativa"/>
    <m/>
    <m/>
    <m/>
    <n v="0"/>
    <m/>
    <m/>
    <m/>
    <m/>
    <m/>
    <m/>
    <m/>
    <m/>
    <m/>
    <m/>
    <m/>
    <m/>
    <m/>
    <m/>
    <m/>
    <m/>
    <m/>
    <m/>
    <m/>
    <x v="15"/>
    <n v="0"/>
    <n v="0"/>
    <n v="0"/>
    <x v="0"/>
    <m/>
    <m/>
    <n v="1871.9"/>
    <x v="0"/>
  </r>
  <r>
    <x v="33"/>
    <n v="30022"/>
    <x v="4711"/>
    <n v="27263"/>
    <n v="45780"/>
    <m/>
    <s v="Raquel Alternativa"/>
    <m/>
    <m/>
    <m/>
    <n v="0"/>
    <m/>
    <m/>
    <m/>
    <m/>
    <m/>
    <m/>
    <m/>
    <m/>
    <m/>
    <m/>
    <m/>
    <m/>
    <m/>
    <m/>
    <m/>
    <m/>
    <m/>
    <m/>
    <m/>
    <x v="15"/>
    <n v="0"/>
    <n v="0"/>
    <n v="0"/>
    <x v="0"/>
    <m/>
    <m/>
    <n v="2726.3"/>
    <x v="0"/>
  </r>
  <r>
    <x v="33"/>
    <n v="30023"/>
    <x v="4712"/>
    <n v="5777"/>
    <n v="45780"/>
    <m/>
    <s v="Raquel Alternativa"/>
    <m/>
    <m/>
    <m/>
    <n v="0"/>
    <m/>
    <m/>
    <m/>
    <m/>
    <m/>
    <m/>
    <m/>
    <m/>
    <m/>
    <m/>
    <m/>
    <m/>
    <m/>
    <m/>
    <m/>
    <m/>
    <m/>
    <m/>
    <m/>
    <x v="15"/>
    <n v="0"/>
    <n v="0"/>
    <n v="0"/>
    <x v="0"/>
    <m/>
    <m/>
    <n v="577.70000000000005"/>
    <x v="0"/>
  </r>
  <r>
    <x v="33"/>
    <n v="30024"/>
    <x v="4713"/>
    <n v="98334"/>
    <n v="45780"/>
    <m/>
    <s v="Raquel Alternativa"/>
    <m/>
    <m/>
    <m/>
    <n v="0"/>
    <m/>
    <m/>
    <m/>
    <m/>
    <m/>
    <m/>
    <m/>
    <m/>
    <m/>
    <m/>
    <m/>
    <m/>
    <m/>
    <m/>
    <m/>
    <m/>
    <m/>
    <m/>
    <m/>
    <x v="15"/>
    <n v="0"/>
    <n v="0"/>
    <n v="0"/>
    <x v="0"/>
    <m/>
    <m/>
    <n v="9833.4"/>
    <x v="0"/>
  </r>
  <r>
    <x v="33"/>
    <n v="30025"/>
    <x v="4714"/>
    <n v="7770"/>
    <n v="45780"/>
    <m/>
    <s v="Raquel Alternativa"/>
    <m/>
    <m/>
    <m/>
    <n v="0"/>
    <m/>
    <m/>
    <m/>
    <m/>
    <m/>
    <m/>
    <m/>
    <m/>
    <m/>
    <m/>
    <m/>
    <m/>
    <m/>
    <m/>
    <m/>
    <m/>
    <m/>
    <m/>
    <m/>
    <x v="15"/>
    <n v="0"/>
    <n v="0"/>
    <n v="0"/>
    <x v="0"/>
    <m/>
    <m/>
    <n v="777"/>
    <x v="0"/>
  </r>
  <r>
    <x v="33"/>
    <n v="30026"/>
    <x v="4715"/>
    <n v="35099"/>
    <n v="45780"/>
    <m/>
    <s v="Raquel Alternativa"/>
    <m/>
    <m/>
    <m/>
    <n v="0"/>
    <m/>
    <m/>
    <m/>
    <m/>
    <m/>
    <m/>
    <m/>
    <m/>
    <m/>
    <m/>
    <m/>
    <m/>
    <m/>
    <m/>
    <m/>
    <m/>
    <m/>
    <m/>
    <m/>
    <x v="15"/>
    <n v="0"/>
    <n v="0"/>
    <n v="0"/>
    <x v="0"/>
    <m/>
    <m/>
    <n v="3509.9"/>
    <x v="0"/>
  </r>
  <r>
    <x v="33"/>
    <n v="30027"/>
    <x v="4716"/>
    <n v="77493"/>
    <n v="45780"/>
    <m/>
    <s v="Raquel Alternativa"/>
    <m/>
    <m/>
    <m/>
    <n v="0"/>
    <m/>
    <m/>
    <m/>
    <m/>
    <m/>
    <m/>
    <m/>
    <m/>
    <m/>
    <m/>
    <m/>
    <m/>
    <m/>
    <m/>
    <m/>
    <m/>
    <m/>
    <m/>
    <m/>
    <x v="15"/>
    <n v="0"/>
    <n v="0"/>
    <n v="0"/>
    <x v="0"/>
    <m/>
    <m/>
    <n v="7749.3"/>
    <x v="0"/>
  </r>
  <r>
    <x v="33"/>
    <n v="30028"/>
    <x v="4717"/>
    <n v="7593"/>
    <n v="45780"/>
    <m/>
    <s v="Raquel Alternativa"/>
    <m/>
    <m/>
    <m/>
    <n v="0"/>
    <m/>
    <m/>
    <m/>
    <m/>
    <m/>
    <m/>
    <m/>
    <m/>
    <m/>
    <m/>
    <m/>
    <m/>
    <m/>
    <m/>
    <m/>
    <m/>
    <m/>
    <m/>
    <m/>
    <x v="15"/>
    <n v="0"/>
    <n v="0"/>
    <n v="0"/>
    <x v="0"/>
    <m/>
    <m/>
    <n v="759.3"/>
    <x v="0"/>
  </r>
  <r>
    <x v="33"/>
    <n v="30029"/>
    <x v="4718"/>
    <n v="17585"/>
    <n v="45780"/>
    <m/>
    <s v="Raquel Alternativa"/>
    <m/>
    <m/>
    <m/>
    <n v="0"/>
    <m/>
    <m/>
    <m/>
    <m/>
    <m/>
    <m/>
    <m/>
    <m/>
    <m/>
    <m/>
    <m/>
    <m/>
    <m/>
    <m/>
    <m/>
    <m/>
    <m/>
    <m/>
    <m/>
    <x v="15"/>
    <n v="0"/>
    <n v="0"/>
    <n v="0"/>
    <x v="0"/>
    <m/>
    <m/>
    <n v="1758.5"/>
    <x v="0"/>
  </r>
  <r>
    <x v="33"/>
    <n v="30030"/>
    <x v="4719"/>
    <n v="474617"/>
    <n v="45779"/>
    <m/>
    <s v="Raquel Alternativa"/>
    <m/>
    <m/>
    <m/>
    <n v="0"/>
    <m/>
    <m/>
    <m/>
    <m/>
    <m/>
    <m/>
    <m/>
    <m/>
    <m/>
    <m/>
    <m/>
    <m/>
    <m/>
    <m/>
    <m/>
    <m/>
    <m/>
    <m/>
    <m/>
    <x v="15"/>
    <n v="0"/>
    <n v="0"/>
    <n v="0"/>
    <x v="0"/>
    <m/>
    <m/>
    <n v="47461.7"/>
    <x v="0"/>
  </r>
  <r>
    <x v="33"/>
    <n v="30031"/>
    <x v="4720"/>
    <n v="532"/>
    <n v="45780"/>
    <m/>
    <s v="Raquel Alternativa"/>
    <m/>
    <m/>
    <m/>
    <n v="0"/>
    <m/>
    <m/>
    <m/>
    <m/>
    <m/>
    <m/>
    <m/>
    <m/>
    <m/>
    <m/>
    <m/>
    <m/>
    <m/>
    <m/>
    <m/>
    <m/>
    <m/>
    <m/>
    <m/>
    <x v="15"/>
    <n v="0"/>
    <n v="0"/>
    <n v="0"/>
    <x v="0"/>
    <m/>
    <m/>
    <n v="53.2"/>
    <x v="0"/>
  </r>
  <r>
    <x v="33"/>
    <n v="30032"/>
    <x v="4721"/>
    <n v="3964"/>
    <n v="45780"/>
    <m/>
    <s v="Raquel Alternativa"/>
    <m/>
    <m/>
    <m/>
    <n v="0"/>
    <m/>
    <m/>
    <m/>
    <m/>
    <m/>
    <m/>
    <m/>
    <m/>
    <m/>
    <m/>
    <m/>
    <m/>
    <m/>
    <m/>
    <m/>
    <m/>
    <m/>
    <m/>
    <m/>
    <x v="15"/>
    <n v="0"/>
    <n v="0"/>
    <n v="0"/>
    <x v="0"/>
    <m/>
    <m/>
    <n v="396.4"/>
    <x v="0"/>
  </r>
  <r>
    <x v="33"/>
    <n v="30033"/>
    <x v="4722"/>
    <n v="17822"/>
    <n v="45780"/>
    <m/>
    <s v="Raquel Alternativa"/>
    <m/>
    <m/>
    <m/>
    <n v="0"/>
    <m/>
    <m/>
    <m/>
    <m/>
    <m/>
    <n v="0"/>
    <m/>
    <m/>
    <m/>
    <m/>
    <m/>
    <m/>
    <m/>
    <m/>
    <m/>
    <m/>
    <m/>
    <m/>
    <m/>
    <x v="15"/>
    <n v="0"/>
    <n v="0"/>
    <n v="1"/>
    <x v="1"/>
    <m/>
    <m/>
    <n v="1782.2"/>
    <x v="0"/>
  </r>
  <r>
    <x v="33"/>
    <n v="30034"/>
    <x v="4723"/>
    <n v="1212"/>
    <n v="45780"/>
    <m/>
    <s v="Raquel Alternativa"/>
    <m/>
    <m/>
    <m/>
    <n v="0"/>
    <m/>
    <m/>
    <m/>
    <m/>
    <m/>
    <m/>
    <m/>
    <m/>
    <m/>
    <m/>
    <m/>
    <m/>
    <m/>
    <m/>
    <m/>
    <m/>
    <m/>
    <m/>
    <m/>
    <x v="15"/>
    <n v="0"/>
    <n v="0"/>
    <n v="0"/>
    <x v="0"/>
    <m/>
    <m/>
    <n v="121.2"/>
    <x v="0"/>
  </r>
  <r>
    <x v="33"/>
    <n v="30035"/>
    <x v="4724"/>
    <n v="35872"/>
    <n v="45780"/>
    <m/>
    <s v="Raquel Alternativa"/>
    <m/>
    <m/>
    <m/>
    <n v="0"/>
    <m/>
    <m/>
    <m/>
    <m/>
    <m/>
    <m/>
    <m/>
    <m/>
    <m/>
    <m/>
    <m/>
    <m/>
    <m/>
    <m/>
    <m/>
    <m/>
    <m/>
    <m/>
    <m/>
    <x v="15"/>
    <n v="0"/>
    <n v="0"/>
    <n v="0"/>
    <x v="0"/>
    <m/>
    <m/>
    <n v="3587.2"/>
    <x v="0"/>
  </r>
  <r>
    <x v="33"/>
    <n v="30036"/>
    <x v="4725"/>
    <n v="28706"/>
    <n v="45780"/>
    <m/>
    <s v="Raquel Alternativa"/>
    <m/>
    <m/>
    <m/>
    <n v="0"/>
    <m/>
    <m/>
    <m/>
    <m/>
    <m/>
    <m/>
    <m/>
    <m/>
    <m/>
    <m/>
    <m/>
    <m/>
    <m/>
    <m/>
    <m/>
    <m/>
    <m/>
    <m/>
    <m/>
    <x v="15"/>
    <n v="0"/>
    <n v="0"/>
    <n v="0"/>
    <x v="0"/>
    <m/>
    <m/>
    <n v="2870.6"/>
    <x v="0"/>
  </r>
  <r>
    <x v="33"/>
    <n v="30901"/>
    <x v="4726"/>
    <n v="16320"/>
    <n v="45780"/>
    <m/>
    <s v="Raquel Alternativa"/>
    <m/>
    <m/>
    <m/>
    <n v="0"/>
    <m/>
    <m/>
    <m/>
    <m/>
    <m/>
    <m/>
    <m/>
    <m/>
    <m/>
    <m/>
    <m/>
    <m/>
    <m/>
    <m/>
    <m/>
    <m/>
    <m/>
    <m/>
    <m/>
    <x v="15"/>
    <n v="0"/>
    <n v="0"/>
    <n v="0"/>
    <x v="0"/>
    <m/>
    <m/>
    <n v="1632"/>
    <x v="0"/>
  </r>
  <r>
    <x v="33"/>
    <n v="30037"/>
    <x v="4727"/>
    <n v="40074"/>
    <n v="45780"/>
    <m/>
    <s v="Raquel Alternativa"/>
    <m/>
    <m/>
    <m/>
    <n v="0"/>
    <m/>
    <m/>
    <m/>
    <m/>
    <m/>
    <m/>
    <m/>
    <m/>
    <m/>
    <m/>
    <m/>
    <m/>
    <m/>
    <m/>
    <m/>
    <m/>
    <m/>
    <m/>
    <m/>
    <x v="15"/>
    <n v="0"/>
    <n v="0"/>
    <n v="0"/>
    <x v="0"/>
    <m/>
    <m/>
    <n v="4007.4"/>
    <x v="0"/>
  </r>
  <r>
    <x v="33"/>
    <n v="30038"/>
    <x v="4728"/>
    <n v="22406"/>
    <n v="45780"/>
    <m/>
    <s v="Raquel Alternativa"/>
    <m/>
    <m/>
    <m/>
    <n v="0"/>
    <m/>
    <m/>
    <m/>
    <m/>
    <m/>
    <m/>
    <m/>
    <m/>
    <m/>
    <m/>
    <m/>
    <m/>
    <m/>
    <m/>
    <m/>
    <m/>
    <m/>
    <m/>
    <m/>
    <x v="15"/>
    <n v="0"/>
    <n v="0"/>
    <n v="0"/>
    <x v="0"/>
    <m/>
    <m/>
    <n v="2240.6"/>
    <x v="0"/>
  </r>
  <r>
    <x v="33"/>
    <n v="30039"/>
    <x v="4729"/>
    <n v="33663"/>
    <n v="45780"/>
    <m/>
    <s v="Raquel Alternativa"/>
    <m/>
    <m/>
    <m/>
    <n v="0"/>
    <m/>
    <m/>
    <m/>
    <m/>
    <m/>
    <m/>
    <m/>
    <m/>
    <m/>
    <m/>
    <m/>
    <m/>
    <m/>
    <m/>
    <m/>
    <m/>
    <m/>
    <m/>
    <m/>
    <x v="15"/>
    <n v="0"/>
    <n v="0"/>
    <n v="0"/>
    <x v="0"/>
    <m/>
    <m/>
    <n v="3366.3"/>
    <x v="0"/>
  </r>
  <r>
    <x v="33"/>
    <n v="30040"/>
    <x v="4730"/>
    <n v="891"/>
    <n v="45780"/>
    <m/>
    <s v="Raquel Alternativa"/>
    <m/>
    <m/>
    <m/>
    <n v="0"/>
    <m/>
    <m/>
    <m/>
    <m/>
    <m/>
    <m/>
    <m/>
    <m/>
    <m/>
    <m/>
    <m/>
    <m/>
    <m/>
    <m/>
    <m/>
    <m/>
    <m/>
    <m/>
    <m/>
    <x v="15"/>
    <n v="0"/>
    <n v="0"/>
    <n v="0"/>
    <x v="0"/>
    <m/>
    <m/>
    <n v="89.1"/>
    <x v="0"/>
  </r>
  <r>
    <x v="33"/>
    <n v="30041"/>
    <x v="4731"/>
    <n v="21153"/>
    <n v="45780"/>
    <m/>
    <s v="Raquel Alternativa"/>
    <m/>
    <m/>
    <m/>
    <n v="0"/>
    <m/>
    <m/>
    <m/>
    <m/>
    <m/>
    <m/>
    <m/>
    <m/>
    <m/>
    <m/>
    <m/>
    <m/>
    <m/>
    <m/>
    <m/>
    <m/>
    <m/>
    <m/>
    <m/>
    <x v="15"/>
    <n v="0"/>
    <n v="0"/>
    <n v="0"/>
    <x v="0"/>
    <m/>
    <m/>
    <n v="2115.3000000000002"/>
    <x v="0"/>
  </r>
  <r>
    <x v="33"/>
    <n v="30042"/>
    <x v="4732"/>
    <n v="3944"/>
    <n v="45780"/>
    <m/>
    <s v="Raquel Alternativa"/>
    <m/>
    <m/>
    <m/>
    <n v="0"/>
    <m/>
    <m/>
    <m/>
    <m/>
    <m/>
    <m/>
    <m/>
    <m/>
    <m/>
    <m/>
    <m/>
    <m/>
    <m/>
    <m/>
    <m/>
    <m/>
    <m/>
    <m/>
    <m/>
    <x v="15"/>
    <n v="0"/>
    <n v="0"/>
    <n v="0"/>
    <x v="0"/>
    <m/>
    <m/>
    <n v="394.4"/>
    <x v="0"/>
  </r>
  <r>
    <x v="33"/>
    <n v="30043"/>
    <x v="4733"/>
    <n v="35957"/>
    <n v="45780"/>
    <m/>
    <s v="Raquel Alternativa"/>
    <m/>
    <m/>
    <m/>
    <n v="0"/>
    <m/>
    <m/>
    <m/>
    <m/>
    <m/>
    <m/>
    <m/>
    <m/>
    <m/>
    <m/>
    <m/>
    <m/>
    <m/>
    <m/>
    <m/>
    <m/>
    <m/>
    <m/>
    <m/>
    <x v="15"/>
    <n v="0"/>
    <n v="0"/>
    <n v="0"/>
    <x v="0"/>
    <m/>
    <m/>
    <n v="3595.7"/>
    <x v="0"/>
  </r>
  <r>
    <x v="34"/>
    <n v="31001"/>
    <x v="4734"/>
    <n v="86"/>
    <n v="45772"/>
    <n v="45956"/>
    <s v="Roly"/>
    <n v="46001"/>
    <s v="FASE 2"/>
    <s v="10/12/25. Transparencia le da al ayuntamiento 10 dias para responder a la solicitud."/>
    <n v="0"/>
    <m/>
    <m/>
    <m/>
    <m/>
    <m/>
    <m/>
    <m/>
    <m/>
    <m/>
    <m/>
    <m/>
    <m/>
    <m/>
    <m/>
    <m/>
    <m/>
    <m/>
    <m/>
    <m/>
    <x v="16"/>
    <n v="0"/>
    <n v="0"/>
    <n v="0"/>
    <x v="0"/>
    <m/>
    <m/>
    <n v="8.6"/>
    <x v="0"/>
  </r>
  <r>
    <x v="34"/>
    <n v="31002"/>
    <x v="4735"/>
    <n v="518"/>
    <n v="45772"/>
    <n v="45956"/>
    <s v="Roly"/>
    <n v="46001"/>
    <s v="FASE 2"/>
    <s v="10/12/25. Transparencia le da al ayuntamiento 10 dias para responder a la solicitud."/>
    <n v="0"/>
    <m/>
    <m/>
    <m/>
    <m/>
    <m/>
    <m/>
    <m/>
    <m/>
    <m/>
    <m/>
    <m/>
    <m/>
    <m/>
    <m/>
    <m/>
    <m/>
    <m/>
    <m/>
    <m/>
    <x v="16"/>
    <n v="0"/>
    <n v="0"/>
    <n v="0"/>
    <x v="0"/>
    <m/>
    <m/>
    <n v="51.8"/>
    <x v="0"/>
  </r>
  <r>
    <x v="34"/>
    <n v="31003"/>
    <x v="4736"/>
    <n v="119"/>
    <m/>
    <m/>
    <s v="Roly"/>
    <s v="NO REGISTRADO EN REDSARA"/>
    <s v="ERROR"/>
    <m/>
    <n v="0"/>
    <m/>
    <m/>
    <m/>
    <m/>
    <m/>
    <m/>
    <m/>
    <m/>
    <m/>
    <m/>
    <m/>
    <m/>
    <m/>
    <m/>
    <m/>
    <m/>
    <m/>
    <m/>
    <m/>
    <x v="16"/>
    <n v="0"/>
    <n v="0"/>
    <n v="0"/>
    <x v="0"/>
    <m/>
    <m/>
    <n v="11.9"/>
    <x v="0"/>
  </r>
  <r>
    <x v="34"/>
    <n v="31004"/>
    <x v="4737"/>
    <n v="29"/>
    <m/>
    <m/>
    <s v="Roly"/>
    <s v="NO REGISTRADO EN REDSARA"/>
    <s v="ERROR"/>
    <m/>
    <n v="0"/>
    <m/>
    <m/>
    <m/>
    <m/>
    <m/>
    <m/>
    <m/>
    <m/>
    <m/>
    <m/>
    <m/>
    <m/>
    <m/>
    <m/>
    <m/>
    <m/>
    <m/>
    <m/>
    <m/>
    <x v="16"/>
    <n v="0"/>
    <n v="0"/>
    <n v="0"/>
    <x v="0"/>
    <m/>
    <m/>
    <n v="2.9"/>
    <x v="0"/>
  </r>
  <r>
    <x v="34"/>
    <n v="31005"/>
    <x v="4738"/>
    <n v="383"/>
    <m/>
    <m/>
    <s v="Roly"/>
    <s v="NO REGISTRADO EN REDSARA"/>
    <s v="ERROR"/>
    <m/>
    <n v="0"/>
    <m/>
    <m/>
    <m/>
    <m/>
    <m/>
    <m/>
    <m/>
    <m/>
    <m/>
    <m/>
    <m/>
    <m/>
    <m/>
    <m/>
    <m/>
    <m/>
    <m/>
    <m/>
    <m/>
    <x v="16"/>
    <n v="0"/>
    <n v="0"/>
    <n v="0"/>
    <x v="0"/>
    <m/>
    <m/>
    <n v="38.299999999999997"/>
    <x v="0"/>
  </r>
  <r>
    <x v="34"/>
    <n v="31006"/>
    <x v="4739"/>
    <n v="2669"/>
    <n v="45773"/>
    <n v="45956"/>
    <s v="Roly"/>
    <n v="46001"/>
    <s v="FASE 2"/>
    <s v="10/12/25. Transparencia le da al ayuntamiento 10 dias para responder a la solicitud."/>
    <n v="0"/>
    <m/>
    <m/>
    <m/>
    <m/>
    <m/>
    <m/>
    <m/>
    <m/>
    <m/>
    <m/>
    <m/>
    <m/>
    <m/>
    <m/>
    <m/>
    <m/>
    <m/>
    <m/>
    <m/>
    <x v="16"/>
    <n v="0"/>
    <n v="0"/>
    <n v="0"/>
    <x v="0"/>
    <m/>
    <m/>
    <n v="266.89999999999998"/>
    <x v="0"/>
  </r>
  <r>
    <x v="34"/>
    <n v="31007"/>
    <x v="4740"/>
    <n v="191"/>
    <n v="45773"/>
    <n v="45956"/>
    <s v="Roly"/>
    <n v="45974"/>
    <s v="FASE 2"/>
    <s v="10/12/25. Transparencia le da al ayuntamiento 10 dias para responder a la solicitud. Responden el 29/12/25"/>
    <n v="18"/>
    <s v="12/25"/>
    <n v="1"/>
    <s v="Si"/>
    <s v="No especifica"/>
    <s v="Si"/>
    <n v="0.83330000000000004"/>
    <m/>
    <m/>
    <n v="0"/>
    <n v="11"/>
    <n v="0"/>
    <n v="1"/>
    <s v="Asociacion Egapeludos"/>
    <s v="?"/>
    <s v="?"/>
    <m/>
    <m/>
    <m/>
    <m/>
    <x v="16"/>
    <n v="1"/>
    <n v="18"/>
    <n v="14"/>
    <x v="1"/>
    <m/>
    <m/>
    <n v="19.100000000000001"/>
    <x v="1"/>
  </r>
  <r>
    <x v="34"/>
    <n v="31008"/>
    <x v="4741"/>
    <n v="75"/>
    <n v="45773"/>
    <n v="45837"/>
    <s v="Roly"/>
    <n v="45831"/>
    <s v="FASE 2"/>
    <s v="02/09/25-Alegan que el Ayto. no les ha respondido a transparencia y le dan diez dias mas para que lo haga, que por lo menos deberian de darme informacion concreta."/>
    <n v="0"/>
    <m/>
    <m/>
    <m/>
    <m/>
    <m/>
    <m/>
    <m/>
    <m/>
    <m/>
    <m/>
    <m/>
    <m/>
    <m/>
    <m/>
    <m/>
    <m/>
    <m/>
    <m/>
    <m/>
    <x v="16"/>
    <n v="0"/>
    <n v="0"/>
    <n v="0"/>
    <x v="0"/>
    <m/>
    <m/>
    <n v="7.5"/>
    <x v="0"/>
  </r>
  <r>
    <x v="34"/>
    <n v="31009"/>
    <x v="4742"/>
    <n v="762"/>
    <n v="45773"/>
    <n v="45956"/>
    <s v="Roly"/>
    <n v="46001"/>
    <s v="FASE 2"/>
    <s v="10/12/25. Transparencia le da al ayuntamiento 10 dias para responder a la solicitud. - Responden 18/12/25"/>
    <n v="22"/>
    <s v="08/25"/>
    <n v="0.4"/>
    <s v="Si"/>
    <n v="45839"/>
    <s v="Si"/>
    <n v="0.4"/>
    <n v="940"/>
    <n v="270"/>
    <n v="0"/>
    <n v="9"/>
    <n v="0"/>
    <n v="0"/>
    <s v="Comarcats"/>
    <s v="No"/>
    <s v="No"/>
    <m/>
    <m/>
    <m/>
    <m/>
    <x v="16"/>
    <n v="0.4"/>
    <n v="9"/>
    <n v="16"/>
    <x v="2"/>
    <n v="1.2335958005249343"/>
    <n v="0.3543307086614173"/>
    <n v="76.2"/>
    <x v="1"/>
  </r>
  <r>
    <x v="34"/>
    <n v="31011"/>
    <x v="4743"/>
    <n v="899"/>
    <n v="45773"/>
    <n v="45956"/>
    <s v="Roly"/>
    <n v="46001"/>
    <s v="FASE 2"/>
    <s v="10/12/25. Transparencia le da al ayuntamiento 10 dias para responder a la solicitud. Responden el 18/12/25"/>
    <n v="0"/>
    <m/>
    <m/>
    <s v="Si"/>
    <s v="No especifica"/>
    <s v="Si"/>
    <m/>
    <m/>
    <m/>
    <m/>
    <m/>
    <m/>
    <m/>
    <s v="Asociacion Egapeludos y Crematorio de animales"/>
    <s v="No"/>
    <s v="No"/>
    <m/>
    <m/>
    <m/>
    <m/>
    <x v="16"/>
    <n v="0"/>
    <n v="0"/>
    <n v="6"/>
    <x v="1"/>
    <m/>
    <m/>
    <n v="89.9"/>
    <x v="0"/>
  </r>
  <r>
    <x v="34"/>
    <n v="31012"/>
    <x v="4744"/>
    <n v="993"/>
    <n v="45773"/>
    <n v="45956"/>
    <s v="Roly"/>
    <s v="31/10/25. Mandan por email una cantidad ingente de memorias cedidas por la Asociacion Egapeludos, pero no responden a la preguntas solicitadas."/>
    <s v="FASE 2"/>
    <s v="10/12/25. Transparencia le da al ayuntamiento 10 dias para responder a la solicitud."/>
    <n v="0"/>
    <s v="12/24"/>
    <s v=""/>
    <s v="Si"/>
    <n v="2023"/>
    <s v="Si"/>
    <s v=""/>
    <n v="1700"/>
    <n v="2000"/>
    <n v="53"/>
    <n v="452"/>
    <m/>
    <m/>
    <s v="Asociacion Egapeludos"/>
    <s v="Si"/>
    <s v="Si"/>
    <m/>
    <m/>
    <m/>
    <m/>
    <x v="16"/>
    <m/>
    <n v="0"/>
    <n v="13"/>
    <x v="1"/>
    <n v="1.7119838872104733"/>
    <n v="2.0140986908358509"/>
    <n v="99.3"/>
    <x v="0"/>
  </r>
  <r>
    <x v="34"/>
    <n v="31010"/>
    <x v="4745"/>
    <n v="7710"/>
    <n v="45773"/>
    <n v="45956"/>
    <s v="Roly"/>
    <n v="45992"/>
    <s v="FASE 2"/>
    <n v="45992"/>
    <n v="0"/>
    <m/>
    <m/>
    <s v="No"/>
    <m/>
    <s v="Si"/>
    <m/>
    <m/>
    <n v="18500"/>
    <n v="9"/>
    <m/>
    <n v="0"/>
    <n v="9"/>
    <s v="Clinica Veterinaria (no indican cual)"/>
    <s v="No"/>
    <s v="No"/>
    <m/>
    <m/>
    <m/>
    <m/>
    <x v="16"/>
    <n v="0"/>
    <n v="0"/>
    <n v="9"/>
    <x v="1"/>
    <m/>
    <n v="2.3994811932555122"/>
    <n v="771"/>
    <x v="0"/>
  </r>
  <r>
    <x v="34"/>
    <n v="31013"/>
    <x v="4746"/>
    <n v="727"/>
    <n v="45773"/>
    <n v="45956"/>
    <s v="Roly"/>
    <n v="46001"/>
    <s v="FASE 2"/>
    <s v="10/12/25. Transparencia le da al ayuntamiento 10 dias para responder a la solicitud. Responden el 12/12/25"/>
    <n v="70"/>
    <s v="09/25"/>
    <n v="0.7"/>
    <s v="No especifica"/>
    <m/>
    <s v="Si"/>
    <n v="0.52900000000000003"/>
    <n v="1250"/>
    <n v="1250"/>
    <m/>
    <m/>
    <m/>
    <m/>
    <s v="Asociacion Egapeludos"/>
    <s v="No especifica"/>
    <s v="No especifica"/>
    <m/>
    <m/>
    <m/>
    <m/>
    <x v="16"/>
    <n v="0.7"/>
    <n v="49"/>
    <n v="11"/>
    <x v="1"/>
    <n v="1.71939477303989"/>
    <n v="1.71939477303989"/>
    <n v="72.7"/>
    <x v="1"/>
  </r>
  <r>
    <x v="34"/>
    <n v="31014"/>
    <x v="4747"/>
    <n v="346"/>
    <n v="45773"/>
    <n v="45956"/>
    <s v="Roly"/>
    <n v="45978"/>
    <s v="FASE 2"/>
    <n v="45978"/>
    <n v="5"/>
    <s v="11/25"/>
    <n v="1"/>
    <s v="No"/>
    <m/>
    <s v="Si"/>
    <n v="0.8"/>
    <n v="500"/>
    <n v="500"/>
    <n v="0"/>
    <n v="6"/>
    <n v="0"/>
    <n v="0"/>
    <s v="Asociacion Egapeludos"/>
    <s v="Si"/>
    <s v="Si"/>
    <m/>
    <m/>
    <m/>
    <m/>
    <x v="16"/>
    <n v="1"/>
    <n v="5"/>
    <n v="15"/>
    <x v="1"/>
    <n v="1.4450867052023122"/>
    <n v="1.4450867052023122"/>
    <n v="34.6"/>
    <x v="1"/>
  </r>
  <r>
    <x v="34"/>
    <n v="31015"/>
    <x v="4748"/>
    <n v="2913"/>
    <n v="45773"/>
    <n v="45956"/>
    <s v="Roly"/>
    <n v="46001"/>
    <s v="FASE 2"/>
    <s v="10/12/25. Transparencia le da al ayuntamiento 10 dias para responder a la solicitud. Me responden el 11/12 pero se me cumple el 23/11 por no poder acceder a la solicitud."/>
    <n v="0"/>
    <m/>
    <m/>
    <m/>
    <m/>
    <m/>
    <m/>
    <m/>
    <m/>
    <m/>
    <m/>
    <m/>
    <m/>
    <m/>
    <m/>
    <m/>
    <m/>
    <m/>
    <m/>
    <m/>
    <x v="16"/>
    <n v="0"/>
    <n v="0"/>
    <n v="0"/>
    <x v="0"/>
    <m/>
    <m/>
    <n v="291.3"/>
    <x v="0"/>
  </r>
  <r>
    <x v="34"/>
    <n v="31016"/>
    <x v="4749"/>
    <n v="10641"/>
    <n v="45773"/>
    <n v="45956"/>
    <s v="Roly"/>
    <n v="45978"/>
    <s v="FASE 2"/>
    <n v="46001"/>
    <n v="16"/>
    <s v="No especifica"/>
    <n v="0.8"/>
    <s v="Si"/>
    <s v="?"/>
    <s v="Si, pero no a todos"/>
    <m/>
    <m/>
    <n v="3000"/>
    <n v="1"/>
    <m/>
    <n v="0"/>
    <n v="3"/>
    <s v="Clínica Veterinaria Ezkaba. "/>
    <s v="No"/>
    <s v="Sí. Clínica Veterinaria Ezkaba. "/>
    <m/>
    <m/>
    <m/>
    <m/>
    <x v="16"/>
    <n v="0.8"/>
    <n v="13"/>
    <n v="13"/>
    <x v="1"/>
    <m/>
    <n v="0.28192839018889204"/>
    <n v="1064.0999999999999"/>
    <x v="2"/>
  </r>
  <r>
    <x v="34"/>
    <n v="31017"/>
    <x v="4750"/>
    <n v="486"/>
    <n v="45773"/>
    <n v="45956"/>
    <s v="Roly"/>
    <n v="46001"/>
    <s v="FASE 2"/>
    <s v="10/12/25. Transparencia le da al ayuntamiento 10 dias para responder a la solicitud."/>
    <n v="0"/>
    <m/>
    <m/>
    <m/>
    <m/>
    <m/>
    <m/>
    <m/>
    <m/>
    <m/>
    <m/>
    <m/>
    <m/>
    <m/>
    <m/>
    <m/>
    <m/>
    <m/>
    <m/>
    <m/>
    <x v="16"/>
    <n v="0"/>
    <n v="0"/>
    <n v="0"/>
    <x v="0"/>
    <m/>
    <m/>
    <n v="48.6"/>
    <x v="0"/>
  </r>
  <r>
    <x v="34"/>
    <n v="31018"/>
    <x v="4751"/>
    <n v="627"/>
    <n v="45773"/>
    <n v="45956"/>
    <s v="Roly"/>
    <n v="46001"/>
    <s v="FASE 2"/>
    <s v="10/12/25. Transparencia le da al ayuntamiento 10 dias para responder a la solicitud."/>
    <n v="0"/>
    <m/>
    <m/>
    <m/>
    <m/>
    <m/>
    <m/>
    <m/>
    <m/>
    <m/>
    <m/>
    <m/>
    <m/>
    <m/>
    <m/>
    <m/>
    <m/>
    <m/>
    <m/>
    <m/>
    <x v="16"/>
    <n v="0"/>
    <n v="0"/>
    <n v="0"/>
    <x v="0"/>
    <m/>
    <m/>
    <n v="62.7"/>
    <x v="0"/>
  </r>
  <r>
    <x v="34"/>
    <n v="31019"/>
    <x v="4752"/>
    <n v="3007"/>
    <n v="45773"/>
    <n v="45956"/>
    <s v="Roly"/>
    <n v="45968"/>
    <s v="FASE 2"/>
    <n v="46001"/>
    <n v="39"/>
    <n v="2025"/>
    <n v="1"/>
    <s v="No"/>
    <m/>
    <s v="Si"/>
    <n v="1"/>
    <n v="4000"/>
    <m/>
    <n v="3"/>
    <n v="21"/>
    <n v="0"/>
    <n v="3"/>
    <s v="Veterinaria local (Mª Carmen Frechin Buil)."/>
    <s v="?"/>
    <s v="Si"/>
    <m/>
    <m/>
    <m/>
    <m/>
    <x v="16"/>
    <n v="1"/>
    <n v="39"/>
    <n v="14"/>
    <x v="1"/>
    <n v="1.3302294645826405"/>
    <m/>
    <n v="300.7"/>
    <x v="1"/>
  </r>
  <r>
    <x v="34"/>
    <n v="31020"/>
    <x v="4753"/>
    <n v="520"/>
    <n v="45773"/>
    <n v="45956"/>
    <s v="Roly"/>
    <n v="46001"/>
    <s v="FASE 2"/>
    <s v="10/12/25. Transparencia le da al ayuntamiento 10 dias para responder a la solicitud."/>
    <n v="0"/>
    <m/>
    <n v="0"/>
    <s v="No"/>
    <m/>
    <s v="No"/>
    <n v="0"/>
    <m/>
    <m/>
    <n v="0"/>
    <n v="0"/>
    <n v="0"/>
    <n v="0"/>
    <s v="No"/>
    <s v="No"/>
    <s v="No"/>
    <m/>
    <m/>
    <m/>
    <m/>
    <x v="16"/>
    <n v="0"/>
    <n v="0"/>
    <n v="11"/>
    <x v="1"/>
    <m/>
    <m/>
    <n v="52"/>
    <x v="0"/>
  </r>
  <r>
    <x v="34"/>
    <n v="31025"/>
    <x v="4754"/>
    <n v="999"/>
    <n v="45773"/>
    <n v="45956"/>
    <s v="Roly"/>
    <n v="46001"/>
    <s v="FASE 2"/>
    <s v="10/12/25. Transparencia le da al ayuntamiento 10 dias para responder a la solicitud."/>
    <n v="0"/>
    <m/>
    <m/>
    <m/>
    <m/>
    <m/>
    <m/>
    <m/>
    <m/>
    <m/>
    <m/>
    <m/>
    <m/>
    <m/>
    <m/>
    <m/>
    <m/>
    <m/>
    <m/>
    <m/>
    <x v="16"/>
    <n v="0"/>
    <n v="0"/>
    <n v="0"/>
    <x v="0"/>
    <m/>
    <m/>
    <n v="99.9"/>
    <x v="0"/>
  </r>
  <r>
    <x v="34"/>
    <n v="31021"/>
    <x v="4755"/>
    <n v="70"/>
    <n v="45773"/>
    <n v="45956"/>
    <s v="Roly"/>
    <n v="46001"/>
    <s v="FASE 2"/>
    <s v="10/12/25. Transparencia le da al ayuntamiento 10 dias para responder a la solicitud."/>
    <n v="0"/>
    <m/>
    <m/>
    <m/>
    <m/>
    <m/>
    <m/>
    <m/>
    <m/>
    <m/>
    <m/>
    <m/>
    <m/>
    <m/>
    <m/>
    <m/>
    <m/>
    <m/>
    <m/>
    <m/>
    <x v="16"/>
    <n v="0"/>
    <n v="0"/>
    <n v="1"/>
    <x v="1"/>
    <m/>
    <m/>
    <n v="7"/>
    <x v="0"/>
  </r>
  <r>
    <x v="34"/>
    <n v="31023"/>
    <x v="4756"/>
    <n v="12787"/>
    <n v="45773"/>
    <n v="45956"/>
    <s v="Roly"/>
    <n v="46001"/>
    <s v="FASE 2"/>
    <s v="10/12/25. Transparencia le da al ayuntamiento 10 dias para responder a la solicitud. Responden el 22/12/25"/>
    <n v="259"/>
    <s v="10/25"/>
    <n v="0.85"/>
    <s v="Si"/>
    <n v="45447"/>
    <s v="Si"/>
    <n v="0.78"/>
    <n v="15000"/>
    <n v="15000"/>
    <m/>
    <m/>
    <m/>
    <m/>
    <s v="Aranzadi Katuak"/>
    <s v="No"/>
    <s v="No"/>
    <m/>
    <m/>
    <m/>
    <m/>
    <x v="16"/>
    <n v="0.85"/>
    <n v="220"/>
    <n v="12"/>
    <x v="1"/>
    <n v="1.1730663955579885"/>
    <n v="1.1730663955579885"/>
    <n v="1278.7"/>
    <x v="1"/>
  </r>
  <r>
    <x v="34"/>
    <n v="31024"/>
    <x v="4757"/>
    <n v="110"/>
    <n v="45773"/>
    <m/>
    <s v="Roly"/>
    <n v="45773"/>
    <s v="OK"/>
    <m/>
    <n v="0"/>
    <m/>
    <m/>
    <m/>
    <m/>
    <m/>
    <m/>
    <m/>
    <m/>
    <m/>
    <m/>
    <m/>
    <m/>
    <m/>
    <m/>
    <m/>
    <m/>
    <m/>
    <m/>
    <m/>
    <x v="16"/>
    <n v="0"/>
    <n v="0"/>
    <n v="0"/>
    <x v="0"/>
    <m/>
    <m/>
    <n v="11"/>
    <x v="0"/>
  </r>
  <r>
    <x v="34"/>
    <n v="31022"/>
    <x v="4758"/>
    <n v="619"/>
    <n v="45773"/>
    <n v="45956"/>
    <s v="Roly"/>
    <n v="45968"/>
    <s v="FASE 2"/>
    <n v="46001"/>
    <n v="0"/>
    <m/>
    <n v="0"/>
    <s v="No"/>
    <m/>
    <s v="No"/>
    <n v="0"/>
    <m/>
    <m/>
    <n v="0"/>
    <n v="0"/>
    <n v="0"/>
    <n v="0"/>
    <s v="No"/>
    <s v="No"/>
    <s v="No"/>
    <m/>
    <m/>
    <m/>
    <m/>
    <x v="16"/>
    <n v="0"/>
    <n v="0"/>
    <n v="11"/>
    <x v="1"/>
    <m/>
    <m/>
    <n v="61.9"/>
    <x v="0"/>
  </r>
  <r>
    <x v="34"/>
    <n v="31026"/>
    <x v="4759"/>
    <n v="155"/>
    <n v="45773"/>
    <n v="45956"/>
    <s v="Roly"/>
    <n v="45968"/>
    <s v="FASE 2"/>
    <n v="46001"/>
    <n v="0"/>
    <m/>
    <m/>
    <m/>
    <m/>
    <m/>
    <m/>
    <m/>
    <m/>
    <m/>
    <m/>
    <m/>
    <m/>
    <m/>
    <m/>
    <m/>
    <m/>
    <m/>
    <m/>
    <m/>
    <x v="16"/>
    <n v="0"/>
    <n v="0"/>
    <n v="0"/>
    <x v="0"/>
    <m/>
    <m/>
    <n v="15.5"/>
    <x v="0"/>
  </r>
  <r>
    <x v="34"/>
    <n v="31027"/>
    <x v="4760"/>
    <n v="1108"/>
    <n v="45773"/>
    <n v="45956"/>
    <s v="Roly"/>
    <n v="46001"/>
    <s v="FASE 2"/>
    <s v="10/12/25. Transparencia le da al ayuntamiento 10 dias para responder a la solicitud. 11/12 Me responden desde su sede electronica y no puedo acceder porque solo permite acceso con DNI electronico"/>
    <n v="0"/>
    <m/>
    <m/>
    <m/>
    <m/>
    <m/>
    <m/>
    <m/>
    <m/>
    <m/>
    <m/>
    <m/>
    <m/>
    <m/>
    <m/>
    <m/>
    <m/>
    <m/>
    <m/>
    <m/>
    <x v="16"/>
    <n v="0"/>
    <n v="0"/>
    <n v="0"/>
    <x v="0"/>
    <m/>
    <m/>
    <n v="110.8"/>
    <x v="0"/>
  </r>
  <r>
    <x v="34"/>
    <n v="31028"/>
    <x v="4761"/>
    <n v="301"/>
    <n v="45773"/>
    <n v="45956"/>
    <s v="Roly"/>
    <n v="46001"/>
    <s v="FASE 2"/>
    <s v="10/12/25. Transparencia dice que el Ayuntamiento no ha tenido ninguna entrada de la solicitud en su su registro y por ello procede desestimar la reclamación presentada."/>
    <n v="0"/>
    <m/>
    <m/>
    <m/>
    <m/>
    <m/>
    <m/>
    <m/>
    <m/>
    <m/>
    <m/>
    <m/>
    <m/>
    <m/>
    <m/>
    <m/>
    <m/>
    <m/>
    <m/>
    <m/>
    <x v="16"/>
    <n v="0"/>
    <n v="0"/>
    <n v="0"/>
    <x v="0"/>
    <m/>
    <m/>
    <n v="30.1"/>
    <x v="0"/>
  </r>
  <r>
    <x v="34"/>
    <n v="31030"/>
    <x v="4762"/>
    <n v="159"/>
    <m/>
    <m/>
    <s v="Roly"/>
    <s v="NO REGISTRADO EN REDSARA"/>
    <s v="ERROR"/>
    <m/>
    <n v="0"/>
    <m/>
    <m/>
    <m/>
    <m/>
    <m/>
    <m/>
    <m/>
    <m/>
    <m/>
    <m/>
    <m/>
    <m/>
    <m/>
    <m/>
    <m/>
    <m/>
    <m/>
    <m/>
    <m/>
    <x v="16"/>
    <n v="0"/>
    <n v="0"/>
    <n v="0"/>
    <x v="0"/>
    <m/>
    <m/>
    <n v="15.9"/>
    <x v="0"/>
  </r>
  <r>
    <x v="34"/>
    <n v="31031"/>
    <x v="4763"/>
    <n v="266"/>
    <n v="45773"/>
    <n v="45956"/>
    <s v="Roly"/>
    <n v="45971"/>
    <s v="FASE 2"/>
    <s v="10/12/25. Transparencia dice que el Ayuntamiento no ha tenido ninguna entrada de la solicitud en su su registro y por ello procede desestimar la reclamación presentada."/>
    <n v="0"/>
    <m/>
    <m/>
    <s v="No"/>
    <m/>
    <m/>
    <m/>
    <m/>
    <m/>
    <m/>
    <m/>
    <m/>
    <m/>
    <m/>
    <s v="No"/>
    <s v="No"/>
    <m/>
    <m/>
    <m/>
    <m/>
    <x v="16"/>
    <n v="0"/>
    <n v="0"/>
    <n v="3"/>
    <x v="1"/>
    <m/>
    <m/>
    <n v="26.6"/>
    <x v="0"/>
  </r>
  <r>
    <x v="34"/>
    <n v="31032"/>
    <x v="4764"/>
    <n v="2303"/>
    <n v="45773"/>
    <n v="45956"/>
    <s v="Roly"/>
    <n v="46001"/>
    <s v="FASE 2"/>
    <s v="10/12/25. Transparencia le da al ayuntamiento 10 dias para responder a la solicitud. Responden por email el 16/12 (TRASLADO INFORMACION)"/>
    <n v="250"/>
    <s v="12/24"/>
    <n v="1"/>
    <s v="No"/>
    <m/>
    <s v="Si"/>
    <n v="1"/>
    <n v="10500"/>
    <n v="0"/>
    <m/>
    <n v="35"/>
    <m/>
    <m/>
    <s v="Consultorio Veterinario &quot;Las Labradas&quot;"/>
    <s v="No"/>
    <s v="Si"/>
    <m/>
    <m/>
    <m/>
    <m/>
    <x v="16"/>
    <n v="1"/>
    <n v="250"/>
    <n v="12"/>
    <x v="1"/>
    <n v="4.5592705167173255"/>
    <n v="0"/>
    <n v="230.3"/>
    <x v="1"/>
  </r>
  <r>
    <x v="34"/>
    <n v="31033"/>
    <x v="4765"/>
    <n v="47"/>
    <n v="45773"/>
    <n v="45956"/>
    <s v="Roly"/>
    <n v="46001"/>
    <s v="FASE 2"/>
    <s v="10/12/25. Transparencia dice que el Ayuntamiento no ha tenido ninguna entrada de la solicitud en su su registro y por ello procede desestimar la reclamación presentada."/>
    <n v="0"/>
    <m/>
    <m/>
    <m/>
    <m/>
    <m/>
    <m/>
    <m/>
    <m/>
    <m/>
    <m/>
    <m/>
    <m/>
    <m/>
    <m/>
    <m/>
    <m/>
    <m/>
    <m/>
    <m/>
    <x v="16"/>
    <n v="0"/>
    <n v="0"/>
    <n v="0"/>
    <x v="0"/>
    <m/>
    <m/>
    <n v="4.7"/>
    <x v="0"/>
  </r>
  <r>
    <x v="34"/>
    <n v="31034"/>
    <x v="4766"/>
    <n v="32"/>
    <m/>
    <m/>
    <s v="Roly"/>
    <s v="NO REGISTRADO EN REDSARA"/>
    <s v="ERROR"/>
    <m/>
    <n v="0"/>
    <m/>
    <m/>
    <m/>
    <m/>
    <m/>
    <m/>
    <m/>
    <m/>
    <m/>
    <m/>
    <m/>
    <m/>
    <m/>
    <m/>
    <m/>
    <m/>
    <m/>
    <m/>
    <m/>
    <x v="16"/>
    <n v="0"/>
    <n v="0"/>
    <n v="0"/>
    <x v="0"/>
    <m/>
    <m/>
    <n v="3.2"/>
    <x v="0"/>
  </r>
  <r>
    <x v="34"/>
    <n v="31035"/>
    <x v="4767"/>
    <n v="53"/>
    <n v="45773"/>
    <n v="45956"/>
    <s v="Roly"/>
    <n v="45965"/>
    <s v="FASE 2"/>
    <n v="46001"/>
    <n v="0"/>
    <m/>
    <m/>
    <m/>
    <m/>
    <m/>
    <m/>
    <m/>
    <m/>
    <m/>
    <m/>
    <m/>
    <m/>
    <m/>
    <m/>
    <m/>
    <m/>
    <m/>
    <m/>
    <m/>
    <x v="16"/>
    <n v="0"/>
    <n v="0"/>
    <n v="0"/>
    <x v="0"/>
    <m/>
    <m/>
    <n v="5.3"/>
    <x v="0"/>
  </r>
  <r>
    <x v="34"/>
    <n v="31036"/>
    <x v="4768"/>
    <n v="1054"/>
    <n v="45773"/>
    <n v="45956"/>
    <s v="Roly"/>
    <n v="46001"/>
    <s v="FASE 2"/>
    <s v="10/12/25. Transparencia le da al ayuntamiento 10 dias para responder a la solicitud. Responden el 12/12/25"/>
    <n v="47"/>
    <n v="45597"/>
    <m/>
    <s v="No"/>
    <m/>
    <s v="Si"/>
    <m/>
    <n v="1625"/>
    <n v="1625"/>
    <m/>
    <m/>
    <n v="0"/>
    <m/>
    <s v="Asociacion Egapeludos"/>
    <s v="No"/>
    <s v="No"/>
    <m/>
    <m/>
    <m/>
    <m/>
    <x v="16"/>
    <n v="0"/>
    <n v="0"/>
    <n v="10"/>
    <x v="1"/>
    <n v="1.5417457305502846"/>
    <n v="1.5417457305502846"/>
    <n v="105.4"/>
    <x v="1"/>
  </r>
  <r>
    <x v="34"/>
    <n v="31037"/>
    <x v="4769"/>
    <n v="122"/>
    <n v="45773"/>
    <n v="45956"/>
    <s v="Roly"/>
    <n v="46001"/>
    <s v="FASE 2"/>
    <s v="10/12/25. Transparencia le da al ayuntamiento 10 dias para responder a la solicitud."/>
    <n v="0"/>
    <s v="No tienen censo"/>
    <n v="0"/>
    <s v="No"/>
    <m/>
    <s v="No"/>
    <n v="0"/>
    <m/>
    <m/>
    <m/>
    <m/>
    <m/>
    <m/>
    <s v="No"/>
    <s v="No"/>
    <s v="No"/>
    <m/>
    <m/>
    <m/>
    <m/>
    <x v="16"/>
    <n v="0"/>
    <n v="0"/>
    <n v="8"/>
    <x v="1"/>
    <m/>
    <m/>
    <n v="12.2"/>
    <x v="0"/>
  </r>
  <r>
    <x v="34"/>
    <n v="31038"/>
    <x v="4770"/>
    <n v="1774"/>
    <n v="45773"/>
    <n v="45837"/>
    <s v="Roly"/>
    <n v="45809"/>
    <s v="OK"/>
    <n v="45916"/>
    <n v="0"/>
    <m/>
    <m/>
    <m/>
    <m/>
    <m/>
    <m/>
    <m/>
    <m/>
    <m/>
    <m/>
    <m/>
    <m/>
    <m/>
    <m/>
    <m/>
    <m/>
    <m/>
    <m/>
    <m/>
    <x v="16"/>
    <n v="0"/>
    <n v="0"/>
    <n v="0"/>
    <x v="0"/>
    <m/>
    <m/>
    <n v="177.4"/>
    <x v="0"/>
  </r>
  <r>
    <x v="34"/>
    <n v="31039"/>
    <x v="4771"/>
    <n v="124"/>
    <n v="45773"/>
    <n v="45956"/>
    <s v="Roly"/>
    <n v="46001"/>
    <s v="FASE 2"/>
    <s v="10/12/25. Transparencia le da al ayuntamiento 10 dias para responder a la solicitud."/>
    <n v="0"/>
    <m/>
    <m/>
    <m/>
    <m/>
    <m/>
    <m/>
    <m/>
    <m/>
    <m/>
    <m/>
    <m/>
    <m/>
    <m/>
    <m/>
    <m/>
    <m/>
    <m/>
    <m/>
    <m/>
    <x v="16"/>
    <n v="0"/>
    <n v="0"/>
    <n v="0"/>
    <x v="0"/>
    <m/>
    <m/>
    <n v="12.4"/>
    <x v="0"/>
  </r>
  <r>
    <x v="34"/>
    <n v="31040"/>
    <x v="4772"/>
    <n v="216"/>
    <n v="45773"/>
    <n v="45956"/>
    <s v="Roly"/>
    <n v="45966"/>
    <s v="FASE 2"/>
    <n v="46001"/>
    <n v="0"/>
    <m/>
    <m/>
    <m/>
    <m/>
    <m/>
    <m/>
    <m/>
    <m/>
    <m/>
    <m/>
    <m/>
    <m/>
    <m/>
    <m/>
    <m/>
    <m/>
    <m/>
    <m/>
    <m/>
    <x v="16"/>
    <n v="0"/>
    <n v="0"/>
    <n v="0"/>
    <x v="0"/>
    <m/>
    <m/>
    <n v="21.6"/>
    <x v="0"/>
  </r>
  <r>
    <x v="34"/>
    <n v="31058"/>
    <x v="4773"/>
    <n v="230"/>
    <n v="45773"/>
    <n v="45956"/>
    <s v="Roly"/>
    <n v="46001"/>
    <s v="FASE 2"/>
    <s v="10/12/25. Transparencia le da al ayuntamiento 10 dias para responder a la solicitud."/>
    <n v="0"/>
    <m/>
    <m/>
    <m/>
    <m/>
    <m/>
    <m/>
    <m/>
    <m/>
    <m/>
    <m/>
    <m/>
    <m/>
    <m/>
    <m/>
    <m/>
    <m/>
    <m/>
    <m/>
    <m/>
    <x v="16"/>
    <n v="0"/>
    <n v="0"/>
    <n v="0"/>
    <x v="0"/>
    <m/>
    <m/>
    <n v="23"/>
    <x v="0"/>
  </r>
  <r>
    <x v="34"/>
    <n v="31041"/>
    <x v="4774"/>
    <n v="2550"/>
    <n v="45773"/>
    <n v="45956"/>
    <s v="Roly"/>
    <n v="45973"/>
    <s v="FASE 2"/>
    <n v="46001"/>
    <n v="0"/>
    <m/>
    <n v="0"/>
    <s v="No"/>
    <m/>
    <s v="No"/>
    <n v="0"/>
    <n v="4500"/>
    <n v="4500"/>
    <m/>
    <m/>
    <m/>
    <m/>
    <s v="Clínica veterinaria Víctor Andueza."/>
    <s v="Si"/>
    <s v="Si"/>
    <m/>
    <m/>
    <m/>
    <m/>
    <x v="16"/>
    <n v="0"/>
    <n v="0"/>
    <n v="9"/>
    <x v="1"/>
    <n v="1.7647058823529411"/>
    <n v="1.7647058823529411"/>
    <n v="255"/>
    <x v="0"/>
  </r>
  <r>
    <x v="34"/>
    <n v="31042"/>
    <x v="4775"/>
    <n v="3756"/>
    <n v="45773"/>
    <n v="45956"/>
    <s v="Roly"/>
    <n v="46001"/>
    <s v="FASE 2"/>
    <s v="10/12/25. Transparencia le da al ayuntamiento 10 dias para responder a la solicitud. Responden el 15/12/25"/>
    <n v="38"/>
    <s v="12/25"/>
    <n v="1"/>
    <s v="No"/>
    <m/>
    <s v="Si"/>
    <n v="1"/>
    <n v="5000"/>
    <n v="5000"/>
    <n v="0"/>
    <n v="47"/>
    <n v="0"/>
    <n v="5"/>
    <s v="Asociacion Egapeludos"/>
    <s v="No"/>
    <s v="No"/>
    <m/>
    <m/>
    <m/>
    <m/>
    <x v="16"/>
    <n v="1"/>
    <n v="38"/>
    <n v="15"/>
    <x v="1"/>
    <n v="1.3312034078807242"/>
    <n v="1.3312034078807242"/>
    <n v="375.6"/>
    <x v="1"/>
  </r>
  <r>
    <x v="34"/>
    <n v="31043"/>
    <x v="4776"/>
    <n v="33"/>
    <n v="45773"/>
    <n v="45956"/>
    <s v="Roly"/>
    <n v="45961"/>
    <m/>
    <s v="10/12/25. Transparencia dice que el Ayuntamiento no ha tenido ninguna entrada de la solicitud en su su registro y por ello procede desestimar la reclamación presentada."/>
    <n v="0"/>
    <m/>
    <m/>
    <m/>
    <m/>
    <m/>
    <m/>
    <m/>
    <m/>
    <m/>
    <m/>
    <m/>
    <m/>
    <m/>
    <m/>
    <m/>
    <m/>
    <m/>
    <m/>
    <m/>
    <x v="16"/>
    <n v="0"/>
    <n v="0"/>
    <n v="0"/>
    <x v="0"/>
    <m/>
    <m/>
    <n v="3.3"/>
    <x v="0"/>
  </r>
  <r>
    <x v="34"/>
    <n v="31044"/>
    <x v="4777"/>
    <n v="340"/>
    <n v="45773"/>
    <n v="45956"/>
    <s v="Roly"/>
    <n v="46001"/>
    <s v="FASE 2"/>
    <s v="10/12/25. Transparencia le da al ayuntamiento 10 dias para responder a la solicitud."/>
    <n v="0"/>
    <m/>
    <m/>
    <m/>
    <m/>
    <m/>
    <m/>
    <m/>
    <m/>
    <m/>
    <m/>
    <m/>
    <m/>
    <m/>
    <m/>
    <m/>
    <m/>
    <m/>
    <m/>
    <m/>
    <x v="16"/>
    <n v="0"/>
    <n v="0"/>
    <n v="0"/>
    <x v="0"/>
    <m/>
    <m/>
    <n v="34"/>
    <x v="0"/>
  </r>
  <r>
    <x v="34"/>
    <n v="31901"/>
    <x v="4778"/>
    <n v="19606"/>
    <n v="45773"/>
    <n v="45956"/>
    <s v="Roly"/>
    <n v="46001"/>
    <s v="FASE 2"/>
    <s v="10/12/25. Transparencia le da al ayuntamiento 10 dias para responder a la solicitud. Responden el 29/12/25"/>
    <n v="22"/>
    <s v="12/25"/>
    <n v="1"/>
    <s v="No"/>
    <m/>
    <s v="Si"/>
    <n v="0.91"/>
    <n v="2750"/>
    <n v="2750"/>
    <n v="6"/>
    <n v="57"/>
    <m/>
    <m/>
    <s v="Asociacion Animalista Katuñain"/>
    <s v="No especifica"/>
    <s v="No especifica"/>
    <m/>
    <m/>
    <m/>
    <m/>
    <x v="16"/>
    <n v="1"/>
    <n v="22"/>
    <n v="13"/>
    <x v="1"/>
    <n v="0.1402631847393655"/>
    <n v="0.1402631847393655"/>
    <n v="1960.6"/>
    <x v="2"/>
  </r>
  <r>
    <x v="34"/>
    <n v="31045"/>
    <x v="4779"/>
    <n v="594"/>
    <n v="45774"/>
    <n v="45956"/>
    <s v="Roly"/>
    <s v="19/11/25 Reenvia datos por email que COMERTU les remite el 04/11/25"/>
    <s v="FASE 2"/>
    <n v="46001"/>
    <n v="105"/>
    <s v="08/25"/>
    <n v="0.42"/>
    <s v="Si"/>
    <s v="?"/>
    <s v="Si"/>
    <n v="0.42"/>
    <m/>
    <m/>
    <m/>
    <m/>
    <m/>
    <m/>
    <s v="?"/>
    <s v="?"/>
    <s v="?"/>
    <m/>
    <m/>
    <m/>
    <m/>
    <x v="16"/>
    <n v="0.42"/>
    <n v="44"/>
    <n v="10"/>
    <x v="1"/>
    <m/>
    <m/>
    <n v="59.4"/>
    <x v="1"/>
  </r>
  <r>
    <x v="34"/>
    <n v="31046"/>
    <x v="4780"/>
    <n v="46"/>
    <n v="45774"/>
    <n v="45956"/>
    <s v="Roly"/>
    <n v="45987"/>
    <s v="FASE 2"/>
    <n v="46001"/>
    <n v="3"/>
    <n v="45987"/>
    <n v="1"/>
    <s v="No"/>
    <m/>
    <s v="Si"/>
    <n v="0.66600000000000004"/>
    <n v="0"/>
    <n v="150"/>
    <n v="1"/>
    <n v="4"/>
    <n v="0"/>
    <n v="0"/>
    <s v="No"/>
    <s v="No"/>
    <s v="No"/>
    <m/>
    <m/>
    <m/>
    <m/>
    <x v="16"/>
    <n v="1"/>
    <n v="3"/>
    <n v="15"/>
    <x v="1"/>
    <n v="0"/>
    <n v="3.2608695652173911"/>
    <n v="4.5999999999999996"/>
    <x v="1"/>
  </r>
  <r>
    <x v="34"/>
    <n v="31047"/>
    <x v="4781"/>
    <n v="247"/>
    <n v="45774"/>
    <n v="45956"/>
    <s v="Roly"/>
    <n v="46001"/>
    <s v="FASE 2"/>
    <s v="10/12/25. Transparencia le da al ayuntamiento 10 dias para responder a la solicitud. Responden el 17/12/25"/>
    <n v="0"/>
    <m/>
    <n v="0"/>
    <s v="No"/>
    <m/>
    <s v="No"/>
    <n v="0"/>
    <s v=""/>
    <s v=""/>
    <n v="0"/>
    <n v="0"/>
    <n v="0"/>
    <n v="0"/>
    <s v="No"/>
    <s v="No"/>
    <s v="No"/>
    <m/>
    <m/>
    <m/>
    <m/>
    <x v="16"/>
    <n v="0"/>
    <n v="0"/>
    <n v="13"/>
    <x v="1"/>
    <m/>
    <m/>
    <n v="24.7"/>
    <x v="0"/>
  </r>
  <r>
    <x v="34"/>
    <n v="31048"/>
    <x v="4782"/>
    <n v="238"/>
    <n v="45774"/>
    <n v="45956"/>
    <s v="Roly"/>
    <n v="45972"/>
    <s v="FASE 2"/>
    <n v="46001"/>
    <n v="0"/>
    <m/>
    <m/>
    <m/>
    <m/>
    <m/>
    <m/>
    <m/>
    <m/>
    <m/>
    <m/>
    <m/>
    <m/>
    <m/>
    <m/>
    <m/>
    <m/>
    <m/>
    <m/>
    <m/>
    <x v="16"/>
    <n v="0"/>
    <n v="0"/>
    <n v="0"/>
    <x v="0"/>
    <m/>
    <m/>
    <n v="23.8"/>
    <x v="0"/>
  </r>
  <r>
    <x v="34"/>
    <n v="31049"/>
    <x v="4783"/>
    <n v="833"/>
    <n v="45774"/>
    <n v="45956"/>
    <s v="Roly"/>
    <n v="45965"/>
    <s v="FASE 2"/>
    <n v="46001"/>
    <n v="3"/>
    <s v="?"/>
    <n v="1"/>
    <s v="No"/>
    <m/>
    <s v="No especifica"/>
    <m/>
    <m/>
    <m/>
    <m/>
    <m/>
    <m/>
    <m/>
    <s v="No"/>
    <s v="No especifica"/>
    <s v="No especifica"/>
    <m/>
    <m/>
    <m/>
    <m/>
    <x v="16"/>
    <n v="1"/>
    <n v="3"/>
    <n v="8"/>
    <x v="1"/>
    <m/>
    <m/>
    <n v="83.3"/>
    <x v="2"/>
  </r>
  <r>
    <x v="34"/>
    <n v="31050"/>
    <x v="4784"/>
    <n v="7863"/>
    <n v="45774"/>
    <n v="45956"/>
    <s v="Roly"/>
    <n v="45972"/>
    <s v="FASE 2"/>
    <n v="46001"/>
    <n v="0"/>
    <m/>
    <m/>
    <s v="No"/>
    <m/>
    <s v="Si"/>
    <m/>
    <n v="1500"/>
    <n v="1500"/>
    <n v="0"/>
    <n v="0"/>
    <n v="0"/>
    <n v="0"/>
    <s v="No"/>
    <s v="No"/>
    <s v="No  "/>
    <m/>
    <m/>
    <m/>
    <m/>
    <x v="16"/>
    <n v="0"/>
    <n v="0"/>
    <n v="11"/>
    <x v="1"/>
    <n v="0.19076688286913393"/>
    <n v="0.19076688286913393"/>
    <n v="786.3"/>
    <x v="0"/>
  </r>
  <r>
    <x v="34"/>
    <n v="31137"/>
    <x v="4785"/>
    <n v="217"/>
    <n v="45774"/>
    <n v="45956"/>
    <s v="Roly"/>
    <n v="45973"/>
    <s v="FASE 2"/>
    <s v="12/11/25. Transparencia le da al ayuntamiento 10 dias para responder a la solicitud. Responden el 12/11"/>
    <n v="0"/>
    <m/>
    <n v="0"/>
    <s v="No"/>
    <m/>
    <s v="No  "/>
    <n v="0"/>
    <m/>
    <m/>
    <n v="0"/>
    <n v="0"/>
    <n v="0"/>
    <n v="0"/>
    <s v="No"/>
    <s v="No"/>
    <s v="No"/>
    <m/>
    <m/>
    <m/>
    <m/>
    <x v="16"/>
    <n v="0"/>
    <n v="0"/>
    <n v="11"/>
    <x v="1"/>
    <m/>
    <m/>
    <n v="21.7"/>
    <x v="0"/>
  </r>
  <r>
    <x v="34"/>
    <n v="31051"/>
    <x v="4786"/>
    <n v="288"/>
    <n v="45774"/>
    <s v="01/06/25 y 26/10/25"/>
    <s v="Roly"/>
    <n v="45774"/>
    <s v="FASE 2"/>
    <s v="10/12/25. Transparencia le da al ayuntamiento 10 dias para responder a la solicitud."/>
    <n v="0"/>
    <m/>
    <m/>
    <m/>
    <m/>
    <m/>
    <m/>
    <m/>
    <m/>
    <m/>
    <m/>
    <m/>
    <m/>
    <m/>
    <m/>
    <m/>
    <m/>
    <m/>
    <m/>
    <m/>
    <x v="16"/>
    <n v="0"/>
    <n v="0"/>
    <n v="0"/>
    <x v="0"/>
    <m/>
    <m/>
    <n v="28.8"/>
    <x v="0"/>
  </r>
  <r>
    <x v="34"/>
    <n v="31052"/>
    <x v="4787"/>
    <n v="129"/>
    <n v="45774"/>
    <n v="45956"/>
    <s v="Roly"/>
    <n v="46001"/>
    <s v="FASE 2"/>
    <s v="10/12/25. Transparencia le da al ayuntamiento 10 dias para responder a la solicitud."/>
    <n v="0"/>
    <m/>
    <m/>
    <m/>
    <m/>
    <m/>
    <m/>
    <m/>
    <m/>
    <m/>
    <m/>
    <m/>
    <m/>
    <m/>
    <m/>
    <m/>
    <m/>
    <m/>
    <m/>
    <m/>
    <x v="16"/>
    <n v="0"/>
    <n v="0"/>
    <n v="0"/>
    <x v="0"/>
    <m/>
    <m/>
    <n v="12.9"/>
    <x v="0"/>
  </r>
  <r>
    <x v="34"/>
    <n v="31250"/>
    <x v="4788"/>
    <n v="3763"/>
    <n v="45774"/>
    <n v="45956"/>
    <s v="Roly"/>
    <n v="45972"/>
    <s v="FASE 2"/>
    <n v="46001"/>
    <n v="31"/>
    <n v="45900"/>
    <n v="0.35"/>
    <s v="Si"/>
    <n v="44307"/>
    <s v="Si"/>
    <n v="0.35"/>
    <n v="2000"/>
    <m/>
    <m/>
    <m/>
    <m/>
    <m/>
    <s v="Veterinario Txepetxa de Bera"/>
    <s v="No"/>
    <s v="No"/>
    <m/>
    <m/>
    <m/>
    <m/>
    <x v="16"/>
    <n v="0.35"/>
    <n v="11"/>
    <n v="11"/>
    <x v="1"/>
    <n v="0.53149083178315171"/>
    <m/>
    <n v="376.3"/>
    <x v="2"/>
  </r>
  <r>
    <x v="34"/>
    <n v="31053"/>
    <x v="4789"/>
    <n v="674"/>
    <n v="45774"/>
    <n v="45956"/>
    <s v="Roly"/>
    <n v="45966"/>
    <s v="FASE 2"/>
    <n v="46001"/>
    <n v="0"/>
    <m/>
    <n v="0"/>
    <s v="No"/>
    <m/>
    <s v="No"/>
    <m/>
    <m/>
    <m/>
    <n v="4"/>
    <m/>
    <m/>
    <m/>
    <s v="No"/>
    <s v="No"/>
    <s v="No"/>
    <m/>
    <m/>
    <m/>
    <m/>
    <x v="16"/>
    <n v="0"/>
    <n v="0"/>
    <n v="7"/>
    <x v="1"/>
    <m/>
    <m/>
    <n v="67.400000000000006"/>
    <x v="0"/>
  </r>
  <r>
    <x v="34"/>
    <n v="31905"/>
    <x v="4790"/>
    <n v="4197"/>
    <n v="45774"/>
    <n v="45956"/>
    <s v="Roly"/>
    <n v="45968"/>
    <s v="FASE 2"/>
    <n v="46001"/>
    <n v="0"/>
    <m/>
    <m/>
    <s v="No"/>
    <m/>
    <s v="Si"/>
    <m/>
    <m/>
    <n v="12000"/>
    <m/>
    <m/>
    <m/>
    <m/>
    <s v="No"/>
    <s v="No"/>
    <s v="No"/>
    <m/>
    <m/>
    <m/>
    <m/>
    <x v="16"/>
    <n v="0"/>
    <n v="0"/>
    <n v="6"/>
    <x v="1"/>
    <m/>
    <n v="2.8591851322373123"/>
    <n v="419.7"/>
    <x v="0"/>
  </r>
  <r>
    <x v="34"/>
    <n v="31902"/>
    <x v="4791"/>
    <n v="7631"/>
    <n v="45774"/>
    <n v="45956"/>
    <s v="Roly"/>
    <n v="45971"/>
    <s v="FASE 2"/>
    <s v="10/12/25. Transparencia le da al ayuntamiento 10 dias para responder a la solicitud."/>
    <n v="35"/>
    <s v="?"/>
    <n v="0.99"/>
    <s v="No especifica"/>
    <m/>
    <s v="Si"/>
    <n v="0.99"/>
    <n v="2000"/>
    <n v="8000"/>
    <m/>
    <m/>
    <m/>
    <m/>
    <s v="Asociación Refugio Aranzadi Katuak"/>
    <s v="No especifica"/>
    <s v="No especifica"/>
    <m/>
    <m/>
    <m/>
    <m/>
    <x v="16"/>
    <n v="0.99"/>
    <n v="35"/>
    <n v="11"/>
    <x v="1"/>
    <n v="0.2620888481195125"/>
    <n v="1.04835539247805"/>
    <n v="763.1"/>
    <x v="2"/>
  </r>
  <r>
    <x v="34"/>
    <n v="31903"/>
    <x v="4792"/>
    <n v="11201"/>
    <n v="45774"/>
    <n v="45956"/>
    <s v="Roly"/>
    <n v="45980"/>
    <s v="FASE 2"/>
    <s v="10/12/25. Transparencia le da al ayuntamiento 10 dias para responder a la solicitud."/>
    <n v="108"/>
    <n v="45900"/>
    <n v="0.41660000000000003"/>
    <s v="Si"/>
    <n v="45504"/>
    <s v="Si"/>
    <n v="0.41660000000000003"/>
    <m/>
    <m/>
    <m/>
    <m/>
    <m/>
    <m/>
    <s v="COMERTU (para la recogida de animales)"/>
    <s v="Si"/>
    <s v="No"/>
    <m/>
    <m/>
    <m/>
    <m/>
    <x v="16"/>
    <n v="0.41660000000000003"/>
    <n v="45"/>
    <n v="10"/>
    <x v="1"/>
    <m/>
    <m/>
    <n v="1120.0999999999999"/>
    <x v="2"/>
  </r>
  <r>
    <x v="34"/>
    <n v="31054"/>
    <x v="4793"/>
    <n v="654"/>
    <n v="45774"/>
    <n v="45837"/>
    <s v="Roly"/>
    <n v="45827"/>
    <s v="FASE 2"/>
    <s v="02/09/25-Transparencia admite que el Ayto. no cumple con su deber en pasarme la informacion y que no tiene nada registrado de colonias felinas (intuyo que no tiene convenio con Egapeludos como decian) pero desestima el caso"/>
    <n v="0"/>
    <m/>
    <m/>
    <m/>
    <m/>
    <m/>
    <m/>
    <m/>
    <m/>
    <m/>
    <m/>
    <m/>
    <m/>
    <m/>
    <m/>
    <m/>
    <m/>
    <m/>
    <m/>
    <m/>
    <x v="16"/>
    <n v="0"/>
    <n v="0"/>
    <n v="0"/>
    <x v="0"/>
    <m/>
    <m/>
    <n v="65.400000000000006"/>
    <x v="0"/>
  </r>
  <r>
    <x v="34"/>
    <n v="31055"/>
    <x v="4794"/>
    <n v="383"/>
    <n v="45774"/>
    <n v="45956"/>
    <s v="Roly"/>
    <n v="46001"/>
    <s v="FASE 2"/>
    <s v="10/12/25. Transparencia le da al ayuntamiento 10 dias para responder a la solicitud. Responden el 12/12/25"/>
    <n v="0"/>
    <m/>
    <n v="0"/>
    <s v="No"/>
    <m/>
    <s v="No"/>
    <n v="0"/>
    <m/>
    <m/>
    <n v="0"/>
    <n v="0"/>
    <n v="0"/>
    <n v="0"/>
    <s v="No"/>
    <s v="No"/>
    <s v="No"/>
    <m/>
    <m/>
    <m/>
    <m/>
    <x v="16"/>
    <n v="0"/>
    <n v="0"/>
    <n v="11"/>
    <x v="1"/>
    <m/>
    <m/>
    <n v="38.299999999999997"/>
    <x v="0"/>
  </r>
  <r>
    <x v="34"/>
    <n v="31253"/>
    <x v="4795"/>
    <n v="170"/>
    <n v="45774"/>
    <n v="45956"/>
    <s v="Roly"/>
    <n v="45971"/>
    <s v="FASE 2"/>
    <n v="46001"/>
    <n v="0"/>
    <m/>
    <n v="0"/>
    <s v="No"/>
    <m/>
    <s v="No"/>
    <n v="0"/>
    <m/>
    <m/>
    <n v="0"/>
    <n v="0"/>
    <n v="0"/>
    <n v="0"/>
    <s v="No"/>
    <s v="No"/>
    <s v="No"/>
    <m/>
    <m/>
    <m/>
    <m/>
    <x v="16"/>
    <n v="0"/>
    <n v="0"/>
    <n v="11"/>
    <x v="1"/>
    <m/>
    <m/>
    <n v="17"/>
    <x v="0"/>
  </r>
  <r>
    <x v="34"/>
    <n v="31056"/>
    <x v="4796"/>
    <n v="236"/>
    <n v="45774"/>
    <n v="45956"/>
    <s v="Roly"/>
    <n v="45962"/>
    <s v="FASE 2"/>
    <n v="46001"/>
    <n v="0"/>
    <m/>
    <n v="0"/>
    <s v="No"/>
    <m/>
    <s v="No"/>
    <m/>
    <n v="907.5"/>
    <n v="907.5"/>
    <m/>
    <m/>
    <m/>
    <m/>
    <s v="No"/>
    <s v="No"/>
    <s v="No"/>
    <m/>
    <m/>
    <m/>
    <m/>
    <x v="16"/>
    <n v="0"/>
    <n v="0"/>
    <n v="8"/>
    <x v="1"/>
    <n v="3.8453389830508473"/>
    <n v="3.8453389830508473"/>
    <n v="23.6"/>
    <x v="0"/>
  </r>
  <r>
    <x v="34"/>
    <n v="31057"/>
    <x v="4797"/>
    <n v="2315"/>
    <n v="45774"/>
    <n v="45956"/>
    <s v="Roly"/>
    <n v="46001"/>
    <s v="FASE 2"/>
    <s v="10/12/25. Transparencia le da al ayuntamiento 10 dias para responder a la solicitud."/>
    <n v="0"/>
    <m/>
    <m/>
    <m/>
    <m/>
    <m/>
    <m/>
    <m/>
    <m/>
    <m/>
    <m/>
    <m/>
    <m/>
    <m/>
    <m/>
    <m/>
    <m/>
    <m/>
    <m/>
    <m/>
    <x v="16"/>
    <n v="0"/>
    <n v="0"/>
    <n v="0"/>
    <x v="0"/>
    <m/>
    <m/>
    <n v="231.5"/>
    <x v="0"/>
  </r>
  <r>
    <x v="34"/>
    <n v="31059"/>
    <x v="4798"/>
    <n v="190"/>
    <n v="45774"/>
    <m/>
    <s v="Roly"/>
    <m/>
    <s v="Rechazan en Redsara. Dicen que no existen colonias felinas en el municipio."/>
    <m/>
    <n v="0"/>
    <m/>
    <m/>
    <m/>
    <m/>
    <m/>
    <m/>
    <m/>
    <m/>
    <m/>
    <m/>
    <m/>
    <m/>
    <m/>
    <m/>
    <m/>
    <m/>
    <m/>
    <m/>
    <m/>
    <x v="16"/>
    <n v="0"/>
    <n v="0"/>
    <n v="0"/>
    <x v="0"/>
    <m/>
    <m/>
    <n v="19"/>
    <x v="0"/>
  </r>
  <r>
    <x v="34"/>
    <n v="31060"/>
    <x v="4799"/>
    <n v="21078"/>
    <n v="45774"/>
    <n v="45837"/>
    <s v="Roly"/>
    <n v="45810"/>
    <s v="FASE 2"/>
    <n v="45909"/>
    <n v="133"/>
    <s v="12/24"/>
    <n v="100"/>
    <s v="No"/>
    <m/>
    <s v="Si"/>
    <n v="0.32"/>
    <m/>
    <n v="4200"/>
    <n v="0"/>
    <n v="10"/>
    <n v="0"/>
    <n v="7"/>
    <s v="Asociacion CES Felinos Burlada"/>
    <s v="No"/>
    <s v="No"/>
    <m/>
    <m/>
    <m/>
    <m/>
    <x v="16"/>
    <n v="1"/>
    <n v="133"/>
    <n v="14"/>
    <x v="1"/>
    <m/>
    <n v="0.19925989183034443"/>
    <n v="2107.8000000000002"/>
    <x v="2"/>
  </r>
  <r>
    <x v="34"/>
    <n v="31061"/>
    <x v="4800"/>
    <n v="54"/>
    <n v="45774"/>
    <n v="45956"/>
    <s v="Roly"/>
    <n v="46001"/>
    <s v="FASE 2"/>
    <s v="10/12/25. Transparencia le da al ayuntamiento 10 dias para responder a la solicitud."/>
    <n v="0"/>
    <m/>
    <m/>
    <m/>
    <m/>
    <m/>
    <m/>
    <m/>
    <m/>
    <m/>
    <m/>
    <m/>
    <m/>
    <m/>
    <m/>
    <m/>
    <m/>
    <m/>
    <m/>
    <m/>
    <x v="16"/>
    <n v="0"/>
    <n v="0"/>
    <n v="0"/>
    <x v="0"/>
    <m/>
    <m/>
    <n v="5.4"/>
    <x v="0"/>
  </r>
  <r>
    <x v="34"/>
    <n v="31062"/>
    <x v="4801"/>
    <n v="1376"/>
    <n v="45774"/>
    <m/>
    <s v="Roly"/>
    <n v="45786"/>
    <s v="OK"/>
    <m/>
    <n v="150"/>
    <s v="01/25"/>
    <n v="30"/>
    <s v="Si"/>
    <n v="44643"/>
    <s v="Si"/>
    <n v="0.3"/>
    <m/>
    <n v="20000"/>
    <n v="0"/>
    <n v="0"/>
    <n v="0"/>
    <n v="0"/>
    <s v="Lazareto de la Mancomunidad de La Rivera (Todo corre a cargo de ellos y el Ayto. no tiene los datos)"/>
    <s v="No"/>
    <s v="No"/>
    <m/>
    <m/>
    <m/>
    <m/>
    <x v="16"/>
    <n v="0.3"/>
    <n v="45"/>
    <n v="15"/>
    <x v="1"/>
    <m/>
    <n v="14.534883720930232"/>
    <n v="137.6"/>
    <x v="1"/>
  </r>
  <r>
    <x v="34"/>
    <n v="31063"/>
    <x v="4802"/>
    <n v="75"/>
    <n v="45774"/>
    <m/>
    <s v="Roly"/>
    <n v="45841"/>
    <s v="FASE 2"/>
    <s v="03/09/25-Alegan que el Ayto. no les ha respondido a transparencia y le dan diez dias mas para que lo haga. Aunque tengan convenio con Egapeludos, son ellos los que deben darme la informacion solicitada."/>
    <n v="0"/>
    <m/>
    <m/>
    <m/>
    <m/>
    <m/>
    <m/>
    <m/>
    <m/>
    <m/>
    <m/>
    <m/>
    <m/>
    <m/>
    <m/>
    <m/>
    <m/>
    <m/>
    <m/>
    <m/>
    <x v="16"/>
    <n v="0"/>
    <n v="0"/>
    <n v="0"/>
    <x v="0"/>
    <m/>
    <m/>
    <n v="7.5"/>
    <x v="0"/>
  </r>
  <r>
    <x v="34"/>
    <n v="31064"/>
    <x v="4803"/>
    <n v="2197"/>
    <n v="45774"/>
    <m/>
    <s v="Roly"/>
    <n v="45777"/>
    <s v="OK"/>
    <m/>
    <n v="117"/>
    <s v="02/25"/>
    <n v="25"/>
    <s v="No"/>
    <s v="No"/>
    <s v="Si"/>
    <n v="0.25"/>
    <m/>
    <n v="0"/>
    <n v="0"/>
    <n v="0"/>
    <n v="0"/>
    <n v="0"/>
    <s v="COMERTU y Clínica Veterinaria SanJuan"/>
    <s v="Si"/>
    <s v="Si"/>
    <m/>
    <m/>
    <m/>
    <m/>
    <x v="16"/>
    <n v="0.25"/>
    <n v="29"/>
    <n v="15"/>
    <x v="1"/>
    <m/>
    <n v="0"/>
    <n v="219.7"/>
    <x v="1"/>
  </r>
  <r>
    <x v="34"/>
    <n v="31065"/>
    <x v="4804"/>
    <n v="2861"/>
    <n v="45774"/>
    <n v="45956"/>
    <s v="Roly"/>
    <n v="45972"/>
    <s v="FASE 2"/>
    <n v="46001"/>
    <n v="95"/>
    <n v="45835"/>
    <n v="0.28999999999999998"/>
    <s v="No"/>
    <m/>
    <s v="Si"/>
    <n v="0.28999999999999998"/>
    <n v="7500"/>
    <n v="7500"/>
    <m/>
    <m/>
    <m/>
    <m/>
    <s v="Comertu para la gestión de las colonias felinas y perros abandonados se entregan en Centro de Protección de Animales de Gobierno de Navarra de Etxauri._x000a_"/>
    <s v="Brigada Mpal."/>
    <s v="Si es necesario, puntualmente"/>
    <m/>
    <m/>
    <m/>
    <m/>
    <x v="16"/>
    <n v="0.28999999999999998"/>
    <n v="28"/>
    <n v="11"/>
    <x v="1"/>
    <n v="2.6214610276127228"/>
    <n v="2.6214610276127228"/>
    <n v="286.10000000000002"/>
    <x v="1"/>
  </r>
  <r>
    <x v="34"/>
    <n v="31066"/>
    <x v="4805"/>
    <n v="1140"/>
    <n v="45774"/>
    <n v="45956"/>
    <s v="Roly"/>
    <n v="45965"/>
    <s v="FASE 2"/>
    <s v="10/12/25. Transparencia admite que el ayuntamiento ya me ha remitido la respuesta "/>
    <n v="0"/>
    <m/>
    <m/>
    <s v="No especifica"/>
    <m/>
    <s v="No especifica"/>
    <m/>
    <n v="7800"/>
    <m/>
    <m/>
    <m/>
    <m/>
    <m/>
    <s v="No"/>
    <s v="No"/>
    <s v="No"/>
    <m/>
    <m/>
    <m/>
    <m/>
    <x v="16"/>
    <n v="0"/>
    <n v="0"/>
    <n v="6"/>
    <x v="1"/>
    <n v="6.8421052631578947"/>
    <m/>
    <n v="114"/>
    <x v="0"/>
  </r>
  <r>
    <x v="34"/>
    <n v="31067"/>
    <x v="4806"/>
    <n v="2411"/>
    <n v="45774"/>
    <n v="45956"/>
    <s v="Roly"/>
    <n v="45973"/>
    <s v="FASE 2"/>
    <s v="10/12/25. Transparencia le da al ayuntamiento 10 dias para responder a la solicitud."/>
    <n v="45"/>
    <s v="?"/>
    <n v="1"/>
    <s v="Si"/>
    <n v="45413"/>
    <s v="Si"/>
    <n v="1"/>
    <m/>
    <m/>
    <m/>
    <m/>
    <m/>
    <n v="1"/>
    <s v="Asociación Comarcats"/>
    <s v="No especifica"/>
    <s v="No especifica"/>
    <m/>
    <m/>
    <m/>
    <m/>
    <x v="16"/>
    <n v="1"/>
    <n v="45"/>
    <n v="11"/>
    <x v="1"/>
    <m/>
    <m/>
    <n v="241.1"/>
    <x v="1"/>
  </r>
  <r>
    <x v="34"/>
    <n v="31068"/>
    <x v="4807"/>
    <n v="4131"/>
    <n v="45774"/>
    <n v="45809"/>
    <s v="Roly"/>
    <n v="45775"/>
    <s v="FASE 2"/>
    <s v="Pte. respuesta 01/06/25-Manda memorias..."/>
    <n v="105"/>
    <n v="2023"/>
    <n v="1"/>
    <s v="No"/>
    <m/>
    <s v="Si"/>
    <n v="0.39"/>
    <m/>
    <m/>
    <m/>
    <m/>
    <m/>
    <m/>
    <s v="Mancomunidad de Residuos Sólidos de la Ribera Tudela (para la recogida de animales)"/>
    <s v="No"/>
    <s v="No"/>
    <m/>
    <m/>
    <m/>
    <m/>
    <x v="16"/>
    <n v="1"/>
    <n v="105"/>
    <n v="9"/>
    <x v="1"/>
    <m/>
    <m/>
    <n v="413.1"/>
    <x v="1"/>
  </r>
  <r>
    <x v="34"/>
    <n v="31069"/>
    <x v="4808"/>
    <n v="943"/>
    <n v="45774"/>
    <n v="45956"/>
    <s v="Roly"/>
    <n v="46001"/>
    <s v="FASE 2"/>
    <s v="10/12/25. Transparencia le da al ayuntamiento 10 dias para responder a la solicitud."/>
    <n v="0"/>
    <m/>
    <m/>
    <m/>
    <m/>
    <m/>
    <m/>
    <m/>
    <m/>
    <m/>
    <m/>
    <m/>
    <m/>
    <m/>
    <m/>
    <m/>
    <m/>
    <m/>
    <m/>
    <m/>
    <x v="16"/>
    <n v="0"/>
    <n v="0"/>
    <n v="0"/>
    <x v="0"/>
    <m/>
    <m/>
    <n v="94.3"/>
    <x v="0"/>
  </r>
  <r>
    <x v="34"/>
    <n v="31070"/>
    <x v="2406"/>
    <n v="4473"/>
    <n v="45774"/>
    <n v="45815"/>
    <s v="Roly"/>
    <n v="45784"/>
    <s v="FASE 2"/>
    <n v="45902"/>
    <n v="69"/>
    <n v="45782"/>
    <n v="1"/>
    <s v="Si"/>
    <n v="45715"/>
    <s v="Si"/>
    <n v="1"/>
    <m/>
    <n v="7357.44"/>
    <n v="0"/>
    <n v="0"/>
    <n v="0"/>
    <n v="0"/>
    <s v="Clinica Veterinaria Alfaro"/>
    <s v="No"/>
    <s v="No"/>
    <m/>
    <m/>
    <m/>
    <m/>
    <x v="16"/>
    <n v="1"/>
    <n v="69"/>
    <n v="15"/>
    <x v="1"/>
    <m/>
    <n v="1.6448558014755197"/>
    <n v="447.3"/>
    <x v="1"/>
  </r>
  <r>
    <x v="34"/>
    <n v="31071"/>
    <x v="4809"/>
    <n v="15"/>
    <n v="45774"/>
    <n v="45956"/>
    <s v="Roly"/>
    <n v="46001"/>
    <s v="FASE 2"/>
    <s v="10/12/25. Transparencia le da al ayuntamiento 10 dias para responder a la solicitud."/>
    <n v="0"/>
    <m/>
    <n v="0"/>
    <s v="No"/>
    <m/>
    <s v="No"/>
    <n v="0"/>
    <m/>
    <m/>
    <m/>
    <m/>
    <m/>
    <m/>
    <s v="No"/>
    <s v="No"/>
    <s v="No"/>
    <m/>
    <m/>
    <m/>
    <m/>
    <x v="16"/>
    <n v="0"/>
    <n v="0"/>
    <n v="7"/>
    <x v="1"/>
    <m/>
    <m/>
    <n v="1.5"/>
    <x v="0"/>
  </r>
  <r>
    <x v="34"/>
    <n v="31193"/>
    <x v="4810"/>
    <n v="1842"/>
    <n v="45774"/>
    <n v="45837"/>
    <s v="Roly"/>
    <n v="45813"/>
    <s v="FASE 2"/>
    <s v="03/09/25-Respuesta Ayto. 05/09/25"/>
    <n v="40"/>
    <s v="08/25"/>
    <n v="0.8"/>
    <s v="No"/>
    <m/>
    <s v="Si"/>
    <n v="0.8"/>
    <m/>
    <n v="10000"/>
    <n v="0"/>
    <n v="8"/>
    <n v="0"/>
    <n v="0"/>
    <s v="Asociacion Su Quinta Pata"/>
    <s v="No"/>
    <s v="No"/>
    <m/>
    <m/>
    <m/>
    <m/>
    <x v="16"/>
    <n v="0.8"/>
    <n v="32"/>
    <n v="14"/>
    <x v="1"/>
    <m/>
    <n v="5.4288816503800215"/>
    <n v="184.2"/>
    <x v="1"/>
  </r>
  <r>
    <x v="34"/>
    <n v="31072"/>
    <x v="4811"/>
    <n v="8333"/>
    <n v="45774"/>
    <n v="45956"/>
    <s v="Roly"/>
    <n v="46001"/>
    <s v="FASE 2"/>
    <s v="10/12/25. Transparencia le da al ayuntamiento 10 dias para responder a la solicitud. Responden  el 12/11/25 ?"/>
    <n v="0"/>
    <m/>
    <m/>
    <s v="Si"/>
    <n v="2021"/>
    <s v="?"/>
    <m/>
    <n v="6000"/>
    <n v="0"/>
    <m/>
    <m/>
    <m/>
    <m/>
    <s v="No"/>
    <s v="No"/>
    <s v="No"/>
    <m/>
    <m/>
    <m/>
    <m/>
    <x v="16"/>
    <n v="0"/>
    <n v="0"/>
    <n v="8"/>
    <x v="1"/>
    <n v="0.72002880115204604"/>
    <n v="0"/>
    <n v="833.3"/>
    <x v="0"/>
  </r>
  <r>
    <x v="34"/>
    <n v="31074"/>
    <x v="4812"/>
    <n v="465"/>
    <n v="45774"/>
    <n v="45956"/>
    <s v="Roly"/>
    <n v="46001"/>
    <s v="FASE 2"/>
    <s v="10/12/25. Transparencia le da al ayuntamiento 10 dias para responder a la solicitud. Responden por Correo postal"/>
    <n v="34"/>
    <s v="12/25"/>
    <n v="1"/>
    <s v="No"/>
    <m/>
    <s v="Si"/>
    <n v="0.94120000000000004"/>
    <n v="1500"/>
    <n v="1500"/>
    <n v="0"/>
    <n v="36"/>
    <n v="0"/>
    <n v="3"/>
    <s v="Asociacion Egapeludos"/>
    <s v="No"/>
    <s v="No"/>
    <m/>
    <m/>
    <m/>
    <m/>
    <x v="16"/>
    <n v="1"/>
    <n v="34"/>
    <n v="15"/>
    <x v="1"/>
    <n v="3.225806451612903"/>
    <n v="3.225806451612903"/>
    <n v="46.5"/>
    <x v="1"/>
  </r>
  <r>
    <x v="34"/>
    <n v="31075"/>
    <x v="4813"/>
    <n v="161"/>
    <n v="45774"/>
    <n v="45956"/>
    <s v="Roly"/>
    <n v="45971"/>
    <s v="FASE 2"/>
    <n v="46001"/>
    <n v="0"/>
    <m/>
    <n v="0"/>
    <s v="No"/>
    <m/>
    <s v="No"/>
    <n v="0"/>
    <m/>
    <m/>
    <n v="0"/>
    <n v="0"/>
    <n v="0"/>
    <n v="0"/>
    <s v="No"/>
    <s v="No"/>
    <s v="No"/>
    <m/>
    <m/>
    <m/>
    <m/>
    <x v="16"/>
    <n v="0"/>
    <n v="0"/>
    <n v="11"/>
    <x v="1"/>
    <m/>
    <m/>
    <n v="16.100000000000001"/>
    <x v="0"/>
  </r>
  <r>
    <x v="34"/>
    <n v="31076"/>
    <x v="4814"/>
    <n v="3940"/>
    <n v="45774"/>
    <n v="45956"/>
    <s v="Roly"/>
    <n v="45965"/>
    <s v="FASE 2"/>
    <n v="46001"/>
    <n v="72"/>
    <s v="10/25"/>
    <n v="0.99"/>
    <s v="No"/>
    <m/>
    <s v="Si"/>
    <n v="0.99"/>
    <n v="10000"/>
    <n v="10000"/>
    <n v="0"/>
    <n v="22"/>
    <n v="0"/>
    <n v="0"/>
    <s v="Asociación Refugio Aranzadi Katuak"/>
    <s v="No"/>
    <s v="Si"/>
    <m/>
    <m/>
    <m/>
    <m/>
    <x v="16"/>
    <n v="0.99"/>
    <n v="71"/>
    <n v="15"/>
    <x v="1"/>
    <n v="2.5380710659898478"/>
    <n v="2.5380710659898478"/>
    <n v="394"/>
    <x v="1"/>
  </r>
  <r>
    <x v="34"/>
    <n v="31077"/>
    <x v="4815"/>
    <n v="8712"/>
    <n v="45774"/>
    <n v="45956"/>
    <s v="Roly"/>
    <s v="07/11/25. ERROR DE ACCESO AL PORTAL, RECIBO RESPUESTA INCOMPLETA POR CORREO POSTAL"/>
    <s v="FASE 2"/>
    <n v="46001"/>
    <n v="505"/>
    <s v="10/25"/>
    <n v="0.29699999999999999"/>
    <s v="?"/>
    <m/>
    <s v="?"/>
    <m/>
    <m/>
    <m/>
    <m/>
    <n v="150"/>
    <m/>
    <m/>
    <s v="Comertu"/>
    <s v="No especifica"/>
    <s v="No especifica"/>
    <m/>
    <m/>
    <m/>
    <m/>
    <x v="16"/>
    <n v="0.29699999999999999"/>
    <n v="150"/>
    <n v="9"/>
    <x v="1"/>
    <m/>
    <m/>
    <n v="871.2"/>
    <x v="1"/>
  </r>
  <r>
    <x v="34"/>
    <n v="31078"/>
    <x v="4816"/>
    <n v="3160"/>
    <n v="45774"/>
    <n v="45956"/>
    <s v="Roly"/>
    <n v="45961"/>
    <s v="FASE 2"/>
    <n v="46001"/>
    <n v="90"/>
    <n v="45961"/>
    <n v="1"/>
    <s v="Si"/>
    <n v="45755"/>
    <s v="Si"/>
    <n v="1"/>
    <n v="5800"/>
    <n v="5200"/>
    <m/>
    <m/>
    <m/>
    <m/>
    <s v="No"/>
    <s v="No"/>
    <s v="No"/>
    <m/>
    <m/>
    <m/>
    <m/>
    <x v="16"/>
    <n v="1"/>
    <n v="90"/>
    <n v="12"/>
    <x v="1"/>
    <n v="1.8354430379746836"/>
    <n v="1.6455696202531647"/>
    <n v="316"/>
    <x v="1"/>
  </r>
  <r>
    <x v="34"/>
    <n v="31079"/>
    <x v="4817"/>
    <n v="70"/>
    <n v="45774"/>
    <n v="45956"/>
    <s v="Roly"/>
    <m/>
    <s v="FASE 2"/>
    <s v="10/12/25. Transparencia le da al ayuntamiento 10 dias para responder a la solicitud."/>
    <n v="0"/>
    <m/>
    <m/>
    <m/>
    <m/>
    <m/>
    <m/>
    <m/>
    <m/>
    <m/>
    <m/>
    <m/>
    <m/>
    <m/>
    <m/>
    <m/>
    <m/>
    <m/>
    <m/>
    <m/>
    <x v="16"/>
    <n v="0"/>
    <n v="0"/>
    <n v="0"/>
    <x v="0"/>
    <m/>
    <m/>
    <n v="7"/>
    <x v="0"/>
  </r>
  <r>
    <x v="34"/>
    <n v="31080"/>
    <x v="4818"/>
    <n v="571"/>
    <n v="45774"/>
    <n v="45958"/>
    <s v="Roly"/>
    <n v="46001"/>
    <s v="FASE 2"/>
    <s v="10/12/25. Transparencia le da al ayuntamiento 10 dias para responder a la solicitud. Responden el 12/12/25"/>
    <n v="38"/>
    <n v="45597"/>
    <n v="0.86839999999999995"/>
    <s v="Si"/>
    <s v="No especifica"/>
    <s v="Si"/>
    <n v="0.57840000000000003"/>
    <n v="396.55"/>
    <m/>
    <m/>
    <m/>
    <m/>
    <m/>
    <s v="Asociacion Egapeludos"/>
    <s v="No"/>
    <s v="No"/>
    <m/>
    <m/>
    <m/>
    <m/>
    <x v="16"/>
    <n v="0.86839999999999995"/>
    <n v="33"/>
    <n v="11"/>
    <x v="1"/>
    <n v="0.69448336252189147"/>
    <m/>
    <n v="57.1"/>
    <x v="1"/>
  </r>
  <r>
    <x v="34"/>
    <n v="31081"/>
    <x v="4819"/>
    <n v="452"/>
    <n v="45774"/>
    <n v="45958"/>
    <s v="Roly"/>
    <n v="45987"/>
    <s v="FASE 2"/>
    <n v="46001"/>
    <n v="0"/>
    <m/>
    <m/>
    <s v="No"/>
    <m/>
    <s v="No"/>
    <n v="0"/>
    <n v="0"/>
    <n v="0"/>
    <n v="0"/>
    <n v="0"/>
    <n v="0"/>
    <n v="0"/>
    <s v="No"/>
    <s v="No"/>
    <s v="No"/>
    <m/>
    <m/>
    <m/>
    <m/>
    <x v="16"/>
    <n v="0"/>
    <n v="0"/>
    <n v="12"/>
    <x v="1"/>
    <n v="0"/>
    <n v="0"/>
    <n v="45.2"/>
    <x v="0"/>
  </r>
  <r>
    <x v="34"/>
    <n v="31221"/>
    <x v="4820"/>
    <n v="1860"/>
    <n v="45774"/>
    <n v="45958"/>
    <s v="Roly"/>
    <s v="31/10/2025 Le adjunto por email la copia Redsara que no adjunte en el portal (dan de plazo 10 dias). Confirman recibi 31/10/25"/>
    <s v="FASE 2"/>
    <s v="10/12/25. Transparencia le da al ayuntamiento 10 dias para responder a la solicitud. Responden el 22/12/25"/>
    <n v="0"/>
    <m/>
    <n v="0"/>
    <s v="No"/>
    <m/>
    <s v="No"/>
    <n v="0"/>
    <m/>
    <m/>
    <n v="0"/>
    <n v="0"/>
    <n v="0"/>
    <n v="0"/>
    <s v="No"/>
    <s v="No"/>
    <s v="No"/>
    <m/>
    <m/>
    <m/>
    <m/>
    <x v="16"/>
    <n v="0"/>
    <n v="0"/>
    <n v="11"/>
    <x v="1"/>
    <m/>
    <m/>
    <n v="186"/>
    <x v="0"/>
  </r>
  <r>
    <x v="34"/>
    <n v="31083"/>
    <x v="4821"/>
    <n v="78"/>
    <n v="45774"/>
    <n v="45958"/>
    <s v="Roly"/>
    <m/>
    <s v="FASE 2"/>
    <s v="10/12/25. Transparencia le da al ayuntamiento 10 dias para responder a la solicitud."/>
    <n v="0"/>
    <m/>
    <m/>
    <m/>
    <m/>
    <m/>
    <m/>
    <m/>
    <m/>
    <m/>
    <m/>
    <m/>
    <m/>
    <m/>
    <m/>
    <m/>
    <m/>
    <m/>
    <m/>
    <m/>
    <x v="16"/>
    <n v="0"/>
    <n v="0"/>
    <n v="0"/>
    <x v="0"/>
    <m/>
    <m/>
    <n v="7.8"/>
    <x v="0"/>
  </r>
  <r>
    <x v="34"/>
    <n v="31087"/>
    <x v="4822"/>
    <n v="210"/>
    <n v="45774"/>
    <n v="45958"/>
    <s v="Roly"/>
    <n v="45965"/>
    <s v="FASE 2"/>
    <n v="46001"/>
    <n v="0"/>
    <m/>
    <m/>
    <s v="No"/>
    <m/>
    <s v="No"/>
    <m/>
    <m/>
    <m/>
    <m/>
    <m/>
    <m/>
    <m/>
    <s v="No"/>
    <s v="No"/>
    <s v="No"/>
    <m/>
    <m/>
    <m/>
    <m/>
    <x v="16"/>
    <n v="0"/>
    <n v="0"/>
    <n v="5"/>
    <x v="1"/>
    <m/>
    <m/>
    <n v="21"/>
    <x v="0"/>
  </r>
  <r>
    <x v="34"/>
    <n v="31089"/>
    <x v="4823"/>
    <n v="327"/>
    <n v="45774"/>
    <n v="45958"/>
    <s v="Roly"/>
    <n v="45975"/>
    <s v="FASE 2"/>
    <n v="46001"/>
    <n v="0"/>
    <m/>
    <m/>
    <m/>
    <m/>
    <m/>
    <m/>
    <m/>
    <m/>
    <m/>
    <m/>
    <m/>
    <m/>
    <m/>
    <m/>
    <m/>
    <m/>
    <m/>
    <m/>
    <m/>
    <x v="16"/>
    <n v="0"/>
    <n v="0"/>
    <n v="0"/>
    <x v="0"/>
    <m/>
    <m/>
    <n v="32.700000000000003"/>
    <x v="0"/>
  </r>
  <r>
    <x v="34"/>
    <n v="31090"/>
    <x v="4824"/>
    <n v="153"/>
    <n v="45774"/>
    <n v="45958"/>
    <s v="Roly"/>
    <s v="29/04/25. Solo quiere contactar a través de telefono. 09/01/26. Envian correo postal"/>
    <s v="FASE 2"/>
    <s v="10/12/25. Transparencia le da al ayuntamiento 10 dias para responder a la solicitud. Responden el 22/12/25"/>
    <n v="0"/>
    <m/>
    <n v="0"/>
    <s v="No"/>
    <m/>
    <s v="No"/>
    <n v="0"/>
    <m/>
    <m/>
    <n v="0"/>
    <n v="0"/>
    <n v="0"/>
    <n v="0"/>
    <s v="No"/>
    <s v="No"/>
    <s v="No"/>
    <m/>
    <m/>
    <m/>
    <m/>
    <x v="16"/>
    <n v="0"/>
    <n v="0"/>
    <n v="11"/>
    <x v="1"/>
    <m/>
    <m/>
    <n v="15.3"/>
    <x v="0"/>
  </r>
  <r>
    <x v="34"/>
    <n v="31091"/>
    <x v="4825"/>
    <n v="382"/>
    <n v="45774"/>
    <n v="45958"/>
    <s v="Roly"/>
    <m/>
    <s v="FASE 2"/>
    <s v="10/12/25. Transparencia le da al ayuntamiento 10 dias para responder a la solicitud."/>
    <n v="0"/>
    <m/>
    <m/>
    <m/>
    <m/>
    <m/>
    <m/>
    <m/>
    <m/>
    <m/>
    <m/>
    <m/>
    <m/>
    <m/>
    <m/>
    <m/>
    <m/>
    <m/>
    <m/>
    <m/>
    <x v="16"/>
    <n v="0"/>
    <n v="0"/>
    <n v="0"/>
    <x v="0"/>
    <m/>
    <m/>
    <n v="38.200000000000003"/>
    <x v="0"/>
  </r>
  <r>
    <x v="34"/>
    <n v="31092"/>
    <x v="4826"/>
    <n v="811"/>
    <n v="45774"/>
    <n v="45958"/>
    <s v="Roly"/>
    <m/>
    <s v="FASE 2"/>
    <s v="10/12/25. Transparencia le da al ayuntamiento 10 dias para responder a la solicitud."/>
    <n v="0"/>
    <m/>
    <m/>
    <m/>
    <m/>
    <m/>
    <m/>
    <m/>
    <m/>
    <m/>
    <m/>
    <m/>
    <m/>
    <m/>
    <m/>
    <m/>
    <m/>
    <m/>
    <m/>
    <m/>
    <x v="16"/>
    <n v="0"/>
    <n v="0"/>
    <n v="0"/>
    <x v="0"/>
    <m/>
    <m/>
    <n v="81.099999999999994"/>
    <x v="0"/>
  </r>
  <r>
    <x v="34"/>
    <n v="31094"/>
    <x v="4827"/>
    <n v="106"/>
    <m/>
    <m/>
    <s v="Roly"/>
    <s v="NO REGISTRADO EN REDSARA"/>
    <s v="ERROR"/>
    <m/>
    <n v="0"/>
    <m/>
    <m/>
    <m/>
    <m/>
    <m/>
    <m/>
    <m/>
    <m/>
    <m/>
    <m/>
    <m/>
    <m/>
    <m/>
    <m/>
    <m/>
    <m/>
    <m/>
    <m/>
    <m/>
    <x v="16"/>
    <n v="0"/>
    <n v="0"/>
    <n v="0"/>
    <x v="0"/>
    <m/>
    <m/>
    <n v="10.6"/>
    <x v="0"/>
  </r>
  <r>
    <x v="34"/>
    <n v="31095"/>
    <x v="4828"/>
    <n v="76"/>
    <m/>
    <m/>
    <s v="Roly"/>
    <s v="NO REGISTRADO EN REDSARA"/>
    <s v="ERROR"/>
    <m/>
    <n v="0"/>
    <m/>
    <m/>
    <m/>
    <m/>
    <m/>
    <m/>
    <m/>
    <m/>
    <m/>
    <m/>
    <m/>
    <m/>
    <m/>
    <m/>
    <m/>
    <m/>
    <m/>
    <m/>
    <m/>
    <x v="16"/>
    <n v="0"/>
    <n v="0"/>
    <n v="0"/>
    <x v="0"/>
    <m/>
    <m/>
    <n v="7.6"/>
    <x v="0"/>
  </r>
  <r>
    <x v="34"/>
    <n v="31096"/>
    <x v="4829"/>
    <n v="108"/>
    <n v="45774"/>
    <n v="45958"/>
    <s v="Roly"/>
    <n v="45966"/>
    <s v="FASE 2"/>
    <s v="10/12/25. Transparencia dice que el Ayuntamiento no ha tenido ninguna entrada de la solicitud en su su registro y por ello procede desestimar la reclamación presentada."/>
    <n v="0"/>
    <m/>
    <m/>
    <m/>
    <m/>
    <m/>
    <m/>
    <m/>
    <m/>
    <m/>
    <m/>
    <m/>
    <m/>
    <m/>
    <m/>
    <m/>
    <m/>
    <m/>
    <m/>
    <m/>
    <x v="16"/>
    <n v="0"/>
    <n v="0"/>
    <n v="0"/>
    <x v="0"/>
    <m/>
    <m/>
    <n v="10.8"/>
    <x v="0"/>
  </r>
  <r>
    <x v="34"/>
    <n v="31097"/>
    <x v="4830"/>
    <n v="14329"/>
    <n v="45774"/>
    <n v="45958"/>
    <s v="Roly"/>
    <n v="46001"/>
    <s v="FASE 2"/>
    <s v="10/12/25. Transparencia le da al ayuntamiento 10 dias para responder a la solicitud. Responden el 23/12/25"/>
    <n v="201"/>
    <s v="12/25"/>
    <n v="1"/>
    <s v="Si"/>
    <s v="?"/>
    <s v="Si"/>
    <n v="0.78100000000000003"/>
    <n v="22500"/>
    <n v="22500"/>
    <n v="43"/>
    <n v="451"/>
    <n v="3"/>
    <n v="61"/>
    <s v="Asociacion Egapeludos"/>
    <s v="No"/>
    <s v="No"/>
    <m/>
    <m/>
    <m/>
    <m/>
    <x v="16"/>
    <n v="1"/>
    <n v="201"/>
    <n v="16"/>
    <x v="2"/>
    <n v="1.570242166236304"/>
    <n v="1.570242166236304"/>
    <n v="1432.9"/>
    <x v="1"/>
  </r>
  <r>
    <x v="34"/>
    <n v="31098"/>
    <x v="4831"/>
    <n v="2877"/>
    <n v="45774"/>
    <n v="45958"/>
    <s v="Roly"/>
    <n v="45971"/>
    <s v="FASE 2"/>
    <n v="45971"/>
    <n v="390"/>
    <s v="10/25"/>
    <n v="0.24"/>
    <s v="Si"/>
    <n v="45327"/>
    <s v="Si"/>
    <n v="0.24"/>
    <n v="12110.45"/>
    <n v="10000"/>
    <m/>
    <m/>
    <m/>
    <m/>
    <s v="Asociación Amigos de Bambú y Guardería Canina Pagoa"/>
    <s v="Si"/>
    <s v="Si"/>
    <m/>
    <m/>
    <m/>
    <m/>
    <x v="16"/>
    <n v="0.24"/>
    <n v="94"/>
    <n v="12"/>
    <x v="1"/>
    <n v="4.2094021550225929"/>
    <n v="3.4758428919012863"/>
    <n v="287.7"/>
    <x v="1"/>
  </r>
  <r>
    <x v="34"/>
    <n v="31099"/>
    <x v="4832"/>
    <n v="70"/>
    <n v="45774"/>
    <n v="45958"/>
    <s v="Roly"/>
    <n v="45973"/>
    <s v="FASE 2"/>
    <n v="45973"/>
    <n v="0"/>
    <m/>
    <n v="0"/>
    <s v="No"/>
    <m/>
    <s v="No"/>
    <n v="0"/>
    <m/>
    <m/>
    <n v="0"/>
    <n v="0"/>
    <n v="0"/>
    <n v="0"/>
    <s v="No"/>
    <s v="No"/>
    <s v="No"/>
    <m/>
    <m/>
    <m/>
    <m/>
    <x v="16"/>
    <n v="0"/>
    <n v="0"/>
    <n v="11"/>
    <x v="1"/>
    <m/>
    <m/>
    <n v="7"/>
    <x v="0"/>
  </r>
  <r>
    <x v="34"/>
    <n v="31082"/>
    <x v="4833"/>
    <n v="814"/>
    <n v="45774"/>
    <n v="45958"/>
    <s v="Roly"/>
    <m/>
    <s v="FASE 2"/>
    <m/>
    <n v="0"/>
    <m/>
    <m/>
    <m/>
    <m/>
    <m/>
    <m/>
    <m/>
    <m/>
    <m/>
    <m/>
    <m/>
    <m/>
    <m/>
    <m/>
    <m/>
    <m/>
    <m/>
    <m/>
    <m/>
    <x v="16"/>
    <n v="0"/>
    <n v="0"/>
    <n v="0"/>
    <x v="0"/>
    <m/>
    <m/>
    <n v="81.400000000000006"/>
    <x v="0"/>
  </r>
  <r>
    <x v="34"/>
    <n v="31084"/>
    <x v="4834"/>
    <n v="2545"/>
    <n v="45774"/>
    <m/>
    <s v="Roly"/>
    <s v="NO REGISTRADO EN REDSARA"/>
    <s v="ERROR"/>
    <m/>
    <n v="0"/>
    <m/>
    <m/>
    <m/>
    <m/>
    <m/>
    <m/>
    <m/>
    <m/>
    <m/>
    <m/>
    <m/>
    <m/>
    <m/>
    <m/>
    <m/>
    <m/>
    <m/>
    <m/>
    <m/>
    <x v="16"/>
    <n v="0"/>
    <n v="0"/>
    <n v="0"/>
    <x v="0"/>
    <m/>
    <m/>
    <n v="254.5"/>
    <x v="0"/>
  </r>
  <r>
    <x v="34"/>
    <n v="31085"/>
    <x v="4835"/>
    <n v="662"/>
    <n v="45774"/>
    <n v="45958"/>
    <s v="Roly"/>
    <n v="45971"/>
    <s v="FASE 2"/>
    <n v="45971"/>
    <n v="0"/>
    <m/>
    <n v="0"/>
    <s v="No"/>
    <m/>
    <s v="No"/>
    <n v="0"/>
    <m/>
    <m/>
    <n v="0"/>
    <n v="0"/>
    <n v="0"/>
    <n v="0"/>
    <s v="Si. Pero no indican cual."/>
    <s v="No"/>
    <s v="No"/>
    <m/>
    <m/>
    <m/>
    <m/>
    <x v="16"/>
    <n v="0"/>
    <n v="0"/>
    <n v="11"/>
    <x v="1"/>
    <m/>
    <m/>
    <n v="66.2"/>
    <x v="0"/>
  </r>
  <r>
    <x v="34"/>
    <n v="31100"/>
    <x v="4836"/>
    <n v="271"/>
    <n v="45774"/>
    <n v="45958"/>
    <s v="Roly"/>
    <n v="45960"/>
    <s v="FASE 2"/>
    <s v="30/10/25-Otros que usan la misma plantilla, dicen que llevan censo a través del programa DATAPATA, gestionado por la Asociación Egapeludos "/>
    <n v="0"/>
    <s v="?"/>
    <m/>
    <s v="Si"/>
    <s v="?"/>
    <s v="Si"/>
    <m/>
    <m/>
    <m/>
    <m/>
    <m/>
    <m/>
    <m/>
    <s v="Asociacion Egapeludos"/>
    <s v="No"/>
    <s v="No"/>
    <m/>
    <m/>
    <m/>
    <m/>
    <x v="16"/>
    <n v="0"/>
    <n v="0"/>
    <n v="7"/>
    <x v="1"/>
    <m/>
    <m/>
    <n v="27.1"/>
    <x v="0"/>
  </r>
  <r>
    <x v="34"/>
    <n v="31101"/>
    <x v="4837"/>
    <n v="1870"/>
    <n v="45774"/>
    <n v="45958"/>
    <s v="Roly"/>
    <n v="46008"/>
    <s v="FASE 2"/>
    <s v="17/12/25. Me envia notificacion pero no adjunta respuestas"/>
    <n v="0"/>
    <m/>
    <m/>
    <m/>
    <m/>
    <m/>
    <m/>
    <m/>
    <m/>
    <m/>
    <m/>
    <m/>
    <m/>
    <m/>
    <m/>
    <m/>
    <m/>
    <m/>
    <m/>
    <m/>
    <x v="16"/>
    <n v="0"/>
    <n v="0"/>
    <n v="0"/>
    <x v="0"/>
    <m/>
    <m/>
    <n v="187"/>
    <x v="0"/>
  </r>
  <r>
    <x v="34"/>
    <n v="31093"/>
    <x v="4838"/>
    <n v="304"/>
    <n v="45774"/>
    <n v="45958"/>
    <s v="Roly"/>
    <m/>
    <s v="FASE 2"/>
    <m/>
    <n v="0"/>
    <m/>
    <m/>
    <m/>
    <m/>
    <m/>
    <m/>
    <m/>
    <m/>
    <m/>
    <m/>
    <m/>
    <m/>
    <m/>
    <m/>
    <m/>
    <m/>
    <m/>
    <m/>
    <m/>
    <x v="16"/>
    <n v="0"/>
    <n v="0"/>
    <n v="0"/>
    <x v="0"/>
    <m/>
    <m/>
    <n v="30.4"/>
    <x v="0"/>
  </r>
  <r>
    <x v="34"/>
    <n v="31102"/>
    <x v="4839"/>
    <n v="136"/>
    <n v="45774"/>
    <n v="45958"/>
    <s v="Roly"/>
    <s v="09/01/26. Envian correo postal"/>
    <s v="FASE 2"/>
    <m/>
    <n v="0"/>
    <m/>
    <n v="0"/>
    <s v="No"/>
    <m/>
    <s v="No"/>
    <n v="0"/>
    <m/>
    <m/>
    <n v="0"/>
    <n v="0"/>
    <n v="0"/>
    <n v="0"/>
    <s v="No"/>
    <s v="No"/>
    <s v="No"/>
    <m/>
    <m/>
    <m/>
    <m/>
    <x v="16"/>
    <n v="0"/>
    <n v="0"/>
    <n v="11"/>
    <x v="1"/>
    <m/>
    <m/>
    <n v="13.6"/>
    <x v="0"/>
  </r>
  <r>
    <x v="34"/>
    <n v="31103"/>
    <x v="4840"/>
    <n v="51"/>
    <m/>
    <m/>
    <s v="Roly"/>
    <s v="NO REGISTRADO EN REDSARA"/>
    <s v="ERROR"/>
    <m/>
    <n v="0"/>
    <m/>
    <m/>
    <m/>
    <m/>
    <m/>
    <m/>
    <m/>
    <m/>
    <m/>
    <m/>
    <m/>
    <m/>
    <m/>
    <m/>
    <m/>
    <m/>
    <m/>
    <m/>
    <m/>
    <x v="16"/>
    <n v="0"/>
    <n v="0"/>
    <n v="0"/>
    <x v="0"/>
    <m/>
    <m/>
    <n v="5.0999999999999996"/>
    <x v="0"/>
  </r>
  <r>
    <x v="34"/>
    <n v="31104"/>
    <x v="4841"/>
    <n v="2353"/>
    <n v="45774"/>
    <n v="45958"/>
    <s v="Roly"/>
    <m/>
    <s v="FASE 2"/>
    <m/>
    <n v="0"/>
    <m/>
    <m/>
    <m/>
    <m/>
    <m/>
    <m/>
    <m/>
    <m/>
    <m/>
    <m/>
    <m/>
    <m/>
    <m/>
    <m/>
    <m/>
    <m/>
    <m/>
    <m/>
    <m/>
    <x v="16"/>
    <n v="0"/>
    <n v="0"/>
    <n v="0"/>
    <x v="0"/>
    <m/>
    <m/>
    <n v="235.3"/>
    <x v="0"/>
  </r>
  <r>
    <x v="34"/>
    <n v="31105"/>
    <x v="4842"/>
    <n v="2222"/>
    <m/>
    <m/>
    <s v="Roly"/>
    <s v="NO REGISTRADO EN REDSARA"/>
    <s v="ERROR"/>
    <m/>
    <n v="0"/>
    <m/>
    <m/>
    <m/>
    <m/>
    <m/>
    <m/>
    <m/>
    <m/>
    <m/>
    <m/>
    <m/>
    <m/>
    <m/>
    <m/>
    <m/>
    <m/>
    <m/>
    <m/>
    <m/>
    <x v="16"/>
    <n v="0"/>
    <n v="0"/>
    <n v="0"/>
    <x v="0"/>
    <m/>
    <m/>
    <n v="222.2"/>
    <x v="0"/>
  </r>
  <r>
    <x v="34"/>
    <n v="31106"/>
    <x v="4843"/>
    <n v="1022"/>
    <m/>
    <m/>
    <s v="Roly"/>
    <s v="NO REGISTRADO EN REDSARA"/>
    <s v="ERROR"/>
    <m/>
    <n v="0"/>
    <m/>
    <m/>
    <m/>
    <m/>
    <m/>
    <m/>
    <m/>
    <m/>
    <m/>
    <m/>
    <m/>
    <m/>
    <m/>
    <m/>
    <m/>
    <m/>
    <m/>
    <m/>
    <m/>
    <x v="16"/>
    <n v="0"/>
    <n v="0"/>
    <n v="0"/>
    <x v="0"/>
    <m/>
    <m/>
    <n v="102.2"/>
    <x v="0"/>
  </r>
  <r>
    <x v="34"/>
    <n v="31107"/>
    <x v="4844"/>
    <n v="2558"/>
    <n v="45774"/>
    <m/>
    <s v="Roly"/>
    <n v="45867"/>
    <s v="OK"/>
    <m/>
    <n v="60"/>
    <s v="07/24"/>
    <n v="60"/>
    <s v="No"/>
    <m/>
    <s v="Si"/>
    <n v="90"/>
    <m/>
    <n v="15000"/>
    <n v="0"/>
    <n v="54"/>
    <n v="0"/>
    <n v="0"/>
    <s v="Clinica Veterinaria Arga"/>
    <s v="No"/>
    <s v="Clinica Veterinaria Arga"/>
    <m/>
    <m/>
    <m/>
    <m/>
    <x v="16"/>
    <n v="0.6"/>
    <n v="36"/>
    <n v="14"/>
    <x v="1"/>
    <m/>
    <n v="5.8639562157935892"/>
    <n v="255.8"/>
    <x v="1"/>
  </r>
  <r>
    <x v="34"/>
    <n v="31108"/>
    <x v="4845"/>
    <n v="2451"/>
    <n v="45774"/>
    <n v="45958"/>
    <s v="Roly"/>
    <m/>
    <s v="FASE 2"/>
    <m/>
    <n v="0"/>
    <m/>
    <m/>
    <m/>
    <m/>
    <m/>
    <m/>
    <m/>
    <m/>
    <m/>
    <m/>
    <m/>
    <m/>
    <m/>
    <m/>
    <m/>
    <m/>
    <m/>
    <m/>
    <m/>
    <x v="16"/>
    <n v="0"/>
    <n v="0"/>
    <n v="0"/>
    <x v="0"/>
    <m/>
    <m/>
    <n v="245.1"/>
    <x v="0"/>
  </r>
  <r>
    <x v="34"/>
    <n v="31109"/>
    <x v="4846"/>
    <n v="2400"/>
    <n v="45774"/>
    <n v="45815"/>
    <s v="Roly"/>
    <n v="45784"/>
    <s v="FASE 2"/>
    <n v="45922"/>
    <n v="29"/>
    <n v="45825"/>
    <n v="100"/>
    <s v="No"/>
    <s v=" "/>
    <s v="Si"/>
    <n v="100"/>
    <m/>
    <m/>
    <n v="0"/>
    <n v="28"/>
    <n v="0"/>
    <n v="0"/>
    <s v="Protectora de Navarra"/>
    <s v="Si"/>
    <s v="Si"/>
    <m/>
    <m/>
    <m/>
    <m/>
    <x v="16"/>
    <n v="1"/>
    <n v="29"/>
    <n v="14"/>
    <x v="1"/>
    <m/>
    <m/>
    <n v="240"/>
    <x v="1"/>
  </r>
  <r>
    <x v="34"/>
    <n v="31110"/>
    <x v="4847"/>
    <n v="98"/>
    <n v="45774"/>
    <n v="45958"/>
    <s v="Roly"/>
    <m/>
    <s v="FASE 2"/>
    <m/>
    <n v="0"/>
    <m/>
    <m/>
    <m/>
    <m/>
    <m/>
    <m/>
    <m/>
    <m/>
    <m/>
    <m/>
    <m/>
    <m/>
    <m/>
    <m/>
    <m/>
    <m/>
    <m/>
    <m/>
    <m/>
    <x v="16"/>
    <n v="0"/>
    <n v="0"/>
    <n v="0"/>
    <x v="0"/>
    <m/>
    <m/>
    <n v="9.8000000000000007"/>
    <x v="0"/>
  </r>
  <r>
    <x v="34"/>
    <n v="31111"/>
    <x v="4848"/>
    <n v="93"/>
    <m/>
    <m/>
    <s v="Roly"/>
    <s v="NO REGISTRADO EN REDSARA"/>
    <s v="ERROR"/>
    <m/>
    <n v="0"/>
    <m/>
    <m/>
    <m/>
    <m/>
    <m/>
    <m/>
    <m/>
    <m/>
    <m/>
    <m/>
    <m/>
    <m/>
    <m/>
    <m/>
    <m/>
    <m/>
    <m/>
    <m/>
    <m/>
    <x v="16"/>
    <n v="0"/>
    <n v="0"/>
    <n v="0"/>
    <x v="0"/>
    <m/>
    <m/>
    <n v="9.3000000000000007"/>
    <x v="0"/>
  </r>
  <r>
    <x v="34"/>
    <n v="31112"/>
    <x v="4849"/>
    <n v="90"/>
    <m/>
    <m/>
    <s v="Roly"/>
    <s v="NO REGISTRADO EN REDSARA"/>
    <s v="ERROR"/>
    <m/>
    <n v="0"/>
    <m/>
    <m/>
    <m/>
    <m/>
    <m/>
    <m/>
    <m/>
    <m/>
    <m/>
    <m/>
    <m/>
    <m/>
    <m/>
    <m/>
    <m/>
    <m/>
    <m/>
    <m/>
    <m/>
    <x v="16"/>
    <n v="0"/>
    <n v="0"/>
    <n v="0"/>
    <x v="0"/>
    <m/>
    <m/>
    <n v="9"/>
    <x v="0"/>
  </r>
  <r>
    <x v="34"/>
    <n v="31113"/>
    <x v="4850"/>
    <n v="131"/>
    <n v="45774"/>
    <n v="45958"/>
    <s v="Roly"/>
    <m/>
    <s v="FASE 2"/>
    <m/>
    <n v="0"/>
    <m/>
    <m/>
    <m/>
    <m/>
    <m/>
    <m/>
    <m/>
    <m/>
    <m/>
    <m/>
    <m/>
    <m/>
    <m/>
    <m/>
    <m/>
    <m/>
    <m/>
    <m/>
    <m/>
    <x v="16"/>
    <n v="0"/>
    <n v="0"/>
    <n v="0"/>
    <x v="0"/>
    <m/>
    <m/>
    <n v="13.1"/>
    <x v="0"/>
  </r>
  <r>
    <x v="34"/>
    <n v="31114"/>
    <x v="4851"/>
    <n v="526"/>
    <n v="45774"/>
    <n v="45958"/>
    <s v="Roly"/>
    <n v="45973"/>
    <s v="FASE 2"/>
    <n v="45973"/>
    <n v="0"/>
    <m/>
    <n v="0"/>
    <s v="No"/>
    <m/>
    <s v="No"/>
    <n v="0"/>
    <m/>
    <m/>
    <n v="0"/>
    <n v="0"/>
    <n v="0"/>
    <n v="0"/>
    <s v="Mo"/>
    <s v="No"/>
    <s v="No"/>
    <m/>
    <m/>
    <m/>
    <m/>
    <x v="16"/>
    <n v="0"/>
    <n v="0"/>
    <n v="11"/>
    <x v="1"/>
    <m/>
    <m/>
    <n v="52.6"/>
    <x v="0"/>
  </r>
  <r>
    <x v="34"/>
    <n v="31115"/>
    <x v="4852"/>
    <n v="180"/>
    <n v="45774"/>
    <n v="45958"/>
    <s v="Roly"/>
    <m/>
    <s v="FASE 2"/>
    <m/>
    <n v="0"/>
    <m/>
    <m/>
    <m/>
    <m/>
    <m/>
    <m/>
    <m/>
    <m/>
    <m/>
    <m/>
    <m/>
    <m/>
    <m/>
    <m/>
    <m/>
    <m/>
    <m/>
    <m/>
    <m/>
    <x v="16"/>
    <n v="0"/>
    <n v="0"/>
    <n v="0"/>
    <x v="0"/>
    <m/>
    <m/>
    <n v="18"/>
    <x v="0"/>
  </r>
  <r>
    <x v="34"/>
    <n v="31116"/>
    <x v="4853"/>
    <n v="68"/>
    <n v="45774"/>
    <m/>
    <s v="Roly"/>
    <n v="45841"/>
    <s v="FASE 2"/>
    <s v="03/09/25-Alegan que el Ayto. no les ha respondido a transparencia y le dan diez dias mas para que lo haga. Aunque tengan convenio con Egapeludos, son ellos los que deben darme la informacion solicitada."/>
    <n v="0"/>
    <m/>
    <m/>
    <m/>
    <m/>
    <m/>
    <m/>
    <m/>
    <m/>
    <m/>
    <m/>
    <m/>
    <m/>
    <m/>
    <m/>
    <m/>
    <m/>
    <m/>
    <m/>
    <m/>
    <x v="16"/>
    <n v="0"/>
    <n v="0"/>
    <n v="0"/>
    <x v="0"/>
    <m/>
    <m/>
    <n v="6.8"/>
    <x v="0"/>
  </r>
  <r>
    <x v="34"/>
    <n v="31117"/>
    <x v="4854"/>
    <n v="692"/>
    <n v="45774"/>
    <n v="45837"/>
    <s v="Roly"/>
    <n v="45809"/>
    <s v="FASE 2"/>
    <n v="45925"/>
    <n v="0"/>
    <m/>
    <m/>
    <m/>
    <m/>
    <m/>
    <m/>
    <m/>
    <m/>
    <m/>
    <m/>
    <m/>
    <m/>
    <m/>
    <m/>
    <m/>
    <m/>
    <m/>
    <m/>
    <m/>
    <x v="16"/>
    <n v="0"/>
    <n v="0"/>
    <n v="0"/>
    <x v="0"/>
    <m/>
    <m/>
    <n v="69.2"/>
    <x v="0"/>
  </r>
  <r>
    <x v="34"/>
    <n v="31118"/>
    <x v="4855"/>
    <n v="172"/>
    <n v="45774"/>
    <n v="45958"/>
    <s v="Roly"/>
    <m/>
    <s v="FASE 2"/>
    <m/>
    <n v="0"/>
    <m/>
    <m/>
    <m/>
    <m/>
    <m/>
    <m/>
    <m/>
    <m/>
    <m/>
    <m/>
    <m/>
    <m/>
    <m/>
    <m/>
    <m/>
    <m/>
    <m/>
    <m/>
    <m/>
    <x v="16"/>
    <n v="0"/>
    <n v="0"/>
    <n v="0"/>
    <x v="0"/>
    <m/>
    <m/>
    <n v="17.2"/>
    <x v="0"/>
  </r>
  <r>
    <x v="34"/>
    <n v="31119"/>
    <x v="4856"/>
    <n v="35"/>
    <m/>
    <m/>
    <s v="Roly"/>
    <s v="NO REGISTRADO EN REDSARA"/>
    <s v="ERROR"/>
    <m/>
    <n v="0"/>
    <m/>
    <m/>
    <m/>
    <m/>
    <m/>
    <m/>
    <m/>
    <m/>
    <m/>
    <m/>
    <m/>
    <m/>
    <m/>
    <m/>
    <m/>
    <m/>
    <m/>
    <m/>
    <m/>
    <x v="16"/>
    <n v="0"/>
    <n v="0"/>
    <n v="0"/>
    <x v="0"/>
    <m/>
    <m/>
    <n v="3.5"/>
    <x v="0"/>
  </r>
  <r>
    <x v="34"/>
    <n v="31120"/>
    <x v="4857"/>
    <n v="433"/>
    <n v="45774"/>
    <n v="45958"/>
    <s v="Roly"/>
    <n v="45985"/>
    <s v="FASE 2"/>
    <n v="45985"/>
    <n v="6"/>
    <s v="11/25"/>
    <m/>
    <s v="No"/>
    <m/>
    <s v="Si"/>
    <n v="1"/>
    <m/>
    <m/>
    <n v="3"/>
    <n v="4"/>
    <n v="0"/>
    <n v="0"/>
    <s v="Asociacion Egapeludos"/>
    <s v="No "/>
    <s v="No"/>
    <m/>
    <m/>
    <m/>
    <m/>
    <x v="16"/>
    <n v="0"/>
    <n v="0"/>
    <n v="12"/>
    <x v="1"/>
    <m/>
    <m/>
    <n v="43.3"/>
    <x v="1"/>
  </r>
  <r>
    <x v="34"/>
    <n v="31121"/>
    <x v="4858"/>
    <n v="73"/>
    <n v="45774"/>
    <n v="45958"/>
    <s v="Roly"/>
    <s v="CORREO POSTAL 30/12/25"/>
    <s v="FASE 2"/>
    <m/>
    <n v="0"/>
    <m/>
    <m/>
    <m/>
    <m/>
    <m/>
    <m/>
    <m/>
    <m/>
    <m/>
    <m/>
    <m/>
    <m/>
    <m/>
    <m/>
    <m/>
    <m/>
    <m/>
    <m/>
    <m/>
    <x v="16"/>
    <n v="0"/>
    <n v="0"/>
    <n v="0"/>
    <x v="0"/>
    <m/>
    <m/>
    <n v="7.3"/>
    <x v="0"/>
  </r>
  <r>
    <x v="34"/>
    <n v="31256"/>
    <x v="4859"/>
    <n v="99"/>
    <m/>
    <m/>
    <s v="Roly"/>
    <s v="NO REGISTRADO EN REDSARA"/>
    <s v="ERROR"/>
    <m/>
    <n v="0"/>
    <m/>
    <m/>
    <m/>
    <m/>
    <m/>
    <m/>
    <m/>
    <m/>
    <m/>
    <m/>
    <m/>
    <m/>
    <m/>
    <m/>
    <m/>
    <m/>
    <m/>
    <m/>
    <m/>
    <x v="16"/>
    <n v="0"/>
    <n v="0"/>
    <n v="0"/>
    <x v="0"/>
    <m/>
    <m/>
    <n v="9.9"/>
    <x v="0"/>
  </r>
  <r>
    <x v="34"/>
    <n v="31122"/>
    <x v="4860"/>
    <n v="7737"/>
    <n v="45774"/>
    <n v="45958"/>
    <s v="Roly"/>
    <n v="45966"/>
    <s v="FASE 2"/>
    <n v="45966"/>
    <n v="0"/>
    <m/>
    <m/>
    <s v="?"/>
    <m/>
    <s v="?"/>
    <m/>
    <m/>
    <m/>
    <n v="3"/>
    <n v="2"/>
    <m/>
    <m/>
    <s v="Asociacion Egapeludos"/>
    <s v="No. Se encarga Egapeludos"/>
    <s v="?"/>
    <m/>
    <m/>
    <m/>
    <m/>
    <x v="16"/>
    <n v="0"/>
    <n v="0"/>
    <n v="7"/>
    <x v="1"/>
    <m/>
    <m/>
    <n v="773.7"/>
    <x v="0"/>
  </r>
  <r>
    <x v="34"/>
    <n v="31124"/>
    <x v="4861"/>
    <n v="270"/>
    <n v="45774"/>
    <n v="45958"/>
    <s v="Roly"/>
    <n v="46003"/>
    <s v="FASE 2"/>
    <n v="46003"/>
    <n v="0"/>
    <m/>
    <m/>
    <m/>
    <m/>
    <m/>
    <m/>
    <m/>
    <n v="2758.8"/>
    <n v="0"/>
    <n v="0"/>
    <n v="0"/>
    <n v="0"/>
    <m/>
    <m/>
    <m/>
    <m/>
    <m/>
    <m/>
    <m/>
    <x v="16"/>
    <n v="0"/>
    <n v="0"/>
    <n v="5"/>
    <x v="1"/>
    <m/>
    <n v="10.217777777777778"/>
    <n v="27"/>
    <x v="0"/>
  </r>
  <r>
    <x v="34"/>
    <n v="31259"/>
    <x v="4862"/>
    <n v="591"/>
    <n v="45774"/>
    <n v="45958"/>
    <s v="Roly"/>
    <n v="45972"/>
    <s v="FASE 2"/>
    <n v="45972"/>
    <n v="0"/>
    <m/>
    <n v="0"/>
    <s v="No"/>
    <m/>
    <s v="No"/>
    <n v="0"/>
    <m/>
    <m/>
    <n v="1"/>
    <n v="1"/>
    <n v="1"/>
    <n v="1"/>
    <s v="No"/>
    <s v="No"/>
    <s v="No"/>
    <m/>
    <m/>
    <m/>
    <m/>
    <x v="16"/>
    <n v="0"/>
    <n v="0"/>
    <n v="11"/>
    <x v="1"/>
    <m/>
    <m/>
    <n v="59.1"/>
    <x v="0"/>
  </r>
  <r>
    <x v="34"/>
    <n v="31125"/>
    <x v="4863"/>
    <n v="302"/>
    <n v="45774"/>
    <n v="45958"/>
    <s v="Roly"/>
    <n v="45985"/>
    <s v="FASE 2"/>
    <n v="45985"/>
    <n v="18"/>
    <s v="11/25"/>
    <n v="1"/>
    <s v="No"/>
    <m/>
    <s v="Si"/>
    <n v="1"/>
    <n v="6000"/>
    <n v="6000"/>
    <n v="3"/>
    <n v="5"/>
    <n v="0"/>
    <n v="2"/>
    <s v="Asociacion Egapeludos"/>
    <s v="Asociacion Egapeludos"/>
    <s v="Asociacion Egapeludos"/>
    <m/>
    <m/>
    <m/>
    <m/>
    <x v="16"/>
    <n v="1"/>
    <n v="18"/>
    <n v="15"/>
    <x v="1"/>
    <n v="19.867549668874172"/>
    <n v="19.867549668874172"/>
    <n v="30.2"/>
    <x v="1"/>
  </r>
  <r>
    <x v="34"/>
    <n v="31126"/>
    <x v="4864"/>
    <n v="412"/>
    <n v="45774"/>
    <n v="45958"/>
    <s v="Roly"/>
    <n v="45971"/>
    <s v="FASE 2"/>
    <n v="45971"/>
    <n v="0"/>
    <m/>
    <m/>
    <m/>
    <m/>
    <m/>
    <m/>
    <m/>
    <m/>
    <m/>
    <m/>
    <m/>
    <m/>
    <m/>
    <s v="No"/>
    <m/>
    <m/>
    <m/>
    <m/>
    <m/>
    <x v="16"/>
    <n v="0"/>
    <n v="0"/>
    <n v="1"/>
    <x v="1"/>
    <m/>
    <m/>
    <n v="41.2"/>
    <x v="0"/>
  </r>
  <r>
    <x v="34"/>
    <n v="31127"/>
    <x v="4865"/>
    <n v="170"/>
    <n v="45777"/>
    <n v="45958"/>
    <s v="Roly"/>
    <m/>
    <s v="FASE 2"/>
    <m/>
    <n v="0"/>
    <m/>
    <m/>
    <m/>
    <m/>
    <m/>
    <m/>
    <m/>
    <m/>
    <m/>
    <m/>
    <m/>
    <m/>
    <m/>
    <m/>
    <m/>
    <m/>
    <m/>
    <m/>
    <m/>
    <x v="16"/>
    <n v="0"/>
    <n v="0"/>
    <n v="0"/>
    <x v="0"/>
    <m/>
    <m/>
    <n v="17"/>
    <x v="0"/>
  </r>
  <r>
    <x v="34"/>
    <n v="31904"/>
    <x v="4866"/>
    <n v="2316"/>
    <n v="45777"/>
    <n v="45958"/>
    <s v="Roly"/>
    <n v="45985"/>
    <s v="FASE 2"/>
    <n v="45985"/>
    <n v="0"/>
    <m/>
    <m/>
    <s v="No"/>
    <m/>
    <s v="No"/>
    <n v="0"/>
    <m/>
    <m/>
    <n v="2"/>
    <m/>
    <n v="0"/>
    <n v="0"/>
    <s v="No"/>
    <s v="No"/>
    <s v="No"/>
    <m/>
    <m/>
    <m/>
    <m/>
    <x v="16"/>
    <n v="0"/>
    <n v="0"/>
    <n v="9"/>
    <x v="1"/>
    <m/>
    <m/>
    <n v="231.6"/>
    <x v="0"/>
  </r>
  <r>
    <x v="34"/>
    <n v="31128"/>
    <x v="4867"/>
    <n v="385"/>
    <m/>
    <m/>
    <s v="Roly"/>
    <s v="NO REGISTRADO EN REDSARA"/>
    <s v="ERROR"/>
    <m/>
    <n v="0"/>
    <m/>
    <m/>
    <m/>
    <m/>
    <m/>
    <m/>
    <m/>
    <m/>
    <m/>
    <m/>
    <m/>
    <m/>
    <m/>
    <m/>
    <m/>
    <m/>
    <m/>
    <m/>
    <m/>
    <x v="16"/>
    <n v="0"/>
    <n v="0"/>
    <n v="0"/>
    <x v="0"/>
    <m/>
    <m/>
    <n v="38.5"/>
    <x v="0"/>
  </r>
  <r>
    <x v="34"/>
    <n v="31129"/>
    <x v="4868"/>
    <n v="526"/>
    <n v="45778"/>
    <n v="45958"/>
    <s v="Roly"/>
    <m/>
    <s v="FASE 2"/>
    <m/>
    <n v="0"/>
    <m/>
    <m/>
    <m/>
    <m/>
    <m/>
    <m/>
    <m/>
    <m/>
    <m/>
    <m/>
    <m/>
    <m/>
    <m/>
    <m/>
    <m/>
    <m/>
    <m/>
    <m/>
    <m/>
    <x v="16"/>
    <n v="0"/>
    <n v="0"/>
    <n v="0"/>
    <x v="0"/>
    <m/>
    <m/>
    <n v="52.6"/>
    <x v="0"/>
  </r>
  <r>
    <x v="34"/>
    <n v="31130"/>
    <x v="4869"/>
    <n v="432"/>
    <n v="45778"/>
    <n v="45958"/>
    <s v="Roly"/>
    <m/>
    <s v="FASE 2"/>
    <m/>
    <n v="0"/>
    <m/>
    <m/>
    <m/>
    <m/>
    <m/>
    <m/>
    <m/>
    <m/>
    <m/>
    <m/>
    <m/>
    <m/>
    <m/>
    <m/>
    <m/>
    <m/>
    <m/>
    <m/>
    <m/>
    <x v="16"/>
    <n v="0"/>
    <n v="0"/>
    <n v="0"/>
    <x v="0"/>
    <m/>
    <m/>
    <n v="43.2"/>
    <x v="0"/>
  </r>
  <r>
    <x v="34"/>
    <n v="31132"/>
    <x v="4870"/>
    <n v="159"/>
    <n v="45778"/>
    <n v="45958"/>
    <s v="Roly"/>
    <n v="45974"/>
    <s v="FASE 2"/>
    <n v="45974"/>
    <n v="0"/>
    <m/>
    <m/>
    <s v="No"/>
    <m/>
    <s v="No"/>
    <m/>
    <n v="1500"/>
    <n v="1500"/>
    <n v="1"/>
    <n v="0"/>
    <n v="1"/>
    <n v="0"/>
    <s v="AMANAVET Veterinarios"/>
    <s v="No"/>
    <s v="No"/>
    <m/>
    <m/>
    <m/>
    <m/>
    <x v="16"/>
    <n v="0"/>
    <n v="0"/>
    <n v="11"/>
    <x v="1"/>
    <n v="9.433962264150944"/>
    <n v="9.433962264150944"/>
    <n v="15.9"/>
    <x v="0"/>
  </r>
  <r>
    <x v="34"/>
    <n v="31131"/>
    <x v="4871"/>
    <n v="1380"/>
    <n v="45778"/>
    <n v="45958"/>
    <s v="Roly"/>
    <n v="45975"/>
    <s v="FASE 2"/>
    <n v="45975"/>
    <n v="7"/>
    <n v="45973"/>
    <n v="1"/>
    <s v="No"/>
    <m/>
    <s v="Si"/>
    <n v="1"/>
    <n v="2000"/>
    <n v="2000"/>
    <n v="9"/>
    <n v="47"/>
    <n v="0"/>
    <n v="0"/>
    <s v="Residencia Canina Nagusi"/>
    <s v="Si"/>
    <s v="No"/>
    <m/>
    <m/>
    <m/>
    <m/>
    <x v="16"/>
    <n v="1"/>
    <n v="7"/>
    <n v="15"/>
    <x v="1"/>
    <n v="1.4492753623188406"/>
    <n v="1.4492753623188406"/>
    <n v="138"/>
    <x v="2"/>
  </r>
  <r>
    <x v="34"/>
    <n v="31133"/>
    <x v="4872"/>
    <n v="38"/>
    <m/>
    <m/>
    <s v="Roly"/>
    <s v="NO REGISTRADO EN REDSARA"/>
    <s v="ERROR"/>
    <m/>
    <n v="0"/>
    <m/>
    <m/>
    <m/>
    <m/>
    <m/>
    <m/>
    <m/>
    <m/>
    <m/>
    <m/>
    <m/>
    <m/>
    <m/>
    <m/>
    <m/>
    <m/>
    <m/>
    <m/>
    <m/>
    <x v="16"/>
    <n v="0"/>
    <n v="0"/>
    <n v="0"/>
    <x v="0"/>
    <m/>
    <m/>
    <n v="3.8"/>
    <x v="0"/>
  </r>
  <r>
    <x v="34"/>
    <n v="31134"/>
    <x v="4873"/>
    <n v="180"/>
    <m/>
    <m/>
    <s v="Roly"/>
    <s v="NO REGISTRADO EN REDSARA"/>
    <s v="ERROR"/>
    <m/>
    <n v="0"/>
    <m/>
    <m/>
    <m/>
    <m/>
    <m/>
    <m/>
    <m/>
    <m/>
    <m/>
    <m/>
    <m/>
    <m/>
    <m/>
    <m/>
    <m/>
    <m/>
    <m/>
    <m/>
    <m/>
    <x v="16"/>
    <n v="0"/>
    <n v="0"/>
    <n v="0"/>
    <x v="0"/>
    <m/>
    <m/>
    <n v="18"/>
    <x v="0"/>
  </r>
  <r>
    <x v="34"/>
    <n v="31135"/>
    <x v="4874"/>
    <n v="111"/>
    <n v="45778"/>
    <n v="45958"/>
    <s v="Roly"/>
    <n v="45979"/>
    <s v="FASE 2"/>
    <s v="18/11/25 Responden via email. Son un pueblo pequeño y no tienen censo, colonias, ni animales abndonados"/>
    <n v="0"/>
    <m/>
    <m/>
    <m/>
    <m/>
    <m/>
    <m/>
    <m/>
    <m/>
    <m/>
    <m/>
    <m/>
    <m/>
    <m/>
    <m/>
    <m/>
    <m/>
    <m/>
    <m/>
    <m/>
    <x v="16"/>
    <n v="0"/>
    <n v="0"/>
    <n v="0"/>
    <x v="0"/>
    <m/>
    <m/>
    <n v="11.1"/>
    <x v="0"/>
  </r>
  <r>
    <x v="34"/>
    <n v="31136"/>
    <x v="4875"/>
    <n v="565"/>
    <n v="45778"/>
    <n v="45958"/>
    <s v="Roly"/>
    <n v="46045"/>
    <s v="FASE 2"/>
    <n v="46045"/>
    <n v="0"/>
    <m/>
    <n v="0"/>
    <s v="No"/>
    <m/>
    <s v="No"/>
    <n v="0"/>
    <n v="5000"/>
    <m/>
    <m/>
    <m/>
    <m/>
    <m/>
    <s v="No"/>
    <s v="No"/>
    <s v="No"/>
    <m/>
    <m/>
    <m/>
    <m/>
    <x v="16"/>
    <n v="0"/>
    <n v="0"/>
    <n v="8"/>
    <x v="1"/>
    <n v="8.8495575221238933"/>
    <m/>
    <n v="56.5"/>
    <x v="0"/>
  </r>
  <r>
    <x v="34"/>
    <n v="31138"/>
    <x v="4876"/>
    <n v="1325"/>
    <n v="45778"/>
    <n v="45958"/>
    <s v="Roly"/>
    <n v="45975"/>
    <s v="FASE 2"/>
    <n v="45975"/>
    <n v="0"/>
    <m/>
    <m/>
    <m/>
    <m/>
    <m/>
    <m/>
    <m/>
    <m/>
    <m/>
    <m/>
    <m/>
    <m/>
    <m/>
    <m/>
    <m/>
    <m/>
    <m/>
    <m/>
    <m/>
    <x v="16"/>
    <n v="0"/>
    <n v="0"/>
    <n v="0"/>
    <x v="0"/>
    <m/>
    <m/>
    <n v="132.5"/>
    <x v="0"/>
  </r>
  <r>
    <x v="34"/>
    <n v="31139"/>
    <x v="4877"/>
    <n v="157"/>
    <m/>
    <m/>
    <s v="Roly"/>
    <s v="NO REGISTRADO EN REDSARA"/>
    <s v="ERROR"/>
    <m/>
    <n v="0"/>
    <m/>
    <m/>
    <m/>
    <m/>
    <m/>
    <m/>
    <m/>
    <m/>
    <m/>
    <m/>
    <m/>
    <m/>
    <m/>
    <m/>
    <m/>
    <m/>
    <m/>
    <m/>
    <m/>
    <x v="16"/>
    <n v="0"/>
    <n v="0"/>
    <n v="0"/>
    <x v="0"/>
    <m/>
    <m/>
    <n v="15.7"/>
    <x v="0"/>
  </r>
  <r>
    <x v="34"/>
    <n v="31140"/>
    <x v="4878"/>
    <n v="151"/>
    <n v="45778"/>
    <n v="45958"/>
    <s v="Roly"/>
    <m/>
    <s v="FASE 2"/>
    <m/>
    <n v="0"/>
    <m/>
    <m/>
    <m/>
    <m/>
    <m/>
    <m/>
    <m/>
    <m/>
    <m/>
    <m/>
    <m/>
    <m/>
    <m/>
    <m/>
    <m/>
    <m/>
    <m/>
    <m/>
    <m/>
    <x v="16"/>
    <n v="0"/>
    <n v="0"/>
    <n v="0"/>
    <x v="0"/>
    <m/>
    <m/>
    <n v="15.1"/>
    <x v="0"/>
  </r>
  <r>
    <x v="34"/>
    <n v="31141"/>
    <x v="4879"/>
    <n v="126"/>
    <n v="45778"/>
    <n v="45958"/>
    <s v="Roly"/>
    <n v="45967"/>
    <s v="FASE 2"/>
    <s v="06/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n v="0"/>
    <m/>
    <m/>
    <m/>
    <m/>
    <m/>
    <m/>
    <m/>
    <m/>
    <m/>
    <m/>
    <m/>
    <m/>
    <m/>
    <m/>
    <m/>
    <m/>
    <m/>
    <m/>
    <m/>
    <x v="16"/>
    <n v="0"/>
    <n v="0"/>
    <n v="0"/>
    <x v="0"/>
    <m/>
    <m/>
    <n v="12.6"/>
    <x v="0"/>
  </r>
  <r>
    <x v="34"/>
    <n v="31142"/>
    <x v="4880"/>
    <n v="2133"/>
    <n v="45778"/>
    <m/>
    <s v="Roly"/>
    <n v="45804"/>
    <s v="OK"/>
    <m/>
    <n v="70"/>
    <s v="04/25"/>
    <n v="38"/>
    <s v="Si"/>
    <n v="45247"/>
    <s v="Si"/>
    <n v="38"/>
    <m/>
    <m/>
    <n v="0"/>
    <n v="0"/>
    <n v="0"/>
    <n v="0"/>
    <s v="Empresa privada: David Suescun y Clínica Veterinaria Landa"/>
    <s v="Si"/>
    <s v="Si"/>
    <m/>
    <m/>
    <m/>
    <m/>
    <x v="16"/>
    <n v="0.38"/>
    <n v="27"/>
    <n v="14"/>
    <x v="1"/>
    <m/>
    <m/>
    <n v="213.3"/>
    <x v="1"/>
  </r>
  <r>
    <x v="34"/>
    <n v="31143"/>
    <x v="4881"/>
    <n v="105"/>
    <n v="45778"/>
    <n v="45959"/>
    <s v="Roly"/>
    <n v="45960"/>
    <s v="FASE 2"/>
    <s v="30/10/25-Otros que usan la misma plantilla, dicen que llevan censo a través del programa DATAPATA, gestionado por la Asociación Egapeludos "/>
    <n v="0"/>
    <s v="?"/>
    <m/>
    <s v="Si"/>
    <s v="?"/>
    <s v="Si"/>
    <m/>
    <m/>
    <m/>
    <m/>
    <m/>
    <m/>
    <m/>
    <s v="Asociacion Egapeludos"/>
    <s v="No"/>
    <s v="No"/>
    <m/>
    <m/>
    <m/>
    <m/>
    <x v="16"/>
    <n v="0"/>
    <n v="0"/>
    <n v="7"/>
    <x v="1"/>
    <m/>
    <m/>
    <n v="10.5"/>
    <x v="0"/>
  </r>
  <r>
    <x v="34"/>
    <n v="31144"/>
    <x v="4882"/>
    <n v="901"/>
    <n v="45778"/>
    <n v="45959"/>
    <s v="Roly"/>
    <n v="45979"/>
    <s v="FASE 2"/>
    <n v="45979"/>
    <n v="3"/>
    <n v="45582"/>
    <n v="1"/>
    <s v="No"/>
    <m/>
    <s v="Si"/>
    <n v="1"/>
    <n v="750"/>
    <n v="750"/>
    <n v="2"/>
    <n v="3"/>
    <n v="0"/>
    <n v="0"/>
    <s v="Clinica Veterinaria Lekunberri"/>
    <s v="No"/>
    <s v="No"/>
    <m/>
    <m/>
    <m/>
    <m/>
    <x v="16"/>
    <n v="1"/>
    <n v="3"/>
    <n v="15"/>
    <x v="1"/>
    <n v="0.83240843507214202"/>
    <n v="0.83240843507214202"/>
    <n v="90.1"/>
    <x v="2"/>
  </r>
  <r>
    <x v="34"/>
    <n v="31145"/>
    <x v="4883"/>
    <n v="174"/>
    <n v="45778"/>
    <n v="45959"/>
    <s v="Roly"/>
    <n v="45975"/>
    <s v="FASE 2"/>
    <n v="45975"/>
    <n v="0"/>
    <m/>
    <n v="0"/>
    <s v="No"/>
    <m/>
    <s v="No"/>
    <n v="0"/>
    <m/>
    <m/>
    <n v="0"/>
    <n v="0"/>
    <n v="0"/>
    <n v="0"/>
    <s v="No"/>
    <s v="No"/>
    <s v="No"/>
    <m/>
    <m/>
    <m/>
    <m/>
    <x v="16"/>
    <n v="0"/>
    <n v="0"/>
    <n v="11"/>
    <x v="1"/>
    <m/>
    <m/>
    <n v="17.399999999999999"/>
    <x v="0"/>
  </r>
  <r>
    <x v="34"/>
    <n v="31146"/>
    <x v="4884"/>
    <n v="40"/>
    <n v="45778"/>
    <n v="45959"/>
    <s v="Roly"/>
    <n v="46009"/>
    <s v="FASE 2"/>
    <n v="46009"/>
    <n v="6"/>
    <s v="11/24"/>
    <n v="1"/>
    <s v="No"/>
    <m/>
    <s v="Si"/>
    <n v="1"/>
    <n v="1200"/>
    <n v="300"/>
    <n v="0"/>
    <n v="6"/>
    <n v="0"/>
    <n v="0"/>
    <s v="Comarcats"/>
    <s v="No"/>
    <s v="No"/>
    <m/>
    <m/>
    <m/>
    <m/>
    <x v="16"/>
    <n v="1"/>
    <n v="6"/>
    <n v="15"/>
    <x v="1"/>
    <n v="30"/>
    <n v="7.5"/>
    <n v="4"/>
    <x v="1"/>
  </r>
  <r>
    <x v="34"/>
    <n v="31147"/>
    <x v="4885"/>
    <n v="146"/>
    <n v="45778"/>
    <m/>
    <s v="Roly"/>
    <n v="45817"/>
    <s v="OK"/>
    <m/>
    <n v="0"/>
    <m/>
    <n v="0"/>
    <s v="No"/>
    <m/>
    <s v="No"/>
    <m/>
    <m/>
    <n v="0"/>
    <m/>
    <m/>
    <m/>
    <m/>
    <s v="No"/>
    <s v="No"/>
    <s v="No"/>
    <m/>
    <m/>
    <m/>
    <m/>
    <x v="16"/>
    <n v="0"/>
    <n v="0"/>
    <n v="8"/>
    <x v="1"/>
    <m/>
    <n v="0"/>
    <n v="14.6"/>
    <x v="0"/>
  </r>
  <r>
    <x v="34"/>
    <n v="31148"/>
    <x v="4886"/>
    <n v="119"/>
    <n v="45778"/>
    <n v="45959"/>
    <s v="Roly"/>
    <n v="45973"/>
    <s v="FASE 2"/>
    <n v="45973"/>
    <n v="0"/>
    <m/>
    <n v="0"/>
    <s v="No"/>
    <m/>
    <s v="No"/>
    <n v="0"/>
    <m/>
    <m/>
    <n v="0"/>
    <n v="0"/>
    <n v="0"/>
    <n v="0"/>
    <s v="No"/>
    <s v="No"/>
    <s v="No"/>
    <m/>
    <m/>
    <m/>
    <m/>
    <x v="16"/>
    <n v="0"/>
    <n v="0"/>
    <n v="11"/>
    <x v="1"/>
    <m/>
    <m/>
    <n v="11.9"/>
    <x v="0"/>
  </r>
  <r>
    <x v="34"/>
    <n v="31149"/>
    <x v="4887"/>
    <n v="3011"/>
    <n v="45778"/>
    <n v="45959"/>
    <s v="Roly"/>
    <s v="16/12/25 Responden via email"/>
    <s v="FASE 2"/>
    <s v="16/12/25 Responden via email"/>
    <n v="0"/>
    <m/>
    <m/>
    <m/>
    <m/>
    <m/>
    <m/>
    <m/>
    <m/>
    <n v="2"/>
    <m/>
    <m/>
    <m/>
    <s v="Centro Etxauri y Veterinario Lekumberri"/>
    <m/>
    <m/>
    <m/>
    <m/>
    <m/>
    <m/>
    <x v="16"/>
    <n v="0"/>
    <n v="0"/>
    <n v="2"/>
    <x v="1"/>
    <m/>
    <m/>
    <n v="301.10000000000002"/>
    <x v="0"/>
  </r>
  <r>
    <x v="34"/>
    <n v="31908"/>
    <x v="4888"/>
    <n v="1697"/>
    <n v="45778"/>
    <n v="45959"/>
    <s v="Roly"/>
    <n v="46007"/>
    <s v="FASE 2"/>
    <n v="46007"/>
    <n v="59"/>
    <n v="45960"/>
    <s v=""/>
    <s v="Estan en ello"/>
    <m/>
    <s v="No especifican"/>
    <m/>
    <n v="3000"/>
    <m/>
    <m/>
    <m/>
    <m/>
    <m/>
    <s v="No especifican"/>
    <s v="No"/>
    <s v="No"/>
    <m/>
    <m/>
    <m/>
    <m/>
    <x v="16"/>
    <m/>
    <n v="0"/>
    <n v="9"/>
    <x v="1"/>
    <n v="1.7678255745433118"/>
    <m/>
    <n v="169.7"/>
    <x v="1"/>
  </r>
  <r>
    <x v="34"/>
    <n v="31150"/>
    <x v="4889"/>
    <n v="210"/>
    <n v="45778"/>
    <n v="45959"/>
    <s v="Roly"/>
    <n v="46007"/>
    <s v="FASE 2"/>
    <n v="46007"/>
    <n v="34"/>
    <s v="10/25"/>
    <n v="0.65"/>
    <s v="No"/>
    <m/>
    <s v="Si"/>
    <n v="0.65"/>
    <n v="500"/>
    <n v="500"/>
    <n v="3"/>
    <n v="0"/>
    <n v="0"/>
    <n v="0"/>
    <s v="Clínica Veterinaria &quot;Dejando Huella&quot; y guardería canina del Coto Valdorba"/>
    <s v="No"/>
    <s v="No"/>
    <m/>
    <m/>
    <m/>
    <m/>
    <x v="16"/>
    <n v="0.65"/>
    <n v="22"/>
    <n v="15"/>
    <x v="1"/>
    <n v="2.3809523809523809"/>
    <n v="2.3809523809523809"/>
    <n v="21"/>
    <x v="1"/>
  </r>
  <r>
    <x v="34"/>
    <n v="31151"/>
    <x v="4890"/>
    <n v="43"/>
    <m/>
    <m/>
    <s v="Roly"/>
    <s v="NO REGISTRADO EN REDSARA"/>
    <s v="ERROR"/>
    <m/>
    <n v="0"/>
    <m/>
    <m/>
    <m/>
    <m/>
    <m/>
    <m/>
    <m/>
    <m/>
    <m/>
    <m/>
    <m/>
    <m/>
    <m/>
    <m/>
    <m/>
    <m/>
    <m/>
    <m/>
    <m/>
    <x v="16"/>
    <n v="0"/>
    <n v="0"/>
    <n v="0"/>
    <x v="0"/>
    <m/>
    <m/>
    <n v="4.3"/>
    <x v="0"/>
  </r>
  <r>
    <x v="34"/>
    <n v="31152"/>
    <x v="4891"/>
    <n v="1783"/>
    <n v="45778"/>
    <n v="45959"/>
    <s v="Roly"/>
    <n v="45978"/>
    <s v="FASE 2"/>
    <n v="45978"/>
    <n v="56"/>
    <s v="11/25"/>
    <n v="1"/>
    <s v="No"/>
    <m/>
    <s v="Si"/>
    <n v="0.8"/>
    <n v="3000"/>
    <n v="3000"/>
    <n v="2"/>
    <n v="82"/>
    <n v="0"/>
    <n v="10"/>
    <s v="Asociacion Egapeludos"/>
    <s v="No"/>
    <s v="No"/>
    <m/>
    <m/>
    <m/>
    <m/>
    <x v="16"/>
    <n v="1"/>
    <n v="56"/>
    <n v="15"/>
    <x v="1"/>
    <n v="1.6825574873808189"/>
    <n v="1.6825574873808189"/>
    <n v="178.3"/>
    <x v="1"/>
  </r>
  <r>
    <x v="34"/>
    <n v="31153"/>
    <x v="4892"/>
    <n v="2716"/>
    <n v="45778"/>
    <n v="45959"/>
    <s v="Roly"/>
    <n v="46015"/>
    <s v="FASE 2"/>
    <s v="24/12/25. El Ayuntamiento pretende promover la colaboración con particulares y entidades para facilitar el cuidado de los animales. La gestión se realizará, preferentemente, en colaboración con entidades o asociaciones de protección animal. _x000a_"/>
    <n v="0"/>
    <m/>
    <m/>
    <m/>
    <m/>
    <m/>
    <m/>
    <n v="1026.32"/>
    <n v="4641.32"/>
    <m/>
    <m/>
    <m/>
    <m/>
    <m/>
    <m/>
    <m/>
    <m/>
    <m/>
    <m/>
    <m/>
    <x v="16"/>
    <n v="0"/>
    <n v="0"/>
    <n v="2"/>
    <x v="1"/>
    <n v="0.37787923416789393"/>
    <n v="1.7088807069219438"/>
    <n v="271.60000000000002"/>
    <x v="0"/>
  </r>
  <r>
    <x v="34"/>
    <n v="31154"/>
    <x v="4893"/>
    <n v="247"/>
    <n v="45778"/>
    <n v="45959"/>
    <s v="Roly"/>
    <m/>
    <s v="FASE 2"/>
    <m/>
    <n v="0"/>
    <m/>
    <m/>
    <m/>
    <m/>
    <m/>
    <m/>
    <m/>
    <m/>
    <m/>
    <m/>
    <m/>
    <m/>
    <m/>
    <m/>
    <m/>
    <m/>
    <m/>
    <m/>
    <m/>
    <x v="16"/>
    <n v="0"/>
    <n v="0"/>
    <n v="0"/>
    <x v="0"/>
    <m/>
    <m/>
    <n v="24.7"/>
    <x v="0"/>
  </r>
  <r>
    <x v="34"/>
    <n v="31155"/>
    <x v="4894"/>
    <n v="351"/>
    <n v="45778"/>
    <n v="45837"/>
    <s v="Roly"/>
    <n v="45811"/>
    <s v="FASE 2"/>
    <n v="45933"/>
    <n v="30"/>
    <m/>
    <n v="0.48"/>
    <s v="Si"/>
    <s v=" "/>
    <s v="Si"/>
    <n v="0.48"/>
    <n v="2500"/>
    <n v="0"/>
    <m/>
    <m/>
    <m/>
    <m/>
    <s v="Asociacio Protectora de animales Comarcats"/>
    <s v="No"/>
    <s v="No"/>
    <m/>
    <m/>
    <m/>
    <m/>
    <x v="16"/>
    <n v="0.48"/>
    <n v="14"/>
    <n v="11"/>
    <x v="1"/>
    <n v="7.1225071225071224"/>
    <n v="0"/>
    <n v="35.1"/>
    <x v="1"/>
  </r>
  <r>
    <x v="34"/>
    <n v="31156"/>
    <x v="4895"/>
    <n v="288"/>
    <n v="45778"/>
    <n v="45959"/>
    <s v="Roly"/>
    <n v="45972"/>
    <s v="FASE 2"/>
    <n v="45972"/>
    <n v="0"/>
    <m/>
    <m/>
    <m/>
    <m/>
    <m/>
    <m/>
    <m/>
    <m/>
    <n v="2"/>
    <m/>
    <m/>
    <m/>
    <m/>
    <s v="No"/>
    <s v="No"/>
    <m/>
    <m/>
    <m/>
    <m/>
    <x v="16"/>
    <n v="0"/>
    <n v="0"/>
    <n v="3"/>
    <x v="1"/>
    <m/>
    <m/>
    <n v="28.8"/>
    <x v="0"/>
  </r>
  <r>
    <x v="34"/>
    <n v="31157"/>
    <x v="4896"/>
    <n v="4931"/>
    <n v="45778"/>
    <n v="45959"/>
    <s v="Roly"/>
    <n v="46009"/>
    <s v="FASE 2"/>
    <n v="46009"/>
    <n v="390"/>
    <s v="11/25"/>
    <n v="0.246"/>
    <s v="No especifica"/>
    <m/>
    <s v="Si"/>
    <s v=""/>
    <n v="16000"/>
    <n v="14000"/>
    <m/>
    <m/>
    <m/>
    <m/>
    <s v="Comertu y un centro canino"/>
    <s v="No"/>
    <s v="No especifica"/>
    <m/>
    <m/>
    <m/>
    <m/>
    <x v="16"/>
    <n v="0.246"/>
    <n v="96"/>
    <n v="11"/>
    <x v="1"/>
    <n v="3.2447779355100383"/>
    <n v="2.8391806935712838"/>
    <n v="493.1"/>
    <x v="1"/>
  </r>
  <r>
    <x v="34"/>
    <n v="31158"/>
    <x v="4897"/>
    <n v="301"/>
    <n v="45778"/>
    <n v="45959"/>
    <s v="Roly"/>
    <m/>
    <s v="FASE 2"/>
    <m/>
    <n v="0"/>
    <m/>
    <m/>
    <m/>
    <m/>
    <m/>
    <m/>
    <m/>
    <m/>
    <m/>
    <m/>
    <m/>
    <m/>
    <m/>
    <m/>
    <m/>
    <m/>
    <m/>
    <m/>
    <m/>
    <x v="16"/>
    <n v="0"/>
    <n v="0"/>
    <n v="0"/>
    <x v="0"/>
    <m/>
    <m/>
    <n v="30.1"/>
    <x v="0"/>
  </r>
  <r>
    <x v="34"/>
    <n v="31029"/>
    <x v="4898"/>
    <n v="1191"/>
    <n v="45778"/>
    <n v="45837"/>
    <s v="Roly"/>
    <n v="45812"/>
    <s v="FASE 2"/>
    <n v="45912"/>
    <n v="23"/>
    <s v="08/25"/>
    <n v="0.73"/>
    <s v="No"/>
    <m/>
    <s v="Si"/>
    <n v="0.73"/>
    <s v=""/>
    <n v="4235"/>
    <n v="0"/>
    <n v="10"/>
    <n v="0"/>
    <n v="1"/>
    <s v="Asociacion Egapeludos"/>
    <s v="Si"/>
    <s v="Si"/>
    <m/>
    <m/>
    <m/>
    <m/>
    <x v="16"/>
    <n v="0.73"/>
    <n v="17"/>
    <n v="15"/>
    <x v="1"/>
    <m/>
    <n v="3.5558354324097396"/>
    <n v="119.1"/>
    <x v="1"/>
  </r>
  <r>
    <x v="34"/>
    <n v="31159"/>
    <x v="4899"/>
    <n v="1327"/>
    <n v="45778"/>
    <n v="45959"/>
    <s v="Roly"/>
    <n v="45978"/>
    <s v="FASE 2"/>
    <n v="45978"/>
    <n v="62"/>
    <s v="10/25"/>
    <n v="1"/>
    <s v="No especifica"/>
    <m/>
    <s v="Si"/>
    <n v="1"/>
    <n v="2600"/>
    <n v="2600"/>
    <n v="2"/>
    <m/>
    <n v="0"/>
    <m/>
    <s v="No"/>
    <s v="No"/>
    <s v="No"/>
    <m/>
    <m/>
    <m/>
    <m/>
    <x v="16"/>
    <n v="1"/>
    <n v="62"/>
    <n v="13"/>
    <x v="1"/>
    <n v="1.9593067068575736"/>
    <n v="1.9593067068575736"/>
    <n v="132.69999999999999"/>
    <x v="1"/>
  </r>
  <r>
    <x v="34"/>
    <n v="31160"/>
    <x v="4900"/>
    <n v="131"/>
    <n v="45778"/>
    <n v="45959"/>
    <s v="Roly"/>
    <n v="45986"/>
    <s v="FASE 2"/>
    <n v="45986"/>
    <n v="0"/>
    <m/>
    <m/>
    <m/>
    <m/>
    <m/>
    <m/>
    <m/>
    <m/>
    <m/>
    <m/>
    <m/>
    <m/>
    <m/>
    <m/>
    <m/>
    <m/>
    <m/>
    <m/>
    <m/>
    <x v="16"/>
    <n v="0"/>
    <n v="0"/>
    <n v="0"/>
    <x v="0"/>
    <m/>
    <m/>
    <n v="13.1"/>
    <x v="0"/>
  </r>
  <r>
    <x v="34"/>
    <n v="31248"/>
    <x v="4901"/>
    <n v="309"/>
    <m/>
    <m/>
    <s v="Roly"/>
    <s v="NO REGISTRADO EN REDSARA"/>
    <s v="ERROR"/>
    <m/>
    <n v="0"/>
    <m/>
    <m/>
    <m/>
    <m/>
    <m/>
    <m/>
    <m/>
    <m/>
    <m/>
    <m/>
    <m/>
    <m/>
    <m/>
    <m/>
    <m/>
    <m/>
    <m/>
    <m/>
    <m/>
    <x v="16"/>
    <n v="0"/>
    <n v="0"/>
    <n v="0"/>
    <x v="0"/>
    <m/>
    <m/>
    <n v="30.9"/>
    <x v="0"/>
  </r>
  <r>
    <x v="34"/>
    <n v="31161"/>
    <x v="4902"/>
    <n v="450"/>
    <n v="45778"/>
    <n v="45959"/>
    <s v="Roly"/>
    <s v="29/12/25 Recibo correo postal"/>
    <s v="FASE 2"/>
    <n v="46020"/>
    <n v="31"/>
    <s v="12/25"/>
    <n v="1"/>
    <s v="Si"/>
    <n v="45575"/>
    <s v="Si"/>
    <n v="1"/>
    <n v="2550"/>
    <n v="2550"/>
    <n v="0"/>
    <n v="3"/>
    <n v="0"/>
    <n v="0"/>
    <s v="Asociacion Egapeludos"/>
    <s v="Si"/>
    <s v="Si"/>
    <m/>
    <m/>
    <m/>
    <m/>
    <x v="16"/>
    <n v="1"/>
    <n v="31"/>
    <n v="16"/>
    <x v="2"/>
    <n v="5.666666666666667"/>
    <n v="5.666666666666667"/>
    <n v="45"/>
    <x v="1"/>
  </r>
  <r>
    <x v="34"/>
    <n v="31162"/>
    <x v="4903"/>
    <n v="50"/>
    <n v="45778"/>
    <m/>
    <s v="Roly"/>
    <n v="45841"/>
    <s v="FASE 2"/>
    <s v="03/09/25-Alegan que el Ayto. no les ha respondido a transparencia y le dan diez dias mas para que lo haga. Aunque tengan convenio con Egapeludos, son ellos los que deben darme la informacion solicitada."/>
    <n v="0"/>
    <m/>
    <m/>
    <m/>
    <m/>
    <m/>
    <m/>
    <m/>
    <m/>
    <m/>
    <m/>
    <m/>
    <m/>
    <m/>
    <m/>
    <m/>
    <m/>
    <m/>
    <m/>
    <m/>
    <x v="16"/>
    <n v="0"/>
    <n v="0"/>
    <n v="0"/>
    <x v="0"/>
    <m/>
    <m/>
    <n v="5"/>
    <x v="0"/>
  </r>
  <r>
    <x v="34"/>
    <n v="31163"/>
    <x v="4904"/>
    <n v="2921"/>
    <n v="45778"/>
    <n v="45959"/>
    <s v="Roly"/>
    <m/>
    <s v="FASE 2"/>
    <m/>
    <n v="0"/>
    <m/>
    <m/>
    <m/>
    <m/>
    <m/>
    <m/>
    <m/>
    <m/>
    <m/>
    <m/>
    <m/>
    <m/>
    <m/>
    <m/>
    <m/>
    <m/>
    <m/>
    <m/>
    <m/>
    <x v="16"/>
    <n v="0"/>
    <n v="0"/>
    <n v="0"/>
    <x v="0"/>
    <m/>
    <m/>
    <n v="292.10000000000002"/>
    <x v="0"/>
  </r>
  <r>
    <x v="34"/>
    <n v="31164"/>
    <x v="4905"/>
    <n v="732"/>
    <n v="45778"/>
    <n v="45959"/>
    <s v="Roly"/>
    <n v="46014"/>
    <s v="FASE 2"/>
    <n v="46014"/>
    <n v="0"/>
    <m/>
    <m/>
    <s v="No"/>
    <m/>
    <s v="Si"/>
    <m/>
    <n v="2000"/>
    <n v="2000"/>
    <n v="1"/>
    <n v="2"/>
    <n v="0"/>
    <n v="0"/>
    <s v="No"/>
    <s v="No"/>
    <s v="No"/>
    <m/>
    <m/>
    <m/>
    <m/>
    <x v="16"/>
    <n v="0"/>
    <n v="0"/>
    <n v="11"/>
    <x v="1"/>
    <n v="2.7322404371584699"/>
    <n v="2.7322404371584699"/>
    <n v="73.2"/>
    <x v="0"/>
  </r>
  <r>
    <x v="34"/>
    <n v="31165"/>
    <x v="4906"/>
    <n v="3535"/>
    <n v="45778"/>
    <n v="45959"/>
    <s v="Roly"/>
    <m/>
    <s v="FASE 2"/>
    <m/>
    <n v="0"/>
    <m/>
    <m/>
    <m/>
    <m/>
    <m/>
    <m/>
    <m/>
    <m/>
    <m/>
    <m/>
    <m/>
    <m/>
    <m/>
    <m/>
    <m/>
    <m/>
    <m/>
    <m/>
    <m/>
    <x v="16"/>
    <n v="0"/>
    <n v="0"/>
    <n v="0"/>
    <x v="0"/>
    <m/>
    <m/>
    <n v="353.5"/>
    <x v="0"/>
  </r>
  <r>
    <x v="34"/>
    <n v="31166"/>
    <x v="4907"/>
    <n v="291"/>
    <m/>
    <m/>
    <s v="Roly"/>
    <s v="NO REGISTRADO EN REDSARA"/>
    <s v="ERROR"/>
    <m/>
    <n v="0"/>
    <m/>
    <m/>
    <m/>
    <m/>
    <m/>
    <m/>
    <m/>
    <m/>
    <m/>
    <m/>
    <m/>
    <m/>
    <m/>
    <m/>
    <m/>
    <m/>
    <m/>
    <m/>
    <m/>
    <x v="16"/>
    <n v="0"/>
    <n v="0"/>
    <n v="0"/>
    <x v="0"/>
    <m/>
    <m/>
    <n v="29.1"/>
    <x v="0"/>
  </r>
  <r>
    <x v="34"/>
    <n v="31167"/>
    <x v="4908"/>
    <n v="1218"/>
    <n v="45778"/>
    <n v="45959"/>
    <s v="Roly"/>
    <n v="45974"/>
    <s v="FASE 2"/>
    <n v="45974"/>
    <n v="0"/>
    <m/>
    <n v="1"/>
    <s v="No"/>
    <m/>
    <s v="Si"/>
    <n v="1"/>
    <n v="0"/>
    <n v="4150"/>
    <n v="5"/>
    <m/>
    <m/>
    <m/>
    <s v="Clinica Himalaya"/>
    <s v="No especifica"/>
    <s v="No"/>
    <m/>
    <m/>
    <m/>
    <m/>
    <x v="16"/>
    <n v="1"/>
    <n v="0"/>
    <n v="10"/>
    <x v="1"/>
    <n v="0"/>
    <n v="3.4072249589490968"/>
    <n v="121.8"/>
    <x v="0"/>
  </r>
  <r>
    <x v="34"/>
    <n v="31168"/>
    <x v="4909"/>
    <n v="262"/>
    <n v="45778"/>
    <n v="45959"/>
    <s v="Roly"/>
    <n v="46008"/>
    <s v="FASE 2"/>
    <n v="46008"/>
    <n v="0"/>
    <m/>
    <n v="0"/>
    <s v="No"/>
    <m/>
    <s v="No"/>
    <n v="0"/>
    <m/>
    <m/>
    <m/>
    <m/>
    <m/>
    <m/>
    <s v="No, dicen que los vecinos de forma voluntaria se encargan... Sin embargo han dicho que no tienen gatos comunitarios"/>
    <s v="No"/>
    <s v="No"/>
    <m/>
    <m/>
    <m/>
    <m/>
    <x v="16"/>
    <n v="0"/>
    <n v="0"/>
    <n v="7"/>
    <x v="1"/>
    <m/>
    <m/>
    <n v="26.2"/>
    <x v="0"/>
  </r>
  <r>
    <x v="34"/>
    <n v="31169"/>
    <x v="4910"/>
    <n v="3639"/>
    <n v="45778"/>
    <m/>
    <s v="Roly"/>
    <n v="45810"/>
    <s v="OK"/>
    <m/>
    <n v="0"/>
    <m/>
    <n v="0"/>
    <s v="0"/>
    <m/>
    <s v="No"/>
    <m/>
    <m/>
    <n v="10000"/>
    <n v="23"/>
    <n v="0"/>
    <n v="0"/>
    <n v="0"/>
    <s v="No"/>
    <s v="No"/>
    <s v="No"/>
    <m/>
    <m/>
    <m/>
    <m/>
    <x v="16"/>
    <n v="0"/>
    <n v="0"/>
    <n v="11"/>
    <x v="1"/>
    <m/>
    <n v="2.7480076944215446"/>
    <n v="363.9"/>
    <x v="0"/>
  </r>
  <r>
    <x v="34"/>
    <n v="31170"/>
    <x v="4911"/>
    <n v="58"/>
    <m/>
    <m/>
    <s v="Roly"/>
    <s v="NO REGISTRADO EN REDSARA"/>
    <s v="ERROR"/>
    <m/>
    <n v="0"/>
    <m/>
    <m/>
    <m/>
    <m/>
    <m/>
    <m/>
    <m/>
    <m/>
    <m/>
    <m/>
    <m/>
    <m/>
    <m/>
    <m/>
    <m/>
    <m/>
    <m/>
    <m/>
    <m/>
    <x v="16"/>
    <n v="0"/>
    <n v="0"/>
    <n v="0"/>
    <x v="0"/>
    <m/>
    <m/>
    <n v="5.8"/>
    <x v="0"/>
  </r>
  <r>
    <x v="34"/>
    <n v="31171"/>
    <x v="4912"/>
    <n v="903"/>
    <n v="45778"/>
    <n v="45837"/>
    <s v="Roly"/>
    <n v="45807"/>
    <s v="FASE 2"/>
    <n v="45945"/>
    <n v="5"/>
    <s v="06/25"/>
    <n v="100"/>
    <s v="No"/>
    <m/>
    <s v="Si"/>
    <n v="100"/>
    <n v="1750"/>
    <n v="1750"/>
    <n v="0"/>
    <n v="18"/>
    <n v="0"/>
    <n v="11"/>
    <s v="No"/>
    <s v="No"/>
    <s v="No"/>
    <m/>
    <m/>
    <m/>
    <m/>
    <x v="16"/>
    <n v="1"/>
    <n v="5"/>
    <n v="15"/>
    <x v="1"/>
    <n v="1.9379844961240309"/>
    <n v="1.9379844961240309"/>
    <n v="90.3"/>
    <x v="2"/>
  </r>
  <r>
    <x v="34"/>
    <n v="31172"/>
    <x v="4913"/>
    <n v="512"/>
    <n v="45778"/>
    <n v="45959"/>
    <s v="Roly"/>
    <n v="46003"/>
    <s v="FASE 2"/>
    <n v="46003"/>
    <n v="0"/>
    <m/>
    <m/>
    <m/>
    <m/>
    <m/>
    <m/>
    <m/>
    <m/>
    <m/>
    <m/>
    <m/>
    <m/>
    <s v="Centro recogida de animales de Etxauri"/>
    <s v="No"/>
    <s v="No"/>
    <m/>
    <m/>
    <m/>
    <m/>
    <x v="16"/>
    <n v="0"/>
    <n v="0"/>
    <n v="3"/>
    <x v="1"/>
    <m/>
    <m/>
    <n v="51.2"/>
    <x v="0"/>
  </r>
  <r>
    <x v="34"/>
    <n v="31173"/>
    <x v="4914"/>
    <n v="1085"/>
    <n v="45778"/>
    <n v="45959"/>
    <s v="Roly"/>
    <n v="45972"/>
    <s v="FASE 2"/>
    <n v="45972"/>
    <n v="0"/>
    <m/>
    <m/>
    <m/>
    <m/>
    <m/>
    <m/>
    <m/>
    <m/>
    <m/>
    <m/>
    <m/>
    <m/>
    <m/>
    <m/>
    <m/>
    <m/>
    <m/>
    <m/>
    <m/>
    <x v="16"/>
    <n v="0"/>
    <n v="0"/>
    <n v="0"/>
    <x v="0"/>
    <m/>
    <m/>
    <n v="108.5"/>
    <x v="0"/>
  </r>
  <r>
    <x v="34"/>
    <n v="31174"/>
    <x v="4915"/>
    <n v="107"/>
    <m/>
    <m/>
    <s v="Roly"/>
    <s v="NO REGISTRADO EN REDSARA"/>
    <s v="ERROR"/>
    <m/>
    <n v="0"/>
    <m/>
    <m/>
    <m/>
    <m/>
    <m/>
    <m/>
    <m/>
    <m/>
    <m/>
    <m/>
    <m/>
    <m/>
    <m/>
    <m/>
    <m/>
    <m/>
    <m/>
    <m/>
    <m/>
    <x v="16"/>
    <n v="0"/>
    <n v="0"/>
    <n v="0"/>
    <x v="0"/>
    <m/>
    <m/>
    <n v="10.7"/>
    <x v="0"/>
  </r>
  <r>
    <x v="34"/>
    <n v="31175"/>
    <x v="4916"/>
    <n v="76"/>
    <m/>
    <m/>
    <s v="Roly"/>
    <s v="NO REGISTRADO EN REDSARA"/>
    <s v="ERROR"/>
    <m/>
    <n v="0"/>
    <m/>
    <m/>
    <m/>
    <m/>
    <m/>
    <m/>
    <m/>
    <m/>
    <m/>
    <m/>
    <m/>
    <m/>
    <m/>
    <m/>
    <m/>
    <m/>
    <m/>
    <m/>
    <m/>
    <x v="16"/>
    <n v="0"/>
    <n v="0"/>
    <n v="0"/>
    <x v="0"/>
    <m/>
    <m/>
    <n v="7.6"/>
    <x v="0"/>
  </r>
  <r>
    <x v="34"/>
    <n v="31176"/>
    <x v="4917"/>
    <n v="4239"/>
    <n v="45778"/>
    <n v="45959"/>
    <s v="Roly"/>
    <n v="46037"/>
    <s v="FASE 2"/>
    <m/>
    <n v="0"/>
    <m/>
    <m/>
    <s v="?"/>
    <m/>
    <s v="Si"/>
    <s v=""/>
    <n v="10000"/>
    <m/>
    <m/>
    <m/>
    <m/>
    <m/>
    <s v="No especifica"/>
    <s v="No especifica"/>
    <s v="No especifica"/>
    <m/>
    <m/>
    <m/>
    <m/>
    <x v="16"/>
    <n v="0"/>
    <n v="0"/>
    <n v="7"/>
    <x v="1"/>
    <n v="2.3590469450342062"/>
    <m/>
    <n v="423.9"/>
    <x v="0"/>
  </r>
  <r>
    <x v="34"/>
    <n v="31177"/>
    <x v="4918"/>
    <n v="344"/>
    <n v="45778"/>
    <n v="45959"/>
    <s v="Roly"/>
    <n v="45974"/>
    <s v="FASE 2"/>
    <n v="45974"/>
    <n v="8"/>
    <s v="10/25"/>
    <n v="1"/>
    <s v="No"/>
    <m/>
    <s v="Si"/>
    <n v="1"/>
    <n v="500"/>
    <n v="500"/>
    <n v="0"/>
    <n v="18"/>
    <n v="0"/>
    <n v="2"/>
    <s v="Egapeludos"/>
    <s v="Egapeludos"/>
    <s v="Egapeludos"/>
    <m/>
    <m/>
    <m/>
    <m/>
    <x v="16"/>
    <n v="1"/>
    <n v="8"/>
    <n v="15"/>
    <x v="1"/>
    <n v="1.4534883720930232"/>
    <n v="1.4534883720930232"/>
    <n v="34.4"/>
    <x v="1"/>
  </r>
  <r>
    <x v="34"/>
    <n v="31178"/>
    <x v="4919"/>
    <n v="712"/>
    <n v="45778"/>
    <n v="45959"/>
    <s v="Roly"/>
    <n v="46003"/>
    <s v="FASE 2"/>
    <n v="46003"/>
    <n v="0"/>
    <m/>
    <n v="0"/>
    <s v="No"/>
    <m/>
    <s v="No"/>
    <n v="0"/>
    <n v="500"/>
    <n v="500"/>
    <n v="1"/>
    <n v="0"/>
    <n v="0"/>
    <n v="0"/>
    <s v="No"/>
    <s v="No"/>
    <s v="No"/>
    <m/>
    <m/>
    <m/>
    <m/>
    <x v="16"/>
    <n v="0"/>
    <n v="0"/>
    <n v="13"/>
    <x v="1"/>
    <n v="0.702247191011236"/>
    <n v="0.702247191011236"/>
    <n v="71.2"/>
    <x v="0"/>
  </r>
  <r>
    <x v="34"/>
    <n v="31179"/>
    <x v="4920"/>
    <n v="664"/>
    <n v="45778"/>
    <n v="45959"/>
    <s v="Roly"/>
    <n v="45968"/>
    <s v="FASE 2"/>
    <n v="46002"/>
    <n v="28"/>
    <s v="08/25"/>
    <m/>
    <s v="Si"/>
    <n v="45807"/>
    <s v="Si"/>
    <n v="1"/>
    <n v="2000"/>
    <n v="0"/>
    <m/>
    <n v="28"/>
    <m/>
    <m/>
    <s v="Asociacion Comarcats, Centro Veterinario Villar (Tafalla) y el Centro Veterinario BetterVet El Sadar (Pamplona)"/>
    <s v="No"/>
    <s v="No"/>
    <m/>
    <m/>
    <m/>
    <m/>
    <x v="16"/>
    <n v="0"/>
    <n v="0"/>
    <n v="12"/>
    <x v="1"/>
    <n v="3.0120481927710845"/>
    <n v="0"/>
    <n v="66.400000000000006"/>
    <x v="1"/>
  </r>
  <r>
    <x v="34"/>
    <n v="31180"/>
    <x v="4921"/>
    <n v="275"/>
    <n v="45778"/>
    <m/>
    <s v="Roly"/>
    <n v="45821"/>
    <s v="OK"/>
    <m/>
    <n v="0"/>
    <s v="No"/>
    <n v="0"/>
    <s v="0"/>
    <m/>
    <s v="No"/>
    <n v="0"/>
    <m/>
    <m/>
    <m/>
    <m/>
    <m/>
    <m/>
    <s v="No"/>
    <s v="No"/>
    <s v="No"/>
    <m/>
    <m/>
    <m/>
    <m/>
    <x v="16"/>
    <n v="0"/>
    <n v="0"/>
    <n v="8"/>
    <x v="1"/>
    <m/>
    <m/>
    <n v="27.5"/>
    <x v="0"/>
  </r>
  <r>
    <x v="34"/>
    <n v="31181"/>
    <x v="4922"/>
    <n v="116"/>
    <m/>
    <m/>
    <s v="Roly"/>
    <s v="NO REGISTRADO EN REDSARA"/>
    <s v="ERROR"/>
    <m/>
    <n v="0"/>
    <m/>
    <m/>
    <m/>
    <m/>
    <m/>
    <m/>
    <m/>
    <m/>
    <m/>
    <m/>
    <m/>
    <m/>
    <m/>
    <m/>
    <m/>
    <m/>
    <m/>
    <m/>
    <m/>
    <x v="16"/>
    <n v="0"/>
    <n v="0"/>
    <n v="0"/>
    <x v="0"/>
    <m/>
    <m/>
    <n v="11.6"/>
    <x v="0"/>
  </r>
  <r>
    <x v="34"/>
    <n v="31182"/>
    <x v="4923"/>
    <n v="43"/>
    <m/>
    <m/>
    <s v="Roly"/>
    <s v="NO REGISTRADO EN REDSARA"/>
    <s v="ERROR"/>
    <m/>
    <n v="0"/>
    <m/>
    <m/>
    <m/>
    <m/>
    <m/>
    <m/>
    <m/>
    <m/>
    <m/>
    <m/>
    <m/>
    <m/>
    <m/>
    <m/>
    <m/>
    <m/>
    <m/>
    <m/>
    <m/>
    <x v="16"/>
    <n v="0"/>
    <n v="0"/>
    <n v="0"/>
    <x v="0"/>
    <m/>
    <m/>
    <n v="4.3"/>
    <x v="0"/>
  </r>
  <r>
    <x v="34"/>
    <n v="31183"/>
    <x v="4924"/>
    <n v="910"/>
    <n v="45778"/>
    <n v="45837"/>
    <s v="Roly"/>
    <n v="45807"/>
    <s v="FASE 2"/>
    <n v="45923"/>
    <n v="20"/>
    <s v="12/24"/>
    <n v="1"/>
    <s v="No"/>
    <m/>
    <s v="Si"/>
    <n v="1"/>
    <m/>
    <m/>
    <n v="1"/>
    <n v="9"/>
    <n v="0"/>
    <n v="0"/>
    <s v="Asociacion Egapeludos"/>
    <s v="No"/>
    <s v="No"/>
    <m/>
    <m/>
    <m/>
    <m/>
    <x v="16"/>
    <n v="1"/>
    <n v="20"/>
    <n v="13"/>
    <x v="1"/>
    <m/>
    <m/>
    <n v="91"/>
    <x v="1"/>
  </r>
  <r>
    <x v="34"/>
    <n v="31185"/>
    <x v="4925"/>
    <n v="488"/>
    <n v="45778"/>
    <n v="45959"/>
    <s v="Roly"/>
    <m/>
    <s v="FASE 2"/>
    <m/>
    <n v="0"/>
    <m/>
    <m/>
    <m/>
    <m/>
    <m/>
    <m/>
    <m/>
    <m/>
    <m/>
    <m/>
    <m/>
    <m/>
    <m/>
    <m/>
    <m/>
    <m/>
    <m/>
    <m/>
    <m/>
    <x v="16"/>
    <n v="0"/>
    <n v="0"/>
    <n v="0"/>
    <x v="0"/>
    <m/>
    <m/>
    <n v="48.8"/>
    <x v="0"/>
  </r>
  <r>
    <x v="34"/>
    <n v="31184"/>
    <x v="4926"/>
    <n v="63"/>
    <n v="45778"/>
    <n v="45959"/>
    <s v="Roly"/>
    <n v="45973"/>
    <s v="FASE 2"/>
    <n v="45973"/>
    <n v="0"/>
    <m/>
    <n v="0"/>
    <s v="No"/>
    <m/>
    <s v="No"/>
    <n v="0"/>
    <m/>
    <m/>
    <n v="0"/>
    <n v="0"/>
    <n v="0"/>
    <n v="0"/>
    <s v="No"/>
    <s v="No"/>
    <s v="No"/>
    <m/>
    <m/>
    <m/>
    <m/>
    <x v="16"/>
    <n v="0"/>
    <n v="0"/>
    <n v="11"/>
    <x v="1"/>
    <m/>
    <m/>
    <n v="6.3"/>
    <x v="0"/>
  </r>
  <r>
    <x v="34"/>
    <n v="31186"/>
    <x v="4927"/>
    <n v="378"/>
    <n v="45778"/>
    <n v="45959"/>
    <s v="Roly"/>
    <n v="46021"/>
    <s v="FASE 2"/>
    <n v="46021"/>
    <n v="0"/>
    <m/>
    <n v="0"/>
    <s v="No"/>
    <m/>
    <s v="No"/>
    <n v="0"/>
    <n v="1500"/>
    <n v="1500"/>
    <n v="2"/>
    <n v="0"/>
    <n v="0"/>
    <n v="0"/>
    <s v="No"/>
    <s v="No"/>
    <s v="No"/>
    <m/>
    <m/>
    <m/>
    <m/>
    <x v="16"/>
    <n v="0"/>
    <n v="0"/>
    <n v="13"/>
    <x v="1"/>
    <n v="3.9682539682539684"/>
    <n v="3.9682539682539684"/>
    <n v="37.799999999999997"/>
    <x v="0"/>
  </r>
  <r>
    <x v="34"/>
    <n v="31187"/>
    <x v="4928"/>
    <n v="133"/>
    <n v="45778"/>
    <n v="45959"/>
    <s v="Roly"/>
    <n v="45982"/>
    <s v="FASE 2"/>
    <n v="45982"/>
    <n v="0"/>
    <m/>
    <n v="0"/>
    <s v="No"/>
    <m/>
    <s v="No"/>
    <n v="0"/>
    <m/>
    <m/>
    <n v="0"/>
    <n v="0"/>
    <n v="0"/>
    <n v="0"/>
    <s v="No"/>
    <s v="No"/>
    <s v="No"/>
    <m/>
    <m/>
    <m/>
    <m/>
    <x v="16"/>
    <n v="0"/>
    <n v="0"/>
    <n v="11"/>
    <x v="1"/>
    <m/>
    <m/>
    <n v="13.3"/>
    <x v="0"/>
  </r>
  <r>
    <x v="34"/>
    <n v="31188"/>
    <x v="4929"/>
    <n v="407"/>
    <n v="45778"/>
    <n v="45959"/>
    <s v="Roly"/>
    <m/>
    <s v="FASE 2"/>
    <m/>
    <n v="0"/>
    <m/>
    <m/>
    <m/>
    <m/>
    <m/>
    <m/>
    <m/>
    <m/>
    <m/>
    <m/>
    <m/>
    <m/>
    <m/>
    <m/>
    <m/>
    <m/>
    <m/>
    <m/>
    <m/>
    <x v="16"/>
    <n v="0"/>
    <n v="0"/>
    <n v="0"/>
    <x v="0"/>
    <m/>
    <m/>
    <n v="40.700000000000003"/>
    <x v="0"/>
  </r>
  <r>
    <x v="34"/>
    <n v="31189"/>
    <x v="4930"/>
    <n v="1464"/>
    <n v="45778"/>
    <n v="45959"/>
    <s v="Roly"/>
    <n v="45986"/>
    <s v="FASE 2"/>
    <n v="45986"/>
    <n v="60"/>
    <n v="45975"/>
    <n v="0.2"/>
    <s v="No"/>
    <m/>
    <s v="Si"/>
    <n v="0.2"/>
    <n v="2750"/>
    <n v="2750"/>
    <n v="0"/>
    <n v="0"/>
    <n v="0"/>
    <n v="0"/>
    <s v="Asociacion Egapeludos y Suquintapata"/>
    <s v="Si"/>
    <s v="No"/>
    <m/>
    <m/>
    <m/>
    <m/>
    <x v="16"/>
    <n v="0.2"/>
    <n v="12"/>
    <n v="15"/>
    <x v="1"/>
    <n v="1.8784153005464481"/>
    <n v="1.8784153005464481"/>
    <n v="146.4"/>
    <x v="1"/>
  </r>
  <r>
    <x v="34"/>
    <n v="31190"/>
    <x v="4931"/>
    <n v="47"/>
    <n v="45778"/>
    <n v="45959"/>
    <s v="Roly"/>
    <n v="45973"/>
    <s v="FASE 2"/>
    <n v="45973"/>
    <n v="0"/>
    <m/>
    <n v="0"/>
    <s v="No"/>
    <m/>
    <s v="No"/>
    <n v="0"/>
    <m/>
    <m/>
    <n v="0"/>
    <n v="0"/>
    <n v="0"/>
    <n v="0"/>
    <s v="No"/>
    <s v="No"/>
    <s v="No"/>
    <m/>
    <m/>
    <m/>
    <m/>
    <x v="16"/>
    <n v="0"/>
    <n v="0"/>
    <n v="11"/>
    <x v="1"/>
    <m/>
    <m/>
    <n v="4.7"/>
    <x v="0"/>
  </r>
  <r>
    <x v="34"/>
    <n v="31191"/>
    <x v="4932"/>
    <n v="4087"/>
    <n v="45778"/>
    <n v="45959"/>
    <s v="Roly"/>
    <m/>
    <s v="FASE 2"/>
    <m/>
    <n v="0"/>
    <m/>
    <m/>
    <m/>
    <m/>
    <m/>
    <m/>
    <m/>
    <m/>
    <m/>
    <m/>
    <m/>
    <m/>
    <m/>
    <m/>
    <m/>
    <m/>
    <m/>
    <m/>
    <m/>
    <x v="16"/>
    <n v="0"/>
    <n v="0"/>
    <n v="0"/>
    <x v="0"/>
    <m/>
    <m/>
    <n v="408.7"/>
    <x v="0"/>
  </r>
  <r>
    <x v="34"/>
    <n v="31192"/>
    <x v="4933"/>
    <n v="215"/>
    <n v="45778"/>
    <n v="45959"/>
    <s v="Roly"/>
    <n v="45973"/>
    <s v="FASE 2"/>
    <n v="45973"/>
    <n v="0"/>
    <m/>
    <n v="0"/>
    <s v="No"/>
    <m/>
    <s v="No"/>
    <n v="0"/>
    <m/>
    <m/>
    <n v="0"/>
    <n v="0"/>
    <n v="0"/>
    <n v="0"/>
    <s v="No"/>
    <s v="No"/>
    <s v="No"/>
    <m/>
    <m/>
    <m/>
    <m/>
    <x v="16"/>
    <n v="0"/>
    <n v="0"/>
    <n v="11"/>
    <x v="1"/>
    <m/>
    <m/>
    <n v="21.5"/>
    <x v="0"/>
  </r>
  <r>
    <x v="34"/>
    <n v="31195"/>
    <x v="4934"/>
    <n v="187"/>
    <n v="45778"/>
    <n v="45959"/>
    <s v="Roly"/>
    <n v="45979"/>
    <s v="FASE 2"/>
    <n v="45979"/>
    <n v="0"/>
    <m/>
    <n v="0"/>
    <s v="No"/>
    <m/>
    <s v="No"/>
    <n v="0"/>
    <m/>
    <m/>
    <n v="0"/>
    <n v="0"/>
    <n v="0"/>
    <n v="0"/>
    <s v="No"/>
    <s v="No"/>
    <s v="No"/>
    <m/>
    <m/>
    <m/>
    <m/>
    <x v="16"/>
    <n v="0"/>
    <n v="0"/>
    <n v="11"/>
    <x v="1"/>
    <m/>
    <m/>
    <n v="18.7"/>
    <x v="0"/>
  </r>
  <r>
    <x v="34"/>
    <n v="31196"/>
    <x v="4935"/>
    <n v="29"/>
    <n v="45778"/>
    <n v="45959"/>
    <s v="Roly"/>
    <n v="46013"/>
    <s v="FASE 2"/>
    <n v="46013"/>
    <n v="0"/>
    <m/>
    <n v="0"/>
    <s v="No"/>
    <m/>
    <s v="No"/>
    <n v="0"/>
    <m/>
    <m/>
    <n v="0"/>
    <n v="0"/>
    <n v="0"/>
    <n v="0"/>
    <s v="No"/>
    <s v="No"/>
    <s v="No"/>
    <m/>
    <m/>
    <m/>
    <m/>
    <x v="16"/>
    <n v="0"/>
    <n v="0"/>
    <n v="11"/>
    <x v="1"/>
    <m/>
    <m/>
    <n v="2.9"/>
    <x v="0"/>
  </r>
  <r>
    <x v="34"/>
    <n v="31197"/>
    <x v="4936"/>
    <n v="72"/>
    <n v="45778"/>
    <n v="45959"/>
    <s v="Roly"/>
    <n v="45966"/>
    <s v="FASE 2"/>
    <n v="45966"/>
    <n v="0"/>
    <m/>
    <n v="0"/>
    <s v="No"/>
    <m/>
    <s v="Si, a un gato en una ocasion"/>
    <n v="0.01"/>
    <n v="1000"/>
    <n v="10000"/>
    <n v="0"/>
    <n v="0"/>
    <n v="0"/>
    <n v="0"/>
    <s v="No"/>
    <s v="No"/>
    <s v="No"/>
    <m/>
    <m/>
    <m/>
    <m/>
    <x v="16"/>
    <n v="0"/>
    <n v="0"/>
    <n v="13"/>
    <x v="1"/>
    <n v="13.888888888888889"/>
    <n v="138.88888888888889"/>
    <n v="7.2"/>
    <x v="0"/>
  </r>
  <r>
    <x v="34"/>
    <n v="31906"/>
    <x v="4937"/>
    <n v="4097"/>
    <n v="45778"/>
    <n v="45959"/>
    <s v="Roly"/>
    <m/>
    <s v="FASE 2"/>
    <m/>
    <n v="0"/>
    <m/>
    <m/>
    <m/>
    <m/>
    <m/>
    <m/>
    <m/>
    <m/>
    <m/>
    <m/>
    <m/>
    <m/>
    <m/>
    <m/>
    <m/>
    <m/>
    <m/>
    <m/>
    <m/>
    <x v="16"/>
    <n v="0"/>
    <n v="0"/>
    <n v="0"/>
    <x v="0"/>
    <m/>
    <m/>
    <n v="409.7"/>
    <x v="0"/>
  </r>
  <r>
    <x v="34"/>
    <n v="31198"/>
    <x v="4938"/>
    <n v="51"/>
    <m/>
    <m/>
    <s v="Roly"/>
    <s v="NO REGISTRADO EN REDSARA"/>
    <s v="ERROR"/>
    <m/>
    <n v="0"/>
    <m/>
    <m/>
    <m/>
    <m/>
    <m/>
    <m/>
    <m/>
    <m/>
    <m/>
    <m/>
    <m/>
    <m/>
    <m/>
    <m/>
    <m/>
    <m/>
    <m/>
    <m/>
    <m/>
    <x v="16"/>
    <n v="0"/>
    <n v="0"/>
    <n v="0"/>
    <x v="0"/>
    <m/>
    <m/>
    <n v="5.0999999999999996"/>
    <x v="0"/>
  </r>
  <r>
    <x v="34"/>
    <n v="31199"/>
    <x v="4939"/>
    <n v="143"/>
    <n v="45778"/>
    <n v="45959"/>
    <s v="Roly"/>
    <m/>
    <s v="FASE 2"/>
    <m/>
    <n v="0"/>
    <m/>
    <m/>
    <m/>
    <m/>
    <m/>
    <m/>
    <m/>
    <m/>
    <m/>
    <m/>
    <m/>
    <m/>
    <m/>
    <m/>
    <m/>
    <m/>
    <m/>
    <m/>
    <m/>
    <x v="16"/>
    <n v="0"/>
    <n v="0"/>
    <n v="0"/>
    <x v="0"/>
    <m/>
    <m/>
    <n v="14.3"/>
    <x v="0"/>
  </r>
  <r>
    <x v="34"/>
    <n v="31211"/>
    <x v="4940"/>
    <n v="21"/>
    <m/>
    <m/>
    <s v="Roly"/>
    <s v="NO REGISTRADO EN REDSARA"/>
    <s v="ERROR"/>
    <m/>
    <n v="0"/>
    <m/>
    <m/>
    <m/>
    <m/>
    <m/>
    <m/>
    <m/>
    <m/>
    <m/>
    <m/>
    <m/>
    <m/>
    <m/>
    <m/>
    <m/>
    <m/>
    <m/>
    <m/>
    <m/>
    <x v="16"/>
    <n v="0"/>
    <n v="0"/>
    <n v="0"/>
    <x v="0"/>
    <m/>
    <m/>
    <n v="2.1"/>
    <x v="0"/>
  </r>
  <r>
    <x v="34"/>
    <n v="31200"/>
    <x v="4941"/>
    <n v="950"/>
    <n v="45778"/>
    <n v="45959"/>
    <s v="Roly"/>
    <n v="46014"/>
    <s v="FASE 2"/>
    <n v="46014"/>
    <n v="36"/>
    <s v="12/25"/>
    <n v="1"/>
    <s v="No"/>
    <m/>
    <s v="Si"/>
    <n v="0.72219999999999995"/>
    <n v="1825"/>
    <n v="1825"/>
    <n v="34"/>
    <n v="52"/>
    <n v="1"/>
    <n v="6"/>
    <s v="Asociacion Egapeludos"/>
    <s v="Si"/>
    <s v="Si"/>
    <m/>
    <m/>
    <m/>
    <m/>
    <x v="16"/>
    <n v="1"/>
    <n v="36"/>
    <n v="15"/>
    <x v="1"/>
    <n v="1.9210526315789473"/>
    <n v="1.9210526315789473"/>
    <n v="95"/>
    <x v="1"/>
  </r>
  <r>
    <x v="34"/>
    <n v="31201"/>
    <x v="4942"/>
    <n v="207777"/>
    <n v="45778"/>
    <m/>
    <s v="Roly"/>
    <n v="45819"/>
    <s v="OK"/>
    <m/>
    <n v="321"/>
    <n v="45627"/>
    <n v="90"/>
    <s v="No"/>
    <m/>
    <s v="Si"/>
    <n v="0.45"/>
    <m/>
    <n v="50000"/>
    <n v="492"/>
    <n v="574"/>
    <n v="6"/>
    <n v="37"/>
    <s v="Asociaciones Katu Kaleko y Aranzadi Katuak"/>
    <s v="No"/>
    <s v="No"/>
    <m/>
    <m/>
    <m/>
    <m/>
    <x v="16"/>
    <n v="0.9"/>
    <n v="289"/>
    <n v="14"/>
    <x v="1"/>
    <m/>
    <n v="0.24064261203116802"/>
    <n v="20777.7"/>
    <x v="2"/>
  </r>
  <r>
    <x v="34"/>
    <n v="31202"/>
    <x v="4943"/>
    <n v="6003"/>
    <n v="45778"/>
    <m/>
    <s v="Roly"/>
    <n v="45813"/>
    <s v="OK"/>
    <m/>
    <n v="307"/>
    <n v="45785"/>
    <n v="70"/>
    <s v="No"/>
    <m/>
    <s v="Si"/>
    <n v="0.15"/>
    <m/>
    <n v="10000"/>
    <n v="0"/>
    <n v="160"/>
    <n v="0"/>
    <n v="28"/>
    <s v="Asociacion Adopta Peralta"/>
    <s v="Si"/>
    <s v="Si"/>
    <m/>
    <m/>
    <m/>
    <m/>
    <x v="16"/>
    <n v="0.7"/>
    <n v="215"/>
    <n v="14"/>
    <x v="1"/>
    <m/>
    <n v="1.6658337497917708"/>
    <n v="600.29999999999995"/>
    <x v="1"/>
  </r>
  <r>
    <x v="34"/>
    <n v="31203"/>
    <x v="4944"/>
    <n v="26"/>
    <m/>
    <m/>
    <s v="Roly"/>
    <s v="NO REGISTRADO EN REDSARA"/>
    <s v="ERROR"/>
    <m/>
    <n v="0"/>
    <m/>
    <m/>
    <m/>
    <m/>
    <m/>
    <m/>
    <m/>
    <m/>
    <m/>
    <m/>
    <m/>
    <m/>
    <m/>
    <m/>
    <m/>
    <m/>
    <m/>
    <m/>
    <m/>
    <x v="16"/>
    <n v="0"/>
    <n v="0"/>
    <n v="0"/>
    <x v="0"/>
    <m/>
    <m/>
    <n v="2.6"/>
    <x v="0"/>
  </r>
  <r>
    <x v="34"/>
    <n v="31204"/>
    <x v="4945"/>
    <n v="45"/>
    <m/>
    <m/>
    <s v="Roly"/>
    <s v="NO REGISTRADO EN REDSARA"/>
    <s v="ERROR"/>
    <m/>
    <n v="0"/>
    <m/>
    <m/>
    <m/>
    <m/>
    <m/>
    <m/>
    <m/>
    <m/>
    <m/>
    <m/>
    <m/>
    <m/>
    <m/>
    <m/>
    <m/>
    <m/>
    <m/>
    <m/>
    <m/>
    <x v="16"/>
    <n v="0"/>
    <n v="0"/>
    <n v="0"/>
    <x v="0"/>
    <m/>
    <m/>
    <n v="4.5"/>
    <x v="0"/>
  </r>
  <r>
    <x v="34"/>
    <n v="31205"/>
    <x v="4946"/>
    <n v="529"/>
    <n v="45778"/>
    <n v="45959"/>
    <s v="Roly"/>
    <n v="45967"/>
    <s v="FASE 2"/>
    <n v="45967"/>
    <n v="0"/>
    <m/>
    <n v="0"/>
    <s v="No"/>
    <m/>
    <s v="No"/>
    <m/>
    <m/>
    <m/>
    <m/>
    <m/>
    <m/>
    <m/>
    <s v="Sin datos"/>
    <s v="No"/>
    <s v="No"/>
    <m/>
    <m/>
    <m/>
    <m/>
    <x v="16"/>
    <n v="0"/>
    <n v="0"/>
    <n v="6"/>
    <x v="1"/>
    <m/>
    <m/>
    <n v="52.9"/>
    <x v="0"/>
  </r>
  <r>
    <x v="34"/>
    <n v="31206"/>
    <x v="4947"/>
    <n v="2930"/>
    <n v="45778"/>
    <n v="45959"/>
    <s v="Roly"/>
    <n v="45980"/>
    <s v="FASE 2"/>
    <s v="19/11/25 Envian 6 anexos y ninguno contiene la informacion solicitada"/>
    <n v="0"/>
    <s v="?"/>
    <m/>
    <s v="No se especifica"/>
    <s v="?"/>
    <s v="Si"/>
    <m/>
    <m/>
    <m/>
    <m/>
    <m/>
    <m/>
    <m/>
    <s v="No se especifica"/>
    <s v="No se especifica"/>
    <s v="No se especifica"/>
    <m/>
    <m/>
    <m/>
    <m/>
    <x v="16"/>
    <n v="0"/>
    <n v="0"/>
    <n v="7"/>
    <x v="1"/>
    <m/>
    <m/>
    <n v="293"/>
    <x v="0"/>
  </r>
  <r>
    <x v="34"/>
    <n v="31207"/>
    <x v="4948"/>
    <n v="361"/>
    <n v="45778"/>
    <n v="45959"/>
    <s v="Roly"/>
    <n v="45974"/>
    <s v="FASE 2"/>
    <n v="45974"/>
    <n v="0"/>
    <m/>
    <n v="0"/>
    <s v="No"/>
    <m/>
    <s v="No"/>
    <n v="0"/>
    <m/>
    <m/>
    <n v="0"/>
    <n v="0"/>
    <n v="0"/>
    <n v="0"/>
    <s v="No"/>
    <s v="No"/>
    <s v="No"/>
    <m/>
    <m/>
    <m/>
    <m/>
    <x v="16"/>
    <n v="0"/>
    <n v="0"/>
    <n v="11"/>
    <x v="1"/>
    <m/>
    <m/>
    <n v="36.1"/>
    <x v="0"/>
  </r>
  <r>
    <x v="34"/>
    <n v="31208"/>
    <x v="4949"/>
    <n v="3701"/>
    <n v="45778"/>
    <n v="45959"/>
    <s v="Roly"/>
    <n v="46003"/>
    <s v="FASE 2"/>
    <n v="46003"/>
    <n v="104"/>
    <n v="45900"/>
    <n v="1"/>
    <s v="No"/>
    <m/>
    <s v="Si"/>
    <n v="1"/>
    <n v="11500"/>
    <n v="0"/>
    <m/>
    <n v="121"/>
    <m/>
    <m/>
    <s v="No"/>
    <s v="No"/>
    <s v="Si"/>
    <m/>
    <m/>
    <m/>
    <m/>
    <x v="16"/>
    <n v="1"/>
    <n v="104"/>
    <n v="12"/>
    <x v="1"/>
    <n v="3.1072683058632804"/>
    <n v="0"/>
    <n v="370.1"/>
    <x v="1"/>
  </r>
  <r>
    <x v="34"/>
    <n v="31209"/>
    <x v="4950"/>
    <n v="191"/>
    <n v="45778"/>
    <n v="45959"/>
    <s v="Roly"/>
    <m/>
    <s v="FASE 2"/>
    <m/>
    <n v="0"/>
    <m/>
    <m/>
    <m/>
    <m/>
    <m/>
    <m/>
    <m/>
    <m/>
    <m/>
    <m/>
    <m/>
    <m/>
    <m/>
    <m/>
    <m/>
    <m/>
    <m/>
    <m/>
    <m/>
    <x v="16"/>
    <n v="0"/>
    <n v="0"/>
    <n v="0"/>
    <x v="0"/>
    <m/>
    <m/>
    <n v="19.100000000000001"/>
    <x v="0"/>
  </r>
  <r>
    <x v="34"/>
    <n v="31210"/>
    <x v="4951"/>
    <n v="214"/>
    <n v="45778"/>
    <n v="45959"/>
    <s v="Roly"/>
    <m/>
    <s v="FASE 2"/>
    <m/>
    <n v="0"/>
    <m/>
    <m/>
    <m/>
    <m/>
    <m/>
    <m/>
    <m/>
    <m/>
    <m/>
    <m/>
    <m/>
    <m/>
    <m/>
    <m/>
    <m/>
    <m/>
    <m/>
    <m/>
    <m/>
    <x v="16"/>
    <n v="0"/>
    <n v="0"/>
    <n v="0"/>
    <x v="0"/>
    <m/>
    <m/>
    <n v="21.4"/>
    <x v="0"/>
  </r>
  <r>
    <x v="34"/>
    <n v="31212"/>
    <x v="2323"/>
    <n v="128"/>
    <n v="45778"/>
    <n v="45959"/>
    <s v="Roly"/>
    <m/>
    <s v="FASE 2"/>
    <m/>
    <n v="0"/>
    <m/>
    <m/>
    <m/>
    <m/>
    <m/>
    <m/>
    <m/>
    <m/>
    <m/>
    <m/>
    <m/>
    <m/>
    <m/>
    <m/>
    <m/>
    <m/>
    <m/>
    <m/>
    <m/>
    <x v="16"/>
    <n v="0"/>
    <n v="0"/>
    <n v="0"/>
    <x v="0"/>
    <m/>
    <m/>
    <n v="12.8"/>
    <x v="0"/>
  </r>
  <r>
    <x v="34"/>
    <n v="31213"/>
    <x v="4952"/>
    <n v="123"/>
    <n v="45778"/>
    <n v="45959"/>
    <s v="Roly"/>
    <s v="09/01/26. Respuesta via correo postal"/>
    <s v="FASE 2"/>
    <m/>
    <n v="0"/>
    <m/>
    <n v="0"/>
    <s v="No"/>
    <m/>
    <s v="No"/>
    <n v="0"/>
    <m/>
    <m/>
    <n v="0"/>
    <n v="0"/>
    <n v="0"/>
    <n v="0"/>
    <s v="No"/>
    <s v="No"/>
    <s v="No"/>
    <m/>
    <m/>
    <m/>
    <m/>
    <x v="16"/>
    <n v="0"/>
    <n v="0"/>
    <n v="11"/>
    <x v="1"/>
    <m/>
    <m/>
    <n v="12.3"/>
    <x v="0"/>
  </r>
  <r>
    <x v="34"/>
    <n v="31214"/>
    <x v="4953"/>
    <n v="112"/>
    <n v="45778"/>
    <n v="45959"/>
    <s v="Roly"/>
    <s v="11/11/25 Respuesta por email"/>
    <s v="FASE 2"/>
    <s v=" "/>
    <n v="0"/>
    <m/>
    <n v="0"/>
    <s v="No"/>
    <m/>
    <s v="No"/>
    <n v="0"/>
    <m/>
    <m/>
    <n v="0"/>
    <n v="0"/>
    <n v="0"/>
    <n v="0"/>
    <m/>
    <s v="No"/>
    <s v="No"/>
    <m/>
    <m/>
    <m/>
    <m/>
    <x v="16"/>
    <n v="0"/>
    <n v="0"/>
    <n v="10"/>
    <x v="1"/>
    <m/>
    <m/>
    <n v="11.2"/>
    <x v="0"/>
  </r>
  <r>
    <x v="34"/>
    <n v="31215"/>
    <x v="4954"/>
    <n v="6481"/>
    <m/>
    <m/>
    <s v="Roly"/>
    <s v="NO REGISTRADO EN REDSARA"/>
    <s v="ERROR"/>
    <m/>
    <n v="0"/>
    <m/>
    <m/>
    <m/>
    <m/>
    <m/>
    <m/>
    <m/>
    <m/>
    <m/>
    <m/>
    <m/>
    <m/>
    <m/>
    <m/>
    <m/>
    <m/>
    <m/>
    <m/>
    <m/>
    <x v="16"/>
    <n v="0"/>
    <n v="0"/>
    <n v="0"/>
    <x v="0"/>
    <m/>
    <m/>
    <n v="648.1"/>
    <x v="0"/>
  </r>
  <r>
    <x v="34"/>
    <n v="31217"/>
    <x v="4955"/>
    <n v="364"/>
    <m/>
    <m/>
    <s v="Roly"/>
    <s v="NO REGISTRADO EN REDSARA"/>
    <s v="ERROR"/>
    <m/>
    <n v="0"/>
    <m/>
    <m/>
    <m/>
    <m/>
    <m/>
    <m/>
    <m/>
    <m/>
    <m/>
    <m/>
    <m/>
    <m/>
    <m/>
    <m/>
    <m/>
    <m/>
    <m/>
    <m/>
    <m/>
    <x v="16"/>
    <n v="0"/>
    <n v="0"/>
    <n v="0"/>
    <x v="0"/>
    <m/>
    <m/>
    <n v="36.4"/>
    <x v="0"/>
  </r>
  <r>
    <x v="34"/>
    <n v="31216"/>
    <x v="4956"/>
    <n v="4862"/>
    <n v="45778"/>
    <n v="45959"/>
    <s v="Roly"/>
    <m/>
    <s v="FASE 2"/>
    <m/>
    <n v="0"/>
    <m/>
    <m/>
    <m/>
    <m/>
    <m/>
    <m/>
    <m/>
    <m/>
    <m/>
    <m/>
    <m/>
    <m/>
    <m/>
    <m/>
    <m/>
    <m/>
    <m/>
    <m/>
    <m/>
    <x v="16"/>
    <n v="0"/>
    <n v="0"/>
    <n v="0"/>
    <x v="0"/>
    <m/>
    <m/>
    <n v="486.2"/>
    <x v="0"/>
  </r>
  <r>
    <x v="34"/>
    <n v="31219"/>
    <x v="4957"/>
    <n v="89"/>
    <n v="45778"/>
    <n v="45959"/>
    <s v="Roly"/>
    <s v="16/01/26 Me envia por email el documento firmado electronicamente que tenia desde 14/11/25"/>
    <s v="FASE 2"/>
    <m/>
    <n v="30"/>
    <s v="?"/>
    <m/>
    <s v="No"/>
    <m/>
    <s v="No"/>
    <n v="0"/>
    <m/>
    <m/>
    <m/>
    <m/>
    <m/>
    <m/>
    <s v="No"/>
    <s v="No"/>
    <s v="No"/>
    <m/>
    <m/>
    <m/>
    <m/>
    <x v="16"/>
    <n v="0"/>
    <n v="0"/>
    <n v="8"/>
    <x v="1"/>
    <m/>
    <m/>
    <n v="8.9"/>
    <x v="3"/>
  </r>
  <r>
    <x v="34"/>
    <n v="31220"/>
    <x v="4958"/>
    <n v="858"/>
    <n v="45778"/>
    <n v="45959"/>
    <s v="Roly"/>
    <n v="46014"/>
    <s v="FASE 2"/>
    <s v="23/12/25. Indican que estan en trámites con «Comarcats, Asociación Protectora de Animales» para poner en marcha la Gestión de colonias felinas."/>
    <n v="0"/>
    <m/>
    <m/>
    <m/>
    <m/>
    <m/>
    <m/>
    <m/>
    <m/>
    <n v="1"/>
    <m/>
    <m/>
    <m/>
    <m/>
    <m/>
    <m/>
    <m/>
    <m/>
    <m/>
    <m/>
    <x v="16"/>
    <n v="0"/>
    <n v="0"/>
    <n v="1"/>
    <x v="1"/>
    <m/>
    <m/>
    <n v="85.8"/>
    <x v="0"/>
  </r>
  <r>
    <x v="34"/>
    <n v="31222"/>
    <x v="4959"/>
    <n v="59"/>
    <m/>
    <m/>
    <s v="Roly"/>
    <s v="NO REGISTRADO EN REDSARA"/>
    <s v="ERROR"/>
    <m/>
    <n v="0"/>
    <m/>
    <m/>
    <m/>
    <m/>
    <m/>
    <m/>
    <m/>
    <m/>
    <m/>
    <m/>
    <m/>
    <m/>
    <m/>
    <m/>
    <m/>
    <m/>
    <m/>
    <m/>
    <m/>
    <x v="16"/>
    <n v="0"/>
    <n v="0"/>
    <n v="0"/>
    <x v="0"/>
    <m/>
    <m/>
    <n v="5.9"/>
    <x v="0"/>
  </r>
  <r>
    <x v="34"/>
    <n v="31223"/>
    <x v="4960"/>
    <n v="1325"/>
    <n v="45778"/>
    <n v="45959"/>
    <s v="Roly"/>
    <n v="46014"/>
    <s v="FASE 2"/>
    <n v="46014"/>
    <n v="25"/>
    <s v="12/25"/>
    <n v="0.2"/>
    <s v="No"/>
    <s v=" "/>
    <s v="Si"/>
    <n v="0.2"/>
    <n v="1500"/>
    <n v="1500"/>
    <n v="1"/>
    <n v="0"/>
    <n v="0"/>
    <n v="0"/>
    <s v="Asociacion Egapeludos"/>
    <s v="No"/>
    <s v="No"/>
    <m/>
    <m/>
    <m/>
    <m/>
    <x v="16"/>
    <n v="0.2"/>
    <n v="5"/>
    <n v="16"/>
    <x v="2"/>
    <n v="1.1320754716981132"/>
    <n v="1.1320754716981132"/>
    <n v="132.5"/>
    <x v="1"/>
  </r>
  <r>
    <x v="34"/>
    <n v="31224"/>
    <x v="4961"/>
    <n v="1247"/>
    <n v="45778"/>
    <n v="45959"/>
    <s v="Roly"/>
    <m/>
    <s v="FASE 2"/>
    <m/>
    <n v="0"/>
    <m/>
    <m/>
    <m/>
    <m/>
    <m/>
    <m/>
    <m/>
    <m/>
    <m/>
    <m/>
    <m/>
    <m/>
    <m/>
    <m/>
    <m/>
    <m/>
    <m/>
    <m/>
    <m/>
    <x v="16"/>
    <n v="0"/>
    <n v="0"/>
    <n v="0"/>
    <x v="0"/>
    <m/>
    <m/>
    <n v="124.7"/>
    <x v="0"/>
  </r>
  <r>
    <x v="34"/>
    <n v="31225"/>
    <x v="4962"/>
    <n v="43"/>
    <m/>
    <m/>
    <s v="Roly"/>
    <s v="NO REGISTRADO EN REDSARA"/>
    <s v="ERROR"/>
    <m/>
    <n v="0"/>
    <m/>
    <m/>
    <m/>
    <m/>
    <m/>
    <m/>
    <m/>
    <m/>
    <m/>
    <m/>
    <m/>
    <m/>
    <m/>
    <m/>
    <m/>
    <m/>
    <m/>
    <m/>
    <m/>
    <x v="16"/>
    <n v="0"/>
    <n v="0"/>
    <n v="0"/>
    <x v="0"/>
    <m/>
    <m/>
    <n v="4.3"/>
    <x v="0"/>
  </r>
  <r>
    <x v="34"/>
    <n v="31226"/>
    <x v="4963"/>
    <n v="674"/>
    <n v="45778"/>
    <n v="45959"/>
    <s v="Roly"/>
    <n v="45968"/>
    <s v="FASE 2"/>
    <n v="45968"/>
    <n v="0"/>
    <m/>
    <n v="0"/>
    <s v="No"/>
    <m/>
    <s v="No"/>
    <n v="0"/>
    <m/>
    <m/>
    <n v="5"/>
    <m/>
    <n v="0"/>
    <n v="0"/>
    <s v="No"/>
    <s v="No"/>
    <s v="No"/>
    <m/>
    <m/>
    <m/>
    <m/>
    <x v="16"/>
    <n v="0"/>
    <n v="0"/>
    <n v="10"/>
    <x v="1"/>
    <m/>
    <m/>
    <n v="67.400000000000006"/>
    <x v="0"/>
  </r>
  <r>
    <x v="34"/>
    <n v="31227"/>
    <x v="4964"/>
    <n v="10778"/>
    <n v="45778"/>
    <n v="45959"/>
    <s v="Roly"/>
    <n v="45980"/>
    <s v="FASE 2"/>
    <n v="45980"/>
    <n v="364"/>
    <s v="10/25"/>
    <n v="0.57689999999999997"/>
    <s v="No"/>
    <m/>
    <s v="Si"/>
    <n v="0.57689999999999997"/>
    <n v="9000"/>
    <n v="0"/>
    <m/>
    <m/>
    <m/>
    <m/>
    <s v="Asociacion GATA y Egapeludos"/>
    <s v="No"/>
    <s v="No"/>
    <m/>
    <m/>
    <m/>
    <m/>
    <x v="16"/>
    <n v="0.57689999999999997"/>
    <n v="210"/>
    <n v="11"/>
    <x v="1"/>
    <n v="0.83503432918908893"/>
    <n v="0"/>
    <n v="1077.8"/>
    <x v="1"/>
  </r>
  <r>
    <x v="34"/>
    <n v="31228"/>
    <x v="4965"/>
    <n v="660"/>
    <n v="45778"/>
    <m/>
    <s v="Roly"/>
    <n v="45817"/>
    <s v="OK"/>
    <m/>
    <n v="78"/>
    <s v="12/23"/>
    <n v="100"/>
    <s v="No"/>
    <m/>
    <s v="Si"/>
    <n v="1"/>
    <s v=""/>
    <n v="10500"/>
    <n v="0"/>
    <n v="80"/>
    <n v="0"/>
    <n v="0"/>
    <s v="Asociación Katu Kaleko para CER 24/7 y la Protectora Navarra de animales para recogida de perros 24/7_x000a_"/>
    <s v="Si"/>
    <s v="No"/>
    <m/>
    <m/>
    <m/>
    <m/>
    <x v="16"/>
    <n v="1"/>
    <n v="78"/>
    <n v="15"/>
    <x v="1"/>
    <m/>
    <n v="15.909090909090908"/>
    <n v="66"/>
    <x v="1"/>
  </r>
  <r>
    <x v="34"/>
    <n v="31229"/>
    <x v="4966"/>
    <n v="51"/>
    <n v="45778"/>
    <n v="45959"/>
    <s v="Roly"/>
    <n v="45985"/>
    <s v="FASE 2"/>
    <n v="45985"/>
    <n v="2"/>
    <s v="No saben"/>
    <n v="1"/>
    <s v="No"/>
    <m/>
    <s v="Si"/>
    <n v="1"/>
    <m/>
    <n v="1500"/>
    <n v="0"/>
    <n v="2"/>
    <m/>
    <n v="1"/>
    <s v="No"/>
    <s v="No"/>
    <s v="No"/>
    <m/>
    <m/>
    <m/>
    <m/>
    <x v="16"/>
    <n v="1"/>
    <n v="2"/>
    <n v="13"/>
    <x v="1"/>
    <m/>
    <n v="29.411764705882351"/>
    <n v="5.0999999999999996"/>
    <x v="1"/>
  </r>
  <r>
    <x v="34"/>
    <n v="31230"/>
    <x v="4967"/>
    <n v="97"/>
    <n v="45778"/>
    <n v="45959"/>
    <s v="Roly"/>
    <n v="45968"/>
    <s v="FASE 2"/>
    <n v="45968"/>
    <n v="0"/>
    <m/>
    <n v="0"/>
    <s v="No"/>
    <m/>
    <s v="No"/>
    <n v="0"/>
    <s v=""/>
    <s v=""/>
    <n v="0"/>
    <n v="0"/>
    <n v="0"/>
    <n v="0"/>
    <s v="No"/>
    <s v="No"/>
    <s v="No"/>
    <m/>
    <m/>
    <m/>
    <m/>
    <x v="16"/>
    <n v="0"/>
    <n v="0"/>
    <n v="13"/>
    <x v="1"/>
    <m/>
    <m/>
    <n v="9.6999999999999993"/>
    <x v="0"/>
  </r>
  <r>
    <x v="34"/>
    <n v="31231"/>
    <x v="4968"/>
    <n v="115"/>
    <n v="45778"/>
    <n v="45959"/>
    <s v="Roly"/>
    <n v="45981"/>
    <s v="FASE 2"/>
    <n v="45981"/>
    <n v="0"/>
    <m/>
    <n v="0"/>
    <s v="No"/>
    <m/>
    <s v="No"/>
    <n v="0"/>
    <s v=""/>
    <s v=""/>
    <n v="0"/>
    <n v="0"/>
    <n v="0"/>
    <n v="0"/>
    <s v="No"/>
    <s v="No"/>
    <s v="No"/>
    <m/>
    <m/>
    <m/>
    <m/>
    <x v="16"/>
    <n v="0"/>
    <n v="0"/>
    <n v="13"/>
    <x v="1"/>
    <m/>
    <m/>
    <n v="11.5"/>
    <x v="0"/>
  </r>
  <r>
    <x v="34"/>
    <n v="31232"/>
    <x v="4969"/>
    <n v="38685"/>
    <n v="45778"/>
    <n v="45959"/>
    <s v="Roly"/>
    <n v="45975"/>
    <s v="FASE 2"/>
    <n v="45975"/>
    <n v="538"/>
    <s v="09/25"/>
    <n v="60"/>
    <s v="Si"/>
    <n v="45065"/>
    <s v="Si"/>
    <n v="60"/>
    <n v="20000"/>
    <n v="20000"/>
    <m/>
    <m/>
    <m/>
    <m/>
    <s v="Refugio Muskaria, Adopta Navarra, SOS Tudela Animal y Protectora Ribera Navarra."/>
    <s v="Si"/>
    <s v="Si"/>
    <m/>
    <m/>
    <m/>
    <m/>
    <x v="16"/>
    <n v="0.6"/>
    <n v="323"/>
    <n v="12"/>
    <x v="1"/>
    <n v="0.51699625177717456"/>
    <n v="0.51699625177717456"/>
    <n v="3868.5"/>
    <x v="1"/>
  </r>
  <r>
    <x v="34"/>
    <n v="31233"/>
    <x v="4970"/>
    <n v="155"/>
    <n v="45778"/>
    <n v="45959"/>
    <s v="Roly"/>
    <n v="45975"/>
    <s v="FASE 2"/>
    <n v="45975"/>
    <n v="0"/>
    <m/>
    <m/>
    <m/>
    <m/>
    <m/>
    <m/>
    <m/>
    <m/>
    <m/>
    <m/>
    <m/>
    <m/>
    <m/>
    <m/>
    <m/>
    <m/>
    <m/>
    <m/>
    <m/>
    <x v="16"/>
    <n v="0"/>
    <n v="0"/>
    <n v="0"/>
    <x v="0"/>
    <m/>
    <m/>
    <n v="15.5"/>
    <x v="0"/>
  </r>
  <r>
    <x v="34"/>
    <n v="31234"/>
    <x v="4971"/>
    <n v="190"/>
    <n v="45778"/>
    <n v="45959"/>
    <s v="Roly"/>
    <n v="45980"/>
    <s v="FASE 2"/>
    <s v="19/11/25. Admiten que el ayuntamiento de Ucar es una administración pública que no tiene personal a su cargo. Y que se esta gestionando con voluntarios que, de manera desinteresada, son los que se ocupan de los mismos: alimentación, esterilización y otros tratamientos, no teniendo, a día de hoy, convenio con protectora alguna"/>
    <n v="0"/>
    <m/>
    <m/>
    <m/>
    <m/>
    <m/>
    <m/>
    <m/>
    <m/>
    <m/>
    <m/>
    <m/>
    <m/>
    <s v="Egapeludos"/>
    <m/>
    <m/>
    <m/>
    <m/>
    <m/>
    <m/>
    <x v="16"/>
    <n v="0"/>
    <n v="0"/>
    <n v="1"/>
    <x v="1"/>
    <m/>
    <m/>
    <n v="19"/>
    <x v="0"/>
  </r>
  <r>
    <x v="34"/>
    <n v="31123"/>
    <x v="4972"/>
    <n v="791"/>
    <n v="45778"/>
    <n v="45959"/>
    <s v="Roly"/>
    <m/>
    <s v="FASE 2"/>
    <m/>
    <n v="0"/>
    <m/>
    <m/>
    <m/>
    <m/>
    <m/>
    <m/>
    <m/>
    <m/>
    <m/>
    <m/>
    <m/>
    <m/>
    <m/>
    <m/>
    <m/>
    <m/>
    <m/>
    <m/>
    <m/>
    <x v="16"/>
    <n v="0"/>
    <n v="0"/>
    <n v="0"/>
    <x v="0"/>
    <m/>
    <m/>
    <n v="79.099999999999994"/>
    <x v="0"/>
  </r>
  <r>
    <x v="34"/>
    <n v="31235"/>
    <x v="4973"/>
    <n v="172"/>
    <n v="45778"/>
    <n v="45959"/>
    <s v="Roly"/>
    <m/>
    <s v="FASE 2"/>
    <m/>
    <n v="0"/>
    <m/>
    <m/>
    <m/>
    <m/>
    <m/>
    <m/>
    <m/>
    <m/>
    <m/>
    <m/>
    <m/>
    <m/>
    <m/>
    <m/>
    <m/>
    <m/>
    <m/>
    <m/>
    <m/>
    <x v="16"/>
    <n v="0"/>
    <n v="0"/>
    <n v="0"/>
    <x v="0"/>
    <m/>
    <m/>
    <n v="17.2"/>
    <x v="0"/>
  </r>
  <r>
    <x v="34"/>
    <n v="31236"/>
    <x v="4974"/>
    <n v="1628"/>
    <m/>
    <m/>
    <s v="Roly"/>
    <s v="NO REGISTRADO EN REDSARA"/>
    <s v="ERROR"/>
    <m/>
    <n v="0"/>
    <m/>
    <m/>
    <m/>
    <m/>
    <m/>
    <m/>
    <m/>
    <m/>
    <m/>
    <m/>
    <m/>
    <m/>
    <m/>
    <m/>
    <m/>
    <m/>
    <m/>
    <m/>
    <m/>
    <x v="16"/>
    <n v="0"/>
    <n v="0"/>
    <n v="0"/>
    <x v="0"/>
    <m/>
    <m/>
    <n v="162.80000000000001"/>
    <x v="0"/>
  </r>
  <r>
    <x v="34"/>
    <n v="31237"/>
    <x v="4975"/>
    <n v="233"/>
    <n v="45778"/>
    <n v="45959"/>
    <s v="Roly"/>
    <n v="46003"/>
    <s v="FASE 2"/>
    <n v="46003"/>
    <n v="0"/>
    <m/>
    <m/>
    <m/>
    <m/>
    <m/>
    <m/>
    <m/>
    <m/>
    <m/>
    <m/>
    <m/>
    <m/>
    <s v="Centro recogida de animales de Etxauri"/>
    <s v="No"/>
    <s v="No"/>
    <m/>
    <m/>
    <m/>
    <m/>
    <x v="16"/>
    <n v="0"/>
    <n v="0"/>
    <n v="3"/>
    <x v="1"/>
    <m/>
    <m/>
    <n v="23.3"/>
    <x v="0"/>
  </r>
  <r>
    <x v="34"/>
    <n v="31238"/>
    <x v="4976"/>
    <n v="165"/>
    <n v="45778"/>
    <n v="45959"/>
    <s v="Roly"/>
    <n v="45982"/>
    <s v="FASE 2"/>
    <n v="45982"/>
    <n v="60"/>
    <n v="2024"/>
    <n v="1"/>
    <s v="Si"/>
    <n v="2023"/>
    <s v="Si"/>
    <n v="1"/>
    <n v="1500"/>
    <n v="1500"/>
    <n v="0"/>
    <n v="60"/>
    <n v="0"/>
    <n v="0"/>
    <s v="Clinica Mendebaldea Dogos"/>
    <s v="No"/>
    <s v="Si"/>
    <m/>
    <m/>
    <m/>
    <m/>
    <x v="16"/>
    <n v="1"/>
    <n v="60"/>
    <n v="16"/>
    <x v="2"/>
    <n v="9.0909090909090917"/>
    <n v="9.0909090909090917"/>
    <n v="16.5"/>
    <x v="3"/>
  </r>
  <r>
    <x v="34"/>
    <n v="31239"/>
    <x v="4977"/>
    <n v="364"/>
    <n v="45778"/>
    <n v="45959"/>
    <s v="Roly"/>
    <m/>
    <s v="FASE 2"/>
    <m/>
    <n v="0"/>
    <m/>
    <m/>
    <m/>
    <m/>
    <m/>
    <m/>
    <m/>
    <m/>
    <m/>
    <m/>
    <m/>
    <m/>
    <m/>
    <m/>
    <m/>
    <m/>
    <m/>
    <m/>
    <m/>
    <x v="16"/>
    <n v="0"/>
    <n v="0"/>
    <n v="0"/>
    <x v="0"/>
    <m/>
    <m/>
    <n v="36.4"/>
    <x v="0"/>
  </r>
  <r>
    <x v="34"/>
    <n v="31240"/>
    <x v="4978"/>
    <n v="642"/>
    <n v="45778"/>
    <n v="45959"/>
    <s v="Roly"/>
    <m/>
    <s v="FASE 2"/>
    <m/>
    <n v="0"/>
    <m/>
    <m/>
    <m/>
    <m/>
    <m/>
    <m/>
    <m/>
    <m/>
    <m/>
    <m/>
    <m/>
    <m/>
    <m/>
    <m/>
    <m/>
    <m/>
    <m/>
    <m/>
    <m/>
    <x v="16"/>
    <n v="0"/>
    <n v="0"/>
    <n v="0"/>
    <x v="0"/>
    <m/>
    <m/>
    <n v="64.2"/>
    <x v="0"/>
  </r>
  <r>
    <x v="34"/>
    <n v="31241"/>
    <x v="4979"/>
    <n v="136"/>
    <n v="45778"/>
    <n v="45959"/>
    <s v="Roly"/>
    <s v="16/12/25 (Correo postal)"/>
    <s v="FASE 2"/>
    <s v="16/12/25. Dicen que no tienen conocimiento de la existencia de colonias felinas descontroladas ni de gatos callejeros"/>
    <n v="0"/>
    <m/>
    <m/>
    <m/>
    <m/>
    <m/>
    <m/>
    <m/>
    <m/>
    <m/>
    <m/>
    <m/>
    <m/>
    <m/>
    <m/>
    <m/>
    <m/>
    <m/>
    <m/>
    <m/>
    <x v="16"/>
    <n v="0"/>
    <n v="0"/>
    <n v="0"/>
    <x v="0"/>
    <m/>
    <m/>
    <n v="13.6"/>
    <x v="0"/>
  </r>
  <r>
    <x v="34"/>
    <n v="31242"/>
    <x v="4980"/>
    <n v="323"/>
    <n v="45778"/>
    <n v="45959"/>
    <s v="Roly"/>
    <s v="29/12/25 (Correo postal)"/>
    <s v="FASE 2"/>
    <n v="46020"/>
    <n v="0"/>
    <m/>
    <m/>
    <m/>
    <m/>
    <m/>
    <m/>
    <m/>
    <m/>
    <m/>
    <m/>
    <m/>
    <m/>
    <m/>
    <m/>
    <m/>
    <m/>
    <m/>
    <m/>
    <m/>
    <x v="16"/>
    <n v="0"/>
    <n v="0"/>
    <n v="0"/>
    <x v="0"/>
    <m/>
    <m/>
    <n v="32.299999999999997"/>
    <x v="0"/>
  </r>
  <r>
    <x v="34"/>
    <n v="31244"/>
    <x v="4981"/>
    <n v="173"/>
    <n v="45778"/>
    <n v="45959"/>
    <s v="Roly"/>
    <n v="45989"/>
    <s v="FASE 2"/>
    <n v="45989"/>
    <n v="0"/>
    <m/>
    <n v="0"/>
    <s v="No"/>
    <m/>
    <s v="No"/>
    <n v="0"/>
    <n v="0"/>
    <n v="0"/>
    <n v="0"/>
    <n v="0"/>
    <n v="0"/>
    <n v="0"/>
    <s v="No"/>
    <s v="No"/>
    <s v="No"/>
    <m/>
    <m/>
    <m/>
    <m/>
    <x v="16"/>
    <n v="0"/>
    <n v="0"/>
    <n v="13"/>
    <x v="1"/>
    <n v="0"/>
    <n v="0"/>
    <n v="17.3"/>
    <x v="0"/>
  </r>
  <r>
    <x v="34"/>
    <n v="31243"/>
    <x v="4982"/>
    <n v="404"/>
    <n v="45778"/>
    <n v="45959"/>
    <s v="Roly"/>
    <n v="45973"/>
    <s v="FASE 2"/>
    <n v="45973"/>
    <n v="150"/>
    <s v="12/24"/>
    <n v="0.8"/>
    <s v="No"/>
    <m/>
    <s v="Si"/>
    <n v="0.4"/>
    <n v="800"/>
    <n v="0"/>
    <m/>
    <n v="99"/>
    <m/>
    <m/>
    <s v="Acuerdos para esterilizaciones con Veterinaria Gurevet y para acogidas/adopciones con Asociación Katx Felina de Navarra. "/>
    <s v="No"/>
    <s v="No"/>
    <m/>
    <m/>
    <m/>
    <m/>
    <x v="16"/>
    <n v="0.8"/>
    <n v="120"/>
    <n v="12"/>
    <x v="1"/>
    <n v="1.9801980198019802"/>
    <n v="0"/>
    <n v="40.4"/>
    <x v="3"/>
  </r>
  <r>
    <x v="34"/>
    <n v="31245"/>
    <x v="4983"/>
    <n v="78"/>
    <n v="45778"/>
    <n v="45959"/>
    <s v="Roly"/>
    <m/>
    <s v="FASE 2"/>
    <m/>
    <n v="0"/>
    <m/>
    <m/>
    <m/>
    <m/>
    <m/>
    <m/>
    <m/>
    <m/>
    <m/>
    <m/>
    <m/>
    <m/>
    <m/>
    <m/>
    <m/>
    <m/>
    <m/>
    <m/>
    <m/>
    <x v="16"/>
    <n v="0"/>
    <n v="0"/>
    <n v="0"/>
    <x v="0"/>
    <m/>
    <m/>
    <n v="7.8"/>
    <x v="0"/>
  </r>
  <r>
    <x v="34"/>
    <n v="31246"/>
    <x v="4984"/>
    <n v="171"/>
    <n v="45778"/>
    <n v="45837"/>
    <s v="Roly"/>
    <n v="45817"/>
    <s v="FASE 2"/>
    <s v="03/09/25-Alegan que el Ayto. no les ha respondido a transparencia y le dan diez dias mas para que lo haga. Aunque tengan convenio con Egapeludos, son ellos los que deben darme la informacion solicitada. Dicen que llevan censo a través del programa DATAPATA, gestionado por la Asociación Egapeludos  "/>
    <n v="0"/>
    <s v="?"/>
    <m/>
    <s v="Si"/>
    <s v="?"/>
    <s v="Si"/>
    <m/>
    <m/>
    <m/>
    <m/>
    <m/>
    <m/>
    <m/>
    <s v="Asociacion Egapeludos"/>
    <s v="No"/>
    <s v="No"/>
    <m/>
    <m/>
    <m/>
    <m/>
    <x v="16"/>
    <n v="0"/>
    <n v="0"/>
    <n v="7"/>
    <x v="1"/>
    <m/>
    <m/>
    <n v="17.100000000000001"/>
    <x v="0"/>
  </r>
  <r>
    <x v="34"/>
    <n v="31247"/>
    <x v="4985"/>
    <n v="140"/>
    <n v="45778"/>
    <n v="45959"/>
    <s v="Roly"/>
    <n v="46008"/>
    <s v="FASE 2"/>
    <s v="17/12/25. Transparencia le da al ayuntamiento 10 dias para responder a la solicitud."/>
    <n v="0"/>
    <m/>
    <m/>
    <m/>
    <m/>
    <m/>
    <m/>
    <m/>
    <m/>
    <m/>
    <m/>
    <m/>
    <m/>
    <m/>
    <m/>
    <m/>
    <m/>
    <m/>
    <m/>
    <m/>
    <x v="16"/>
    <n v="0"/>
    <n v="0"/>
    <n v="0"/>
    <x v="0"/>
    <m/>
    <m/>
    <n v="14"/>
    <x v="0"/>
  </r>
  <r>
    <x v="34"/>
    <n v="31086"/>
    <x v="4986"/>
    <n v="22443"/>
    <n v="45778"/>
    <n v="45959"/>
    <s v="Roly"/>
    <n v="46021"/>
    <s v="FASE 2"/>
    <n v="46021"/>
    <n v="191"/>
    <n v="45985"/>
    <n v="1"/>
    <s v="No"/>
    <m/>
    <s v="Si"/>
    <n v="1"/>
    <n v="12500"/>
    <n v="12500"/>
    <n v="26"/>
    <n v="178"/>
    <m/>
    <n v="3"/>
    <s v="Asociación Refugio Aranzadi Katuak"/>
    <s v="No"/>
    <s v="No"/>
    <m/>
    <m/>
    <m/>
    <m/>
    <x v="16"/>
    <n v="1"/>
    <n v="191"/>
    <n v="14"/>
    <x v="1"/>
    <n v="0.55696653745043001"/>
    <n v="0.55696653745043001"/>
    <n v="2244.3000000000002"/>
    <x v="2"/>
  </r>
  <r>
    <x v="34"/>
    <n v="31088"/>
    <x v="4987"/>
    <n v="8469"/>
    <n v="45778"/>
    <n v="45800"/>
    <s v="Roly"/>
    <n v="45800"/>
    <s v="FASE 2"/>
    <s v="Pte. respuesta. Les digo que pidan los datos al serv. mpal. de recogida de animales."/>
    <n v="196"/>
    <s v="02/25"/>
    <n v="63"/>
    <s v="No"/>
    <m/>
    <s v="Si"/>
    <n v="0.63"/>
    <n v="6500"/>
    <n v="6500"/>
    <m/>
    <m/>
    <m/>
    <m/>
    <s v="Asociación colonias felinas de Noaín"/>
    <s v="No"/>
    <s v="No"/>
    <m/>
    <m/>
    <m/>
    <m/>
    <x v="16"/>
    <n v="0.63"/>
    <n v="123"/>
    <n v="11"/>
    <x v="1"/>
    <n v="0.76750501830204276"/>
    <n v="0.76750501830204276"/>
    <n v="846.9"/>
    <x v="1"/>
  </r>
  <r>
    <x v="34"/>
    <n v="31194"/>
    <x v="4988"/>
    <n v="436"/>
    <n v="45778"/>
    <n v="45959"/>
    <s v="Roly"/>
    <m/>
    <s v="FASE 2"/>
    <m/>
    <n v="0"/>
    <m/>
    <m/>
    <m/>
    <m/>
    <m/>
    <m/>
    <m/>
    <m/>
    <m/>
    <m/>
    <m/>
    <m/>
    <m/>
    <m/>
    <m/>
    <m/>
    <m/>
    <m/>
    <m/>
    <x v="16"/>
    <n v="0"/>
    <n v="0"/>
    <n v="0"/>
    <x v="0"/>
    <m/>
    <m/>
    <n v="43.6"/>
    <x v="0"/>
  </r>
  <r>
    <x v="34"/>
    <n v="31260"/>
    <x v="4989"/>
    <n v="1566"/>
    <n v="45778"/>
    <n v="45959"/>
    <s v="Roly"/>
    <m/>
    <s v="FASE 2"/>
    <m/>
    <n v="0"/>
    <m/>
    <m/>
    <m/>
    <m/>
    <m/>
    <m/>
    <m/>
    <m/>
    <m/>
    <m/>
    <m/>
    <m/>
    <m/>
    <m/>
    <m/>
    <m/>
    <m/>
    <m/>
    <m/>
    <x v="16"/>
    <n v="0"/>
    <n v="0"/>
    <n v="0"/>
    <x v="0"/>
    <m/>
    <m/>
    <n v="156.6"/>
    <x v="0"/>
  </r>
  <r>
    <x v="34"/>
    <n v="31249"/>
    <x v="4990"/>
    <n v="2464"/>
    <n v="45778"/>
    <n v="45959"/>
    <s v="Roly"/>
    <n v="46008"/>
    <s v="FASE 2"/>
    <n v="46008"/>
    <n v="0"/>
    <m/>
    <n v="0"/>
    <s v="No"/>
    <m/>
    <s v="No"/>
    <n v="0"/>
    <n v="2000"/>
    <n v="2000"/>
    <n v="25"/>
    <n v="0"/>
    <n v="0"/>
    <n v="0"/>
    <s v="Centro Comarcal de Protección animal"/>
    <s v="No"/>
    <s v="No"/>
    <m/>
    <m/>
    <m/>
    <m/>
    <x v="16"/>
    <n v="0"/>
    <n v="0"/>
    <n v="13"/>
    <x v="1"/>
    <n v="0.81168831168831168"/>
    <n v="0.81168831168831168"/>
    <n v="246.4"/>
    <x v="0"/>
  </r>
  <r>
    <x v="34"/>
    <n v="31251"/>
    <x v="4991"/>
    <n v="4413"/>
    <n v="45778"/>
    <n v="45837"/>
    <s v="Roly"/>
    <n v="45811"/>
    <s v="FASE 2"/>
    <n v="45909"/>
    <n v="78"/>
    <s v="08/25"/>
    <n v="0.9"/>
    <s v="No"/>
    <m/>
    <s v="Si"/>
    <n v="0.9"/>
    <s v=""/>
    <n v="14000"/>
    <n v="25"/>
    <n v="59"/>
    <n v="0"/>
    <n v="10"/>
    <s v="Asociacion Egapeludos"/>
    <s v="Si"/>
    <s v="Si"/>
    <m/>
    <m/>
    <m/>
    <m/>
    <x v="16"/>
    <n v="0.9"/>
    <n v="70"/>
    <n v="15"/>
    <x v="1"/>
    <m/>
    <n v="3.172445048719692"/>
    <n v="441.3"/>
    <x v="1"/>
  </r>
  <r>
    <x v="34"/>
    <n v="31252"/>
    <x v="4992"/>
    <n v="76"/>
    <n v="45778"/>
    <n v="45959"/>
    <s v="Roly"/>
    <n v="45967"/>
    <s v="FASE 2"/>
    <n v="45967"/>
    <n v="0"/>
    <m/>
    <m/>
    <m/>
    <m/>
    <m/>
    <m/>
    <m/>
    <m/>
    <m/>
    <m/>
    <m/>
    <m/>
    <m/>
    <m/>
    <m/>
    <m/>
    <m/>
    <m/>
    <m/>
    <x v="16"/>
    <n v="0"/>
    <n v="0"/>
    <n v="0"/>
    <x v="0"/>
    <m/>
    <m/>
    <n v="7.6"/>
    <x v="0"/>
  </r>
  <r>
    <x v="34"/>
    <n v="31254"/>
    <x v="4993"/>
    <n v="3077"/>
    <n v="45778"/>
    <n v="45959"/>
    <s v="Roly"/>
    <m/>
    <s v="FASE 2"/>
    <m/>
    <n v="0"/>
    <m/>
    <m/>
    <m/>
    <m/>
    <m/>
    <m/>
    <m/>
    <m/>
    <m/>
    <m/>
    <m/>
    <m/>
    <m/>
    <m/>
    <m/>
    <m/>
    <m/>
    <m/>
    <m/>
    <x v="16"/>
    <n v="0"/>
    <n v="0"/>
    <n v="0"/>
    <x v="0"/>
    <m/>
    <m/>
    <n v="307.7"/>
    <x v="0"/>
  </r>
  <r>
    <x v="34"/>
    <n v="31255"/>
    <x v="4994"/>
    <n v="113"/>
    <n v="45778"/>
    <n v="45959"/>
    <s v="Roly"/>
    <n v="45986"/>
    <s v="FASE 2"/>
    <n v="45986"/>
    <n v="0"/>
    <m/>
    <m/>
    <m/>
    <m/>
    <m/>
    <m/>
    <m/>
    <m/>
    <m/>
    <m/>
    <m/>
    <m/>
    <m/>
    <m/>
    <m/>
    <m/>
    <m/>
    <m/>
    <m/>
    <x v="16"/>
    <n v="0"/>
    <n v="0"/>
    <n v="0"/>
    <x v="0"/>
    <m/>
    <m/>
    <n v="11.3"/>
    <x v="0"/>
  </r>
  <r>
    <x v="34"/>
    <n v="31257"/>
    <x v="4995"/>
    <n v="1268"/>
    <n v="45778"/>
    <n v="45959"/>
    <s v="Roly"/>
    <m/>
    <s v="FASE 2"/>
    <m/>
    <n v="0"/>
    <m/>
    <m/>
    <m/>
    <m/>
    <m/>
    <m/>
    <m/>
    <m/>
    <m/>
    <m/>
    <m/>
    <m/>
    <m/>
    <m/>
    <m/>
    <m/>
    <m/>
    <m/>
    <m/>
    <x v="16"/>
    <n v="0"/>
    <n v="0"/>
    <n v="0"/>
    <x v="0"/>
    <m/>
    <m/>
    <n v="126.8"/>
    <x v="0"/>
  </r>
  <r>
    <x v="34"/>
    <n v="31258"/>
    <x v="4996"/>
    <n v="10016"/>
    <n v="45778"/>
    <n v="45815"/>
    <s v="Roly"/>
    <n v="45784"/>
    <s v="FASE 2"/>
    <n v="45917"/>
    <n v="13"/>
    <s v="09/25"/>
    <n v="1"/>
    <s v="No"/>
    <s v=" "/>
    <s v="Si"/>
    <n v="1"/>
    <n v="5000"/>
    <n v="0"/>
    <n v="0"/>
    <n v="28"/>
    <n v="0"/>
    <n v="0"/>
    <s v="Asociación Refugio Arantzadi Katuak"/>
    <s v="No"/>
    <s v="Si"/>
    <m/>
    <m/>
    <m/>
    <m/>
    <x v="16"/>
    <n v="1"/>
    <n v="13"/>
    <n v="16"/>
    <x v="2"/>
    <n v="0.49920127795527158"/>
    <n v="0"/>
    <n v="1001.6"/>
    <x v="2"/>
  </r>
  <r>
    <x v="34"/>
    <n v="31261"/>
    <x v="4997"/>
    <n v="290"/>
    <n v="45778"/>
    <n v="45959"/>
    <s v="Roly"/>
    <m/>
    <s v="FASE 2"/>
    <m/>
    <n v="0"/>
    <m/>
    <m/>
    <m/>
    <m/>
    <m/>
    <m/>
    <m/>
    <m/>
    <m/>
    <m/>
    <m/>
    <m/>
    <m/>
    <m/>
    <m/>
    <m/>
    <m/>
    <m/>
    <m/>
    <x v="16"/>
    <n v="0"/>
    <n v="0"/>
    <n v="0"/>
    <x v="0"/>
    <m/>
    <m/>
    <n v="29"/>
    <x v="0"/>
  </r>
  <r>
    <x v="34"/>
    <n v="31262"/>
    <x v="4998"/>
    <n v="297"/>
    <n v="45778"/>
    <n v="45959"/>
    <s v="Roly"/>
    <m/>
    <s v="FASE 2"/>
    <m/>
    <n v="0"/>
    <m/>
    <m/>
    <m/>
    <m/>
    <m/>
    <m/>
    <m/>
    <m/>
    <m/>
    <m/>
    <m/>
    <m/>
    <m/>
    <m/>
    <m/>
    <m/>
    <m/>
    <m/>
    <m/>
    <x v="16"/>
    <n v="0"/>
    <n v="0"/>
    <n v="0"/>
    <x v="0"/>
    <m/>
    <m/>
    <n v="29.7"/>
    <x v="0"/>
  </r>
  <r>
    <x v="34"/>
    <n v="31073"/>
    <x v="4999"/>
    <n v="353"/>
    <n v="45778"/>
    <n v="45959"/>
    <s v="Roly"/>
    <m/>
    <s v="FASE 2"/>
    <m/>
    <n v="0"/>
    <m/>
    <m/>
    <m/>
    <m/>
    <m/>
    <m/>
    <m/>
    <m/>
    <m/>
    <m/>
    <m/>
    <m/>
    <m/>
    <m/>
    <m/>
    <m/>
    <m/>
    <m/>
    <m/>
    <x v="16"/>
    <n v="0"/>
    <n v="0"/>
    <n v="0"/>
    <x v="0"/>
    <m/>
    <m/>
    <n v="35.299999999999997"/>
    <x v="0"/>
  </r>
  <r>
    <x v="34"/>
    <n v="31907"/>
    <x v="5000"/>
    <n v="16124"/>
    <n v="45778"/>
    <n v="45959"/>
    <s v="Roly"/>
    <n v="46007"/>
    <s v="FASE 2"/>
    <n v="46007"/>
    <n v="63"/>
    <n v="45968"/>
    <n v="0.83"/>
    <s v="No"/>
    <s v=" "/>
    <s v="Si"/>
    <n v="1"/>
    <m/>
    <m/>
    <m/>
    <n v="64"/>
    <m/>
    <n v="3"/>
    <s v="No"/>
    <s v="No"/>
    <s v="No"/>
    <m/>
    <m/>
    <m/>
    <m/>
    <x v="16"/>
    <n v="0.83"/>
    <n v="52"/>
    <n v="12"/>
    <x v="1"/>
    <m/>
    <m/>
    <n v="1612.4"/>
    <x v="2"/>
  </r>
  <r>
    <x v="34"/>
    <n v="31263"/>
    <x v="5001"/>
    <n v="290"/>
    <n v="45778"/>
    <n v="45959"/>
    <s v="Roly"/>
    <m/>
    <s v="FASE 2"/>
    <m/>
    <n v="0"/>
    <m/>
    <m/>
    <m/>
    <m/>
    <m/>
    <m/>
    <m/>
    <m/>
    <m/>
    <m/>
    <m/>
    <m/>
    <m/>
    <m/>
    <m/>
    <m/>
    <m/>
    <m/>
    <m/>
    <x v="16"/>
    <n v="0"/>
    <n v="0"/>
    <n v="0"/>
    <x v="0"/>
    <m/>
    <m/>
    <n v="29"/>
    <x v="0"/>
  </r>
  <r>
    <x v="34"/>
    <n v="31264"/>
    <x v="5002"/>
    <n v="227"/>
    <n v="45778"/>
    <n v="45959"/>
    <s v="Roly"/>
    <m/>
    <s v="FASE 2"/>
    <m/>
    <n v="0"/>
    <m/>
    <m/>
    <m/>
    <m/>
    <m/>
    <m/>
    <m/>
    <m/>
    <m/>
    <m/>
    <m/>
    <m/>
    <m/>
    <m/>
    <m/>
    <m/>
    <m/>
    <m/>
    <m/>
    <x v="16"/>
    <n v="0"/>
    <n v="0"/>
    <n v="0"/>
    <x v="0"/>
    <m/>
    <m/>
    <n v="22.7"/>
    <x v="0"/>
  </r>
  <r>
    <x v="34"/>
    <n v="31265"/>
    <x v="5003"/>
    <n v="82"/>
    <n v="45778"/>
    <n v="45959"/>
    <s v="Roly"/>
    <m/>
    <s v="FASE 2"/>
    <m/>
    <n v="0"/>
    <m/>
    <m/>
    <m/>
    <m/>
    <m/>
    <m/>
    <m/>
    <m/>
    <m/>
    <m/>
    <m/>
    <m/>
    <m/>
    <m/>
    <m/>
    <m/>
    <m/>
    <m/>
    <m/>
    <x v="16"/>
    <n v="0"/>
    <n v="0"/>
    <n v="0"/>
    <x v="0"/>
    <m/>
    <m/>
    <n v="8.1999999999999993"/>
    <x v="0"/>
  </r>
  <r>
    <x v="35"/>
    <n v="32001"/>
    <x v="5004"/>
    <n v="6410"/>
    <n v="45791"/>
    <n v="45905"/>
    <s v="Isabel"/>
    <m/>
    <m/>
    <m/>
    <n v="0"/>
    <m/>
    <m/>
    <m/>
    <m/>
    <m/>
    <m/>
    <m/>
    <m/>
    <m/>
    <m/>
    <m/>
    <m/>
    <m/>
    <m/>
    <m/>
    <m/>
    <m/>
    <m/>
    <m/>
    <x v="10"/>
    <n v="0"/>
    <n v="0"/>
    <n v="0"/>
    <x v="0"/>
    <m/>
    <m/>
    <n v="641"/>
    <x v="0"/>
  </r>
  <r>
    <x v="35"/>
    <n v="32002"/>
    <x v="5005"/>
    <n v="2399"/>
    <n v="45791"/>
    <n v="45905"/>
    <s v="Isabel"/>
    <m/>
    <m/>
    <s v="ADMITIDO"/>
    <n v="0"/>
    <m/>
    <n v="0"/>
    <s v="NO"/>
    <m/>
    <s v="no tiene"/>
    <m/>
    <m/>
    <m/>
    <m/>
    <m/>
    <m/>
    <m/>
    <s v="no hay"/>
    <s v="no hay"/>
    <s v="no hay"/>
    <m/>
    <m/>
    <m/>
    <m/>
    <x v="10"/>
    <n v="0"/>
    <n v="0"/>
    <n v="6"/>
    <x v="1"/>
    <m/>
    <m/>
    <n v="239.9"/>
    <x v="0"/>
  </r>
  <r>
    <x v="35"/>
    <n v="32003"/>
    <x v="5006"/>
    <n v="970"/>
    <n v="45791"/>
    <n v="45905"/>
    <s v="Isabel"/>
    <m/>
    <m/>
    <s v="ADMITIDO"/>
    <n v="0"/>
    <m/>
    <m/>
    <s v="NO"/>
    <m/>
    <s v="NO"/>
    <m/>
    <m/>
    <n v="2300"/>
    <n v="2"/>
    <n v="0"/>
    <n v="0"/>
    <n v="0"/>
    <s v="Diputacion de ourense"/>
    <s v="SI"/>
    <s v="NO"/>
    <m/>
    <m/>
    <m/>
    <m/>
    <x v="10"/>
    <n v="0"/>
    <n v="0"/>
    <n v="10"/>
    <x v="1"/>
    <m/>
    <n v="2.3711340206185567"/>
    <n v="97"/>
    <x v="0"/>
  </r>
  <r>
    <x v="35"/>
    <n v="32004"/>
    <x v="5007"/>
    <n v="1727"/>
    <n v="45791"/>
    <n v="45905"/>
    <s v="Isabel"/>
    <m/>
    <m/>
    <s v="ADMITIDO"/>
    <n v="0"/>
    <m/>
    <m/>
    <m/>
    <m/>
    <m/>
    <m/>
    <m/>
    <m/>
    <m/>
    <m/>
    <m/>
    <m/>
    <m/>
    <m/>
    <m/>
    <m/>
    <m/>
    <m/>
    <m/>
    <x v="10"/>
    <n v="0"/>
    <n v="0"/>
    <n v="0"/>
    <x v="0"/>
    <m/>
    <m/>
    <n v="172.7"/>
    <x v="0"/>
  </r>
  <r>
    <x v="35"/>
    <n v="32005"/>
    <x v="5008"/>
    <n v="853"/>
    <n v="45791"/>
    <n v="45905"/>
    <s v="Isabel"/>
    <m/>
    <m/>
    <m/>
    <n v="0"/>
    <m/>
    <n v="0"/>
    <s v="NO"/>
    <m/>
    <s v="NO"/>
    <m/>
    <n v="0"/>
    <n v="0"/>
    <n v="0"/>
    <n v="0"/>
    <n v="0"/>
    <n v="0"/>
    <s v="Diputacion de ourense"/>
    <s v="NO"/>
    <s v="NO"/>
    <m/>
    <m/>
    <m/>
    <m/>
    <x v="10"/>
    <n v="0"/>
    <n v="0"/>
    <n v="12"/>
    <x v="1"/>
    <n v="0"/>
    <n v="0"/>
    <n v="85.3"/>
    <x v="0"/>
  </r>
  <r>
    <x v="35"/>
    <n v="32006"/>
    <x v="5009"/>
    <n v="1473"/>
    <n v="45791"/>
    <n v="45905"/>
    <s v="Isabel"/>
    <m/>
    <m/>
    <s v="ADMITIDO"/>
    <n v="0"/>
    <m/>
    <m/>
    <s v="NO"/>
    <m/>
    <s v="NO"/>
    <m/>
    <m/>
    <m/>
    <m/>
    <n v="0"/>
    <m/>
    <m/>
    <s v="Deputación Provincial"/>
    <s v="NO"/>
    <s v="NO"/>
    <m/>
    <m/>
    <m/>
    <m/>
    <x v="10"/>
    <n v="0"/>
    <n v="0"/>
    <n v="6"/>
    <x v="1"/>
    <m/>
    <m/>
    <n v="147.30000000000001"/>
    <x v="0"/>
  </r>
  <r>
    <x v="35"/>
    <n v="32007"/>
    <x v="5010"/>
    <n v="1504"/>
    <n v="45791"/>
    <n v="45818"/>
    <s v="Isabel"/>
    <n v="45792"/>
    <s v="FASE 2"/>
    <s v="INADMITIDO"/>
    <n v="0"/>
    <s v="no disponemos de un registro de datos"/>
    <n v="0"/>
    <s v="NO"/>
    <m/>
    <s v="NO"/>
    <m/>
    <n v="0"/>
    <n v="1504"/>
    <n v="0"/>
    <n v="0"/>
    <n v="0"/>
    <n v="0"/>
    <s v="solo perros: Deputación Provincial"/>
    <s v="NO"/>
    <s v="NO"/>
    <m/>
    <m/>
    <m/>
    <m/>
    <x v="10"/>
    <n v="0"/>
    <n v="0"/>
    <n v="14"/>
    <x v="1"/>
    <n v="0"/>
    <n v="1"/>
    <n v="150.4"/>
    <x v="0"/>
  </r>
  <r>
    <x v="35"/>
    <n v="32008"/>
    <x v="5011"/>
    <n v="11176"/>
    <n v="45791"/>
    <n v="45905"/>
    <s v="Isabel"/>
    <m/>
    <m/>
    <m/>
    <n v="0"/>
    <m/>
    <m/>
    <m/>
    <m/>
    <m/>
    <m/>
    <m/>
    <m/>
    <m/>
    <m/>
    <m/>
    <m/>
    <m/>
    <m/>
    <m/>
    <m/>
    <m/>
    <m/>
    <m/>
    <x v="10"/>
    <n v="0"/>
    <n v="0"/>
    <n v="0"/>
    <x v="0"/>
    <m/>
    <m/>
    <n v="1117.5999999999999"/>
    <x v="0"/>
  </r>
  <r>
    <x v="35"/>
    <n v="32009"/>
    <x v="5012"/>
    <n v="13300"/>
    <n v="45791"/>
    <n v="45905"/>
    <s v="Isabel"/>
    <m/>
    <m/>
    <m/>
    <n v="0"/>
    <m/>
    <m/>
    <m/>
    <m/>
    <m/>
    <m/>
    <m/>
    <m/>
    <m/>
    <m/>
    <m/>
    <m/>
    <m/>
    <m/>
    <m/>
    <m/>
    <m/>
    <m/>
    <m/>
    <x v="10"/>
    <n v="0"/>
    <n v="0"/>
    <n v="0"/>
    <x v="0"/>
    <m/>
    <m/>
    <n v="1330"/>
    <x v="0"/>
  </r>
  <r>
    <x v="35"/>
    <n v="32010"/>
    <x v="5013"/>
    <n v="366"/>
    <n v="45791"/>
    <n v="45905"/>
    <s v="Isabel"/>
    <m/>
    <m/>
    <s v="ADMITIDO"/>
    <n v="0"/>
    <m/>
    <m/>
    <s v="NO"/>
    <m/>
    <s v="NO"/>
    <m/>
    <m/>
    <n v="1500"/>
    <n v="1"/>
    <n v="0"/>
    <n v="0"/>
    <n v="0"/>
    <s v="Diputacion de ourense"/>
    <s v="no"/>
    <s v="no"/>
    <m/>
    <m/>
    <m/>
    <m/>
    <x v="10"/>
    <n v="0"/>
    <n v="0"/>
    <n v="10"/>
    <x v="1"/>
    <m/>
    <n v="4.0983606557377046"/>
    <n v="36.6"/>
    <x v="0"/>
  </r>
  <r>
    <x v="35"/>
    <n v="32011"/>
    <x v="5014"/>
    <n v="949"/>
    <n v="45791"/>
    <n v="45908"/>
    <s v="Isabel"/>
    <m/>
    <m/>
    <m/>
    <n v="0"/>
    <m/>
    <m/>
    <s v="NO"/>
    <m/>
    <s v="NO"/>
    <m/>
    <m/>
    <m/>
    <m/>
    <m/>
    <m/>
    <m/>
    <s v="Diputación Provincial de Ourense"/>
    <s v="la Red Provincial_x000a_ofrece atención y avisos de recogida de urgencias las 24 "/>
    <s v="Diputación Provincial de Ourense"/>
    <m/>
    <m/>
    <m/>
    <m/>
    <x v="10"/>
    <n v="0"/>
    <n v="0"/>
    <n v="5"/>
    <x v="1"/>
    <m/>
    <m/>
    <n v="94.9"/>
    <x v="0"/>
  </r>
  <r>
    <x v="35"/>
    <n v="32012"/>
    <x v="5015"/>
    <n v="716"/>
    <n v="45791"/>
    <n v="45908"/>
    <s v="Isabel"/>
    <m/>
    <m/>
    <s v="ADMITIDO"/>
    <n v="0"/>
    <m/>
    <m/>
    <s v="NO pq no hay gatos"/>
    <m/>
    <m/>
    <m/>
    <m/>
    <m/>
    <m/>
    <m/>
    <m/>
    <m/>
    <s v="Diputación Provincial de Ourense"/>
    <s v="NO"/>
    <s v="NO"/>
    <m/>
    <m/>
    <m/>
    <m/>
    <x v="10"/>
    <n v="0"/>
    <n v="0"/>
    <n v="4"/>
    <x v="1"/>
    <m/>
    <m/>
    <n v="71.599999999999994"/>
    <x v="0"/>
  </r>
  <r>
    <x v="35"/>
    <n v="32013"/>
    <x v="5016"/>
    <n v="2199"/>
    <n v="45791"/>
    <n v="45908"/>
    <s v="Isabel"/>
    <m/>
    <m/>
    <m/>
    <n v="0"/>
    <m/>
    <m/>
    <s v="NO"/>
    <m/>
    <s v="SI"/>
    <m/>
    <m/>
    <m/>
    <m/>
    <m/>
    <m/>
    <m/>
    <s v="Diputación Provincial de Ourense y colaboracon con protectoras y veterinarios"/>
    <s v="NO"/>
    <s v="NO"/>
    <m/>
    <m/>
    <m/>
    <m/>
    <x v="10"/>
    <n v="0"/>
    <n v="0"/>
    <n v="5"/>
    <x v="1"/>
    <m/>
    <m/>
    <n v="219.9"/>
    <x v="0"/>
  </r>
  <r>
    <x v="35"/>
    <n v="32014"/>
    <x v="5017"/>
    <n v="1091"/>
    <n v="45791"/>
    <n v="45909"/>
    <s v="Isabel"/>
    <m/>
    <m/>
    <s v="ADMITIDO"/>
    <n v="0"/>
    <s v="NO"/>
    <m/>
    <s v="NO"/>
    <m/>
    <s v="NO"/>
    <m/>
    <m/>
    <m/>
    <m/>
    <m/>
    <m/>
    <m/>
    <s v="NO"/>
    <s v="NO"/>
    <s v="NO"/>
    <m/>
    <m/>
    <m/>
    <m/>
    <x v="10"/>
    <n v="0"/>
    <n v="0"/>
    <n v="6"/>
    <x v="1"/>
    <m/>
    <m/>
    <n v="109.1"/>
    <x v="0"/>
  </r>
  <r>
    <x v="35"/>
    <n v="32015"/>
    <x v="5018"/>
    <n v="792"/>
    <n v="45791"/>
    <n v="45909"/>
    <s v="Isabel"/>
    <m/>
    <m/>
    <m/>
    <n v="0"/>
    <s v="NO"/>
    <m/>
    <s v="DIPUTACIÓN PROVINCIAL DE OURENSE"/>
    <m/>
    <s v="NO"/>
    <m/>
    <n v="792"/>
    <m/>
    <m/>
    <m/>
    <m/>
    <m/>
    <s v="NO"/>
    <s v="Diputación Provincial de Ourense"/>
    <s v="Diputación Provincial de Ourense"/>
    <m/>
    <m/>
    <m/>
    <m/>
    <x v="10"/>
    <n v="0"/>
    <n v="0"/>
    <n v="7"/>
    <x v="1"/>
    <n v="1"/>
    <m/>
    <n v="79.2"/>
    <x v="0"/>
  </r>
  <r>
    <x v="35"/>
    <n v="32016"/>
    <x v="5019"/>
    <n v="644"/>
    <n v="45791"/>
    <n v="45909"/>
    <s v="Isabel"/>
    <m/>
    <m/>
    <s v="ADMITIDO"/>
    <n v="0"/>
    <m/>
    <n v="0"/>
    <s v="NO"/>
    <m/>
    <s v="NO"/>
    <m/>
    <n v="679"/>
    <m/>
    <n v="0"/>
    <n v="0"/>
    <n v="0"/>
    <n v="0"/>
    <s v="Diputación Provincial de Ourense"/>
    <s v="SI"/>
    <s v="SI"/>
    <m/>
    <m/>
    <m/>
    <m/>
    <x v="10"/>
    <n v="0"/>
    <n v="0"/>
    <n v="11"/>
    <x v="1"/>
    <n v="1.0543478260869565"/>
    <m/>
    <n v="64.400000000000006"/>
    <x v="0"/>
  </r>
  <r>
    <x v="35"/>
    <n v="32018"/>
    <x v="5020"/>
    <n v="1194"/>
    <n v="45791"/>
    <n v="45909"/>
    <s v="Isabel"/>
    <m/>
    <m/>
    <m/>
    <n v="0"/>
    <m/>
    <m/>
    <m/>
    <m/>
    <m/>
    <m/>
    <m/>
    <m/>
    <m/>
    <m/>
    <m/>
    <m/>
    <m/>
    <m/>
    <m/>
    <m/>
    <m/>
    <m/>
    <m/>
    <x v="10"/>
    <n v="0"/>
    <n v="0"/>
    <n v="0"/>
    <x v="0"/>
    <m/>
    <m/>
    <n v="119.4"/>
    <x v="0"/>
  </r>
  <r>
    <x v="35"/>
    <n v="32017"/>
    <x v="5021"/>
    <n v="1341"/>
    <n v="45791"/>
    <n v="45909"/>
    <s v="Isabel"/>
    <m/>
    <m/>
    <m/>
    <n v="0"/>
    <m/>
    <m/>
    <m/>
    <m/>
    <m/>
    <m/>
    <m/>
    <m/>
    <m/>
    <m/>
    <m/>
    <m/>
    <m/>
    <m/>
    <m/>
    <m/>
    <m/>
    <m/>
    <m/>
    <x v="10"/>
    <n v="0"/>
    <n v="0"/>
    <n v="0"/>
    <x v="0"/>
    <m/>
    <m/>
    <n v="134.1"/>
    <x v="0"/>
  </r>
  <r>
    <x v="35"/>
    <n v="32019"/>
    <x v="5022"/>
    <n v="14075"/>
    <n v="45791"/>
    <n v="45909"/>
    <s v="Isabel"/>
    <m/>
    <m/>
    <m/>
    <n v="0"/>
    <m/>
    <m/>
    <m/>
    <m/>
    <m/>
    <m/>
    <m/>
    <m/>
    <m/>
    <m/>
    <m/>
    <m/>
    <m/>
    <m/>
    <m/>
    <m/>
    <m/>
    <m/>
    <m/>
    <x v="10"/>
    <n v="0"/>
    <n v="0"/>
    <n v="0"/>
    <x v="0"/>
    <m/>
    <m/>
    <n v="1407.5"/>
    <x v="0"/>
  </r>
  <r>
    <x v="35"/>
    <n v="32020"/>
    <x v="5023"/>
    <n v="2500"/>
    <n v="45791"/>
    <n v="45909"/>
    <s v="Isabel"/>
    <m/>
    <m/>
    <s v="ADMITIDO"/>
    <n v="0"/>
    <m/>
    <m/>
    <s v="NO"/>
    <m/>
    <s v="NO"/>
    <m/>
    <m/>
    <m/>
    <m/>
    <m/>
    <m/>
    <m/>
    <s v="Convenio marco de cooperación entre a Deputación Provincial de Ourense"/>
    <s v="NO"/>
    <s v="NO"/>
    <m/>
    <m/>
    <m/>
    <m/>
    <x v="10"/>
    <n v="0"/>
    <n v="0"/>
    <n v="5"/>
    <x v="1"/>
    <m/>
    <m/>
    <n v="250"/>
    <x v="0"/>
  </r>
  <r>
    <x v="35"/>
    <n v="32022"/>
    <x v="5024"/>
    <n v="1292"/>
    <n v="45791"/>
    <n v="45909"/>
    <s v="Isabel"/>
    <m/>
    <m/>
    <s v="ADMITIDO"/>
    <n v="0"/>
    <m/>
    <m/>
    <s v="NO "/>
    <m/>
    <s v="NO "/>
    <m/>
    <m/>
    <m/>
    <m/>
    <m/>
    <m/>
    <m/>
    <s v="Deputación de Ourense para perros"/>
    <s v="NO"/>
    <s v="NO"/>
    <m/>
    <m/>
    <m/>
    <m/>
    <x v="10"/>
    <n v="0"/>
    <n v="0"/>
    <n v="5"/>
    <x v="1"/>
    <m/>
    <m/>
    <n v="129.19999999999999"/>
    <x v="0"/>
  </r>
  <r>
    <x v="35"/>
    <n v="32021"/>
    <x v="5025"/>
    <n v="951"/>
    <n v="45792"/>
    <n v="45909"/>
    <s v="Isabel"/>
    <m/>
    <m/>
    <s v="ADMITIDO"/>
    <n v="0"/>
    <m/>
    <m/>
    <m/>
    <m/>
    <m/>
    <m/>
    <m/>
    <m/>
    <m/>
    <m/>
    <m/>
    <m/>
    <m/>
    <m/>
    <m/>
    <m/>
    <m/>
    <m/>
    <m/>
    <x v="10"/>
    <n v="0"/>
    <n v="0"/>
    <n v="0"/>
    <x v="0"/>
    <m/>
    <m/>
    <n v="95.1"/>
    <x v="0"/>
  </r>
  <r>
    <x v="35"/>
    <n v="32023"/>
    <x v="5026"/>
    <n v="1238"/>
    <n v="45792"/>
    <n v="45909"/>
    <s v="Isabel"/>
    <m/>
    <m/>
    <s v="ADMITIDO"/>
    <n v="0"/>
    <m/>
    <m/>
    <m/>
    <m/>
    <m/>
    <m/>
    <m/>
    <m/>
    <m/>
    <m/>
    <m/>
    <m/>
    <m/>
    <s v="Asociación de gatos a que se axuda na esterilización"/>
    <m/>
    <m/>
    <m/>
    <m/>
    <m/>
    <x v="10"/>
    <n v="0"/>
    <n v="0"/>
    <n v="1"/>
    <x v="1"/>
    <m/>
    <m/>
    <n v="123.8"/>
    <x v="0"/>
  </r>
  <r>
    <x v="35"/>
    <n v="32024"/>
    <x v="5027"/>
    <n v="5727"/>
    <n v="45792"/>
    <n v="45909"/>
    <s v="Isabel"/>
    <m/>
    <m/>
    <m/>
    <n v="0"/>
    <m/>
    <m/>
    <m/>
    <m/>
    <m/>
    <m/>
    <m/>
    <m/>
    <m/>
    <m/>
    <m/>
    <m/>
    <m/>
    <m/>
    <m/>
    <m/>
    <m/>
    <m/>
    <m/>
    <x v="10"/>
    <n v="0"/>
    <n v="0"/>
    <n v="0"/>
    <x v="0"/>
    <m/>
    <m/>
    <n v="572.70000000000005"/>
    <x v="0"/>
  </r>
  <r>
    <x v="35"/>
    <n v="32025"/>
    <x v="5028"/>
    <n v="1076"/>
    <n v="45792"/>
    <n v="45909"/>
    <s v="Isabel"/>
    <m/>
    <m/>
    <s v="ADMITIDO"/>
    <n v="0"/>
    <m/>
    <m/>
    <m/>
    <m/>
    <m/>
    <m/>
    <m/>
    <m/>
    <m/>
    <m/>
    <m/>
    <m/>
    <m/>
    <m/>
    <m/>
    <m/>
    <m/>
    <m/>
    <m/>
    <x v="10"/>
    <n v="0"/>
    <n v="0"/>
    <n v="0"/>
    <x v="0"/>
    <m/>
    <m/>
    <n v="107.6"/>
    <x v="0"/>
  </r>
  <r>
    <x v="35"/>
    <n v="32029"/>
    <x v="5029"/>
    <n v="478"/>
    <n v="45792"/>
    <n v="45909"/>
    <s v="Isabel"/>
    <m/>
    <m/>
    <m/>
    <n v="0"/>
    <m/>
    <m/>
    <m/>
    <m/>
    <m/>
    <m/>
    <m/>
    <m/>
    <m/>
    <m/>
    <m/>
    <m/>
    <m/>
    <m/>
    <m/>
    <m/>
    <m/>
    <m/>
    <m/>
    <x v="10"/>
    <n v="0"/>
    <n v="0"/>
    <n v="0"/>
    <x v="0"/>
    <m/>
    <m/>
    <n v="47.8"/>
    <x v="0"/>
  </r>
  <r>
    <x v="35"/>
    <n v="32026"/>
    <x v="5030"/>
    <n v="3172"/>
    <n v="45792"/>
    <n v="45909"/>
    <s v="Isabel"/>
    <m/>
    <m/>
    <s v="ADMITIDO"/>
    <n v="0"/>
    <m/>
    <n v="0"/>
    <s v="NO"/>
    <m/>
    <s v="NO"/>
    <m/>
    <m/>
    <n v="3172"/>
    <m/>
    <n v="0"/>
    <n v="0"/>
    <n v="0"/>
    <s v="Deputación Provincial de Ourense"/>
    <m/>
    <s v="NO"/>
    <m/>
    <m/>
    <m/>
    <m/>
    <x v="10"/>
    <n v="0"/>
    <n v="0"/>
    <n v="9"/>
    <x v="1"/>
    <m/>
    <n v="1"/>
    <n v="317.2"/>
    <x v="0"/>
  </r>
  <r>
    <x v="35"/>
    <n v="32027"/>
    <x v="5031"/>
    <n v="1024"/>
    <n v="45792"/>
    <n v="45909"/>
    <s v="Isabel"/>
    <m/>
    <m/>
    <m/>
    <n v="0"/>
    <m/>
    <m/>
    <m/>
    <m/>
    <m/>
    <m/>
    <m/>
    <m/>
    <m/>
    <m/>
    <m/>
    <m/>
    <m/>
    <m/>
    <m/>
    <m/>
    <m/>
    <m/>
    <m/>
    <x v="10"/>
    <n v="0"/>
    <n v="0"/>
    <n v="0"/>
    <x v="0"/>
    <m/>
    <m/>
    <n v="102.4"/>
    <x v="0"/>
  </r>
  <r>
    <x v="35"/>
    <n v="32028"/>
    <x v="5032"/>
    <n v="1586"/>
    <n v="45792"/>
    <n v="45909"/>
    <s v="Isabel"/>
    <m/>
    <m/>
    <s v="ADMITIDO"/>
    <n v="0"/>
    <m/>
    <m/>
    <m/>
    <m/>
    <m/>
    <m/>
    <m/>
    <m/>
    <m/>
    <m/>
    <m/>
    <m/>
    <m/>
    <m/>
    <m/>
    <m/>
    <m/>
    <m/>
    <m/>
    <x v="10"/>
    <n v="0"/>
    <n v="0"/>
    <n v="0"/>
    <x v="0"/>
    <m/>
    <m/>
    <n v="158.6"/>
    <x v="0"/>
  </r>
  <r>
    <x v="35"/>
    <n v="32030"/>
    <x v="5033"/>
    <n v="1079"/>
    <n v="45792"/>
    <n v="45909"/>
    <s v="Isabel"/>
    <m/>
    <m/>
    <s v="ADMITIDO"/>
    <n v="0"/>
    <m/>
    <m/>
    <m/>
    <m/>
    <m/>
    <m/>
    <m/>
    <m/>
    <m/>
    <m/>
    <m/>
    <m/>
    <s v="Diputación Provincial de Ourense"/>
    <m/>
    <m/>
    <m/>
    <m/>
    <m/>
    <m/>
    <x v="10"/>
    <n v="0"/>
    <n v="0"/>
    <n v="1"/>
    <x v="1"/>
    <m/>
    <m/>
    <n v="107.9"/>
    <x v="0"/>
  </r>
  <r>
    <x v="35"/>
    <n v="32031"/>
    <x v="5034"/>
    <n v="1102"/>
    <n v="45792"/>
    <n v="45909"/>
    <s v="Isabel"/>
    <m/>
    <m/>
    <s v="ADMITIDO"/>
    <n v="0"/>
    <m/>
    <m/>
    <s v="SI"/>
    <n v="2023"/>
    <s v="NO"/>
    <n v="0"/>
    <n v="1102"/>
    <n v="500"/>
    <m/>
    <m/>
    <m/>
    <m/>
    <m/>
    <s v="SI"/>
    <s v="NO"/>
    <m/>
    <m/>
    <m/>
    <m/>
    <x v="10"/>
    <n v="0"/>
    <n v="0"/>
    <n v="8"/>
    <x v="1"/>
    <n v="1"/>
    <n v="0.45372050816696913"/>
    <n v="110.2"/>
    <x v="0"/>
  </r>
  <r>
    <x v="35"/>
    <n v="32033"/>
    <x v="5035"/>
    <n v="664"/>
    <n v="45792"/>
    <n v="45909"/>
    <s v="Isabel"/>
    <m/>
    <m/>
    <m/>
    <n v="0"/>
    <m/>
    <m/>
    <m/>
    <m/>
    <m/>
    <m/>
    <m/>
    <m/>
    <m/>
    <m/>
    <m/>
    <m/>
    <m/>
    <m/>
    <m/>
    <m/>
    <m/>
    <m/>
    <m/>
    <x v="10"/>
    <n v="0"/>
    <n v="0"/>
    <n v="0"/>
    <x v="0"/>
    <m/>
    <m/>
    <n v="66.400000000000006"/>
    <x v="0"/>
  </r>
  <r>
    <x v="35"/>
    <n v="32034"/>
    <x v="5036"/>
    <n v="1186"/>
    <n v="45792"/>
    <n v="45910"/>
    <s v="Isabel"/>
    <m/>
    <m/>
    <s v="ADMITIDO"/>
    <n v="0"/>
    <m/>
    <m/>
    <m/>
    <m/>
    <m/>
    <m/>
    <m/>
    <m/>
    <m/>
    <m/>
    <m/>
    <m/>
    <m/>
    <m/>
    <m/>
    <m/>
    <m/>
    <m/>
    <m/>
    <x v="10"/>
    <n v="0"/>
    <n v="0"/>
    <n v="0"/>
    <x v="0"/>
    <m/>
    <m/>
    <n v="118.6"/>
    <x v="0"/>
  </r>
  <r>
    <x v="35"/>
    <n v="32035"/>
    <x v="5037"/>
    <n v="1357"/>
    <n v="45792"/>
    <n v="45910"/>
    <s v="Isabel"/>
    <m/>
    <m/>
    <m/>
    <n v="0"/>
    <m/>
    <m/>
    <m/>
    <m/>
    <m/>
    <m/>
    <m/>
    <m/>
    <m/>
    <m/>
    <m/>
    <m/>
    <m/>
    <m/>
    <m/>
    <m/>
    <m/>
    <m/>
    <m/>
    <x v="10"/>
    <n v="0"/>
    <n v="0"/>
    <n v="0"/>
    <x v="0"/>
    <m/>
    <m/>
    <n v="135.69999999999999"/>
    <x v="0"/>
  </r>
  <r>
    <x v="35"/>
    <n v="32038"/>
    <x v="5038"/>
    <n v="437"/>
    <n v="45792"/>
    <n v="45910"/>
    <s v="Isabel"/>
    <m/>
    <m/>
    <m/>
    <n v="0"/>
    <m/>
    <m/>
    <m/>
    <m/>
    <m/>
    <m/>
    <m/>
    <m/>
    <m/>
    <m/>
    <m/>
    <m/>
    <m/>
    <m/>
    <m/>
    <m/>
    <m/>
    <m/>
    <m/>
    <x v="10"/>
    <n v="0"/>
    <n v="0"/>
    <n v="0"/>
    <x v="0"/>
    <m/>
    <m/>
    <n v="43.7"/>
    <x v="0"/>
  </r>
  <r>
    <x v="35"/>
    <n v="32039"/>
    <x v="5039"/>
    <n v="1164"/>
    <n v="45792"/>
    <n v="45910"/>
    <s v="Isabel"/>
    <m/>
    <m/>
    <s v="ADMITIDO"/>
    <n v="0"/>
    <s v="2022: 20-25 gatps"/>
    <n v="0"/>
    <s v="No existe"/>
    <m/>
    <s v="NO"/>
    <n v="0"/>
    <m/>
    <m/>
    <n v="4"/>
    <n v="3"/>
    <n v="0"/>
    <n v="0"/>
    <s v="Diputación Provincial de Ourense"/>
    <s v="NO"/>
    <s v="NO"/>
    <m/>
    <m/>
    <m/>
    <m/>
    <x v="10"/>
    <n v="0"/>
    <n v="0"/>
    <n v="12"/>
    <x v="1"/>
    <m/>
    <m/>
    <n v="116.4"/>
    <x v="0"/>
  </r>
  <r>
    <x v="35"/>
    <n v="32040"/>
    <x v="5040"/>
    <n v="1481"/>
    <n v="45792"/>
    <n v="45910"/>
    <s v="Isabel"/>
    <m/>
    <m/>
    <m/>
    <n v="0"/>
    <m/>
    <m/>
    <s v="tiene partida 2025 (no da detalles)"/>
    <m/>
    <m/>
    <m/>
    <m/>
    <m/>
    <m/>
    <m/>
    <m/>
    <m/>
    <s v="convenio con un centro veterinario (no da detalles)"/>
    <m/>
    <m/>
    <m/>
    <m/>
    <m/>
    <m/>
    <x v="10"/>
    <n v="0"/>
    <n v="0"/>
    <n v="2"/>
    <x v="1"/>
    <m/>
    <m/>
    <n v="148.1"/>
    <x v="0"/>
  </r>
  <r>
    <x v="35"/>
    <n v="32041"/>
    <x v="5041"/>
    <n v="718"/>
    <n v="45792"/>
    <n v="45910"/>
    <s v="Isabel"/>
    <m/>
    <m/>
    <s v="ADMITIDO"/>
    <n v="0"/>
    <m/>
    <m/>
    <m/>
    <m/>
    <m/>
    <m/>
    <m/>
    <m/>
    <m/>
    <m/>
    <m/>
    <m/>
    <m/>
    <m/>
    <m/>
    <m/>
    <m/>
    <m/>
    <m/>
    <x v="10"/>
    <n v="0"/>
    <n v="0"/>
    <n v="0"/>
    <x v="0"/>
    <m/>
    <m/>
    <n v="71.8"/>
    <x v="0"/>
  </r>
  <r>
    <x v="35"/>
    <n v="32042"/>
    <x v="5042"/>
    <n v="1820"/>
    <n v="45792"/>
    <n v="45910"/>
    <s v="Isabel"/>
    <m/>
    <m/>
    <m/>
    <n v="0"/>
    <m/>
    <m/>
    <s v="no existe"/>
    <m/>
    <m/>
    <m/>
    <m/>
    <m/>
    <m/>
    <m/>
    <m/>
    <m/>
    <s v="NO"/>
    <s v="NO"/>
    <s v="NO"/>
    <m/>
    <m/>
    <m/>
    <m/>
    <x v="10"/>
    <n v="0"/>
    <n v="0"/>
    <n v="4"/>
    <x v="1"/>
    <m/>
    <m/>
    <n v="182"/>
    <x v="0"/>
  </r>
  <r>
    <x v="35"/>
    <n v="32043"/>
    <x v="5043"/>
    <n v="2837"/>
    <n v="45792"/>
    <n v="45910"/>
    <s v="Isabel"/>
    <m/>
    <m/>
    <m/>
    <n v="0"/>
    <m/>
    <m/>
    <m/>
    <m/>
    <m/>
    <m/>
    <m/>
    <m/>
    <m/>
    <m/>
    <m/>
    <m/>
    <m/>
    <m/>
    <m/>
    <m/>
    <m/>
    <m/>
    <m/>
    <x v="10"/>
    <n v="0"/>
    <n v="0"/>
    <n v="0"/>
    <x v="0"/>
    <m/>
    <m/>
    <n v="283.7"/>
    <x v="0"/>
  </r>
  <r>
    <x v="35"/>
    <n v="32044"/>
    <x v="5044"/>
    <n v="798"/>
    <n v="45792"/>
    <n v="45910"/>
    <s v="Isabel"/>
    <m/>
    <m/>
    <s v="ADMITIDO"/>
    <n v="0"/>
    <m/>
    <m/>
    <m/>
    <m/>
    <m/>
    <m/>
    <m/>
    <m/>
    <m/>
    <m/>
    <m/>
    <m/>
    <m/>
    <m/>
    <m/>
    <m/>
    <m/>
    <m/>
    <m/>
    <x v="10"/>
    <n v="0"/>
    <n v="0"/>
    <n v="0"/>
    <x v="0"/>
    <m/>
    <m/>
    <n v="79.8"/>
    <x v="0"/>
  </r>
  <r>
    <x v="35"/>
    <n v="32045"/>
    <x v="5045"/>
    <n v="2742"/>
    <n v="45792"/>
    <n v="45910"/>
    <s v="Isabel"/>
    <m/>
    <m/>
    <m/>
    <n v="0"/>
    <m/>
    <n v="0"/>
    <s v="NO"/>
    <m/>
    <s v="NO"/>
    <m/>
    <m/>
    <m/>
    <n v="0"/>
    <n v="0"/>
    <n v="0"/>
    <n v="0"/>
    <s v="NO"/>
    <s v="NO"/>
    <s v="NO"/>
    <m/>
    <m/>
    <m/>
    <m/>
    <x v="10"/>
    <n v="0"/>
    <n v="0"/>
    <n v="10"/>
    <x v="1"/>
    <m/>
    <m/>
    <n v="274.2"/>
    <x v="0"/>
  </r>
  <r>
    <x v="35"/>
    <n v="32046"/>
    <x v="5046"/>
    <n v="1109"/>
    <n v="45792"/>
    <n v="45910"/>
    <s v="Isabel"/>
    <m/>
    <m/>
    <m/>
    <n v="0"/>
    <m/>
    <m/>
    <m/>
    <m/>
    <m/>
    <m/>
    <m/>
    <m/>
    <m/>
    <m/>
    <m/>
    <m/>
    <m/>
    <m/>
    <m/>
    <m/>
    <m/>
    <m/>
    <m/>
    <x v="10"/>
    <n v="0"/>
    <n v="0"/>
    <n v="0"/>
    <x v="0"/>
    <m/>
    <m/>
    <n v="110.9"/>
    <x v="0"/>
  </r>
  <r>
    <x v="35"/>
    <n v="32047"/>
    <x v="5047"/>
    <n v="1916"/>
    <n v="45792"/>
    <n v="45910"/>
    <s v="Isabel"/>
    <m/>
    <m/>
    <s v="ADMITIDO"/>
    <n v="0"/>
    <m/>
    <m/>
    <m/>
    <m/>
    <m/>
    <m/>
    <m/>
    <m/>
    <m/>
    <m/>
    <m/>
    <m/>
    <m/>
    <m/>
    <m/>
    <m/>
    <m/>
    <m/>
    <m/>
    <x v="10"/>
    <n v="0"/>
    <n v="0"/>
    <n v="0"/>
    <x v="0"/>
    <m/>
    <m/>
    <n v="191.6"/>
    <x v="0"/>
  </r>
  <r>
    <x v="35"/>
    <n v="32048"/>
    <x v="5048"/>
    <n v="1006"/>
    <n v="45792"/>
    <n v="45910"/>
    <s v="Isabel"/>
    <m/>
    <m/>
    <s v="ADMITIDO"/>
    <n v="0"/>
    <m/>
    <m/>
    <m/>
    <m/>
    <m/>
    <m/>
    <m/>
    <m/>
    <m/>
    <m/>
    <m/>
    <m/>
    <m/>
    <m/>
    <m/>
    <m/>
    <m/>
    <m/>
    <m/>
    <x v="10"/>
    <n v="0"/>
    <n v="0"/>
    <n v="0"/>
    <x v="0"/>
    <m/>
    <m/>
    <n v="100.6"/>
    <x v="0"/>
  </r>
  <r>
    <x v="35"/>
    <n v="32049"/>
    <x v="5049"/>
    <n v="670"/>
    <n v="45792"/>
    <n v="45910"/>
    <s v="Isabel"/>
    <m/>
    <m/>
    <m/>
    <n v="0"/>
    <m/>
    <m/>
    <m/>
    <m/>
    <m/>
    <m/>
    <m/>
    <m/>
    <m/>
    <m/>
    <m/>
    <m/>
    <m/>
    <m/>
    <m/>
    <m/>
    <m/>
    <m/>
    <m/>
    <x v="10"/>
    <n v="0"/>
    <n v="0"/>
    <n v="0"/>
    <x v="0"/>
    <m/>
    <m/>
    <n v="67"/>
    <x v="0"/>
  </r>
  <r>
    <x v="35"/>
    <n v="32050"/>
    <x v="5050"/>
    <n v="2397"/>
    <n v="45792"/>
    <n v="45910"/>
    <s v="Isabel"/>
    <m/>
    <m/>
    <m/>
    <n v="0"/>
    <m/>
    <m/>
    <m/>
    <m/>
    <m/>
    <m/>
    <m/>
    <m/>
    <m/>
    <m/>
    <m/>
    <m/>
    <m/>
    <m/>
    <m/>
    <m/>
    <m/>
    <m/>
    <m/>
    <x v="10"/>
    <n v="0"/>
    <n v="0"/>
    <n v="0"/>
    <x v="0"/>
    <m/>
    <m/>
    <n v="239.7"/>
    <x v="0"/>
  </r>
  <r>
    <x v="35"/>
    <n v="32051"/>
    <x v="5051"/>
    <n v="1418"/>
    <n v="45792"/>
    <n v="45910"/>
    <s v="Isabel"/>
    <m/>
    <m/>
    <m/>
    <n v="0"/>
    <m/>
    <m/>
    <m/>
    <m/>
    <m/>
    <m/>
    <m/>
    <m/>
    <m/>
    <m/>
    <m/>
    <m/>
    <m/>
    <m/>
    <m/>
    <m/>
    <m/>
    <m/>
    <m/>
    <x v="10"/>
    <n v="0"/>
    <n v="0"/>
    <n v="0"/>
    <x v="0"/>
    <m/>
    <m/>
    <n v="141.80000000000001"/>
    <x v="0"/>
  </r>
  <r>
    <x v="35"/>
    <n v="32052"/>
    <x v="5052"/>
    <n v="2048"/>
    <n v="45792"/>
    <n v="45910"/>
    <s v="Isabel"/>
    <m/>
    <m/>
    <m/>
    <n v="0"/>
    <m/>
    <m/>
    <m/>
    <m/>
    <m/>
    <m/>
    <m/>
    <m/>
    <m/>
    <m/>
    <m/>
    <m/>
    <m/>
    <m/>
    <m/>
    <m/>
    <m/>
    <m/>
    <m/>
    <x v="10"/>
    <n v="0"/>
    <n v="0"/>
    <n v="0"/>
    <x v="0"/>
    <m/>
    <m/>
    <n v="204.8"/>
    <x v="0"/>
  </r>
  <r>
    <x v="35"/>
    <n v="32053"/>
    <x v="5053"/>
    <n v="1711"/>
    <n v="45792"/>
    <n v="45910"/>
    <s v="Isabel"/>
    <m/>
    <m/>
    <s v="ADMITIDO"/>
    <n v="0"/>
    <m/>
    <n v="0"/>
    <s v="NO"/>
    <m/>
    <s v="NO"/>
    <m/>
    <m/>
    <n v="1730"/>
    <n v="10"/>
    <m/>
    <m/>
    <m/>
    <s v="Convenio asinado ca Deputación Provincial de Ourense para a recollida de animais abandonados"/>
    <s v="Servicio da Deputación é un servicio 24/7"/>
    <s v="NO"/>
    <m/>
    <m/>
    <m/>
    <m/>
    <x v="10"/>
    <n v="0"/>
    <n v="0"/>
    <n v="8"/>
    <x v="1"/>
    <m/>
    <n v="1.0111046171829339"/>
    <n v="171.1"/>
    <x v="0"/>
  </r>
  <r>
    <x v="35"/>
    <n v="32054"/>
    <x v="5054"/>
    <n v="104891"/>
    <n v="45792"/>
    <n v="45910"/>
    <s v="Isabel"/>
    <m/>
    <m/>
    <s v="ADMITIDO"/>
    <n v="0"/>
    <m/>
    <m/>
    <s v="NO"/>
    <m/>
    <s v="SI"/>
    <m/>
    <n v="200000"/>
    <m/>
    <n v="253"/>
    <n v="752"/>
    <n v="22"/>
    <n v="82"/>
    <s v="Protectora de animais Progape"/>
    <s v="SI"/>
    <s v="SI"/>
    <m/>
    <m/>
    <m/>
    <m/>
    <x v="10"/>
    <n v="0"/>
    <n v="0"/>
    <n v="10"/>
    <x v="1"/>
    <n v="1.9067412838089064"/>
    <m/>
    <n v="10489.1"/>
    <x v="0"/>
  </r>
  <r>
    <x v="35"/>
    <n v="32055"/>
    <x v="5055"/>
    <n v="1352"/>
    <n v="45792"/>
    <n v="45910"/>
    <s v="Isabel"/>
    <m/>
    <m/>
    <s v="ADMITIDO"/>
    <n v="0"/>
    <m/>
    <m/>
    <s v="NO"/>
    <m/>
    <s v="NO"/>
    <m/>
    <m/>
    <m/>
    <n v="0"/>
    <n v="0"/>
    <n v="0"/>
    <n v="0"/>
    <s v="DEPUTACION DE OURENSE"/>
    <s v="NO"/>
    <s v="NO"/>
    <m/>
    <m/>
    <m/>
    <m/>
    <x v="10"/>
    <n v="0"/>
    <n v="0"/>
    <n v="10"/>
    <x v="1"/>
    <m/>
    <m/>
    <n v="135.19999999999999"/>
    <x v="0"/>
  </r>
  <r>
    <x v="35"/>
    <n v="32056"/>
    <x v="5056"/>
    <n v="1534"/>
    <n v="45792"/>
    <n v="45910"/>
    <s v="Isabel"/>
    <m/>
    <m/>
    <m/>
    <n v="0"/>
    <m/>
    <m/>
    <m/>
    <m/>
    <m/>
    <m/>
    <m/>
    <m/>
    <m/>
    <m/>
    <m/>
    <m/>
    <s v="dirijase Excma. Deputación Provincial de Ourens"/>
    <m/>
    <m/>
    <m/>
    <m/>
    <m/>
    <m/>
    <x v="10"/>
    <n v="0"/>
    <n v="0"/>
    <n v="1"/>
    <x v="1"/>
    <m/>
    <m/>
    <n v="153.4"/>
    <x v="0"/>
  </r>
  <r>
    <x v="35"/>
    <n v="32057"/>
    <x v="5057"/>
    <n v="522"/>
    <n v="45792"/>
    <n v="45910"/>
    <s v="Isabel"/>
    <m/>
    <m/>
    <m/>
    <n v="0"/>
    <m/>
    <m/>
    <m/>
    <m/>
    <m/>
    <m/>
    <m/>
    <m/>
    <m/>
    <m/>
    <m/>
    <m/>
    <m/>
    <m/>
    <m/>
    <m/>
    <m/>
    <m/>
    <m/>
    <x v="10"/>
    <n v="0"/>
    <n v="0"/>
    <n v="0"/>
    <x v="0"/>
    <m/>
    <m/>
    <n v="52.2"/>
    <x v="0"/>
  </r>
  <r>
    <x v="35"/>
    <n v="32058"/>
    <x v="5058"/>
    <n v="6731"/>
    <n v="45792"/>
    <n v="45910"/>
    <s v="Isabel"/>
    <m/>
    <m/>
    <s v="ADMITIDO"/>
    <n v="0"/>
    <m/>
    <m/>
    <m/>
    <m/>
    <m/>
    <m/>
    <m/>
    <m/>
    <m/>
    <m/>
    <m/>
    <m/>
    <m/>
    <m/>
    <m/>
    <m/>
    <m/>
    <m/>
    <m/>
    <x v="10"/>
    <n v="0"/>
    <n v="0"/>
    <n v="0"/>
    <x v="0"/>
    <m/>
    <m/>
    <n v="673.1"/>
    <x v="0"/>
  </r>
  <r>
    <x v="35"/>
    <n v="32059"/>
    <x v="5059"/>
    <n v="1761"/>
    <n v="45792"/>
    <n v="45910"/>
    <s v="Isabel"/>
    <m/>
    <m/>
    <m/>
    <n v="0"/>
    <m/>
    <m/>
    <m/>
    <m/>
    <m/>
    <m/>
    <m/>
    <m/>
    <m/>
    <m/>
    <m/>
    <m/>
    <m/>
    <m/>
    <m/>
    <m/>
    <m/>
    <m/>
    <m/>
    <x v="10"/>
    <n v="0"/>
    <n v="0"/>
    <n v="0"/>
    <x v="0"/>
    <m/>
    <m/>
    <n v="176.1"/>
    <x v="0"/>
  </r>
  <r>
    <x v="35"/>
    <n v="32060"/>
    <x v="5060"/>
    <n v="861"/>
    <n v="45792"/>
    <n v="45910"/>
    <s v="Isabel"/>
    <m/>
    <m/>
    <m/>
    <n v="0"/>
    <m/>
    <m/>
    <s v="NO"/>
    <m/>
    <s v="NO"/>
    <m/>
    <m/>
    <m/>
    <m/>
    <m/>
    <m/>
    <m/>
    <s v="NO"/>
    <s v="NO"/>
    <s v="NO"/>
    <m/>
    <m/>
    <m/>
    <m/>
    <x v="10"/>
    <n v="0"/>
    <n v="0"/>
    <n v="5"/>
    <x v="1"/>
    <m/>
    <m/>
    <n v="86.1"/>
    <x v="0"/>
  </r>
  <r>
    <x v="35"/>
    <n v="32061"/>
    <x v="5061"/>
    <n v="1119"/>
    <n v="45792"/>
    <n v="45910"/>
    <s v="Isabel"/>
    <m/>
    <m/>
    <s v="ADMITIDO"/>
    <n v="0"/>
    <m/>
    <n v="0"/>
    <s v="NO"/>
    <m/>
    <s v="NO"/>
    <m/>
    <m/>
    <m/>
    <n v="3"/>
    <m/>
    <n v="0"/>
    <n v="0"/>
    <s v="Diputación Provincial de Ourense"/>
    <s v="Diputación Provincial de Ourense"/>
    <s v="NO"/>
    <m/>
    <m/>
    <m/>
    <m/>
    <x v="10"/>
    <n v="0"/>
    <n v="0"/>
    <n v="9"/>
    <x v="1"/>
    <m/>
    <m/>
    <n v="111.9"/>
    <x v="0"/>
  </r>
  <r>
    <x v="35"/>
    <n v="32063"/>
    <x v="5062"/>
    <n v="1968"/>
    <n v="45792"/>
    <n v="45910"/>
    <s v="Isabel"/>
    <m/>
    <m/>
    <m/>
    <n v="0"/>
    <m/>
    <m/>
    <m/>
    <m/>
    <m/>
    <m/>
    <m/>
    <m/>
    <m/>
    <m/>
    <m/>
    <m/>
    <m/>
    <m/>
    <m/>
    <m/>
    <m/>
    <m/>
    <m/>
    <x v="10"/>
    <n v="0"/>
    <n v="0"/>
    <n v="0"/>
    <x v="0"/>
    <m/>
    <m/>
    <n v="196.8"/>
    <x v="0"/>
  </r>
  <r>
    <x v="35"/>
    <n v="32064"/>
    <x v="5063"/>
    <n v="458"/>
    <n v="45792"/>
    <n v="45910"/>
    <s v="Isabel"/>
    <m/>
    <m/>
    <m/>
    <n v="0"/>
    <m/>
    <m/>
    <m/>
    <m/>
    <m/>
    <m/>
    <m/>
    <m/>
    <m/>
    <m/>
    <m/>
    <m/>
    <m/>
    <m/>
    <m/>
    <m/>
    <m/>
    <m/>
    <m/>
    <x v="10"/>
    <n v="0"/>
    <n v="0"/>
    <n v="0"/>
    <x v="0"/>
    <m/>
    <m/>
    <n v="45.8"/>
    <x v="0"/>
  </r>
  <r>
    <x v="35"/>
    <n v="32062"/>
    <x v="5064"/>
    <n v="832"/>
    <n v="45792"/>
    <n v="45910"/>
    <s v="Isabel"/>
    <m/>
    <m/>
    <m/>
    <n v="0"/>
    <m/>
    <m/>
    <m/>
    <m/>
    <m/>
    <m/>
    <m/>
    <m/>
    <m/>
    <m/>
    <m/>
    <m/>
    <m/>
    <m/>
    <m/>
    <m/>
    <m/>
    <m/>
    <m/>
    <x v="10"/>
    <n v="0"/>
    <n v="0"/>
    <n v="0"/>
    <x v="0"/>
    <m/>
    <m/>
    <n v="83.2"/>
    <x v="0"/>
  </r>
  <r>
    <x v="35"/>
    <n v="32065"/>
    <x v="5065"/>
    <n v="755"/>
    <n v="45792"/>
    <n v="45910"/>
    <s v="Isabel"/>
    <m/>
    <m/>
    <m/>
    <n v="0"/>
    <m/>
    <m/>
    <m/>
    <m/>
    <m/>
    <m/>
    <m/>
    <m/>
    <m/>
    <m/>
    <m/>
    <m/>
    <m/>
    <m/>
    <m/>
    <m/>
    <m/>
    <m/>
    <m/>
    <x v="10"/>
    <n v="0"/>
    <n v="0"/>
    <n v="0"/>
    <x v="0"/>
    <m/>
    <m/>
    <n v="75.5"/>
    <x v="0"/>
  </r>
  <r>
    <x v="35"/>
    <n v="32066"/>
    <x v="5066"/>
    <n v="594"/>
    <n v="45792"/>
    <n v="45910"/>
    <s v="Isabel"/>
    <m/>
    <m/>
    <m/>
    <n v="0"/>
    <m/>
    <n v="0"/>
    <s v="NO"/>
    <m/>
    <s v="NO"/>
    <m/>
    <n v="0"/>
    <n v="0"/>
    <n v="0"/>
    <n v="0"/>
    <n v="0"/>
    <n v="0"/>
    <s v="Diputación Provincial de Ourense en virtud del Convenio Marco"/>
    <m/>
    <s v="0"/>
    <m/>
    <m/>
    <m/>
    <m/>
    <x v="10"/>
    <n v="0"/>
    <n v="0"/>
    <n v="12"/>
    <x v="1"/>
    <n v="0"/>
    <n v="0"/>
    <n v="59.4"/>
    <x v="0"/>
  </r>
  <r>
    <x v="35"/>
    <n v="32067"/>
    <x v="5067"/>
    <n v="1179"/>
    <n v="45792"/>
    <n v="45910"/>
    <s v="Isabel"/>
    <m/>
    <m/>
    <m/>
    <n v="0"/>
    <m/>
    <m/>
    <m/>
    <m/>
    <m/>
    <m/>
    <m/>
    <m/>
    <m/>
    <m/>
    <m/>
    <m/>
    <m/>
    <m/>
    <m/>
    <m/>
    <m/>
    <m/>
    <m/>
    <x v="10"/>
    <n v="0"/>
    <n v="0"/>
    <n v="0"/>
    <x v="0"/>
    <m/>
    <m/>
    <n v="117.9"/>
    <x v="0"/>
  </r>
  <r>
    <x v="35"/>
    <n v="32068"/>
    <x v="5068"/>
    <n v="1508"/>
    <n v="45792"/>
    <n v="45910"/>
    <s v="Isabel"/>
    <m/>
    <m/>
    <m/>
    <n v="0"/>
    <m/>
    <m/>
    <s v="NO"/>
    <m/>
    <s v="NO"/>
    <m/>
    <m/>
    <m/>
    <m/>
    <m/>
    <m/>
    <m/>
    <m/>
    <s v="NO"/>
    <s v="NO"/>
    <m/>
    <m/>
    <m/>
    <m/>
    <x v="10"/>
    <n v="0"/>
    <n v="0"/>
    <n v="4"/>
    <x v="1"/>
    <m/>
    <m/>
    <n v="150.80000000000001"/>
    <x v="0"/>
  </r>
  <r>
    <x v="35"/>
    <n v="32069"/>
    <x v="5069"/>
    <n v="4936"/>
    <n v="45793"/>
    <n v="45910"/>
    <s v="Isabel"/>
    <m/>
    <m/>
    <m/>
    <n v="0"/>
    <m/>
    <m/>
    <s v="SI"/>
    <n v="2024"/>
    <m/>
    <m/>
    <n v="3000"/>
    <m/>
    <m/>
    <m/>
    <m/>
    <m/>
    <s v="NO"/>
    <s v="NO"/>
    <s v="NO"/>
    <m/>
    <m/>
    <m/>
    <m/>
    <x v="10"/>
    <n v="0"/>
    <n v="0"/>
    <n v="6"/>
    <x v="1"/>
    <n v="0.60777957860615883"/>
    <m/>
    <n v="493.6"/>
    <x v="0"/>
  </r>
  <r>
    <x v="35"/>
    <n v="32071"/>
    <x v="5070"/>
    <n v="1407"/>
    <n v="45793"/>
    <n v="45910"/>
    <s v="Isabel"/>
    <m/>
    <m/>
    <s v="ADMITIDO"/>
    <n v="0"/>
    <m/>
    <m/>
    <s v="no tiene, se está elaborando una ordenanza reguladora de la gestión ética de colonias felinas sin premura"/>
    <m/>
    <s v="no procede"/>
    <m/>
    <m/>
    <n v="1407"/>
    <n v="3"/>
    <n v="0"/>
    <n v="0"/>
    <n v="0"/>
    <s v="Diputación Provincial de Ourense en virtud del Convenio Marco"/>
    <m/>
    <m/>
    <m/>
    <m/>
    <m/>
    <m/>
    <x v="10"/>
    <n v="0"/>
    <n v="0"/>
    <n v="8"/>
    <x v="1"/>
    <m/>
    <n v="1"/>
    <n v="140.69999999999999"/>
    <x v="0"/>
  </r>
  <r>
    <x v="35"/>
    <n v="32072"/>
    <x v="5071"/>
    <n v="4223"/>
    <n v="45793"/>
    <n v="45910"/>
    <s v="Isabel"/>
    <m/>
    <m/>
    <s v="ADMITIDO"/>
    <n v="0"/>
    <m/>
    <m/>
    <s v="en fase de estudio"/>
    <m/>
    <s v="no"/>
    <m/>
    <m/>
    <m/>
    <m/>
    <m/>
    <m/>
    <m/>
    <s v="NO"/>
    <s v="NO"/>
    <s v="NO"/>
    <m/>
    <m/>
    <m/>
    <m/>
    <x v="10"/>
    <n v="0"/>
    <n v="0"/>
    <n v="5"/>
    <x v="1"/>
    <m/>
    <m/>
    <n v="422.3"/>
    <x v="0"/>
  </r>
  <r>
    <x v="35"/>
    <n v="32073"/>
    <x v="5072"/>
    <n v="1390"/>
    <n v="45793"/>
    <n v="45818"/>
    <s v="Isabel"/>
    <n v="45804"/>
    <s v="FASE 2"/>
    <s v="DESESTIMA"/>
    <n v="0"/>
    <s v="NO EXISTE CENSO"/>
    <n v="0"/>
    <m/>
    <s v="NO"/>
    <s v="NO"/>
    <m/>
    <m/>
    <n v="1390"/>
    <m/>
    <m/>
    <m/>
    <m/>
    <m/>
    <s v="NO"/>
    <s v="NO"/>
    <m/>
    <m/>
    <m/>
    <m/>
    <x v="10"/>
    <n v="0"/>
    <n v="0"/>
    <n v="8"/>
    <x v="1"/>
    <m/>
    <n v="1"/>
    <n v="139"/>
    <x v="0"/>
  </r>
  <r>
    <x v="35"/>
    <n v="32074"/>
    <x v="5073"/>
    <n v="1039"/>
    <n v="45793"/>
    <n v="45910"/>
    <s v="Isabel"/>
    <m/>
    <m/>
    <m/>
    <n v="0"/>
    <m/>
    <m/>
    <m/>
    <m/>
    <m/>
    <m/>
    <m/>
    <m/>
    <m/>
    <m/>
    <m/>
    <m/>
    <m/>
    <m/>
    <m/>
    <m/>
    <m/>
    <m/>
    <m/>
    <x v="10"/>
    <n v="0"/>
    <n v="0"/>
    <n v="0"/>
    <x v="0"/>
    <m/>
    <m/>
    <n v="103.9"/>
    <x v="0"/>
  </r>
  <r>
    <x v="35"/>
    <n v="32075"/>
    <x v="5074"/>
    <n v="5718"/>
    <n v="45793"/>
    <n v="45910"/>
    <s v="Isabel"/>
    <m/>
    <m/>
    <m/>
    <n v="0"/>
    <m/>
    <n v="0"/>
    <s v="NO"/>
    <m/>
    <s v="NO"/>
    <n v="0"/>
    <m/>
    <m/>
    <m/>
    <m/>
    <m/>
    <m/>
    <s v="Diputación Provincial de Ourense"/>
    <s v="NO"/>
    <s v="NO"/>
    <m/>
    <m/>
    <m/>
    <m/>
    <x v="10"/>
    <n v="0"/>
    <n v="0"/>
    <n v="7"/>
    <x v="1"/>
    <m/>
    <m/>
    <n v="571.79999999999995"/>
    <x v="0"/>
  </r>
  <r>
    <x v="35"/>
    <n v="32076"/>
    <x v="5075"/>
    <n v="1989"/>
    <n v="45793"/>
    <n v="45910"/>
    <s v="Isabel"/>
    <m/>
    <m/>
    <m/>
    <n v="0"/>
    <m/>
    <n v="0"/>
    <s v="NO"/>
    <m/>
    <s v="NO"/>
    <m/>
    <m/>
    <m/>
    <m/>
    <m/>
    <m/>
    <m/>
    <s v="Diputación Provincial de Ourense"/>
    <s v="NO"/>
    <s v="NO"/>
    <m/>
    <m/>
    <m/>
    <m/>
    <x v="10"/>
    <n v="0"/>
    <n v="0"/>
    <n v="6"/>
    <x v="1"/>
    <m/>
    <m/>
    <n v="198.9"/>
    <x v="0"/>
  </r>
  <r>
    <x v="35"/>
    <n v="32070"/>
    <x v="5076"/>
    <n v="518"/>
    <n v="45793"/>
    <n v="45835"/>
    <s v="Isabel"/>
    <n v="45804"/>
    <s v="FASE 2"/>
    <s v="INADMITIDO"/>
    <n v="0"/>
    <m/>
    <n v="0"/>
    <s v="NO"/>
    <m/>
    <m/>
    <m/>
    <n v="0"/>
    <n v="0"/>
    <n v="3"/>
    <n v="0"/>
    <n v="0"/>
    <n v="0"/>
    <s v="Diputación de Ourense"/>
    <s v="NO"/>
    <s v="NO"/>
    <m/>
    <m/>
    <m/>
    <m/>
    <x v="10"/>
    <n v="0"/>
    <n v="0"/>
    <n v="12"/>
    <x v="1"/>
    <n v="0"/>
    <n v="0"/>
    <n v="51.8"/>
    <x v="0"/>
  </r>
  <r>
    <x v="35"/>
    <n v="32077"/>
    <x v="5077"/>
    <n v="1113"/>
    <n v="45793"/>
    <n v="45910"/>
    <s v="Isabel"/>
    <m/>
    <m/>
    <s v="ADMITIDO"/>
    <n v="0"/>
    <s v="no hay datos"/>
    <m/>
    <s v="no hay datos"/>
    <s v="no hay datos"/>
    <s v="no hay datos"/>
    <m/>
    <n v="1200"/>
    <m/>
    <n v="2"/>
    <n v="0"/>
    <m/>
    <m/>
    <s v="no hay datos"/>
    <s v="Deputación de Ourense: Servicio de recogida de animales abandonados"/>
    <s v="no hay datos"/>
    <m/>
    <m/>
    <m/>
    <m/>
    <x v="10"/>
    <n v="0"/>
    <n v="0"/>
    <n v="10"/>
    <x v="1"/>
    <n v="1.0781671159029649"/>
    <m/>
    <n v="111.3"/>
    <x v="0"/>
  </r>
  <r>
    <x v="35"/>
    <n v="32078"/>
    <x v="5078"/>
    <n v="1069"/>
    <n v="45793"/>
    <n v="45818"/>
    <s v="Isabel"/>
    <n v="45796"/>
    <s v="FASE 2"/>
    <s v="INADMITIDO"/>
    <n v="0"/>
    <m/>
    <m/>
    <s v="NO"/>
    <m/>
    <s v="NO HAY GATOS"/>
    <m/>
    <n v="0"/>
    <n v="0"/>
    <n v="0"/>
    <n v="0"/>
    <n v="0"/>
    <n v="0"/>
    <s v="NO"/>
    <s v="NO"/>
    <s v="NO"/>
    <m/>
    <m/>
    <m/>
    <m/>
    <x v="10"/>
    <n v="0"/>
    <n v="0"/>
    <n v="12"/>
    <x v="1"/>
    <n v="0"/>
    <n v="0"/>
    <n v="106.9"/>
    <x v="0"/>
  </r>
  <r>
    <x v="35"/>
    <n v="32079"/>
    <x v="5079"/>
    <n v="1488"/>
    <n v="45793"/>
    <n v="45910"/>
    <s v="Isabel"/>
    <m/>
    <m/>
    <m/>
    <n v="0"/>
    <m/>
    <m/>
    <m/>
    <m/>
    <m/>
    <m/>
    <m/>
    <m/>
    <m/>
    <m/>
    <m/>
    <m/>
    <m/>
    <m/>
    <m/>
    <m/>
    <m/>
    <m/>
    <m/>
    <x v="10"/>
    <n v="0"/>
    <n v="0"/>
    <n v="0"/>
    <x v="0"/>
    <m/>
    <m/>
    <n v="148.80000000000001"/>
    <x v="0"/>
  </r>
  <r>
    <x v="35"/>
    <n v="32080"/>
    <x v="5080"/>
    <n v="326"/>
    <n v="45793"/>
    <n v="45910"/>
    <s v="Isabel"/>
    <m/>
    <m/>
    <m/>
    <n v="0"/>
    <m/>
    <m/>
    <s v="NO"/>
    <m/>
    <n v="0"/>
    <m/>
    <m/>
    <m/>
    <m/>
    <m/>
    <m/>
    <m/>
    <s v="Deputación Provincial de Ourense"/>
    <s v="NO"/>
    <s v="NO"/>
    <m/>
    <m/>
    <m/>
    <m/>
    <x v="10"/>
    <n v="0"/>
    <n v="0"/>
    <n v="5"/>
    <x v="1"/>
    <m/>
    <m/>
    <n v="32.6"/>
    <x v="0"/>
  </r>
  <r>
    <x v="35"/>
    <n v="32081"/>
    <x v="5081"/>
    <n v="2333"/>
    <n v="45793"/>
    <n v="45910"/>
    <s v="Isabel"/>
    <m/>
    <m/>
    <m/>
    <n v="0"/>
    <s v=" "/>
    <m/>
    <s v="no"/>
    <m/>
    <s v="no"/>
    <m/>
    <m/>
    <m/>
    <m/>
    <n v="0"/>
    <m/>
    <n v="0"/>
    <m/>
    <s v="Diputación Provincial de Ourense"/>
    <m/>
    <m/>
    <m/>
    <m/>
    <m/>
    <x v="10"/>
    <n v="0"/>
    <n v="0"/>
    <n v="6"/>
    <x v="1"/>
    <m/>
    <m/>
    <n v="233.3"/>
    <x v="0"/>
  </r>
  <r>
    <x v="35"/>
    <n v="32082"/>
    <x v="5082"/>
    <n v="1220"/>
    <n v="45793"/>
    <n v="45910"/>
    <s v="Isabel"/>
    <m/>
    <m/>
    <s v="ADMITIDO"/>
    <n v="0"/>
    <m/>
    <m/>
    <m/>
    <m/>
    <m/>
    <m/>
    <m/>
    <m/>
    <m/>
    <m/>
    <m/>
    <m/>
    <s v="Deputación de Ourense en virtude do Convenio marco"/>
    <m/>
    <m/>
    <m/>
    <m/>
    <m/>
    <m/>
    <x v="10"/>
    <n v="0"/>
    <n v="0"/>
    <n v="1"/>
    <x v="1"/>
    <m/>
    <m/>
    <n v="122"/>
    <x v="0"/>
  </r>
  <r>
    <x v="35"/>
    <n v="32083"/>
    <x v="5083"/>
    <n v="887"/>
    <n v="45793"/>
    <n v="45910"/>
    <s v="Isabel"/>
    <m/>
    <m/>
    <m/>
    <n v="0"/>
    <m/>
    <m/>
    <m/>
    <m/>
    <m/>
    <m/>
    <m/>
    <m/>
    <m/>
    <m/>
    <m/>
    <m/>
    <m/>
    <m/>
    <m/>
    <m/>
    <m/>
    <m/>
    <m/>
    <x v="10"/>
    <n v="0"/>
    <n v="0"/>
    <n v="0"/>
    <x v="0"/>
    <m/>
    <m/>
    <n v="88.7"/>
    <x v="0"/>
  </r>
  <r>
    <x v="35"/>
    <n v="32084"/>
    <x v="5084"/>
    <n v="955"/>
    <n v="45793"/>
    <n v="45910"/>
    <s v="Isabel"/>
    <m/>
    <m/>
    <m/>
    <n v="0"/>
    <m/>
    <n v="0"/>
    <s v="NO"/>
    <s v="NO"/>
    <s v="NO"/>
    <m/>
    <n v="0"/>
    <n v="0"/>
    <n v="0"/>
    <n v="0"/>
    <n v="0"/>
    <n v="0"/>
    <s v="Deputación Provincial de Ourense"/>
    <s v="Deputación Provincial de Ourense"/>
    <s v="NO"/>
    <m/>
    <m/>
    <m/>
    <m/>
    <x v="10"/>
    <n v="0"/>
    <n v="0"/>
    <n v="14"/>
    <x v="1"/>
    <n v="0"/>
    <n v="0"/>
    <n v="95.5"/>
    <x v="0"/>
  </r>
  <r>
    <x v="35"/>
    <n v="32085"/>
    <x v="5085"/>
    <n v="13798"/>
    <n v="45793"/>
    <n v="45910"/>
    <s v="Isabel"/>
    <m/>
    <m/>
    <m/>
    <n v="0"/>
    <m/>
    <m/>
    <m/>
    <m/>
    <m/>
    <m/>
    <m/>
    <m/>
    <m/>
    <m/>
    <m/>
    <m/>
    <m/>
    <m/>
    <m/>
    <m/>
    <m/>
    <m/>
    <m/>
    <x v="10"/>
    <n v="0"/>
    <n v="0"/>
    <n v="0"/>
    <x v="0"/>
    <m/>
    <m/>
    <n v="1379.8"/>
    <x v="0"/>
  </r>
  <r>
    <x v="35"/>
    <n v="32086"/>
    <x v="5086"/>
    <n v="2736"/>
    <n v="45833"/>
    <n v="45910"/>
    <s v="Isabel"/>
    <m/>
    <m/>
    <m/>
    <n v="0"/>
    <m/>
    <m/>
    <m/>
    <m/>
    <m/>
    <m/>
    <m/>
    <m/>
    <m/>
    <m/>
    <m/>
    <m/>
    <m/>
    <m/>
    <m/>
    <m/>
    <m/>
    <m/>
    <m/>
    <x v="10"/>
    <n v="0"/>
    <n v="0"/>
    <n v="0"/>
    <x v="0"/>
    <m/>
    <m/>
    <n v="273.60000000000002"/>
    <x v="0"/>
  </r>
  <r>
    <x v="35"/>
    <n v="32087"/>
    <x v="5087"/>
    <n v="1854"/>
    <n v="45793"/>
    <n v="45910"/>
    <s v="Isabel"/>
    <m/>
    <m/>
    <m/>
    <n v="0"/>
    <m/>
    <m/>
    <s v="NO"/>
    <m/>
    <m/>
    <m/>
    <m/>
    <m/>
    <m/>
    <m/>
    <m/>
    <m/>
    <s v="Diputación Provincial de Ourense"/>
    <m/>
    <m/>
    <m/>
    <m/>
    <m/>
    <m/>
    <x v="10"/>
    <n v="0"/>
    <n v="0"/>
    <n v="2"/>
    <x v="1"/>
    <m/>
    <m/>
    <n v="185.4"/>
    <x v="0"/>
  </r>
  <r>
    <x v="35"/>
    <n v="32088"/>
    <x v="5088"/>
    <n v="1822"/>
    <n v="45909"/>
    <n v="45910"/>
    <s v="Isabel"/>
    <n v="45910"/>
    <s v="FASE 2"/>
    <m/>
    <n v="0"/>
    <s v="-"/>
    <n v="0"/>
    <s v="NO"/>
    <m/>
    <s v="NO"/>
    <m/>
    <m/>
    <n v="1822"/>
    <m/>
    <m/>
    <m/>
    <m/>
    <s v="Diputación Provincial de Ourense"/>
    <s v="Diputación Provincial de Ourense"/>
    <s v="NO"/>
    <m/>
    <m/>
    <m/>
    <m/>
    <x v="10"/>
    <n v="0"/>
    <n v="0"/>
    <n v="9"/>
    <x v="1"/>
    <m/>
    <n v="1"/>
    <n v="182.2"/>
    <x v="0"/>
  </r>
  <r>
    <x v="35"/>
    <n v="32089"/>
    <x v="5089"/>
    <n v="1199"/>
    <n v="45793"/>
    <n v="45910"/>
    <s v="Isabel"/>
    <m/>
    <m/>
    <m/>
    <n v="0"/>
    <m/>
    <m/>
    <m/>
    <m/>
    <m/>
    <m/>
    <m/>
    <m/>
    <m/>
    <m/>
    <m/>
    <m/>
    <m/>
    <m/>
    <m/>
    <m/>
    <m/>
    <m/>
    <m/>
    <x v="10"/>
    <n v="0"/>
    <n v="0"/>
    <n v="0"/>
    <x v="0"/>
    <m/>
    <m/>
    <n v="119.9"/>
    <x v="0"/>
  </r>
  <r>
    <x v="35"/>
    <n v="32090"/>
    <x v="5090"/>
    <n v="795"/>
    <n v="45793"/>
    <n v="45910"/>
    <s v="Isabel"/>
    <m/>
    <m/>
    <m/>
    <n v="0"/>
    <m/>
    <m/>
    <m/>
    <m/>
    <m/>
    <m/>
    <m/>
    <m/>
    <m/>
    <m/>
    <m/>
    <m/>
    <m/>
    <m/>
    <m/>
    <m/>
    <m/>
    <m/>
    <m/>
    <x v="10"/>
    <n v="0"/>
    <n v="0"/>
    <n v="0"/>
    <x v="0"/>
    <m/>
    <m/>
    <n v="79.5"/>
    <x v="0"/>
  </r>
  <r>
    <x v="35"/>
    <n v="32091"/>
    <x v="5091"/>
    <n v="1662"/>
    <n v="45793"/>
    <n v="45910"/>
    <s v="Isabel"/>
    <m/>
    <m/>
    <m/>
    <n v="0"/>
    <m/>
    <n v="0"/>
    <s v="NO"/>
    <m/>
    <n v="0"/>
    <m/>
    <m/>
    <m/>
    <m/>
    <m/>
    <m/>
    <m/>
    <m/>
    <m/>
    <m/>
    <m/>
    <m/>
    <m/>
    <m/>
    <x v="10"/>
    <n v="0"/>
    <n v="0"/>
    <n v="4"/>
    <x v="1"/>
    <m/>
    <m/>
    <n v="166.2"/>
    <x v="0"/>
  </r>
  <r>
    <x v="35"/>
    <n v="32092"/>
    <x v="5092"/>
    <n v="510"/>
    <n v="45793"/>
    <n v="45910"/>
    <s v="Isabel"/>
    <m/>
    <m/>
    <m/>
    <n v="0"/>
    <m/>
    <n v="0"/>
    <s v="NO"/>
    <m/>
    <s v="NO"/>
    <m/>
    <m/>
    <m/>
    <m/>
    <m/>
    <m/>
    <m/>
    <s v="NO"/>
    <s v="NO"/>
    <s v="NO"/>
    <m/>
    <m/>
    <m/>
    <m/>
    <x v="10"/>
    <n v="0"/>
    <n v="0"/>
    <n v="6"/>
    <x v="1"/>
    <m/>
    <m/>
    <n v="51"/>
    <x v="0"/>
  </r>
  <r>
    <x v="35"/>
    <n v="32032"/>
    <x v="5093"/>
    <n v="9632"/>
    <n v="45793"/>
    <n v="45818"/>
    <s v="Isabel"/>
    <n v="45797"/>
    <s v="FASE 2"/>
    <s v="INADMITIDO"/>
    <n v="0"/>
    <m/>
    <m/>
    <s v="Protocolo de gestión de Colonias Felinas&quot;"/>
    <n v="45715"/>
    <m/>
    <m/>
    <n v="0"/>
    <n v="0"/>
    <m/>
    <m/>
    <m/>
    <m/>
    <s v="Asoc. Animalista da Rúa"/>
    <s v="perrera municipal está delegada en la Diputación Provincial de Ourense"/>
    <m/>
    <m/>
    <m/>
    <m/>
    <m/>
    <x v="10"/>
    <n v="0"/>
    <n v="0"/>
    <n v="6"/>
    <x v="1"/>
    <n v="0"/>
    <n v="0"/>
    <n v="963.2"/>
    <x v="0"/>
  </r>
  <r>
    <x v="35"/>
    <n v="32036"/>
    <x v="5094"/>
    <n v="1352"/>
    <n v="45793"/>
    <n v="45910"/>
    <s v="Isabel"/>
    <m/>
    <m/>
    <m/>
    <n v="0"/>
    <m/>
    <m/>
    <s v="NO. Quieren hacerlo pero sin prisa pq no hay gatos"/>
    <m/>
    <n v="0"/>
    <m/>
    <m/>
    <m/>
    <n v="1"/>
    <n v="0"/>
    <n v="0"/>
    <n v="0"/>
    <s v="Diputación Provincial de Ourense en virtud del Convenio Marco"/>
    <m/>
    <m/>
    <m/>
    <m/>
    <m/>
    <m/>
    <x v="10"/>
    <n v="0"/>
    <n v="0"/>
    <n v="7"/>
    <x v="1"/>
    <m/>
    <m/>
    <n v="135.19999999999999"/>
    <x v="0"/>
  </r>
  <r>
    <x v="35"/>
    <n v="32037"/>
    <x v="5095"/>
    <n v="673"/>
    <n v="45793"/>
    <n v="45910"/>
    <s v="Isabel"/>
    <m/>
    <m/>
    <m/>
    <n v="0"/>
    <m/>
    <m/>
    <s v="NO"/>
    <m/>
    <s v="no"/>
    <m/>
    <n v="500"/>
    <m/>
    <m/>
    <m/>
    <m/>
    <m/>
    <m/>
    <m/>
    <m/>
    <m/>
    <m/>
    <m/>
    <m/>
    <x v="10"/>
    <n v="0"/>
    <n v="0"/>
    <n v="3"/>
    <x v="1"/>
    <n v="0.74294205052005946"/>
    <m/>
    <n v="67.3"/>
    <x v="0"/>
  </r>
  <r>
    <x v="36"/>
    <n v="35001"/>
    <x v="5096"/>
    <n v="5670"/>
    <n v="45769"/>
    <s v="02/11/2025 2679/2025"/>
    <s v="Roly"/>
    <n v="45978"/>
    <s v="FASE 2 "/>
    <n v="45978"/>
    <n v="400"/>
    <s v="11/25"/>
    <n v="0.2"/>
    <s v="No"/>
    <m/>
    <s v="Si"/>
    <n v="0.15"/>
    <n v="0"/>
    <n v="15000"/>
    <n v="28"/>
    <m/>
    <n v="3"/>
    <n v="3"/>
    <s v="Empresa privada para la recogida de animales (NO INDICAN CUAL)"/>
    <s v="Si"/>
    <s v="No"/>
    <m/>
    <m/>
    <m/>
    <m/>
    <x v="17"/>
    <n v="0.2"/>
    <n v="80"/>
    <n v="14"/>
    <x v="1"/>
    <n v="0"/>
    <n v="2.6455026455026456"/>
    <n v="567"/>
    <x v="1"/>
  </r>
  <r>
    <x v="36"/>
    <n v="35002"/>
    <x v="5097"/>
    <n v="33179"/>
    <n v="45769"/>
    <s v="02/11/2025 2680/2025"/>
    <s v="Roly"/>
    <s v="22/01/26 Recibo por email el documento firmado digitalmente del 24/11/25. Dicen que no pudieron remitirlo por no localizarme ¿?...."/>
    <s v="FASE 2"/>
    <m/>
    <n v="3000"/>
    <s v="?"/>
    <n v="50"/>
    <s v="No"/>
    <m/>
    <s v="Si"/>
    <n v="0.28139999999999998"/>
    <m/>
    <n v="98100"/>
    <n v="497"/>
    <m/>
    <n v="29"/>
    <m/>
    <s v="Animales y Piensos ARPIPLÁN S.L"/>
    <s v="Si"/>
    <s v="Si"/>
    <m/>
    <m/>
    <m/>
    <m/>
    <x v="17"/>
    <n v="0.5"/>
    <n v="1500"/>
    <n v="12"/>
    <x v="1"/>
    <m/>
    <n v="2.956689472256548"/>
    <n v="3317.9"/>
    <x v="1"/>
  </r>
  <r>
    <x v="36"/>
    <n v="35020"/>
    <x v="5098"/>
    <n v="7449"/>
    <n v="45769"/>
    <s v="02/11/2025 2681/2025"/>
    <s v="Roly"/>
    <m/>
    <s v="FASE 2"/>
    <m/>
    <n v="0"/>
    <m/>
    <m/>
    <m/>
    <m/>
    <m/>
    <m/>
    <m/>
    <m/>
    <m/>
    <m/>
    <m/>
    <m/>
    <m/>
    <m/>
    <m/>
    <m/>
    <m/>
    <m/>
    <m/>
    <x v="17"/>
    <n v="0"/>
    <n v="0"/>
    <n v="0"/>
    <x v="0"/>
    <m/>
    <m/>
    <n v="744.9"/>
    <x v="0"/>
  </r>
  <r>
    <x v="36"/>
    <n v="35003"/>
    <x v="5099"/>
    <n v="13832"/>
    <n v="45769"/>
    <s v="02/11/2025 2682/2025"/>
    <s v="Roly"/>
    <n v="45980"/>
    <s v="FASE 2"/>
    <n v="45980"/>
    <n v="155"/>
    <s v="?"/>
    <n v="0.82579999999999998"/>
    <s v="No"/>
    <m/>
    <s v="Si"/>
    <n v="0.41289999999999999"/>
    <n v="5200"/>
    <m/>
    <m/>
    <m/>
    <m/>
    <m/>
    <s v="Mancomunidad de Municipios Centro Sur Fuerteventura"/>
    <s v="?"/>
    <s v="?"/>
    <m/>
    <m/>
    <m/>
    <m/>
    <x v="17"/>
    <n v="0.82579999999999998"/>
    <n v="128"/>
    <n v="10"/>
    <x v="1"/>
    <n v="0.37593984962406013"/>
    <m/>
    <n v="1383.2"/>
    <x v="1"/>
  </r>
  <r>
    <x v="36"/>
    <n v="35004"/>
    <x v="5100"/>
    <n v="68169"/>
    <n v="45769"/>
    <s v=" 02/11/2025 2692/2025"/>
    <s v="Roly"/>
    <n v="46018"/>
    <s v="FASE 2"/>
    <s v="27/12/25. Envian respuesta enviada el 16/12 y rechazan el 27/12."/>
    <n v="0"/>
    <m/>
    <m/>
    <m/>
    <m/>
    <m/>
    <m/>
    <m/>
    <m/>
    <m/>
    <m/>
    <m/>
    <m/>
    <m/>
    <m/>
    <m/>
    <m/>
    <m/>
    <m/>
    <m/>
    <x v="17"/>
    <n v="0"/>
    <n v="0"/>
    <n v="0"/>
    <x v="0"/>
    <m/>
    <m/>
    <n v="6816.9"/>
    <x v="0"/>
  </r>
  <r>
    <x v="36"/>
    <n v="35005"/>
    <x v="5101"/>
    <n v="1029"/>
    <n v="45769"/>
    <s v="02/11/2025 2683/2025"/>
    <s v="Roly"/>
    <n v="45995"/>
    <s v="FASE 2"/>
    <n v="45995"/>
    <n v="0"/>
    <m/>
    <m/>
    <s v="No"/>
    <m/>
    <s v="No"/>
    <n v="0"/>
    <n v="5000"/>
    <n v="5000"/>
    <m/>
    <m/>
    <m/>
    <m/>
    <s v="Mediante subvención del Cabildo de Gran Canaria se contrata un veterinario, no nombran quien es."/>
    <s v="No"/>
    <s v="No"/>
    <m/>
    <m/>
    <m/>
    <m/>
    <x v="17"/>
    <n v="0"/>
    <n v="0"/>
    <n v="9"/>
    <x v="1"/>
    <n v="4.8590864917395526"/>
    <n v="4.8590864917395526"/>
    <n v="102.9"/>
    <x v="0"/>
  </r>
  <r>
    <x v="36"/>
    <n v="35006"/>
    <x v="5102"/>
    <n v="38936"/>
    <n v="45769"/>
    <s v="02/11/2025 2685/2025"/>
    <s v="Roly"/>
    <n v="45982"/>
    <s v="FASE 2"/>
    <n v="45982"/>
    <n v="2574"/>
    <n v="45980"/>
    <n v="0.97"/>
    <s v="Si"/>
    <n v="42999"/>
    <s v="Si"/>
    <n v="0.17680000000000001"/>
    <n v="2000"/>
    <n v="82827"/>
    <n v="73"/>
    <n v="0"/>
    <n v="0"/>
    <n v="0"/>
    <s v="Veterinario D. Iban Carlos Pérez Santana y FUMIPLAGAS CANARIAS 2021 S.L"/>
    <s v="Si"/>
    <s v="Si"/>
    <m/>
    <m/>
    <m/>
    <m/>
    <x v="17"/>
    <n v="0.97"/>
    <n v="2497"/>
    <n v="16"/>
    <x v="2"/>
    <n v="5.1366344770906104E-2"/>
    <n v="2.1272601191699199"/>
    <n v="3893.6"/>
    <x v="1"/>
  </r>
  <r>
    <x v="36"/>
    <n v="35007"/>
    <x v="5103"/>
    <n v="812"/>
    <n v="45769"/>
    <s v="02/11/2025 2686/2025"/>
    <s v="Roly"/>
    <n v="46055"/>
    <s v="FASE 2"/>
    <n v="46055"/>
    <n v="400"/>
    <s v="01/26"/>
    <n v="0.08"/>
    <s v="No"/>
    <m/>
    <s v="Si"/>
    <n v="0.05"/>
    <m/>
    <m/>
    <n v="62"/>
    <n v="62"/>
    <n v="0"/>
    <n v="0"/>
    <s v="?"/>
    <s v="?"/>
    <s v="?"/>
    <m/>
    <m/>
    <m/>
    <m/>
    <x v="17"/>
    <n v="0.08"/>
    <n v="32"/>
    <n v="13"/>
    <x v="1"/>
    <m/>
    <m/>
    <n v="81.2"/>
    <x v="3"/>
  </r>
  <r>
    <x v="36"/>
    <n v="35008"/>
    <x v="5104"/>
    <n v="7688"/>
    <n v="45769"/>
    <s v="02/11/2025 2687/2025"/>
    <s v="Roly"/>
    <n v="46057"/>
    <s v="FASE 2"/>
    <n v="46057"/>
    <n v="0"/>
    <m/>
    <m/>
    <s v="Se desconocen los datos"/>
    <m/>
    <s v="Si"/>
    <m/>
    <n v="7500"/>
    <n v="7500"/>
    <m/>
    <m/>
    <m/>
    <m/>
    <s v="Colegio de Veterinarios de Las Palmas"/>
    <s v="Si"/>
    <s v="Si"/>
    <m/>
    <m/>
    <m/>
    <m/>
    <x v="17"/>
    <n v="0"/>
    <n v="0"/>
    <n v="7"/>
    <x v="1"/>
    <n v="0.97554630593132152"/>
    <n v="0.97554630593132152"/>
    <n v="768.8"/>
    <x v="0"/>
  </r>
  <r>
    <x v="36"/>
    <n v="35009"/>
    <x v="5105"/>
    <n v="24811"/>
    <n v="45769"/>
    <s v="02/11/2025 2688/2025"/>
    <s v="Roly"/>
    <n v="45993"/>
    <s v="FASE 2"/>
    <m/>
    <n v="1825"/>
    <s v="10/25"/>
    <n v="0.56999999999999995"/>
    <s v="No"/>
    <m/>
    <s v="Si"/>
    <n v="0.43840000000000001"/>
    <n v="30000"/>
    <n v="20000"/>
    <n v="158"/>
    <n v="73"/>
    <n v="1"/>
    <n v="3"/>
    <s v="Rescate Animal (empresa privada) y Protectora de animales &quot;7 días por 7 vidas&quot;"/>
    <s v="Si, por Rescate Animal"/>
    <s v="Si, por el Hospital Veterinario Universitario"/>
    <m/>
    <m/>
    <m/>
    <m/>
    <x v="17"/>
    <n v="0.56999999999999995"/>
    <n v="1040"/>
    <n v="15"/>
    <x v="1"/>
    <n v="1.2091411067671598"/>
    <n v="0.8060940711781065"/>
    <n v="2481.1"/>
    <x v="1"/>
  </r>
  <r>
    <x v="36"/>
    <n v="35010"/>
    <x v="5106"/>
    <n v="5567"/>
    <n v="45769"/>
    <s v="02/11/2025 2691/2025"/>
    <s v="Roly"/>
    <m/>
    <s v="FASE 2"/>
    <m/>
    <n v="0"/>
    <m/>
    <m/>
    <m/>
    <m/>
    <m/>
    <m/>
    <m/>
    <m/>
    <m/>
    <m/>
    <m/>
    <m/>
    <m/>
    <m/>
    <m/>
    <m/>
    <m/>
    <m/>
    <m/>
    <x v="17"/>
    <n v="0"/>
    <n v="0"/>
    <n v="0"/>
    <x v="0"/>
    <m/>
    <m/>
    <n v="556.70000000000005"/>
    <x v="0"/>
  </r>
  <r>
    <x v="36"/>
    <n v="35011"/>
    <x v="5107"/>
    <n v="32747"/>
    <n v="45769"/>
    <s v="02/11/2025 2690/2025"/>
    <s v="Roly"/>
    <n v="45989"/>
    <s v="FASE 2"/>
    <n v="45989"/>
    <n v="1577"/>
    <n v="45989"/>
    <s v=""/>
    <s v="Si"/>
    <n v="42124"/>
    <s v="Si"/>
    <n v="0.37719999999999998"/>
    <n v="30000"/>
    <n v="45000"/>
    <m/>
    <m/>
    <m/>
    <m/>
    <s v="Asociación Animalista de la Villa de Ingenio y Colegio Oficial de Veterinarios de Las Palmas"/>
    <s v="?"/>
    <s v="?"/>
    <m/>
    <m/>
    <m/>
    <m/>
    <x v="17"/>
    <m/>
    <n v="0"/>
    <n v="12"/>
    <x v="1"/>
    <n v="0.91611445323235718"/>
    <n v="1.3741716798485357"/>
    <n v="3274.7"/>
    <x v="1"/>
  </r>
  <r>
    <x v="36"/>
    <n v="35016"/>
    <x v="5108"/>
    <n v="380436"/>
    <n v="45769"/>
    <m/>
    <s v="Roly"/>
    <n v="45845"/>
    <s v="FASE 2"/>
    <m/>
    <n v="4091"/>
    <n v="45839"/>
    <n v="0.4496"/>
    <s v="Si"/>
    <n v="2020"/>
    <s v="Si"/>
    <n v="0.2097"/>
    <n v="12500"/>
    <n v="12500"/>
    <n v="980"/>
    <n v="518"/>
    <m/>
    <m/>
    <s v="No"/>
    <s v="Si"/>
    <s v="Si"/>
    <m/>
    <m/>
    <m/>
    <m/>
    <x v="17"/>
    <n v="0.4496"/>
    <n v="1839"/>
    <n v="14"/>
    <x v="1"/>
    <n v="3.2857037714622173E-2"/>
    <n v="3.2857037714622173E-2"/>
    <n v="38043.599999999999"/>
    <x v="1"/>
  </r>
  <r>
    <x v="36"/>
    <n v="35012"/>
    <x v="5109"/>
    <n v="21175"/>
    <n v="45769"/>
    <s v="02/11/2025 2693/2025"/>
    <s v="Roly"/>
    <m/>
    <s v="FASE 2"/>
    <m/>
    <n v="0"/>
    <m/>
    <m/>
    <m/>
    <m/>
    <m/>
    <m/>
    <m/>
    <m/>
    <m/>
    <m/>
    <m/>
    <m/>
    <m/>
    <m/>
    <m/>
    <m/>
    <m/>
    <m/>
    <m/>
    <x v="17"/>
    <n v="0"/>
    <n v="0"/>
    <n v="0"/>
    <x v="0"/>
    <m/>
    <m/>
    <n v="2117.5"/>
    <x v="0"/>
  </r>
  <r>
    <x v="36"/>
    <n v="35013"/>
    <x v="2466"/>
    <n v="7987"/>
    <n v="45769"/>
    <s v="02/11/2025 2694/2025"/>
    <s v="Roly"/>
    <n v="46003"/>
    <s v="FASE 2"/>
    <n v="46003"/>
    <n v="224"/>
    <n v="45991"/>
    <n v="0.4"/>
    <s v="Si"/>
    <n v="44475"/>
    <s v="Apenas"/>
    <m/>
    <n v="7500"/>
    <n v="7500"/>
    <m/>
    <m/>
    <m/>
    <m/>
    <s v="Veterinario Jose Antonio Guerra Marrero"/>
    <s v="Si"/>
    <s v="Si"/>
    <m/>
    <m/>
    <m/>
    <m/>
    <x v="17"/>
    <n v="0.4"/>
    <n v="90"/>
    <n v="11"/>
    <x v="1"/>
    <n v="0.93902591711531236"/>
    <n v="0.93902591711531236"/>
    <n v="798.7"/>
    <x v="1"/>
  </r>
  <r>
    <x v="36"/>
    <n v="35014"/>
    <x v="5110"/>
    <n v="29693"/>
    <n v="45769"/>
    <s v="02/11/2025 2695/2025"/>
    <s v="Roly"/>
    <n v="46059"/>
    <s v="FASE 2"/>
    <s v="06/02/26 -El Ayto. alega: La información fue facilitada por este Ayuntamiento a usted y al Comisionado, desde el pasado 11 de diciembre de 2025, tal y como queda acreditado mediante los tres documentos que se adjuntan. NO ADJUNTAN NADA Y NO HE RECIBIDO RESPUESTA COMO ELLOS DICEN."/>
    <n v="0"/>
    <m/>
    <m/>
    <m/>
    <m/>
    <m/>
    <m/>
    <m/>
    <m/>
    <m/>
    <m/>
    <m/>
    <m/>
    <m/>
    <m/>
    <m/>
    <m/>
    <m/>
    <m/>
    <m/>
    <x v="17"/>
    <n v="0"/>
    <n v="0"/>
    <n v="0"/>
    <x v="0"/>
    <m/>
    <m/>
    <n v="2969.3"/>
    <x v="0"/>
  </r>
  <r>
    <x v="36"/>
    <n v="35015"/>
    <x v="5111"/>
    <n v="21614"/>
    <n v="45769"/>
    <s v="02/11/2025 2696/2025"/>
    <s v="Roly"/>
    <m/>
    <s v="FASE 2"/>
    <m/>
    <n v="0"/>
    <m/>
    <m/>
    <m/>
    <m/>
    <m/>
    <m/>
    <m/>
    <m/>
    <m/>
    <m/>
    <m/>
    <m/>
    <m/>
    <m/>
    <m/>
    <m/>
    <m/>
    <m/>
    <m/>
    <x v="17"/>
    <n v="0"/>
    <n v="0"/>
    <n v="0"/>
    <x v="0"/>
    <m/>
    <m/>
    <n v="2161.4"/>
    <x v="0"/>
  </r>
  <r>
    <x v="36"/>
    <n v="35017"/>
    <x v="5112"/>
    <n v="44638"/>
    <n v="45769"/>
    <s v="02/11/2025 2697/2025"/>
    <s v="Roly"/>
    <m/>
    <s v="FASE 2"/>
    <m/>
    <n v="0"/>
    <m/>
    <m/>
    <m/>
    <m/>
    <m/>
    <m/>
    <m/>
    <m/>
    <m/>
    <m/>
    <m/>
    <m/>
    <m/>
    <m/>
    <m/>
    <m/>
    <m/>
    <m/>
    <m/>
    <x v="17"/>
    <n v="0"/>
    <n v="0"/>
    <n v="0"/>
    <x v="0"/>
    <m/>
    <m/>
    <n v="4463.8"/>
    <x v="0"/>
  </r>
  <r>
    <x v="36"/>
    <n v="35018"/>
    <x v="5113"/>
    <n v="19443"/>
    <n v="45769"/>
    <s v="02/11/2025 2698/2025"/>
    <s v="Roly"/>
    <m/>
    <s v="FASE 2"/>
    <m/>
    <n v="0"/>
    <m/>
    <m/>
    <m/>
    <m/>
    <m/>
    <m/>
    <m/>
    <m/>
    <m/>
    <m/>
    <m/>
    <m/>
    <m/>
    <m/>
    <m/>
    <m/>
    <m/>
    <m/>
    <m/>
    <x v="17"/>
    <n v="0"/>
    <n v="0"/>
    <n v="0"/>
    <x v="0"/>
    <m/>
    <m/>
    <n v="1944.3"/>
    <x v="0"/>
  </r>
  <r>
    <x v="36"/>
    <n v="35019"/>
    <x v="5114"/>
    <n v="54116"/>
    <n v="45769"/>
    <s v="02/11/2025 2699/2025"/>
    <s v="Roly"/>
    <m/>
    <s v="FASE 2"/>
    <m/>
    <n v="2846"/>
    <n v="2025"/>
    <n v="0.66"/>
    <s v="Si"/>
    <s v="10/04/0201"/>
    <s v="Si"/>
    <n v="0.66"/>
    <n v="26137.9"/>
    <n v="26750"/>
    <m/>
    <m/>
    <m/>
    <m/>
    <s v="Si. Pero no especifica."/>
    <s v="Si"/>
    <s v="Si"/>
    <m/>
    <m/>
    <m/>
    <m/>
    <x v="17"/>
    <n v="0.66"/>
    <n v="1878"/>
    <n v="12"/>
    <x v="1"/>
    <n v="0.48299763471062168"/>
    <n v="0.49430852243329143"/>
    <n v="5411.6"/>
    <x v="1"/>
  </r>
  <r>
    <x v="36"/>
    <n v="35021"/>
    <x v="5115"/>
    <n v="18551"/>
    <n v="45769"/>
    <s v="02/11/2025 2700/2025"/>
    <s v="Roly"/>
    <m/>
    <s v="FASE 2"/>
    <m/>
    <n v="0"/>
    <m/>
    <m/>
    <m/>
    <m/>
    <m/>
    <m/>
    <m/>
    <m/>
    <m/>
    <m/>
    <m/>
    <m/>
    <m/>
    <m/>
    <m/>
    <m/>
    <m/>
    <m/>
    <m/>
    <x v="17"/>
    <n v="0"/>
    <n v="0"/>
    <n v="0"/>
    <x v="0"/>
    <m/>
    <m/>
    <n v="1855.1"/>
    <x v="0"/>
  </r>
  <r>
    <x v="36"/>
    <n v="35022"/>
    <x v="5116"/>
    <n v="77098"/>
    <n v="45769"/>
    <s v="02/11/2025 2701/2025"/>
    <s v="Roly"/>
    <n v="46055"/>
    <s v="FASE 2"/>
    <s v="dispo 30/01/2026"/>
    <n v="98"/>
    <s v="04/25"/>
    <m/>
    <s v="No lo indican"/>
    <m/>
    <s v="Si"/>
    <m/>
    <m/>
    <m/>
    <m/>
    <m/>
    <m/>
    <m/>
    <s v="LEGIOCAN S.L.: Mantenimiento del Centro de Protección Animal (CPA), cuidados veterinarios, esterilizaciones y gestión de adopciones.MASCOTAS WORLD LA DE VECINDARIO S.L.: Recogida de animales 24h, transporte para esterilizaciones y colaboración en el método CER.MARIN MARTEL S.L. (Clínica Veterinaria Zona Animal): Servicios veterinarios complejos (cirugías, analíticas, radiografías).Hospital Veterinario Benartemi:Atención de casos urgentes y emergencias.Colegio Oficial de Veterinarios de Las Palmas: Suministro de microchips y cartillas. Residuos Archipiélago S.L.: Recogida y eliminación de cadáveres (SANDACH)"/>
    <s v="Si"/>
    <s v="Si. Hospital Veterinario Benartemi"/>
    <m/>
    <m/>
    <m/>
    <m/>
    <x v="17"/>
    <n v="0"/>
    <n v="0"/>
    <n v="7"/>
    <x v="1"/>
    <m/>
    <m/>
    <n v="7709.8"/>
    <x v="2"/>
  </r>
  <r>
    <x v="36"/>
    <n v="35023"/>
    <x v="5117"/>
    <n v="14135"/>
    <n v="45769"/>
    <s v="02/11/2025 2702/2025"/>
    <s v="Roly"/>
    <m/>
    <s v="FASE 2"/>
    <m/>
    <n v="0"/>
    <m/>
    <m/>
    <m/>
    <m/>
    <m/>
    <m/>
    <m/>
    <m/>
    <m/>
    <m/>
    <m/>
    <m/>
    <m/>
    <m/>
    <m/>
    <m/>
    <m/>
    <m/>
    <m/>
    <x v="17"/>
    <n v="0"/>
    <n v="0"/>
    <n v="0"/>
    <x v="0"/>
    <m/>
    <m/>
    <n v="1413.5"/>
    <x v="0"/>
  </r>
  <r>
    <x v="36"/>
    <n v="35024"/>
    <x v="5118"/>
    <n v="23848"/>
    <n v="45769"/>
    <s v="02/11/2025 2703/2025"/>
    <s v="Roly"/>
    <m/>
    <s v="FASE 2"/>
    <s v="dispo 30/01/2026"/>
    <n v="0"/>
    <m/>
    <m/>
    <m/>
    <m/>
    <m/>
    <m/>
    <m/>
    <m/>
    <m/>
    <m/>
    <m/>
    <m/>
    <m/>
    <m/>
    <m/>
    <m/>
    <m/>
    <m/>
    <m/>
    <x v="17"/>
    <n v="0"/>
    <n v="0"/>
    <n v="0"/>
    <x v="0"/>
    <m/>
    <m/>
    <n v="2384.8000000000002"/>
    <x v="0"/>
  </r>
  <r>
    <x v="36"/>
    <n v="35025"/>
    <x v="5119"/>
    <n v="1826"/>
    <n v="45769"/>
    <s v="02/11/2025 2704/2025"/>
    <s v="Roly"/>
    <m/>
    <s v="FASE 2"/>
    <s v="dispo 30/01/2026"/>
    <n v="0"/>
    <m/>
    <m/>
    <m/>
    <m/>
    <m/>
    <m/>
    <m/>
    <m/>
    <m/>
    <m/>
    <m/>
    <m/>
    <m/>
    <m/>
    <m/>
    <m/>
    <m/>
    <m/>
    <m/>
    <x v="17"/>
    <n v="0"/>
    <n v="0"/>
    <n v="0"/>
    <x v="0"/>
    <m/>
    <m/>
    <n v="182.6"/>
    <x v="0"/>
  </r>
  <r>
    <x v="36"/>
    <n v="35026"/>
    <x v="5120"/>
    <n v="102867"/>
    <n v="45769"/>
    <s v="02/11/2025 2705/2025"/>
    <s v="Roly"/>
    <m/>
    <s v="FASE 2"/>
    <s v="dispo 30/01/2026"/>
    <n v="0"/>
    <m/>
    <m/>
    <m/>
    <m/>
    <m/>
    <m/>
    <m/>
    <m/>
    <m/>
    <m/>
    <m/>
    <m/>
    <m/>
    <m/>
    <m/>
    <m/>
    <m/>
    <m/>
    <m/>
    <x v="17"/>
    <n v="0"/>
    <n v="0"/>
    <n v="0"/>
    <x v="0"/>
    <m/>
    <m/>
    <n v="10286.700000000001"/>
    <x v="0"/>
  </r>
  <r>
    <x v="36"/>
    <n v="35027"/>
    <x v="5121"/>
    <n v="12878"/>
    <n v="45769"/>
    <s v="02/11/2025 2706/2025"/>
    <s v="Roly"/>
    <m/>
    <s v="FASE 2"/>
    <s v="dispo 30/01/2026"/>
    <n v="0"/>
    <m/>
    <m/>
    <m/>
    <m/>
    <m/>
    <m/>
    <m/>
    <m/>
    <m/>
    <m/>
    <m/>
    <m/>
    <m/>
    <m/>
    <m/>
    <m/>
    <m/>
    <m/>
    <m/>
    <x v="17"/>
    <n v="0"/>
    <n v="0"/>
    <n v="0"/>
    <x v="0"/>
    <m/>
    <m/>
    <n v="1287.8"/>
    <x v="0"/>
  </r>
  <r>
    <x v="36"/>
    <n v="35028"/>
    <x v="5122"/>
    <n v="21462"/>
    <n v="45769"/>
    <s v="02/11/2025 2707/2025"/>
    <s v="Roly"/>
    <m/>
    <s v="FASE 2"/>
    <s v="dispo 30/01/2026"/>
    <n v="0"/>
    <m/>
    <m/>
    <m/>
    <m/>
    <m/>
    <m/>
    <m/>
    <m/>
    <m/>
    <m/>
    <m/>
    <m/>
    <m/>
    <m/>
    <m/>
    <m/>
    <m/>
    <m/>
    <m/>
    <x v="17"/>
    <n v="0"/>
    <n v="0"/>
    <n v="0"/>
    <x v="0"/>
    <m/>
    <m/>
    <n v="2146.1999999999998"/>
    <x v="0"/>
  </r>
  <r>
    <x v="36"/>
    <n v="35029"/>
    <x v="5123"/>
    <n v="6865"/>
    <n v="45769"/>
    <s v="02/11/2025 2709/2025"/>
    <s v="Roly"/>
    <m/>
    <s v="FASE 2"/>
    <s v="dispo 30/01/2026"/>
    <n v="0"/>
    <m/>
    <m/>
    <m/>
    <m/>
    <m/>
    <m/>
    <m/>
    <m/>
    <m/>
    <m/>
    <m/>
    <m/>
    <m/>
    <m/>
    <m/>
    <m/>
    <m/>
    <m/>
    <m/>
    <x v="17"/>
    <n v="0"/>
    <n v="0"/>
    <n v="0"/>
    <x v="0"/>
    <m/>
    <m/>
    <n v="686.5"/>
    <x v="0"/>
  </r>
  <r>
    <x v="36"/>
    <n v="35030"/>
    <x v="5124"/>
    <n v="16454"/>
    <n v="45769"/>
    <s v="02/11/2025 2710/2025"/>
    <s v="Roly"/>
    <s v="03/02/26 Correo postal"/>
    <s v="FASE 2"/>
    <s v="dispo 30/01/2026"/>
    <n v="750"/>
    <s v="01/26"/>
    <n v="0.26669999999999999"/>
    <s v="No"/>
    <m/>
    <s v="Si"/>
    <n v="6.6699999999999995E-2"/>
    <m/>
    <m/>
    <n v="165"/>
    <n v="7"/>
    <m/>
    <m/>
    <s v="No"/>
    <s v="?"/>
    <s v="?"/>
    <m/>
    <m/>
    <m/>
    <m/>
    <x v="17"/>
    <n v="0.26669999999999999"/>
    <n v="200"/>
    <n v="11"/>
    <x v="1"/>
    <m/>
    <m/>
    <n v="1645.4"/>
    <x v="1"/>
  </r>
  <r>
    <x v="36"/>
    <n v="35032"/>
    <x v="5125"/>
    <n v="3741"/>
    <n v="45769"/>
    <s v="02/11/2025 2711/2025"/>
    <s v="Roly"/>
    <n v="46071"/>
    <s v="FASE 2"/>
    <s v="dispo 30/01/2026"/>
    <n v="150"/>
    <s v="05/25"/>
    <n v="0"/>
    <s v="Si"/>
    <n v="45128"/>
    <s v="?"/>
    <m/>
    <n v="12500"/>
    <n v="12500"/>
    <n v="52"/>
    <n v="14"/>
    <m/>
    <n v="3"/>
    <s v="No"/>
    <s v="No"/>
    <s v="Si"/>
    <m/>
    <m/>
    <m/>
    <m/>
    <x v="17"/>
    <n v="0"/>
    <n v="0"/>
    <n v="14"/>
    <x v="1"/>
    <n v="3.3413525795241914"/>
    <n v="3.3413525795241914"/>
    <n v="374.1"/>
    <x v="1"/>
  </r>
  <r>
    <x v="36"/>
    <n v="35031"/>
    <x v="5126"/>
    <n v="9768"/>
    <n v="45769"/>
    <s v="02/11/2025 2712/2025"/>
    <s v="Roly"/>
    <n v="46072"/>
    <s v="FASE 2"/>
    <s v="dispo 30/01/2026"/>
    <n v="80"/>
    <s v="01/26"/>
    <n v="70"/>
    <s v="Si"/>
    <n v="45855"/>
    <s v="No"/>
    <n v="0"/>
    <n v="11905.98"/>
    <n v="2052.4899999999998"/>
    <n v="92"/>
    <n v="58"/>
    <n v="0"/>
    <n v="10"/>
    <s v="No"/>
    <s v="No"/>
    <s v="Si"/>
    <m/>
    <m/>
    <m/>
    <m/>
    <x v="17"/>
    <n v="0.7"/>
    <n v="56"/>
    <n v="16"/>
    <x v="2"/>
    <n v="1.2188759213759213"/>
    <n v="0.21012387387387385"/>
    <n v="976.8"/>
    <x v="2"/>
  </r>
  <r>
    <x v="36"/>
    <n v="35033"/>
    <x v="5127"/>
    <n v="7856"/>
    <n v="45769"/>
    <s v="02/11/2025 2713/2025"/>
    <s v="Roly"/>
    <m/>
    <s v="FASE 2"/>
    <s v="dispo 30/01/2026"/>
    <n v="0"/>
    <m/>
    <m/>
    <m/>
    <m/>
    <m/>
    <m/>
    <m/>
    <m/>
    <m/>
    <m/>
    <m/>
    <m/>
    <m/>
    <m/>
    <m/>
    <m/>
    <m/>
    <m/>
    <m/>
    <x v="17"/>
    <n v="0"/>
    <n v="0"/>
    <n v="0"/>
    <x v="0"/>
    <m/>
    <m/>
    <n v="785.6"/>
    <x v="0"/>
  </r>
  <r>
    <x v="36"/>
    <n v="35034"/>
    <x v="5128"/>
    <n v="18113"/>
    <n v="45769"/>
    <s v="02/11/2025 2714/2025"/>
    <s v="Roly"/>
    <m/>
    <s v="FASE 2"/>
    <s v="fecha dispo 30/01/2026"/>
    <n v="0"/>
    <m/>
    <m/>
    <m/>
    <m/>
    <m/>
    <m/>
    <m/>
    <m/>
    <m/>
    <m/>
    <m/>
    <m/>
    <m/>
    <m/>
    <m/>
    <m/>
    <m/>
    <m/>
    <m/>
    <x v="17"/>
    <n v="0"/>
    <n v="0"/>
    <n v="0"/>
    <x v="0"/>
    <m/>
    <m/>
    <n v="1811.3"/>
    <x v="0"/>
  </r>
  <r>
    <x v="37"/>
    <n v="34001"/>
    <x v="5129"/>
    <n v="38"/>
    <n v="45791"/>
    <n v="45833"/>
    <s v="Ana Val"/>
    <n v="45799"/>
    <s v="FASE 2"/>
    <s v="29/10 Comunican 3 meses 10/11/2025 Respuesta"/>
    <n v="0"/>
    <m/>
    <m/>
    <s v="NO"/>
    <m/>
    <m/>
    <m/>
    <m/>
    <m/>
    <n v="0"/>
    <n v="0"/>
    <n v="0"/>
    <n v="0"/>
    <s v="NO"/>
    <s v="NO"/>
    <s v="NO"/>
    <m/>
    <m/>
    <m/>
    <m/>
    <x v="5"/>
    <n v="0"/>
    <n v="0"/>
    <n v="8"/>
    <x v="1"/>
    <m/>
    <m/>
    <n v="3.8"/>
    <x v="0"/>
  </r>
  <r>
    <x v="37"/>
    <n v="34003"/>
    <x v="5130"/>
    <n v="170"/>
    <n v="45791"/>
    <n v="45833"/>
    <s v="Ana Val"/>
    <n v="45792"/>
    <s v="FASE 2"/>
    <s v="29/10/2025 comunican que tienen 3 meses"/>
    <n v="0"/>
    <m/>
    <m/>
    <m/>
    <m/>
    <m/>
    <m/>
    <m/>
    <m/>
    <m/>
    <m/>
    <m/>
    <m/>
    <m/>
    <m/>
    <m/>
    <m/>
    <m/>
    <m/>
    <m/>
    <x v="5"/>
    <n v="0"/>
    <n v="0"/>
    <n v="0"/>
    <x v="0"/>
    <m/>
    <m/>
    <n v="17"/>
    <x v="0"/>
  </r>
  <r>
    <x v="37"/>
    <n v="34004"/>
    <x v="5131"/>
    <n v="6823"/>
    <n v="45791"/>
    <n v="45804"/>
    <s v="Ana Val"/>
    <n v="45793"/>
    <s v="FASE 2"/>
    <s v="29/10/2025 comunican que tiene 3 meses"/>
    <n v="0"/>
    <m/>
    <m/>
    <m/>
    <m/>
    <m/>
    <m/>
    <m/>
    <m/>
    <m/>
    <m/>
    <m/>
    <m/>
    <m/>
    <m/>
    <m/>
    <m/>
    <m/>
    <m/>
    <m/>
    <x v="5"/>
    <n v="0"/>
    <n v="0"/>
    <n v="0"/>
    <x v="0"/>
    <m/>
    <m/>
    <n v="682.3"/>
    <x v="0"/>
  </r>
  <r>
    <x v="37"/>
    <n v="34005"/>
    <x v="5132"/>
    <n v="912"/>
    <n v="45791"/>
    <n v="45833"/>
    <s v="Ana Val"/>
    <n v="45792"/>
    <s v="FASE 2"/>
    <s v="29/10/2025 comunican que tienen 3 meses"/>
    <n v="0"/>
    <m/>
    <m/>
    <m/>
    <m/>
    <m/>
    <m/>
    <m/>
    <m/>
    <m/>
    <m/>
    <m/>
    <m/>
    <m/>
    <m/>
    <m/>
    <m/>
    <m/>
    <m/>
    <m/>
    <x v="5"/>
    <n v="0"/>
    <n v="0"/>
    <n v="0"/>
    <x v="0"/>
    <m/>
    <m/>
    <n v="91.2"/>
    <x v="0"/>
  </r>
  <r>
    <x v="37"/>
    <n v="34006"/>
    <x v="5133"/>
    <n v="82"/>
    <n v="45791"/>
    <n v="45833"/>
    <s v="Ana Val"/>
    <m/>
    <s v="FASE 2"/>
    <s v="29/10/25 comunican 3 meses  05/12/2025 respuesta"/>
    <n v="0"/>
    <m/>
    <s v=""/>
    <s v="NO"/>
    <m/>
    <s v="NO"/>
    <m/>
    <m/>
    <m/>
    <m/>
    <m/>
    <m/>
    <m/>
    <s v="NO"/>
    <s v="NO"/>
    <s v="NO"/>
    <m/>
    <m/>
    <m/>
    <m/>
    <x v="5"/>
    <m/>
    <n v="0"/>
    <n v="6"/>
    <x v="1"/>
    <m/>
    <m/>
    <n v="8.1999999999999993"/>
    <x v="0"/>
  </r>
  <r>
    <x v="37"/>
    <n v="34009"/>
    <x v="5134"/>
    <n v="38"/>
    <n v="45791"/>
    <n v="45833"/>
    <s v="Ana Val"/>
    <n v="45793"/>
    <s v="FASE 2"/>
    <s v="29/10/2025 comunican que tienen 3 meses"/>
    <n v="0"/>
    <m/>
    <m/>
    <m/>
    <m/>
    <m/>
    <m/>
    <m/>
    <m/>
    <m/>
    <m/>
    <m/>
    <m/>
    <m/>
    <m/>
    <m/>
    <m/>
    <m/>
    <m/>
    <m/>
    <x v="5"/>
    <n v="0"/>
    <n v="0"/>
    <n v="0"/>
    <x v="0"/>
    <m/>
    <m/>
    <n v="3.8"/>
    <x v="0"/>
  </r>
  <r>
    <x v="37"/>
    <n v="34010"/>
    <x v="5135"/>
    <n v="579"/>
    <n v="45791"/>
    <n v="45833"/>
    <s v="Ana Val"/>
    <n v="45792"/>
    <s v="FASE 2"/>
    <s v="29/10/2025 comunican que tienen 3 meses"/>
    <n v="0"/>
    <m/>
    <m/>
    <m/>
    <m/>
    <m/>
    <m/>
    <m/>
    <m/>
    <m/>
    <m/>
    <m/>
    <m/>
    <m/>
    <m/>
    <m/>
    <m/>
    <m/>
    <m/>
    <m/>
    <x v="5"/>
    <n v="0"/>
    <n v="0"/>
    <n v="0"/>
    <x v="0"/>
    <m/>
    <m/>
    <n v="57.9"/>
    <x v="0"/>
  </r>
  <r>
    <x v="37"/>
    <n v="34011"/>
    <x v="5136"/>
    <n v="410"/>
    <n v="45791"/>
    <n v="45833"/>
    <s v="Ana Val"/>
    <m/>
    <s v="FASE 2"/>
    <s v="29/10/2025 comunican que tienen 3 meses"/>
    <n v="0"/>
    <m/>
    <m/>
    <m/>
    <m/>
    <m/>
    <m/>
    <m/>
    <m/>
    <m/>
    <m/>
    <m/>
    <m/>
    <m/>
    <m/>
    <m/>
    <m/>
    <m/>
    <m/>
    <m/>
    <x v="5"/>
    <n v="0"/>
    <n v="0"/>
    <n v="0"/>
    <x v="0"/>
    <m/>
    <m/>
    <n v="41"/>
    <x v="0"/>
  </r>
  <r>
    <x v="37"/>
    <n v="34012"/>
    <x v="5137"/>
    <n v="336"/>
    <n v="45791"/>
    <n v="45833"/>
    <s v="Ana Val"/>
    <m/>
    <s v="FASE 2"/>
    <s v="29/10/2025 comunican 3 meses 08/01/2026 respuesta"/>
    <n v="0"/>
    <m/>
    <m/>
    <s v="NO"/>
    <m/>
    <s v="NO"/>
    <m/>
    <m/>
    <m/>
    <n v="0"/>
    <n v="0"/>
    <n v="0"/>
    <n v="0"/>
    <s v="NO"/>
    <s v="NO"/>
    <s v="NO"/>
    <m/>
    <m/>
    <m/>
    <m/>
    <x v="5"/>
    <n v="0"/>
    <n v="0"/>
    <n v="9"/>
    <x v="1"/>
    <m/>
    <m/>
    <n v="33.6"/>
    <x v="0"/>
  </r>
  <r>
    <x v="37"/>
    <n v="34015"/>
    <x v="5138"/>
    <n v="44"/>
    <n v="45791"/>
    <n v="45833"/>
    <s v="Ana Val"/>
    <n v="45792"/>
    <s v="FASE 2"/>
    <s v="29/10/2025 comunican que tienen 3 meses"/>
    <n v="0"/>
    <m/>
    <m/>
    <m/>
    <m/>
    <m/>
    <m/>
    <m/>
    <m/>
    <m/>
    <m/>
    <m/>
    <m/>
    <m/>
    <m/>
    <m/>
    <m/>
    <m/>
    <m/>
    <m/>
    <x v="5"/>
    <n v="0"/>
    <n v="0"/>
    <n v="0"/>
    <x v="0"/>
    <m/>
    <m/>
    <n v="4.4000000000000004"/>
    <x v="0"/>
  </r>
  <r>
    <x v="37"/>
    <n v="34017"/>
    <x v="5139"/>
    <n v="1039"/>
    <n v="45791"/>
    <n v="45833"/>
    <s v="Ana Val"/>
    <n v="45792"/>
    <s v="FASE 2"/>
    <s v="29/10/2025 comunican que tienen 3 meses"/>
    <n v="0"/>
    <m/>
    <m/>
    <m/>
    <m/>
    <m/>
    <m/>
    <m/>
    <m/>
    <m/>
    <m/>
    <m/>
    <m/>
    <m/>
    <m/>
    <m/>
    <m/>
    <m/>
    <m/>
    <m/>
    <x v="5"/>
    <n v="0"/>
    <n v="0"/>
    <n v="0"/>
    <x v="0"/>
    <m/>
    <m/>
    <n v="103.9"/>
    <x v="0"/>
  </r>
  <r>
    <x v="37"/>
    <n v="34018"/>
    <x v="5140"/>
    <n v="219"/>
    <n v="45791"/>
    <n v="45833"/>
    <s v="Ana Val"/>
    <m/>
    <s v="FASE 2"/>
    <s v="29/10/2025 comunican que tienen 3 meses"/>
    <n v="0"/>
    <m/>
    <m/>
    <m/>
    <m/>
    <m/>
    <m/>
    <m/>
    <m/>
    <m/>
    <m/>
    <m/>
    <m/>
    <m/>
    <m/>
    <m/>
    <m/>
    <m/>
    <m/>
    <m/>
    <x v="5"/>
    <n v="0"/>
    <n v="0"/>
    <n v="0"/>
    <x v="0"/>
    <m/>
    <m/>
    <n v="21.9"/>
    <x v="0"/>
  </r>
  <r>
    <x v="37"/>
    <n v="34019"/>
    <x v="5141"/>
    <n v="130"/>
    <n v="45791"/>
    <n v="45833"/>
    <s v="Ana Val"/>
    <n v="45792"/>
    <s v="FASE 2"/>
    <s v=" 29/10 comunican 3 meses10/11/25 Respuesta"/>
    <n v="0"/>
    <s v="Dinámico"/>
    <m/>
    <s v="NO"/>
    <m/>
    <m/>
    <m/>
    <m/>
    <m/>
    <n v="0"/>
    <n v="0"/>
    <n v="0"/>
    <n v="0"/>
    <s v="NO"/>
    <s v="NO"/>
    <s v="NO"/>
    <m/>
    <m/>
    <m/>
    <m/>
    <x v="5"/>
    <n v="0"/>
    <n v="0"/>
    <n v="9"/>
    <x v="1"/>
    <m/>
    <m/>
    <n v="13"/>
    <x v="0"/>
  </r>
  <r>
    <x v="37"/>
    <n v="34020"/>
    <x v="5142"/>
    <n v="53"/>
    <n v="45791"/>
    <n v="45833"/>
    <s v="Ana Val"/>
    <n v="45800"/>
    <s v="FASE 2"/>
    <s v="29/10/205 comunican que tienen 3 meses"/>
    <n v="0"/>
    <m/>
    <m/>
    <m/>
    <m/>
    <m/>
    <m/>
    <m/>
    <m/>
    <m/>
    <m/>
    <m/>
    <m/>
    <m/>
    <m/>
    <m/>
    <m/>
    <m/>
    <m/>
    <m/>
    <x v="5"/>
    <n v="0"/>
    <n v="0"/>
    <n v="0"/>
    <x v="0"/>
    <m/>
    <m/>
    <n v="5.3"/>
    <x v="0"/>
  </r>
  <r>
    <x v="37"/>
    <n v="34022"/>
    <x v="5143"/>
    <n v="1228"/>
    <n v="45791"/>
    <n v="45833"/>
    <s v="Ana Val"/>
    <n v="45792"/>
    <s v="FASE 2"/>
    <s v="29/10/2025 comunican que tiene 3 meses"/>
    <n v="0"/>
    <m/>
    <m/>
    <m/>
    <m/>
    <m/>
    <m/>
    <m/>
    <m/>
    <m/>
    <m/>
    <m/>
    <m/>
    <m/>
    <m/>
    <m/>
    <m/>
    <m/>
    <m/>
    <m/>
    <x v="5"/>
    <n v="0"/>
    <n v="0"/>
    <n v="0"/>
    <x v="0"/>
    <m/>
    <m/>
    <n v="122.8"/>
    <x v="0"/>
  </r>
  <r>
    <x v="37"/>
    <n v="34024"/>
    <x v="5144"/>
    <n v="22"/>
    <n v="45791"/>
    <n v="45833"/>
    <s v="Ana Val"/>
    <n v="45792"/>
    <s v="FASE 2"/>
    <s v="29/10/25 comunican 3 meses 10/11/25 respuesta"/>
    <n v="0"/>
    <m/>
    <n v="0"/>
    <s v="NO"/>
    <m/>
    <s v="NO"/>
    <n v="0"/>
    <m/>
    <m/>
    <n v="0"/>
    <n v="0"/>
    <n v="0"/>
    <n v="0"/>
    <s v="NO"/>
    <s v="NO"/>
    <s v="NO"/>
    <m/>
    <m/>
    <m/>
    <m/>
    <x v="5"/>
    <n v="0"/>
    <n v="0"/>
    <n v="11"/>
    <x v="1"/>
    <m/>
    <m/>
    <n v="2.2000000000000002"/>
    <x v="0"/>
  </r>
  <r>
    <x v="37"/>
    <n v="34025"/>
    <x v="5145"/>
    <n v="53"/>
    <n v="45791"/>
    <n v="45833"/>
    <s v="Ana Val"/>
    <n v="45793"/>
    <s v="FASE 2"/>
    <s v="29/10/25 comunican 3 meses 03/11/25 respuesta"/>
    <n v="0"/>
    <m/>
    <m/>
    <s v="No está prevista la elaboración de ningún plan, ni van a asumir competencias ni responsabilidades en dicha materia"/>
    <m/>
    <m/>
    <m/>
    <m/>
    <m/>
    <m/>
    <m/>
    <m/>
    <m/>
    <m/>
    <m/>
    <m/>
    <m/>
    <m/>
    <m/>
    <m/>
    <x v="5"/>
    <n v="0"/>
    <n v="0"/>
    <n v="1"/>
    <x v="1"/>
    <m/>
    <m/>
    <n v="5.3"/>
    <x v="0"/>
  </r>
  <r>
    <x v="37"/>
    <n v="34027"/>
    <x v="5146"/>
    <n v="1160"/>
    <n v="45791"/>
    <n v="45833"/>
    <s v="Ana Val"/>
    <n v="45792"/>
    <s v="FASE 2"/>
    <s v="29/10/25 comunican 3 meses 05/11/25 Respuesta"/>
    <n v="0"/>
    <m/>
    <m/>
    <m/>
    <m/>
    <m/>
    <m/>
    <m/>
    <m/>
    <m/>
    <m/>
    <m/>
    <m/>
    <m/>
    <m/>
    <m/>
    <m/>
    <m/>
    <m/>
    <m/>
    <x v="5"/>
    <n v="0"/>
    <n v="0"/>
    <n v="0"/>
    <x v="0"/>
    <m/>
    <m/>
    <n v="116"/>
    <x v="0"/>
  </r>
  <r>
    <x v="37"/>
    <n v="34028"/>
    <x v="5147"/>
    <n v="134"/>
    <n v="45791"/>
    <n v="45833"/>
    <s v="Ana Val"/>
    <n v="45796"/>
    <s v="FASE 2"/>
    <s v="29/10/2025 comunican que tienen 3 meses"/>
    <n v="0"/>
    <m/>
    <m/>
    <m/>
    <m/>
    <m/>
    <m/>
    <m/>
    <m/>
    <m/>
    <m/>
    <m/>
    <m/>
    <m/>
    <m/>
    <m/>
    <m/>
    <m/>
    <m/>
    <m/>
    <x v="5"/>
    <n v="0"/>
    <n v="0"/>
    <n v="0"/>
    <x v="0"/>
    <m/>
    <m/>
    <n v="13.4"/>
    <x v="0"/>
  </r>
  <r>
    <x v="37"/>
    <n v="34029"/>
    <x v="5148"/>
    <n v="757"/>
    <n v="45791"/>
    <n v="45833"/>
    <s v="Ana Val"/>
    <n v="45792"/>
    <s v="FASE 2"/>
    <s v="29/10/25 comunican 3 meses 25/11/25 Respuesta"/>
    <n v="0"/>
    <m/>
    <m/>
    <s v="NO"/>
    <m/>
    <s v="NO"/>
    <m/>
    <m/>
    <m/>
    <n v="4"/>
    <n v="0"/>
    <n v="0"/>
    <n v="0"/>
    <s v="NO"/>
    <s v="NO"/>
    <s v="NO"/>
    <m/>
    <m/>
    <m/>
    <m/>
    <x v="5"/>
    <n v="0"/>
    <n v="0"/>
    <n v="9"/>
    <x v="1"/>
    <m/>
    <m/>
    <n v="75.7"/>
    <x v="0"/>
  </r>
  <r>
    <x v="37"/>
    <n v="34031"/>
    <x v="5149"/>
    <n v="30"/>
    <n v="45791"/>
    <n v="45833"/>
    <s v="Ana Val"/>
    <n v="45796"/>
    <s v="FASE 2"/>
    <s v="29/10/2025 comunican que tienen 3 meses"/>
    <n v="0"/>
    <m/>
    <m/>
    <m/>
    <m/>
    <m/>
    <m/>
    <m/>
    <m/>
    <m/>
    <m/>
    <m/>
    <m/>
    <m/>
    <m/>
    <m/>
    <m/>
    <m/>
    <m/>
    <m/>
    <x v="5"/>
    <n v="0"/>
    <n v="0"/>
    <n v="0"/>
    <x v="0"/>
    <m/>
    <m/>
    <n v="3"/>
    <x v="0"/>
  </r>
  <r>
    <x v="37"/>
    <n v="34032"/>
    <x v="5150"/>
    <n v="47"/>
    <n v="45791"/>
    <n v="45833"/>
    <s v="Ana Val"/>
    <n v="45791"/>
    <s v="FASE 2"/>
    <s v="29/10/2025 comunican que tienen 3 meses"/>
    <n v="0"/>
    <m/>
    <m/>
    <m/>
    <m/>
    <m/>
    <m/>
    <m/>
    <m/>
    <m/>
    <m/>
    <m/>
    <m/>
    <m/>
    <m/>
    <m/>
    <m/>
    <m/>
    <m/>
    <m/>
    <x v="5"/>
    <n v="0"/>
    <n v="0"/>
    <n v="0"/>
    <x v="0"/>
    <m/>
    <m/>
    <n v="4.7"/>
    <x v="0"/>
  </r>
  <r>
    <x v="37"/>
    <n v="34033"/>
    <x v="5151"/>
    <n v="16"/>
    <n v="45791"/>
    <n v="45833"/>
    <s v="Ana Val"/>
    <m/>
    <s v="FASE 2"/>
    <s v="29/10/2025 comunican que tienen 3 meses"/>
    <n v="0"/>
    <m/>
    <m/>
    <m/>
    <m/>
    <m/>
    <m/>
    <m/>
    <m/>
    <m/>
    <m/>
    <m/>
    <m/>
    <m/>
    <m/>
    <m/>
    <m/>
    <m/>
    <m/>
    <m/>
    <x v="5"/>
    <n v="0"/>
    <n v="0"/>
    <n v="0"/>
    <x v="0"/>
    <m/>
    <m/>
    <n v="1.6"/>
    <x v="0"/>
  </r>
  <r>
    <x v="37"/>
    <n v="34035"/>
    <x v="5152"/>
    <n v="101"/>
    <n v="45791"/>
    <n v="45823"/>
    <s v="Ana Val"/>
    <n v="45817"/>
    <s v="FASE 2"/>
    <s v="29/10/25 comunican que tienen 3 meses"/>
    <n v="0"/>
    <m/>
    <m/>
    <m/>
    <m/>
    <m/>
    <m/>
    <m/>
    <m/>
    <m/>
    <m/>
    <m/>
    <m/>
    <m/>
    <m/>
    <m/>
    <m/>
    <m/>
    <m/>
    <m/>
    <x v="5"/>
    <n v="0"/>
    <n v="0"/>
    <n v="0"/>
    <x v="0"/>
    <m/>
    <m/>
    <n v="10.1"/>
    <x v="0"/>
  </r>
  <r>
    <x v="37"/>
    <n v="34034"/>
    <x v="5153"/>
    <n v="114"/>
    <n v="45791"/>
    <n v="45891"/>
    <s v="Ana Val"/>
    <m/>
    <s v="FASE 2"/>
    <s v="01/12/2025 comunican que tienen 3 meses"/>
    <n v="0"/>
    <m/>
    <m/>
    <m/>
    <m/>
    <m/>
    <m/>
    <m/>
    <m/>
    <m/>
    <m/>
    <m/>
    <m/>
    <m/>
    <m/>
    <m/>
    <m/>
    <m/>
    <m/>
    <m/>
    <x v="5"/>
    <n v="0"/>
    <n v="0"/>
    <n v="0"/>
    <x v="0"/>
    <m/>
    <m/>
    <n v="11.4"/>
    <x v="0"/>
  </r>
  <r>
    <x v="37"/>
    <n v="34036"/>
    <x v="5154"/>
    <n v="253"/>
    <n v="45791"/>
    <n v="45891"/>
    <s v="Ana Val"/>
    <n v="45792"/>
    <s v="FASE 2"/>
    <s v="01/12/2025 comunican que tienen 3 meses"/>
    <n v="0"/>
    <m/>
    <m/>
    <m/>
    <m/>
    <m/>
    <m/>
    <m/>
    <m/>
    <m/>
    <m/>
    <m/>
    <m/>
    <m/>
    <m/>
    <m/>
    <m/>
    <m/>
    <m/>
    <m/>
    <x v="5"/>
    <n v="0"/>
    <n v="0"/>
    <n v="0"/>
    <x v="0"/>
    <m/>
    <m/>
    <n v="25.3"/>
    <x v="0"/>
  </r>
  <r>
    <x v="37"/>
    <n v="34037"/>
    <x v="5155"/>
    <n v="296"/>
    <n v="45791"/>
    <n v="45891"/>
    <s v="Ana Val"/>
    <m/>
    <s v="FASE 2"/>
    <s v="01/12/2025 comunican que tienen 3 meses"/>
    <n v="0"/>
    <m/>
    <m/>
    <m/>
    <m/>
    <m/>
    <m/>
    <m/>
    <m/>
    <m/>
    <m/>
    <m/>
    <m/>
    <m/>
    <m/>
    <m/>
    <m/>
    <m/>
    <m/>
    <m/>
    <x v="5"/>
    <n v="0"/>
    <n v="0"/>
    <n v="0"/>
    <x v="0"/>
    <m/>
    <m/>
    <n v="29.6"/>
    <x v="0"/>
  </r>
  <r>
    <x v="37"/>
    <n v="34038"/>
    <x v="5156"/>
    <n v="269"/>
    <n v="45791"/>
    <n v="45891"/>
    <s v="Ana Val"/>
    <m/>
    <s v="FASE 2"/>
    <s v="01/12/2025 comunican que tienen 3 meses"/>
    <n v="0"/>
    <m/>
    <m/>
    <m/>
    <m/>
    <m/>
    <m/>
    <m/>
    <m/>
    <m/>
    <m/>
    <m/>
    <m/>
    <m/>
    <m/>
    <m/>
    <m/>
    <m/>
    <m/>
    <m/>
    <x v="5"/>
    <n v="0"/>
    <n v="0"/>
    <n v="0"/>
    <x v="0"/>
    <m/>
    <m/>
    <n v="26.9"/>
    <x v="0"/>
  </r>
  <r>
    <x v="37"/>
    <n v="34039"/>
    <x v="5157"/>
    <n v="55"/>
    <n v="45791"/>
    <n v="45893"/>
    <s v="Ana Val"/>
    <m/>
    <s v="FASE 2"/>
    <s v="01/12/2025 comunican que tienen 3 meses"/>
    <n v="0"/>
    <m/>
    <m/>
    <m/>
    <m/>
    <m/>
    <m/>
    <m/>
    <m/>
    <m/>
    <m/>
    <m/>
    <m/>
    <m/>
    <m/>
    <m/>
    <m/>
    <m/>
    <m/>
    <m/>
    <x v="5"/>
    <n v="0"/>
    <n v="0"/>
    <n v="0"/>
    <x v="0"/>
    <m/>
    <m/>
    <n v="5.5"/>
    <x v="0"/>
  </r>
  <r>
    <x v="37"/>
    <n v="34041"/>
    <x v="5158"/>
    <n v="83"/>
    <n v="45791"/>
    <n v="45893"/>
    <s v="Ana Val"/>
    <n v="45792"/>
    <s v="FASE 2"/>
    <s v="01/12/25 comunican 3 meses 12/12/25 Respuesta"/>
    <n v="0"/>
    <m/>
    <m/>
    <s v="NO"/>
    <m/>
    <s v="Sin datos"/>
    <m/>
    <m/>
    <m/>
    <m/>
    <m/>
    <m/>
    <m/>
    <s v="NO"/>
    <s v="NO"/>
    <s v="NO"/>
    <m/>
    <m/>
    <m/>
    <m/>
    <x v="5"/>
    <n v="0"/>
    <n v="0"/>
    <n v="5"/>
    <x v="1"/>
    <m/>
    <m/>
    <n v="8.3000000000000007"/>
    <x v="0"/>
  </r>
  <r>
    <x v="37"/>
    <n v="34042"/>
    <x v="5159"/>
    <n v="305"/>
    <n v="45791"/>
    <n v="45893"/>
    <s v="Ana Val"/>
    <n v="45792"/>
    <s v="FASE 2"/>
    <s v="01/12/25 comunican 3 meses 09/12/25 Respuesta"/>
    <n v="0"/>
    <m/>
    <m/>
    <s v="NO"/>
    <m/>
    <s v="NO"/>
    <m/>
    <m/>
    <m/>
    <m/>
    <m/>
    <m/>
    <m/>
    <s v="NO"/>
    <s v="NO"/>
    <s v="NO"/>
    <m/>
    <m/>
    <m/>
    <m/>
    <x v="5"/>
    <n v="0"/>
    <n v="0"/>
    <n v="5"/>
    <x v="1"/>
    <m/>
    <m/>
    <n v="30.5"/>
    <x v="0"/>
  </r>
  <r>
    <x v="37"/>
    <n v="34045"/>
    <x v="5160"/>
    <n v="72"/>
    <n v="45791"/>
    <n v="45893"/>
    <s v="Ana Val"/>
    <m/>
    <s v="FASE 2"/>
    <s v="01/12/25 comunican 3 meses 15/01/26 Respuesta"/>
    <n v="0"/>
    <m/>
    <m/>
    <m/>
    <m/>
    <m/>
    <m/>
    <m/>
    <m/>
    <m/>
    <m/>
    <m/>
    <m/>
    <s v="NO"/>
    <s v="NO"/>
    <s v="NO"/>
    <m/>
    <m/>
    <m/>
    <m/>
    <x v="5"/>
    <n v="0"/>
    <n v="0"/>
    <n v="3"/>
    <x v="1"/>
    <m/>
    <m/>
    <n v="7.2"/>
    <x v="0"/>
  </r>
  <r>
    <x v="37"/>
    <n v="34046"/>
    <x v="5161"/>
    <n v="60"/>
    <n v="45791"/>
    <n v="45893"/>
    <s v="Ana Val"/>
    <n v="45798"/>
    <s v="FASE 2"/>
    <s v="01/12/2025 comunican que tienen 3 meses"/>
    <n v="0"/>
    <m/>
    <m/>
    <m/>
    <m/>
    <m/>
    <m/>
    <m/>
    <m/>
    <m/>
    <m/>
    <m/>
    <m/>
    <m/>
    <m/>
    <m/>
    <m/>
    <m/>
    <m/>
    <m/>
    <x v="5"/>
    <n v="0"/>
    <n v="0"/>
    <n v="0"/>
    <x v="0"/>
    <m/>
    <m/>
    <n v="6"/>
    <x v="0"/>
  </r>
  <r>
    <x v="37"/>
    <n v="34047"/>
    <x v="5162"/>
    <n v="1999"/>
    <n v="45791"/>
    <n v="45893"/>
    <s v="Ana Val"/>
    <n v="45792"/>
    <s v="FASE 2"/>
    <s v="01/12/25 comunican 3 meses 17/12/25 Respuesta"/>
    <n v="0"/>
    <m/>
    <n v="0"/>
    <s v="NO"/>
    <m/>
    <s v="NO"/>
    <m/>
    <m/>
    <m/>
    <n v="5"/>
    <n v="0"/>
    <n v="0"/>
    <n v="0"/>
    <s v="Avisan a la Diputación"/>
    <s v="NO"/>
    <s v="NO"/>
    <m/>
    <m/>
    <m/>
    <m/>
    <x v="5"/>
    <n v="0"/>
    <n v="0"/>
    <n v="10"/>
    <x v="1"/>
    <m/>
    <m/>
    <n v="199.9"/>
    <x v="0"/>
  </r>
  <r>
    <x v="37"/>
    <n v="34048"/>
    <x v="5163"/>
    <n v="55"/>
    <n v="45791"/>
    <n v="45893"/>
    <s v="Ana Val"/>
    <n v="45792"/>
    <s v="FASE 2"/>
    <s v="01/12/2025 comunican que tienen 3 meses"/>
    <n v="0"/>
    <m/>
    <m/>
    <m/>
    <m/>
    <m/>
    <m/>
    <m/>
    <m/>
    <m/>
    <m/>
    <m/>
    <m/>
    <m/>
    <m/>
    <m/>
    <m/>
    <m/>
    <m/>
    <m/>
    <x v="5"/>
    <n v="0"/>
    <n v="0"/>
    <n v="0"/>
    <x v="0"/>
    <m/>
    <m/>
    <n v="5.5"/>
    <x v="0"/>
  </r>
  <r>
    <x v="37"/>
    <n v="34049"/>
    <x v="5164"/>
    <n v="320"/>
    <n v="45791"/>
    <n v="45893"/>
    <s v="Ana Val"/>
    <n v="45793"/>
    <s v="FASE 2"/>
    <s v="01/12/2025 comunican que tienen 3 meses"/>
    <n v="0"/>
    <m/>
    <m/>
    <m/>
    <m/>
    <m/>
    <m/>
    <m/>
    <m/>
    <m/>
    <m/>
    <m/>
    <m/>
    <m/>
    <m/>
    <m/>
    <m/>
    <m/>
    <m/>
    <m/>
    <x v="5"/>
    <n v="0"/>
    <n v="0"/>
    <n v="0"/>
    <x v="0"/>
    <m/>
    <m/>
    <n v="32"/>
    <x v="0"/>
  </r>
  <r>
    <x v="37"/>
    <n v="34050"/>
    <x v="5165"/>
    <n v="181"/>
    <n v="45791"/>
    <n v="45893"/>
    <s v="Ana Val"/>
    <m/>
    <s v="FASE 2"/>
    <s v="01/12/25 comunican 3 meses 17/12/25 respuesta"/>
    <n v="0"/>
    <m/>
    <m/>
    <s v="NO"/>
    <m/>
    <m/>
    <m/>
    <m/>
    <m/>
    <n v="0"/>
    <n v="0"/>
    <n v="0"/>
    <n v="0"/>
    <s v="NO Corresponde a la Diputación"/>
    <s v="NO"/>
    <s v="NO"/>
    <m/>
    <m/>
    <m/>
    <m/>
    <x v="5"/>
    <n v="0"/>
    <n v="0"/>
    <n v="8"/>
    <x v="1"/>
    <m/>
    <m/>
    <n v="18.100000000000001"/>
    <x v="0"/>
  </r>
  <r>
    <x v="37"/>
    <n v="34051"/>
    <x v="5166"/>
    <n v="91"/>
    <n v="45791"/>
    <n v="45893"/>
    <s v="Ana Val"/>
    <m/>
    <s v="FASE 2"/>
    <s v="01/12/2025 comunican que tienen 3 meses"/>
    <n v="0"/>
    <m/>
    <m/>
    <m/>
    <m/>
    <m/>
    <m/>
    <m/>
    <m/>
    <m/>
    <m/>
    <m/>
    <m/>
    <m/>
    <m/>
    <m/>
    <m/>
    <m/>
    <m/>
    <m/>
    <x v="5"/>
    <n v="0"/>
    <n v="0"/>
    <n v="0"/>
    <x v="0"/>
    <m/>
    <m/>
    <n v="9.1"/>
    <x v="0"/>
  </r>
  <r>
    <x v="37"/>
    <n v="34052"/>
    <x v="5167"/>
    <n v="168"/>
    <n v="45791"/>
    <n v="45893"/>
    <s v="Ana Val"/>
    <n v="45792"/>
    <s v="FASE 2"/>
    <s v="01/12/2025 comunican que tienen 3 meses"/>
    <n v="0"/>
    <m/>
    <m/>
    <m/>
    <m/>
    <m/>
    <m/>
    <m/>
    <m/>
    <m/>
    <m/>
    <m/>
    <m/>
    <m/>
    <m/>
    <m/>
    <m/>
    <m/>
    <m/>
    <m/>
    <x v="5"/>
    <n v="0"/>
    <n v="0"/>
    <n v="0"/>
    <x v="0"/>
    <m/>
    <m/>
    <n v="16.8"/>
    <x v="0"/>
  </r>
  <r>
    <x v="37"/>
    <n v="34053"/>
    <x v="5168"/>
    <n v="197"/>
    <n v="45791"/>
    <n v="45893"/>
    <s v="Ana Val"/>
    <n v="45793"/>
    <s v="FASE 2"/>
    <s v="01/12/25 comunican 3 meses 12/01/26 respuesta"/>
    <n v="0"/>
    <s v="No existe"/>
    <m/>
    <s v="NO"/>
    <m/>
    <s v="NO"/>
    <m/>
    <m/>
    <m/>
    <n v="0"/>
    <n v="0"/>
    <n v="0"/>
    <n v="0"/>
    <s v="NO"/>
    <s v="NO"/>
    <s v="NO"/>
    <m/>
    <m/>
    <m/>
    <m/>
    <x v="5"/>
    <n v="0"/>
    <n v="0"/>
    <n v="10"/>
    <x v="1"/>
    <m/>
    <m/>
    <n v="19.7"/>
    <x v="0"/>
  </r>
  <r>
    <x v="37"/>
    <n v="34055"/>
    <x v="5169"/>
    <n v="241"/>
    <n v="45791"/>
    <n v="45893"/>
    <s v="Ana Val"/>
    <n v="45793"/>
    <s v="FASE 2"/>
    <s v="01/12/25 comunican 3 meses 02/12/25 respuesta"/>
    <n v="0"/>
    <m/>
    <m/>
    <s v="NO"/>
    <m/>
    <m/>
    <m/>
    <n v="0"/>
    <n v="0"/>
    <n v="0"/>
    <n v="0"/>
    <n v="0"/>
    <n v="0"/>
    <s v="Diputación de Palencia"/>
    <s v="NO"/>
    <s v="SI"/>
    <m/>
    <m/>
    <m/>
    <m/>
    <x v="5"/>
    <n v="0"/>
    <n v="0"/>
    <n v="10"/>
    <x v="1"/>
    <n v="0"/>
    <n v="0"/>
    <n v="24.1"/>
    <x v="0"/>
  </r>
  <r>
    <x v="37"/>
    <n v="34056"/>
    <x v="5170"/>
    <n v="2284"/>
    <n v="45791"/>
    <n v="45804"/>
    <s v="Ana Val"/>
    <n v="45797"/>
    <s v="FASE 2"/>
    <s v="29/19/2025 comunican que tiene 3 meses"/>
    <n v="0"/>
    <m/>
    <m/>
    <m/>
    <m/>
    <m/>
    <m/>
    <m/>
    <m/>
    <m/>
    <m/>
    <m/>
    <m/>
    <m/>
    <m/>
    <m/>
    <m/>
    <m/>
    <m/>
    <m/>
    <x v="5"/>
    <n v="0"/>
    <n v="0"/>
    <n v="0"/>
    <x v="0"/>
    <m/>
    <m/>
    <n v="228.4"/>
    <x v="0"/>
  </r>
  <r>
    <x v="37"/>
    <n v="34057"/>
    <x v="5171"/>
    <n v="475"/>
    <n v="45791"/>
    <n v="45893"/>
    <s v="Ana Val"/>
    <n v="45792"/>
    <s v="FASE 2"/>
    <s v="01/12/25 comunican 3 meses 04/12/25 Respuesta"/>
    <n v="0"/>
    <m/>
    <m/>
    <m/>
    <m/>
    <m/>
    <m/>
    <m/>
    <m/>
    <n v="3"/>
    <n v="0"/>
    <n v="0"/>
    <n v="2"/>
    <s v="Diputación de Palencia"/>
    <s v="NO"/>
    <s v="NO"/>
    <m/>
    <m/>
    <m/>
    <m/>
    <x v="5"/>
    <n v="0"/>
    <n v="0"/>
    <n v="7"/>
    <x v="1"/>
    <m/>
    <m/>
    <n v="47.5"/>
    <x v="0"/>
  </r>
  <r>
    <x v="37"/>
    <n v="34058"/>
    <x v="5172"/>
    <n v="178"/>
    <n v="45791"/>
    <n v="45893"/>
    <s v="Ana Val"/>
    <m/>
    <s v="FASE 2"/>
    <s v="01/12/25 comunican 3 meses 03/12/25 Respuesta"/>
    <n v="0"/>
    <m/>
    <m/>
    <m/>
    <m/>
    <m/>
    <m/>
    <m/>
    <m/>
    <m/>
    <m/>
    <m/>
    <m/>
    <m/>
    <m/>
    <m/>
    <m/>
    <m/>
    <m/>
    <m/>
    <x v="5"/>
    <n v="0"/>
    <n v="0"/>
    <n v="0"/>
    <x v="0"/>
    <m/>
    <m/>
    <n v="17.8"/>
    <x v="0"/>
  </r>
  <r>
    <x v="37"/>
    <n v="34059"/>
    <x v="5173"/>
    <n v="430"/>
    <n v="45791"/>
    <n v="45893"/>
    <s v="Ana Val"/>
    <n v="45793"/>
    <s v="FASE 2"/>
    <s v="01/12/25 comunican 3 meses 11/12/25 respuesta"/>
    <n v="0"/>
    <n v="45292"/>
    <m/>
    <s v="SI"/>
    <n v="45800"/>
    <m/>
    <m/>
    <n v="0"/>
    <n v="0"/>
    <n v="0"/>
    <n v="0"/>
    <n v="0"/>
    <n v="0"/>
    <s v="Diputación de Palencia"/>
    <s v="NO"/>
    <s v="SI"/>
    <m/>
    <m/>
    <m/>
    <m/>
    <x v="5"/>
    <n v="0"/>
    <n v="0"/>
    <n v="12"/>
    <x v="1"/>
    <n v="0"/>
    <n v="0"/>
    <n v="43"/>
    <x v="0"/>
  </r>
  <r>
    <x v="37"/>
    <n v="34060"/>
    <x v="5174"/>
    <n v="128"/>
    <n v="45791"/>
    <n v="45893"/>
    <s v="Ana Val"/>
    <m/>
    <s v="FASE 2"/>
    <s v="01/12/2025 comunican que tienen 3 meses"/>
    <n v="0"/>
    <m/>
    <m/>
    <m/>
    <m/>
    <m/>
    <m/>
    <m/>
    <m/>
    <m/>
    <m/>
    <m/>
    <m/>
    <m/>
    <m/>
    <m/>
    <m/>
    <m/>
    <m/>
    <m/>
    <x v="5"/>
    <n v="0"/>
    <n v="0"/>
    <n v="0"/>
    <x v="0"/>
    <m/>
    <m/>
    <n v="12.8"/>
    <x v="0"/>
  </r>
  <r>
    <x v="37"/>
    <n v="34061"/>
    <x v="5175"/>
    <n v="99"/>
    <n v="45791"/>
    <n v="45893"/>
    <s v="Ana Val"/>
    <n v="45798"/>
    <s v="FASE 2"/>
    <s v="01/12/2025 comunican que tienen 3 meses"/>
    <n v="0"/>
    <m/>
    <m/>
    <m/>
    <m/>
    <m/>
    <m/>
    <m/>
    <m/>
    <m/>
    <m/>
    <m/>
    <m/>
    <m/>
    <m/>
    <m/>
    <m/>
    <m/>
    <m/>
    <m/>
    <x v="5"/>
    <n v="0"/>
    <n v="0"/>
    <n v="0"/>
    <x v="0"/>
    <m/>
    <m/>
    <n v="9.9"/>
    <x v="0"/>
  </r>
  <r>
    <x v="37"/>
    <n v="34062"/>
    <x v="5176"/>
    <n v="140"/>
    <n v="45791"/>
    <n v="45893"/>
    <s v="Ana Val"/>
    <n v="45793"/>
    <s v="FASE 2"/>
    <s v="01/12/25 comunican 3 meses 20/12/25 respuesta"/>
    <n v="0"/>
    <m/>
    <m/>
    <s v="NO"/>
    <m/>
    <s v="Sin datos"/>
    <m/>
    <m/>
    <m/>
    <m/>
    <m/>
    <m/>
    <m/>
    <s v="competencia de la Diputación"/>
    <s v="NO"/>
    <s v="NO"/>
    <m/>
    <m/>
    <m/>
    <m/>
    <x v="5"/>
    <n v="0"/>
    <n v="0"/>
    <n v="5"/>
    <x v="1"/>
    <m/>
    <m/>
    <n v="14"/>
    <x v="0"/>
  </r>
  <r>
    <x v="37"/>
    <n v="34063"/>
    <x v="5177"/>
    <n v="129"/>
    <n v="45791"/>
    <n v="45893"/>
    <s v="Ana Val"/>
    <n v="45798"/>
    <s v="FASE 2"/>
    <s v="01/12/25 comunican 3 meses 04/02/26 respuesta"/>
    <n v="0"/>
    <m/>
    <n v="0"/>
    <s v="NO"/>
    <m/>
    <s v="NO"/>
    <m/>
    <m/>
    <m/>
    <m/>
    <m/>
    <m/>
    <m/>
    <s v="NO"/>
    <s v="NO"/>
    <s v="NO"/>
    <m/>
    <m/>
    <m/>
    <m/>
    <x v="5"/>
    <n v="0"/>
    <n v="0"/>
    <n v="6"/>
    <x v="1"/>
    <m/>
    <m/>
    <n v="12.9"/>
    <x v="0"/>
  </r>
  <r>
    <x v="37"/>
    <n v="34066"/>
    <x v="5178"/>
    <n v="64"/>
    <n v="45791"/>
    <n v="45893"/>
    <s v="Ana Val"/>
    <m/>
    <s v="FASE 2"/>
    <s v="02/12/25 comunican 3 meses 05/12/25 respuesta"/>
    <n v="0"/>
    <s v="sin censo"/>
    <m/>
    <s v="NO"/>
    <m/>
    <s v="NO"/>
    <m/>
    <m/>
    <m/>
    <m/>
    <m/>
    <m/>
    <m/>
    <s v="NO"/>
    <s v="NO"/>
    <s v="NO"/>
    <m/>
    <m/>
    <m/>
    <m/>
    <x v="5"/>
    <n v="0"/>
    <n v="0"/>
    <n v="6"/>
    <x v="1"/>
    <m/>
    <m/>
    <n v="6.4"/>
    <x v="0"/>
  </r>
  <r>
    <x v="37"/>
    <n v="34067"/>
    <x v="5179"/>
    <n v="135"/>
    <n v="45791"/>
    <n v="45893"/>
    <s v="Ana Val"/>
    <n v="45803"/>
    <s v="FASE 2"/>
    <s v="02/12/25 comunican 3 meses 16/12/2025 resouesta"/>
    <n v="0"/>
    <m/>
    <m/>
    <s v="NO"/>
    <m/>
    <m/>
    <m/>
    <m/>
    <m/>
    <m/>
    <m/>
    <m/>
    <m/>
    <s v="La Diputación tiene departamento"/>
    <s v="NO"/>
    <s v="NO"/>
    <m/>
    <m/>
    <m/>
    <m/>
    <x v="5"/>
    <n v="0"/>
    <n v="0"/>
    <n v="4"/>
    <x v="1"/>
    <m/>
    <m/>
    <n v="13.5"/>
    <x v="0"/>
  </r>
  <r>
    <x v="37"/>
    <n v="34068"/>
    <x v="5180"/>
    <n v="46"/>
    <n v="45791"/>
    <n v="45893"/>
    <s v="Ana Val"/>
    <n v="45792"/>
    <s v="FASE 2"/>
    <s v="02/12/2025 comunican que tienen 3 meses"/>
    <n v="0"/>
    <m/>
    <m/>
    <m/>
    <m/>
    <m/>
    <m/>
    <m/>
    <m/>
    <m/>
    <m/>
    <m/>
    <m/>
    <m/>
    <m/>
    <m/>
    <m/>
    <m/>
    <m/>
    <m/>
    <x v="5"/>
    <n v="0"/>
    <n v="0"/>
    <n v="0"/>
    <x v="0"/>
    <m/>
    <m/>
    <n v="4.5999999999999996"/>
    <x v="0"/>
  </r>
  <r>
    <x v="37"/>
    <n v="34069"/>
    <x v="5181"/>
    <n v="2587"/>
    <n v="45791"/>
    <n v="45893"/>
    <s v="Ana Val"/>
    <n v="45793"/>
    <s v="FASE 2"/>
    <s v="02/12/25 comunican 3 meses10/12/25 respuesta"/>
    <n v="0"/>
    <s v="No existe"/>
    <m/>
    <s v="NO"/>
    <m/>
    <m/>
    <m/>
    <m/>
    <m/>
    <m/>
    <m/>
    <m/>
    <m/>
    <s v="NO"/>
    <s v="NO"/>
    <s v="NO"/>
    <m/>
    <m/>
    <m/>
    <m/>
    <x v="5"/>
    <n v="0"/>
    <n v="0"/>
    <n v="5"/>
    <x v="1"/>
    <m/>
    <m/>
    <n v="258.7"/>
    <x v="0"/>
  </r>
  <r>
    <x v="37"/>
    <n v="34070"/>
    <x v="5182"/>
    <n v="124"/>
    <n v="45792"/>
    <n v="45893"/>
    <s v="Ana Val"/>
    <m/>
    <s v="FASE 2"/>
    <s v="02/12/2025 comunican que tienen 3 meses"/>
    <n v="0"/>
    <m/>
    <m/>
    <m/>
    <m/>
    <m/>
    <m/>
    <m/>
    <m/>
    <m/>
    <m/>
    <m/>
    <m/>
    <m/>
    <m/>
    <m/>
    <m/>
    <m/>
    <m/>
    <m/>
    <x v="5"/>
    <n v="0"/>
    <n v="0"/>
    <n v="0"/>
    <x v="0"/>
    <m/>
    <m/>
    <n v="12.4"/>
    <x v="0"/>
  </r>
  <r>
    <x v="37"/>
    <n v="34071"/>
    <x v="5183"/>
    <n v="154"/>
    <n v="45792"/>
    <n v="45893"/>
    <s v="Ana Val"/>
    <n v="45793"/>
    <s v="FASE 2"/>
    <s v="03/12/2025 comunican que tienen 3 meses"/>
    <n v="0"/>
    <m/>
    <m/>
    <m/>
    <m/>
    <m/>
    <m/>
    <m/>
    <m/>
    <m/>
    <m/>
    <m/>
    <m/>
    <m/>
    <m/>
    <m/>
    <m/>
    <m/>
    <m/>
    <m/>
    <x v="5"/>
    <n v="0"/>
    <n v="0"/>
    <n v="0"/>
    <x v="0"/>
    <m/>
    <m/>
    <n v="15.4"/>
    <x v="0"/>
  </r>
  <r>
    <x v="37"/>
    <n v="34072"/>
    <x v="5184"/>
    <n v="136"/>
    <n v="45792"/>
    <n v="45893"/>
    <s v="Ana Val"/>
    <n v="45796"/>
    <s v="FASE 2"/>
    <s v="03/12/25 comunican 3 meses18/01/25 respuesta"/>
    <n v="0"/>
    <s v="No existe"/>
    <m/>
    <s v="NO"/>
    <m/>
    <s v="NO"/>
    <m/>
    <m/>
    <m/>
    <n v="0"/>
    <n v="0"/>
    <n v="0"/>
    <n v="0"/>
    <s v="NO"/>
    <s v="NO"/>
    <s v="NO"/>
    <m/>
    <m/>
    <m/>
    <m/>
    <x v="5"/>
    <n v="0"/>
    <n v="0"/>
    <n v="10"/>
    <x v="1"/>
    <m/>
    <m/>
    <n v="13.6"/>
    <x v="0"/>
  </r>
  <r>
    <x v="37"/>
    <n v="34073"/>
    <x v="5185"/>
    <n v="171"/>
    <n v="45792"/>
    <n v="45893"/>
    <s v="Ana Val"/>
    <n v="45793"/>
    <s v="FASE 2"/>
    <s v="03/12/25 comunican 3 meses 19/12/25 respuesta"/>
    <n v="0"/>
    <s v="No existe"/>
    <m/>
    <s v="NO"/>
    <m/>
    <m/>
    <m/>
    <m/>
    <m/>
    <m/>
    <m/>
    <m/>
    <m/>
    <s v="NO"/>
    <s v="NO"/>
    <s v="NO"/>
    <m/>
    <m/>
    <m/>
    <m/>
    <x v="5"/>
    <n v="0"/>
    <n v="0"/>
    <n v="5"/>
    <x v="1"/>
    <m/>
    <m/>
    <n v="17.100000000000001"/>
    <x v="0"/>
  </r>
  <r>
    <x v="37"/>
    <n v="34074"/>
    <x v="5186"/>
    <n v="748"/>
    <n v="45792"/>
    <n v="45893"/>
    <s v="Ana Val"/>
    <n v="45793"/>
    <s v="FASE 2"/>
    <s v="03/12/2025 comunican que tienen 3 meses"/>
    <n v="0"/>
    <m/>
    <m/>
    <m/>
    <m/>
    <m/>
    <m/>
    <m/>
    <m/>
    <m/>
    <m/>
    <m/>
    <m/>
    <m/>
    <m/>
    <m/>
    <m/>
    <m/>
    <m/>
    <m/>
    <x v="5"/>
    <n v="0"/>
    <n v="0"/>
    <n v="0"/>
    <x v="0"/>
    <m/>
    <m/>
    <n v="74.8"/>
    <x v="0"/>
  </r>
  <r>
    <x v="37"/>
    <n v="34076"/>
    <x v="5187"/>
    <n v="567"/>
    <n v="45792"/>
    <n v="45893"/>
    <s v="Ana Val"/>
    <n v="45796"/>
    <s v="FASE 2"/>
    <s v="03/12/2025 comunican que tienen 3 meses"/>
    <n v="0"/>
    <m/>
    <m/>
    <m/>
    <m/>
    <m/>
    <m/>
    <m/>
    <m/>
    <m/>
    <m/>
    <m/>
    <m/>
    <m/>
    <m/>
    <m/>
    <m/>
    <m/>
    <m/>
    <m/>
    <x v="5"/>
    <n v="0"/>
    <n v="0"/>
    <n v="0"/>
    <x v="0"/>
    <m/>
    <m/>
    <n v="56.7"/>
    <x v="0"/>
  </r>
  <r>
    <x v="37"/>
    <n v="34077"/>
    <x v="5188"/>
    <n v="484"/>
    <n v="45792"/>
    <n v="45893"/>
    <s v="Ana Val"/>
    <n v="45793"/>
    <s v="FASE 2"/>
    <s v="03/12/2025 comunican que tienen 3 meses"/>
    <n v="0"/>
    <m/>
    <m/>
    <m/>
    <m/>
    <m/>
    <m/>
    <m/>
    <m/>
    <m/>
    <m/>
    <m/>
    <m/>
    <m/>
    <m/>
    <m/>
    <m/>
    <m/>
    <m/>
    <m/>
    <x v="5"/>
    <n v="0"/>
    <n v="0"/>
    <n v="0"/>
    <x v="0"/>
    <m/>
    <m/>
    <n v="48.4"/>
    <x v="0"/>
  </r>
  <r>
    <x v="37"/>
    <n v="34079"/>
    <x v="5189"/>
    <n v="2789"/>
    <n v="45792"/>
    <n v="45894"/>
    <s v="Ana Val"/>
    <n v="45793"/>
    <s v="FASE 2"/>
    <s v="03/12/2025 comunican que tienen 3 meses"/>
    <n v="0"/>
    <m/>
    <m/>
    <m/>
    <m/>
    <m/>
    <m/>
    <m/>
    <m/>
    <m/>
    <m/>
    <m/>
    <m/>
    <m/>
    <m/>
    <m/>
    <m/>
    <m/>
    <m/>
    <m/>
    <x v="5"/>
    <n v="0"/>
    <n v="0"/>
    <n v="0"/>
    <x v="0"/>
    <m/>
    <m/>
    <n v="278.89999999999998"/>
    <x v="0"/>
  </r>
  <r>
    <x v="37"/>
    <n v="34080"/>
    <x v="5190"/>
    <n v="5548"/>
    <n v="45792"/>
    <n v="45894"/>
    <s v="Ana Val"/>
    <n v="45793"/>
    <s v="FASE 2"/>
    <s v="03/12/2025 comunican que tienen 3 meses"/>
    <n v="0"/>
    <m/>
    <m/>
    <m/>
    <m/>
    <m/>
    <m/>
    <m/>
    <m/>
    <m/>
    <m/>
    <m/>
    <m/>
    <m/>
    <m/>
    <m/>
    <m/>
    <m/>
    <m/>
    <m/>
    <x v="5"/>
    <n v="0"/>
    <n v="0"/>
    <n v="0"/>
    <x v="0"/>
    <m/>
    <m/>
    <n v="554.79999999999995"/>
    <x v="0"/>
  </r>
  <r>
    <x v="37"/>
    <n v="34081"/>
    <x v="5191"/>
    <n v="55"/>
    <n v="45792"/>
    <n v="45894"/>
    <s v="Ana Val"/>
    <n v="45792"/>
    <s v="FASE 2"/>
    <s v="03/12/25 comunican 3 meses 09/12/25 respuesta"/>
    <n v="0"/>
    <s v="Es dinámico"/>
    <m/>
    <s v="NO"/>
    <m/>
    <s v="No existen"/>
    <m/>
    <m/>
    <m/>
    <n v="0"/>
    <n v="0"/>
    <n v="0"/>
    <n v="0"/>
    <s v="NO"/>
    <s v="NO"/>
    <s v="NO"/>
    <m/>
    <m/>
    <m/>
    <m/>
    <x v="5"/>
    <n v="0"/>
    <n v="0"/>
    <n v="10"/>
    <x v="1"/>
    <m/>
    <m/>
    <n v="5.5"/>
    <x v="0"/>
  </r>
  <r>
    <x v="37"/>
    <n v="34082"/>
    <x v="5192"/>
    <n v="74"/>
    <n v="45792"/>
    <n v="45894"/>
    <s v="Ana Val"/>
    <m/>
    <s v="FASE 2"/>
    <s v="03/12/25 comunican 3 meses 09/12/25 respuesta"/>
    <n v="0"/>
    <m/>
    <m/>
    <m/>
    <m/>
    <m/>
    <m/>
    <m/>
    <m/>
    <m/>
    <m/>
    <m/>
    <m/>
    <m/>
    <m/>
    <m/>
    <m/>
    <m/>
    <m/>
    <m/>
    <x v="5"/>
    <n v="0"/>
    <n v="0"/>
    <n v="0"/>
    <x v="0"/>
    <m/>
    <m/>
    <n v="7.4"/>
    <x v="0"/>
  </r>
  <r>
    <x v="37"/>
    <n v="34083"/>
    <x v="5193"/>
    <n v="1898"/>
    <n v="45792"/>
    <n v="45894"/>
    <s v="Ana Val"/>
    <n v="45804"/>
    <s v="FASE 2"/>
    <s v="04/12/2025 comunican que tienen 3 meses"/>
    <n v="0"/>
    <m/>
    <m/>
    <m/>
    <m/>
    <m/>
    <m/>
    <m/>
    <m/>
    <m/>
    <m/>
    <m/>
    <m/>
    <m/>
    <m/>
    <m/>
    <m/>
    <m/>
    <m/>
    <m/>
    <x v="5"/>
    <n v="0"/>
    <n v="0"/>
    <n v="0"/>
    <x v="0"/>
    <m/>
    <m/>
    <n v="189.8"/>
    <x v="0"/>
  </r>
  <r>
    <x v="37"/>
    <n v="34084"/>
    <x v="5194"/>
    <n v="158"/>
    <n v="45792"/>
    <n v="45894"/>
    <s v="Ana Val"/>
    <n v="45796"/>
    <s v="FASE 2"/>
    <s v="04/12/2025 comunican que tienen 3 meses"/>
    <n v="0"/>
    <m/>
    <m/>
    <m/>
    <m/>
    <m/>
    <m/>
    <m/>
    <m/>
    <m/>
    <m/>
    <m/>
    <m/>
    <m/>
    <m/>
    <m/>
    <m/>
    <m/>
    <m/>
    <m/>
    <x v="5"/>
    <n v="0"/>
    <n v="0"/>
    <n v="0"/>
    <x v="0"/>
    <m/>
    <m/>
    <n v="15.8"/>
    <x v="0"/>
  </r>
  <r>
    <x v="37"/>
    <n v="34086"/>
    <x v="5195"/>
    <n v="106"/>
    <n v="45792"/>
    <n v="45894"/>
    <s v="Ana Val"/>
    <n v="45796"/>
    <s v="FASE 2"/>
    <s v="10/12 ampliación y 11/01/26 Respuesta"/>
    <n v="0"/>
    <s v="No existe"/>
    <m/>
    <s v="NO"/>
    <m/>
    <s v="NO"/>
    <m/>
    <n v="0"/>
    <n v="0"/>
    <n v="0"/>
    <n v="0"/>
    <n v="0"/>
    <n v="0"/>
    <s v="Diputación de Palencia"/>
    <s v="NO"/>
    <s v="NO"/>
    <m/>
    <m/>
    <m/>
    <m/>
    <x v="5"/>
    <n v="0"/>
    <n v="0"/>
    <n v="13"/>
    <x v="1"/>
    <n v="0"/>
    <n v="0"/>
    <n v="10.6"/>
    <x v="0"/>
  </r>
  <r>
    <x v="37"/>
    <n v="34087"/>
    <x v="5196"/>
    <n v="170"/>
    <n v="45792"/>
    <n v="45894"/>
    <s v="Ana Val"/>
    <n v="45795"/>
    <s v="FASE 2"/>
    <s v="10/12/2025  comunica que tiene 3 meses "/>
    <n v="0"/>
    <m/>
    <m/>
    <m/>
    <m/>
    <m/>
    <m/>
    <m/>
    <m/>
    <m/>
    <m/>
    <m/>
    <m/>
    <m/>
    <m/>
    <m/>
    <m/>
    <m/>
    <m/>
    <m/>
    <x v="5"/>
    <n v="0"/>
    <n v="0"/>
    <n v="0"/>
    <x v="0"/>
    <m/>
    <m/>
    <n v="17"/>
    <x v="0"/>
  </r>
  <r>
    <x v="37"/>
    <n v="34088"/>
    <x v="5197"/>
    <n v="393"/>
    <n v="45792"/>
    <n v="45894"/>
    <s v="Ana Val"/>
    <n v="45793"/>
    <s v="FASE 2"/>
    <s v="10/12 ampliación  y 15/12 Respuesta"/>
    <n v="20"/>
    <s v="sin censo"/>
    <n v="0.75"/>
    <s v="SI"/>
    <n v="45803"/>
    <s v="NO"/>
    <m/>
    <n v="2200"/>
    <m/>
    <n v="0"/>
    <n v="3"/>
    <n v="0"/>
    <n v="0"/>
    <s v="NO"/>
    <s v="NO"/>
    <s v="NO"/>
    <m/>
    <m/>
    <m/>
    <m/>
    <x v="5"/>
    <n v="0.75"/>
    <n v="15"/>
    <n v="14"/>
    <x v="1"/>
    <n v="5.5979643765903306"/>
    <m/>
    <n v="39.299999999999997"/>
    <x v="1"/>
  </r>
  <r>
    <x v="37"/>
    <n v="34089"/>
    <x v="5198"/>
    <n v="144"/>
    <n v="45792"/>
    <n v="45894"/>
    <s v="Ana Val"/>
    <n v="45796"/>
    <s v="FASE 2"/>
    <s v="10/12 ampliación y 11/12 Respuesta"/>
    <n v="0"/>
    <m/>
    <m/>
    <s v="NO"/>
    <m/>
    <s v="NO"/>
    <m/>
    <m/>
    <m/>
    <n v="0"/>
    <n v="0"/>
    <n v="0"/>
    <n v="0"/>
    <s v="NO"/>
    <s v="NO"/>
    <s v="NO"/>
    <m/>
    <m/>
    <m/>
    <m/>
    <x v="5"/>
    <n v="0"/>
    <n v="0"/>
    <n v="9"/>
    <x v="1"/>
    <m/>
    <m/>
    <n v="14.4"/>
    <x v="0"/>
  </r>
  <r>
    <x v="37"/>
    <n v="34091"/>
    <x v="5199"/>
    <n v="117"/>
    <n v="45792"/>
    <n v="45894"/>
    <s v="Ana Val"/>
    <n v="45796"/>
    <s v="FASE 2"/>
    <s v="10/12 ampliación y 12/12 Respuesta"/>
    <n v="0"/>
    <s v="No hay"/>
    <m/>
    <s v="NO"/>
    <m/>
    <s v="NO"/>
    <m/>
    <m/>
    <m/>
    <n v="0"/>
    <n v="0"/>
    <n v="0"/>
    <n v="0"/>
    <s v="NO"/>
    <s v="NO"/>
    <s v="NO"/>
    <m/>
    <m/>
    <m/>
    <m/>
    <x v="5"/>
    <n v="0"/>
    <n v="0"/>
    <n v="10"/>
    <x v="1"/>
    <m/>
    <m/>
    <n v="11.7"/>
    <x v="0"/>
  </r>
  <r>
    <x v="37"/>
    <n v="34092"/>
    <x v="5200"/>
    <n v="273"/>
    <n v="45792"/>
    <n v="45894"/>
    <s v="Ana Val"/>
    <m/>
    <s v="FASE 2"/>
    <s v="10/12 ampliación y 16/12 Respuesta"/>
    <n v="0"/>
    <m/>
    <m/>
    <m/>
    <s v="Transparencia comunica que tiene 3 meses para resolver"/>
    <m/>
    <m/>
    <m/>
    <m/>
    <m/>
    <m/>
    <m/>
    <m/>
    <m/>
    <m/>
    <m/>
    <m/>
    <m/>
    <m/>
    <m/>
    <x v="5"/>
    <n v="0"/>
    <n v="0"/>
    <n v="1"/>
    <x v="1"/>
    <m/>
    <m/>
    <n v="27.3"/>
    <x v="0"/>
  </r>
  <r>
    <x v="37"/>
    <n v="34094"/>
    <x v="5201"/>
    <n v="62"/>
    <n v="45792"/>
    <n v="45894"/>
    <s v="Ana Val"/>
    <n v="45793"/>
    <s v="FASE 2"/>
    <s v="10/12 ampliación y 12/12 Respuesta"/>
    <n v="0"/>
    <s v="No hay"/>
    <m/>
    <s v="NO"/>
    <m/>
    <s v="No hay"/>
    <m/>
    <m/>
    <m/>
    <n v="0"/>
    <n v="0"/>
    <n v="0"/>
    <n v="0"/>
    <s v="NO"/>
    <s v="NO"/>
    <s v="NO"/>
    <m/>
    <m/>
    <m/>
    <m/>
    <x v="5"/>
    <n v="0"/>
    <n v="0"/>
    <n v="10"/>
    <x v="1"/>
    <m/>
    <m/>
    <n v="6.2"/>
    <x v="0"/>
  </r>
  <r>
    <x v="37"/>
    <n v="34903"/>
    <x v="5202"/>
    <n v="193"/>
    <n v="45792"/>
    <n v="45894"/>
    <s v="Ana Val"/>
    <m/>
    <s v="FASE 2"/>
    <s v="10/12/2025 comunica que tiene 3 meses "/>
    <n v="0"/>
    <m/>
    <m/>
    <m/>
    <m/>
    <m/>
    <m/>
    <m/>
    <m/>
    <m/>
    <m/>
    <m/>
    <m/>
    <m/>
    <m/>
    <m/>
    <m/>
    <m/>
    <m/>
    <m/>
    <x v="5"/>
    <n v="0"/>
    <n v="0"/>
    <n v="0"/>
    <x v="0"/>
    <m/>
    <m/>
    <n v="19.3"/>
    <x v="0"/>
  </r>
  <r>
    <x v="37"/>
    <n v="34096"/>
    <x v="5203"/>
    <n v="41"/>
    <n v="45792"/>
    <n v="45894"/>
    <s v="Ana Val"/>
    <m/>
    <s v="FASE 2"/>
    <s v="10/12/2025 comunica que tiene 3 meses "/>
    <n v="0"/>
    <m/>
    <m/>
    <m/>
    <m/>
    <m/>
    <m/>
    <m/>
    <m/>
    <m/>
    <m/>
    <m/>
    <m/>
    <m/>
    <m/>
    <m/>
    <m/>
    <m/>
    <m/>
    <m/>
    <x v="5"/>
    <n v="0"/>
    <n v="0"/>
    <n v="0"/>
    <x v="0"/>
    <m/>
    <m/>
    <n v="4.0999999999999996"/>
    <x v="0"/>
  </r>
  <r>
    <x v="37"/>
    <n v="34098"/>
    <x v="5204"/>
    <n v="1031"/>
    <n v="45792"/>
    <m/>
    <s v="Ana Val"/>
    <n v="45833"/>
    <s v="OK"/>
    <m/>
    <n v="0"/>
    <m/>
    <n v="0"/>
    <s v="SI"/>
    <n v="45832"/>
    <s v="NO"/>
    <m/>
    <m/>
    <m/>
    <n v="0"/>
    <n v="0"/>
    <n v="0"/>
    <n v="0"/>
    <s v="NO"/>
    <s v="NO"/>
    <s v="NO"/>
    <m/>
    <m/>
    <m/>
    <m/>
    <x v="5"/>
    <n v="0"/>
    <n v="0"/>
    <n v="11"/>
    <x v="1"/>
    <m/>
    <m/>
    <n v="103.1"/>
    <x v="0"/>
  </r>
  <r>
    <x v="37"/>
    <n v="34099"/>
    <x v="5205"/>
    <n v="58"/>
    <n v="45792"/>
    <n v="45894"/>
    <s v="Ana Val"/>
    <n v="45796"/>
    <s v="FASE 2"/>
    <s v="10/12 ampliación y 12/12 Respuesta"/>
    <n v="0"/>
    <s v="No existe"/>
    <m/>
    <s v="NO"/>
    <m/>
    <s v="NO"/>
    <m/>
    <m/>
    <m/>
    <n v="0"/>
    <n v="0"/>
    <n v="0"/>
    <n v="0"/>
    <s v="NO"/>
    <s v="NO"/>
    <s v="NO"/>
    <m/>
    <m/>
    <m/>
    <m/>
    <x v="5"/>
    <n v="0"/>
    <n v="0"/>
    <n v="10"/>
    <x v="1"/>
    <m/>
    <m/>
    <n v="5.8"/>
    <x v="0"/>
  </r>
  <r>
    <x v="37"/>
    <n v="34100"/>
    <x v="5206"/>
    <n v="145"/>
    <n v="45792"/>
    <n v="45894"/>
    <s v="Ana Val"/>
    <m/>
    <s v="FASE 2"/>
    <s v="10/12,Amplian 3 meses 29/12 Respuesta"/>
    <n v="0"/>
    <m/>
    <m/>
    <m/>
    <m/>
    <m/>
    <m/>
    <m/>
    <m/>
    <m/>
    <m/>
    <m/>
    <m/>
    <m/>
    <m/>
    <m/>
    <m/>
    <m/>
    <m/>
    <m/>
    <x v="5"/>
    <n v="0"/>
    <n v="0"/>
    <n v="0"/>
    <x v="0"/>
    <m/>
    <m/>
    <n v="14.5"/>
    <x v="0"/>
  </r>
  <r>
    <x v="37"/>
    <n v="34101"/>
    <x v="5207"/>
    <n v="58"/>
    <n v="45792"/>
    <n v="45894"/>
    <s v="Ana Val"/>
    <m/>
    <s v="FASE 2"/>
    <s v="10/12/2025 comunica que tiene 3 meses "/>
    <n v="0"/>
    <m/>
    <m/>
    <m/>
    <m/>
    <m/>
    <m/>
    <m/>
    <m/>
    <m/>
    <m/>
    <m/>
    <m/>
    <m/>
    <m/>
    <m/>
    <m/>
    <m/>
    <m/>
    <m/>
    <x v="5"/>
    <n v="0"/>
    <n v="0"/>
    <n v="0"/>
    <x v="0"/>
    <m/>
    <m/>
    <n v="5.8"/>
    <x v="0"/>
  </r>
  <r>
    <x v="37"/>
    <n v="34102"/>
    <x v="5208"/>
    <n v="202"/>
    <n v="45792"/>
    <n v="45894"/>
    <s v="Ana Val"/>
    <n v="45797"/>
    <s v="FASE 2"/>
    <s v="10/12/2025 comunica que tiene 3 meses "/>
    <n v="0"/>
    <m/>
    <m/>
    <m/>
    <m/>
    <m/>
    <m/>
    <m/>
    <m/>
    <m/>
    <m/>
    <m/>
    <m/>
    <m/>
    <m/>
    <m/>
    <m/>
    <m/>
    <m/>
    <m/>
    <x v="5"/>
    <n v="0"/>
    <n v="0"/>
    <n v="0"/>
    <x v="0"/>
    <m/>
    <m/>
    <n v="20.2"/>
    <x v="0"/>
  </r>
  <r>
    <x v="37"/>
    <n v="34103"/>
    <x v="5209"/>
    <n v="79"/>
    <n v="45792"/>
    <n v="45894"/>
    <s v="Ana Val"/>
    <n v="45797"/>
    <s v="FASE 2"/>
    <s v="10/12 ampliación y 16/12 Respuesta"/>
    <n v="0"/>
    <s v="Es dinámico"/>
    <m/>
    <s v="NO"/>
    <m/>
    <s v="No existen"/>
    <m/>
    <m/>
    <m/>
    <n v="0"/>
    <n v="0"/>
    <n v="0"/>
    <n v="0"/>
    <s v="NO"/>
    <s v="NO"/>
    <s v="NO"/>
    <m/>
    <m/>
    <m/>
    <m/>
    <x v="5"/>
    <n v="0"/>
    <n v="0"/>
    <n v="10"/>
    <x v="1"/>
    <m/>
    <m/>
    <n v="7.9"/>
    <x v="0"/>
  </r>
  <r>
    <x v="37"/>
    <n v="34104"/>
    <x v="5210"/>
    <n v="271"/>
    <n v="45792"/>
    <n v="45894"/>
    <s v="Ana Val"/>
    <n v="45796"/>
    <s v="FASE 2"/>
    <s v="10/12 ampliación y 11/12 Respùesta"/>
    <n v="0"/>
    <s v="No se dispone"/>
    <m/>
    <s v="NO"/>
    <m/>
    <s v="No datos"/>
    <m/>
    <m/>
    <m/>
    <m/>
    <m/>
    <m/>
    <m/>
    <s v="NO"/>
    <s v="NO"/>
    <s v="NO"/>
    <m/>
    <m/>
    <m/>
    <m/>
    <x v="5"/>
    <n v="0"/>
    <n v="0"/>
    <n v="6"/>
    <x v="1"/>
    <m/>
    <m/>
    <n v="27.1"/>
    <x v="0"/>
  </r>
  <r>
    <x v="37"/>
    <n v="34106"/>
    <x v="5211"/>
    <n v="101"/>
    <n v="45792"/>
    <n v="45894"/>
    <s v="Ana Val"/>
    <m/>
    <s v="FASE 2"/>
    <s v="11/12/2025 comunica que tiene 3 meses "/>
    <n v="0"/>
    <m/>
    <m/>
    <m/>
    <m/>
    <m/>
    <m/>
    <m/>
    <m/>
    <m/>
    <m/>
    <m/>
    <m/>
    <m/>
    <m/>
    <m/>
    <m/>
    <m/>
    <m/>
    <m/>
    <x v="5"/>
    <n v="0"/>
    <n v="0"/>
    <n v="0"/>
    <x v="0"/>
    <m/>
    <m/>
    <n v="10.1"/>
    <x v="0"/>
  </r>
  <r>
    <x v="37"/>
    <n v="34107"/>
    <x v="5212"/>
    <n v="71"/>
    <n v="45792"/>
    <n v="45894"/>
    <s v="Ana Val"/>
    <n v="45799"/>
    <s v="FASE 2"/>
    <s v="11/12/2025 comunica que tiene 3 meses "/>
    <n v="0"/>
    <m/>
    <m/>
    <m/>
    <m/>
    <m/>
    <m/>
    <m/>
    <m/>
    <m/>
    <m/>
    <m/>
    <m/>
    <m/>
    <m/>
    <m/>
    <m/>
    <m/>
    <m/>
    <m/>
    <x v="5"/>
    <n v="0"/>
    <n v="0"/>
    <n v="0"/>
    <x v="0"/>
    <m/>
    <m/>
    <n v="7.1"/>
    <x v="0"/>
  </r>
  <r>
    <x v="37"/>
    <n v="34108"/>
    <x v="5213"/>
    <n v="583"/>
    <n v="45792"/>
    <n v="45894"/>
    <s v="Ana Val"/>
    <n v="45793"/>
    <s v="FASE 2"/>
    <s v="11/12 ampliación y 08/01/26 Respuesta"/>
    <n v="0"/>
    <s v="No hay"/>
    <m/>
    <s v="NO"/>
    <m/>
    <s v="NO"/>
    <m/>
    <m/>
    <m/>
    <m/>
    <m/>
    <m/>
    <m/>
    <s v="Diputación de Palencia"/>
    <s v="NO"/>
    <s v="NO"/>
    <m/>
    <m/>
    <m/>
    <m/>
    <x v="5"/>
    <n v="0"/>
    <n v="0"/>
    <n v="6"/>
    <x v="1"/>
    <m/>
    <m/>
    <n v="58.3"/>
    <x v="0"/>
  </r>
  <r>
    <x v="37"/>
    <n v="34109"/>
    <x v="5214"/>
    <n v="59"/>
    <n v="45792"/>
    <n v="45894"/>
    <s v="Ana Val"/>
    <n v="45796"/>
    <s v="FASE 2"/>
    <s v="11/12 ampliación y 12/12 Respuesta"/>
    <n v="0"/>
    <s v="No hay"/>
    <m/>
    <s v="NO"/>
    <m/>
    <s v="No hay"/>
    <m/>
    <m/>
    <m/>
    <m/>
    <m/>
    <m/>
    <m/>
    <s v="NO"/>
    <s v="NO"/>
    <s v="NO"/>
    <m/>
    <m/>
    <m/>
    <m/>
    <x v="5"/>
    <n v="0"/>
    <n v="0"/>
    <n v="6"/>
    <x v="1"/>
    <m/>
    <m/>
    <n v="5.9"/>
    <x v="0"/>
  </r>
  <r>
    <x v="37"/>
    <n v="34110"/>
    <x v="5215"/>
    <n v="80"/>
    <n v="45792"/>
    <n v="45894"/>
    <s v="Ana Val"/>
    <n v="45793"/>
    <s v="FASE 2"/>
    <s v="11/12/2025 comunica que tiene 3 meses "/>
    <n v="0"/>
    <m/>
    <m/>
    <m/>
    <m/>
    <m/>
    <m/>
    <m/>
    <m/>
    <m/>
    <m/>
    <m/>
    <m/>
    <m/>
    <m/>
    <m/>
    <m/>
    <m/>
    <m/>
    <m/>
    <x v="5"/>
    <n v="0"/>
    <n v="0"/>
    <n v="0"/>
    <x v="0"/>
    <m/>
    <m/>
    <n v="8"/>
    <x v="0"/>
  </r>
  <r>
    <x v="37"/>
    <n v="34112"/>
    <x v="5216"/>
    <n v="46"/>
    <n v="45792"/>
    <n v="45812"/>
    <s v="Ana Val"/>
    <n v="45810"/>
    <s v="FASE 2"/>
    <s v="29/10/2025 comunican que tienen 3 meses "/>
    <n v="0"/>
    <m/>
    <m/>
    <m/>
    <m/>
    <m/>
    <m/>
    <m/>
    <m/>
    <m/>
    <m/>
    <m/>
    <m/>
    <m/>
    <m/>
    <m/>
    <m/>
    <m/>
    <m/>
    <m/>
    <x v="5"/>
    <n v="0"/>
    <n v="0"/>
    <n v="0"/>
    <x v="0"/>
    <m/>
    <m/>
    <n v="4.5999999999999996"/>
    <x v="0"/>
  </r>
  <r>
    <x v="37"/>
    <n v="34113"/>
    <x v="5217"/>
    <n v="39"/>
    <n v="45792"/>
    <n v="45894"/>
    <s v="Ana Val"/>
    <n v="45797"/>
    <s v="FASE 2"/>
    <s v="11/12/2025 comunica que tiene 3 meses "/>
    <n v="0"/>
    <m/>
    <m/>
    <m/>
    <m/>
    <m/>
    <m/>
    <m/>
    <m/>
    <m/>
    <m/>
    <m/>
    <m/>
    <m/>
    <m/>
    <m/>
    <m/>
    <m/>
    <m/>
    <m/>
    <x v="5"/>
    <n v="0"/>
    <n v="0"/>
    <n v="0"/>
    <x v="0"/>
    <m/>
    <m/>
    <n v="3.9"/>
    <x v="0"/>
  </r>
  <r>
    <x v="37"/>
    <n v="34114"/>
    <x v="5218"/>
    <n v="170"/>
    <n v="45792"/>
    <n v="45894"/>
    <s v="Ana Val"/>
    <n v="45793"/>
    <s v="FASE 2"/>
    <s v="11/12/2025 comunica que tiene 3 meses "/>
    <n v="0"/>
    <m/>
    <m/>
    <m/>
    <m/>
    <m/>
    <m/>
    <m/>
    <m/>
    <m/>
    <m/>
    <m/>
    <m/>
    <m/>
    <m/>
    <m/>
    <m/>
    <m/>
    <m/>
    <m/>
    <x v="5"/>
    <n v="0"/>
    <n v="0"/>
    <n v="0"/>
    <x v="0"/>
    <m/>
    <m/>
    <n v="17"/>
    <x v="0"/>
  </r>
  <r>
    <x v="37"/>
    <n v="34116"/>
    <x v="5219"/>
    <n v="59"/>
    <n v="45792"/>
    <n v="45894"/>
    <s v="Ana Val"/>
    <m/>
    <s v="FASE 2"/>
    <s v="11/12/2025 comunica que tiene 3 meses "/>
    <n v="0"/>
    <m/>
    <m/>
    <m/>
    <m/>
    <m/>
    <m/>
    <m/>
    <m/>
    <m/>
    <m/>
    <m/>
    <m/>
    <m/>
    <m/>
    <m/>
    <m/>
    <m/>
    <m/>
    <m/>
    <x v="5"/>
    <n v="0"/>
    <n v="0"/>
    <n v="0"/>
    <x v="0"/>
    <m/>
    <m/>
    <n v="5.9"/>
    <x v="0"/>
  </r>
  <r>
    <x v="37"/>
    <n v="34901"/>
    <x v="5220"/>
    <n v="1190"/>
    <n v="45792"/>
    <n v="45894"/>
    <s v="Ana Val"/>
    <n v="45796"/>
    <s v="FASE 2"/>
    <s v="11/12/2025 comunica que tiene 3 meses "/>
    <n v="0"/>
    <m/>
    <m/>
    <m/>
    <m/>
    <m/>
    <m/>
    <m/>
    <m/>
    <m/>
    <m/>
    <m/>
    <m/>
    <m/>
    <m/>
    <m/>
    <m/>
    <m/>
    <m/>
    <m/>
    <x v="5"/>
    <n v="0"/>
    <n v="0"/>
    <n v="0"/>
    <x v="0"/>
    <m/>
    <m/>
    <n v="119"/>
    <x v="0"/>
  </r>
  <r>
    <x v="37"/>
    <n v="34120"/>
    <x v="5221"/>
    <n v="76738"/>
    <n v="45792"/>
    <n v="45894"/>
    <s v="Ana Val"/>
    <n v="45793"/>
    <s v="FASE 2"/>
    <s v="11/12/2025 comunica que tiene 3 meses "/>
    <n v="0"/>
    <m/>
    <m/>
    <m/>
    <m/>
    <m/>
    <m/>
    <m/>
    <m/>
    <m/>
    <m/>
    <m/>
    <m/>
    <m/>
    <m/>
    <m/>
    <m/>
    <m/>
    <m/>
    <m/>
    <x v="5"/>
    <n v="0"/>
    <n v="0"/>
    <n v="0"/>
    <x v="0"/>
    <m/>
    <m/>
    <n v="7673.8"/>
    <x v="0"/>
  </r>
  <r>
    <x v="37"/>
    <n v="34121"/>
    <x v="5222"/>
    <n v="215"/>
    <n v="45792"/>
    <n v="45894"/>
    <s v="Ana Val"/>
    <m/>
    <s v="FASE 2"/>
    <s v="11/12/2025 comunica que tiene 3 meses "/>
    <n v="0"/>
    <m/>
    <m/>
    <m/>
    <m/>
    <m/>
    <m/>
    <m/>
    <m/>
    <m/>
    <m/>
    <m/>
    <m/>
    <m/>
    <m/>
    <m/>
    <m/>
    <m/>
    <m/>
    <m/>
    <x v="5"/>
    <n v="0"/>
    <n v="0"/>
    <n v="0"/>
    <x v="0"/>
    <m/>
    <m/>
    <n v="21.5"/>
    <x v="0"/>
  </r>
  <r>
    <x v="37"/>
    <n v="34122"/>
    <x v="5223"/>
    <n v="104"/>
    <n v="45792"/>
    <n v="45894"/>
    <s v="Ana Val"/>
    <m/>
    <s v="FASE 2"/>
    <s v="11/12/2025 comunica que tiene 3 meses "/>
    <n v="0"/>
    <m/>
    <m/>
    <m/>
    <m/>
    <m/>
    <m/>
    <m/>
    <m/>
    <m/>
    <m/>
    <m/>
    <m/>
    <m/>
    <m/>
    <m/>
    <m/>
    <m/>
    <m/>
    <m/>
    <x v="5"/>
    <n v="0"/>
    <n v="0"/>
    <n v="0"/>
    <x v="0"/>
    <m/>
    <m/>
    <n v="10.4"/>
    <x v="0"/>
  </r>
  <r>
    <x v="37"/>
    <n v="34123"/>
    <x v="5224"/>
    <n v="1911"/>
    <n v="45792"/>
    <n v="45894"/>
    <s v="Ana Val"/>
    <n v="45793"/>
    <s v="FASE 2"/>
    <s v="11/12/2025 comunica que tiene 3 meses "/>
    <n v="0"/>
    <m/>
    <m/>
    <m/>
    <m/>
    <m/>
    <m/>
    <m/>
    <m/>
    <m/>
    <m/>
    <m/>
    <m/>
    <m/>
    <m/>
    <m/>
    <m/>
    <m/>
    <m/>
    <m/>
    <x v="5"/>
    <n v="0"/>
    <n v="0"/>
    <n v="0"/>
    <x v="0"/>
    <m/>
    <m/>
    <n v="191.1"/>
    <x v="0"/>
  </r>
  <r>
    <x v="37"/>
    <n v="34124"/>
    <x v="5225"/>
    <n v="57"/>
    <n v="45792"/>
    <n v="45894"/>
    <s v="Ana Val"/>
    <n v="45804"/>
    <s v="FASE 2"/>
    <s v="11/12/2025 comunica que tiene 3 meses "/>
    <n v="0"/>
    <m/>
    <m/>
    <m/>
    <m/>
    <m/>
    <m/>
    <m/>
    <m/>
    <m/>
    <m/>
    <m/>
    <m/>
    <m/>
    <m/>
    <m/>
    <m/>
    <m/>
    <m/>
    <m/>
    <x v="5"/>
    <n v="0"/>
    <n v="0"/>
    <n v="0"/>
    <x v="0"/>
    <m/>
    <m/>
    <n v="5.7"/>
    <x v="0"/>
  </r>
  <r>
    <x v="37"/>
    <n v="34125"/>
    <x v="5226"/>
    <n v="72"/>
    <n v="45792"/>
    <n v="45894"/>
    <s v="Ana Val"/>
    <n v="45797"/>
    <s v="FASE 2"/>
    <s v="11/12/2025 comunica que tiene 3 meses "/>
    <n v="0"/>
    <m/>
    <m/>
    <m/>
    <m/>
    <m/>
    <m/>
    <m/>
    <m/>
    <m/>
    <m/>
    <m/>
    <m/>
    <m/>
    <m/>
    <m/>
    <m/>
    <m/>
    <m/>
    <m/>
    <x v="5"/>
    <n v="0"/>
    <n v="0"/>
    <n v="0"/>
    <x v="0"/>
    <m/>
    <m/>
    <n v="7.2"/>
    <x v="0"/>
  </r>
  <r>
    <x v="37"/>
    <n v="34126"/>
    <x v="5227"/>
    <n v="280"/>
    <n v="1141519"/>
    <n v="45807"/>
    <s v="Ana Val"/>
    <n v="45806"/>
    <s v="FASE 2"/>
    <m/>
    <n v="0"/>
    <m/>
    <m/>
    <m/>
    <m/>
    <m/>
    <m/>
    <m/>
    <m/>
    <m/>
    <m/>
    <m/>
    <m/>
    <m/>
    <m/>
    <m/>
    <m/>
    <m/>
    <m/>
    <m/>
    <x v="5"/>
    <n v="0"/>
    <n v="0"/>
    <n v="0"/>
    <x v="0"/>
    <m/>
    <m/>
    <n v="28"/>
    <x v="0"/>
  </r>
  <r>
    <x v="37"/>
    <n v="34127"/>
    <x v="5228"/>
    <n v="118"/>
    <n v="45792"/>
    <n v="45894"/>
    <s v="Ana Val"/>
    <n v="45796"/>
    <s v="FASE 2"/>
    <s v="11/12  ampliación y 12/12 Respuesta"/>
    <n v="0"/>
    <s v="No existe"/>
    <m/>
    <s v="NO"/>
    <m/>
    <s v="NO"/>
    <m/>
    <m/>
    <m/>
    <m/>
    <m/>
    <m/>
    <m/>
    <s v="NO"/>
    <s v="NO"/>
    <s v="NO"/>
    <m/>
    <m/>
    <m/>
    <m/>
    <x v="5"/>
    <n v="0"/>
    <n v="0"/>
    <n v="6"/>
    <x v="1"/>
    <m/>
    <m/>
    <n v="11.8"/>
    <x v="0"/>
  </r>
  <r>
    <x v="37"/>
    <n v="34904"/>
    <x v="5229"/>
    <n v="313"/>
    <n v="45792"/>
    <n v="45894"/>
    <s v="Ana Val"/>
    <n v="45797"/>
    <s v="FASE 2"/>
    <s v="11/12 ampliación 11/12 Respuesta"/>
    <n v="0"/>
    <s v="No hay censo"/>
    <m/>
    <s v="NO"/>
    <m/>
    <s v="NO"/>
    <m/>
    <m/>
    <m/>
    <n v="0"/>
    <n v="0"/>
    <n v="0"/>
    <n v="0"/>
    <s v="NO"/>
    <s v="NO"/>
    <s v="NO"/>
    <m/>
    <m/>
    <m/>
    <m/>
    <x v="5"/>
    <n v="0"/>
    <n v="0"/>
    <n v="10"/>
    <x v="1"/>
    <m/>
    <m/>
    <n v="31.3"/>
    <x v="0"/>
  </r>
  <r>
    <x v="37"/>
    <n v="34129"/>
    <x v="5230"/>
    <n v="163"/>
    <n v="45792"/>
    <n v="45894"/>
    <s v="Ana Val"/>
    <n v="45793"/>
    <s v="FASE 2"/>
    <s v="11/12 ampliación y 05/01 Respuesta"/>
    <n v="0"/>
    <s v="No existe"/>
    <m/>
    <s v="NO"/>
    <m/>
    <m/>
    <m/>
    <m/>
    <m/>
    <n v="0"/>
    <n v="0"/>
    <n v="0"/>
    <n v="0"/>
    <s v="NO"/>
    <s v="NO"/>
    <s v="NO"/>
    <m/>
    <m/>
    <m/>
    <m/>
    <x v="5"/>
    <n v="0"/>
    <n v="0"/>
    <n v="9"/>
    <x v="1"/>
    <m/>
    <m/>
    <n v="16.3"/>
    <x v="0"/>
  </r>
  <r>
    <x v="37"/>
    <n v="34130"/>
    <x v="5231"/>
    <n v="193"/>
    <n v="45793"/>
    <n v="45804"/>
    <s v="Ana Val"/>
    <n v="45796"/>
    <s v="FASE 2"/>
    <n v="45968"/>
    <n v="0"/>
    <m/>
    <m/>
    <m/>
    <m/>
    <m/>
    <m/>
    <m/>
    <m/>
    <m/>
    <m/>
    <m/>
    <m/>
    <m/>
    <m/>
    <m/>
    <m/>
    <m/>
    <m/>
    <m/>
    <x v="5"/>
    <n v="0"/>
    <n v="0"/>
    <n v="0"/>
    <x v="0"/>
    <m/>
    <m/>
    <n v="19.3"/>
    <x v="0"/>
  </r>
  <r>
    <x v="37"/>
    <n v="34131"/>
    <x v="5232"/>
    <n v="42"/>
    <n v="45793"/>
    <n v="45895"/>
    <s v="Ana Val"/>
    <n v="45797"/>
    <s v="FASE 2"/>
    <s v="11/12 ampliación y 12/12 Respuesta"/>
    <n v="0"/>
    <s v="No hay"/>
    <m/>
    <s v="NO"/>
    <m/>
    <s v="No hay"/>
    <m/>
    <m/>
    <m/>
    <m/>
    <m/>
    <m/>
    <m/>
    <s v="NO"/>
    <s v="NO"/>
    <s v="NO"/>
    <m/>
    <m/>
    <m/>
    <m/>
    <x v="5"/>
    <n v="0"/>
    <n v="0"/>
    <n v="6"/>
    <x v="1"/>
    <m/>
    <m/>
    <n v="4.2"/>
    <x v="0"/>
  </r>
  <r>
    <x v="37"/>
    <n v="34132"/>
    <x v="5233"/>
    <n v="122"/>
    <n v="45793"/>
    <n v="45895"/>
    <s v="Ana Val"/>
    <s v="19/95/2025"/>
    <s v="FASE 2"/>
    <s v="11/12/2025 comunica que tiene 3 meses "/>
    <n v="0"/>
    <m/>
    <m/>
    <m/>
    <m/>
    <m/>
    <m/>
    <m/>
    <m/>
    <m/>
    <m/>
    <m/>
    <m/>
    <m/>
    <m/>
    <m/>
    <m/>
    <m/>
    <m/>
    <m/>
    <x v="5"/>
    <n v="0"/>
    <n v="0"/>
    <n v="0"/>
    <x v="0"/>
    <m/>
    <m/>
    <n v="12.2"/>
    <x v="0"/>
  </r>
  <r>
    <x v="37"/>
    <n v="34133"/>
    <x v="5234"/>
    <n v="98"/>
    <n v="45793"/>
    <n v="45895"/>
    <s v="Ana Val"/>
    <m/>
    <s v="FASE 2"/>
    <s v="09/12 ampliación y 11/12 Respuesta"/>
    <n v="0"/>
    <s v="No hay"/>
    <m/>
    <s v="NO"/>
    <m/>
    <s v="NO"/>
    <m/>
    <m/>
    <m/>
    <n v="0"/>
    <n v="0"/>
    <n v="0"/>
    <n v="0"/>
    <s v="NO"/>
    <s v="NO"/>
    <s v="NO"/>
    <m/>
    <m/>
    <m/>
    <m/>
    <x v="5"/>
    <n v="0"/>
    <n v="0"/>
    <n v="10"/>
    <x v="1"/>
    <m/>
    <m/>
    <n v="9.8000000000000007"/>
    <x v="0"/>
  </r>
  <r>
    <x v="37"/>
    <n v="34134"/>
    <x v="5235"/>
    <n v="40"/>
    <n v="45793"/>
    <n v="45895"/>
    <s v="Ana Val"/>
    <n v="45799"/>
    <s v="FASE 2"/>
    <s v="11/12 ampliación y 17/12 Respuesta"/>
    <n v="0"/>
    <m/>
    <m/>
    <s v="NO"/>
    <m/>
    <m/>
    <m/>
    <m/>
    <m/>
    <m/>
    <m/>
    <m/>
    <m/>
    <s v="NO"/>
    <s v="NO"/>
    <s v="NO"/>
    <m/>
    <m/>
    <m/>
    <m/>
    <x v="5"/>
    <n v="0"/>
    <n v="0"/>
    <n v="4"/>
    <x v="1"/>
    <m/>
    <m/>
    <n v="4"/>
    <x v="0"/>
  </r>
  <r>
    <x v="37"/>
    <n v="34135"/>
    <x v="5236"/>
    <n v="490"/>
    <n v="45793"/>
    <n v="45895"/>
    <s v="Ana Val"/>
    <n v="45796"/>
    <s v="FASE 2"/>
    <s v="11/12/2025 comunica que tiene 3 meses "/>
    <n v="0"/>
    <m/>
    <m/>
    <m/>
    <m/>
    <m/>
    <m/>
    <m/>
    <m/>
    <m/>
    <m/>
    <m/>
    <m/>
    <m/>
    <m/>
    <m/>
    <m/>
    <m/>
    <m/>
    <m/>
    <x v="5"/>
    <n v="0"/>
    <n v="0"/>
    <n v="0"/>
    <x v="0"/>
    <m/>
    <m/>
    <n v="49"/>
    <x v="0"/>
  </r>
  <r>
    <x v="37"/>
    <n v="34136"/>
    <x v="5237"/>
    <n v="166"/>
    <n v="45793"/>
    <n v="45895"/>
    <s v="Ana Val"/>
    <m/>
    <s v="FASE 2"/>
    <s v="12/12/2025 comunica que tiene 3 meses "/>
    <n v="0"/>
    <m/>
    <m/>
    <m/>
    <m/>
    <m/>
    <m/>
    <m/>
    <m/>
    <m/>
    <m/>
    <m/>
    <m/>
    <m/>
    <m/>
    <m/>
    <m/>
    <m/>
    <m/>
    <m/>
    <x v="5"/>
    <n v="0"/>
    <n v="0"/>
    <n v="0"/>
    <x v="0"/>
    <m/>
    <m/>
    <n v="16.600000000000001"/>
    <x v="0"/>
  </r>
  <r>
    <x v="37"/>
    <n v="34137"/>
    <x v="5238"/>
    <n v="18"/>
    <n v="45793"/>
    <n v="45823"/>
    <s v="Ana Val"/>
    <n v="45820"/>
    <s v="FASE 2"/>
    <m/>
    <n v="0"/>
    <m/>
    <m/>
    <m/>
    <m/>
    <m/>
    <m/>
    <m/>
    <m/>
    <m/>
    <m/>
    <m/>
    <m/>
    <m/>
    <m/>
    <m/>
    <m/>
    <m/>
    <m/>
    <m/>
    <x v="5"/>
    <n v="0"/>
    <n v="0"/>
    <n v="0"/>
    <x v="0"/>
    <m/>
    <m/>
    <n v="1.8"/>
    <x v="0"/>
  </r>
  <r>
    <x v="37"/>
    <n v="34139"/>
    <x v="5239"/>
    <n v="181"/>
    <n v="45793"/>
    <n v="45895"/>
    <s v="Ana Val"/>
    <n v="45806"/>
    <s v="FASE 2"/>
    <s v="11/12 ampliación y 27/12 Respuesta"/>
    <n v="0"/>
    <s v="No existe"/>
    <m/>
    <s v="NO"/>
    <m/>
    <s v="NO"/>
    <m/>
    <n v="0"/>
    <n v="0"/>
    <n v="0"/>
    <n v="0"/>
    <n v="0"/>
    <n v="0"/>
    <s v="Diputación de Palencia"/>
    <s v="NO"/>
    <s v="NO"/>
    <m/>
    <m/>
    <m/>
    <m/>
    <x v="5"/>
    <n v="0"/>
    <n v="0"/>
    <n v="13"/>
    <x v="1"/>
    <n v="0"/>
    <n v="0"/>
    <n v="18.100000000000001"/>
    <x v="0"/>
  </r>
  <r>
    <x v="37"/>
    <n v="34140"/>
    <x v="5240"/>
    <n v="81"/>
    <n v="45793"/>
    <n v="45895"/>
    <s v="Ana Val"/>
    <n v="45800"/>
    <s v="FASE 2"/>
    <s v="11/12/202comunica que tiene 3 meses 5 "/>
    <n v="0"/>
    <m/>
    <m/>
    <m/>
    <m/>
    <m/>
    <m/>
    <m/>
    <m/>
    <m/>
    <m/>
    <m/>
    <m/>
    <m/>
    <m/>
    <m/>
    <m/>
    <m/>
    <m/>
    <m/>
    <x v="5"/>
    <n v="0"/>
    <n v="0"/>
    <n v="0"/>
    <x v="0"/>
    <m/>
    <m/>
    <n v="8.1"/>
    <x v="0"/>
  </r>
  <r>
    <x v="37"/>
    <n v="34141"/>
    <x v="5241"/>
    <n v="251"/>
    <n v="45793"/>
    <n v="45823"/>
    <s v="Ana Val"/>
    <n v="45818"/>
    <s v="FASE 2"/>
    <m/>
    <n v="0"/>
    <m/>
    <m/>
    <m/>
    <m/>
    <m/>
    <m/>
    <m/>
    <m/>
    <m/>
    <m/>
    <m/>
    <m/>
    <m/>
    <m/>
    <m/>
    <m/>
    <m/>
    <m/>
    <m/>
    <x v="5"/>
    <n v="0"/>
    <n v="0"/>
    <n v="0"/>
    <x v="0"/>
    <m/>
    <m/>
    <n v="25.1"/>
    <x v="0"/>
  </r>
  <r>
    <x v="37"/>
    <n v="34143"/>
    <x v="5242"/>
    <n v="180"/>
    <n v="45793"/>
    <n v="45895"/>
    <s v="Ana Val"/>
    <m/>
    <s v="FASE 2"/>
    <s v="11/12/2025 comunica que tiene 3 meses "/>
    <n v="0"/>
    <m/>
    <m/>
    <m/>
    <m/>
    <m/>
    <m/>
    <m/>
    <m/>
    <m/>
    <m/>
    <m/>
    <m/>
    <m/>
    <m/>
    <m/>
    <m/>
    <m/>
    <m/>
    <m/>
    <x v="5"/>
    <n v="0"/>
    <n v="0"/>
    <n v="0"/>
    <x v="0"/>
    <m/>
    <m/>
    <n v="18"/>
    <x v="0"/>
  </r>
  <r>
    <x v="37"/>
    <n v="34146"/>
    <x v="5243"/>
    <n v="57"/>
    <n v="45793"/>
    <n v="45895"/>
    <s v="Ana Val"/>
    <n v="45796"/>
    <s v="FASE 2"/>
    <s v="11/12 y 22/12"/>
    <n v="0"/>
    <s v="No existe"/>
    <n v="0"/>
    <s v="NO"/>
    <m/>
    <s v="NO"/>
    <m/>
    <m/>
    <m/>
    <n v="1"/>
    <n v="3"/>
    <n v="0"/>
    <n v="0"/>
    <s v="Diputación de Palencia"/>
    <s v="NO"/>
    <s v="NO"/>
    <m/>
    <m/>
    <m/>
    <m/>
    <x v="5"/>
    <n v="0"/>
    <n v="0"/>
    <n v="11"/>
    <x v="1"/>
    <m/>
    <m/>
    <n v="5.7"/>
    <x v="0"/>
  </r>
  <r>
    <x v="37"/>
    <n v="34147"/>
    <x v="5244"/>
    <n v="192"/>
    <n v="45793"/>
    <n v="45895"/>
    <s v="Ana Val"/>
    <m/>
    <s v="FASE 2"/>
    <s v="11/12/2025 comunica que tiene 3 meses "/>
    <n v="0"/>
    <m/>
    <m/>
    <m/>
    <m/>
    <m/>
    <m/>
    <m/>
    <m/>
    <m/>
    <m/>
    <m/>
    <m/>
    <m/>
    <m/>
    <m/>
    <m/>
    <m/>
    <m/>
    <m/>
    <x v="5"/>
    <n v="0"/>
    <n v="0"/>
    <n v="0"/>
    <x v="0"/>
    <m/>
    <m/>
    <n v="19.2"/>
    <x v="0"/>
  </r>
  <r>
    <x v="37"/>
    <n v="34149"/>
    <x v="5245"/>
    <n v="29"/>
    <n v="45793"/>
    <n v="45895"/>
    <s v="Ana Val"/>
    <m/>
    <s v="FASE 2"/>
    <s v="11/12/2025 comunica que tiene 3 meses "/>
    <n v="0"/>
    <m/>
    <m/>
    <m/>
    <m/>
    <m/>
    <m/>
    <m/>
    <m/>
    <m/>
    <m/>
    <m/>
    <m/>
    <m/>
    <m/>
    <m/>
    <m/>
    <m/>
    <m/>
    <m/>
    <x v="5"/>
    <n v="0"/>
    <n v="0"/>
    <n v="0"/>
    <x v="0"/>
    <m/>
    <m/>
    <n v="2.9"/>
    <x v="0"/>
  </r>
  <r>
    <x v="37"/>
    <n v="34151"/>
    <x v="5246"/>
    <n v="141"/>
    <n v="45793"/>
    <n v="45895"/>
    <s v="Ana Val"/>
    <n v="45795"/>
    <s v="FASE 2"/>
    <s v="11/12 y 16/12"/>
    <n v="0"/>
    <m/>
    <m/>
    <s v="NO"/>
    <m/>
    <s v="No hay datos"/>
    <m/>
    <m/>
    <m/>
    <m/>
    <m/>
    <m/>
    <m/>
    <s v="NO"/>
    <s v="NO"/>
    <s v="NO"/>
    <m/>
    <m/>
    <m/>
    <m/>
    <x v="5"/>
    <n v="0"/>
    <n v="0"/>
    <n v="5"/>
    <x v="1"/>
    <m/>
    <m/>
    <n v="14.1"/>
    <x v="0"/>
  </r>
  <r>
    <x v="37"/>
    <n v="34152"/>
    <x v="5247"/>
    <n v="136"/>
    <n v="45793"/>
    <n v="45895"/>
    <s v="Ana Val"/>
    <n v="45796"/>
    <s v="FASE 2"/>
    <s v="11/12/2025 comunica que tiene 3 meses "/>
    <n v="0"/>
    <m/>
    <m/>
    <m/>
    <m/>
    <m/>
    <m/>
    <m/>
    <m/>
    <m/>
    <m/>
    <m/>
    <m/>
    <m/>
    <m/>
    <m/>
    <m/>
    <m/>
    <m/>
    <m/>
    <x v="5"/>
    <n v="0"/>
    <n v="0"/>
    <n v="0"/>
    <x v="0"/>
    <m/>
    <m/>
    <n v="13.6"/>
    <x v="0"/>
  </r>
  <r>
    <x v="37"/>
    <n v="34154"/>
    <x v="5248"/>
    <n v="75"/>
    <n v="45793"/>
    <n v="45895"/>
    <s v="Ana Val"/>
    <n v="45797"/>
    <s v="FASE 2"/>
    <s v="11/12/2025 comunica que tiene 3 meses "/>
    <n v="0"/>
    <m/>
    <m/>
    <m/>
    <m/>
    <m/>
    <m/>
    <m/>
    <m/>
    <m/>
    <m/>
    <m/>
    <m/>
    <m/>
    <m/>
    <m/>
    <m/>
    <m/>
    <m/>
    <m/>
    <x v="5"/>
    <n v="0"/>
    <n v="0"/>
    <n v="0"/>
    <x v="0"/>
    <m/>
    <m/>
    <n v="7.5"/>
    <x v="0"/>
  </r>
  <r>
    <x v="37"/>
    <n v="34155"/>
    <x v="5249"/>
    <n v="153"/>
    <n v="45793"/>
    <n v="45895"/>
    <s v="Ana Val"/>
    <m/>
    <s v="FASE 2"/>
    <s v="11/12/2025 comunica que tiene 3 meses "/>
    <n v="0"/>
    <m/>
    <m/>
    <m/>
    <m/>
    <m/>
    <m/>
    <m/>
    <m/>
    <m/>
    <m/>
    <m/>
    <m/>
    <m/>
    <m/>
    <m/>
    <m/>
    <m/>
    <m/>
    <m/>
    <x v="5"/>
    <n v="0"/>
    <n v="0"/>
    <n v="0"/>
    <x v="0"/>
    <m/>
    <m/>
    <n v="15.3"/>
    <x v="0"/>
  </r>
  <r>
    <x v="37"/>
    <n v="34156"/>
    <x v="5250"/>
    <n v="54"/>
    <n v="45793"/>
    <n v="45895"/>
    <s v="Ana Val"/>
    <n v="45798"/>
    <s v="FASE 2"/>
    <s v="11/12/2025 comunica que tiene 3 meses "/>
    <n v="0"/>
    <m/>
    <m/>
    <m/>
    <m/>
    <m/>
    <m/>
    <m/>
    <m/>
    <m/>
    <m/>
    <m/>
    <m/>
    <m/>
    <m/>
    <m/>
    <m/>
    <m/>
    <m/>
    <m/>
    <x v="5"/>
    <n v="0"/>
    <n v="0"/>
    <n v="0"/>
    <x v="0"/>
    <m/>
    <m/>
    <n v="5.4"/>
    <x v="0"/>
  </r>
  <r>
    <x v="37"/>
    <n v="34157"/>
    <x v="5251"/>
    <n v="2869"/>
    <n v="45793"/>
    <n v="45895"/>
    <s v="Ana Val"/>
    <n v="45796"/>
    <s v="FASE 2"/>
    <n v="46002"/>
    <n v="0"/>
    <m/>
    <m/>
    <s v="NO"/>
    <m/>
    <s v="NO"/>
    <m/>
    <m/>
    <m/>
    <m/>
    <m/>
    <m/>
    <m/>
    <s v="NO"/>
    <s v="NO"/>
    <s v="NO"/>
    <m/>
    <m/>
    <m/>
    <m/>
    <x v="5"/>
    <n v="0"/>
    <n v="0"/>
    <n v="5"/>
    <x v="1"/>
    <m/>
    <m/>
    <n v="286.89999999999998"/>
    <x v="0"/>
  </r>
  <r>
    <x v="37"/>
    <n v="34158"/>
    <x v="5252"/>
    <n v="329"/>
    <n v="45793"/>
    <n v="45805"/>
    <s v="Ana Val"/>
    <s v="RECHAZADO"/>
    <s v="FASE 2"/>
    <s v="28/10/2025 comunica que tiene 3 meses "/>
    <n v="0"/>
    <m/>
    <m/>
    <m/>
    <m/>
    <m/>
    <m/>
    <m/>
    <m/>
    <m/>
    <m/>
    <m/>
    <m/>
    <m/>
    <m/>
    <m/>
    <m/>
    <m/>
    <m/>
    <m/>
    <x v="5"/>
    <n v="0"/>
    <n v="0"/>
    <n v="0"/>
    <x v="0"/>
    <m/>
    <m/>
    <n v="32.9"/>
    <x v="0"/>
  </r>
  <r>
    <x v="37"/>
    <n v="34159"/>
    <x v="5253"/>
    <n v="407"/>
    <n v="45793"/>
    <n v="45896"/>
    <s v="Ana Val"/>
    <n v="45796"/>
    <s v="FASE 2"/>
    <s v="11/12/2025 comunica que tiene 3 meses "/>
    <n v="0"/>
    <m/>
    <m/>
    <m/>
    <m/>
    <m/>
    <m/>
    <m/>
    <m/>
    <m/>
    <m/>
    <m/>
    <m/>
    <m/>
    <m/>
    <m/>
    <m/>
    <m/>
    <m/>
    <m/>
    <x v="5"/>
    <n v="0"/>
    <n v="0"/>
    <n v="0"/>
    <x v="0"/>
    <m/>
    <m/>
    <n v="40.700000000000003"/>
    <x v="0"/>
  </r>
  <r>
    <x v="37"/>
    <n v="34160"/>
    <x v="5254"/>
    <n v="150"/>
    <n v="45793"/>
    <n v="45896"/>
    <s v="Ana Val"/>
    <n v="45797"/>
    <s v="FASE 2"/>
    <s v="11/12/2025 comunica que tiene 3 meses "/>
    <n v="0"/>
    <m/>
    <m/>
    <m/>
    <m/>
    <m/>
    <m/>
    <m/>
    <m/>
    <m/>
    <m/>
    <m/>
    <m/>
    <m/>
    <m/>
    <m/>
    <m/>
    <m/>
    <m/>
    <m/>
    <x v="5"/>
    <n v="0"/>
    <n v="0"/>
    <n v="0"/>
    <x v="0"/>
    <m/>
    <m/>
    <n v="15"/>
    <x v="0"/>
  </r>
  <r>
    <x v="37"/>
    <n v="34161"/>
    <x v="5255"/>
    <n v="20"/>
    <n v="45793"/>
    <n v="45896"/>
    <s v="Ana Val"/>
    <m/>
    <s v="FASE 2"/>
    <s v="11/12 ampliación y 22/12 Respuesta"/>
    <n v="0"/>
    <s v="No existe"/>
    <m/>
    <s v="NO"/>
    <m/>
    <s v="NO"/>
    <m/>
    <m/>
    <m/>
    <m/>
    <m/>
    <m/>
    <m/>
    <s v="NO"/>
    <s v="NO"/>
    <s v="NO"/>
    <m/>
    <m/>
    <m/>
    <m/>
    <x v="5"/>
    <n v="0"/>
    <n v="0"/>
    <n v="6"/>
    <x v="1"/>
    <m/>
    <m/>
    <n v="2"/>
    <x v="0"/>
  </r>
  <r>
    <x v="37"/>
    <n v="34163"/>
    <x v="5256"/>
    <n v="49"/>
    <n v="45793"/>
    <n v="45896"/>
    <s v="Ana Val"/>
    <m/>
    <s v="FASE 2"/>
    <s v="11/12 ampliación y 13/01/26 Respuesta"/>
    <n v="0"/>
    <s v="No hay"/>
    <n v="0"/>
    <s v="NO"/>
    <m/>
    <s v="NO"/>
    <m/>
    <m/>
    <m/>
    <n v="0"/>
    <n v="0"/>
    <n v="0"/>
    <n v="0"/>
    <s v="NO"/>
    <s v="NO"/>
    <s v="NO"/>
    <m/>
    <m/>
    <m/>
    <m/>
    <x v="5"/>
    <n v="0"/>
    <n v="0"/>
    <n v="11"/>
    <x v="1"/>
    <m/>
    <m/>
    <n v="4.9000000000000004"/>
    <x v="0"/>
  </r>
  <r>
    <x v="37"/>
    <n v="34165"/>
    <x v="5257"/>
    <n v="53"/>
    <n v="45793"/>
    <n v="45826"/>
    <s v="Ana Val"/>
    <n v="45826"/>
    <s v="FASE 2"/>
    <m/>
    <n v="0"/>
    <m/>
    <m/>
    <m/>
    <m/>
    <m/>
    <m/>
    <m/>
    <m/>
    <m/>
    <m/>
    <m/>
    <m/>
    <m/>
    <m/>
    <m/>
    <m/>
    <m/>
    <m/>
    <m/>
    <x v="5"/>
    <n v="0"/>
    <n v="0"/>
    <n v="0"/>
    <x v="0"/>
    <m/>
    <m/>
    <n v="5.3"/>
    <x v="0"/>
  </r>
  <r>
    <x v="37"/>
    <n v="34167"/>
    <x v="5258"/>
    <n v="92"/>
    <n v="45793"/>
    <n v="45896"/>
    <s v="Ana Val"/>
    <m/>
    <s v="FASE 2"/>
    <s v="11/12/2025 comunica que tiene 3 meses "/>
    <n v="0"/>
    <m/>
    <m/>
    <m/>
    <m/>
    <m/>
    <m/>
    <m/>
    <m/>
    <m/>
    <m/>
    <m/>
    <m/>
    <m/>
    <m/>
    <m/>
    <m/>
    <m/>
    <m/>
    <m/>
    <x v="5"/>
    <n v="0"/>
    <n v="0"/>
    <n v="0"/>
    <x v="0"/>
    <m/>
    <m/>
    <n v="9.1999999999999993"/>
    <x v="0"/>
  </r>
  <r>
    <x v="37"/>
    <n v="34168"/>
    <x v="5259"/>
    <n v="52"/>
    <n v="45793"/>
    <n v="45896"/>
    <s v="Ana Val"/>
    <n v="45797"/>
    <s v="FASE 2"/>
    <s v="11/12 ampliación y 22/12 Respuesta"/>
    <n v="0"/>
    <s v="No hay"/>
    <n v="0"/>
    <s v="NO"/>
    <m/>
    <s v="NO"/>
    <m/>
    <m/>
    <m/>
    <m/>
    <m/>
    <m/>
    <m/>
    <s v="NO"/>
    <s v="NO"/>
    <s v="NO"/>
    <m/>
    <m/>
    <m/>
    <m/>
    <x v="5"/>
    <n v="0"/>
    <n v="0"/>
    <n v="7"/>
    <x v="1"/>
    <m/>
    <m/>
    <n v="5.2"/>
    <x v="0"/>
  </r>
  <r>
    <x v="37"/>
    <n v="34169"/>
    <x v="5260"/>
    <n v="400"/>
    <n v="45795"/>
    <n v="45896"/>
    <s v="Ana Val"/>
    <n v="45796"/>
    <s v="FASE 2"/>
    <s v="11/12 ampliación y 30/12 Respuesta"/>
    <n v="0"/>
    <s v="No hay"/>
    <m/>
    <s v="NO"/>
    <m/>
    <s v="NO"/>
    <m/>
    <m/>
    <m/>
    <m/>
    <m/>
    <m/>
    <m/>
    <s v="NO"/>
    <s v="NO"/>
    <s v="NO"/>
    <m/>
    <m/>
    <m/>
    <m/>
    <x v="5"/>
    <n v="0"/>
    <n v="0"/>
    <n v="6"/>
    <x v="1"/>
    <m/>
    <m/>
    <n v="40"/>
    <x v="0"/>
  </r>
  <r>
    <x v="37"/>
    <n v="34170"/>
    <x v="5261"/>
    <n v="42"/>
    <s v="18/05/0205"/>
    <n v="45896"/>
    <s v="Ana Val"/>
    <n v="45806"/>
    <s v="FASE 2"/>
    <s v="11/12 ampliación y  09/02 Respuesta"/>
    <n v="0"/>
    <s v="No existe"/>
    <m/>
    <s v="NO"/>
    <m/>
    <s v="NO"/>
    <m/>
    <n v="0"/>
    <n v="0"/>
    <n v="0"/>
    <n v="0"/>
    <n v="0"/>
    <n v="0"/>
    <s v="DIPUTACION DE PALENCIA"/>
    <s v="NO"/>
    <s v="NO"/>
    <m/>
    <m/>
    <m/>
    <m/>
    <x v="5"/>
    <n v="0"/>
    <n v="0"/>
    <n v="12"/>
    <x v="1"/>
    <n v="0"/>
    <n v="0"/>
    <n v="4.2"/>
    <x v="0"/>
  </r>
  <r>
    <x v="37"/>
    <n v="34171"/>
    <x v="5262"/>
    <n v="934"/>
    <n v="45795"/>
    <n v="45823"/>
    <s v="Ana Val"/>
    <n v="45803"/>
    <s v="FASE 2"/>
    <m/>
    <n v="0"/>
    <m/>
    <m/>
    <m/>
    <m/>
    <m/>
    <m/>
    <m/>
    <m/>
    <m/>
    <m/>
    <m/>
    <m/>
    <m/>
    <m/>
    <m/>
    <m/>
    <m/>
    <m/>
    <m/>
    <x v="5"/>
    <n v="0"/>
    <n v="0"/>
    <n v="0"/>
    <x v="0"/>
    <m/>
    <m/>
    <n v="93.4"/>
    <x v="0"/>
  </r>
  <r>
    <x v="37"/>
    <n v="34174"/>
    <x v="5263"/>
    <n v="192"/>
    <n v="45795"/>
    <n v="45897"/>
    <s v="Ana Val"/>
    <n v="45796"/>
    <s v="FASE 2"/>
    <s v="11/12 ampliación y 17/12 Respuesta"/>
    <n v="0"/>
    <s v="No hay"/>
    <n v="0"/>
    <s v="NO"/>
    <m/>
    <s v="NO"/>
    <m/>
    <m/>
    <m/>
    <n v="0"/>
    <n v="0"/>
    <n v="0"/>
    <n v="0"/>
    <s v="NO"/>
    <s v="NO"/>
    <s v="NO"/>
    <m/>
    <m/>
    <m/>
    <m/>
    <x v="5"/>
    <n v="0"/>
    <n v="0"/>
    <n v="11"/>
    <x v="1"/>
    <m/>
    <m/>
    <n v="19.2"/>
    <x v="0"/>
  </r>
  <r>
    <x v="37"/>
    <n v="34175"/>
    <x v="5264"/>
    <n v="93"/>
    <n v="45795"/>
    <n v="45897"/>
    <s v="Ana Val"/>
    <n v="45805"/>
    <s v="FASE 2"/>
    <s v="11/12/2025 comunica que tiene 3 meses "/>
    <n v="0"/>
    <m/>
    <m/>
    <m/>
    <m/>
    <m/>
    <m/>
    <m/>
    <m/>
    <m/>
    <m/>
    <m/>
    <m/>
    <m/>
    <m/>
    <m/>
    <m/>
    <m/>
    <m/>
    <m/>
    <x v="5"/>
    <n v="0"/>
    <n v="0"/>
    <n v="0"/>
    <x v="0"/>
    <m/>
    <m/>
    <n v="9.3000000000000007"/>
    <x v="0"/>
  </r>
  <r>
    <x v="37"/>
    <n v="34177"/>
    <x v="5265"/>
    <n v="176"/>
    <n v="45795"/>
    <n v="45897"/>
    <s v="Ana Val"/>
    <n v="45796"/>
    <s v="FASE 2"/>
    <s v="12/12 ampliación y 12/01 respuesta"/>
    <n v="0"/>
    <s v="No hay"/>
    <m/>
    <s v="NO"/>
    <m/>
    <s v="NO"/>
    <m/>
    <m/>
    <m/>
    <n v="0"/>
    <n v="0"/>
    <n v="0"/>
    <n v="0"/>
    <s v="Diputación de Palencia"/>
    <s v="NO"/>
    <s v="NO"/>
    <m/>
    <m/>
    <m/>
    <m/>
    <x v="5"/>
    <n v="0"/>
    <n v="0"/>
    <n v="10"/>
    <x v="1"/>
    <m/>
    <m/>
    <n v="17.600000000000001"/>
    <x v="0"/>
  </r>
  <r>
    <x v="37"/>
    <n v="34176"/>
    <x v="5266"/>
    <n v="158"/>
    <n v="45795"/>
    <n v="45897"/>
    <s v="Ana Val"/>
    <n v="45797"/>
    <s v="FASE 2"/>
    <s v="12/12/2025 comunica que tiene 3 meses "/>
    <n v="0"/>
    <m/>
    <m/>
    <m/>
    <m/>
    <m/>
    <m/>
    <m/>
    <m/>
    <m/>
    <m/>
    <m/>
    <m/>
    <m/>
    <m/>
    <m/>
    <m/>
    <m/>
    <m/>
    <m/>
    <x v="5"/>
    <n v="0"/>
    <n v="0"/>
    <n v="0"/>
    <x v="0"/>
    <m/>
    <m/>
    <n v="15.8"/>
    <x v="0"/>
  </r>
  <r>
    <x v="37"/>
    <n v="34178"/>
    <x v="5267"/>
    <n v="138"/>
    <n v="45795"/>
    <n v="45897"/>
    <s v="Ana Val"/>
    <n v="45797"/>
    <s v="FASE 2"/>
    <s v="12/12/2025 comunica que tiene 3 meses "/>
    <n v="0"/>
    <m/>
    <m/>
    <m/>
    <m/>
    <m/>
    <m/>
    <m/>
    <m/>
    <m/>
    <m/>
    <m/>
    <m/>
    <m/>
    <m/>
    <m/>
    <m/>
    <m/>
    <m/>
    <m/>
    <x v="5"/>
    <n v="0"/>
    <n v="0"/>
    <n v="0"/>
    <x v="0"/>
    <m/>
    <m/>
    <n v="13.8"/>
    <x v="0"/>
  </r>
  <r>
    <x v="37"/>
    <n v="34179"/>
    <x v="5268"/>
    <n v="22"/>
    <n v="45795"/>
    <n v="45897"/>
    <s v="Ana Val"/>
    <n v="45800"/>
    <s v="FASE 2"/>
    <s v="12/12/2025 comunica que tiene 3 meses "/>
    <n v="0"/>
    <m/>
    <m/>
    <m/>
    <m/>
    <m/>
    <m/>
    <m/>
    <m/>
    <m/>
    <m/>
    <m/>
    <m/>
    <m/>
    <m/>
    <m/>
    <m/>
    <m/>
    <m/>
    <m/>
    <x v="5"/>
    <n v="0"/>
    <n v="0"/>
    <n v="0"/>
    <x v="0"/>
    <m/>
    <m/>
    <n v="2.2000000000000002"/>
    <x v="0"/>
  </r>
  <r>
    <x v="37"/>
    <n v="34180"/>
    <x v="5269"/>
    <n v="74"/>
    <n v="45795"/>
    <n v="45897"/>
    <s v="Ana Val"/>
    <m/>
    <s v="FASE 2"/>
    <s v="12/12 ampliación y 18/12 respuesta"/>
    <n v="0"/>
    <s v="No hay"/>
    <n v="0"/>
    <s v="NO"/>
    <m/>
    <s v="NO"/>
    <m/>
    <m/>
    <m/>
    <m/>
    <m/>
    <m/>
    <m/>
    <s v="Diputación de Palencia"/>
    <s v="NO"/>
    <s v="NO"/>
    <m/>
    <m/>
    <m/>
    <m/>
    <x v="5"/>
    <n v="0"/>
    <n v="0"/>
    <n v="7"/>
    <x v="1"/>
    <m/>
    <m/>
    <n v="7.4"/>
    <x v="0"/>
  </r>
  <r>
    <x v="37"/>
    <n v="34181"/>
    <x v="5270"/>
    <n v="500"/>
    <n v="45795"/>
    <n v="45897"/>
    <s v="Ana Val"/>
    <n v="45796"/>
    <s v="FASE 2"/>
    <s v="12/12 ampliación y 19/12 respuesta"/>
    <n v="0"/>
    <s v="No hay"/>
    <m/>
    <s v="NO"/>
    <m/>
    <s v="NO"/>
    <m/>
    <m/>
    <m/>
    <n v="0"/>
    <n v="0"/>
    <n v="0"/>
    <n v="0"/>
    <s v="Diputación de Palencia"/>
    <s v="NO"/>
    <s v="NO"/>
    <m/>
    <m/>
    <m/>
    <m/>
    <x v="5"/>
    <n v="0"/>
    <n v="0"/>
    <n v="10"/>
    <x v="1"/>
    <m/>
    <m/>
    <n v="50"/>
    <x v="0"/>
  </r>
  <r>
    <x v="37"/>
    <n v="34182"/>
    <x v="5271"/>
    <n v="966"/>
    <n v="45795"/>
    <n v="45897"/>
    <s v="Ana Val"/>
    <n v="45796"/>
    <s v="FASE 2"/>
    <s v="12/12 ampliación y 23/12 respuesta"/>
    <n v="0"/>
    <s v="No hay"/>
    <m/>
    <s v="NO"/>
    <m/>
    <s v="NO"/>
    <m/>
    <m/>
    <m/>
    <n v="0"/>
    <n v="0"/>
    <n v="0"/>
    <n v="0"/>
    <s v="NO"/>
    <s v="NO"/>
    <s v="NO"/>
    <m/>
    <m/>
    <m/>
    <m/>
    <x v="5"/>
    <n v="0"/>
    <n v="0"/>
    <n v="10"/>
    <x v="1"/>
    <m/>
    <m/>
    <n v="96.6"/>
    <x v="0"/>
  </r>
  <r>
    <x v="37"/>
    <n v="34184"/>
    <x v="5272"/>
    <n v="45"/>
    <n v="45795"/>
    <n v="45897"/>
    <s v="Ana Val"/>
    <n v="45797"/>
    <s v="FASE 2"/>
    <n v="46003"/>
    <n v="0"/>
    <s v="No hay"/>
    <n v="0"/>
    <s v="NO"/>
    <m/>
    <s v="NO"/>
    <m/>
    <m/>
    <m/>
    <n v="2"/>
    <n v="0"/>
    <n v="0"/>
    <n v="0"/>
    <s v="Diputación de Palencia"/>
    <s v="NO"/>
    <s v="NO"/>
    <m/>
    <m/>
    <m/>
    <m/>
    <x v="5"/>
    <n v="0"/>
    <n v="0"/>
    <n v="11"/>
    <x v="1"/>
    <m/>
    <m/>
    <n v="4.5"/>
    <x v="0"/>
  </r>
  <r>
    <x v="37"/>
    <n v="34185"/>
    <x v="5273"/>
    <n v="74"/>
    <n v="45795"/>
    <n v="45897"/>
    <s v="Ana Val"/>
    <n v="45804"/>
    <s v="FASE 2"/>
    <s v="12/12 ampliación y 17/12 respuesta"/>
    <n v="0"/>
    <m/>
    <m/>
    <s v="NO"/>
    <m/>
    <s v="No hay datos"/>
    <m/>
    <m/>
    <m/>
    <m/>
    <m/>
    <m/>
    <m/>
    <s v="NO"/>
    <s v="NO"/>
    <s v="NO"/>
    <m/>
    <m/>
    <m/>
    <m/>
    <x v="5"/>
    <n v="0"/>
    <n v="0"/>
    <n v="5"/>
    <x v="1"/>
    <m/>
    <m/>
    <n v="7.4"/>
    <x v="0"/>
  </r>
  <r>
    <x v="37"/>
    <n v="34186"/>
    <x v="5274"/>
    <n v="52"/>
    <n v="45795"/>
    <n v="45897"/>
    <s v="Ana Val"/>
    <m/>
    <s v="FASE 2"/>
    <s v="12/12/2025 comunica que tiene 3 meses "/>
    <n v="0"/>
    <m/>
    <m/>
    <m/>
    <m/>
    <m/>
    <m/>
    <m/>
    <m/>
    <m/>
    <m/>
    <m/>
    <m/>
    <m/>
    <m/>
    <m/>
    <m/>
    <m/>
    <m/>
    <m/>
    <x v="5"/>
    <n v="0"/>
    <n v="0"/>
    <n v="0"/>
    <x v="0"/>
    <m/>
    <m/>
    <n v="5.2"/>
    <x v="0"/>
  </r>
  <r>
    <x v="37"/>
    <n v="34189"/>
    <x v="5275"/>
    <n v="60"/>
    <n v="45795"/>
    <n v="45897"/>
    <s v="Ana Val"/>
    <n v="45797"/>
    <s v="FASE 2"/>
    <s v="12/12/2025 comunica que tiene 3 meses "/>
    <n v="0"/>
    <m/>
    <m/>
    <m/>
    <m/>
    <m/>
    <m/>
    <m/>
    <m/>
    <m/>
    <m/>
    <m/>
    <m/>
    <m/>
    <m/>
    <m/>
    <m/>
    <m/>
    <m/>
    <m/>
    <x v="5"/>
    <n v="0"/>
    <n v="0"/>
    <n v="0"/>
    <x v="0"/>
    <m/>
    <m/>
    <n v="6"/>
    <x v="0"/>
  </r>
  <r>
    <x v="37"/>
    <n v="34190"/>
    <x v="5276"/>
    <n v="47"/>
    <n v="45795"/>
    <n v="45897"/>
    <s v="Ana Val"/>
    <n v="45800"/>
    <s v="FASE 2"/>
    <s v="12/12/2025 comunica que tiene 3 meses "/>
    <n v="0"/>
    <m/>
    <m/>
    <m/>
    <m/>
    <m/>
    <m/>
    <m/>
    <m/>
    <m/>
    <m/>
    <m/>
    <m/>
    <m/>
    <m/>
    <m/>
    <m/>
    <m/>
    <m/>
    <m/>
    <x v="5"/>
    <n v="0"/>
    <n v="0"/>
    <n v="0"/>
    <x v="0"/>
    <m/>
    <m/>
    <n v="4.7"/>
    <x v="0"/>
  </r>
  <r>
    <x v="37"/>
    <n v="34192"/>
    <x v="5277"/>
    <n v="76"/>
    <n v="45795"/>
    <n v="45897"/>
    <s v="Ana Val"/>
    <m/>
    <s v="FASE 2"/>
    <s v="12/12 ampliación y 13/01 Respuesta"/>
    <n v="0"/>
    <s v="No hay"/>
    <n v="0"/>
    <s v="NO"/>
    <m/>
    <s v="NO"/>
    <m/>
    <m/>
    <m/>
    <n v="0"/>
    <n v="0"/>
    <n v="0"/>
    <n v="0"/>
    <s v="NO"/>
    <s v="NO"/>
    <s v="NO"/>
    <m/>
    <m/>
    <m/>
    <m/>
    <x v="5"/>
    <n v="0"/>
    <n v="0"/>
    <n v="11"/>
    <x v="1"/>
    <m/>
    <m/>
    <n v="7.6"/>
    <x v="0"/>
  </r>
  <r>
    <x v="37"/>
    <n v="34196"/>
    <x v="5278"/>
    <n v="83"/>
    <n v="45795"/>
    <n v="45897"/>
    <s v="Ana Val"/>
    <m/>
    <s v="FASE 2"/>
    <s v="12/12 ampliación y 08/01 Respuesta"/>
    <n v="0"/>
    <s v="No existe"/>
    <m/>
    <s v="NO"/>
    <m/>
    <s v="NO"/>
    <m/>
    <n v="0"/>
    <n v="0"/>
    <n v="0"/>
    <n v="0"/>
    <n v="0"/>
    <n v="0"/>
    <s v="Diputación de Palencia"/>
    <s v="NO"/>
    <s v="NO"/>
    <m/>
    <m/>
    <m/>
    <m/>
    <x v="5"/>
    <n v="0"/>
    <n v="0"/>
    <n v="12"/>
    <x v="1"/>
    <n v="0"/>
    <n v="0"/>
    <n v="8.3000000000000007"/>
    <x v="0"/>
  </r>
  <r>
    <x v="37"/>
    <n v="34902"/>
    <x v="5279"/>
    <n v="168"/>
    <n v="45795"/>
    <n v="45897"/>
    <s v="Ana Val"/>
    <n v="45796"/>
    <s v="FASE 2"/>
    <s v="12/12/2025 comunica que tiene 3 meses "/>
    <n v="0"/>
    <m/>
    <m/>
    <m/>
    <m/>
    <m/>
    <m/>
    <m/>
    <m/>
    <m/>
    <m/>
    <m/>
    <m/>
    <m/>
    <m/>
    <m/>
    <m/>
    <m/>
    <m/>
    <m/>
    <x v="5"/>
    <n v="0"/>
    <n v="0"/>
    <n v="0"/>
    <x v="0"/>
    <m/>
    <m/>
    <n v="16.8"/>
    <x v="0"/>
  </r>
  <r>
    <x v="37"/>
    <n v="34199"/>
    <x v="5280"/>
    <n v="1129"/>
    <n v="45795"/>
    <n v="45897"/>
    <s v="Ana Val"/>
    <n v="45796"/>
    <s v="FASE 2"/>
    <s v="12/12 ampliación y 17/12 Respuesta"/>
    <n v="0"/>
    <m/>
    <m/>
    <s v="NO"/>
    <m/>
    <s v="NO"/>
    <m/>
    <m/>
    <m/>
    <n v="0"/>
    <n v="0"/>
    <n v="0"/>
    <n v="0"/>
    <s v="NO"/>
    <s v="NO"/>
    <s v="NO"/>
    <m/>
    <m/>
    <m/>
    <m/>
    <x v="5"/>
    <n v="0"/>
    <n v="0"/>
    <n v="9"/>
    <x v="1"/>
    <m/>
    <m/>
    <n v="112.9"/>
    <x v="0"/>
  </r>
  <r>
    <x v="37"/>
    <n v="34023"/>
    <x v="5281"/>
    <n v="6331"/>
    <n v="45795"/>
    <n v="45897"/>
    <s v="Ana Val"/>
    <n v="45796"/>
    <s v="FASE 2"/>
    <s v="12/12 ampliación y 09/01 Respuesta"/>
    <n v="0"/>
    <m/>
    <m/>
    <s v="NO"/>
    <s v="Remiten a Web de la Diputación sobre recogida animales abandonados, no informan sobre gatos ni presupuesto"/>
    <m/>
    <m/>
    <m/>
    <m/>
    <m/>
    <m/>
    <m/>
    <m/>
    <s v="NO"/>
    <m/>
    <m/>
    <m/>
    <m/>
    <m/>
    <m/>
    <x v="5"/>
    <n v="0"/>
    <n v="0"/>
    <n v="3"/>
    <x v="1"/>
    <m/>
    <m/>
    <n v="633.1"/>
    <x v="0"/>
  </r>
  <r>
    <x v="37"/>
    <n v="34201"/>
    <x v="5282"/>
    <n v="167"/>
    <n v="45795"/>
    <n v="45897"/>
    <s v="Ana Val"/>
    <m/>
    <s v="FASE 2"/>
    <s v="12/12/2025 comunica que tiene 3 meses "/>
    <n v="0"/>
    <m/>
    <m/>
    <m/>
    <m/>
    <m/>
    <m/>
    <m/>
    <m/>
    <m/>
    <m/>
    <m/>
    <m/>
    <m/>
    <m/>
    <m/>
    <m/>
    <m/>
    <m/>
    <m/>
    <x v="5"/>
    <n v="0"/>
    <n v="0"/>
    <n v="0"/>
    <x v="0"/>
    <m/>
    <m/>
    <n v="16.7"/>
    <x v="0"/>
  </r>
  <r>
    <x v="37"/>
    <n v="34093"/>
    <x v="5283"/>
    <n v="90"/>
    <n v="45856"/>
    <n v="45897"/>
    <s v="Ana Val"/>
    <n v="46168"/>
    <s v="FASE 2"/>
    <s v="12/12/2025 comunica que tiene 3 meses "/>
    <n v="0"/>
    <m/>
    <m/>
    <m/>
    <m/>
    <m/>
    <m/>
    <m/>
    <m/>
    <m/>
    <m/>
    <m/>
    <m/>
    <m/>
    <m/>
    <m/>
    <m/>
    <m/>
    <m/>
    <m/>
    <x v="5"/>
    <n v="0"/>
    <n v="0"/>
    <n v="0"/>
    <x v="0"/>
    <m/>
    <m/>
    <n v="9"/>
    <x v="0"/>
  </r>
  <r>
    <x v="37"/>
    <n v="34202"/>
    <x v="5284"/>
    <n v="33"/>
    <n v="45795"/>
    <n v="45897"/>
    <s v="Ana Val"/>
    <m/>
    <s v="FASE 2"/>
    <s v="12/12/2025 comunica que tiene 3 meses "/>
    <n v="0"/>
    <m/>
    <m/>
    <m/>
    <m/>
    <m/>
    <m/>
    <m/>
    <m/>
    <m/>
    <m/>
    <m/>
    <m/>
    <m/>
    <m/>
    <m/>
    <m/>
    <m/>
    <m/>
    <m/>
    <x v="5"/>
    <n v="0"/>
    <n v="0"/>
    <n v="0"/>
    <x v="0"/>
    <m/>
    <m/>
    <n v="3.3"/>
    <x v="0"/>
  </r>
  <r>
    <x v="37"/>
    <n v="34204"/>
    <x v="5285"/>
    <n v="46"/>
    <n v="45795"/>
    <n v="45823"/>
    <s v="Ana Val"/>
    <n v="45818"/>
    <s v="FASE 2"/>
    <m/>
    <n v="0"/>
    <m/>
    <m/>
    <m/>
    <m/>
    <m/>
    <m/>
    <m/>
    <m/>
    <m/>
    <m/>
    <m/>
    <m/>
    <m/>
    <m/>
    <m/>
    <m/>
    <m/>
    <m/>
    <m/>
    <x v="5"/>
    <n v="0"/>
    <n v="0"/>
    <n v="0"/>
    <x v="0"/>
    <m/>
    <m/>
    <n v="4.5999999999999996"/>
    <x v="0"/>
  </r>
  <r>
    <x v="37"/>
    <n v="34205"/>
    <x v="5286"/>
    <n v="50"/>
    <n v="45795"/>
    <n v="45897"/>
    <s v="Ana Val"/>
    <m/>
    <s v="FASE 2"/>
    <s v="12/12 ampliación  y 17/12 Respuesta"/>
    <n v="0"/>
    <m/>
    <m/>
    <m/>
    <m/>
    <m/>
    <m/>
    <m/>
    <m/>
    <m/>
    <m/>
    <m/>
    <m/>
    <m/>
    <m/>
    <m/>
    <m/>
    <m/>
    <m/>
    <m/>
    <x v="5"/>
    <n v="0"/>
    <n v="0"/>
    <n v="0"/>
    <x v="0"/>
    <m/>
    <m/>
    <n v="5"/>
    <x v="0"/>
  </r>
  <r>
    <x v="37"/>
    <n v="34206"/>
    <x v="5287"/>
    <n v="834"/>
    <n v="45795"/>
    <n v="45897"/>
    <s v="Ana Val"/>
    <n v="45796"/>
    <s v="FASE 2"/>
    <s v="12/12/2025 comunica que tiene 3 meses "/>
    <n v="0"/>
    <m/>
    <m/>
    <m/>
    <m/>
    <m/>
    <m/>
    <m/>
    <m/>
    <m/>
    <m/>
    <m/>
    <m/>
    <m/>
    <m/>
    <m/>
    <m/>
    <m/>
    <m/>
    <m/>
    <x v="5"/>
    <n v="0"/>
    <n v="0"/>
    <n v="0"/>
    <x v="0"/>
    <m/>
    <m/>
    <n v="83.4"/>
    <x v="0"/>
  </r>
  <r>
    <x v="37"/>
    <n v="34208"/>
    <x v="5288"/>
    <n v="48"/>
    <n v="45795"/>
    <n v="45897"/>
    <s v="Ana Val"/>
    <m/>
    <s v="FASE 2"/>
    <s v="12/12/2025 comunica que tiene 3 meses "/>
    <n v="0"/>
    <m/>
    <m/>
    <m/>
    <m/>
    <m/>
    <m/>
    <m/>
    <m/>
    <m/>
    <m/>
    <m/>
    <m/>
    <m/>
    <m/>
    <m/>
    <m/>
    <m/>
    <m/>
    <m/>
    <x v="5"/>
    <n v="0"/>
    <n v="0"/>
    <n v="0"/>
    <x v="0"/>
    <m/>
    <m/>
    <n v="4.8"/>
    <x v="0"/>
  </r>
  <r>
    <x v="37"/>
    <n v="34210"/>
    <x v="5289"/>
    <n v="99"/>
    <n v="45795"/>
    <n v="45897"/>
    <s v="Ana Val"/>
    <n v="45798"/>
    <s v="FASE 2"/>
    <s v="12/12/2025 comunica que tiene 3 meses "/>
    <n v="0"/>
    <m/>
    <m/>
    <m/>
    <m/>
    <m/>
    <m/>
    <m/>
    <m/>
    <m/>
    <m/>
    <m/>
    <m/>
    <m/>
    <m/>
    <m/>
    <m/>
    <m/>
    <m/>
    <m/>
    <x v="5"/>
    <n v="0"/>
    <n v="0"/>
    <n v="0"/>
    <x v="0"/>
    <m/>
    <m/>
    <n v="9.9"/>
    <x v="0"/>
  </r>
  <r>
    <x v="37"/>
    <n v="34211"/>
    <x v="5290"/>
    <n v="209"/>
    <n v="45795"/>
    <n v="45897"/>
    <s v="Ana Val"/>
    <m/>
    <s v="FASE 2"/>
    <s v="12/12 y 13/01"/>
    <n v="0"/>
    <s v="No hay"/>
    <n v="0"/>
    <s v="NO"/>
    <m/>
    <s v="NO"/>
    <m/>
    <m/>
    <m/>
    <n v="0"/>
    <n v="0"/>
    <n v="0"/>
    <n v="0"/>
    <s v="NO"/>
    <s v="NO"/>
    <s v="NO"/>
    <m/>
    <m/>
    <m/>
    <m/>
    <x v="5"/>
    <n v="0"/>
    <n v="0"/>
    <n v="11"/>
    <x v="1"/>
    <m/>
    <m/>
    <n v="20.9"/>
    <x v="0"/>
  </r>
  <r>
    <x v="37"/>
    <n v="34213"/>
    <x v="5291"/>
    <n v="61"/>
    <n v="45795"/>
    <n v="45897"/>
    <s v="Ana Val"/>
    <n v="45799"/>
    <s v="FASE 2"/>
    <s v="12/12/2025 comunica que tiene 3 meses "/>
    <n v="0"/>
    <m/>
    <m/>
    <m/>
    <m/>
    <m/>
    <m/>
    <m/>
    <m/>
    <m/>
    <m/>
    <m/>
    <m/>
    <m/>
    <m/>
    <m/>
    <m/>
    <m/>
    <m/>
    <m/>
    <x v="5"/>
    <n v="0"/>
    <n v="0"/>
    <n v="0"/>
    <x v="0"/>
    <m/>
    <m/>
    <n v="6.1"/>
    <x v="0"/>
  </r>
  <r>
    <x v="37"/>
    <n v="34214"/>
    <x v="5292"/>
    <n v="201"/>
    <n v="45795"/>
    <n v="45897"/>
    <s v="Ana Val"/>
    <m/>
    <s v="FASE 2"/>
    <s v="12/12 ampliación y 26/12 Respuesta"/>
    <n v="0"/>
    <m/>
    <m/>
    <m/>
    <m/>
    <m/>
    <m/>
    <m/>
    <m/>
    <m/>
    <m/>
    <m/>
    <m/>
    <m/>
    <m/>
    <m/>
    <m/>
    <m/>
    <m/>
    <m/>
    <x v="5"/>
    <n v="0"/>
    <n v="0"/>
    <n v="0"/>
    <x v="0"/>
    <m/>
    <m/>
    <n v="20.100000000000001"/>
    <x v="0"/>
  </r>
  <r>
    <x v="37"/>
    <n v="45806"/>
    <x v="5293"/>
    <n v="174"/>
    <n v="45795"/>
    <n v="45808"/>
    <s v="Ana Val"/>
    <n v="45806"/>
    <s v="FASE 2"/>
    <m/>
    <n v="0"/>
    <m/>
    <m/>
    <m/>
    <m/>
    <m/>
    <m/>
    <m/>
    <m/>
    <m/>
    <m/>
    <m/>
    <m/>
    <m/>
    <m/>
    <m/>
    <m/>
    <m/>
    <m/>
    <m/>
    <x v="5"/>
    <n v="0"/>
    <n v="0"/>
    <n v="0"/>
    <x v="0"/>
    <m/>
    <m/>
    <n v="17.399999999999999"/>
    <x v="0"/>
  </r>
  <r>
    <x v="37"/>
    <n v="34216"/>
    <x v="5294"/>
    <n v="48"/>
    <n v="45795"/>
    <n v="45829"/>
    <s v="Ana Val"/>
    <n v="45828"/>
    <s v="FASE 2"/>
    <m/>
    <n v="0"/>
    <m/>
    <m/>
    <m/>
    <m/>
    <m/>
    <m/>
    <m/>
    <m/>
    <m/>
    <m/>
    <m/>
    <m/>
    <m/>
    <m/>
    <m/>
    <m/>
    <m/>
    <m/>
    <m/>
    <x v="5"/>
    <n v="0"/>
    <n v="0"/>
    <n v="0"/>
    <x v="0"/>
    <m/>
    <m/>
    <n v="4.8"/>
    <x v="0"/>
  </r>
  <r>
    <x v="37"/>
    <n v="34217"/>
    <x v="5295"/>
    <n v="1900"/>
    <n v="45795"/>
    <n v="45897"/>
    <s v="Ana Val"/>
    <m/>
    <s v="FASE 2"/>
    <s v="16/12/2025 comunica que tiene 3 meses "/>
    <n v="0"/>
    <m/>
    <m/>
    <m/>
    <m/>
    <m/>
    <m/>
    <m/>
    <m/>
    <m/>
    <m/>
    <m/>
    <m/>
    <m/>
    <m/>
    <m/>
    <m/>
    <m/>
    <m/>
    <m/>
    <x v="5"/>
    <n v="0"/>
    <n v="0"/>
    <n v="0"/>
    <x v="0"/>
    <m/>
    <m/>
    <n v="190"/>
    <x v="0"/>
  </r>
  <r>
    <x v="37"/>
    <n v="34218"/>
    <x v="5296"/>
    <n v="519"/>
    <n v="45795"/>
    <n v="45897"/>
    <s v="Ana Val"/>
    <n v="45804"/>
    <s v="FASE 2"/>
    <s v="16/12/2025 comunica que tiene 3 meses "/>
    <n v="0"/>
    <m/>
    <m/>
    <m/>
    <m/>
    <m/>
    <m/>
    <m/>
    <m/>
    <m/>
    <m/>
    <m/>
    <m/>
    <m/>
    <m/>
    <m/>
    <m/>
    <m/>
    <m/>
    <m/>
    <x v="5"/>
    <n v="0"/>
    <n v="0"/>
    <n v="0"/>
    <x v="0"/>
    <m/>
    <m/>
    <n v="51.9"/>
    <x v="0"/>
  </r>
  <r>
    <x v="37"/>
    <n v="34220"/>
    <x v="5297"/>
    <n v="169"/>
    <n v="45795"/>
    <n v="45897"/>
    <s v="Ana Val"/>
    <n v="45796"/>
    <s v="FASE 2"/>
    <s v="16/12 ampliación y 17/12 Respuesta"/>
    <n v="0"/>
    <s v="No hay"/>
    <m/>
    <s v="NO"/>
    <m/>
    <s v="NO"/>
    <m/>
    <m/>
    <m/>
    <n v="0"/>
    <n v="0"/>
    <n v="0"/>
    <n v="0"/>
    <s v="NO"/>
    <s v="NO"/>
    <s v="NO"/>
    <m/>
    <m/>
    <m/>
    <m/>
    <x v="5"/>
    <n v="0"/>
    <n v="0"/>
    <n v="10"/>
    <x v="1"/>
    <m/>
    <m/>
    <n v="16.899999999999999"/>
    <x v="0"/>
  </r>
  <r>
    <x v="37"/>
    <n v="34221"/>
    <x v="5298"/>
    <n v="183"/>
    <n v="45795"/>
    <n v="45897"/>
    <s v="Ana Val"/>
    <n v="45797"/>
    <s v="FASE 2"/>
    <s v="16/12/2025 comunica que tiene 3 meses "/>
    <n v="0"/>
    <m/>
    <m/>
    <m/>
    <m/>
    <m/>
    <m/>
    <m/>
    <m/>
    <m/>
    <m/>
    <m/>
    <m/>
    <m/>
    <m/>
    <m/>
    <m/>
    <m/>
    <m/>
    <m/>
    <x v="5"/>
    <n v="0"/>
    <n v="0"/>
    <n v="0"/>
    <x v="0"/>
    <m/>
    <m/>
    <n v="18.3"/>
    <x v="0"/>
  </r>
  <r>
    <x v="37"/>
    <n v="34222"/>
    <x v="5299"/>
    <n v="105"/>
    <n v="45795"/>
    <n v="45897"/>
    <s v="Ana Val"/>
    <n v="45796"/>
    <s v="FASE 2"/>
    <s v="16/12 ampliación y 22/12 Respuesta"/>
    <n v="0"/>
    <s v="No existe"/>
    <m/>
    <s v="NO"/>
    <m/>
    <s v="NO"/>
    <m/>
    <m/>
    <m/>
    <m/>
    <m/>
    <m/>
    <m/>
    <s v="NO"/>
    <s v="NO"/>
    <s v="NO"/>
    <m/>
    <m/>
    <m/>
    <m/>
    <x v="5"/>
    <n v="0"/>
    <n v="0"/>
    <n v="6"/>
    <x v="1"/>
    <m/>
    <m/>
    <n v="10.5"/>
    <x v="0"/>
  </r>
  <r>
    <x v="37"/>
    <n v="34223"/>
    <x v="5300"/>
    <n v="239"/>
    <n v="45795"/>
    <n v="45897"/>
    <s v="Ana Val"/>
    <m/>
    <s v="FASE 2"/>
    <s v="16/12/2025 comunica que tiene 3 meses "/>
    <n v="0"/>
    <m/>
    <m/>
    <m/>
    <m/>
    <m/>
    <m/>
    <m/>
    <m/>
    <m/>
    <m/>
    <m/>
    <m/>
    <m/>
    <m/>
    <m/>
    <m/>
    <m/>
    <m/>
    <m/>
    <x v="5"/>
    <n v="0"/>
    <n v="0"/>
    <n v="0"/>
    <x v="0"/>
    <m/>
    <m/>
    <n v="23.9"/>
    <x v="0"/>
  </r>
  <r>
    <x v="37"/>
    <n v="34224"/>
    <x v="5301"/>
    <n v="37"/>
    <n v="45795"/>
    <n v="45897"/>
    <s v="Ana Val"/>
    <n v="45796"/>
    <s v="FASE 2"/>
    <s v="16/12/2025 comunica que tiene 3 meses "/>
    <n v="0"/>
    <m/>
    <m/>
    <m/>
    <m/>
    <m/>
    <m/>
    <m/>
    <m/>
    <m/>
    <m/>
    <m/>
    <m/>
    <m/>
    <m/>
    <m/>
    <m/>
    <m/>
    <m/>
    <m/>
    <x v="5"/>
    <n v="0"/>
    <n v="0"/>
    <n v="0"/>
    <x v="0"/>
    <m/>
    <m/>
    <n v="3.7"/>
    <x v="0"/>
  </r>
  <r>
    <x v="37"/>
    <n v="34225"/>
    <x v="5302"/>
    <n v="6508"/>
    <n v="45795"/>
    <n v="45897"/>
    <s v="Ana Val"/>
    <n v="45796"/>
    <s v="FASE 2"/>
    <s v="16/12 ampliación y 17/12 Respuesta"/>
    <n v="0"/>
    <m/>
    <m/>
    <m/>
    <m/>
    <m/>
    <m/>
    <n v="10000"/>
    <m/>
    <n v="2"/>
    <n v="25"/>
    <n v="0"/>
    <n v="10"/>
    <s v="Asoc.Villagatunos y Clinica Vet.Nerta"/>
    <s v="SI"/>
    <s v="SI"/>
    <m/>
    <m/>
    <m/>
    <m/>
    <x v="5"/>
    <n v="0"/>
    <n v="0"/>
    <n v="8"/>
    <x v="1"/>
    <n v="1.5365703749231714"/>
    <m/>
    <n v="650.79999999999995"/>
    <x v="0"/>
  </r>
  <r>
    <x v="37"/>
    <n v="34227"/>
    <x v="5303"/>
    <n v="67"/>
    <n v="45795"/>
    <n v="45897"/>
    <s v="Ana Val"/>
    <n v="45796"/>
    <s v="FASE 2"/>
    <s v="16/12/2025 comunica que tiene 3 meses "/>
    <n v="0"/>
    <m/>
    <m/>
    <m/>
    <m/>
    <m/>
    <m/>
    <m/>
    <m/>
    <m/>
    <m/>
    <m/>
    <m/>
    <m/>
    <m/>
    <m/>
    <m/>
    <m/>
    <m/>
    <m/>
    <x v="5"/>
    <n v="0"/>
    <n v="0"/>
    <n v="0"/>
    <x v="0"/>
    <m/>
    <m/>
    <n v="6.7"/>
    <x v="0"/>
  </r>
  <r>
    <x v="37"/>
    <n v="34228"/>
    <x v="5304"/>
    <n v="93"/>
    <n v="45795"/>
    <n v="45897"/>
    <s v="Ana Val"/>
    <m/>
    <s v="FASE 2"/>
    <s v="16/12/2025 comunica que tiene 3 meses "/>
    <n v="0"/>
    <m/>
    <m/>
    <m/>
    <m/>
    <m/>
    <m/>
    <m/>
    <m/>
    <m/>
    <m/>
    <m/>
    <m/>
    <m/>
    <m/>
    <m/>
    <m/>
    <m/>
    <m/>
    <m/>
    <x v="5"/>
    <n v="0"/>
    <n v="0"/>
    <n v="0"/>
    <x v="0"/>
    <m/>
    <m/>
    <n v="9.3000000000000007"/>
    <x v="0"/>
  </r>
  <r>
    <x v="37"/>
    <n v="34229"/>
    <x v="5305"/>
    <n v="46"/>
    <n v="45795"/>
    <n v="45897"/>
    <s v="Ana Val"/>
    <n v="45799"/>
    <s v="FASE 2"/>
    <s v="16/12 ampliación y 22/12 Respuesta"/>
    <n v="0"/>
    <s v="No existe"/>
    <m/>
    <s v="NO"/>
    <m/>
    <s v="NO"/>
    <m/>
    <m/>
    <m/>
    <m/>
    <m/>
    <m/>
    <m/>
    <s v="NO"/>
    <s v="NO"/>
    <s v="NO"/>
    <m/>
    <m/>
    <m/>
    <m/>
    <x v="5"/>
    <n v="0"/>
    <n v="0"/>
    <n v="6"/>
    <x v="1"/>
    <m/>
    <m/>
    <n v="4.5999999999999996"/>
    <x v="0"/>
  </r>
  <r>
    <x v="37"/>
    <n v="34230"/>
    <x v="5306"/>
    <n v="28"/>
    <n v="45795"/>
    <n v="45897"/>
    <s v="Ana Val"/>
    <n v="45796"/>
    <s v="FASE 2"/>
    <s v="16/12/2025 comunica que tiene 3 meses "/>
    <n v="0"/>
    <m/>
    <m/>
    <m/>
    <m/>
    <m/>
    <m/>
    <m/>
    <m/>
    <m/>
    <m/>
    <m/>
    <m/>
    <m/>
    <m/>
    <m/>
    <m/>
    <m/>
    <m/>
    <m/>
    <x v="5"/>
    <n v="0"/>
    <n v="0"/>
    <n v="0"/>
    <x v="0"/>
    <m/>
    <m/>
    <n v="2.8"/>
    <x v="0"/>
  </r>
  <r>
    <x v="37"/>
    <n v="34231"/>
    <x v="5307"/>
    <n v="176"/>
    <n v="45795"/>
    <n v="45897"/>
    <s v="Ana Val"/>
    <m/>
    <s v="FASE 2"/>
    <s v="16/12/2025 comunica que tiene 3 meses "/>
    <n v="0"/>
    <m/>
    <m/>
    <m/>
    <m/>
    <m/>
    <m/>
    <m/>
    <m/>
    <m/>
    <m/>
    <m/>
    <m/>
    <m/>
    <m/>
    <m/>
    <m/>
    <m/>
    <m/>
    <m/>
    <x v="5"/>
    <n v="0"/>
    <n v="0"/>
    <n v="0"/>
    <x v="0"/>
    <m/>
    <m/>
    <n v="17.600000000000001"/>
    <x v="0"/>
  </r>
  <r>
    <x v="37"/>
    <n v="34232"/>
    <x v="5308"/>
    <n v="788"/>
    <n v="45795"/>
    <n v="45897"/>
    <s v="Ana Val"/>
    <m/>
    <s v="FASE 2"/>
    <s v="19/12/2025 comunica que tiene 3 meses "/>
    <n v="0"/>
    <m/>
    <m/>
    <m/>
    <m/>
    <m/>
    <m/>
    <m/>
    <m/>
    <m/>
    <m/>
    <m/>
    <m/>
    <m/>
    <m/>
    <m/>
    <m/>
    <m/>
    <m/>
    <m/>
    <x v="5"/>
    <n v="0"/>
    <n v="0"/>
    <n v="0"/>
    <x v="0"/>
    <m/>
    <m/>
    <n v="78.8"/>
    <x v="0"/>
  </r>
  <r>
    <x v="37"/>
    <n v="34233"/>
    <x v="5309"/>
    <n v="132"/>
    <n v="45795"/>
    <n v="45897"/>
    <s v="Ana Val"/>
    <m/>
    <s v="FASE 2"/>
    <s v="16/12 ampliación y 13/01 Respuesta"/>
    <n v="0"/>
    <s v="No hay"/>
    <n v="0"/>
    <s v="NO"/>
    <m/>
    <s v="NO"/>
    <m/>
    <m/>
    <m/>
    <n v="0"/>
    <n v="0"/>
    <n v="0"/>
    <n v="0"/>
    <s v="NO"/>
    <s v="NO"/>
    <s v="NO"/>
    <m/>
    <m/>
    <m/>
    <m/>
    <x v="5"/>
    <n v="0"/>
    <n v="0"/>
    <n v="11"/>
    <x v="1"/>
    <m/>
    <m/>
    <n v="13.2"/>
    <x v="0"/>
  </r>
  <r>
    <x v="37"/>
    <n v="34234"/>
    <x v="5310"/>
    <n v="60"/>
    <n v="45430"/>
    <n v="45897"/>
    <s v="Ana Val"/>
    <m/>
    <s v="FASE 2"/>
    <s v="16/12/2025 comunica que tiene 3 meses "/>
    <n v="0"/>
    <m/>
    <m/>
    <m/>
    <m/>
    <m/>
    <m/>
    <m/>
    <m/>
    <m/>
    <m/>
    <m/>
    <m/>
    <m/>
    <m/>
    <m/>
    <m/>
    <m/>
    <m/>
    <m/>
    <x v="5"/>
    <n v="0"/>
    <n v="0"/>
    <n v="0"/>
    <x v="0"/>
    <m/>
    <m/>
    <n v="6"/>
    <x v="0"/>
  </r>
  <r>
    <x v="37"/>
    <n v="34236"/>
    <x v="5311"/>
    <n v="147"/>
    <n v="45795"/>
    <n v="45897"/>
    <s v="Ana Val"/>
    <n v="45800"/>
    <s v="FASE 2"/>
    <s v="16/12/2025 comunica que tiene 3 meses "/>
    <n v="0"/>
    <m/>
    <m/>
    <m/>
    <m/>
    <m/>
    <m/>
    <m/>
    <m/>
    <m/>
    <m/>
    <m/>
    <m/>
    <m/>
    <m/>
    <m/>
    <m/>
    <m/>
    <m/>
    <m/>
    <x v="5"/>
    <n v="0"/>
    <n v="0"/>
    <n v="0"/>
    <x v="0"/>
    <m/>
    <m/>
    <n v="14.7"/>
    <x v="0"/>
  </r>
  <r>
    <x v="37"/>
    <n v="34237"/>
    <x v="5312"/>
    <n v="623"/>
    <n v="45795"/>
    <n v="45897"/>
    <s v="Ana Val"/>
    <n v="45799"/>
    <s v="FASE 2"/>
    <s v="16/12/2025 comunica que tiene 3 meses "/>
    <n v="0"/>
    <m/>
    <m/>
    <m/>
    <m/>
    <m/>
    <m/>
    <m/>
    <m/>
    <m/>
    <m/>
    <m/>
    <m/>
    <m/>
    <m/>
    <m/>
    <m/>
    <m/>
    <m/>
    <m/>
    <x v="5"/>
    <n v="0"/>
    <n v="0"/>
    <n v="0"/>
    <x v="0"/>
    <m/>
    <m/>
    <n v="62.3"/>
    <x v="0"/>
  </r>
  <r>
    <x v="37"/>
    <n v="34238"/>
    <x v="5313"/>
    <n v="366"/>
    <n v="45795"/>
    <n v="45897"/>
    <s v="Ana Val"/>
    <m/>
    <s v="FASE 2"/>
    <s v="16/12/2025 comunica que tiene 3 meses "/>
    <n v="0"/>
    <m/>
    <m/>
    <m/>
    <m/>
    <m/>
    <m/>
    <m/>
    <m/>
    <m/>
    <m/>
    <m/>
    <m/>
    <m/>
    <m/>
    <m/>
    <m/>
    <m/>
    <m/>
    <m/>
    <x v="5"/>
    <n v="0"/>
    <n v="0"/>
    <n v="0"/>
    <x v="0"/>
    <m/>
    <m/>
    <n v="36.6"/>
    <x v="0"/>
  </r>
  <r>
    <x v="37"/>
    <n v="34240"/>
    <x v="5314"/>
    <n v="76"/>
    <n v="45795"/>
    <n v="45897"/>
    <s v="Ana Val"/>
    <n v="45796"/>
    <s v="FASE 2"/>
    <s v="16/12/2025 comunica que tiene 3 meses "/>
    <n v="0"/>
    <m/>
    <m/>
    <m/>
    <m/>
    <m/>
    <m/>
    <m/>
    <m/>
    <m/>
    <m/>
    <m/>
    <m/>
    <m/>
    <m/>
    <m/>
    <m/>
    <m/>
    <m/>
    <m/>
    <x v="5"/>
    <n v="0"/>
    <n v="0"/>
    <n v="0"/>
    <x v="0"/>
    <m/>
    <m/>
    <n v="7.6"/>
    <x v="0"/>
  </r>
  <r>
    <x v="37"/>
    <n v="34241"/>
    <x v="5315"/>
    <n v="24"/>
    <n v="45795"/>
    <n v="45897"/>
    <s v="Ana Val"/>
    <m/>
    <s v="FASE 2"/>
    <s v="16/12 ampliación y 22/12 Respuesta"/>
    <n v="0"/>
    <s v="No hay"/>
    <m/>
    <s v="NO"/>
    <m/>
    <s v="NO"/>
    <m/>
    <m/>
    <m/>
    <m/>
    <m/>
    <m/>
    <m/>
    <s v="NO"/>
    <s v="NO"/>
    <s v="NO"/>
    <m/>
    <m/>
    <m/>
    <m/>
    <x v="5"/>
    <n v="0"/>
    <n v="0"/>
    <n v="6"/>
    <x v="1"/>
    <m/>
    <m/>
    <n v="2.4"/>
    <x v="0"/>
  </r>
  <r>
    <x v="37"/>
    <n v="34242"/>
    <x v="5316"/>
    <n v="96"/>
    <n v="45795"/>
    <n v="45823"/>
    <s v="Ana Val"/>
    <n v="45818"/>
    <s v="FASE 2"/>
    <s v="29/10/2025 comunican que tienen 3meses"/>
    <n v="0"/>
    <m/>
    <m/>
    <m/>
    <m/>
    <m/>
    <m/>
    <m/>
    <m/>
    <m/>
    <m/>
    <m/>
    <m/>
    <m/>
    <m/>
    <m/>
    <m/>
    <m/>
    <m/>
    <m/>
    <x v="5"/>
    <n v="0"/>
    <n v="0"/>
    <n v="0"/>
    <x v="0"/>
    <m/>
    <m/>
    <n v="9.6"/>
    <x v="0"/>
  </r>
  <r>
    <x v="37"/>
    <n v="34243"/>
    <x v="5317"/>
    <n v="339"/>
    <n v="45801"/>
    <n v="45897"/>
    <s v="Ana Val"/>
    <n v="45803"/>
    <s v="FASE 2"/>
    <s v="16/12/2025 comunica que tiene 3 meses "/>
    <n v="0"/>
    <m/>
    <m/>
    <m/>
    <m/>
    <m/>
    <m/>
    <m/>
    <m/>
    <m/>
    <m/>
    <m/>
    <m/>
    <m/>
    <m/>
    <m/>
    <m/>
    <m/>
    <m/>
    <m/>
    <x v="5"/>
    <n v="0"/>
    <n v="0"/>
    <n v="0"/>
    <x v="0"/>
    <m/>
    <m/>
    <n v="33.9"/>
    <x v="0"/>
  </r>
  <r>
    <x v="37"/>
    <n v="34245"/>
    <x v="5318"/>
    <n v="299"/>
    <n v="45801"/>
    <n v="45897"/>
    <s v="Ana Val"/>
    <n v="45803"/>
    <s v="FASE 2"/>
    <s v="16/12 ampliación y 05/01 Respuesta"/>
    <n v="0"/>
    <s v="No existe"/>
    <m/>
    <s v="NO"/>
    <m/>
    <s v="NO"/>
    <m/>
    <m/>
    <m/>
    <n v="0"/>
    <n v="0"/>
    <n v="0"/>
    <n v="0"/>
    <s v="NO"/>
    <s v="NO"/>
    <m/>
    <m/>
    <m/>
    <m/>
    <m/>
    <x v="5"/>
    <n v="0"/>
    <n v="0"/>
    <n v="9"/>
    <x v="1"/>
    <m/>
    <m/>
    <n v="29.9"/>
    <x v="0"/>
  </r>
  <r>
    <x v="37"/>
    <n v="34246"/>
    <x v="5319"/>
    <n v="62"/>
    <n v="45801"/>
    <n v="45897"/>
    <s v="Ana Val"/>
    <n v="45806"/>
    <s v="FASE 2"/>
    <s v="16/12/2025 comunica que tiene 3 meses "/>
    <n v="0"/>
    <m/>
    <m/>
    <m/>
    <m/>
    <m/>
    <m/>
    <m/>
    <m/>
    <m/>
    <m/>
    <m/>
    <m/>
    <m/>
    <m/>
    <m/>
    <m/>
    <m/>
    <m/>
    <m/>
    <x v="5"/>
    <n v="0"/>
    <n v="0"/>
    <n v="0"/>
    <x v="0"/>
    <m/>
    <m/>
    <n v="6.2"/>
    <x v="0"/>
  </r>
  <r>
    <x v="38"/>
    <n v="36020"/>
    <x v="5320"/>
    <n v="2282"/>
    <n v="45781"/>
    <m/>
    <s v="ANA"/>
    <m/>
    <m/>
    <m/>
    <n v="0"/>
    <m/>
    <m/>
    <m/>
    <m/>
    <m/>
    <m/>
    <m/>
    <m/>
    <m/>
    <m/>
    <m/>
    <m/>
    <m/>
    <m/>
    <m/>
    <m/>
    <m/>
    <m/>
    <m/>
    <x v="10"/>
    <n v="0"/>
    <n v="0"/>
    <n v="0"/>
    <x v="0"/>
    <m/>
    <m/>
    <n v="228.2"/>
    <x v="0"/>
  </r>
  <r>
    <x v="38"/>
    <n v="36001"/>
    <x v="5321"/>
    <n v="2636"/>
    <n v="45781"/>
    <m/>
    <s v="ANA"/>
    <m/>
    <m/>
    <m/>
    <n v="0"/>
    <m/>
    <m/>
    <m/>
    <m/>
    <m/>
    <m/>
    <m/>
    <m/>
    <m/>
    <m/>
    <m/>
    <m/>
    <m/>
    <m/>
    <m/>
    <m/>
    <m/>
    <m/>
    <m/>
    <x v="10"/>
    <n v="0"/>
    <n v="0"/>
    <n v="0"/>
    <x v="0"/>
    <m/>
    <m/>
    <n v="263.60000000000002"/>
    <x v="0"/>
  </r>
  <r>
    <x v="38"/>
    <n v="36003"/>
    <x v="5322"/>
    <n v="12380"/>
    <n v="45781"/>
    <m/>
    <s v="ANA"/>
    <m/>
    <m/>
    <m/>
    <n v="0"/>
    <m/>
    <m/>
    <m/>
    <m/>
    <m/>
    <m/>
    <m/>
    <m/>
    <m/>
    <m/>
    <m/>
    <m/>
    <m/>
    <m/>
    <m/>
    <m/>
    <m/>
    <m/>
    <m/>
    <x v="10"/>
    <n v="0"/>
    <n v="0"/>
    <n v="0"/>
    <x v="0"/>
    <m/>
    <m/>
    <n v="1238"/>
    <x v="0"/>
  </r>
  <r>
    <x v="38"/>
    <n v="36002"/>
    <x v="5323"/>
    <n v="3657"/>
    <n v="45781"/>
    <m/>
    <s v="ANA"/>
    <m/>
    <m/>
    <m/>
    <n v="0"/>
    <m/>
    <m/>
    <m/>
    <m/>
    <m/>
    <m/>
    <m/>
    <m/>
    <m/>
    <m/>
    <m/>
    <m/>
    <m/>
    <m/>
    <m/>
    <m/>
    <m/>
    <m/>
    <m/>
    <x v="10"/>
    <n v="0"/>
    <n v="0"/>
    <n v="0"/>
    <x v="0"/>
    <m/>
    <m/>
    <n v="365.7"/>
    <x v="0"/>
  </r>
  <r>
    <x v="38"/>
    <n v="36004"/>
    <x v="5324"/>
    <n v="11837"/>
    <n v="45781"/>
    <m/>
    <s v="ANA"/>
    <m/>
    <m/>
    <m/>
    <n v="0"/>
    <m/>
    <m/>
    <m/>
    <m/>
    <m/>
    <m/>
    <m/>
    <m/>
    <m/>
    <m/>
    <m/>
    <m/>
    <m/>
    <m/>
    <m/>
    <m/>
    <m/>
    <m/>
    <m/>
    <x v="10"/>
    <n v="0"/>
    <n v="0"/>
    <n v="0"/>
    <x v="0"/>
    <m/>
    <m/>
    <n v="1183.7"/>
    <x v="0"/>
  </r>
  <r>
    <x v="38"/>
    <n v="36005"/>
    <x v="5325"/>
    <n v="9614"/>
    <n v="45781"/>
    <m/>
    <s v="ANA"/>
    <m/>
    <m/>
    <m/>
    <n v="0"/>
    <m/>
    <m/>
    <m/>
    <m/>
    <m/>
    <m/>
    <m/>
    <m/>
    <m/>
    <m/>
    <m/>
    <m/>
    <m/>
    <m/>
    <m/>
    <m/>
    <m/>
    <m/>
    <m/>
    <x v="10"/>
    <n v="0"/>
    <n v="0"/>
    <n v="0"/>
    <x v="0"/>
    <m/>
    <m/>
    <n v="961.4"/>
    <x v="0"/>
  </r>
  <r>
    <x v="38"/>
    <n v="36006"/>
    <x v="5326"/>
    <n v="13752"/>
    <n v="45781"/>
    <m/>
    <s v="ANA"/>
    <m/>
    <m/>
    <m/>
    <n v="0"/>
    <m/>
    <m/>
    <m/>
    <m/>
    <m/>
    <m/>
    <m/>
    <m/>
    <m/>
    <m/>
    <m/>
    <m/>
    <m/>
    <m/>
    <m/>
    <m/>
    <m/>
    <m/>
    <m/>
    <x v="10"/>
    <n v="0"/>
    <n v="0"/>
    <n v="0"/>
    <x v="0"/>
    <m/>
    <m/>
    <n v="1375.2"/>
    <x v="0"/>
  </r>
  <r>
    <x v="38"/>
    <n v="36007"/>
    <x v="5327"/>
    <n v="1697"/>
    <n v="45781"/>
    <m/>
    <s v="ANA"/>
    <n v="45783"/>
    <s v="FASE 2"/>
    <m/>
    <n v="13"/>
    <s v="04-25"/>
    <n v="100"/>
    <s v="NO"/>
    <s v="No procede"/>
    <s v="SI"/>
    <n v="100"/>
    <m/>
    <m/>
    <m/>
    <m/>
    <m/>
    <m/>
    <s v="Si  empresa CAAN e Tragsa"/>
    <s v="No"/>
    <s v="No"/>
    <m/>
    <m/>
    <m/>
    <m/>
    <x v="10"/>
    <n v="1"/>
    <n v="13"/>
    <n v="10"/>
    <x v="1"/>
    <m/>
    <m/>
    <n v="169.7"/>
    <x v="2"/>
  </r>
  <r>
    <x v="38"/>
    <n v="36008"/>
    <x v="5328"/>
    <n v="26714"/>
    <n v="45781"/>
    <m/>
    <s v="ANA"/>
    <m/>
    <m/>
    <m/>
    <n v="0"/>
    <m/>
    <m/>
    <m/>
    <m/>
    <m/>
    <m/>
    <m/>
    <m/>
    <m/>
    <m/>
    <m/>
    <m/>
    <m/>
    <m/>
    <m/>
    <m/>
    <m/>
    <m/>
    <m/>
    <x v="10"/>
    <n v="0"/>
    <n v="0"/>
    <n v="0"/>
    <x v="0"/>
    <m/>
    <m/>
    <n v="2671.4"/>
    <x v="0"/>
  </r>
  <r>
    <x v="38"/>
    <n v="36009"/>
    <x v="5329"/>
    <n v="5046"/>
    <n v="45781"/>
    <m/>
    <s v="ANA"/>
    <m/>
    <m/>
    <m/>
    <n v="0"/>
    <m/>
    <m/>
    <m/>
    <m/>
    <m/>
    <m/>
    <m/>
    <m/>
    <m/>
    <m/>
    <m/>
    <m/>
    <m/>
    <m/>
    <m/>
    <m/>
    <m/>
    <m/>
    <m/>
    <x v="10"/>
    <n v="0"/>
    <n v="0"/>
    <n v="0"/>
    <x v="0"/>
    <m/>
    <m/>
    <n v="504.6"/>
    <x v="0"/>
  </r>
  <r>
    <x v="38"/>
    <n v="36010"/>
    <x v="5330"/>
    <n v="3268"/>
    <n v="45781"/>
    <m/>
    <s v="ANA"/>
    <m/>
    <m/>
    <m/>
    <n v="0"/>
    <m/>
    <m/>
    <m/>
    <m/>
    <m/>
    <m/>
    <m/>
    <m/>
    <m/>
    <m/>
    <m/>
    <m/>
    <m/>
    <m/>
    <m/>
    <m/>
    <m/>
    <m/>
    <m/>
    <x v="10"/>
    <n v="0"/>
    <n v="0"/>
    <n v="0"/>
    <x v="0"/>
    <m/>
    <m/>
    <n v="326.8"/>
    <x v="0"/>
  </r>
  <r>
    <x v="38"/>
    <n v="36902"/>
    <x v="5331"/>
    <n v="5705"/>
    <n v="45781"/>
    <m/>
    <s v="ANA"/>
    <m/>
    <m/>
    <m/>
    <n v="0"/>
    <m/>
    <m/>
    <m/>
    <m/>
    <m/>
    <m/>
    <m/>
    <m/>
    <m/>
    <m/>
    <m/>
    <m/>
    <m/>
    <m/>
    <m/>
    <m/>
    <m/>
    <m/>
    <m/>
    <x v="10"/>
    <n v="0"/>
    <n v="0"/>
    <n v="0"/>
    <x v="0"/>
    <m/>
    <m/>
    <n v="570.5"/>
    <x v="0"/>
  </r>
  <r>
    <x v="38"/>
    <n v="36013"/>
    <x v="5332"/>
    <n v="2422"/>
    <n v="45781"/>
    <m/>
    <s v="ANA"/>
    <m/>
    <m/>
    <m/>
    <n v="0"/>
    <m/>
    <m/>
    <m/>
    <m/>
    <m/>
    <m/>
    <m/>
    <m/>
    <m/>
    <m/>
    <m/>
    <m/>
    <m/>
    <m/>
    <m/>
    <m/>
    <m/>
    <m/>
    <m/>
    <x v="10"/>
    <n v="0"/>
    <n v="0"/>
    <n v="0"/>
    <x v="0"/>
    <m/>
    <m/>
    <n v="242.2"/>
    <x v="0"/>
  </r>
  <r>
    <x v="38"/>
    <n v="36014"/>
    <x v="5333"/>
    <n v="1938"/>
    <n v="45781"/>
    <m/>
    <s v="ANA"/>
    <m/>
    <m/>
    <m/>
    <n v="0"/>
    <m/>
    <m/>
    <m/>
    <m/>
    <m/>
    <m/>
    <m/>
    <m/>
    <m/>
    <m/>
    <m/>
    <m/>
    <m/>
    <m/>
    <m/>
    <m/>
    <m/>
    <m/>
    <m/>
    <x v="10"/>
    <n v="0"/>
    <n v="0"/>
    <n v="0"/>
    <x v="0"/>
    <m/>
    <m/>
    <n v="193.8"/>
    <x v="0"/>
  </r>
  <r>
    <x v="38"/>
    <n v="36015"/>
    <x v="5334"/>
    <n v="4515"/>
    <n v="45781"/>
    <m/>
    <s v="ANA"/>
    <m/>
    <m/>
    <m/>
    <n v="0"/>
    <m/>
    <m/>
    <m/>
    <m/>
    <m/>
    <m/>
    <m/>
    <m/>
    <m/>
    <m/>
    <m/>
    <m/>
    <m/>
    <m/>
    <m/>
    <m/>
    <m/>
    <m/>
    <m/>
    <x v="10"/>
    <n v="0"/>
    <n v="0"/>
    <n v="0"/>
    <x v="0"/>
    <m/>
    <m/>
    <n v="451.5"/>
    <x v="0"/>
  </r>
  <r>
    <x v="38"/>
    <n v="36016"/>
    <x v="5335"/>
    <n v="985"/>
    <n v="45781"/>
    <m/>
    <s v="ANA"/>
    <m/>
    <m/>
    <m/>
    <n v="0"/>
    <m/>
    <m/>
    <m/>
    <m/>
    <m/>
    <m/>
    <m/>
    <m/>
    <m/>
    <m/>
    <m/>
    <m/>
    <m/>
    <m/>
    <m/>
    <m/>
    <m/>
    <m/>
    <m/>
    <x v="10"/>
    <n v="0"/>
    <n v="0"/>
    <n v="0"/>
    <x v="0"/>
    <m/>
    <m/>
    <n v="98.5"/>
    <x v="0"/>
  </r>
  <r>
    <x v="38"/>
    <n v="36017"/>
    <x v="5336"/>
    <n v="20139"/>
    <n v="45781"/>
    <m/>
    <s v="ANA"/>
    <m/>
    <m/>
    <m/>
    <n v="0"/>
    <m/>
    <m/>
    <m/>
    <m/>
    <m/>
    <m/>
    <m/>
    <m/>
    <m/>
    <m/>
    <m/>
    <m/>
    <m/>
    <m/>
    <m/>
    <m/>
    <m/>
    <m/>
    <m/>
    <x v="10"/>
    <n v="0"/>
    <n v="0"/>
    <n v="0"/>
    <x v="0"/>
    <m/>
    <m/>
    <n v="2013.9"/>
    <x v="0"/>
  </r>
  <r>
    <x v="38"/>
    <n v="36018"/>
    <x v="5337"/>
    <n v="3127"/>
    <n v="45782"/>
    <m/>
    <s v="ANA"/>
    <m/>
    <m/>
    <m/>
    <n v="0"/>
    <m/>
    <m/>
    <m/>
    <m/>
    <m/>
    <m/>
    <m/>
    <m/>
    <m/>
    <m/>
    <m/>
    <m/>
    <m/>
    <m/>
    <m/>
    <m/>
    <m/>
    <m/>
    <m/>
    <x v="10"/>
    <n v="0"/>
    <n v="0"/>
    <n v="0"/>
    <x v="0"/>
    <m/>
    <m/>
    <n v="312.7"/>
    <x v="0"/>
  </r>
  <r>
    <x v="38"/>
    <n v="36019"/>
    <x v="5338"/>
    <n v="1637"/>
    <n v="45782"/>
    <m/>
    <s v="ANA"/>
    <m/>
    <m/>
    <m/>
    <n v="0"/>
    <m/>
    <m/>
    <m/>
    <m/>
    <m/>
    <m/>
    <m/>
    <m/>
    <m/>
    <m/>
    <m/>
    <m/>
    <m/>
    <m/>
    <m/>
    <m/>
    <m/>
    <m/>
    <m/>
    <x v="10"/>
    <n v="0"/>
    <n v="0"/>
    <n v="0"/>
    <x v="0"/>
    <m/>
    <m/>
    <n v="163.69999999999999"/>
    <x v="0"/>
  </r>
  <r>
    <x v="38"/>
    <n v="36021"/>
    <x v="5339"/>
    <n v="15103"/>
    <n v="45782"/>
    <m/>
    <s v="ANA"/>
    <m/>
    <m/>
    <m/>
    <n v="0"/>
    <m/>
    <m/>
    <m/>
    <m/>
    <m/>
    <m/>
    <m/>
    <m/>
    <m/>
    <m/>
    <m/>
    <m/>
    <m/>
    <m/>
    <m/>
    <m/>
    <m/>
    <m/>
    <m/>
    <x v="10"/>
    <n v="0"/>
    <n v="0"/>
    <n v="0"/>
    <x v="0"/>
    <m/>
    <m/>
    <n v="1510.3"/>
    <x v="0"/>
  </r>
  <r>
    <x v="38"/>
    <n v="36022"/>
    <x v="5340"/>
    <n v="10821"/>
    <n v="45782"/>
    <m/>
    <s v="ANA"/>
    <m/>
    <m/>
    <m/>
    <n v="0"/>
    <m/>
    <m/>
    <m/>
    <m/>
    <m/>
    <m/>
    <m/>
    <m/>
    <m/>
    <m/>
    <m/>
    <m/>
    <m/>
    <m/>
    <m/>
    <m/>
    <m/>
    <m/>
    <m/>
    <x v="10"/>
    <n v="0"/>
    <n v="0"/>
    <n v="0"/>
    <x v="0"/>
    <m/>
    <m/>
    <n v="1082.0999999999999"/>
    <x v="0"/>
  </r>
  <r>
    <x v="38"/>
    <n v="36023"/>
    <x v="5341"/>
    <n v="10041"/>
    <n v="45782"/>
    <m/>
    <s v="ANA"/>
    <m/>
    <m/>
    <m/>
    <n v="0"/>
    <m/>
    <m/>
    <m/>
    <m/>
    <m/>
    <m/>
    <m/>
    <m/>
    <m/>
    <m/>
    <m/>
    <m/>
    <m/>
    <m/>
    <m/>
    <m/>
    <m/>
    <m/>
    <m/>
    <x v="10"/>
    <n v="0"/>
    <n v="0"/>
    <n v="0"/>
    <x v="0"/>
    <m/>
    <m/>
    <n v="1004.1"/>
    <x v="0"/>
  </r>
  <r>
    <x v="38"/>
    <n v="36901"/>
    <x v="5342"/>
    <n v="4849"/>
    <n v="45782"/>
    <m/>
    <s v="ANA"/>
    <m/>
    <m/>
    <m/>
    <n v="0"/>
    <m/>
    <m/>
    <m/>
    <m/>
    <m/>
    <m/>
    <m/>
    <m/>
    <m/>
    <m/>
    <m/>
    <m/>
    <m/>
    <m/>
    <m/>
    <m/>
    <m/>
    <m/>
    <m/>
    <x v="10"/>
    <n v="0"/>
    <n v="0"/>
    <n v="0"/>
    <x v="0"/>
    <m/>
    <m/>
    <n v="484.9"/>
    <x v="0"/>
  </r>
  <r>
    <x v="38"/>
    <n v="36024"/>
    <x v="5343"/>
    <n v="20277"/>
    <n v="45782"/>
    <m/>
    <s v="ANA"/>
    <m/>
    <m/>
    <m/>
    <n v="0"/>
    <m/>
    <m/>
    <m/>
    <m/>
    <m/>
    <m/>
    <m/>
    <m/>
    <m/>
    <m/>
    <m/>
    <m/>
    <m/>
    <m/>
    <m/>
    <m/>
    <m/>
    <m/>
    <m/>
    <x v="10"/>
    <n v="0"/>
    <n v="0"/>
    <n v="0"/>
    <x v="0"/>
    <m/>
    <m/>
    <n v="2027.7"/>
    <x v="0"/>
  </r>
  <r>
    <x v="38"/>
    <n v="36025"/>
    <x v="5344"/>
    <n v="2515"/>
    <n v="45782"/>
    <m/>
    <s v="ANA"/>
    <m/>
    <m/>
    <m/>
    <n v="0"/>
    <m/>
    <m/>
    <m/>
    <m/>
    <m/>
    <m/>
    <m/>
    <m/>
    <m/>
    <m/>
    <m/>
    <m/>
    <m/>
    <m/>
    <m/>
    <m/>
    <m/>
    <m/>
    <m/>
    <x v="10"/>
    <n v="0"/>
    <n v="0"/>
    <n v="0"/>
    <x v="0"/>
    <m/>
    <m/>
    <n v="251.5"/>
    <x v="0"/>
  </r>
  <r>
    <x v="38"/>
    <n v="36026"/>
    <x v="5345"/>
    <n v="24154"/>
    <n v="45782"/>
    <m/>
    <s v="ANA"/>
    <m/>
    <m/>
    <m/>
    <n v="0"/>
    <m/>
    <m/>
    <m/>
    <m/>
    <m/>
    <m/>
    <m/>
    <m/>
    <m/>
    <m/>
    <m/>
    <m/>
    <m/>
    <m/>
    <m/>
    <m/>
    <m/>
    <m/>
    <m/>
    <x v="10"/>
    <n v="0"/>
    <n v="0"/>
    <n v="0"/>
    <x v="0"/>
    <m/>
    <m/>
    <n v="2415.4"/>
    <x v="0"/>
  </r>
  <r>
    <x v="38"/>
    <n v="36027"/>
    <x v="5346"/>
    <n v="5264"/>
    <n v="45782"/>
    <m/>
    <s v="ANA"/>
    <m/>
    <m/>
    <m/>
    <n v="0"/>
    <m/>
    <m/>
    <m/>
    <m/>
    <m/>
    <m/>
    <m/>
    <m/>
    <m/>
    <m/>
    <m/>
    <m/>
    <m/>
    <m/>
    <m/>
    <m/>
    <m/>
    <m/>
    <m/>
    <x v="10"/>
    <n v="0"/>
    <n v="0"/>
    <n v="0"/>
    <x v="0"/>
    <m/>
    <m/>
    <n v="526.4"/>
    <x v="0"/>
  </r>
  <r>
    <x v="38"/>
    <n v="36028"/>
    <x v="5347"/>
    <n v="4703"/>
    <n v="45782"/>
    <m/>
    <s v="ANA"/>
    <m/>
    <m/>
    <m/>
    <n v="0"/>
    <m/>
    <m/>
    <m/>
    <m/>
    <m/>
    <m/>
    <m/>
    <m/>
    <m/>
    <m/>
    <m/>
    <m/>
    <m/>
    <m/>
    <m/>
    <m/>
    <m/>
    <m/>
    <m/>
    <x v="10"/>
    <n v="0"/>
    <n v="0"/>
    <n v="0"/>
    <x v="0"/>
    <m/>
    <m/>
    <n v="470.3"/>
    <x v="0"/>
  </r>
  <r>
    <x v="38"/>
    <n v="36029"/>
    <x v="5348"/>
    <n v="19315"/>
    <n v="45782"/>
    <m/>
    <s v="ANA"/>
    <m/>
    <m/>
    <m/>
    <n v="0"/>
    <m/>
    <m/>
    <m/>
    <m/>
    <m/>
    <m/>
    <m/>
    <m/>
    <m/>
    <m/>
    <m/>
    <m/>
    <m/>
    <m/>
    <m/>
    <m/>
    <m/>
    <m/>
    <m/>
    <x v="10"/>
    <n v="0"/>
    <n v="0"/>
    <n v="0"/>
    <x v="0"/>
    <m/>
    <m/>
    <n v="1931.5"/>
    <x v="0"/>
  </r>
  <r>
    <x v="38"/>
    <n v="36030"/>
    <x v="5349"/>
    <n v="4425"/>
    <n v="45782"/>
    <m/>
    <s v="ANA"/>
    <n v="45791"/>
    <s v="OK"/>
    <m/>
    <n v="90"/>
    <s v="no hay"/>
    <n v="5.5"/>
    <s v="si"/>
    <n v="45643"/>
    <s v="si"/>
    <n v="5.5"/>
    <m/>
    <m/>
    <n v="9"/>
    <n v="0"/>
    <n v="1"/>
    <n v="0"/>
    <s v="si"/>
    <s v="no"/>
    <s v="no"/>
    <m/>
    <m/>
    <m/>
    <m/>
    <x v="10"/>
    <n v="5.5E-2"/>
    <n v="5"/>
    <n v="14"/>
    <x v="1"/>
    <m/>
    <m/>
    <n v="442.5"/>
    <x v="1"/>
  </r>
  <r>
    <x v="38"/>
    <n v="36031"/>
    <x v="5350"/>
    <n v="711"/>
    <n v="45782"/>
    <m/>
    <s v="ANA"/>
    <m/>
    <m/>
    <m/>
    <n v="0"/>
    <m/>
    <m/>
    <m/>
    <m/>
    <m/>
    <m/>
    <m/>
    <m/>
    <m/>
    <m/>
    <m/>
    <m/>
    <m/>
    <m/>
    <m/>
    <m/>
    <m/>
    <m/>
    <m/>
    <x v="10"/>
    <n v="0"/>
    <n v="0"/>
    <n v="0"/>
    <x v="0"/>
    <m/>
    <m/>
    <n v="71.099999999999994"/>
    <x v="0"/>
  </r>
  <r>
    <x v="38"/>
    <n v="36032"/>
    <x v="5351"/>
    <n v="4110"/>
    <n v="45782"/>
    <m/>
    <s v="ANA"/>
    <m/>
    <m/>
    <m/>
    <n v="0"/>
    <m/>
    <m/>
    <m/>
    <m/>
    <m/>
    <m/>
    <m/>
    <m/>
    <m/>
    <m/>
    <m/>
    <m/>
    <m/>
    <m/>
    <m/>
    <m/>
    <m/>
    <m/>
    <m/>
    <x v="10"/>
    <n v="0"/>
    <n v="0"/>
    <n v="0"/>
    <x v="0"/>
    <m/>
    <m/>
    <n v="411"/>
    <x v="0"/>
  </r>
  <r>
    <x v="38"/>
    <n v="36033"/>
    <x v="5352"/>
    <n v="15152"/>
    <n v="45782"/>
    <m/>
    <s v="ANA"/>
    <m/>
    <m/>
    <m/>
    <n v="0"/>
    <m/>
    <m/>
    <m/>
    <m/>
    <m/>
    <m/>
    <m/>
    <m/>
    <m/>
    <m/>
    <m/>
    <m/>
    <m/>
    <m/>
    <m/>
    <m/>
    <m/>
    <m/>
    <m/>
    <x v="10"/>
    <n v="0"/>
    <n v="0"/>
    <n v="0"/>
    <x v="0"/>
    <m/>
    <m/>
    <n v="1515.2"/>
    <x v="0"/>
  </r>
  <r>
    <x v="38"/>
    <n v="36034"/>
    <x v="5353"/>
    <n v="3678"/>
    <n v="45782"/>
    <m/>
    <s v="ANA"/>
    <m/>
    <m/>
    <m/>
    <n v="0"/>
    <m/>
    <m/>
    <m/>
    <m/>
    <m/>
    <m/>
    <m/>
    <m/>
    <m/>
    <m/>
    <m/>
    <m/>
    <m/>
    <m/>
    <m/>
    <m/>
    <m/>
    <m/>
    <m/>
    <x v="10"/>
    <n v="0"/>
    <n v="0"/>
    <n v="0"/>
    <x v="0"/>
    <m/>
    <m/>
    <n v="367.8"/>
    <x v="0"/>
  </r>
  <r>
    <x v="38"/>
    <n v="36035"/>
    <x v="5354"/>
    <n v="18208"/>
    <n v="45784"/>
    <m/>
    <s v="ANA"/>
    <m/>
    <m/>
    <m/>
    <n v="0"/>
    <m/>
    <m/>
    <m/>
    <m/>
    <m/>
    <m/>
    <m/>
    <m/>
    <m/>
    <m/>
    <m/>
    <m/>
    <m/>
    <m/>
    <m/>
    <m/>
    <m/>
    <m/>
    <m/>
    <x v="10"/>
    <n v="0"/>
    <n v="0"/>
    <n v="0"/>
    <x v="0"/>
    <m/>
    <m/>
    <n v="1820.8"/>
    <x v="0"/>
  </r>
  <r>
    <x v="38"/>
    <n v="36036"/>
    <x v="5355"/>
    <n v="3080"/>
    <n v="45784"/>
    <m/>
    <s v="ANA"/>
    <m/>
    <m/>
    <m/>
    <n v="0"/>
    <m/>
    <m/>
    <m/>
    <m/>
    <m/>
    <m/>
    <m/>
    <m/>
    <m/>
    <m/>
    <m/>
    <m/>
    <m/>
    <m/>
    <m/>
    <m/>
    <m/>
    <m/>
    <m/>
    <x v="10"/>
    <n v="0"/>
    <n v="0"/>
    <n v="0"/>
    <x v="0"/>
    <m/>
    <m/>
    <n v="308"/>
    <x v="0"/>
  </r>
  <r>
    <x v="38"/>
    <n v="36037"/>
    <x v="5356"/>
    <n v="3002"/>
    <n v="45784"/>
    <m/>
    <s v="ANA"/>
    <m/>
    <m/>
    <m/>
    <n v="0"/>
    <m/>
    <m/>
    <m/>
    <m/>
    <m/>
    <m/>
    <m/>
    <m/>
    <m/>
    <m/>
    <m/>
    <m/>
    <m/>
    <m/>
    <m/>
    <m/>
    <m/>
    <m/>
    <m/>
    <x v="10"/>
    <n v="0"/>
    <n v="0"/>
    <n v="0"/>
    <x v="0"/>
    <m/>
    <m/>
    <n v="300.2"/>
    <x v="0"/>
  </r>
  <r>
    <x v="38"/>
    <n v="36041"/>
    <x v="5357"/>
    <n v="17425"/>
    <n v="45784"/>
    <m/>
    <s v="ANA"/>
    <m/>
    <m/>
    <m/>
    <n v="0"/>
    <m/>
    <m/>
    <m/>
    <m/>
    <m/>
    <m/>
    <m/>
    <m/>
    <m/>
    <m/>
    <m/>
    <m/>
    <m/>
    <m/>
    <m/>
    <m/>
    <m/>
    <m/>
    <m/>
    <x v="10"/>
    <n v="0"/>
    <n v="0"/>
    <n v="0"/>
    <x v="0"/>
    <m/>
    <m/>
    <n v="1742.5"/>
    <x v="0"/>
  </r>
  <r>
    <x v="38"/>
    <n v="36043"/>
    <x v="5358"/>
    <n v="5580"/>
    <n v="45784"/>
    <m/>
    <s v="ANA"/>
    <m/>
    <m/>
    <m/>
    <n v="0"/>
    <m/>
    <m/>
    <m/>
    <m/>
    <m/>
    <m/>
    <m/>
    <m/>
    <m/>
    <m/>
    <m/>
    <m/>
    <m/>
    <m/>
    <m/>
    <m/>
    <m/>
    <m/>
    <m/>
    <x v="10"/>
    <n v="0"/>
    <n v="0"/>
    <n v="0"/>
    <x v="0"/>
    <m/>
    <m/>
    <n v="558"/>
    <x v="0"/>
  </r>
  <r>
    <x v="38"/>
    <n v="36042"/>
    <x v="5359"/>
    <n v="23196"/>
    <n v="45784"/>
    <m/>
    <s v="ANA"/>
    <m/>
    <m/>
    <m/>
    <n v="0"/>
    <m/>
    <m/>
    <m/>
    <m/>
    <m/>
    <m/>
    <m/>
    <m/>
    <m/>
    <m/>
    <m/>
    <m/>
    <m/>
    <m/>
    <m/>
    <m/>
    <m/>
    <m/>
    <m/>
    <x v="10"/>
    <n v="0"/>
    <n v="0"/>
    <n v="0"/>
    <x v="0"/>
    <m/>
    <m/>
    <n v="2319.6"/>
    <x v="0"/>
  </r>
  <r>
    <x v="38"/>
    <n v="36044"/>
    <x v="5360"/>
    <n v="3088"/>
    <n v="45784"/>
    <m/>
    <s v="ANA"/>
    <m/>
    <m/>
    <m/>
    <n v="0"/>
    <m/>
    <m/>
    <m/>
    <m/>
    <m/>
    <m/>
    <m/>
    <m/>
    <m/>
    <m/>
    <m/>
    <m/>
    <m/>
    <m/>
    <m/>
    <m/>
    <m/>
    <m/>
    <m/>
    <x v="10"/>
    <n v="0"/>
    <n v="0"/>
    <n v="0"/>
    <x v="0"/>
    <m/>
    <m/>
    <n v="308.8"/>
    <x v="0"/>
  </r>
  <r>
    <x v="38"/>
    <n v="36038"/>
    <x v="5361"/>
    <n v="83077"/>
    <n v="45784"/>
    <m/>
    <s v="ANA"/>
    <m/>
    <m/>
    <m/>
    <n v="0"/>
    <m/>
    <m/>
    <m/>
    <m/>
    <m/>
    <m/>
    <m/>
    <m/>
    <m/>
    <m/>
    <m/>
    <m/>
    <m/>
    <m/>
    <m/>
    <m/>
    <m/>
    <m/>
    <m/>
    <x v="10"/>
    <n v="0"/>
    <n v="0"/>
    <n v="0"/>
    <x v="0"/>
    <m/>
    <m/>
    <n v="8307.7000000000007"/>
    <x v="0"/>
  </r>
  <r>
    <x v="38"/>
    <n v="36039"/>
    <x v="5362"/>
    <n v="20711"/>
    <n v="45784"/>
    <m/>
    <s v="ANA"/>
    <m/>
    <m/>
    <m/>
    <n v="0"/>
    <m/>
    <m/>
    <m/>
    <m/>
    <m/>
    <m/>
    <m/>
    <m/>
    <m/>
    <m/>
    <m/>
    <m/>
    <m/>
    <m/>
    <m/>
    <m/>
    <m/>
    <m/>
    <m/>
    <x v="10"/>
    <n v="0"/>
    <n v="0"/>
    <n v="0"/>
    <x v="0"/>
    <m/>
    <m/>
    <n v="2071.1"/>
    <x v="0"/>
  </r>
  <r>
    <x v="38"/>
    <n v="36040"/>
    <x v="5363"/>
    <n v="2781"/>
    <n v="45784"/>
    <m/>
    <s v="ANA"/>
    <m/>
    <m/>
    <m/>
    <n v="0"/>
    <m/>
    <m/>
    <m/>
    <m/>
    <m/>
    <m/>
    <m/>
    <m/>
    <m/>
    <m/>
    <m/>
    <m/>
    <m/>
    <m/>
    <m/>
    <m/>
    <m/>
    <m/>
    <m/>
    <x v="10"/>
    <n v="0"/>
    <n v="0"/>
    <n v="0"/>
    <x v="0"/>
    <m/>
    <m/>
    <n v="278.10000000000002"/>
    <x v="0"/>
  </r>
  <r>
    <x v="38"/>
    <n v="36045"/>
    <x v="5364"/>
    <n v="28976"/>
    <n v="45784"/>
    <m/>
    <s v="ANA"/>
    <n v="45813"/>
    <s v="OK"/>
    <m/>
    <n v="312"/>
    <n v="45813"/>
    <n v="90.5"/>
    <s v="NO"/>
    <m/>
    <s v="SI"/>
    <n v="44.23"/>
    <n v="10000"/>
    <n v="19000"/>
    <n v="61"/>
    <n v="65"/>
    <n v="0"/>
    <n v="26"/>
    <s v="SI"/>
    <s v="SI"/>
    <s v="SI"/>
    <m/>
    <m/>
    <m/>
    <m/>
    <x v="10"/>
    <n v="0.90500000000000003"/>
    <n v="282"/>
    <n v="15"/>
    <x v="1"/>
    <n v="0.34511319712865818"/>
    <n v="0.65571507454445055"/>
    <n v="2897.6"/>
    <x v="1"/>
  </r>
  <r>
    <x v="38"/>
    <n v="36046"/>
    <x v="5365"/>
    <n v="5212"/>
    <n v="45784"/>
    <m/>
    <s v="ANA"/>
    <m/>
    <m/>
    <m/>
    <n v="0"/>
    <m/>
    <m/>
    <m/>
    <m/>
    <m/>
    <m/>
    <m/>
    <m/>
    <m/>
    <m/>
    <m/>
    <m/>
    <m/>
    <m/>
    <m/>
    <m/>
    <m/>
    <m/>
    <m/>
    <x v="10"/>
    <n v="0"/>
    <n v="0"/>
    <n v="0"/>
    <x v="0"/>
    <m/>
    <m/>
    <n v="521.20000000000005"/>
    <x v="0"/>
  </r>
  <r>
    <x v="38"/>
    <n v="36047"/>
    <x v="5366"/>
    <n v="2244"/>
    <n v="45784"/>
    <m/>
    <s v="ANA"/>
    <m/>
    <m/>
    <m/>
    <n v="0"/>
    <m/>
    <m/>
    <m/>
    <m/>
    <m/>
    <m/>
    <m/>
    <m/>
    <m/>
    <m/>
    <m/>
    <m/>
    <m/>
    <m/>
    <m/>
    <m/>
    <m/>
    <m/>
    <m/>
    <x v="10"/>
    <n v="0"/>
    <n v="0"/>
    <n v="0"/>
    <x v="0"/>
    <m/>
    <m/>
    <n v="224.4"/>
    <x v="0"/>
  </r>
  <r>
    <x v="38"/>
    <n v="36048"/>
    <x v="5367"/>
    <n v="6509"/>
    <n v="45784"/>
    <m/>
    <s v="ANA"/>
    <m/>
    <m/>
    <m/>
    <n v="0"/>
    <m/>
    <m/>
    <m/>
    <m/>
    <m/>
    <m/>
    <m/>
    <m/>
    <m/>
    <m/>
    <m/>
    <m/>
    <m/>
    <m/>
    <m/>
    <m/>
    <m/>
    <m/>
    <m/>
    <x v="10"/>
    <n v="0"/>
    <n v="0"/>
    <n v="0"/>
    <x v="0"/>
    <m/>
    <m/>
    <n v="650.9"/>
    <x v="0"/>
  </r>
  <r>
    <x v="38"/>
    <n v="36049"/>
    <x v="5368"/>
    <n v="9430"/>
    <n v="45784"/>
    <m/>
    <s v="ANA"/>
    <m/>
    <m/>
    <m/>
    <n v="0"/>
    <m/>
    <m/>
    <m/>
    <m/>
    <m/>
    <m/>
    <m/>
    <m/>
    <m/>
    <m/>
    <m/>
    <m/>
    <m/>
    <m/>
    <m/>
    <m/>
    <m/>
    <m/>
    <m/>
    <x v="10"/>
    <n v="0"/>
    <n v="0"/>
    <n v="0"/>
    <x v="0"/>
    <m/>
    <m/>
    <n v="943"/>
    <x v="0"/>
  </r>
  <r>
    <x v="38"/>
    <n v="36050"/>
    <x v="5369"/>
    <n v="10471"/>
    <n v="45784"/>
    <m/>
    <s v="ANA"/>
    <m/>
    <m/>
    <m/>
    <n v="0"/>
    <m/>
    <m/>
    <m/>
    <m/>
    <m/>
    <m/>
    <m/>
    <m/>
    <m/>
    <m/>
    <m/>
    <m/>
    <m/>
    <m/>
    <m/>
    <m/>
    <m/>
    <m/>
    <m/>
    <x v="10"/>
    <n v="0"/>
    <n v="0"/>
    <n v="0"/>
    <x v="0"/>
    <m/>
    <m/>
    <n v="1047.0999999999999"/>
    <x v="0"/>
  </r>
  <r>
    <x v="38"/>
    <n v="36051"/>
    <x v="5370"/>
    <n v="17914"/>
    <n v="45784"/>
    <m/>
    <s v="ANA"/>
    <m/>
    <m/>
    <m/>
    <n v="0"/>
    <m/>
    <m/>
    <m/>
    <m/>
    <m/>
    <m/>
    <m/>
    <m/>
    <m/>
    <m/>
    <m/>
    <m/>
    <m/>
    <m/>
    <m/>
    <m/>
    <m/>
    <m/>
    <m/>
    <x v="10"/>
    <n v="0"/>
    <n v="0"/>
    <n v="0"/>
    <x v="0"/>
    <m/>
    <m/>
    <n v="1791.4"/>
    <x v="0"/>
  </r>
  <r>
    <x v="38"/>
    <n v="36052"/>
    <x v="5371"/>
    <n v="8870"/>
    <n v="45784"/>
    <m/>
    <s v="ANA"/>
    <m/>
    <m/>
    <m/>
    <n v="0"/>
    <m/>
    <m/>
    <m/>
    <m/>
    <m/>
    <m/>
    <m/>
    <m/>
    <m/>
    <m/>
    <m/>
    <m/>
    <m/>
    <m/>
    <m/>
    <m/>
    <m/>
    <m/>
    <m/>
    <x v="10"/>
    <n v="0"/>
    <n v="0"/>
    <n v="0"/>
    <x v="0"/>
    <m/>
    <m/>
    <n v="887"/>
    <x v="0"/>
  </r>
  <r>
    <x v="38"/>
    <n v="36053"/>
    <x v="5372"/>
    <n v="7584"/>
    <n v="45784"/>
    <m/>
    <s v="ANA"/>
    <m/>
    <m/>
    <m/>
    <n v="0"/>
    <m/>
    <m/>
    <m/>
    <m/>
    <m/>
    <m/>
    <m/>
    <m/>
    <m/>
    <m/>
    <m/>
    <m/>
    <m/>
    <m/>
    <m/>
    <m/>
    <m/>
    <m/>
    <m/>
    <x v="10"/>
    <n v="0"/>
    <n v="0"/>
    <n v="0"/>
    <x v="0"/>
    <m/>
    <m/>
    <n v="758.4"/>
    <x v="0"/>
  </r>
  <r>
    <x v="38"/>
    <n v="36054"/>
    <x v="5373"/>
    <n v="13782"/>
    <n v="45784"/>
    <m/>
    <s v="ANA"/>
    <m/>
    <m/>
    <m/>
    <n v="0"/>
    <m/>
    <m/>
    <m/>
    <m/>
    <m/>
    <m/>
    <m/>
    <m/>
    <m/>
    <m/>
    <m/>
    <m/>
    <m/>
    <m/>
    <m/>
    <m/>
    <m/>
    <m/>
    <m/>
    <x v="10"/>
    <n v="0"/>
    <n v="0"/>
    <n v="0"/>
    <x v="0"/>
    <m/>
    <m/>
    <n v="1378.2"/>
    <x v="0"/>
  </r>
  <r>
    <x v="38"/>
    <n v="36055"/>
    <x v="5374"/>
    <n v="17454"/>
    <n v="45784"/>
    <m/>
    <s v="ANA"/>
    <m/>
    <m/>
    <m/>
    <n v="0"/>
    <m/>
    <m/>
    <m/>
    <m/>
    <m/>
    <m/>
    <m/>
    <m/>
    <m/>
    <m/>
    <m/>
    <m/>
    <m/>
    <m/>
    <m/>
    <m/>
    <m/>
    <m/>
    <m/>
    <x v="10"/>
    <n v="0"/>
    <n v="0"/>
    <n v="0"/>
    <x v="0"/>
    <m/>
    <m/>
    <n v="1745.4"/>
    <x v="0"/>
  </r>
  <r>
    <x v="38"/>
    <n v="36056"/>
    <x v="5375"/>
    <n v="5671"/>
    <n v="45784"/>
    <m/>
    <s v="ANA"/>
    <m/>
    <m/>
    <m/>
    <n v="0"/>
    <m/>
    <m/>
    <m/>
    <m/>
    <m/>
    <m/>
    <m/>
    <m/>
    <m/>
    <m/>
    <m/>
    <m/>
    <m/>
    <m/>
    <m/>
    <m/>
    <m/>
    <m/>
    <m/>
    <x v="10"/>
    <n v="0"/>
    <n v="0"/>
    <n v="0"/>
    <x v="0"/>
    <m/>
    <m/>
    <n v="567.1"/>
    <x v="0"/>
  </r>
  <r>
    <x v="38"/>
    <n v="36057"/>
    <x v="5376"/>
    <n v="293977"/>
    <n v="45784"/>
    <m/>
    <s v="ANA"/>
    <n v="45862"/>
    <m/>
    <m/>
    <n v="0"/>
    <s v="no"/>
    <m/>
    <s v="no"/>
    <m/>
    <s v="si"/>
    <m/>
    <n v="695788.78"/>
    <m/>
    <n v="118"/>
    <n v="66"/>
    <n v="3"/>
    <n v="10"/>
    <s v="si"/>
    <s v="si"/>
    <s v="si"/>
    <m/>
    <m/>
    <m/>
    <m/>
    <x v="10"/>
    <n v="0"/>
    <n v="0"/>
    <n v="11"/>
    <x v="1"/>
    <n v="2.3668136622933087"/>
    <m/>
    <n v="29397.7"/>
    <x v="0"/>
  </r>
  <r>
    <x v="38"/>
    <n v="36059"/>
    <x v="5377"/>
    <n v="5033"/>
    <n v="45784"/>
    <m/>
    <s v="ANA"/>
    <m/>
    <m/>
    <m/>
    <n v="0"/>
    <m/>
    <m/>
    <m/>
    <m/>
    <m/>
    <m/>
    <m/>
    <m/>
    <m/>
    <m/>
    <m/>
    <m/>
    <m/>
    <m/>
    <m/>
    <m/>
    <m/>
    <m/>
    <m/>
    <x v="10"/>
    <n v="0"/>
    <n v="0"/>
    <n v="0"/>
    <x v="0"/>
    <m/>
    <m/>
    <n v="503.3"/>
    <x v="0"/>
  </r>
  <r>
    <x v="38"/>
    <n v="36058"/>
    <x v="5378"/>
    <n v="5869"/>
    <n v="45784"/>
    <m/>
    <s v="ANA"/>
    <m/>
    <m/>
    <m/>
    <n v="0"/>
    <m/>
    <m/>
    <m/>
    <m/>
    <m/>
    <m/>
    <m/>
    <m/>
    <m/>
    <m/>
    <m/>
    <m/>
    <m/>
    <m/>
    <m/>
    <m/>
    <m/>
    <m/>
    <m/>
    <x v="10"/>
    <n v="0"/>
    <n v="0"/>
    <n v="0"/>
    <x v="0"/>
    <m/>
    <m/>
    <n v="586.9"/>
    <x v="0"/>
  </r>
  <r>
    <x v="38"/>
    <n v="36060"/>
    <x v="5379"/>
    <n v="37761"/>
    <n v="45784"/>
    <m/>
    <s v="ANA"/>
    <m/>
    <m/>
    <m/>
    <n v="0"/>
    <m/>
    <m/>
    <m/>
    <m/>
    <m/>
    <m/>
    <m/>
    <m/>
    <m/>
    <m/>
    <m/>
    <m/>
    <m/>
    <m/>
    <m/>
    <m/>
    <m/>
    <m/>
    <m/>
    <x v="10"/>
    <n v="0"/>
    <n v="0"/>
    <n v="0"/>
    <x v="0"/>
    <m/>
    <m/>
    <n v="3776.1"/>
    <x v="0"/>
  </r>
  <r>
    <x v="38"/>
    <n v="36061"/>
    <x v="5380"/>
    <n v="10225"/>
    <n v="45784"/>
    <m/>
    <s v="ANA"/>
    <m/>
    <m/>
    <m/>
    <n v="0"/>
    <m/>
    <m/>
    <m/>
    <m/>
    <m/>
    <m/>
    <m/>
    <m/>
    <m/>
    <m/>
    <m/>
    <m/>
    <m/>
    <m/>
    <m/>
    <m/>
    <m/>
    <m/>
    <m/>
    <x v="10"/>
    <n v="0"/>
    <n v="0"/>
    <n v="0"/>
    <x v="0"/>
    <m/>
    <m/>
    <n v="1022.5"/>
    <x v="0"/>
  </r>
  <r>
    <x v="39"/>
    <n v="37001"/>
    <x v="5381"/>
    <n v="143"/>
    <n v="45786"/>
    <m/>
    <s v="Ignacio Gascón"/>
    <m/>
    <m/>
    <m/>
    <n v="0"/>
    <m/>
    <m/>
    <m/>
    <m/>
    <m/>
    <m/>
    <m/>
    <m/>
    <m/>
    <m/>
    <m/>
    <m/>
    <m/>
    <m/>
    <m/>
    <m/>
    <m/>
    <m/>
    <m/>
    <x v="5"/>
    <n v="0"/>
    <n v="0"/>
    <n v="0"/>
    <x v="0"/>
    <m/>
    <m/>
    <n v="14.3"/>
    <x v="0"/>
  </r>
  <r>
    <x v="39"/>
    <n v="37002"/>
    <x v="5382"/>
    <n v="132"/>
    <n v="45786"/>
    <m/>
    <s v="Ignacio Gascón"/>
    <m/>
    <m/>
    <m/>
    <n v="0"/>
    <m/>
    <m/>
    <m/>
    <m/>
    <m/>
    <m/>
    <m/>
    <m/>
    <m/>
    <m/>
    <m/>
    <m/>
    <m/>
    <m/>
    <m/>
    <m/>
    <m/>
    <m/>
    <m/>
    <x v="5"/>
    <n v="0"/>
    <n v="0"/>
    <n v="0"/>
    <x v="0"/>
    <m/>
    <m/>
    <n v="13.2"/>
    <x v="0"/>
  </r>
  <r>
    <x v="39"/>
    <n v="37003"/>
    <x v="5383"/>
    <n v="88"/>
    <n v="45786"/>
    <m/>
    <s v="Ignacio Gascón"/>
    <m/>
    <m/>
    <m/>
    <n v="0"/>
    <m/>
    <m/>
    <m/>
    <m/>
    <m/>
    <m/>
    <m/>
    <m/>
    <m/>
    <m/>
    <m/>
    <m/>
    <m/>
    <m/>
    <m/>
    <m/>
    <m/>
    <m/>
    <m/>
    <x v="5"/>
    <n v="0"/>
    <n v="0"/>
    <n v="0"/>
    <x v="0"/>
    <m/>
    <m/>
    <n v="8.8000000000000007"/>
    <x v="0"/>
  </r>
  <r>
    <x v="39"/>
    <n v="37004"/>
    <x v="5384"/>
    <n v="31"/>
    <n v="45786"/>
    <m/>
    <s v="Ignacio Gascón"/>
    <m/>
    <m/>
    <m/>
    <n v="0"/>
    <m/>
    <m/>
    <m/>
    <m/>
    <m/>
    <m/>
    <m/>
    <m/>
    <m/>
    <m/>
    <m/>
    <m/>
    <m/>
    <m/>
    <m/>
    <m/>
    <m/>
    <m/>
    <m/>
    <x v="5"/>
    <n v="0"/>
    <n v="0"/>
    <n v="0"/>
    <x v="0"/>
    <m/>
    <m/>
    <n v="3.1"/>
    <x v="0"/>
  </r>
  <r>
    <x v="39"/>
    <n v="37005"/>
    <x v="5385"/>
    <n v="74"/>
    <n v="45786"/>
    <m/>
    <s v="Ignacio Gascón"/>
    <m/>
    <m/>
    <m/>
    <n v="0"/>
    <m/>
    <m/>
    <m/>
    <m/>
    <m/>
    <m/>
    <m/>
    <m/>
    <m/>
    <m/>
    <m/>
    <m/>
    <m/>
    <m/>
    <m/>
    <m/>
    <m/>
    <m/>
    <m/>
    <x v="5"/>
    <n v="0"/>
    <n v="0"/>
    <n v="0"/>
    <x v="0"/>
    <m/>
    <m/>
    <n v="7.4"/>
    <x v="0"/>
  </r>
  <r>
    <x v="39"/>
    <n v="37006"/>
    <x v="5386"/>
    <n v="101"/>
    <n v="45786"/>
    <m/>
    <s v="Ignacio Gascón"/>
    <m/>
    <m/>
    <m/>
    <n v="0"/>
    <m/>
    <m/>
    <m/>
    <m/>
    <m/>
    <m/>
    <m/>
    <m/>
    <m/>
    <m/>
    <m/>
    <m/>
    <m/>
    <m/>
    <m/>
    <m/>
    <m/>
    <m/>
    <m/>
    <x v="5"/>
    <n v="0"/>
    <n v="0"/>
    <n v="0"/>
    <x v="0"/>
    <m/>
    <m/>
    <n v="10.1"/>
    <x v="0"/>
  </r>
  <r>
    <x v="39"/>
    <n v="37007"/>
    <x v="5387"/>
    <n v="448"/>
    <n v="45786"/>
    <m/>
    <s v="Ignacio Gascón"/>
    <m/>
    <m/>
    <m/>
    <n v="0"/>
    <m/>
    <m/>
    <m/>
    <m/>
    <m/>
    <m/>
    <m/>
    <m/>
    <m/>
    <m/>
    <m/>
    <m/>
    <m/>
    <m/>
    <m/>
    <m/>
    <m/>
    <m/>
    <m/>
    <x v="5"/>
    <n v="0"/>
    <n v="0"/>
    <n v="0"/>
    <x v="0"/>
    <m/>
    <m/>
    <n v="44.8"/>
    <x v="0"/>
  </r>
  <r>
    <x v="39"/>
    <n v="37008"/>
    <x v="5388"/>
    <n v="5122"/>
    <n v="45786"/>
    <n v="45868"/>
    <s v="Ignacio Gascón"/>
    <s v="30/06/2025 Solo responde pgcf"/>
    <s v="FASE 2"/>
    <m/>
    <n v="0"/>
    <m/>
    <m/>
    <s v="Si"/>
    <n v="45792"/>
    <m/>
    <m/>
    <m/>
    <m/>
    <m/>
    <m/>
    <m/>
    <m/>
    <m/>
    <m/>
    <m/>
    <m/>
    <m/>
    <m/>
    <m/>
    <x v="5"/>
    <n v="0"/>
    <n v="0"/>
    <n v="2"/>
    <x v="1"/>
    <m/>
    <m/>
    <n v="512.20000000000005"/>
    <x v="0"/>
  </r>
  <r>
    <x v="39"/>
    <n v="37009"/>
    <x v="5389"/>
    <n v="200"/>
    <n v="45786"/>
    <m/>
    <s v="Ignacio Gascón"/>
    <m/>
    <m/>
    <m/>
    <n v="0"/>
    <m/>
    <m/>
    <m/>
    <m/>
    <m/>
    <m/>
    <m/>
    <m/>
    <m/>
    <m/>
    <m/>
    <m/>
    <m/>
    <m/>
    <m/>
    <m/>
    <m/>
    <m/>
    <m/>
    <x v="5"/>
    <n v="0"/>
    <n v="0"/>
    <n v="0"/>
    <x v="0"/>
    <m/>
    <m/>
    <n v="20"/>
    <x v="0"/>
  </r>
  <r>
    <x v="39"/>
    <n v="37010"/>
    <x v="5390"/>
    <n v="1045"/>
    <n v="45786"/>
    <n v="45964"/>
    <s v="Ignacio Gascón"/>
    <m/>
    <s v="FASE 2"/>
    <m/>
    <n v="0"/>
    <m/>
    <m/>
    <m/>
    <m/>
    <m/>
    <m/>
    <m/>
    <m/>
    <m/>
    <m/>
    <m/>
    <m/>
    <m/>
    <m/>
    <m/>
    <m/>
    <m/>
    <m/>
    <m/>
    <x v="5"/>
    <n v="0"/>
    <n v="0"/>
    <n v="0"/>
    <x v="0"/>
    <m/>
    <m/>
    <n v="104.5"/>
    <x v="0"/>
  </r>
  <r>
    <x v="39"/>
    <n v="37011"/>
    <x v="5391"/>
    <n v="98"/>
    <n v="45786"/>
    <m/>
    <s v="Ignacio Gascón"/>
    <m/>
    <m/>
    <m/>
    <n v="0"/>
    <m/>
    <m/>
    <m/>
    <m/>
    <m/>
    <m/>
    <m/>
    <m/>
    <m/>
    <m/>
    <m/>
    <m/>
    <m/>
    <m/>
    <m/>
    <m/>
    <m/>
    <m/>
    <m/>
    <x v="5"/>
    <n v="0"/>
    <n v="0"/>
    <n v="0"/>
    <x v="0"/>
    <m/>
    <m/>
    <n v="9.8000000000000007"/>
    <x v="0"/>
  </r>
  <r>
    <x v="39"/>
    <n v="37012"/>
    <x v="5392"/>
    <n v="134"/>
    <n v="45786"/>
    <m/>
    <s v="Ignacio Gascón"/>
    <m/>
    <m/>
    <m/>
    <n v="0"/>
    <m/>
    <m/>
    <m/>
    <m/>
    <m/>
    <m/>
    <m/>
    <m/>
    <m/>
    <m/>
    <m/>
    <m/>
    <m/>
    <m/>
    <m/>
    <m/>
    <m/>
    <m/>
    <m/>
    <x v="5"/>
    <n v="0"/>
    <n v="0"/>
    <n v="0"/>
    <x v="0"/>
    <m/>
    <m/>
    <n v="13.4"/>
    <x v="0"/>
  </r>
  <r>
    <x v="39"/>
    <n v="37015"/>
    <x v="5393"/>
    <n v="252"/>
    <n v="45786"/>
    <m/>
    <s v="Ignacio Gascón"/>
    <m/>
    <m/>
    <m/>
    <n v="0"/>
    <m/>
    <m/>
    <m/>
    <m/>
    <m/>
    <m/>
    <m/>
    <m/>
    <m/>
    <m/>
    <m/>
    <m/>
    <m/>
    <m/>
    <m/>
    <m/>
    <m/>
    <m/>
    <m/>
    <x v="5"/>
    <n v="0"/>
    <n v="0"/>
    <n v="0"/>
    <x v="0"/>
    <m/>
    <m/>
    <n v="25.2"/>
    <x v="0"/>
  </r>
  <r>
    <x v="39"/>
    <n v="37013"/>
    <x v="5394"/>
    <n v="91"/>
    <n v="45786"/>
    <m/>
    <s v="Ignacio Gascón"/>
    <m/>
    <m/>
    <m/>
    <n v="0"/>
    <m/>
    <m/>
    <m/>
    <m/>
    <m/>
    <m/>
    <m/>
    <m/>
    <m/>
    <m/>
    <m/>
    <m/>
    <m/>
    <m/>
    <m/>
    <m/>
    <m/>
    <m/>
    <m/>
    <x v="5"/>
    <n v="0"/>
    <n v="0"/>
    <n v="0"/>
    <x v="0"/>
    <m/>
    <m/>
    <n v="9.1"/>
    <x v="0"/>
  </r>
  <r>
    <x v="39"/>
    <n v="37014"/>
    <x v="5395"/>
    <n v="1120"/>
    <n v="45786"/>
    <n v="45815"/>
    <s v="Ignacio Gascón"/>
    <s v="27/05/2025 No quiere trabajar"/>
    <s v="FASE 2"/>
    <m/>
    <n v="0"/>
    <m/>
    <m/>
    <m/>
    <m/>
    <m/>
    <m/>
    <m/>
    <m/>
    <m/>
    <m/>
    <m/>
    <m/>
    <m/>
    <m/>
    <m/>
    <m/>
    <m/>
    <m/>
    <m/>
    <x v="5"/>
    <n v="0"/>
    <n v="0"/>
    <n v="0"/>
    <x v="0"/>
    <m/>
    <m/>
    <n v="112"/>
    <x v="0"/>
  </r>
  <r>
    <x v="39"/>
    <n v="37016"/>
    <x v="5396"/>
    <n v="713"/>
    <n v="45786"/>
    <m/>
    <s v="Ignacio Gascón"/>
    <m/>
    <m/>
    <m/>
    <n v="0"/>
    <m/>
    <m/>
    <m/>
    <m/>
    <m/>
    <m/>
    <m/>
    <m/>
    <m/>
    <m/>
    <m/>
    <m/>
    <m/>
    <m/>
    <m/>
    <m/>
    <m/>
    <m/>
    <m/>
    <x v="5"/>
    <n v="0"/>
    <n v="0"/>
    <n v="0"/>
    <x v="0"/>
    <m/>
    <m/>
    <n v="71.3"/>
    <x v="0"/>
  </r>
  <r>
    <x v="39"/>
    <n v="37017"/>
    <x v="5397"/>
    <n v="253"/>
    <n v="45786"/>
    <m/>
    <s v="Ignacio Gascón"/>
    <m/>
    <m/>
    <m/>
    <n v="0"/>
    <m/>
    <m/>
    <m/>
    <m/>
    <m/>
    <m/>
    <m/>
    <m/>
    <m/>
    <m/>
    <m/>
    <m/>
    <m/>
    <m/>
    <m/>
    <m/>
    <m/>
    <m/>
    <m/>
    <x v="5"/>
    <n v="0"/>
    <n v="0"/>
    <n v="0"/>
    <x v="0"/>
    <m/>
    <m/>
    <n v="25.3"/>
    <x v="0"/>
  </r>
  <r>
    <x v="39"/>
    <n v="37018"/>
    <x v="5398"/>
    <n v="98"/>
    <n v="45786"/>
    <m/>
    <s v="Ignacio Gascón"/>
    <m/>
    <m/>
    <m/>
    <n v="0"/>
    <m/>
    <m/>
    <m/>
    <m/>
    <m/>
    <m/>
    <m/>
    <m/>
    <m/>
    <m/>
    <m/>
    <m/>
    <m/>
    <m/>
    <m/>
    <m/>
    <m/>
    <m/>
    <m/>
    <x v="5"/>
    <n v="0"/>
    <n v="0"/>
    <n v="0"/>
    <x v="0"/>
    <m/>
    <m/>
    <n v="9.8000000000000007"/>
    <x v="0"/>
  </r>
  <r>
    <x v="39"/>
    <n v="37019"/>
    <x v="5399"/>
    <n v="150"/>
    <n v="45786"/>
    <m/>
    <s v="Ignacio Gascón"/>
    <m/>
    <m/>
    <m/>
    <n v="0"/>
    <m/>
    <m/>
    <m/>
    <m/>
    <m/>
    <m/>
    <m/>
    <m/>
    <m/>
    <m/>
    <m/>
    <m/>
    <m/>
    <m/>
    <m/>
    <m/>
    <m/>
    <m/>
    <m/>
    <x v="5"/>
    <n v="0"/>
    <n v="0"/>
    <n v="0"/>
    <x v="0"/>
    <m/>
    <m/>
    <n v="15"/>
    <x v="0"/>
  </r>
  <r>
    <x v="39"/>
    <n v="37020"/>
    <x v="5400"/>
    <n v="519"/>
    <n v="45786"/>
    <m/>
    <s v="Ignacio Gascón"/>
    <m/>
    <m/>
    <m/>
    <n v="0"/>
    <m/>
    <m/>
    <m/>
    <m/>
    <m/>
    <m/>
    <m/>
    <m/>
    <m/>
    <m/>
    <m/>
    <m/>
    <m/>
    <m/>
    <m/>
    <m/>
    <m/>
    <m/>
    <m/>
    <x v="5"/>
    <n v="0"/>
    <n v="0"/>
    <n v="0"/>
    <x v="0"/>
    <m/>
    <m/>
    <n v="51.9"/>
    <x v="0"/>
  </r>
  <r>
    <x v="39"/>
    <n v="37021"/>
    <x v="5401"/>
    <n v="64"/>
    <n v="45786"/>
    <m/>
    <s v="Ignacio Gascón"/>
    <m/>
    <m/>
    <m/>
    <n v="0"/>
    <m/>
    <m/>
    <m/>
    <m/>
    <m/>
    <m/>
    <m/>
    <m/>
    <m/>
    <m/>
    <m/>
    <m/>
    <m/>
    <m/>
    <m/>
    <m/>
    <m/>
    <m/>
    <m/>
    <x v="5"/>
    <n v="0"/>
    <n v="0"/>
    <n v="0"/>
    <x v="0"/>
    <m/>
    <m/>
    <n v="6.4"/>
    <x v="0"/>
  </r>
  <r>
    <x v="39"/>
    <n v="37022"/>
    <x v="5402"/>
    <n v="248"/>
    <n v="45786"/>
    <m/>
    <s v="Ignacio Gascón"/>
    <m/>
    <m/>
    <m/>
    <n v="0"/>
    <m/>
    <m/>
    <m/>
    <m/>
    <m/>
    <m/>
    <m/>
    <m/>
    <m/>
    <m/>
    <m/>
    <m/>
    <m/>
    <m/>
    <m/>
    <m/>
    <m/>
    <m/>
    <m/>
    <x v="5"/>
    <n v="0"/>
    <n v="0"/>
    <n v="0"/>
    <x v="0"/>
    <m/>
    <m/>
    <n v="24.8"/>
    <x v="0"/>
  </r>
  <r>
    <x v="39"/>
    <n v="37023"/>
    <x v="5403"/>
    <n v="2587"/>
    <n v="45786"/>
    <n v="45822"/>
    <s v="Ignacio Gascón"/>
    <n v="45791"/>
    <s v="FASE 2"/>
    <m/>
    <n v="0"/>
    <s v="NO"/>
    <n v="0"/>
    <s v="NO"/>
    <s v="NO"/>
    <s v="NO"/>
    <n v="0"/>
    <m/>
    <n v="2000"/>
    <m/>
    <m/>
    <m/>
    <m/>
    <s v="NO"/>
    <s v="NO"/>
    <s v="Veterinarios Sedano"/>
    <m/>
    <m/>
    <m/>
    <m/>
    <x v="5"/>
    <n v="0"/>
    <n v="0"/>
    <n v="11"/>
    <x v="1"/>
    <m/>
    <n v="0.7730962504831852"/>
    <n v="258.7"/>
    <x v="0"/>
  </r>
  <r>
    <x v="39"/>
    <n v="37024"/>
    <x v="5404"/>
    <n v="99"/>
    <n v="45786"/>
    <m/>
    <s v="Ignacio Gascón"/>
    <m/>
    <m/>
    <m/>
    <n v="0"/>
    <m/>
    <m/>
    <m/>
    <m/>
    <m/>
    <m/>
    <m/>
    <m/>
    <m/>
    <m/>
    <m/>
    <m/>
    <m/>
    <m/>
    <m/>
    <m/>
    <m/>
    <m/>
    <m/>
    <x v="5"/>
    <n v="0"/>
    <n v="0"/>
    <n v="0"/>
    <x v="0"/>
    <m/>
    <m/>
    <n v="9.9"/>
    <x v="0"/>
  </r>
  <r>
    <x v="39"/>
    <n v="37025"/>
    <x v="5405"/>
    <n v="265"/>
    <n v="45786"/>
    <m/>
    <s v="Ignacio Gascón"/>
    <m/>
    <m/>
    <m/>
    <n v="0"/>
    <m/>
    <m/>
    <m/>
    <m/>
    <m/>
    <m/>
    <m/>
    <m/>
    <m/>
    <m/>
    <m/>
    <m/>
    <m/>
    <m/>
    <m/>
    <m/>
    <m/>
    <m/>
    <m/>
    <x v="5"/>
    <n v="0"/>
    <n v="0"/>
    <n v="0"/>
    <x v="0"/>
    <m/>
    <m/>
    <n v="26.5"/>
    <x v="0"/>
  </r>
  <r>
    <x v="39"/>
    <n v="37026"/>
    <x v="5406"/>
    <n v="181"/>
    <n v="45786"/>
    <m/>
    <s v="Ignacio Gascón"/>
    <m/>
    <m/>
    <m/>
    <n v="0"/>
    <m/>
    <m/>
    <m/>
    <m/>
    <m/>
    <m/>
    <m/>
    <m/>
    <m/>
    <m/>
    <m/>
    <m/>
    <m/>
    <m/>
    <m/>
    <m/>
    <m/>
    <m/>
    <m/>
    <x v="5"/>
    <n v="0"/>
    <n v="0"/>
    <n v="0"/>
    <x v="0"/>
    <m/>
    <m/>
    <n v="18.100000000000001"/>
    <x v="0"/>
  </r>
  <r>
    <x v="39"/>
    <n v="37027"/>
    <x v="5407"/>
    <n v="305"/>
    <n v="45786"/>
    <m/>
    <s v="Ignacio Gascón"/>
    <m/>
    <m/>
    <m/>
    <n v="0"/>
    <m/>
    <m/>
    <m/>
    <m/>
    <m/>
    <m/>
    <m/>
    <m/>
    <m/>
    <m/>
    <m/>
    <m/>
    <m/>
    <m/>
    <m/>
    <m/>
    <m/>
    <m/>
    <m/>
    <x v="5"/>
    <n v="0"/>
    <n v="0"/>
    <n v="0"/>
    <x v="0"/>
    <m/>
    <m/>
    <n v="30.5"/>
    <x v="0"/>
  </r>
  <r>
    <x v="39"/>
    <n v="37028"/>
    <x v="5408"/>
    <n v="132"/>
    <n v="45786"/>
    <m/>
    <s v="Ignacio Gascón"/>
    <m/>
    <m/>
    <m/>
    <n v="0"/>
    <m/>
    <m/>
    <m/>
    <m/>
    <m/>
    <m/>
    <m/>
    <m/>
    <m/>
    <m/>
    <m/>
    <m/>
    <m/>
    <m/>
    <m/>
    <m/>
    <m/>
    <m/>
    <m/>
    <x v="5"/>
    <n v="0"/>
    <n v="0"/>
    <n v="0"/>
    <x v="0"/>
    <m/>
    <m/>
    <n v="13.2"/>
    <x v="0"/>
  </r>
  <r>
    <x v="39"/>
    <n v="37029"/>
    <x v="5409"/>
    <n v="183"/>
    <n v="45786"/>
    <m/>
    <s v="Ignacio Gascón"/>
    <m/>
    <m/>
    <m/>
    <n v="0"/>
    <m/>
    <m/>
    <m/>
    <m/>
    <m/>
    <m/>
    <m/>
    <m/>
    <m/>
    <m/>
    <m/>
    <m/>
    <m/>
    <m/>
    <m/>
    <m/>
    <m/>
    <m/>
    <m/>
    <x v="5"/>
    <n v="0"/>
    <n v="0"/>
    <n v="0"/>
    <x v="0"/>
    <m/>
    <m/>
    <n v="18.3"/>
    <x v="0"/>
  </r>
  <r>
    <x v="39"/>
    <n v="37030"/>
    <x v="5410"/>
    <n v="89"/>
    <n v="45786"/>
    <m/>
    <s v="Ignacio Gascón"/>
    <m/>
    <m/>
    <m/>
    <n v="0"/>
    <m/>
    <m/>
    <m/>
    <m/>
    <m/>
    <m/>
    <m/>
    <m/>
    <m/>
    <m/>
    <m/>
    <m/>
    <m/>
    <m/>
    <m/>
    <m/>
    <m/>
    <m/>
    <m/>
    <x v="5"/>
    <n v="0"/>
    <n v="0"/>
    <n v="0"/>
    <x v="0"/>
    <m/>
    <m/>
    <n v="8.9"/>
    <x v="0"/>
  </r>
  <r>
    <x v="39"/>
    <n v="37031"/>
    <x v="5411"/>
    <n v="325"/>
    <n v="45786"/>
    <m/>
    <s v="Ignacio Gascón"/>
    <n v="45810"/>
    <s v="FASE 2"/>
    <s v="Responder requeriria una reelaboración"/>
    <n v="0"/>
    <m/>
    <m/>
    <m/>
    <m/>
    <m/>
    <m/>
    <m/>
    <m/>
    <m/>
    <m/>
    <m/>
    <m/>
    <m/>
    <m/>
    <m/>
    <m/>
    <m/>
    <m/>
    <m/>
    <x v="5"/>
    <n v="0"/>
    <n v="0"/>
    <n v="0"/>
    <x v="0"/>
    <m/>
    <m/>
    <n v="32.5"/>
    <x v="0"/>
  </r>
  <r>
    <x v="39"/>
    <n v="37032"/>
    <x v="5412"/>
    <n v="739"/>
    <n v="45786"/>
    <m/>
    <s v="Ignacio Gascón"/>
    <m/>
    <m/>
    <m/>
    <n v="0"/>
    <m/>
    <m/>
    <m/>
    <m/>
    <m/>
    <m/>
    <m/>
    <m/>
    <m/>
    <m/>
    <m/>
    <m/>
    <m/>
    <m/>
    <m/>
    <m/>
    <m/>
    <m/>
    <m/>
    <x v="5"/>
    <n v="0"/>
    <n v="0"/>
    <n v="0"/>
    <x v="0"/>
    <m/>
    <m/>
    <n v="73.900000000000006"/>
    <x v="0"/>
  </r>
  <r>
    <x v="39"/>
    <n v="37033"/>
    <x v="5413"/>
    <n v="96"/>
    <n v="45786"/>
    <m/>
    <s v="Ignacio Gascón"/>
    <m/>
    <m/>
    <m/>
    <n v="0"/>
    <m/>
    <m/>
    <m/>
    <m/>
    <m/>
    <m/>
    <m/>
    <m/>
    <m/>
    <m/>
    <m/>
    <m/>
    <m/>
    <m/>
    <m/>
    <m/>
    <m/>
    <m/>
    <m/>
    <x v="5"/>
    <n v="0"/>
    <n v="0"/>
    <n v="0"/>
    <x v="0"/>
    <m/>
    <m/>
    <n v="9.6"/>
    <x v="0"/>
  </r>
  <r>
    <x v="39"/>
    <n v="37034"/>
    <x v="5414"/>
    <n v="89"/>
    <n v="45786"/>
    <m/>
    <s v="Ignacio Gascón"/>
    <m/>
    <m/>
    <m/>
    <n v="0"/>
    <m/>
    <m/>
    <m/>
    <m/>
    <m/>
    <m/>
    <m/>
    <m/>
    <m/>
    <m/>
    <m/>
    <m/>
    <m/>
    <m/>
    <m/>
    <m/>
    <m/>
    <m/>
    <m/>
    <x v="5"/>
    <n v="0"/>
    <n v="0"/>
    <n v="0"/>
    <x v="0"/>
    <m/>
    <m/>
    <n v="8.9"/>
    <x v="0"/>
  </r>
  <r>
    <x v="39"/>
    <n v="37035"/>
    <x v="5415"/>
    <n v="186"/>
    <n v="45786"/>
    <m/>
    <s v="Ignacio Gascón"/>
    <m/>
    <m/>
    <m/>
    <n v="0"/>
    <m/>
    <m/>
    <m/>
    <m/>
    <m/>
    <m/>
    <m/>
    <m/>
    <m/>
    <m/>
    <m/>
    <m/>
    <m/>
    <m/>
    <m/>
    <m/>
    <m/>
    <m/>
    <m/>
    <x v="5"/>
    <n v="0"/>
    <n v="0"/>
    <n v="0"/>
    <x v="0"/>
    <m/>
    <m/>
    <n v="18.600000000000001"/>
    <x v="0"/>
  </r>
  <r>
    <x v="39"/>
    <n v="37037"/>
    <x v="5416"/>
    <n v="100"/>
    <n v="45786"/>
    <m/>
    <s v="Ignacio Gascón"/>
    <m/>
    <m/>
    <m/>
    <n v="0"/>
    <m/>
    <m/>
    <m/>
    <m/>
    <m/>
    <m/>
    <m/>
    <m/>
    <m/>
    <m/>
    <m/>
    <m/>
    <m/>
    <m/>
    <m/>
    <m/>
    <m/>
    <m/>
    <m/>
    <x v="5"/>
    <n v="0"/>
    <n v="0"/>
    <n v="0"/>
    <x v="0"/>
    <m/>
    <m/>
    <n v="10"/>
    <x v="0"/>
  </r>
  <r>
    <x v="39"/>
    <n v="37038"/>
    <x v="5417"/>
    <n v="925"/>
    <n v="45786"/>
    <m/>
    <s v="Ignacio Gascón"/>
    <m/>
    <m/>
    <m/>
    <n v="0"/>
    <m/>
    <m/>
    <m/>
    <m/>
    <m/>
    <m/>
    <m/>
    <m/>
    <m/>
    <m/>
    <m/>
    <m/>
    <m/>
    <m/>
    <m/>
    <m/>
    <m/>
    <m/>
    <m/>
    <x v="5"/>
    <n v="0"/>
    <n v="0"/>
    <n v="0"/>
    <x v="0"/>
    <m/>
    <m/>
    <n v="92.5"/>
    <x v="0"/>
  </r>
  <r>
    <x v="39"/>
    <n v="37039"/>
    <x v="5418"/>
    <n v="280"/>
    <n v="45786"/>
    <m/>
    <s v="Ignacio Gascón"/>
    <m/>
    <m/>
    <m/>
    <n v="0"/>
    <m/>
    <m/>
    <m/>
    <m/>
    <m/>
    <m/>
    <m/>
    <m/>
    <m/>
    <m/>
    <m/>
    <m/>
    <m/>
    <m/>
    <m/>
    <m/>
    <m/>
    <m/>
    <m/>
    <x v="5"/>
    <n v="0"/>
    <n v="0"/>
    <n v="0"/>
    <x v="0"/>
    <m/>
    <m/>
    <n v="28"/>
    <x v="0"/>
  </r>
  <r>
    <x v="39"/>
    <n v="37040"/>
    <x v="5419"/>
    <n v="390"/>
    <n v="45786"/>
    <m/>
    <s v="Ignacio Gascón"/>
    <m/>
    <m/>
    <m/>
    <n v="0"/>
    <m/>
    <m/>
    <m/>
    <m/>
    <m/>
    <m/>
    <m/>
    <m/>
    <m/>
    <m/>
    <m/>
    <m/>
    <m/>
    <m/>
    <m/>
    <m/>
    <m/>
    <m/>
    <m/>
    <x v="5"/>
    <n v="0"/>
    <n v="0"/>
    <n v="0"/>
    <x v="0"/>
    <m/>
    <m/>
    <n v="39"/>
    <x v="0"/>
  </r>
  <r>
    <x v="39"/>
    <n v="37041"/>
    <x v="5420"/>
    <n v="73"/>
    <n v="45786"/>
    <m/>
    <s v="Ignacio Gascón"/>
    <m/>
    <m/>
    <m/>
    <n v="0"/>
    <m/>
    <m/>
    <m/>
    <m/>
    <m/>
    <m/>
    <m/>
    <m/>
    <m/>
    <m/>
    <m/>
    <m/>
    <m/>
    <m/>
    <m/>
    <m/>
    <m/>
    <m/>
    <m/>
    <x v="5"/>
    <n v="0"/>
    <n v="0"/>
    <n v="0"/>
    <x v="0"/>
    <m/>
    <m/>
    <n v="7.3"/>
    <x v="0"/>
  </r>
  <r>
    <x v="39"/>
    <n v="37042"/>
    <x v="5421"/>
    <n v="48"/>
    <n v="45786"/>
    <m/>
    <s v="Ignacio Gascón"/>
    <m/>
    <m/>
    <m/>
    <n v="0"/>
    <m/>
    <m/>
    <m/>
    <m/>
    <m/>
    <m/>
    <m/>
    <m/>
    <m/>
    <m/>
    <m/>
    <m/>
    <m/>
    <m/>
    <m/>
    <m/>
    <m/>
    <m/>
    <m/>
    <x v="5"/>
    <n v="0"/>
    <n v="0"/>
    <n v="0"/>
    <x v="0"/>
    <m/>
    <m/>
    <n v="4.8"/>
    <x v="0"/>
  </r>
  <r>
    <x v="39"/>
    <n v="37044"/>
    <x v="5422"/>
    <n v="421"/>
    <n v="45786"/>
    <m/>
    <s v="Ignacio Gascón"/>
    <n v="45817"/>
    <s v="FASE 2"/>
    <s v="Responder requeriria una reelaboración"/>
    <n v="0"/>
    <m/>
    <m/>
    <m/>
    <m/>
    <m/>
    <m/>
    <m/>
    <m/>
    <m/>
    <m/>
    <m/>
    <m/>
    <m/>
    <m/>
    <m/>
    <m/>
    <m/>
    <m/>
    <m/>
    <x v="5"/>
    <n v="0"/>
    <n v="0"/>
    <n v="0"/>
    <x v="0"/>
    <m/>
    <m/>
    <n v="42.1"/>
    <x v="0"/>
  </r>
  <r>
    <x v="39"/>
    <n v="37045"/>
    <x v="5423"/>
    <n v="26"/>
    <n v="45786"/>
    <m/>
    <s v="Ignacio Gascón"/>
    <m/>
    <m/>
    <m/>
    <n v="0"/>
    <m/>
    <m/>
    <m/>
    <m/>
    <m/>
    <m/>
    <m/>
    <m/>
    <m/>
    <m/>
    <m/>
    <m/>
    <m/>
    <m/>
    <m/>
    <m/>
    <m/>
    <m/>
    <m/>
    <x v="5"/>
    <n v="0"/>
    <n v="0"/>
    <n v="0"/>
    <x v="0"/>
    <m/>
    <m/>
    <n v="2.6"/>
    <x v="0"/>
  </r>
  <r>
    <x v="39"/>
    <n v="37046"/>
    <x v="5424"/>
    <n v="11957"/>
    <n v="45786"/>
    <n v="45964"/>
    <s v="Ignacio Gascón"/>
    <m/>
    <s v="FASE 2"/>
    <m/>
    <n v="0"/>
    <m/>
    <m/>
    <m/>
    <m/>
    <m/>
    <m/>
    <m/>
    <m/>
    <m/>
    <m/>
    <m/>
    <m/>
    <m/>
    <m/>
    <m/>
    <m/>
    <m/>
    <m/>
    <m/>
    <x v="5"/>
    <n v="0"/>
    <n v="0"/>
    <n v="0"/>
    <x v="0"/>
    <m/>
    <m/>
    <n v="1195.7"/>
    <x v="0"/>
  </r>
  <r>
    <x v="39"/>
    <n v="37047"/>
    <x v="5425"/>
    <n v="251"/>
    <n v="45786"/>
    <m/>
    <s v="Ignacio Gascón"/>
    <m/>
    <m/>
    <m/>
    <n v="0"/>
    <m/>
    <m/>
    <m/>
    <m/>
    <m/>
    <m/>
    <m/>
    <m/>
    <m/>
    <m/>
    <m/>
    <m/>
    <m/>
    <m/>
    <m/>
    <m/>
    <m/>
    <m/>
    <m/>
    <x v="5"/>
    <n v="0"/>
    <n v="0"/>
    <n v="0"/>
    <x v="0"/>
    <m/>
    <m/>
    <n v="25.1"/>
    <x v="0"/>
  </r>
  <r>
    <x v="39"/>
    <n v="37049"/>
    <x v="5426"/>
    <n v="131"/>
    <n v="45786"/>
    <m/>
    <s v="Ignacio Gascón"/>
    <m/>
    <m/>
    <m/>
    <n v="0"/>
    <m/>
    <m/>
    <m/>
    <m/>
    <m/>
    <m/>
    <m/>
    <m/>
    <m/>
    <m/>
    <m/>
    <m/>
    <m/>
    <m/>
    <m/>
    <m/>
    <m/>
    <m/>
    <m/>
    <x v="5"/>
    <n v="0"/>
    <n v="0"/>
    <n v="0"/>
    <x v="0"/>
    <m/>
    <m/>
    <n v="13.1"/>
    <x v="0"/>
  </r>
  <r>
    <x v="39"/>
    <n v="37050"/>
    <x v="5427"/>
    <n v="75"/>
    <n v="45786"/>
    <m/>
    <s v="Ignacio Gascón"/>
    <m/>
    <m/>
    <m/>
    <n v="0"/>
    <m/>
    <m/>
    <m/>
    <m/>
    <m/>
    <m/>
    <m/>
    <m/>
    <m/>
    <m/>
    <m/>
    <m/>
    <m/>
    <m/>
    <m/>
    <m/>
    <m/>
    <m/>
    <m/>
    <x v="5"/>
    <n v="0"/>
    <n v="0"/>
    <n v="0"/>
    <x v="0"/>
    <m/>
    <m/>
    <n v="7.5"/>
    <x v="0"/>
  </r>
  <r>
    <x v="39"/>
    <n v="37051"/>
    <x v="5428"/>
    <n v="70"/>
    <n v="45786"/>
    <m/>
    <s v="Ignacio Gascón"/>
    <m/>
    <m/>
    <m/>
    <n v="0"/>
    <m/>
    <m/>
    <m/>
    <m/>
    <m/>
    <m/>
    <m/>
    <m/>
    <m/>
    <m/>
    <m/>
    <m/>
    <m/>
    <m/>
    <m/>
    <m/>
    <m/>
    <m/>
    <m/>
    <x v="5"/>
    <n v="0"/>
    <n v="0"/>
    <n v="0"/>
    <x v="0"/>
    <m/>
    <m/>
    <n v="7"/>
    <x v="0"/>
  </r>
  <r>
    <x v="39"/>
    <n v="37052"/>
    <x v="5429"/>
    <n v="268"/>
    <n v="45786"/>
    <m/>
    <s v="Ignacio Gascón"/>
    <m/>
    <m/>
    <m/>
    <n v="0"/>
    <m/>
    <m/>
    <m/>
    <m/>
    <m/>
    <m/>
    <m/>
    <m/>
    <m/>
    <m/>
    <m/>
    <m/>
    <m/>
    <m/>
    <m/>
    <m/>
    <m/>
    <m/>
    <m/>
    <x v="5"/>
    <n v="0"/>
    <n v="0"/>
    <n v="0"/>
    <x v="0"/>
    <m/>
    <m/>
    <n v="26.8"/>
    <x v="0"/>
  </r>
  <r>
    <x v="39"/>
    <n v="37054"/>
    <x v="5430"/>
    <n v="245"/>
    <n v="45786"/>
    <m/>
    <s v="Ignacio Gascón"/>
    <m/>
    <m/>
    <m/>
    <n v="0"/>
    <m/>
    <m/>
    <m/>
    <m/>
    <m/>
    <m/>
    <m/>
    <m/>
    <m/>
    <m/>
    <m/>
    <m/>
    <m/>
    <m/>
    <m/>
    <m/>
    <m/>
    <m/>
    <m/>
    <x v="5"/>
    <n v="0"/>
    <n v="0"/>
    <n v="0"/>
    <x v="0"/>
    <m/>
    <m/>
    <n v="24.5"/>
    <x v="0"/>
  </r>
  <r>
    <x v="39"/>
    <n v="37055"/>
    <x v="5431"/>
    <n v="129"/>
    <n v="45786"/>
    <m/>
    <s v="Ignacio Gascón"/>
    <m/>
    <m/>
    <m/>
    <n v="0"/>
    <m/>
    <m/>
    <m/>
    <m/>
    <m/>
    <m/>
    <m/>
    <m/>
    <m/>
    <m/>
    <m/>
    <m/>
    <m/>
    <m/>
    <m/>
    <m/>
    <m/>
    <m/>
    <m/>
    <x v="5"/>
    <n v="0"/>
    <n v="0"/>
    <n v="0"/>
    <x v="0"/>
    <m/>
    <m/>
    <n v="12.9"/>
    <x v="0"/>
  </r>
  <r>
    <x v="39"/>
    <n v="37056"/>
    <x v="5432"/>
    <n v="49"/>
    <n v="45786"/>
    <m/>
    <s v="Ignacio Gascón"/>
    <m/>
    <m/>
    <m/>
    <n v="0"/>
    <m/>
    <m/>
    <m/>
    <m/>
    <m/>
    <m/>
    <m/>
    <m/>
    <m/>
    <m/>
    <m/>
    <m/>
    <m/>
    <m/>
    <m/>
    <m/>
    <m/>
    <m/>
    <m/>
    <x v="5"/>
    <n v="0"/>
    <n v="0"/>
    <n v="0"/>
    <x v="0"/>
    <m/>
    <m/>
    <n v="4.9000000000000004"/>
    <x v="0"/>
  </r>
  <r>
    <x v="39"/>
    <n v="37057"/>
    <x v="5433"/>
    <n v="196"/>
    <n v="45786"/>
    <m/>
    <s v="Ignacio Gascón"/>
    <m/>
    <m/>
    <m/>
    <n v="0"/>
    <m/>
    <m/>
    <m/>
    <m/>
    <m/>
    <m/>
    <m/>
    <m/>
    <m/>
    <m/>
    <m/>
    <m/>
    <m/>
    <m/>
    <m/>
    <m/>
    <m/>
    <m/>
    <m/>
    <x v="5"/>
    <n v="0"/>
    <n v="0"/>
    <n v="0"/>
    <x v="0"/>
    <m/>
    <m/>
    <n v="19.600000000000001"/>
    <x v="0"/>
  </r>
  <r>
    <x v="39"/>
    <n v="37058"/>
    <x v="5434"/>
    <n v="59"/>
    <n v="45786"/>
    <m/>
    <s v="Ignacio Gascón"/>
    <m/>
    <m/>
    <m/>
    <n v="0"/>
    <m/>
    <m/>
    <m/>
    <m/>
    <m/>
    <m/>
    <m/>
    <m/>
    <m/>
    <m/>
    <m/>
    <m/>
    <m/>
    <m/>
    <m/>
    <m/>
    <m/>
    <m/>
    <m/>
    <x v="5"/>
    <n v="0"/>
    <n v="0"/>
    <n v="0"/>
    <x v="0"/>
    <m/>
    <m/>
    <n v="5.9"/>
    <x v="0"/>
  </r>
  <r>
    <x v="39"/>
    <n v="37059"/>
    <x v="5435"/>
    <n v="109"/>
    <n v="45786"/>
    <m/>
    <s v="Ignacio Gascón"/>
    <m/>
    <m/>
    <m/>
    <n v="0"/>
    <m/>
    <m/>
    <m/>
    <m/>
    <m/>
    <m/>
    <m/>
    <m/>
    <m/>
    <m/>
    <m/>
    <m/>
    <m/>
    <m/>
    <m/>
    <m/>
    <m/>
    <m/>
    <m/>
    <x v="5"/>
    <n v="0"/>
    <n v="0"/>
    <n v="0"/>
    <x v="0"/>
    <m/>
    <m/>
    <n v="10.9"/>
    <x v="0"/>
  </r>
  <r>
    <x v="39"/>
    <n v="37060"/>
    <x v="5436"/>
    <n v="365"/>
    <n v="45786"/>
    <m/>
    <s v="Ignacio Gascón"/>
    <m/>
    <m/>
    <m/>
    <n v="0"/>
    <m/>
    <m/>
    <m/>
    <m/>
    <m/>
    <m/>
    <m/>
    <m/>
    <m/>
    <m/>
    <m/>
    <m/>
    <m/>
    <m/>
    <m/>
    <m/>
    <m/>
    <m/>
    <m/>
    <x v="5"/>
    <n v="0"/>
    <n v="0"/>
    <n v="0"/>
    <x v="0"/>
    <m/>
    <m/>
    <n v="36.5"/>
    <x v="0"/>
  </r>
  <r>
    <x v="39"/>
    <n v="37061"/>
    <x v="5437"/>
    <n v="225"/>
    <n v="45786"/>
    <m/>
    <s v="Ignacio Gascón"/>
    <m/>
    <m/>
    <m/>
    <n v="0"/>
    <m/>
    <m/>
    <m/>
    <m/>
    <m/>
    <m/>
    <m/>
    <m/>
    <m/>
    <m/>
    <m/>
    <m/>
    <m/>
    <m/>
    <m/>
    <m/>
    <m/>
    <m/>
    <m/>
    <x v="5"/>
    <n v="0"/>
    <n v="0"/>
    <n v="0"/>
    <x v="0"/>
    <m/>
    <m/>
    <n v="22.5"/>
    <x v="0"/>
  </r>
  <r>
    <x v="39"/>
    <n v="37063"/>
    <x v="5438"/>
    <n v="60"/>
    <n v="45786"/>
    <m/>
    <s v="Ignacio Gascón"/>
    <m/>
    <m/>
    <m/>
    <n v="0"/>
    <m/>
    <m/>
    <m/>
    <m/>
    <m/>
    <m/>
    <m/>
    <m/>
    <m/>
    <m/>
    <m/>
    <m/>
    <m/>
    <m/>
    <m/>
    <m/>
    <m/>
    <m/>
    <m/>
    <x v="5"/>
    <n v="0"/>
    <n v="0"/>
    <n v="0"/>
    <x v="0"/>
    <m/>
    <m/>
    <n v="6"/>
    <x v="0"/>
  </r>
  <r>
    <x v="39"/>
    <n v="37065"/>
    <x v="5439"/>
    <n v="237"/>
    <n v="45786"/>
    <m/>
    <s v="Ignacio Gascón"/>
    <m/>
    <m/>
    <m/>
    <n v="0"/>
    <m/>
    <m/>
    <m/>
    <m/>
    <m/>
    <m/>
    <m/>
    <m/>
    <m/>
    <m/>
    <m/>
    <m/>
    <m/>
    <m/>
    <m/>
    <m/>
    <m/>
    <m/>
    <m/>
    <x v="5"/>
    <n v="0"/>
    <n v="0"/>
    <n v="0"/>
    <x v="0"/>
    <m/>
    <m/>
    <n v="23.7"/>
    <x v="0"/>
  </r>
  <r>
    <x v="39"/>
    <n v="37062"/>
    <x v="5440"/>
    <n v="74"/>
    <n v="45786"/>
    <m/>
    <s v="Ignacio Gascón"/>
    <m/>
    <m/>
    <m/>
    <n v="0"/>
    <m/>
    <m/>
    <m/>
    <m/>
    <m/>
    <m/>
    <m/>
    <m/>
    <m/>
    <m/>
    <m/>
    <m/>
    <m/>
    <m/>
    <m/>
    <m/>
    <m/>
    <m/>
    <m/>
    <x v="5"/>
    <n v="0"/>
    <n v="0"/>
    <n v="0"/>
    <x v="0"/>
    <m/>
    <m/>
    <n v="7.4"/>
    <x v="0"/>
  </r>
  <r>
    <x v="39"/>
    <n v="37067"/>
    <x v="5441"/>
    <n v="4226"/>
    <n v="45787"/>
    <n v="45964"/>
    <s v="Ignacio Gascón"/>
    <m/>
    <s v="FASE 2"/>
    <m/>
    <n v="0"/>
    <m/>
    <m/>
    <m/>
    <m/>
    <m/>
    <m/>
    <m/>
    <m/>
    <m/>
    <m/>
    <m/>
    <m/>
    <m/>
    <m/>
    <m/>
    <m/>
    <m/>
    <m/>
    <m/>
    <x v="5"/>
    <n v="0"/>
    <n v="0"/>
    <n v="0"/>
    <x v="0"/>
    <m/>
    <m/>
    <n v="422.6"/>
    <x v="0"/>
  </r>
  <r>
    <x v="39"/>
    <n v="37068"/>
    <x v="5442"/>
    <n v="322"/>
    <n v="45787"/>
    <m/>
    <s v="Ignacio Gascón"/>
    <m/>
    <m/>
    <m/>
    <n v="0"/>
    <m/>
    <m/>
    <m/>
    <m/>
    <m/>
    <m/>
    <m/>
    <m/>
    <m/>
    <m/>
    <m/>
    <m/>
    <m/>
    <m/>
    <m/>
    <m/>
    <m/>
    <m/>
    <m/>
    <x v="5"/>
    <n v="0"/>
    <n v="0"/>
    <n v="0"/>
    <x v="0"/>
    <m/>
    <m/>
    <n v="32.200000000000003"/>
    <x v="0"/>
  </r>
  <r>
    <x v="39"/>
    <n v="37069"/>
    <x v="5443"/>
    <n v="1201"/>
    <n v="45787"/>
    <n v="45964"/>
    <s v="Ignacio Gascón"/>
    <m/>
    <s v="FASE 2"/>
    <m/>
    <n v="0"/>
    <m/>
    <m/>
    <m/>
    <m/>
    <m/>
    <m/>
    <m/>
    <m/>
    <m/>
    <m/>
    <m/>
    <m/>
    <m/>
    <m/>
    <m/>
    <m/>
    <m/>
    <m/>
    <m/>
    <x v="5"/>
    <n v="0"/>
    <n v="0"/>
    <n v="0"/>
    <x v="0"/>
    <m/>
    <m/>
    <n v="120.1"/>
    <x v="0"/>
  </r>
  <r>
    <x v="39"/>
    <n v="37070"/>
    <x v="5444"/>
    <n v="615"/>
    <n v="45787"/>
    <m/>
    <s v="Ignacio Gascón"/>
    <n v="45960"/>
    <s v="FASE 2"/>
    <m/>
    <n v="0"/>
    <s v="No"/>
    <m/>
    <s v="No"/>
    <s v="No"/>
    <s v="No"/>
    <m/>
    <m/>
    <m/>
    <m/>
    <m/>
    <m/>
    <m/>
    <m/>
    <m/>
    <m/>
    <m/>
    <m/>
    <m/>
    <m/>
    <x v="5"/>
    <n v="0"/>
    <n v="0"/>
    <n v="4"/>
    <x v="1"/>
    <m/>
    <m/>
    <n v="61.5"/>
    <x v="0"/>
  </r>
  <r>
    <x v="39"/>
    <n v="37071"/>
    <x v="5445"/>
    <n v="85"/>
    <n v="45787"/>
    <m/>
    <s v="Ignacio Gascón"/>
    <m/>
    <m/>
    <m/>
    <n v="0"/>
    <m/>
    <m/>
    <m/>
    <m/>
    <m/>
    <m/>
    <m/>
    <m/>
    <m/>
    <m/>
    <m/>
    <m/>
    <m/>
    <m/>
    <m/>
    <m/>
    <m/>
    <m/>
    <m/>
    <x v="5"/>
    <n v="0"/>
    <n v="0"/>
    <n v="0"/>
    <x v="0"/>
    <m/>
    <m/>
    <n v="8.5"/>
    <x v="0"/>
  </r>
  <r>
    <x v="39"/>
    <n v="37072"/>
    <x v="5446"/>
    <n v="131"/>
    <n v="45787"/>
    <m/>
    <s v="Ignacio Gascón"/>
    <m/>
    <m/>
    <m/>
    <n v="0"/>
    <m/>
    <m/>
    <m/>
    <m/>
    <m/>
    <m/>
    <m/>
    <m/>
    <m/>
    <m/>
    <m/>
    <m/>
    <m/>
    <m/>
    <m/>
    <m/>
    <m/>
    <m/>
    <m/>
    <x v="5"/>
    <n v="0"/>
    <n v="0"/>
    <n v="0"/>
    <x v="0"/>
    <m/>
    <m/>
    <n v="13.1"/>
    <x v="0"/>
  </r>
  <r>
    <x v="39"/>
    <n v="37073"/>
    <x v="5447"/>
    <n v="700"/>
    <n v="45787"/>
    <m/>
    <s v="Ignacio Gascón"/>
    <m/>
    <m/>
    <m/>
    <n v="0"/>
    <m/>
    <m/>
    <m/>
    <m/>
    <m/>
    <m/>
    <m/>
    <m/>
    <m/>
    <m/>
    <m/>
    <m/>
    <m/>
    <m/>
    <m/>
    <m/>
    <m/>
    <m/>
    <m/>
    <x v="5"/>
    <n v="0"/>
    <n v="0"/>
    <n v="0"/>
    <x v="0"/>
    <m/>
    <m/>
    <n v="70"/>
    <x v="0"/>
  </r>
  <r>
    <x v="39"/>
    <n v="37074"/>
    <x v="5448"/>
    <n v="142"/>
    <n v="45787"/>
    <m/>
    <s v="Ignacio Gascón"/>
    <m/>
    <m/>
    <m/>
    <n v="0"/>
    <m/>
    <m/>
    <m/>
    <m/>
    <m/>
    <m/>
    <m/>
    <m/>
    <m/>
    <m/>
    <m/>
    <m/>
    <m/>
    <m/>
    <m/>
    <m/>
    <m/>
    <m/>
    <m/>
    <x v="5"/>
    <n v="0"/>
    <n v="0"/>
    <n v="0"/>
    <x v="0"/>
    <m/>
    <m/>
    <n v="14.2"/>
    <x v="0"/>
  </r>
  <r>
    <x v="39"/>
    <n v="37077"/>
    <x v="5449"/>
    <n v="250"/>
    <n v="45787"/>
    <m/>
    <s v="Ignacio Gascón"/>
    <m/>
    <m/>
    <m/>
    <n v="0"/>
    <m/>
    <m/>
    <m/>
    <m/>
    <m/>
    <m/>
    <m/>
    <m/>
    <m/>
    <m/>
    <m/>
    <m/>
    <m/>
    <m/>
    <m/>
    <m/>
    <m/>
    <m/>
    <m/>
    <x v="5"/>
    <n v="0"/>
    <n v="0"/>
    <n v="0"/>
    <x v="0"/>
    <m/>
    <m/>
    <n v="25"/>
    <x v="0"/>
  </r>
  <r>
    <x v="39"/>
    <n v="37078"/>
    <x v="5450"/>
    <n v="843"/>
    <n v="45787"/>
    <m/>
    <s v="Ignacio Gascón"/>
    <m/>
    <m/>
    <m/>
    <n v="0"/>
    <m/>
    <m/>
    <m/>
    <m/>
    <m/>
    <m/>
    <m/>
    <m/>
    <m/>
    <m/>
    <m/>
    <m/>
    <m/>
    <m/>
    <m/>
    <m/>
    <m/>
    <m/>
    <m/>
    <x v="5"/>
    <n v="0"/>
    <n v="0"/>
    <n v="0"/>
    <x v="0"/>
    <m/>
    <m/>
    <n v="84.3"/>
    <x v="0"/>
  </r>
  <r>
    <x v="39"/>
    <n v="37079"/>
    <x v="5451"/>
    <n v="70"/>
    <n v="45787"/>
    <m/>
    <s v="Ignacio Gascón"/>
    <m/>
    <m/>
    <m/>
    <n v="0"/>
    <m/>
    <m/>
    <m/>
    <m/>
    <m/>
    <m/>
    <m/>
    <m/>
    <m/>
    <m/>
    <m/>
    <m/>
    <m/>
    <m/>
    <m/>
    <m/>
    <m/>
    <m/>
    <m/>
    <x v="5"/>
    <n v="0"/>
    <n v="0"/>
    <n v="0"/>
    <x v="0"/>
    <m/>
    <m/>
    <n v="7"/>
    <x v="0"/>
  </r>
  <r>
    <x v="39"/>
    <n v="37080"/>
    <x v="5452"/>
    <n v="279"/>
    <n v="45787"/>
    <m/>
    <s v="Ignacio Gascón"/>
    <m/>
    <m/>
    <m/>
    <n v="0"/>
    <m/>
    <m/>
    <m/>
    <m/>
    <m/>
    <m/>
    <m/>
    <m/>
    <m/>
    <m/>
    <m/>
    <m/>
    <m/>
    <m/>
    <m/>
    <m/>
    <m/>
    <m/>
    <m/>
    <x v="5"/>
    <n v="0"/>
    <n v="0"/>
    <n v="0"/>
    <x v="0"/>
    <m/>
    <m/>
    <n v="27.9"/>
    <x v="0"/>
  </r>
  <r>
    <x v="39"/>
    <n v="37081"/>
    <x v="5453"/>
    <n v="911"/>
    <n v="45787"/>
    <m/>
    <s v="Ignacio Gascón"/>
    <m/>
    <m/>
    <m/>
    <n v="0"/>
    <m/>
    <m/>
    <m/>
    <m/>
    <m/>
    <m/>
    <m/>
    <m/>
    <m/>
    <m/>
    <m/>
    <m/>
    <m/>
    <m/>
    <m/>
    <m/>
    <m/>
    <m/>
    <m/>
    <x v="5"/>
    <n v="0"/>
    <n v="0"/>
    <n v="0"/>
    <x v="0"/>
    <m/>
    <m/>
    <n v="91.1"/>
    <x v="0"/>
  </r>
  <r>
    <x v="39"/>
    <n v="37082"/>
    <x v="5454"/>
    <n v="804"/>
    <n v="45787"/>
    <m/>
    <s v="Ignacio Gascón"/>
    <n v="45824"/>
    <s v="FASE 2"/>
    <m/>
    <n v="0"/>
    <s v="No"/>
    <m/>
    <s v="No"/>
    <s v="No"/>
    <s v="No"/>
    <m/>
    <m/>
    <m/>
    <m/>
    <m/>
    <m/>
    <m/>
    <s v="No"/>
    <s v="No"/>
    <s v="No"/>
    <m/>
    <m/>
    <m/>
    <m/>
    <x v="5"/>
    <n v="0"/>
    <n v="0"/>
    <n v="7"/>
    <x v="1"/>
    <m/>
    <m/>
    <n v="80.400000000000006"/>
    <x v="0"/>
  </r>
  <r>
    <x v="39"/>
    <n v="37083"/>
    <x v="5455"/>
    <n v="190"/>
    <n v="45787"/>
    <m/>
    <s v="Ignacio Gascón"/>
    <s v="Rechazado 10/06"/>
    <s v="FASE 2"/>
    <m/>
    <n v="0"/>
    <m/>
    <m/>
    <m/>
    <m/>
    <m/>
    <m/>
    <m/>
    <m/>
    <m/>
    <m/>
    <m/>
    <m/>
    <m/>
    <m/>
    <m/>
    <m/>
    <m/>
    <m/>
    <m/>
    <x v="5"/>
    <n v="0"/>
    <n v="0"/>
    <n v="0"/>
    <x v="0"/>
    <m/>
    <m/>
    <n v="19"/>
    <x v="0"/>
  </r>
  <r>
    <x v="39"/>
    <n v="37085"/>
    <x v="5456"/>
    <n v="7636"/>
    <n v="45787"/>
    <n v="45964"/>
    <s v="Ignacio Gascón"/>
    <m/>
    <s v="FASE 2"/>
    <m/>
    <n v="0"/>
    <m/>
    <m/>
    <m/>
    <m/>
    <m/>
    <m/>
    <m/>
    <m/>
    <m/>
    <m/>
    <m/>
    <m/>
    <m/>
    <m/>
    <m/>
    <m/>
    <m/>
    <m/>
    <m/>
    <x v="5"/>
    <n v="0"/>
    <n v="0"/>
    <n v="0"/>
    <x v="0"/>
    <m/>
    <m/>
    <n v="763.6"/>
    <x v="0"/>
  </r>
  <r>
    <x v="39"/>
    <n v="37086"/>
    <x v="5457"/>
    <n v="112"/>
    <n v="45787"/>
    <m/>
    <s v="Ignacio Gascón"/>
    <m/>
    <m/>
    <m/>
    <n v="0"/>
    <m/>
    <m/>
    <m/>
    <m/>
    <m/>
    <m/>
    <m/>
    <m/>
    <m/>
    <m/>
    <m/>
    <m/>
    <m/>
    <m/>
    <m/>
    <m/>
    <m/>
    <m/>
    <m/>
    <x v="5"/>
    <n v="0"/>
    <n v="0"/>
    <n v="0"/>
    <x v="0"/>
    <m/>
    <m/>
    <n v="11.2"/>
    <x v="0"/>
  </r>
  <r>
    <x v="39"/>
    <n v="37087"/>
    <x v="5458"/>
    <n v="1439"/>
    <n v="45787"/>
    <m/>
    <s v="Ignacio Gascón"/>
    <n v="45796"/>
    <s v="OK"/>
    <m/>
    <n v="0"/>
    <s v="-"/>
    <m/>
    <s v="Si"/>
    <n v="45504"/>
    <s v="Si"/>
    <m/>
    <n v="5047.7700000000004"/>
    <n v="5000"/>
    <n v="0"/>
    <n v="12"/>
    <n v="0"/>
    <n v="2"/>
    <s v="No"/>
    <s v="No"/>
    <s v="No"/>
    <m/>
    <m/>
    <m/>
    <m/>
    <x v="5"/>
    <n v="0"/>
    <n v="0"/>
    <n v="13"/>
    <x v="1"/>
    <n v="3.5078318276580962"/>
    <n v="3.4746351633078527"/>
    <n v="143.9"/>
    <x v="0"/>
  </r>
  <r>
    <x v="39"/>
    <n v="37088"/>
    <x v="5459"/>
    <n v="187"/>
    <n v="45787"/>
    <m/>
    <s v="Ignacio Gascón"/>
    <m/>
    <m/>
    <m/>
    <n v="0"/>
    <m/>
    <m/>
    <m/>
    <m/>
    <m/>
    <m/>
    <m/>
    <m/>
    <m/>
    <m/>
    <m/>
    <m/>
    <m/>
    <m/>
    <m/>
    <m/>
    <m/>
    <m/>
    <m/>
    <x v="5"/>
    <n v="0"/>
    <n v="0"/>
    <n v="0"/>
    <x v="0"/>
    <m/>
    <m/>
    <n v="18.7"/>
    <x v="0"/>
  </r>
  <r>
    <x v="39"/>
    <n v="37089"/>
    <x v="5460"/>
    <n v="68"/>
    <n v="45787"/>
    <m/>
    <s v="Ignacio Gascón"/>
    <m/>
    <m/>
    <m/>
    <n v="0"/>
    <m/>
    <m/>
    <m/>
    <m/>
    <m/>
    <m/>
    <m/>
    <m/>
    <m/>
    <m/>
    <m/>
    <m/>
    <m/>
    <m/>
    <m/>
    <m/>
    <m/>
    <m/>
    <m/>
    <x v="5"/>
    <n v="0"/>
    <n v="0"/>
    <n v="0"/>
    <x v="0"/>
    <m/>
    <m/>
    <n v="6.8"/>
    <x v="0"/>
  </r>
  <r>
    <x v="39"/>
    <n v="37090"/>
    <x v="5461"/>
    <n v="63"/>
    <n v="45787"/>
    <m/>
    <s v="Ignacio Gascón"/>
    <m/>
    <m/>
    <m/>
    <n v="0"/>
    <m/>
    <m/>
    <m/>
    <m/>
    <m/>
    <m/>
    <m/>
    <m/>
    <m/>
    <m/>
    <m/>
    <m/>
    <m/>
    <m/>
    <m/>
    <m/>
    <m/>
    <m/>
    <m/>
    <x v="5"/>
    <n v="0"/>
    <n v="0"/>
    <n v="0"/>
    <x v="0"/>
    <m/>
    <m/>
    <n v="6.3"/>
    <x v="0"/>
  </r>
  <r>
    <x v="39"/>
    <n v="37091"/>
    <x v="5462"/>
    <n v="168"/>
    <n v="45787"/>
    <m/>
    <s v="Ignacio Gascón"/>
    <m/>
    <m/>
    <m/>
    <n v="0"/>
    <m/>
    <m/>
    <m/>
    <m/>
    <m/>
    <m/>
    <m/>
    <m/>
    <m/>
    <m/>
    <m/>
    <m/>
    <m/>
    <m/>
    <m/>
    <m/>
    <m/>
    <m/>
    <m/>
    <x v="5"/>
    <n v="0"/>
    <n v="0"/>
    <n v="0"/>
    <x v="0"/>
    <m/>
    <m/>
    <n v="16.8"/>
    <x v="0"/>
  </r>
  <r>
    <x v="39"/>
    <n v="37092"/>
    <x v="5463"/>
    <n v="3051"/>
    <n v="45787"/>
    <n v="45964"/>
    <s v="Ignacio Gascón"/>
    <m/>
    <s v="FASE 2"/>
    <m/>
    <n v="0"/>
    <m/>
    <m/>
    <m/>
    <m/>
    <m/>
    <m/>
    <m/>
    <m/>
    <m/>
    <m/>
    <m/>
    <m/>
    <m/>
    <m/>
    <m/>
    <m/>
    <m/>
    <m/>
    <m/>
    <x v="5"/>
    <n v="0"/>
    <n v="0"/>
    <n v="0"/>
    <x v="0"/>
    <m/>
    <m/>
    <n v="305.10000000000002"/>
    <x v="0"/>
  </r>
  <r>
    <x v="39"/>
    <n v="37185"/>
    <x v="5464"/>
    <n v="703"/>
    <n v="45787"/>
    <m/>
    <s v="Ignacio Gascón"/>
    <m/>
    <m/>
    <m/>
    <n v="0"/>
    <m/>
    <m/>
    <m/>
    <m/>
    <m/>
    <m/>
    <m/>
    <m/>
    <m/>
    <m/>
    <m/>
    <m/>
    <m/>
    <m/>
    <m/>
    <m/>
    <m/>
    <m/>
    <m/>
    <x v="5"/>
    <n v="0"/>
    <n v="0"/>
    <n v="0"/>
    <x v="0"/>
    <m/>
    <m/>
    <n v="70.3"/>
    <x v="0"/>
  </r>
  <r>
    <x v="39"/>
    <n v="37096"/>
    <x v="5465"/>
    <n v="205"/>
    <n v="45787"/>
    <m/>
    <s v="Ignacio Gascón"/>
    <m/>
    <m/>
    <m/>
    <n v="0"/>
    <m/>
    <m/>
    <m/>
    <m/>
    <m/>
    <m/>
    <m/>
    <m/>
    <m/>
    <m/>
    <m/>
    <m/>
    <m/>
    <m/>
    <m/>
    <m/>
    <m/>
    <m/>
    <m/>
    <x v="5"/>
    <n v="0"/>
    <n v="0"/>
    <n v="0"/>
    <x v="0"/>
    <m/>
    <m/>
    <n v="20.5"/>
    <x v="0"/>
  </r>
  <r>
    <x v="39"/>
    <n v="37097"/>
    <x v="5466"/>
    <n v="34"/>
    <n v="45787"/>
    <m/>
    <s v="Ignacio Gascón"/>
    <m/>
    <m/>
    <m/>
    <n v="0"/>
    <m/>
    <m/>
    <m/>
    <m/>
    <m/>
    <m/>
    <m/>
    <m/>
    <m/>
    <m/>
    <m/>
    <m/>
    <m/>
    <m/>
    <m/>
    <m/>
    <m/>
    <m/>
    <m/>
    <x v="5"/>
    <n v="0"/>
    <n v="0"/>
    <n v="0"/>
    <x v="0"/>
    <m/>
    <m/>
    <n v="3.4"/>
    <x v="0"/>
  </r>
  <r>
    <x v="39"/>
    <n v="37098"/>
    <x v="5467"/>
    <n v="303"/>
    <n v="45787"/>
    <m/>
    <s v="Ignacio Gascón"/>
    <m/>
    <m/>
    <m/>
    <n v="0"/>
    <m/>
    <m/>
    <m/>
    <m/>
    <m/>
    <m/>
    <m/>
    <m/>
    <m/>
    <m/>
    <m/>
    <m/>
    <m/>
    <m/>
    <m/>
    <m/>
    <m/>
    <m/>
    <m/>
    <x v="5"/>
    <n v="0"/>
    <n v="0"/>
    <n v="0"/>
    <x v="0"/>
    <m/>
    <m/>
    <n v="30.3"/>
    <x v="0"/>
  </r>
  <r>
    <x v="39"/>
    <n v="37099"/>
    <x v="5468"/>
    <n v="62"/>
    <n v="45787"/>
    <m/>
    <s v="Ignacio Gascón"/>
    <m/>
    <m/>
    <m/>
    <n v="0"/>
    <m/>
    <m/>
    <m/>
    <m/>
    <m/>
    <m/>
    <m/>
    <m/>
    <m/>
    <m/>
    <m/>
    <m/>
    <m/>
    <m/>
    <m/>
    <m/>
    <m/>
    <m/>
    <m/>
    <x v="5"/>
    <n v="0"/>
    <n v="0"/>
    <n v="0"/>
    <x v="0"/>
    <m/>
    <m/>
    <n v="6.2"/>
    <x v="0"/>
  </r>
  <r>
    <x v="39"/>
    <n v="37100"/>
    <x v="5469"/>
    <n v="67"/>
    <n v="45787"/>
    <m/>
    <s v="Ignacio Gascón"/>
    <m/>
    <m/>
    <m/>
    <n v="0"/>
    <m/>
    <m/>
    <m/>
    <m/>
    <m/>
    <m/>
    <m/>
    <m/>
    <m/>
    <m/>
    <m/>
    <m/>
    <m/>
    <m/>
    <m/>
    <m/>
    <m/>
    <m/>
    <m/>
    <x v="5"/>
    <n v="0"/>
    <n v="0"/>
    <n v="0"/>
    <x v="0"/>
    <m/>
    <m/>
    <n v="6.7"/>
    <x v="0"/>
  </r>
  <r>
    <x v="39"/>
    <n v="37101"/>
    <x v="5470"/>
    <n v="111"/>
    <n v="45787"/>
    <m/>
    <s v="Ignacio Gascón"/>
    <m/>
    <m/>
    <m/>
    <n v="0"/>
    <m/>
    <m/>
    <m/>
    <m/>
    <m/>
    <m/>
    <m/>
    <m/>
    <m/>
    <m/>
    <m/>
    <m/>
    <m/>
    <m/>
    <m/>
    <m/>
    <m/>
    <m/>
    <m/>
    <x v="5"/>
    <n v="0"/>
    <n v="0"/>
    <n v="0"/>
    <x v="0"/>
    <m/>
    <m/>
    <n v="11.1"/>
    <x v="0"/>
  </r>
  <r>
    <x v="39"/>
    <n v="37102"/>
    <x v="5471"/>
    <n v="365"/>
    <n v="45787"/>
    <m/>
    <s v="Ignacio Gascón"/>
    <m/>
    <m/>
    <m/>
    <n v="0"/>
    <m/>
    <m/>
    <m/>
    <m/>
    <m/>
    <m/>
    <m/>
    <m/>
    <m/>
    <m/>
    <m/>
    <m/>
    <m/>
    <m/>
    <m/>
    <m/>
    <m/>
    <m/>
    <m/>
    <x v="5"/>
    <n v="0"/>
    <n v="0"/>
    <n v="0"/>
    <x v="0"/>
    <m/>
    <m/>
    <n v="36.5"/>
    <x v="0"/>
  </r>
  <r>
    <x v="39"/>
    <n v="37103"/>
    <x v="5472"/>
    <n v="496"/>
    <n v="45787"/>
    <m/>
    <s v="Ignacio Gascón"/>
    <m/>
    <m/>
    <m/>
    <n v="0"/>
    <m/>
    <m/>
    <m/>
    <m/>
    <m/>
    <m/>
    <m/>
    <m/>
    <m/>
    <m/>
    <m/>
    <m/>
    <m/>
    <m/>
    <m/>
    <m/>
    <m/>
    <m/>
    <m/>
    <x v="5"/>
    <n v="0"/>
    <n v="0"/>
    <n v="0"/>
    <x v="0"/>
    <m/>
    <m/>
    <n v="49.6"/>
    <x v="0"/>
  </r>
  <r>
    <x v="39"/>
    <n v="37114"/>
    <x v="5473"/>
    <n v="73"/>
    <n v="45787"/>
    <m/>
    <s v="Ignacio Gascón"/>
    <m/>
    <m/>
    <m/>
    <n v="0"/>
    <m/>
    <m/>
    <m/>
    <m/>
    <m/>
    <m/>
    <m/>
    <m/>
    <m/>
    <m/>
    <m/>
    <m/>
    <m/>
    <m/>
    <m/>
    <m/>
    <m/>
    <m/>
    <m/>
    <x v="5"/>
    <n v="0"/>
    <n v="0"/>
    <n v="0"/>
    <x v="0"/>
    <m/>
    <m/>
    <n v="7.3"/>
    <x v="0"/>
  </r>
  <r>
    <x v="39"/>
    <n v="37104"/>
    <x v="5474"/>
    <n v="23"/>
    <n v="45787"/>
    <m/>
    <s v="Ignacio Gascón"/>
    <m/>
    <m/>
    <m/>
    <n v="0"/>
    <m/>
    <m/>
    <m/>
    <m/>
    <m/>
    <m/>
    <m/>
    <m/>
    <m/>
    <m/>
    <m/>
    <m/>
    <m/>
    <m/>
    <m/>
    <m/>
    <m/>
    <m/>
    <m/>
    <x v="5"/>
    <n v="0"/>
    <n v="0"/>
    <n v="0"/>
    <x v="0"/>
    <m/>
    <m/>
    <n v="2.2999999999999998"/>
    <x v="0"/>
  </r>
  <r>
    <x v="39"/>
    <n v="37106"/>
    <x v="5475"/>
    <n v="225"/>
    <n v="45787"/>
    <m/>
    <s v="Ignacio Gascón"/>
    <m/>
    <m/>
    <m/>
    <n v="0"/>
    <m/>
    <m/>
    <m/>
    <m/>
    <m/>
    <m/>
    <m/>
    <m/>
    <m/>
    <m/>
    <m/>
    <m/>
    <m/>
    <m/>
    <m/>
    <m/>
    <m/>
    <m/>
    <m/>
    <x v="5"/>
    <n v="0"/>
    <n v="0"/>
    <n v="0"/>
    <x v="0"/>
    <m/>
    <m/>
    <n v="22.5"/>
    <x v="0"/>
  </r>
  <r>
    <x v="39"/>
    <n v="37107"/>
    <x v="5476"/>
    <n v="11846"/>
    <n v="45787"/>
    <n v="45964"/>
    <s v="Ignacio Gascón"/>
    <m/>
    <s v="FASE 2"/>
    <n v="45819"/>
    <n v="840"/>
    <n v="45778"/>
    <n v="20"/>
    <s v="Si"/>
    <n v="45505"/>
    <s v="No"/>
    <m/>
    <n v="3000"/>
    <m/>
    <m/>
    <m/>
    <m/>
    <m/>
    <s v="Si. Vidas Callejeras"/>
    <s v="No"/>
    <s v="No"/>
    <m/>
    <m/>
    <m/>
    <m/>
    <x v="5"/>
    <n v="0.2"/>
    <n v="168"/>
    <n v="10"/>
    <x v="1"/>
    <n v="0.25325004220834035"/>
    <m/>
    <n v="1184.5999999999999"/>
    <x v="1"/>
  </r>
  <r>
    <x v="39"/>
    <n v="37108"/>
    <x v="5477"/>
    <n v="95"/>
    <n v="45787"/>
    <m/>
    <s v="Ignacio Gascón"/>
    <m/>
    <m/>
    <m/>
    <n v="0"/>
    <m/>
    <m/>
    <m/>
    <m/>
    <m/>
    <m/>
    <m/>
    <m/>
    <m/>
    <m/>
    <m/>
    <m/>
    <m/>
    <m/>
    <m/>
    <m/>
    <m/>
    <m/>
    <m/>
    <x v="5"/>
    <n v="0"/>
    <n v="0"/>
    <n v="0"/>
    <x v="0"/>
    <m/>
    <m/>
    <n v="9.5"/>
    <x v="0"/>
  </r>
  <r>
    <x v="39"/>
    <n v="37109"/>
    <x v="5478"/>
    <n v="173"/>
    <n v="45787"/>
    <m/>
    <s v="Ignacio Gascón"/>
    <m/>
    <m/>
    <m/>
    <n v="0"/>
    <m/>
    <m/>
    <m/>
    <m/>
    <m/>
    <m/>
    <m/>
    <m/>
    <m/>
    <m/>
    <m/>
    <m/>
    <m/>
    <m/>
    <m/>
    <m/>
    <m/>
    <m/>
    <m/>
    <x v="5"/>
    <n v="0"/>
    <n v="0"/>
    <n v="0"/>
    <x v="0"/>
    <m/>
    <m/>
    <n v="17.3"/>
    <x v="0"/>
  </r>
  <r>
    <x v="39"/>
    <n v="37110"/>
    <x v="5479"/>
    <n v="108"/>
    <n v="45787"/>
    <m/>
    <s v="Ignacio Gascón"/>
    <m/>
    <m/>
    <m/>
    <n v="0"/>
    <m/>
    <m/>
    <m/>
    <m/>
    <m/>
    <m/>
    <m/>
    <m/>
    <m/>
    <m/>
    <m/>
    <m/>
    <m/>
    <m/>
    <m/>
    <m/>
    <m/>
    <m/>
    <m/>
    <x v="5"/>
    <n v="0"/>
    <n v="0"/>
    <n v="0"/>
    <x v="0"/>
    <m/>
    <m/>
    <n v="10.8"/>
    <x v="0"/>
  </r>
  <r>
    <x v="39"/>
    <n v="37112"/>
    <x v="5480"/>
    <n v="162"/>
    <n v="45787"/>
    <m/>
    <s v="Ignacio Gascón"/>
    <m/>
    <m/>
    <m/>
    <n v="0"/>
    <m/>
    <m/>
    <m/>
    <m/>
    <m/>
    <m/>
    <m/>
    <m/>
    <m/>
    <m/>
    <m/>
    <m/>
    <m/>
    <m/>
    <m/>
    <m/>
    <m/>
    <m/>
    <m/>
    <x v="5"/>
    <n v="0"/>
    <n v="0"/>
    <n v="0"/>
    <x v="0"/>
    <m/>
    <m/>
    <n v="16.2"/>
    <x v="0"/>
  </r>
  <r>
    <x v="39"/>
    <n v="37113"/>
    <x v="5481"/>
    <n v="377"/>
    <n v="45787"/>
    <m/>
    <s v="Ignacio Gascón"/>
    <m/>
    <m/>
    <m/>
    <n v="0"/>
    <m/>
    <m/>
    <m/>
    <m/>
    <m/>
    <m/>
    <m/>
    <m/>
    <m/>
    <m/>
    <m/>
    <m/>
    <m/>
    <m/>
    <m/>
    <m/>
    <m/>
    <m/>
    <m/>
    <x v="5"/>
    <n v="0"/>
    <n v="0"/>
    <n v="0"/>
    <x v="0"/>
    <m/>
    <m/>
    <n v="37.700000000000003"/>
    <x v="0"/>
  </r>
  <r>
    <x v="39"/>
    <n v="37115"/>
    <x v="5482"/>
    <n v="125"/>
    <n v="45787"/>
    <m/>
    <s v="Ignacio Gascón"/>
    <m/>
    <m/>
    <m/>
    <n v="0"/>
    <m/>
    <m/>
    <m/>
    <m/>
    <m/>
    <m/>
    <m/>
    <m/>
    <m/>
    <m/>
    <m/>
    <m/>
    <m/>
    <m/>
    <m/>
    <m/>
    <m/>
    <m/>
    <m/>
    <x v="5"/>
    <n v="0"/>
    <n v="0"/>
    <n v="0"/>
    <x v="0"/>
    <m/>
    <m/>
    <n v="12.5"/>
    <x v="0"/>
  </r>
  <r>
    <x v="39"/>
    <n v="37116"/>
    <x v="5483"/>
    <n v="65"/>
    <m/>
    <m/>
    <s v="Ignacio Gascón"/>
    <m/>
    <m/>
    <m/>
    <n v="0"/>
    <m/>
    <m/>
    <m/>
    <m/>
    <m/>
    <m/>
    <m/>
    <m/>
    <m/>
    <m/>
    <m/>
    <m/>
    <m/>
    <m/>
    <m/>
    <m/>
    <m/>
    <m/>
    <m/>
    <x v="5"/>
    <n v="0"/>
    <n v="0"/>
    <n v="0"/>
    <x v="0"/>
    <m/>
    <m/>
    <n v="6.5"/>
    <x v="0"/>
  </r>
  <r>
    <x v="39"/>
    <n v="37117"/>
    <x v="5484"/>
    <n v="2209"/>
    <n v="45787"/>
    <m/>
    <s v="Ignacio Gascón"/>
    <n v="45817"/>
    <s v="OK"/>
    <m/>
    <n v="112"/>
    <s v="Continua"/>
    <n v="77"/>
    <s v="Si"/>
    <n v="45492"/>
    <s v="Si"/>
    <n v="6"/>
    <n v="5000"/>
    <n v="3500"/>
    <n v="0"/>
    <n v="6"/>
    <n v="0"/>
    <n v="2"/>
    <s v="Si. Asociacion Animalista Doñigatos"/>
    <s v="No"/>
    <s v="No"/>
    <m/>
    <m/>
    <m/>
    <m/>
    <x v="5"/>
    <n v="0.77"/>
    <n v="86"/>
    <n v="16"/>
    <x v="2"/>
    <n v="2.2634676324128566"/>
    <n v="1.5844273426889997"/>
    <n v="220.9"/>
    <x v="1"/>
  </r>
  <r>
    <x v="39"/>
    <n v="37118"/>
    <x v="5485"/>
    <n v="144"/>
    <n v="45787"/>
    <n v="45821"/>
    <s v="Ignacio Gascón"/>
    <s v="rechazado 13/05"/>
    <s v="FASE 2"/>
    <m/>
    <n v="0"/>
    <m/>
    <m/>
    <m/>
    <m/>
    <m/>
    <m/>
    <m/>
    <m/>
    <m/>
    <m/>
    <m/>
    <m/>
    <m/>
    <m/>
    <m/>
    <m/>
    <m/>
    <m/>
    <m/>
    <x v="5"/>
    <n v="0"/>
    <n v="0"/>
    <n v="0"/>
    <x v="0"/>
    <m/>
    <m/>
    <n v="14.4"/>
    <x v="0"/>
  </r>
  <r>
    <x v="39"/>
    <n v="37120"/>
    <x v="5486"/>
    <n v="108"/>
    <m/>
    <m/>
    <s v="Ignacio Gascón"/>
    <m/>
    <m/>
    <m/>
    <n v="0"/>
    <m/>
    <m/>
    <m/>
    <m/>
    <m/>
    <m/>
    <m/>
    <m/>
    <m/>
    <m/>
    <m/>
    <m/>
    <m/>
    <m/>
    <m/>
    <m/>
    <m/>
    <m/>
    <m/>
    <x v="5"/>
    <n v="0"/>
    <n v="0"/>
    <n v="0"/>
    <x v="0"/>
    <m/>
    <m/>
    <n v="10.8"/>
    <x v="0"/>
  </r>
  <r>
    <x v="39"/>
    <n v="37119"/>
    <x v="5487"/>
    <n v="100"/>
    <n v="45787"/>
    <m/>
    <s v="Ignacio Gascón"/>
    <m/>
    <m/>
    <m/>
    <n v="0"/>
    <m/>
    <m/>
    <m/>
    <m/>
    <m/>
    <m/>
    <m/>
    <m/>
    <m/>
    <m/>
    <m/>
    <m/>
    <m/>
    <m/>
    <m/>
    <m/>
    <m/>
    <m/>
    <m/>
    <x v="5"/>
    <n v="0"/>
    <n v="0"/>
    <n v="0"/>
    <x v="0"/>
    <m/>
    <m/>
    <n v="10"/>
    <x v="0"/>
  </r>
  <r>
    <x v="39"/>
    <n v="37121"/>
    <x v="5488"/>
    <n v="619"/>
    <n v="45787"/>
    <n v="45820"/>
    <s v="Ignacio Gascón"/>
    <s v="rechazado 12/05"/>
    <s v="FASE 2"/>
    <n v="45967"/>
    <n v="0"/>
    <s v="No"/>
    <m/>
    <s v="No"/>
    <s v="No"/>
    <s v="No"/>
    <m/>
    <m/>
    <m/>
    <m/>
    <m/>
    <m/>
    <m/>
    <s v="No"/>
    <s v="No"/>
    <s v="No"/>
    <m/>
    <m/>
    <m/>
    <m/>
    <x v="5"/>
    <n v="0"/>
    <n v="0"/>
    <n v="7"/>
    <x v="1"/>
    <m/>
    <m/>
    <n v="61.9"/>
    <x v="0"/>
  </r>
  <r>
    <x v="39"/>
    <n v="37122"/>
    <x v="5489"/>
    <n v="226"/>
    <n v="45787"/>
    <m/>
    <s v="Ignacio Gascón"/>
    <m/>
    <m/>
    <m/>
    <n v="0"/>
    <m/>
    <m/>
    <m/>
    <m/>
    <m/>
    <m/>
    <m/>
    <m/>
    <m/>
    <m/>
    <m/>
    <m/>
    <m/>
    <m/>
    <m/>
    <m/>
    <m/>
    <m/>
    <m/>
    <x v="5"/>
    <n v="0"/>
    <n v="0"/>
    <n v="0"/>
    <x v="0"/>
    <m/>
    <m/>
    <n v="22.6"/>
    <x v="0"/>
  </r>
  <r>
    <x v="39"/>
    <n v="37123"/>
    <x v="5490"/>
    <n v="148"/>
    <n v="45787"/>
    <m/>
    <s v="Ignacio Gascón"/>
    <m/>
    <m/>
    <m/>
    <n v="0"/>
    <m/>
    <m/>
    <m/>
    <m/>
    <m/>
    <m/>
    <m/>
    <m/>
    <m/>
    <m/>
    <m/>
    <m/>
    <m/>
    <m/>
    <m/>
    <m/>
    <m/>
    <m/>
    <m/>
    <x v="5"/>
    <n v="0"/>
    <n v="0"/>
    <n v="0"/>
    <x v="0"/>
    <m/>
    <m/>
    <n v="14.8"/>
    <x v="0"/>
  </r>
  <r>
    <x v="39"/>
    <n v="37124"/>
    <x v="5491"/>
    <n v="204"/>
    <n v="45787"/>
    <m/>
    <s v="Ignacio Gascón"/>
    <m/>
    <m/>
    <m/>
    <n v="0"/>
    <m/>
    <m/>
    <m/>
    <m/>
    <m/>
    <m/>
    <m/>
    <m/>
    <m/>
    <m/>
    <m/>
    <m/>
    <m/>
    <m/>
    <m/>
    <m/>
    <m/>
    <m/>
    <m/>
    <x v="5"/>
    <n v="0"/>
    <n v="0"/>
    <n v="0"/>
    <x v="0"/>
    <m/>
    <m/>
    <n v="20.399999999999999"/>
    <x v="0"/>
  </r>
  <r>
    <x v="39"/>
    <n v="37125"/>
    <x v="5492"/>
    <n v="244"/>
    <n v="45787"/>
    <m/>
    <s v="Ignacio Gascón"/>
    <m/>
    <m/>
    <m/>
    <n v="0"/>
    <m/>
    <m/>
    <m/>
    <m/>
    <m/>
    <m/>
    <m/>
    <m/>
    <m/>
    <m/>
    <m/>
    <m/>
    <m/>
    <m/>
    <m/>
    <m/>
    <m/>
    <m/>
    <m/>
    <x v="5"/>
    <n v="0"/>
    <n v="0"/>
    <n v="0"/>
    <x v="0"/>
    <m/>
    <m/>
    <n v="24.4"/>
    <x v="0"/>
  </r>
  <r>
    <x v="39"/>
    <n v="37126"/>
    <x v="5493"/>
    <n v="34"/>
    <n v="45789"/>
    <m/>
    <s v="Ignacio Gascón"/>
    <m/>
    <m/>
    <m/>
    <n v="0"/>
    <m/>
    <m/>
    <m/>
    <m/>
    <m/>
    <m/>
    <m/>
    <m/>
    <m/>
    <m/>
    <m/>
    <m/>
    <m/>
    <m/>
    <m/>
    <m/>
    <m/>
    <m/>
    <m/>
    <x v="5"/>
    <n v="0"/>
    <n v="0"/>
    <n v="0"/>
    <x v="0"/>
    <m/>
    <m/>
    <n v="3.4"/>
    <x v="0"/>
  </r>
  <r>
    <x v="39"/>
    <n v="37127"/>
    <x v="5494"/>
    <n v="211"/>
    <n v="45789"/>
    <m/>
    <s v="Ignacio Gascón"/>
    <n v="45790"/>
    <s v="OK"/>
    <m/>
    <n v="0"/>
    <s v="-"/>
    <n v="0"/>
    <s v="No"/>
    <s v="-"/>
    <s v="No"/>
    <n v="0"/>
    <n v="0"/>
    <n v="0"/>
    <n v="0"/>
    <n v="0"/>
    <n v="0"/>
    <n v="0"/>
    <s v="No"/>
    <s v="No"/>
    <s v="No"/>
    <m/>
    <m/>
    <m/>
    <m/>
    <x v="5"/>
    <n v="0"/>
    <n v="0"/>
    <n v="16"/>
    <x v="2"/>
    <n v="0"/>
    <n v="0"/>
    <n v="21.1"/>
    <x v="0"/>
  </r>
  <r>
    <x v="39"/>
    <n v="37128"/>
    <x v="5495"/>
    <n v="245"/>
    <n v="45789"/>
    <m/>
    <s v="Ignacio Gascón"/>
    <m/>
    <m/>
    <m/>
    <n v="0"/>
    <m/>
    <m/>
    <m/>
    <m/>
    <m/>
    <m/>
    <m/>
    <m/>
    <m/>
    <m/>
    <m/>
    <m/>
    <m/>
    <m/>
    <m/>
    <m/>
    <m/>
    <m/>
    <m/>
    <x v="5"/>
    <n v="0"/>
    <n v="0"/>
    <n v="0"/>
    <x v="0"/>
    <m/>
    <m/>
    <n v="24.5"/>
    <x v="0"/>
  </r>
  <r>
    <x v="39"/>
    <n v="37129"/>
    <x v="5496"/>
    <n v="244"/>
    <n v="45789"/>
    <m/>
    <s v="Ignacio Gascón"/>
    <m/>
    <m/>
    <m/>
    <n v="0"/>
    <m/>
    <m/>
    <m/>
    <m/>
    <m/>
    <m/>
    <m/>
    <m/>
    <m/>
    <m/>
    <m/>
    <m/>
    <m/>
    <m/>
    <m/>
    <m/>
    <m/>
    <m/>
    <m/>
    <x v="5"/>
    <n v="0"/>
    <n v="0"/>
    <n v="0"/>
    <x v="0"/>
    <m/>
    <m/>
    <n v="24.4"/>
    <x v="0"/>
  </r>
  <r>
    <x v="39"/>
    <n v="37130"/>
    <x v="5497"/>
    <n v="204"/>
    <n v="45789"/>
    <m/>
    <s v="Ignacio Gascón"/>
    <m/>
    <m/>
    <m/>
    <n v="0"/>
    <m/>
    <m/>
    <m/>
    <m/>
    <m/>
    <m/>
    <m/>
    <m/>
    <m/>
    <m/>
    <m/>
    <m/>
    <m/>
    <m/>
    <m/>
    <m/>
    <m/>
    <m/>
    <m/>
    <x v="5"/>
    <n v="0"/>
    <n v="0"/>
    <n v="0"/>
    <x v="0"/>
    <m/>
    <m/>
    <n v="20.399999999999999"/>
    <x v="0"/>
  </r>
  <r>
    <x v="39"/>
    <n v="37131"/>
    <x v="5498"/>
    <n v="167"/>
    <n v="45789"/>
    <m/>
    <s v="Ignacio Gascón"/>
    <m/>
    <m/>
    <m/>
    <n v="0"/>
    <m/>
    <m/>
    <m/>
    <m/>
    <m/>
    <m/>
    <m/>
    <m/>
    <m/>
    <m/>
    <m/>
    <m/>
    <m/>
    <m/>
    <m/>
    <m/>
    <m/>
    <m/>
    <m/>
    <x v="5"/>
    <n v="0"/>
    <n v="0"/>
    <n v="0"/>
    <x v="0"/>
    <m/>
    <m/>
    <n v="16.7"/>
    <x v="0"/>
  </r>
  <r>
    <x v="39"/>
    <n v="37132"/>
    <x v="5499"/>
    <n v="308"/>
    <n v="45789"/>
    <m/>
    <s v="Ignacio Gascón"/>
    <m/>
    <m/>
    <m/>
    <n v="0"/>
    <m/>
    <m/>
    <m/>
    <m/>
    <m/>
    <m/>
    <m/>
    <m/>
    <m/>
    <m/>
    <m/>
    <m/>
    <m/>
    <m/>
    <m/>
    <m/>
    <m/>
    <m/>
    <m/>
    <x v="5"/>
    <n v="0"/>
    <n v="0"/>
    <n v="0"/>
    <x v="0"/>
    <m/>
    <m/>
    <n v="30.8"/>
    <x v="0"/>
  </r>
  <r>
    <x v="39"/>
    <n v="37133"/>
    <x v="5500"/>
    <n v="98"/>
    <n v="45789"/>
    <n v="45822"/>
    <s v="Ignacio Gascón"/>
    <s v="rechazado 14/05"/>
    <s v="FASE 2"/>
    <m/>
    <n v="0"/>
    <m/>
    <m/>
    <m/>
    <m/>
    <m/>
    <m/>
    <m/>
    <m/>
    <m/>
    <m/>
    <m/>
    <m/>
    <m/>
    <m/>
    <m/>
    <m/>
    <m/>
    <m/>
    <m/>
    <x v="5"/>
    <n v="0"/>
    <n v="0"/>
    <n v="0"/>
    <x v="0"/>
    <m/>
    <m/>
    <n v="9.8000000000000007"/>
    <x v="0"/>
  </r>
  <r>
    <x v="39"/>
    <n v="37134"/>
    <x v="5501"/>
    <n v="181"/>
    <n v="45789"/>
    <m/>
    <s v="Ignacio Gascón"/>
    <m/>
    <m/>
    <m/>
    <n v="0"/>
    <m/>
    <m/>
    <m/>
    <m/>
    <m/>
    <m/>
    <m/>
    <m/>
    <m/>
    <m/>
    <m/>
    <m/>
    <m/>
    <m/>
    <m/>
    <m/>
    <m/>
    <m/>
    <m/>
    <x v="5"/>
    <n v="0"/>
    <n v="0"/>
    <n v="0"/>
    <x v="0"/>
    <m/>
    <m/>
    <n v="18.100000000000001"/>
    <x v="0"/>
  </r>
  <r>
    <x v="39"/>
    <n v="37135"/>
    <x v="5502"/>
    <n v="1279"/>
    <n v="45789"/>
    <n v="45964"/>
    <s v="Ignacio Gascón"/>
    <m/>
    <s v="FASE 2"/>
    <m/>
    <n v="0"/>
    <m/>
    <m/>
    <m/>
    <m/>
    <m/>
    <m/>
    <m/>
    <m/>
    <m/>
    <m/>
    <m/>
    <m/>
    <m/>
    <m/>
    <m/>
    <m/>
    <m/>
    <m/>
    <m/>
    <x v="5"/>
    <n v="0"/>
    <n v="0"/>
    <n v="0"/>
    <x v="0"/>
    <m/>
    <m/>
    <n v="127.9"/>
    <x v="0"/>
  </r>
  <r>
    <x v="39"/>
    <n v="37136"/>
    <x v="5503"/>
    <n v="652"/>
    <n v="45789"/>
    <m/>
    <s v="Ignacio Gascón"/>
    <m/>
    <m/>
    <m/>
    <n v="0"/>
    <m/>
    <m/>
    <m/>
    <m/>
    <m/>
    <m/>
    <m/>
    <m/>
    <m/>
    <m/>
    <m/>
    <m/>
    <m/>
    <m/>
    <m/>
    <m/>
    <m/>
    <m/>
    <m/>
    <x v="5"/>
    <n v="0"/>
    <n v="0"/>
    <n v="0"/>
    <x v="0"/>
    <m/>
    <m/>
    <n v="65.2"/>
    <x v="0"/>
  </r>
  <r>
    <x v="39"/>
    <n v="37137"/>
    <x v="5504"/>
    <n v="84"/>
    <n v="45789"/>
    <m/>
    <s v="Ignacio Gascón"/>
    <m/>
    <m/>
    <m/>
    <n v="0"/>
    <m/>
    <m/>
    <m/>
    <m/>
    <m/>
    <m/>
    <m/>
    <m/>
    <m/>
    <m/>
    <m/>
    <m/>
    <m/>
    <m/>
    <m/>
    <m/>
    <m/>
    <m/>
    <m/>
    <x v="5"/>
    <n v="0"/>
    <n v="0"/>
    <n v="0"/>
    <x v="0"/>
    <m/>
    <m/>
    <n v="8.4"/>
    <x v="0"/>
  </r>
  <r>
    <x v="39"/>
    <n v="37138"/>
    <x v="5505"/>
    <n v="252"/>
    <n v="45789"/>
    <m/>
    <s v="Ignacio Gascón"/>
    <m/>
    <m/>
    <m/>
    <n v="0"/>
    <m/>
    <m/>
    <m/>
    <m/>
    <m/>
    <m/>
    <m/>
    <m/>
    <m/>
    <m/>
    <m/>
    <m/>
    <m/>
    <m/>
    <m/>
    <m/>
    <m/>
    <m/>
    <m/>
    <x v="5"/>
    <n v="0"/>
    <n v="0"/>
    <n v="0"/>
    <x v="0"/>
    <m/>
    <m/>
    <n v="25.2"/>
    <x v="0"/>
  </r>
  <r>
    <x v="39"/>
    <n v="37139"/>
    <x v="5506"/>
    <n v="244"/>
    <n v="45789"/>
    <m/>
    <s v="Ignacio Gascón"/>
    <m/>
    <m/>
    <m/>
    <n v="0"/>
    <m/>
    <m/>
    <m/>
    <m/>
    <m/>
    <m/>
    <m/>
    <m/>
    <m/>
    <m/>
    <m/>
    <m/>
    <m/>
    <m/>
    <m/>
    <m/>
    <m/>
    <m/>
    <m/>
    <x v="5"/>
    <n v="0"/>
    <n v="0"/>
    <n v="0"/>
    <x v="0"/>
    <m/>
    <m/>
    <n v="24.4"/>
    <x v="0"/>
  </r>
  <r>
    <x v="39"/>
    <n v="37140"/>
    <x v="5507"/>
    <n v="1009"/>
    <n v="45789"/>
    <n v="45964"/>
    <s v="Ignacio Gascón"/>
    <m/>
    <s v="FASE 2"/>
    <m/>
    <n v="0"/>
    <m/>
    <m/>
    <m/>
    <m/>
    <m/>
    <m/>
    <m/>
    <m/>
    <m/>
    <m/>
    <m/>
    <m/>
    <m/>
    <m/>
    <m/>
    <m/>
    <m/>
    <m/>
    <m/>
    <x v="5"/>
    <n v="0"/>
    <n v="0"/>
    <n v="0"/>
    <x v="0"/>
    <m/>
    <m/>
    <n v="100.9"/>
    <x v="0"/>
  </r>
  <r>
    <x v="39"/>
    <n v="37141"/>
    <x v="5508"/>
    <n v="140"/>
    <n v="45789"/>
    <m/>
    <s v="Ignacio Gascón"/>
    <m/>
    <m/>
    <m/>
    <n v="0"/>
    <m/>
    <m/>
    <m/>
    <m/>
    <m/>
    <m/>
    <m/>
    <m/>
    <m/>
    <m/>
    <m/>
    <m/>
    <m/>
    <m/>
    <m/>
    <m/>
    <m/>
    <m/>
    <m/>
    <x v="5"/>
    <n v="0"/>
    <n v="0"/>
    <n v="0"/>
    <x v="0"/>
    <m/>
    <m/>
    <n v="14"/>
    <x v="0"/>
  </r>
  <r>
    <x v="39"/>
    <n v="37142"/>
    <x v="5509"/>
    <n v="704"/>
    <n v="45789"/>
    <m/>
    <s v="Ignacio Gascón"/>
    <m/>
    <m/>
    <m/>
    <n v="0"/>
    <m/>
    <m/>
    <m/>
    <m/>
    <m/>
    <m/>
    <m/>
    <m/>
    <m/>
    <m/>
    <m/>
    <m/>
    <m/>
    <m/>
    <m/>
    <m/>
    <m/>
    <m/>
    <m/>
    <x v="5"/>
    <n v="0"/>
    <n v="0"/>
    <n v="0"/>
    <x v="0"/>
    <m/>
    <m/>
    <n v="70.400000000000006"/>
    <x v="0"/>
  </r>
  <r>
    <x v="39"/>
    <n v="37143"/>
    <x v="5510"/>
    <n v="400"/>
    <n v="45789"/>
    <m/>
    <s v="Ignacio Gascón"/>
    <m/>
    <m/>
    <m/>
    <n v="0"/>
    <m/>
    <m/>
    <m/>
    <m/>
    <m/>
    <m/>
    <m/>
    <m/>
    <m/>
    <m/>
    <m/>
    <m/>
    <m/>
    <m/>
    <m/>
    <m/>
    <m/>
    <m/>
    <m/>
    <x v="5"/>
    <n v="0"/>
    <n v="0"/>
    <n v="0"/>
    <x v="0"/>
    <m/>
    <m/>
    <n v="40"/>
    <x v="0"/>
  </r>
  <r>
    <x v="39"/>
    <n v="37144"/>
    <x v="5511"/>
    <n v="325"/>
    <n v="45789"/>
    <n v="45821"/>
    <s v="Ignacio Gascón"/>
    <s v="rechazado 13/05"/>
    <s v="FASE 2"/>
    <m/>
    <n v="0"/>
    <m/>
    <m/>
    <m/>
    <m/>
    <m/>
    <m/>
    <m/>
    <m/>
    <m/>
    <m/>
    <m/>
    <m/>
    <m/>
    <m/>
    <m/>
    <m/>
    <m/>
    <m/>
    <m/>
    <x v="5"/>
    <n v="0"/>
    <n v="0"/>
    <n v="0"/>
    <x v="0"/>
    <m/>
    <m/>
    <n v="32.5"/>
    <x v="0"/>
  </r>
  <r>
    <x v="39"/>
    <n v="37145"/>
    <x v="5512"/>
    <n v="264"/>
    <n v="45789"/>
    <m/>
    <s v="Ignacio Gascón"/>
    <m/>
    <m/>
    <m/>
    <n v="0"/>
    <m/>
    <m/>
    <m/>
    <m/>
    <m/>
    <m/>
    <m/>
    <m/>
    <m/>
    <m/>
    <m/>
    <m/>
    <m/>
    <m/>
    <m/>
    <m/>
    <m/>
    <m/>
    <m/>
    <x v="5"/>
    <n v="0"/>
    <n v="0"/>
    <n v="0"/>
    <x v="0"/>
    <m/>
    <m/>
    <n v="26.4"/>
    <x v="0"/>
  </r>
  <r>
    <x v="39"/>
    <n v="37146"/>
    <x v="5513"/>
    <n v="109"/>
    <n v="45789"/>
    <m/>
    <s v="Ignacio Gascón"/>
    <m/>
    <m/>
    <m/>
    <n v="0"/>
    <m/>
    <m/>
    <m/>
    <m/>
    <m/>
    <m/>
    <m/>
    <m/>
    <m/>
    <m/>
    <m/>
    <m/>
    <m/>
    <m/>
    <m/>
    <m/>
    <m/>
    <m/>
    <m/>
    <x v="5"/>
    <n v="0"/>
    <n v="0"/>
    <n v="0"/>
    <x v="0"/>
    <m/>
    <m/>
    <n v="10.9"/>
    <x v="0"/>
  </r>
  <r>
    <x v="39"/>
    <n v="37147"/>
    <x v="5514"/>
    <n v="204"/>
    <n v="45789"/>
    <m/>
    <s v="Ignacio Gascón"/>
    <m/>
    <m/>
    <m/>
    <n v="0"/>
    <m/>
    <m/>
    <m/>
    <m/>
    <m/>
    <m/>
    <m/>
    <m/>
    <m/>
    <m/>
    <m/>
    <m/>
    <m/>
    <m/>
    <m/>
    <m/>
    <m/>
    <m/>
    <m/>
    <x v="5"/>
    <n v="0"/>
    <n v="0"/>
    <n v="0"/>
    <x v="0"/>
    <m/>
    <m/>
    <n v="20.399999999999999"/>
    <x v="0"/>
  </r>
  <r>
    <x v="39"/>
    <n v="37148"/>
    <x v="5515"/>
    <n v="411"/>
    <n v="45789"/>
    <m/>
    <s v="Ignacio Gascón"/>
    <m/>
    <m/>
    <m/>
    <n v="0"/>
    <m/>
    <m/>
    <m/>
    <m/>
    <m/>
    <m/>
    <m/>
    <m/>
    <m/>
    <m/>
    <m/>
    <m/>
    <m/>
    <m/>
    <m/>
    <m/>
    <m/>
    <m/>
    <m/>
    <x v="5"/>
    <n v="0"/>
    <n v="0"/>
    <n v="0"/>
    <x v="0"/>
    <m/>
    <m/>
    <n v="41.1"/>
    <x v="0"/>
  </r>
  <r>
    <x v="39"/>
    <n v="37149"/>
    <x v="5516"/>
    <n v="55"/>
    <n v="45789"/>
    <m/>
    <s v="Ignacio Gascón"/>
    <m/>
    <m/>
    <m/>
    <n v="0"/>
    <m/>
    <m/>
    <m/>
    <m/>
    <m/>
    <m/>
    <m/>
    <m/>
    <m/>
    <m/>
    <m/>
    <m/>
    <m/>
    <m/>
    <m/>
    <m/>
    <m/>
    <m/>
    <m/>
    <x v="5"/>
    <n v="0"/>
    <n v="0"/>
    <n v="0"/>
    <x v="0"/>
    <m/>
    <m/>
    <n v="5.5"/>
    <x v="0"/>
  </r>
  <r>
    <x v="39"/>
    <n v="37150"/>
    <x v="5517"/>
    <n v="31"/>
    <m/>
    <m/>
    <s v="Ignacio Gascón"/>
    <m/>
    <m/>
    <m/>
    <n v="0"/>
    <m/>
    <m/>
    <m/>
    <m/>
    <m/>
    <m/>
    <m/>
    <m/>
    <m/>
    <m/>
    <m/>
    <m/>
    <m/>
    <m/>
    <m/>
    <m/>
    <m/>
    <m/>
    <m/>
    <x v="5"/>
    <n v="0"/>
    <n v="0"/>
    <n v="0"/>
    <x v="0"/>
    <m/>
    <m/>
    <n v="3.1"/>
    <x v="0"/>
  </r>
  <r>
    <x v="39"/>
    <n v="37151"/>
    <x v="5518"/>
    <n v="144"/>
    <n v="45789"/>
    <m/>
    <s v="Ignacio Gascón"/>
    <m/>
    <m/>
    <m/>
    <n v="0"/>
    <m/>
    <m/>
    <m/>
    <m/>
    <m/>
    <m/>
    <m/>
    <m/>
    <m/>
    <m/>
    <m/>
    <m/>
    <m/>
    <m/>
    <m/>
    <m/>
    <m/>
    <m/>
    <m/>
    <x v="5"/>
    <n v="0"/>
    <n v="0"/>
    <n v="0"/>
    <x v="0"/>
    <m/>
    <m/>
    <n v="14.4"/>
    <x v="0"/>
  </r>
  <r>
    <x v="39"/>
    <n v="37152"/>
    <x v="5519"/>
    <n v="412"/>
    <n v="45789"/>
    <m/>
    <s v="Ignacio Gascón"/>
    <m/>
    <m/>
    <m/>
    <n v="0"/>
    <m/>
    <m/>
    <m/>
    <m/>
    <m/>
    <m/>
    <m/>
    <m/>
    <m/>
    <m/>
    <m/>
    <m/>
    <m/>
    <m/>
    <m/>
    <m/>
    <m/>
    <m/>
    <m/>
    <x v="5"/>
    <n v="0"/>
    <n v="0"/>
    <n v="0"/>
    <x v="0"/>
    <m/>
    <m/>
    <n v="41.2"/>
    <x v="0"/>
  </r>
  <r>
    <x v="39"/>
    <n v="37154"/>
    <x v="5520"/>
    <n v="124"/>
    <n v="45789"/>
    <m/>
    <s v="Ignacio Gascón"/>
    <m/>
    <m/>
    <m/>
    <n v="0"/>
    <m/>
    <m/>
    <m/>
    <m/>
    <m/>
    <m/>
    <m/>
    <m/>
    <m/>
    <m/>
    <m/>
    <m/>
    <m/>
    <m/>
    <m/>
    <m/>
    <m/>
    <m/>
    <m/>
    <x v="5"/>
    <n v="0"/>
    <n v="0"/>
    <n v="0"/>
    <x v="0"/>
    <m/>
    <m/>
    <n v="12.4"/>
    <x v="0"/>
  </r>
  <r>
    <x v="39"/>
    <n v="37155"/>
    <x v="5521"/>
    <n v="78"/>
    <n v="45789"/>
    <m/>
    <s v="Ignacio Gascón"/>
    <m/>
    <m/>
    <m/>
    <n v="0"/>
    <m/>
    <m/>
    <m/>
    <m/>
    <m/>
    <m/>
    <m/>
    <m/>
    <m/>
    <m/>
    <m/>
    <m/>
    <m/>
    <m/>
    <m/>
    <m/>
    <m/>
    <m/>
    <m/>
    <x v="5"/>
    <n v="0"/>
    <n v="0"/>
    <n v="0"/>
    <x v="0"/>
    <m/>
    <m/>
    <n v="7.8"/>
    <x v="0"/>
  </r>
  <r>
    <x v="39"/>
    <n v="37156"/>
    <x v="5522"/>
    <n v="5508"/>
    <n v="45789"/>
    <n v="45964"/>
    <s v="Ignacio Gascón"/>
    <m/>
    <s v="FASE 2"/>
    <m/>
    <n v="0"/>
    <m/>
    <m/>
    <m/>
    <m/>
    <m/>
    <m/>
    <m/>
    <m/>
    <m/>
    <m/>
    <m/>
    <m/>
    <m/>
    <m/>
    <m/>
    <m/>
    <m/>
    <m/>
    <m/>
    <x v="5"/>
    <n v="0"/>
    <n v="0"/>
    <n v="0"/>
    <x v="0"/>
    <m/>
    <m/>
    <n v="550.79999999999995"/>
    <x v="0"/>
  </r>
  <r>
    <x v="39"/>
    <n v="37157"/>
    <x v="5523"/>
    <n v="69"/>
    <n v="45789"/>
    <m/>
    <s v="Ignacio Gascón"/>
    <m/>
    <m/>
    <m/>
    <n v="0"/>
    <m/>
    <m/>
    <m/>
    <m/>
    <m/>
    <m/>
    <m/>
    <m/>
    <m/>
    <m/>
    <m/>
    <m/>
    <m/>
    <m/>
    <m/>
    <m/>
    <m/>
    <m/>
    <m/>
    <x v="5"/>
    <n v="0"/>
    <n v="0"/>
    <n v="0"/>
    <x v="0"/>
    <m/>
    <m/>
    <n v="6.9"/>
    <x v="0"/>
  </r>
  <r>
    <x v="39"/>
    <n v="37158"/>
    <x v="5524"/>
    <n v="226"/>
    <n v="45789"/>
    <m/>
    <s v="Ignacio Gascón"/>
    <n v="45812"/>
    <s v="FASE 2"/>
    <m/>
    <n v="0"/>
    <m/>
    <m/>
    <m/>
    <m/>
    <m/>
    <m/>
    <m/>
    <m/>
    <m/>
    <m/>
    <m/>
    <m/>
    <m/>
    <m/>
    <m/>
    <m/>
    <m/>
    <m/>
    <m/>
    <x v="5"/>
    <n v="0"/>
    <n v="0"/>
    <n v="0"/>
    <x v="0"/>
    <m/>
    <m/>
    <n v="22.6"/>
    <x v="0"/>
  </r>
  <r>
    <x v="39"/>
    <n v="37159"/>
    <x v="5525"/>
    <n v="62"/>
    <n v="45789"/>
    <m/>
    <s v="Ignacio Gascón"/>
    <m/>
    <m/>
    <m/>
    <n v="0"/>
    <m/>
    <m/>
    <m/>
    <m/>
    <m/>
    <m/>
    <m/>
    <m/>
    <m/>
    <m/>
    <m/>
    <m/>
    <m/>
    <m/>
    <m/>
    <m/>
    <m/>
    <m/>
    <m/>
    <x v="5"/>
    <n v="0"/>
    <n v="0"/>
    <n v="0"/>
    <x v="0"/>
    <m/>
    <m/>
    <n v="6.2"/>
    <x v="0"/>
  </r>
  <r>
    <x v="39"/>
    <n v="37160"/>
    <x v="5526"/>
    <n v="577"/>
    <n v="45789"/>
    <n v="45823"/>
    <s v="Ignacio Gascón"/>
    <s v="rechazado 15/05"/>
    <s v="FASE 2"/>
    <m/>
    <n v="0"/>
    <m/>
    <m/>
    <m/>
    <m/>
    <m/>
    <m/>
    <m/>
    <m/>
    <m/>
    <m/>
    <m/>
    <m/>
    <m/>
    <m/>
    <m/>
    <m/>
    <m/>
    <m/>
    <m/>
    <x v="5"/>
    <n v="0"/>
    <n v="0"/>
    <n v="0"/>
    <x v="0"/>
    <m/>
    <m/>
    <n v="57.7"/>
    <x v="0"/>
  </r>
  <r>
    <x v="39"/>
    <n v="37161"/>
    <x v="5527"/>
    <n v="101"/>
    <n v="45789"/>
    <m/>
    <s v="Ignacio Gascón"/>
    <m/>
    <m/>
    <m/>
    <n v="0"/>
    <m/>
    <m/>
    <m/>
    <m/>
    <m/>
    <m/>
    <m/>
    <m/>
    <m/>
    <m/>
    <m/>
    <m/>
    <m/>
    <m/>
    <m/>
    <m/>
    <m/>
    <m/>
    <m/>
    <x v="5"/>
    <n v="0"/>
    <n v="0"/>
    <n v="0"/>
    <x v="0"/>
    <m/>
    <m/>
    <n v="10.1"/>
    <x v="0"/>
  </r>
  <r>
    <x v="39"/>
    <n v="37162"/>
    <x v="5528"/>
    <n v="205"/>
    <n v="45789"/>
    <m/>
    <s v="Ignacio Gascón"/>
    <m/>
    <m/>
    <m/>
    <n v="0"/>
    <m/>
    <m/>
    <m/>
    <m/>
    <m/>
    <m/>
    <m/>
    <m/>
    <m/>
    <m/>
    <m/>
    <m/>
    <m/>
    <m/>
    <m/>
    <m/>
    <m/>
    <m/>
    <m/>
    <x v="5"/>
    <n v="0"/>
    <n v="0"/>
    <n v="0"/>
    <x v="0"/>
    <m/>
    <m/>
    <n v="20.5"/>
    <x v="0"/>
  </r>
  <r>
    <x v="39"/>
    <n v="37163"/>
    <x v="5529"/>
    <n v="30"/>
    <n v="45789"/>
    <m/>
    <s v="Ignacio Gascón"/>
    <m/>
    <m/>
    <m/>
    <n v="0"/>
    <m/>
    <m/>
    <m/>
    <m/>
    <m/>
    <m/>
    <m/>
    <m/>
    <m/>
    <m/>
    <m/>
    <m/>
    <m/>
    <m/>
    <m/>
    <m/>
    <m/>
    <m/>
    <m/>
    <x v="5"/>
    <n v="0"/>
    <n v="0"/>
    <n v="0"/>
    <x v="0"/>
    <m/>
    <m/>
    <n v="3"/>
    <x v="0"/>
  </r>
  <r>
    <x v="39"/>
    <n v="37164"/>
    <x v="5530"/>
    <n v="285"/>
    <n v="45789"/>
    <m/>
    <s v="Ignacio Gascón"/>
    <m/>
    <m/>
    <m/>
    <n v="0"/>
    <m/>
    <m/>
    <m/>
    <m/>
    <m/>
    <m/>
    <m/>
    <m/>
    <m/>
    <m/>
    <m/>
    <m/>
    <m/>
    <m/>
    <m/>
    <m/>
    <m/>
    <m/>
    <m/>
    <x v="5"/>
    <n v="0"/>
    <n v="0"/>
    <n v="0"/>
    <x v="0"/>
    <m/>
    <m/>
    <n v="28.5"/>
    <x v="0"/>
  </r>
  <r>
    <x v="39"/>
    <n v="37165"/>
    <x v="5531"/>
    <n v="31"/>
    <n v="45789"/>
    <m/>
    <s v="Ignacio Gascón"/>
    <m/>
    <m/>
    <m/>
    <n v="0"/>
    <m/>
    <m/>
    <m/>
    <m/>
    <m/>
    <m/>
    <m/>
    <m/>
    <m/>
    <m/>
    <m/>
    <m/>
    <m/>
    <m/>
    <m/>
    <m/>
    <m/>
    <m/>
    <m/>
    <x v="5"/>
    <n v="0"/>
    <n v="0"/>
    <n v="0"/>
    <x v="0"/>
    <m/>
    <m/>
    <n v="3.1"/>
    <x v="0"/>
  </r>
  <r>
    <x v="39"/>
    <n v="37166"/>
    <x v="5532"/>
    <n v="199"/>
    <n v="45789"/>
    <m/>
    <s v="Ignacio Gascón"/>
    <m/>
    <m/>
    <m/>
    <n v="0"/>
    <m/>
    <m/>
    <m/>
    <m/>
    <m/>
    <m/>
    <m/>
    <m/>
    <m/>
    <m/>
    <m/>
    <m/>
    <m/>
    <m/>
    <m/>
    <m/>
    <m/>
    <m/>
    <m/>
    <x v="5"/>
    <n v="0"/>
    <n v="0"/>
    <n v="0"/>
    <x v="0"/>
    <m/>
    <m/>
    <n v="19.899999999999999"/>
    <x v="0"/>
  </r>
  <r>
    <x v="39"/>
    <n v="37167"/>
    <x v="5533"/>
    <n v="183"/>
    <n v="45789"/>
    <m/>
    <s v="Ignacio Gascón"/>
    <m/>
    <m/>
    <m/>
    <n v="0"/>
    <m/>
    <m/>
    <m/>
    <m/>
    <m/>
    <m/>
    <m/>
    <m/>
    <m/>
    <m/>
    <m/>
    <m/>
    <m/>
    <m/>
    <m/>
    <m/>
    <m/>
    <m/>
    <m/>
    <x v="5"/>
    <n v="0"/>
    <n v="0"/>
    <n v="0"/>
    <x v="0"/>
    <m/>
    <m/>
    <n v="18.3"/>
    <x v="0"/>
  </r>
  <r>
    <x v="39"/>
    <n v="37168"/>
    <x v="5534"/>
    <n v="428"/>
    <n v="45789"/>
    <m/>
    <s v="Ignacio Gascón"/>
    <m/>
    <m/>
    <m/>
    <n v="0"/>
    <m/>
    <m/>
    <m/>
    <m/>
    <m/>
    <m/>
    <m/>
    <m/>
    <m/>
    <m/>
    <m/>
    <m/>
    <m/>
    <m/>
    <m/>
    <m/>
    <m/>
    <m/>
    <m/>
    <x v="5"/>
    <n v="0"/>
    <n v="0"/>
    <n v="0"/>
    <x v="0"/>
    <m/>
    <m/>
    <n v="42.8"/>
    <x v="0"/>
  </r>
  <r>
    <x v="39"/>
    <n v="37169"/>
    <x v="5535"/>
    <n v="186"/>
    <n v="45790"/>
    <m/>
    <s v="Ignacio Gascón"/>
    <m/>
    <m/>
    <m/>
    <n v="0"/>
    <m/>
    <m/>
    <m/>
    <m/>
    <m/>
    <m/>
    <m/>
    <m/>
    <m/>
    <m/>
    <m/>
    <m/>
    <m/>
    <m/>
    <m/>
    <m/>
    <m/>
    <m/>
    <m/>
    <x v="5"/>
    <n v="0"/>
    <n v="0"/>
    <n v="0"/>
    <x v="0"/>
    <m/>
    <m/>
    <n v="18.600000000000001"/>
    <x v="0"/>
  </r>
  <r>
    <x v="39"/>
    <n v="37170"/>
    <x v="5536"/>
    <n v="1517"/>
    <n v="45790"/>
    <n v="45964"/>
    <s v="Ignacio Gascón"/>
    <m/>
    <s v="FASE 2"/>
    <m/>
    <n v="0"/>
    <m/>
    <m/>
    <m/>
    <m/>
    <m/>
    <m/>
    <m/>
    <m/>
    <m/>
    <m/>
    <m/>
    <m/>
    <m/>
    <m/>
    <m/>
    <m/>
    <m/>
    <m/>
    <m/>
    <x v="5"/>
    <n v="0"/>
    <n v="0"/>
    <n v="0"/>
    <x v="0"/>
    <m/>
    <m/>
    <n v="151.69999999999999"/>
    <x v="0"/>
  </r>
  <r>
    <x v="39"/>
    <n v="37171"/>
    <x v="5537"/>
    <n v="465"/>
    <n v="45790"/>
    <m/>
    <s v="Ignacio Gascón"/>
    <m/>
    <m/>
    <m/>
    <n v="0"/>
    <m/>
    <m/>
    <m/>
    <m/>
    <m/>
    <m/>
    <m/>
    <m/>
    <m/>
    <m/>
    <m/>
    <m/>
    <m/>
    <m/>
    <m/>
    <m/>
    <m/>
    <m/>
    <m/>
    <x v="5"/>
    <n v="0"/>
    <n v="0"/>
    <n v="0"/>
    <x v="0"/>
    <m/>
    <m/>
    <n v="46.5"/>
    <x v="0"/>
  </r>
  <r>
    <x v="39"/>
    <n v="37172"/>
    <x v="5538"/>
    <n v="913"/>
    <n v="45790"/>
    <m/>
    <s v="Ignacio Gascón"/>
    <m/>
    <m/>
    <m/>
    <n v="0"/>
    <m/>
    <m/>
    <m/>
    <m/>
    <m/>
    <m/>
    <m/>
    <m/>
    <m/>
    <m/>
    <m/>
    <m/>
    <m/>
    <m/>
    <m/>
    <m/>
    <m/>
    <m/>
    <m/>
    <x v="5"/>
    <n v="0"/>
    <n v="0"/>
    <n v="0"/>
    <x v="0"/>
    <m/>
    <m/>
    <n v="91.3"/>
    <x v="0"/>
  </r>
  <r>
    <x v="39"/>
    <n v="37173"/>
    <x v="5539"/>
    <n v="1510"/>
    <n v="45790"/>
    <n v="45964"/>
    <s v="Ignacio Gascón"/>
    <m/>
    <s v="FASE 2"/>
    <m/>
    <n v="0"/>
    <m/>
    <m/>
    <m/>
    <m/>
    <m/>
    <m/>
    <m/>
    <m/>
    <m/>
    <m/>
    <m/>
    <m/>
    <m/>
    <m/>
    <m/>
    <m/>
    <m/>
    <m/>
    <m/>
    <x v="5"/>
    <n v="0"/>
    <n v="0"/>
    <n v="0"/>
    <x v="0"/>
    <m/>
    <m/>
    <n v="151"/>
    <x v="0"/>
  </r>
  <r>
    <x v="39"/>
    <n v="37175"/>
    <x v="5540"/>
    <n v="445"/>
    <n v="45790"/>
    <m/>
    <s v="Ignacio Gascón"/>
    <m/>
    <m/>
    <m/>
    <n v="0"/>
    <m/>
    <m/>
    <m/>
    <m/>
    <m/>
    <m/>
    <m/>
    <m/>
    <m/>
    <m/>
    <m/>
    <m/>
    <m/>
    <m/>
    <m/>
    <m/>
    <m/>
    <m/>
    <m/>
    <x v="5"/>
    <n v="0"/>
    <n v="0"/>
    <n v="0"/>
    <x v="0"/>
    <m/>
    <m/>
    <n v="44.5"/>
    <x v="0"/>
  </r>
  <r>
    <x v="39"/>
    <n v="37174"/>
    <x v="5541"/>
    <n v="1001"/>
    <n v="45790"/>
    <n v="45964"/>
    <s v="Ignacio Gascón"/>
    <m/>
    <s v="FASE 2"/>
    <m/>
    <n v="0"/>
    <m/>
    <m/>
    <m/>
    <m/>
    <m/>
    <m/>
    <m/>
    <m/>
    <m/>
    <m/>
    <m/>
    <m/>
    <m/>
    <m/>
    <m/>
    <m/>
    <m/>
    <m/>
    <m/>
    <x v="5"/>
    <n v="0"/>
    <n v="0"/>
    <n v="0"/>
    <x v="0"/>
    <m/>
    <m/>
    <n v="100.1"/>
    <x v="0"/>
  </r>
  <r>
    <x v="39"/>
    <n v="37176"/>
    <x v="5542"/>
    <n v="135"/>
    <n v="45790"/>
    <m/>
    <s v="Ignacio Gascón"/>
    <m/>
    <m/>
    <m/>
    <n v="0"/>
    <m/>
    <m/>
    <m/>
    <m/>
    <m/>
    <m/>
    <m/>
    <m/>
    <m/>
    <m/>
    <m/>
    <m/>
    <m/>
    <m/>
    <m/>
    <m/>
    <m/>
    <m/>
    <m/>
    <x v="5"/>
    <n v="0"/>
    <n v="0"/>
    <n v="0"/>
    <x v="0"/>
    <m/>
    <m/>
    <n v="13.5"/>
    <x v="0"/>
  </r>
  <r>
    <x v="39"/>
    <n v="37177"/>
    <x v="5543"/>
    <n v="282"/>
    <n v="45790"/>
    <m/>
    <s v="Ignacio Gascón"/>
    <m/>
    <m/>
    <m/>
    <n v="0"/>
    <m/>
    <m/>
    <m/>
    <m/>
    <m/>
    <m/>
    <m/>
    <m/>
    <m/>
    <m/>
    <m/>
    <m/>
    <m/>
    <m/>
    <m/>
    <m/>
    <m/>
    <m/>
    <m/>
    <x v="5"/>
    <n v="0"/>
    <n v="0"/>
    <n v="0"/>
    <x v="0"/>
    <m/>
    <m/>
    <n v="28.2"/>
    <x v="0"/>
  </r>
  <r>
    <x v="39"/>
    <n v="37178"/>
    <x v="5544"/>
    <n v="80"/>
    <n v="45790"/>
    <m/>
    <s v="Ignacio Gascón"/>
    <m/>
    <m/>
    <m/>
    <n v="0"/>
    <m/>
    <m/>
    <m/>
    <m/>
    <m/>
    <m/>
    <m/>
    <m/>
    <m/>
    <m/>
    <m/>
    <m/>
    <m/>
    <m/>
    <m/>
    <m/>
    <m/>
    <m/>
    <m/>
    <x v="5"/>
    <n v="0"/>
    <n v="0"/>
    <n v="0"/>
    <x v="0"/>
    <m/>
    <m/>
    <n v="8"/>
    <x v="0"/>
  </r>
  <r>
    <x v="39"/>
    <n v="37179"/>
    <x v="5545"/>
    <n v="197"/>
    <n v="45790"/>
    <m/>
    <s v="Ignacio Gascón"/>
    <m/>
    <m/>
    <m/>
    <n v="0"/>
    <m/>
    <m/>
    <m/>
    <m/>
    <m/>
    <m/>
    <m/>
    <m/>
    <m/>
    <m/>
    <m/>
    <m/>
    <m/>
    <m/>
    <m/>
    <m/>
    <m/>
    <m/>
    <m/>
    <x v="5"/>
    <n v="0"/>
    <n v="0"/>
    <n v="0"/>
    <x v="0"/>
    <m/>
    <m/>
    <n v="19.7"/>
    <x v="0"/>
  </r>
  <r>
    <x v="39"/>
    <n v="37180"/>
    <x v="5546"/>
    <n v="57"/>
    <n v="45790"/>
    <m/>
    <s v="Ignacio Gascón"/>
    <m/>
    <m/>
    <m/>
    <n v="0"/>
    <m/>
    <m/>
    <m/>
    <m/>
    <m/>
    <m/>
    <m/>
    <m/>
    <m/>
    <m/>
    <m/>
    <m/>
    <m/>
    <m/>
    <m/>
    <m/>
    <m/>
    <m/>
    <m/>
    <x v="5"/>
    <n v="0"/>
    <n v="0"/>
    <n v="0"/>
    <x v="0"/>
    <m/>
    <m/>
    <n v="5.7"/>
    <x v="0"/>
  </r>
  <r>
    <x v="39"/>
    <n v="37181"/>
    <x v="5547"/>
    <n v="250"/>
    <n v="45790"/>
    <m/>
    <s v="Ignacio Gascón"/>
    <m/>
    <m/>
    <m/>
    <n v="0"/>
    <m/>
    <m/>
    <m/>
    <m/>
    <m/>
    <m/>
    <m/>
    <m/>
    <m/>
    <m/>
    <m/>
    <m/>
    <m/>
    <m/>
    <m/>
    <m/>
    <m/>
    <m/>
    <m/>
    <x v="5"/>
    <n v="0"/>
    <n v="0"/>
    <n v="0"/>
    <x v="0"/>
    <m/>
    <m/>
    <n v="25"/>
    <x v="0"/>
  </r>
  <r>
    <x v="39"/>
    <n v="37183"/>
    <x v="5548"/>
    <n v="387"/>
    <n v="45790"/>
    <m/>
    <s v="Ignacio Gascón"/>
    <m/>
    <m/>
    <m/>
    <n v="0"/>
    <m/>
    <m/>
    <m/>
    <m/>
    <m/>
    <m/>
    <m/>
    <m/>
    <m/>
    <m/>
    <m/>
    <m/>
    <m/>
    <m/>
    <m/>
    <m/>
    <m/>
    <m/>
    <m/>
    <x v="5"/>
    <n v="0"/>
    <n v="0"/>
    <n v="0"/>
    <x v="0"/>
    <m/>
    <m/>
    <n v="38.700000000000003"/>
    <x v="0"/>
  </r>
  <r>
    <x v="39"/>
    <n v="37182"/>
    <x v="5549"/>
    <n v="82"/>
    <n v="45790"/>
    <m/>
    <s v="Ignacio Gascón"/>
    <m/>
    <m/>
    <m/>
    <n v="0"/>
    <m/>
    <m/>
    <m/>
    <m/>
    <m/>
    <m/>
    <m/>
    <m/>
    <m/>
    <m/>
    <m/>
    <m/>
    <m/>
    <m/>
    <m/>
    <m/>
    <m/>
    <m/>
    <m/>
    <x v="5"/>
    <n v="0"/>
    <n v="0"/>
    <n v="0"/>
    <x v="0"/>
    <m/>
    <m/>
    <n v="8.1999999999999993"/>
    <x v="0"/>
  </r>
  <r>
    <x v="39"/>
    <n v="37184"/>
    <x v="5550"/>
    <n v="251"/>
    <n v="45790"/>
    <m/>
    <s v="Ignacio Gascón"/>
    <m/>
    <m/>
    <m/>
    <n v="0"/>
    <m/>
    <m/>
    <m/>
    <m/>
    <m/>
    <m/>
    <m/>
    <m/>
    <m/>
    <m/>
    <m/>
    <m/>
    <m/>
    <m/>
    <m/>
    <m/>
    <m/>
    <m/>
    <m/>
    <x v="5"/>
    <n v="0"/>
    <n v="0"/>
    <n v="0"/>
    <x v="0"/>
    <m/>
    <m/>
    <n v="25.1"/>
    <x v="0"/>
  </r>
  <r>
    <x v="39"/>
    <n v="37186"/>
    <x v="5551"/>
    <n v="101"/>
    <n v="45790"/>
    <m/>
    <s v="Ignacio Gascón"/>
    <m/>
    <m/>
    <m/>
    <n v="0"/>
    <m/>
    <m/>
    <m/>
    <m/>
    <m/>
    <m/>
    <m/>
    <m/>
    <m/>
    <m/>
    <m/>
    <m/>
    <m/>
    <m/>
    <m/>
    <m/>
    <m/>
    <m/>
    <m/>
    <x v="5"/>
    <n v="0"/>
    <n v="0"/>
    <n v="0"/>
    <x v="0"/>
    <m/>
    <m/>
    <n v="10.1"/>
    <x v="0"/>
  </r>
  <r>
    <x v="39"/>
    <n v="37187"/>
    <x v="5552"/>
    <n v="613"/>
    <n v="45790"/>
    <n v="45830"/>
    <s v="Ignacio Gascón"/>
    <s v="rechazado 22/5"/>
    <s v="FASE 2"/>
    <m/>
    <n v="0"/>
    <m/>
    <m/>
    <m/>
    <m/>
    <m/>
    <m/>
    <m/>
    <m/>
    <m/>
    <m/>
    <m/>
    <m/>
    <m/>
    <m/>
    <m/>
    <m/>
    <m/>
    <m/>
    <m/>
    <x v="5"/>
    <n v="0"/>
    <n v="0"/>
    <n v="0"/>
    <x v="0"/>
    <m/>
    <m/>
    <n v="61.3"/>
    <x v="0"/>
  </r>
  <r>
    <x v="39"/>
    <n v="37188"/>
    <x v="5553"/>
    <n v="158"/>
    <n v="45790"/>
    <m/>
    <s v="Ignacio Gascón"/>
    <m/>
    <m/>
    <m/>
    <n v="0"/>
    <m/>
    <m/>
    <m/>
    <m/>
    <m/>
    <m/>
    <m/>
    <m/>
    <m/>
    <m/>
    <m/>
    <m/>
    <m/>
    <m/>
    <m/>
    <m/>
    <m/>
    <m/>
    <m/>
    <x v="5"/>
    <n v="0"/>
    <n v="0"/>
    <n v="0"/>
    <x v="0"/>
    <m/>
    <m/>
    <n v="15.8"/>
    <x v="0"/>
  </r>
  <r>
    <x v="39"/>
    <n v="37189"/>
    <x v="5554"/>
    <n v="105"/>
    <n v="45790"/>
    <m/>
    <s v="Ignacio Gascón"/>
    <m/>
    <m/>
    <m/>
    <n v="0"/>
    <m/>
    <m/>
    <m/>
    <m/>
    <m/>
    <m/>
    <m/>
    <m/>
    <m/>
    <m/>
    <m/>
    <m/>
    <m/>
    <m/>
    <m/>
    <m/>
    <m/>
    <m/>
    <m/>
    <x v="5"/>
    <n v="0"/>
    <n v="0"/>
    <n v="0"/>
    <x v="0"/>
    <m/>
    <m/>
    <n v="10.5"/>
    <x v="0"/>
  </r>
  <r>
    <x v="39"/>
    <n v="37190"/>
    <x v="5555"/>
    <n v="176"/>
    <n v="45790"/>
    <m/>
    <s v="Ignacio Gascón"/>
    <m/>
    <m/>
    <m/>
    <n v="0"/>
    <m/>
    <m/>
    <m/>
    <m/>
    <m/>
    <m/>
    <m/>
    <m/>
    <m/>
    <m/>
    <m/>
    <m/>
    <m/>
    <m/>
    <m/>
    <m/>
    <m/>
    <m/>
    <m/>
    <x v="5"/>
    <n v="0"/>
    <n v="0"/>
    <n v="0"/>
    <x v="0"/>
    <m/>
    <m/>
    <n v="17.600000000000001"/>
    <x v="0"/>
  </r>
  <r>
    <x v="39"/>
    <n v="37191"/>
    <x v="5556"/>
    <n v="88"/>
    <n v="45790"/>
    <m/>
    <s v="Ignacio Gascón"/>
    <n v="45965"/>
    <s v="FASE 2"/>
    <m/>
    <n v="0"/>
    <m/>
    <m/>
    <m/>
    <m/>
    <m/>
    <m/>
    <m/>
    <m/>
    <m/>
    <m/>
    <m/>
    <m/>
    <m/>
    <m/>
    <m/>
    <m/>
    <m/>
    <m/>
    <m/>
    <x v="5"/>
    <n v="0"/>
    <n v="0"/>
    <n v="0"/>
    <x v="0"/>
    <m/>
    <m/>
    <n v="8.8000000000000007"/>
    <x v="0"/>
  </r>
  <r>
    <x v="39"/>
    <n v="37192"/>
    <x v="5557"/>
    <n v="447"/>
    <n v="45790"/>
    <m/>
    <s v="Ignacio Gascón"/>
    <m/>
    <m/>
    <m/>
    <n v="0"/>
    <m/>
    <m/>
    <m/>
    <m/>
    <m/>
    <m/>
    <m/>
    <m/>
    <m/>
    <m/>
    <m/>
    <m/>
    <m/>
    <m/>
    <m/>
    <m/>
    <m/>
    <m/>
    <m/>
    <x v="5"/>
    <n v="0"/>
    <n v="0"/>
    <n v="0"/>
    <x v="0"/>
    <m/>
    <m/>
    <n v="44.7"/>
    <x v="0"/>
  </r>
  <r>
    <x v="39"/>
    <n v="37193"/>
    <x v="5558"/>
    <n v="381"/>
    <n v="45790"/>
    <m/>
    <s v="Ignacio Gascón"/>
    <m/>
    <m/>
    <m/>
    <n v="0"/>
    <m/>
    <m/>
    <m/>
    <m/>
    <m/>
    <m/>
    <m/>
    <m/>
    <m/>
    <m/>
    <m/>
    <m/>
    <m/>
    <m/>
    <m/>
    <m/>
    <m/>
    <m/>
    <m/>
    <x v="5"/>
    <n v="0"/>
    <n v="0"/>
    <n v="0"/>
    <x v="0"/>
    <m/>
    <m/>
    <n v="38.1"/>
    <x v="0"/>
  </r>
  <r>
    <x v="39"/>
    <n v="37194"/>
    <x v="5559"/>
    <n v="252"/>
    <n v="45790"/>
    <m/>
    <s v="Ignacio Gascón"/>
    <m/>
    <m/>
    <m/>
    <n v="0"/>
    <m/>
    <m/>
    <m/>
    <m/>
    <m/>
    <m/>
    <m/>
    <m/>
    <m/>
    <m/>
    <m/>
    <m/>
    <m/>
    <m/>
    <m/>
    <m/>
    <m/>
    <m/>
    <m/>
    <x v="5"/>
    <n v="0"/>
    <n v="0"/>
    <n v="0"/>
    <x v="0"/>
    <m/>
    <m/>
    <n v="25.2"/>
    <x v="0"/>
  </r>
  <r>
    <x v="39"/>
    <n v="37195"/>
    <x v="5560"/>
    <n v="43"/>
    <n v="45790"/>
    <m/>
    <s v="Ignacio Gascón"/>
    <m/>
    <m/>
    <m/>
    <n v="0"/>
    <m/>
    <m/>
    <m/>
    <m/>
    <m/>
    <m/>
    <m/>
    <m/>
    <m/>
    <m/>
    <m/>
    <m/>
    <m/>
    <m/>
    <m/>
    <m/>
    <m/>
    <m/>
    <m/>
    <x v="5"/>
    <n v="0"/>
    <n v="0"/>
    <n v="0"/>
    <x v="0"/>
    <m/>
    <m/>
    <n v="4.3"/>
    <x v="0"/>
  </r>
  <r>
    <x v="39"/>
    <n v="37196"/>
    <x v="5561"/>
    <n v="53"/>
    <n v="45790"/>
    <m/>
    <s v="Ignacio Gascón"/>
    <m/>
    <m/>
    <m/>
    <n v="0"/>
    <m/>
    <m/>
    <m/>
    <m/>
    <m/>
    <m/>
    <m/>
    <m/>
    <m/>
    <m/>
    <m/>
    <m/>
    <m/>
    <m/>
    <m/>
    <m/>
    <m/>
    <m/>
    <m/>
    <x v="5"/>
    <n v="0"/>
    <n v="0"/>
    <n v="0"/>
    <x v="0"/>
    <m/>
    <m/>
    <n v="5.3"/>
    <x v="0"/>
  </r>
  <r>
    <x v="39"/>
    <n v="37197"/>
    <x v="5562"/>
    <n v="85"/>
    <n v="45790"/>
    <m/>
    <s v="Ignacio Gascón"/>
    <m/>
    <m/>
    <m/>
    <n v="0"/>
    <m/>
    <m/>
    <m/>
    <m/>
    <m/>
    <m/>
    <m/>
    <m/>
    <m/>
    <m/>
    <m/>
    <m/>
    <m/>
    <m/>
    <m/>
    <m/>
    <m/>
    <m/>
    <m/>
    <x v="5"/>
    <n v="0"/>
    <n v="0"/>
    <n v="0"/>
    <x v="0"/>
    <m/>
    <m/>
    <n v="8.5"/>
    <x v="0"/>
  </r>
  <r>
    <x v="39"/>
    <n v="37198"/>
    <x v="5563"/>
    <n v="245"/>
    <n v="45790"/>
    <m/>
    <s v="Ignacio Gascón"/>
    <m/>
    <m/>
    <m/>
    <n v="0"/>
    <m/>
    <m/>
    <m/>
    <m/>
    <m/>
    <m/>
    <m/>
    <m/>
    <m/>
    <m/>
    <m/>
    <m/>
    <m/>
    <m/>
    <m/>
    <m/>
    <m/>
    <m/>
    <m/>
    <x v="5"/>
    <n v="0"/>
    <n v="0"/>
    <n v="0"/>
    <x v="0"/>
    <m/>
    <m/>
    <n v="24.5"/>
    <x v="0"/>
  </r>
  <r>
    <x v="39"/>
    <n v="37199"/>
    <x v="5564"/>
    <n v="127"/>
    <n v="45790"/>
    <m/>
    <s v="Ignacio Gascón"/>
    <m/>
    <m/>
    <m/>
    <n v="0"/>
    <m/>
    <m/>
    <m/>
    <m/>
    <m/>
    <m/>
    <m/>
    <m/>
    <m/>
    <m/>
    <m/>
    <m/>
    <m/>
    <m/>
    <m/>
    <m/>
    <m/>
    <m/>
    <m/>
    <x v="5"/>
    <n v="0"/>
    <n v="0"/>
    <n v="0"/>
    <x v="0"/>
    <m/>
    <m/>
    <n v="12.7"/>
    <x v="0"/>
  </r>
  <r>
    <x v="39"/>
    <n v="37200"/>
    <x v="5565"/>
    <n v="198"/>
    <n v="45790"/>
    <m/>
    <s v="Ignacio Gascón"/>
    <m/>
    <m/>
    <m/>
    <n v="0"/>
    <m/>
    <m/>
    <m/>
    <m/>
    <m/>
    <m/>
    <m/>
    <m/>
    <m/>
    <m/>
    <m/>
    <m/>
    <m/>
    <m/>
    <m/>
    <m/>
    <m/>
    <m/>
    <m/>
    <x v="5"/>
    <n v="0"/>
    <n v="0"/>
    <n v="0"/>
    <x v="0"/>
    <m/>
    <m/>
    <n v="19.8"/>
    <x v="0"/>
  </r>
  <r>
    <x v="39"/>
    <n v="37201"/>
    <x v="5566"/>
    <n v="262"/>
    <n v="45790"/>
    <m/>
    <s v="Ignacio Gascón"/>
    <m/>
    <m/>
    <m/>
    <n v="0"/>
    <m/>
    <m/>
    <m/>
    <m/>
    <m/>
    <m/>
    <m/>
    <m/>
    <m/>
    <m/>
    <m/>
    <m/>
    <m/>
    <m/>
    <m/>
    <m/>
    <m/>
    <m/>
    <m/>
    <x v="5"/>
    <n v="0"/>
    <n v="0"/>
    <n v="0"/>
    <x v="0"/>
    <m/>
    <m/>
    <n v="26.2"/>
    <x v="0"/>
  </r>
  <r>
    <x v="39"/>
    <n v="37202"/>
    <x v="5567"/>
    <n v="1331"/>
    <n v="45790"/>
    <n v="45964"/>
    <s v="Ignacio Gascón"/>
    <m/>
    <s v="FASE 2"/>
    <m/>
    <n v="0"/>
    <m/>
    <m/>
    <m/>
    <m/>
    <m/>
    <m/>
    <m/>
    <m/>
    <m/>
    <m/>
    <m/>
    <m/>
    <m/>
    <m/>
    <m/>
    <m/>
    <m/>
    <m/>
    <m/>
    <x v="5"/>
    <n v="0"/>
    <n v="0"/>
    <n v="0"/>
    <x v="0"/>
    <m/>
    <m/>
    <n v="133.1"/>
    <x v="0"/>
  </r>
  <r>
    <x v="39"/>
    <n v="37203"/>
    <x v="5568"/>
    <n v="148"/>
    <n v="45790"/>
    <m/>
    <s v="Ignacio Gascón"/>
    <m/>
    <m/>
    <m/>
    <n v="0"/>
    <m/>
    <m/>
    <m/>
    <m/>
    <m/>
    <m/>
    <m/>
    <m/>
    <m/>
    <m/>
    <m/>
    <m/>
    <m/>
    <m/>
    <m/>
    <m/>
    <m/>
    <m/>
    <m/>
    <x v="5"/>
    <n v="0"/>
    <n v="0"/>
    <n v="0"/>
    <x v="0"/>
    <m/>
    <m/>
    <n v="14.8"/>
    <x v="0"/>
  </r>
  <r>
    <x v="39"/>
    <n v="37204"/>
    <x v="5569"/>
    <n v="229"/>
    <n v="45790"/>
    <m/>
    <s v="Ignacio Gascón"/>
    <m/>
    <m/>
    <m/>
    <n v="0"/>
    <m/>
    <m/>
    <m/>
    <m/>
    <m/>
    <m/>
    <m/>
    <m/>
    <m/>
    <m/>
    <m/>
    <m/>
    <m/>
    <m/>
    <m/>
    <m/>
    <m/>
    <m/>
    <m/>
    <x v="5"/>
    <n v="0"/>
    <n v="0"/>
    <n v="0"/>
    <x v="0"/>
    <m/>
    <m/>
    <n v="22.9"/>
    <x v="0"/>
  </r>
  <r>
    <x v="39"/>
    <n v="37205"/>
    <x v="5570"/>
    <n v="224"/>
    <n v="45790"/>
    <m/>
    <s v="Ignacio Gascón"/>
    <m/>
    <m/>
    <m/>
    <n v="0"/>
    <m/>
    <m/>
    <m/>
    <m/>
    <m/>
    <m/>
    <m/>
    <m/>
    <m/>
    <m/>
    <m/>
    <m/>
    <m/>
    <m/>
    <m/>
    <m/>
    <m/>
    <m/>
    <m/>
    <x v="5"/>
    <n v="0"/>
    <n v="0"/>
    <n v="0"/>
    <x v="0"/>
    <m/>
    <m/>
    <n v="22.4"/>
    <x v="0"/>
  </r>
  <r>
    <x v="39"/>
    <n v="37206"/>
    <x v="5571"/>
    <n v="88"/>
    <n v="45790"/>
    <m/>
    <s v="Ignacio Gascón"/>
    <m/>
    <m/>
    <m/>
    <n v="0"/>
    <m/>
    <m/>
    <m/>
    <m/>
    <m/>
    <m/>
    <m/>
    <m/>
    <m/>
    <m/>
    <m/>
    <m/>
    <m/>
    <m/>
    <m/>
    <m/>
    <m/>
    <m/>
    <m/>
    <x v="5"/>
    <n v="0"/>
    <n v="0"/>
    <n v="0"/>
    <x v="0"/>
    <m/>
    <m/>
    <n v="8.8000000000000007"/>
    <x v="0"/>
  </r>
  <r>
    <x v="39"/>
    <n v="37207"/>
    <x v="5572"/>
    <n v="566"/>
    <n v="45790"/>
    <m/>
    <s v="Ignacio Gascón"/>
    <m/>
    <m/>
    <m/>
    <n v="0"/>
    <m/>
    <m/>
    <m/>
    <m/>
    <m/>
    <m/>
    <m/>
    <m/>
    <m/>
    <m/>
    <m/>
    <m/>
    <m/>
    <m/>
    <m/>
    <m/>
    <m/>
    <m/>
    <m/>
    <x v="5"/>
    <n v="0"/>
    <n v="0"/>
    <n v="0"/>
    <x v="0"/>
    <m/>
    <m/>
    <n v="56.6"/>
    <x v="0"/>
  </r>
  <r>
    <x v="39"/>
    <n v="37208"/>
    <x v="5573"/>
    <n v="76"/>
    <n v="45790"/>
    <m/>
    <s v="Ignacio Gascón"/>
    <m/>
    <m/>
    <m/>
    <n v="0"/>
    <m/>
    <m/>
    <m/>
    <m/>
    <m/>
    <m/>
    <m/>
    <m/>
    <m/>
    <m/>
    <m/>
    <m/>
    <m/>
    <m/>
    <m/>
    <m/>
    <m/>
    <m/>
    <m/>
    <x v="5"/>
    <n v="0"/>
    <n v="0"/>
    <n v="0"/>
    <x v="0"/>
    <m/>
    <m/>
    <n v="7.6"/>
    <x v="0"/>
  </r>
  <r>
    <x v="39"/>
    <n v="37209"/>
    <x v="5574"/>
    <n v="510"/>
    <n v="45790"/>
    <m/>
    <s v="Ignacio Gascón"/>
    <m/>
    <m/>
    <m/>
    <n v="0"/>
    <m/>
    <m/>
    <m/>
    <m/>
    <m/>
    <m/>
    <m/>
    <m/>
    <m/>
    <m/>
    <m/>
    <m/>
    <m/>
    <m/>
    <m/>
    <m/>
    <m/>
    <m/>
    <m/>
    <x v="5"/>
    <n v="0"/>
    <n v="0"/>
    <n v="0"/>
    <x v="0"/>
    <m/>
    <m/>
    <n v="51"/>
    <x v="0"/>
  </r>
  <r>
    <x v="39"/>
    <n v="37211"/>
    <x v="5575"/>
    <n v="198"/>
    <n v="45790"/>
    <m/>
    <s v="Ignacio Gascón"/>
    <m/>
    <m/>
    <m/>
    <n v="0"/>
    <m/>
    <m/>
    <m/>
    <m/>
    <m/>
    <m/>
    <m/>
    <m/>
    <m/>
    <m/>
    <m/>
    <m/>
    <m/>
    <m/>
    <m/>
    <m/>
    <m/>
    <m/>
    <m/>
    <x v="5"/>
    <n v="0"/>
    <n v="0"/>
    <n v="0"/>
    <x v="0"/>
    <m/>
    <m/>
    <n v="19.8"/>
    <x v="0"/>
  </r>
  <r>
    <x v="39"/>
    <n v="37213"/>
    <x v="5576"/>
    <n v="74"/>
    <n v="45790"/>
    <m/>
    <s v="Ignacio Gascón"/>
    <m/>
    <m/>
    <m/>
    <n v="0"/>
    <m/>
    <m/>
    <m/>
    <m/>
    <m/>
    <m/>
    <m/>
    <m/>
    <m/>
    <m/>
    <m/>
    <m/>
    <m/>
    <m/>
    <m/>
    <m/>
    <m/>
    <m/>
    <m/>
    <x v="5"/>
    <n v="0"/>
    <n v="0"/>
    <n v="0"/>
    <x v="0"/>
    <m/>
    <m/>
    <n v="7.4"/>
    <x v="0"/>
  </r>
  <r>
    <x v="39"/>
    <n v="37214"/>
    <x v="5577"/>
    <n v="120"/>
    <n v="45790"/>
    <m/>
    <s v="Ignacio Gascón"/>
    <m/>
    <m/>
    <m/>
    <n v="0"/>
    <m/>
    <m/>
    <m/>
    <m/>
    <m/>
    <m/>
    <m/>
    <m/>
    <m/>
    <m/>
    <m/>
    <m/>
    <m/>
    <m/>
    <m/>
    <m/>
    <m/>
    <m/>
    <m/>
    <x v="5"/>
    <n v="0"/>
    <n v="0"/>
    <n v="0"/>
    <x v="0"/>
    <m/>
    <m/>
    <n v="12"/>
    <x v="0"/>
  </r>
  <r>
    <x v="39"/>
    <n v="37215"/>
    <x v="5578"/>
    <n v="160"/>
    <n v="45790"/>
    <m/>
    <s v="Ignacio Gascón"/>
    <m/>
    <m/>
    <m/>
    <n v="0"/>
    <m/>
    <m/>
    <m/>
    <m/>
    <m/>
    <m/>
    <m/>
    <m/>
    <m/>
    <m/>
    <m/>
    <m/>
    <m/>
    <m/>
    <m/>
    <m/>
    <m/>
    <m/>
    <m/>
    <x v="5"/>
    <n v="0"/>
    <n v="0"/>
    <n v="0"/>
    <x v="0"/>
    <m/>
    <m/>
    <n v="16"/>
    <x v="0"/>
  </r>
  <r>
    <x v="39"/>
    <n v="37212"/>
    <x v="5579"/>
    <n v="133"/>
    <n v="45790"/>
    <m/>
    <s v="Ignacio Gascón"/>
    <m/>
    <m/>
    <m/>
    <n v="0"/>
    <m/>
    <m/>
    <m/>
    <m/>
    <m/>
    <m/>
    <m/>
    <m/>
    <m/>
    <m/>
    <m/>
    <m/>
    <m/>
    <m/>
    <m/>
    <m/>
    <m/>
    <m/>
    <m/>
    <x v="5"/>
    <n v="0"/>
    <n v="0"/>
    <n v="0"/>
    <x v="0"/>
    <m/>
    <m/>
    <n v="13.3"/>
    <x v="0"/>
  </r>
  <r>
    <x v="39"/>
    <n v="37216"/>
    <x v="5580"/>
    <n v="311"/>
    <n v="45790"/>
    <m/>
    <s v="Ignacio Gascón"/>
    <m/>
    <m/>
    <m/>
    <n v="0"/>
    <m/>
    <m/>
    <m/>
    <m/>
    <m/>
    <m/>
    <m/>
    <m/>
    <m/>
    <m/>
    <m/>
    <m/>
    <m/>
    <m/>
    <m/>
    <m/>
    <m/>
    <m/>
    <m/>
    <x v="5"/>
    <n v="0"/>
    <n v="0"/>
    <n v="0"/>
    <x v="0"/>
    <m/>
    <m/>
    <n v="31.1"/>
    <x v="0"/>
  </r>
  <r>
    <x v="39"/>
    <n v="37217"/>
    <x v="5581"/>
    <n v="56"/>
    <n v="45791"/>
    <m/>
    <s v="Ignacio Gascón"/>
    <m/>
    <m/>
    <m/>
    <n v="0"/>
    <m/>
    <m/>
    <m/>
    <m/>
    <m/>
    <m/>
    <m/>
    <m/>
    <m/>
    <m/>
    <m/>
    <m/>
    <m/>
    <m/>
    <m/>
    <m/>
    <m/>
    <m/>
    <m/>
    <x v="5"/>
    <n v="0"/>
    <n v="0"/>
    <n v="0"/>
    <x v="0"/>
    <m/>
    <m/>
    <n v="5.6"/>
    <x v="0"/>
  </r>
  <r>
    <x v="39"/>
    <n v="37218"/>
    <x v="5582"/>
    <n v="44"/>
    <n v="45791"/>
    <m/>
    <s v="Ignacio Gascón"/>
    <m/>
    <m/>
    <m/>
    <n v="0"/>
    <m/>
    <m/>
    <m/>
    <m/>
    <m/>
    <m/>
    <m/>
    <m/>
    <m/>
    <m/>
    <m/>
    <m/>
    <m/>
    <m/>
    <m/>
    <m/>
    <m/>
    <m/>
    <m/>
    <x v="5"/>
    <n v="0"/>
    <n v="0"/>
    <n v="0"/>
    <x v="0"/>
    <m/>
    <m/>
    <n v="4.4000000000000004"/>
    <x v="0"/>
  </r>
  <r>
    <x v="39"/>
    <n v="37219"/>
    <x v="5583"/>
    <n v="151"/>
    <n v="45791"/>
    <m/>
    <s v="Ignacio Gascón"/>
    <m/>
    <m/>
    <m/>
    <n v="0"/>
    <m/>
    <m/>
    <m/>
    <m/>
    <m/>
    <m/>
    <m/>
    <m/>
    <m/>
    <m/>
    <m/>
    <m/>
    <m/>
    <m/>
    <m/>
    <m/>
    <m/>
    <m/>
    <m/>
    <x v="5"/>
    <n v="0"/>
    <n v="0"/>
    <n v="0"/>
    <x v="0"/>
    <m/>
    <m/>
    <n v="15.1"/>
    <x v="0"/>
  </r>
  <r>
    <x v="39"/>
    <n v="37221"/>
    <x v="5584"/>
    <n v="362"/>
    <n v="45791"/>
    <m/>
    <s v="Ignacio Gascón"/>
    <m/>
    <m/>
    <m/>
    <n v="0"/>
    <m/>
    <m/>
    <m/>
    <m/>
    <m/>
    <m/>
    <m/>
    <m/>
    <m/>
    <m/>
    <m/>
    <m/>
    <m/>
    <m/>
    <m/>
    <m/>
    <m/>
    <m/>
    <m/>
    <x v="5"/>
    <n v="0"/>
    <n v="0"/>
    <n v="0"/>
    <x v="0"/>
    <m/>
    <m/>
    <n v="36.200000000000003"/>
    <x v="0"/>
  </r>
  <r>
    <x v="39"/>
    <n v="37222"/>
    <x v="5585"/>
    <n v="76"/>
    <n v="45791"/>
    <m/>
    <s v="Ignacio Gascón"/>
    <m/>
    <m/>
    <m/>
    <n v="0"/>
    <m/>
    <m/>
    <m/>
    <m/>
    <m/>
    <m/>
    <m/>
    <m/>
    <m/>
    <m/>
    <m/>
    <m/>
    <m/>
    <m/>
    <m/>
    <m/>
    <m/>
    <m/>
    <m/>
    <x v="5"/>
    <n v="0"/>
    <n v="0"/>
    <n v="0"/>
    <x v="0"/>
    <m/>
    <m/>
    <n v="7.6"/>
    <x v="0"/>
  </r>
  <r>
    <x v="39"/>
    <n v="37223"/>
    <x v="5586"/>
    <n v="94"/>
    <n v="45791"/>
    <m/>
    <s v="Ignacio Gascón"/>
    <m/>
    <m/>
    <m/>
    <n v="0"/>
    <m/>
    <m/>
    <m/>
    <m/>
    <m/>
    <m/>
    <m/>
    <m/>
    <m/>
    <m/>
    <m/>
    <m/>
    <m/>
    <m/>
    <m/>
    <m/>
    <m/>
    <m/>
    <m/>
    <x v="5"/>
    <n v="0"/>
    <n v="0"/>
    <n v="0"/>
    <x v="0"/>
    <m/>
    <m/>
    <n v="9.4"/>
    <x v="0"/>
  </r>
  <r>
    <x v="39"/>
    <n v="37224"/>
    <x v="5587"/>
    <n v="182"/>
    <n v="45791"/>
    <m/>
    <s v="Ignacio Gascón"/>
    <n v="45818"/>
    <s v="FASE 2"/>
    <s v="Responder requeriria una reelaboración"/>
    <n v="0"/>
    <m/>
    <m/>
    <m/>
    <m/>
    <m/>
    <m/>
    <m/>
    <m/>
    <m/>
    <m/>
    <m/>
    <m/>
    <m/>
    <m/>
    <m/>
    <m/>
    <m/>
    <m/>
    <m/>
    <x v="5"/>
    <n v="0"/>
    <n v="0"/>
    <n v="0"/>
    <x v="0"/>
    <m/>
    <m/>
    <n v="18.2"/>
    <x v="0"/>
  </r>
  <r>
    <x v="39"/>
    <n v="37225"/>
    <x v="5588"/>
    <n v="114"/>
    <n v="45791"/>
    <m/>
    <s v="Ignacio Gascón"/>
    <n v="45818"/>
    <s v="FASE 2"/>
    <s v="Responder requeriria una reelaboración"/>
    <n v="0"/>
    <m/>
    <m/>
    <m/>
    <m/>
    <m/>
    <m/>
    <m/>
    <m/>
    <m/>
    <m/>
    <m/>
    <m/>
    <m/>
    <m/>
    <m/>
    <m/>
    <m/>
    <m/>
    <m/>
    <x v="5"/>
    <n v="0"/>
    <n v="0"/>
    <n v="0"/>
    <x v="0"/>
    <m/>
    <m/>
    <n v="11.4"/>
    <x v="0"/>
  </r>
  <r>
    <x v="39"/>
    <n v="37226"/>
    <x v="5589"/>
    <n v="151"/>
    <n v="45791"/>
    <m/>
    <s v="Ignacio Gascón"/>
    <n v="45807"/>
    <s v="OK"/>
    <m/>
    <n v="5"/>
    <n v="45806"/>
    <n v="0"/>
    <s v="No"/>
    <s v="No"/>
    <s v="Si"/>
    <n v="100"/>
    <n v="0"/>
    <n v="0"/>
    <n v="1"/>
    <n v="0"/>
    <n v="0"/>
    <n v="0"/>
    <s v="Si"/>
    <s v="No"/>
    <s v="No"/>
    <m/>
    <m/>
    <m/>
    <m/>
    <x v="5"/>
    <n v="0"/>
    <n v="0"/>
    <n v="16"/>
    <x v="2"/>
    <n v="0"/>
    <n v="0"/>
    <n v="15.1"/>
    <x v="1"/>
  </r>
  <r>
    <x v="39"/>
    <n v="37228"/>
    <x v="5590"/>
    <n v="299"/>
    <n v="45791"/>
    <m/>
    <s v="Ignacio Gascón"/>
    <n v="45807"/>
    <s v="FASE 2"/>
    <s v="Responder requeriria una reelaboración"/>
    <n v="0"/>
    <m/>
    <m/>
    <m/>
    <m/>
    <m/>
    <m/>
    <m/>
    <m/>
    <m/>
    <m/>
    <m/>
    <m/>
    <m/>
    <m/>
    <m/>
    <m/>
    <m/>
    <m/>
    <m/>
    <x v="5"/>
    <n v="0"/>
    <n v="0"/>
    <n v="0"/>
    <x v="0"/>
    <m/>
    <m/>
    <n v="29.9"/>
    <x v="0"/>
  </r>
  <r>
    <x v="39"/>
    <n v="37229"/>
    <x v="5591"/>
    <n v="138"/>
    <n v="45791"/>
    <m/>
    <s v="Ignacio Gascón"/>
    <m/>
    <m/>
    <m/>
    <n v="0"/>
    <m/>
    <m/>
    <m/>
    <m/>
    <m/>
    <m/>
    <m/>
    <m/>
    <m/>
    <m/>
    <m/>
    <m/>
    <m/>
    <m/>
    <m/>
    <m/>
    <m/>
    <m/>
    <m/>
    <x v="5"/>
    <n v="0"/>
    <n v="0"/>
    <n v="0"/>
    <x v="0"/>
    <m/>
    <m/>
    <n v="13.8"/>
    <x v="0"/>
  </r>
  <r>
    <x v="39"/>
    <n v="37230"/>
    <x v="5592"/>
    <n v="272"/>
    <n v="45791"/>
    <m/>
    <s v="Ignacio Gascón"/>
    <m/>
    <m/>
    <m/>
    <n v="0"/>
    <m/>
    <m/>
    <m/>
    <m/>
    <m/>
    <m/>
    <m/>
    <m/>
    <m/>
    <m/>
    <m/>
    <m/>
    <m/>
    <m/>
    <m/>
    <m/>
    <m/>
    <m/>
    <m/>
    <x v="5"/>
    <n v="0"/>
    <n v="0"/>
    <n v="0"/>
    <x v="0"/>
    <m/>
    <m/>
    <n v="27.2"/>
    <x v="0"/>
  </r>
  <r>
    <x v="39"/>
    <n v="37231"/>
    <x v="5593"/>
    <n v="241"/>
    <n v="45791"/>
    <m/>
    <s v="Ignacio Gascón"/>
    <m/>
    <m/>
    <m/>
    <n v="0"/>
    <m/>
    <m/>
    <m/>
    <m/>
    <m/>
    <m/>
    <m/>
    <m/>
    <m/>
    <m/>
    <m/>
    <m/>
    <m/>
    <m/>
    <m/>
    <m/>
    <m/>
    <m/>
    <m/>
    <x v="5"/>
    <n v="0"/>
    <n v="0"/>
    <n v="0"/>
    <x v="0"/>
    <m/>
    <m/>
    <n v="24.1"/>
    <x v="0"/>
  </r>
  <r>
    <x v="39"/>
    <n v="37232"/>
    <x v="5594"/>
    <n v="384"/>
    <n v="45791"/>
    <m/>
    <s v="Ignacio Gascón"/>
    <n v="45805"/>
    <s v="FASE 2"/>
    <m/>
    <n v="0"/>
    <s v="No"/>
    <n v="0"/>
    <s v="No"/>
    <s v="No"/>
    <s v="No"/>
    <n v="0"/>
    <n v="0"/>
    <n v="0"/>
    <n v="1"/>
    <n v="0"/>
    <n v="0"/>
    <n v="0"/>
    <s v="No"/>
    <s v="No"/>
    <s v="No"/>
    <m/>
    <m/>
    <m/>
    <m/>
    <x v="5"/>
    <n v="0"/>
    <n v="0"/>
    <n v="16"/>
    <x v="2"/>
    <n v="0"/>
    <n v="0"/>
    <n v="38.4"/>
    <x v="0"/>
  </r>
  <r>
    <x v="39"/>
    <n v="37233"/>
    <x v="5595"/>
    <n v="56"/>
    <n v="45791"/>
    <m/>
    <s v="Ignacio Gascón"/>
    <m/>
    <m/>
    <m/>
    <n v="0"/>
    <m/>
    <m/>
    <m/>
    <m/>
    <m/>
    <m/>
    <m/>
    <m/>
    <m/>
    <m/>
    <m/>
    <m/>
    <m/>
    <m/>
    <m/>
    <m/>
    <m/>
    <m/>
    <m/>
    <x v="5"/>
    <n v="0"/>
    <n v="0"/>
    <n v="0"/>
    <x v="0"/>
    <m/>
    <m/>
    <n v="5.6"/>
    <x v="0"/>
  </r>
  <r>
    <x v="39"/>
    <n v="37234"/>
    <x v="5596"/>
    <n v="313"/>
    <n v="45791"/>
    <m/>
    <s v="Ignacio Gascón"/>
    <m/>
    <m/>
    <m/>
    <n v="0"/>
    <m/>
    <m/>
    <m/>
    <m/>
    <m/>
    <m/>
    <m/>
    <m/>
    <m/>
    <m/>
    <m/>
    <m/>
    <m/>
    <m/>
    <m/>
    <m/>
    <m/>
    <m/>
    <m/>
    <x v="5"/>
    <n v="0"/>
    <n v="0"/>
    <n v="0"/>
    <x v="0"/>
    <m/>
    <m/>
    <n v="31.3"/>
    <x v="0"/>
  </r>
  <r>
    <x v="39"/>
    <n v="37235"/>
    <x v="5597"/>
    <n v="220"/>
    <n v="45791"/>
    <m/>
    <s v="Ignacio Gascón"/>
    <m/>
    <m/>
    <m/>
    <n v="0"/>
    <m/>
    <m/>
    <m/>
    <m/>
    <m/>
    <m/>
    <m/>
    <m/>
    <m/>
    <m/>
    <m/>
    <m/>
    <m/>
    <m/>
    <m/>
    <m/>
    <m/>
    <m/>
    <m/>
    <x v="5"/>
    <n v="0"/>
    <n v="0"/>
    <n v="0"/>
    <x v="0"/>
    <m/>
    <m/>
    <n v="22"/>
    <x v="0"/>
  </r>
  <r>
    <x v="39"/>
    <n v="37236"/>
    <x v="5598"/>
    <n v="124"/>
    <n v="45791"/>
    <m/>
    <s v="Ignacio Gascón"/>
    <m/>
    <m/>
    <m/>
    <n v="0"/>
    <m/>
    <m/>
    <m/>
    <m/>
    <m/>
    <m/>
    <m/>
    <m/>
    <m/>
    <m/>
    <m/>
    <m/>
    <m/>
    <m/>
    <m/>
    <m/>
    <m/>
    <m/>
    <m/>
    <x v="5"/>
    <n v="0"/>
    <n v="0"/>
    <n v="0"/>
    <x v="0"/>
    <m/>
    <m/>
    <n v="12.4"/>
    <x v="0"/>
  </r>
  <r>
    <x v="39"/>
    <n v="37237"/>
    <x v="5599"/>
    <n v="314"/>
    <n v="45791"/>
    <m/>
    <s v="Ignacio Gascón"/>
    <m/>
    <m/>
    <m/>
    <n v="0"/>
    <m/>
    <m/>
    <m/>
    <m/>
    <m/>
    <m/>
    <m/>
    <m/>
    <m/>
    <m/>
    <m/>
    <m/>
    <m/>
    <m/>
    <m/>
    <m/>
    <m/>
    <m/>
    <m/>
    <x v="5"/>
    <n v="0"/>
    <n v="0"/>
    <n v="0"/>
    <x v="0"/>
    <m/>
    <m/>
    <n v="31.4"/>
    <x v="0"/>
  </r>
  <r>
    <x v="39"/>
    <n v="37238"/>
    <x v="5600"/>
    <n v="135"/>
    <n v="45791"/>
    <m/>
    <s v="Ignacio Gascón"/>
    <m/>
    <m/>
    <m/>
    <n v="0"/>
    <m/>
    <m/>
    <m/>
    <m/>
    <m/>
    <m/>
    <m/>
    <m/>
    <m/>
    <m/>
    <m/>
    <m/>
    <m/>
    <m/>
    <m/>
    <m/>
    <m/>
    <m/>
    <m/>
    <x v="5"/>
    <n v="0"/>
    <n v="0"/>
    <n v="0"/>
    <x v="0"/>
    <m/>
    <m/>
    <n v="13.5"/>
    <x v="0"/>
  </r>
  <r>
    <x v="39"/>
    <n v="37239"/>
    <x v="5601"/>
    <n v="215"/>
    <n v="45791"/>
    <m/>
    <s v="Ignacio Gascón"/>
    <n v="45807"/>
    <s v="FASE 2"/>
    <s v="Responder requeriria una reelaboración"/>
    <n v="0"/>
    <m/>
    <m/>
    <m/>
    <m/>
    <m/>
    <m/>
    <m/>
    <m/>
    <m/>
    <m/>
    <m/>
    <m/>
    <m/>
    <m/>
    <m/>
    <m/>
    <m/>
    <m/>
    <m/>
    <x v="5"/>
    <n v="0"/>
    <n v="0"/>
    <n v="0"/>
    <x v="0"/>
    <m/>
    <m/>
    <n v="21.5"/>
    <x v="0"/>
  </r>
  <r>
    <x v="39"/>
    <n v="37240"/>
    <x v="5602"/>
    <n v="1366"/>
    <n v="45791"/>
    <m/>
    <s v="Ignacio Gascón"/>
    <n v="45793"/>
    <s v="OK"/>
    <m/>
    <n v="0"/>
    <s v="No"/>
    <n v="0"/>
    <s v="Sí"/>
    <n v="45351"/>
    <s v="No"/>
    <n v="0"/>
    <n v="2000"/>
    <n v="2000"/>
    <n v="4"/>
    <n v="9"/>
    <n v="1"/>
    <n v="2"/>
    <s v="NO"/>
    <s v="No"/>
    <s v="No"/>
    <m/>
    <m/>
    <m/>
    <m/>
    <x v="5"/>
    <n v="0"/>
    <n v="0"/>
    <n v="15"/>
    <x v="1"/>
    <n v="1.4641288433382138"/>
    <n v="1.4641288433382138"/>
    <n v="136.6"/>
    <x v="0"/>
  </r>
  <r>
    <x v="39"/>
    <n v="37241"/>
    <x v="5603"/>
    <n v="159"/>
    <n v="45791"/>
    <m/>
    <s v="Ignacio Gascón"/>
    <m/>
    <m/>
    <m/>
    <n v="0"/>
    <m/>
    <m/>
    <m/>
    <m/>
    <m/>
    <m/>
    <m/>
    <m/>
    <m/>
    <m/>
    <m/>
    <m/>
    <m/>
    <m/>
    <m/>
    <m/>
    <m/>
    <m/>
    <m/>
    <x v="5"/>
    <n v="0"/>
    <n v="0"/>
    <n v="0"/>
    <x v="0"/>
    <m/>
    <m/>
    <n v="15.9"/>
    <x v="0"/>
  </r>
  <r>
    <x v="39"/>
    <n v="37242"/>
    <x v="5604"/>
    <n v="72"/>
    <n v="45791"/>
    <n v="45829"/>
    <s v="Ignacio Gascón"/>
    <s v="rechazado 21/5"/>
    <s v="FASE 2"/>
    <m/>
    <n v="0"/>
    <m/>
    <m/>
    <m/>
    <m/>
    <m/>
    <m/>
    <m/>
    <m/>
    <m/>
    <m/>
    <m/>
    <m/>
    <m/>
    <m/>
    <m/>
    <m/>
    <m/>
    <m/>
    <m/>
    <x v="5"/>
    <n v="0"/>
    <n v="0"/>
    <n v="0"/>
    <x v="0"/>
    <m/>
    <m/>
    <n v="7.2"/>
    <x v="0"/>
  </r>
  <r>
    <x v="39"/>
    <n v="37243"/>
    <x v="5605"/>
    <n v="70"/>
    <n v="45791"/>
    <m/>
    <s v="Ignacio Gascón"/>
    <m/>
    <m/>
    <m/>
    <n v="0"/>
    <m/>
    <m/>
    <m/>
    <m/>
    <m/>
    <m/>
    <m/>
    <m/>
    <m/>
    <m/>
    <m/>
    <m/>
    <m/>
    <m/>
    <m/>
    <m/>
    <m/>
    <m/>
    <m/>
    <x v="5"/>
    <n v="0"/>
    <n v="0"/>
    <n v="0"/>
    <x v="0"/>
    <m/>
    <m/>
    <n v="7"/>
    <x v="0"/>
  </r>
  <r>
    <x v="39"/>
    <n v="37244"/>
    <x v="5606"/>
    <n v="153"/>
    <n v="45791"/>
    <m/>
    <s v="Ignacio Gascón"/>
    <m/>
    <m/>
    <m/>
    <n v="0"/>
    <m/>
    <m/>
    <m/>
    <m/>
    <m/>
    <m/>
    <m/>
    <m/>
    <m/>
    <m/>
    <m/>
    <m/>
    <m/>
    <m/>
    <m/>
    <m/>
    <m/>
    <m/>
    <m/>
    <x v="5"/>
    <n v="0"/>
    <n v="0"/>
    <n v="0"/>
    <x v="0"/>
    <m/>
    <m/>
    <n v="15.3"/>
    <x v="0"/>
  </r>
  <r>
    <x v="39"/>
    <n v="37245"/>
    <x v="5607"/>
    <n v="308"/>
    <n v="45791"/>
    <m/>
    <s v="Ignacio Gascón"/>
    <m/>
    <m/>
    <m/>
    <n v="0"/>
    <m/>
    <m/>
    <m/>
    <m/>
    <m/>
    <m/>
    <m/>
    <m/>
    <m/>
    <m/>
    <m/>
    <m/>
    <m/>
    <m/>
    <m/>
    <m/>
    <m/>
    <m/>
    <m/>
    <x v="5"/>
    <n v="0"/>
    <n v="0"/>
    <n v="0"/>
    <x v="0"/>
    <m/>
    <m/>
    <n v="30.8"/>
    <x v="0"/>
  </r>
  <r>
    <x v="39"/>
    <n v="37246"/>
    <x v="5608"/>
    <n v="6063"/>
    <n v="45791"/>
    <n v="45964"/>
    <s v="Ignacio Gascón"/>
    <m/>
    <s v="FASE 2"/>
    <m/>
    <n v="0"/>
    <m/>
    <m/>
    <m/>
    <m/>
    <m/>
    <m/>
    <m/>
    <m/>
    <m/>
    <m/>
    <m/>
    <m/>
    <m/>
    <m/>
    <m/>
    <m/>
    <m/>
    <m/>
    <m/>
    <x v="5"/>
    <n v="0"/>
    <n v="0"/>
    <n v="0"/>
    <x v="0"/>
    <m/>
    <m/>
    <n v="606.29999999999995"/>
    <x v="0"/>
  </r>
  <r>
    <x v="39"/>
    <n v="37247"/>
    <x v="5609"/>
    <n v="181"/>
    <n v="45791"/>
    <m/>
    <s v="Ignacio Gascón"/>
    <m/>
    <m/>
    <m/>
    <n v="0"/>
    <m/>
    <m/>
    <m/>
    <m/>
    <m/>
    <m/>
    <m/>
    <m/>
    <m/>
    <m/>
    <m/>
    <m/>
    <m/>
    <m/>
    <m/>
    <m/>
    <m/>
    <m/>
    <m/>
    <x v="5"/>
    <n v="0"/>
    <n v="0"/>
    <n v="0"/>
    <x v="0"/>
    <m/>
    <m/>
    <n v="18.100000000000001"/>
    <x v="0"/>
  </r>
  <r>
    <x v="39"/>
    <n v="37248"/>
    <x v="5610"/>
    <n v="171"/>
    <n v="45791"/>
    <m/>
    <s v="Ignacio Gascón"/>
    <m/>
    <m/>
    <m/>
    <n v="0"/>
    <m/>
    <m/>
    <m/>
    <m/>
    <m/>
    <m/>
    <m/>
    <m/>
    <m/>
    <m/>
    <m/>
    <m/>
    <m/>
    <m/>
    <m/>
    <m/>
    <m/>
    <m/>
    <m/>
    <x v="5"/>
    <n v="0"/>
    <n v="0"/>
    <n v="0"/>
    <x v="0"/>
    <m/>
    <m/>
    <n v="17.100000000000001"/>
    <x v="0"/>
  </r>
  <r>
    <x v="39"/>
    <n v="37249"/>
    <x v="5611"/>
    <n v="35"/>
    <n v="45791"/>
    <m/>
    <s v="Ignacio Gascón"/>
    <m/>
    <m/>
    <m/>
    <n v="0"/>
    <m/>
    <m/>
    <m/>
    <m/>
    <m/>
    <m/>
    <m/>
    <m/>
    <m/>
    <m/>
    <m/>
    <m/>
    <m/>
    <m/>
    <m/>
    <m/>
    <m/>
    <m/>
    <m/>
    <x v="5"/>
    <n v="0"/>
    <n v="0"/>
    <n v="0"/>
    <x v="0"/>
    <m/>
    <m/>
    <n v="3.5"/>
    <x v="0"/>
  </r>
  <r>
    <x v="39"/>
    <n v="37250"/>
    <x v="5612"/>
    <n v="314"/>
    <n v="45791"/>
    <m/>
    <s v="Ignacio Gascón"/>
    <m/>
    <m/>
    <m/>
    <n v="0"/>
    <m/>
    <m/>
    <m/>
    <m/>
    <m/>
    <m/>
    <m/>
    <m/>
    <m/>
    <m/>
    <m/>
    <m/>
    <m/>
    <m/>
    <m/>
    <m/>
    <m/>
    <m/>
    <m/>
    <x v="5"/>
    <n v="0"/>
    <n v="0"/>
    <n v="0"/>
    <x v="0"/>
    <m/>
    <m/>
    <n v="31.4"/>
    <x v="0"/>
  </r>
  <r>
    <x v="39"/>
    <n v="37251"/>
    <x v="5613"/>
    <n v="122"/>
    <n v="45791"/>
    <m/>
    <s v="Ignacio Gascón"/>
    <m/>
    <m/>
    <m/>
    <n v="0"/>
    <m/>
    <m/>
    <m/>
    <m/>
    <m/>
    <m/>
    <m/>
    <m/>
    <m/>
    <m/>
    <m/>
    <m/>
    <m/>
    <m/>
    <m/>
    <m/>
    <m/>
    <m/>
    <m/>
    <x v="5"/>
    <n v="0"/>
    <n v="0"/>
    <n v="0"/>
    <x v="0"/>
    <m/>
    <m/>
    <n v="12.2"/>
    <x v="0"/>
  </r>
  <r>
    <x v="39"/>
    <n v="37252"/>
    <x v="5614"/>
    <n v="94"/>
    <n v="45791"/>
    <m/>
    <s v="Ignacio Gascón"/>
    <m/>
    <m/>
    <m/>
    <n v="0"/>
    <m/>
    <m/>
    <m/>
    <m/>
    <m/>
    <m/>
    <m/>
    <m/>
    <m/>
    <m/>
    <m/>
    <m/>
    <m/>
    <m/>
    <m/>
    <m/>
    <m/>
    <m/>
    <m/>
    <x v="5"/>
    <n v="0"/>
    <n v="0"/>
    <n v="0"/>
    <x v="0"/>
    <m/>
    <m/>
    <n v="9.4"/>
    <x v="0"/>
  </r>
  <r>
    <x v="39"/>
    <n v="37253"/>
    <x v="5615"/>
    <n v="149"/>
    <n v="45791"/>
    <m/>
    <s v="Ignacio Gascón"/>
    <m/>
    <m/>
    <m/>
    <n v="0"/>
    <m/>
    <m/>
    <m/>
    <m/>
    <m/>
    <m/>
    <m/>
    <m/>
    <m/>
    <m/>
    <m/>
    <m/>
    <m/>
    <m/>
    <m/>
    <m/>
    <m/>
    <m/>
    <m/>
    <x v="5"/>
    <n v="0"/>
    <n v="0"/>
    <n v="0"/>
    <x v="0"/>
    <m/>
    <m/>
    <n v="14.9"/>
    <x v="0"/>
  </r>
  <r>
    <x v="39"/>
    <n v="37254"/>
    <x v="5616"/>
    <n v="182"/>
    <n v="45791"/>
    <m/>
    <s v="Ignacio Gascón"/>
    <m/>
    <m/>
    <m/>
    <n v="0"/>
    <m/>
    <m/>
    <m/>
    <m/>
    <m/>
    <m/>
    <m/>
    <m/>
    <m/>
    <m/>
    <m/>
    <m/>
    <m/>
    <m/>
    <m/>
    <m/>
    <m/>
    <m/>
    <m/>
    <x v="5"/>
    <n v="0"/>
    <n v="0"/>
    <n v="0"/>
    <x v="0"/>
    <m/>
    <m/>
    <n v="18.2"/>
    <x v="0"/>
  </r>
  <r>
    <x v="39"/>
    <n v="37255"/>
    <x v="5617"/>
    <n v="64"/>
    <n v="45791"/>
    <m/>
    <s v="Ignacio Gascón"/>
    <m/>
    <m/>
    <m/>
    <n v="0"/>
    <m/>
    <m/>
    <m/>
    <m/>
    <m/>
    <m/>
    <m/>
    <m/>
    <m/>
    <m/>
    <m/>
    <m/>
    <m/>
    <m/>
    <m/>
    <m/>
    <m/>
    <m/>
    <m/>
    <x v="5"/>
    <n v="0"/>
    <n v="0"/>
    <n v="0"/>
    <x v="0"/>
    <m/>
    <m/>
    <n v="6.4"/>
    <x v="0"/>
  </r>
  <r>
    <x v="39"/>
    <n v="37256"/>
    <x v="5618"/>
    <n v="194"/>
    <n v="45791"/>
    <m/>
    <s v="Ignacio Gascón"/>
    <m/>
    <m/>
    <m/>
    <n v="0"/>
    <m/>
    <m/>
    <m/>
    <m/>
    <m/>
    <m/>
    <m/>
    <m/>
    <m/>
    <m/>
    <m/>
    <m/>
    <m/>
    <m/>
    <m/>
    <m/>
    <m/>
    <m/>
    <m/>
    <x v="5"/>
    <n v="0"/>
    <n v="0"/>
    <n v="0"/>
    <x v="0"/>
    <m/>
    <m/>
    <n v="19.399999999999999"/>
    <x v="0"/>
  </r>
  <r>
    <x v="39"/>
    <n v="37257"/>
    <x v="5619"/>
    <n v="52"/>
    <n v="45791"/>
    <m/>
    <s v="Ignacio Gascón"/>
    <m/>
    <m/>
    <m/>
    <n v="0"/>
    <m/>
    <m/>
    <m/>
    <m/>
    <m/>
    <m/>
    <m/>
    <m/>
    <m/>
    <m/>
    <m/>
    <m/>
    <m/>
    <m/>
    <m/>
    <m/>
    <m/>
    <m/>
    <m/>
    <x v="5"/>
    <n v="0"/>
    <n v="0"/>
    <n v="0"/>
    <x v="0"/>
    <m/>
    <m/>
    <n v="5.2"/>
    <x v="0"/>
  </r>
  <r>
    <x v="39"/>
    <n v="37258"/>
    <x v="5620"/>
    <n v="142"/>
    <n v="45791"/>
    <m/>
    <s v="Ignacio Gascón"/>
    <m/>
    <m/>
    <m/>
    <n v="0"/>
    <m/>
    <m/>
    <m/>
    <m/>
    <m/>
    <m/>
    <m/>
    <m/>
    <m/>
    <m/>
    <m/>
    <m/>
    <m/>
    <m/>
    <m/>
    <m/>
    <m/>
    <m/>
    <m/>
    <x v="5"/>
    <n v="0"/>
    <n v="0"/>
    <n v="0"/>
    <x v="0"/>
    <m/>
    <m/>
    <n v="14.2"/>
    <x v="0"/>
  </r>
  <r>
    <x v="39"/>
    <n v="37259"/>
    <x v="5621"/>
    <n v="33"/>
    <n v="45791"/>
    <m/>
    <s v="Ignacio Gascón"/>
    <m/>
    <m/>
    <m/>
    <n v="0"/>
    <m/>
    <m/>
    <m/>
    <m/>
    <m/>
    <m/>
    <m/>
    <m/>
    <m/>
    <m/>
    <m/>
    <m/>
    <m/>
    <m/>
    <m/>
    <m/>
    <m/>
    <m/>
    <m/>
    <x v="5"/>
    <n v="0"/>
    <n v="0"/>
    <n v="0"/>
    <x v="0"/>
    <m/>
    <m/>
    <n v="3.3"/>
    <x v="0"/>
  </r>
  <r>
    <x v="39"/>
    <n v="37260"/>
    <x v="5622"/>
    <n v="142"/>
    <n v="45791"/>
    <m/>
    <s v="Ignacio Gascón"/>
    <m/>
    <m/>
    <m/>
    <n v="0"/>
    <m/>
    <m/>
    <m/>
    <m/>
    <m/>
    <m/>
    <m/>
    <m/>
    <m/>
    <m/>
    <m/>
    <m/>
    <m/>
    <m/>
    <m/>
    <m/>
    <m/>
    <m/>
    <m/>
    <x v="5"/>
    <n v="0"/>
    <n v="0"/>
    <n v="0"/>
    <x v="0"/>
    <m/>
    <m/>
    <n v="14.2"/>
    <x v="0"/>
  </r>
  <r>
    <x v="39"/>
    <n v="37261"/>
    <x v="5623"/>
    <n v="225"/>
    <n v="45791"/>
    <m/>
    <s v="Ignacio Gascón"/>
    <m/>
    <m/>
    <m/>
    <n v="0"/>
    <m/>
    <m/>
    <m/>
    <m/>
    <m/>
    <m/>
    <m/>
    <m/>
    <m/>
    <m/>
    <m/>
    <m/>
    <m/>
    <m/>
    <m/>
    <m/>
    <m/>
    <m/>
    <m/>
    <x v="5"/>
    <n v="0"/>
    <n v="0"/>
    <n v="0"/>
    <x v="0"/>
    <m/>
    <m/>
    <n v="22.5"/>
    <x v="0"/>
  </r>
  <r>
    <x v="39"/>
    <n v="37262"/>
    <x v="5624"/>
    <n v="65"/>
    <n v="45791"/>
    <m/>
    <s v="Ignacio Gascón"/>
    <m/>
    <m/>
    <m/>
    <n v="0"/>
    <m/>
    <m/>
    <m/>
    <m/>
    <m/>
    <m/>
    <m/>
    <m/>
    <m/>
    <m/>
    <m/>
    <m/>
    <m/>
    <m/>
    <m/>
    <m/>
    <m/>
    <m/>
    <m/>
    <x v="5"/>
    <n v="0"/>
    <n v="0"/>
    <n v="0"/>
    <x v="0"/>
    <m/>
    <m/>
    <n v="6.5"/>
    <x v="0"/>
  </r>
  <r>
    <x v="39"/>
    <n v="37263"/>
    <x v="5625"/>
    <n v="352"/>
    <n v="45791"/>
    <m/>
    <s v="Ignacio Gascón"/>
    <m/>
    <m/>
    <m/>
    <n v="0"/>
    <m/>
    <m/>
    <m/>
    <m/>
    <m/>
    <m/>
    <m/>
    <m/>
    <m/>
    <m/>
    <m/>
    <m/>
    <m/>
    <m/>
    <m/>
    <m/>
    <m/>
    <m/>
    <m/>
    <x v="5"/>
    <n v="0"/>
    <n v="0"/>
    <n v="0"/>
    <x v="0"/>
    <m/>
    <m/>
    <n v="35.200000000000003"/>
    <x v="0"/>
  </r>
  <r>
    <x v="39"/>
    <n v="37264"/>
    <x v="5626"/>
    <n v="55"/>
    <n v="45791"/>
    <m/>
    <s v="Ignacio Gascón"/>
    <m/>
    <m/>
    <m/>
    <n v="0"/>
    <m/>
    <m/>
    <m/>
    <m/>
    <m/>
    <m/>
    <m/>
    <m/>
    <m/>
    <m/>
    <m/>
    <m/>
    <m/>
    <m/>
    <m/>
    <m/>
    <m/>
    <m/>
    <m/>
    <x v="5"/>
    <n v="0"/>
    <n v="0"/>
    <n v="0"/>
    <x v="0"/>
    <m/>
    <m/>
    <n v="5.5"/>
    <x v="0"/>
  </r>
  <r>
    <x v="39"/>
    <n v="37265"/>
    <x v="5627"/>
    <n v="197"/>
    <n v="45791"/>
    <m/>
    <s v="Ignacio Gascón"/>
    <m/>
    <m/>
    <m/>
    <n v="0"/>
    <m/>
    <m/>
    <m/>
    <m/>
    <m/>
    <m/>
    <m/>
    <m/>
    <m/>
    <m/>
    <m/>
    <m/>
    <m/>
    <m/>
    <m/>
    <m/>
    <m/>
    <m/>
    <m/>
    <x v="5"/>
    <n v="0"/>
    <n v="0"/>
    <n v="0"/>
    <x v="0"/>
    <m/>
    <m/>
    <n v="19.7"/>
    <x v="0"/>
  </r>
  <r>
    <x v="39"/>
    <n v="37266"/>
    <x v="5628"/>
    <n v="65"/>
    <n v="45791"/>
    <m/>
    <s v="Ignacio Gascón"/>
    <m/>
    <m/>
    <m/>
    <n v="0"/>
    <m/>
    <m/>
    <m/>
    <m/>
    <m/>
    <m/>
    <m/>
    <m/>
    <m/>
    <m/>
    <m/>
    <m/>
    <m/>
    <m/>
    <m/>
    <m/>
    <m/>
    <m/>
    <m/>
    <x v="5"/>
    <n v="0"/>
    <n v="0"/>
    <n v="0"/>
    <x v="0"/>
    <m/>
    <m/>
    <n v="6.5"/>
    <x v="0"/>
  </r>
  <r>
    <x v="39"/>
    <n v="37267"/>
    <x v="5629"/>
    <n v="174"/>
    <n v="45791"/>
    <m/>
    <s v="Ignacio Gascón"/>
    <m/>
    <m/>
    <m/>
    <n v="0"/>
    <m/>
    <m/>
    <m/>
    <m/>
    <m/>
    <m/>
    <m/>
    <m/>
    <m/>
    <m/>
    <m/>
    <m/>
    <m/>
    <m/>
    <m/>
    <m/>
    <m/>
    <m/>
    <m/>
    <x v="5"/>
    <n v="0"/>
    <n v="0"/>
    <n v="0"/>
    <x v="0"/>
    <m/>
    <m/>
    <n v="17.399999999999999"/>
    <x v="0"/>
  </r>
  <r>
    <x v="39"/>
    <n v="37268"/>
    <x v="5630"/>
    <n v="100"/>
    <n v="45791"/>
    <m/>
    <s v="Ignacio Gascón"/>
    <m/>
    <m/>
    <m/>
    <n v="0"/>
    <m/>
    <m/>
    <m/>
    <m/>
    <m/>
    <m/>
    <m/>
    <m/>
    <m/>
    <m/>
    <m/>
    <m/>
    <m/>
    <m/>
    <m/>
    <m/>
    <m/>
    <m/>
    <m/>
    <x v="5"/>
    <n v="0"/>
    <n v="0"/>
    <n v="0"/>
    <x v="0"/>
    <m/>
    <m/>
    <n v="10"/>
    <x v="0"/>
  </r>
  <r>
    <x v="39"/>
    <n v="37269"/>
    <x v="5631"/>
    <n v="457"/>
    <n v="45792"/>
    <m/>
    <s v="Ignacio Gascón"/>
    <m/>
    <m/>
    <m/>
    <n v="0"/>
    <m/>
    <m/>
    <m/>
    <m/>
    <m/>
    <m/>
    <m/>
    <m/>
    <m/>
    <m/>
    <m/>
    <m/>
    <m/>
    <m/>
    <m/>
    <m/>
    <m/>
    <m/>
    <m/>
    <x v="5"/>
    <n v="0"/>
    <n v="0"/>
    <n v="0"/>
    <x v="0"/>
    <m/>
    <m/>
    <n v="45.7"/>
    <x v="0"/>
  </r>
  <r>
    <x v="39"/>
    <n v="37270"/>
    <x v="5632"/>
    <n v="187"/>
    <n v="45792"/>
    <m/>
    <s v="Ignacio Gascón"/>
    <m/>
    <m/>
    <m/>
    <n v="0"/>
    <m/>
    <m/>
    <m/>
    <m/>
    <m/>
    <m/>
    <m/>
    <m/>
    <m/>
    <m/>
    <m/>
    <m/>
    <m/>
    <m/>
    <m/>
    <m/>
    <m/>
    <m/>
    <m/>
    <x v="5"/>
    <n v="0"/>
    <n v="0"/>
    <n v="0"/>
    <x v="0"/>
    <m/>
    <m/>
    <n v="18.7"/>
    <x v="0"/>
  </r>
  <r>
    <x v="39"/>
    <n v="37271"/>
    <x v="5633"/>
    <n v="337"/>
    <n v="45792"/>
    <m/>
    <s v="Ignacio Gascón"/>
    <m/>
    <m/>
    <m/>
    <n v="0"/>
    <m/>
    <m/>
    <m/>
    <m/>
    <m/>
    <m/>
    <m/>
    <m/>
    <m/>
    <m/>
    <m/>
    <m/>
    <m/>
    <m/>
    <m/>
    <m/>
    <m/>
    <m/>
    <m/>
    <x v="5"/>
    <n v="0"/>
    <n v="0"/>
    <n v="0"/>
    <x v="0"/>
    <m/>
    <m/>
    <n v="33.700000000000003"/>
    <x v="0"/>
  </r>
  <r>
    <x v="39"/>
    <n v="37272"/>
    <x v="5634"/>
    <n v="173"/>
    <n v="45792"/>
    <m/>
    <s v="Ignacio Gascón"/>
    <m/>
    <m/>
    <m/>
    <n v="0"/>
    <m/>
    <m/>
    <m/>
    <m/>
    <m/>
    <m/>
    <m/>
    <m/>
    <m/>
    <m/>
    <m/>
    <m/>
    <m/>
    <m/>
    <m/>
    <m/>
    <m/>
    <m/>
    <m/>
    <x v="5"/>
    <n v="0"/>
    <n v="0"/>
    <n v="0"/>
    <x v="0"/>
    <m/>
    <m/>
    <n v="17.3"/>
    <x v="0"/>
  </r>
  <r>
    <x v="39"/>
    <n v="37273"/>
    <x v="5635"/>
    <n v="82"/>
    <n v="45792"/>
    <m/>
    <s v="Ignacio Gascón"/>
    <m/>
    <m/>
    <m/>
    <n v="0"/>
    <m/>
    <m/>
    <m/>
    <m/>
    <m/>
    <m/>
    <m/>
    <m/>
    <m/>
    <m/>
    <m/>
    <m/>
    <m/>
    <m/>
    <m/>
    <m/>
    <m/>
    <m/>
    <m/>
    <x v="5"/>
    <n v="0"/>
    <n v="0"/>
    <n v="0"/>
    <x v="0"/>
    <m/>
    <m/>
    <n v="8.1999999999999993"/>
    <x v="0"/>
  </r>
  <r>
    <x v="39"/>
    <n v="37303"/>
    <x v="5636"/>
    <n v="181"/>
    <n v="45792"/>
    <m/>
    <s v="Ignacio Gascón"/>
    <m/>
    <m/>
    <m/>
    <n v="0"/>
    <m/>
    <m/>
    <m/>
    <m/>
    <m/>
    <m/>
    <m/>
    <m/>
    <m/>
    <m/>
    <m/>
    <m/>
    <m/>
    <m/>
    <m/>
    <m/>
    <m/>
    <m/>
    <m/>
    <x v="5"/>
    <n v="0"/>
    <n v="0"/>
    <n v="0"/>
    <x v="0"/>
    <m/>
    <m/>
    <n v="18.100000000000001"/>
    <x v="0"/>
  </r>
  <r>
    <x v="39"/>
    <n v="37274"/>
    <x v="5637"/>
    <n v="144866"/>
    <n v="45792"/>
    <n v="45842"/>
    <s v="Ignacio Gascón"/>
    <s v="04/06/2025 La respuesta esta en la web"/>
    <s v="FASE 2"/>
    <n v="46006"/>
    <n v="900"/>
    <n v="45747"/>
    <n v="70"/>
    <s v="Si"/>
    <n v="45703"/>
    <s v="Si"/>
    <n v="70"/>
    <n v="48331.360000000001"/>
    <n v="139784.47"/>
    <n v="89"/>
    <n v="148"/>
    <n v="0"/>
    <n v="23"/>
    <s v="Si. Servicio de recogida de animales abandonados y vagabundos."/>
    <s v="Si."/>
    <s v="Si."/>
    <m/>
    <m/>
    <m/>
    <m/>
    <x v="5"/>
    <n v="0.7"/>
    <n v="630"/>
    <n v="16"/>
    <x v="2"/>
    <n v="0.33362804246683142"/>
    <n v="0.96492254911435393"/>
    <n v="14486.6"/>
    <x v="2"/>
  </r>
  <r>
    <x v="39"/>
    <n v="37275"/>
    <x v="5638"/>
    <n v="99"/>
    <m/>
    <m/>
    <s v="Ignacio Gascón"/>
    <m/>
    <m/>
    <m/>
    <n v="0"/>
    <m/>
    <m/>
    <m/>
    <m/>
    <m/>
    <m/>
    <m/>
    <m/>
    <m/>
    <m/>
    <m/>
    <m/>
    <m/>
    <m/>
    <m/>
    <m/>
    <m/>
    <m/>
    <m/>
    <x v="5"/>
    <n v="0"/>
    <n v="0"/>
    <n v="0"/>
    <x v="0"/>
    <m/>
    <m/>
    <n v="9.9"/>
    <x v="0"/>
  </r>
  <r>
    <x v="39"/>
    <n v="37276"/>
    <x v="5639"/>
    <n v="112"/>
    <n v="45792"/>
    <m/>
    <s v="Ignacio Gascón"/>
    <m/>
    <m/>
    <m/>
    <n v="0"/>
    <m/>
    <m/>
    <m/>
    <m/>
    <m/>
    <m/>
    <m/>
    <m/>
    <m/>
    <m/>
    <m/>
    <m/>
    <m/>
    <m/>
    <m/>
    <m/>
    <m/>
    <m/>
    <m/>
    <x v="5"/>
    <n v="0"/>
    <n v="0"/>
    <n v="0"/>
    <x v="0"/>
    <m/>
    <m/>
    <n v="11.2"/>
    <x v="0"/>
  </r>
  <r>
    <x v="39"/>
    <n v="37277"/>
    <x v="5640"/>
    <n v="72"/>
    <n v="45792"/>
    <m/>
    <s v="Ignacio Gascón"/>
    <m/>
    <m/>
    <m/>
    <n v="0"/>
    <m/>
    <m/>
    <m/>
    <m/>
    <m/>
    <m/>
    <m/>
    <m/>
    <m/>
    <m/>
    <m/>
    <m/>
    <m/>
    <m/>
    <m/>
    <m/>
    <m/>
    <m/>
    <m/>
    <x v="5"/>
    <n v="0"/>
    <n v="0"/>
    <n v="0"/>
    <x v="0"/>
    <m/>
    <m/>
    <n v="7.2"/>
    <x v="0"/>
  </r>
  <r>
    <x v="39"/>
    <n v="37278"/>
    <x v="5641"/>
    <n v="1143"/>
    <n v="45792"/>
    <n v="45964"/>
    <s v="Ignacio Gascón"/>
    <m/>
    <s v="FASE 2"/>
    <m/>
    <n v="0"/>
    <m/>
    <m/>
    <m/>
    <m/>
    <m/>
    <m/>
    <m/>
    <m/>
    <m/>
    <m/>
    <m/>
    <m/>
    <m/>
    <m/>
    <m/>
    <m/>
    <m/>
    <m/>
    <m/>
    <x v="5"/>
    <n v="0"/>
    <n v="0"/>
    <n v="0"/>
    <x v="0"/>
    <m/>
    <m/>
    <n v="114.3"/>
    <x v="0"/>
  </r>
  <r>
    <x v="39"/>
    <n v="37284"/>
    <x v="5642"/>
    <n v="372"/>
    <n v="45792"/>
    <m/>
    <s v="Ignacio Gascón"/>
    <m/>
    <m/>
    <m/>
    <n v="0"/>
    <m/>
    <m/>
    <m/>
    <m/>
    <m/>
    <m/>
    <m/>
    <m/>
    <m/>
    <m/>
    <m/>
    <m/>
    <m/>
    <m/>
    <m/>
    <m/>
    <m/>
    <m/>
    <m/>
    <x v="5"/>
    <n v="0"/>
    <n v="0"/>
    <n v="0"/>
    <x v="0"/>
    <m/>
    <m/>
    <n v="37.200000000000003"/>
    <x v="0"/>
  </r>
  <r>
    <x v="39"/>
    <n v="37285"/>
    <x v="5643"/>
    <n v="350"/>
    <n v="45792"/>
    <m/>
    <s v="Ignacio Gascón"/>
    <n v="45804"/>
    <s v="OK"/>
    <m/>
    <n v="0"/>
    <s v="No"/>
    <n v="0"/>
    <s v="No"/>
    <s v="No"/>
    <s v="No"/>
    <n v="0"/>
    <n v="0"/>
    <n v="0"/>
    <n v="1"/>
    <n v="0"/>
    <n v="0"/>
    <n v="0"/>
    <s v="No"/>
    <s v="No"/>
    <s v="No"/>
    <m/>
    <m/>
    <m/>
    <m/>
    <x v="5"/>
    <n v="0"/>
    <n v="0"/>
    <n v="16"/>
    <x v="2"/>
    <n v="0"/>
    <n v="0"/>
    <n v="35"/>
    <x v="0"/>
  </r>
  <r>
    <x v="39"/>
    <n v="37286"/>
    <x v="5644"/>
    <n v="234"/>
    <n v="45792"/>
    <m/>
    <s v="Ignacio Gascón"/>
    <m/>
    <m/>
    <m/>
    <n v="0"/>
    <m/>
    <m/>
    <m/>
    <m/>
    <m/>
    <m/>
    <m/>
    <m/>
    <m/>
    <m/>
    <m/>
    <m/>
    <m/>
    <m/>
    <m/>
    <m/>
    <m/>
    <m/>
    <m/>
    <x v="5"/>
    <n v="0"/>
    <n v="0"/>
    <n v="0"/>
    <x v="0"/>
    <m/>
    <m/>
    <n v="23.4"/>
    <x v="0"/>
  </r>
  <r>
    <x v="39"/>
    <n v="37287"/>
    <x v="5645"/>
    <n v="303"/>
    <n v="45792"/>
    <m/>
    <s v="Ignacio Gascón"/>
    <m/>
    <m/>
    <m/>
    <n v="0"/>
    <m/>
    <m/>
    <m/>
    <m/>
    <m/>
    <m/>
    <m/>
    <m/>
    <m/>
    <m/>
    <m/>
    <m/>
    <m/>
    <m/>
    <m/>
    <m/>
    <m/>
    <m/>
    <m/>
    <x v="5"/>
    <n v="0"/>
    <n v="0"/>
    <n v="0"/>
    <x v="0"/>
    <m/>
    <m/>
    <n v="30.3"/>
    <x v="0"/>
  </r>
  <r>
    <x v="39"/>
    <n v="37036"/>
    <x v="5646"/>
    <n v="43"/>
    <n v="45792"/>
    <m/>
    <s v="Ignacio Gascón"/>
    <m/>
    <m/>
    <m/>
    <n v="0"/>
    <m/>
    <m/>
    <m/>
    <m/>
    <m/>
    <m/>
    <m/>
    <m/>
    <m/>
    <m/>
    <m/>
    <m/>
    <m/>
    <m/>
    <m/>
    <m/>
    <m/>
    <m/>
    <m/>
    <x v="5"/>
    <n v="0"/>
    <n v="0"/>
    <n v="0"/>
    <x v="0"/>
    <m/>
    <m/>
    <n v="4.3"/>
    <x v="0"/>
  </r>
  <r>
    <x v="39"/>
    <n v="37288"/>
    <x v="5647"/>
    <n v="366"/>
    <n v="45792"/>
    <m/>
    <s v="Ignacio Gascón"/>
    <m/>
    <m/>
    <m/>
    <n v="0"/>
    <m/>
    <m/>
    <m/>
    <m/>
    <m/>
    <m/>
    <m/>
    <m/>
    <m/>
    <m/>
    <m/>
    <m/>
    <m/>
    <m/>
    <m/>
    <m/>
    <m/>
    <m/>
    <m/>
    <x v="5"/>
    <n v="0"/>
    <n v="0"/>
    <n v="0"/>
    <x v="0"/>
    <m/>
    <m/>
    <n v="36.6"/>
    <x v="0"/>
  </r>
  <r>
    <x v="39"/>
    <n v="37289"/>
    <x v="5648"/>
    <n v="201"/>
    <n v="45792"/>
    <m/>
    <s v="Ignacio Gascón"/>
    <m/>
    <m/>
    <m/>
    <n v="0"/>
    <m/>
    <m/>
    <m/>
    <m/>
    <m/>
    <m/>
    <m/>
    <m/>
    <m/>
    <m/>
    <m/>
    <m/>
    <m/>
    <m/>
    <m/>
    <m/>
    <m/>
    <m/>
    <m/>
    <x v="5"/>
    <n v="0"/>
    <n v="0"/>
    <n v="0"/>
    <x v="0"/>
    <m/>
    <m/>
    <n v="20.100000000000001"/>
    <x v="0"/>
  </r>
  <r>
    <x v="39"/>
    <n v="37291"/>
    <x v="5649"/>
    <n v="269"/>
    <n v="45792"/>
    <m/>
    <s v="Ignacio Gascón"/>
    <n v="45796"/>
    <s v="OK"/>
    <m/>
    <n v="0"/>
    <s v="-"/>
    <n v="0"/>
    <s v="No"/>
    <s v="-"/>
    <s v="No"/>
    <n v="0"/>
    <n v="0"/>
    <n v="0"/>
    <n v="0"/>
    <n v="0"/>
    <n v="0"/>
    <n v="0"/>
    <s v="No"/>
    <s v="No"/>
    <s v="No"/>
    <m/>
    <m/>
    <m/>
    <m/>
    <x v="5"/>
    <n v="0"/>
    <n v="0"/>
    <n v="15"/>
    <x v="1"/>
    <n v="0"/>
    <n v="0"/>
    <n v="26.9"/>
    <x v="0"/>
  </r>
  <r>
    <x v="39"/>
    <n v="37290"/>
    <x v="5650"/>
    <n v="145"/>
    <n v="45792"/>
    <m/>
    <s v="Ignacio Gascón"/>
    <m/>
    <m/>
    <m/>
    <n v="0"/>
    <m/>
    <m/>
    <m/>
    <m/>
    <m/>
    <m/>
    <m/>
    <m/>
    <m/>
    <m/>
    <m/>
    <m/>
    <m/>
    <m/>
    <m/>
    <m/>
    <m/>
    <m/>
    <m/>
    <x v="5"/>
    <n v="0"/>
    <n v="0"/>
    <n v="0"/>
    <x v="0"/>
    <m/>
    <m/>
    <n v="14.5"/>
    <x v="0"/>
  </r>
  <r>
    <x v="39"/>
    <n v="37292"/>
    <x v="5651"/>
    <n v="92"/>
    <n v="45792"/>
    <m/>
    <s v="Ignacio Gascón"/>
    <m/>
    <m/>
    <m/>
    <n v="0"/>
    <m/>
    <m/>
    <m/>
    <m/>
    <m/>
    <m/>
    <m/>
    <m/>
    <m/>
    <m/>
    <m/>
    <m/>
    <m/>
    <m/>
    <m/>
    <m/>
    <m/>
    <m/>
    <m/>
    <x v="5"/>
    <n v="0"/>
    <n v="0"/>
    <n v="0"/>
    <x v="0"/>
    <m/>
    <m/>
    <n v="9.1999999999999993"/>
    <x v="0"/>
  </r>
  <r>
    <x v="39"/>
    <n v="37280"/>
    <x v="5652"/>
    <n v="67"/>
    <n v="45792"/>
    <m/>
    <s v="Ignacio Gascón"/>
    <m/>
    <m/>
    <m/>
    <n v="0"/>
    <m/>
    <m/>
    <m/>
    <m/>
    <m/>
    <m/>
    <m/>
    <m/>
    <m/>
    <m/>
    <m/>
    <m/>
    <m/>
    <m/>
    <m/>
    <m/>
    <m/>
    <m/>
    <m/>
    <x v="5"/>
    <n v="0"/>
    <n v="0"/>
    <n v="0"/>
    <x v="0"/>
    <m/>
    <m/>
    <n v="6.7"/>
    <x v="0"/>
  </r>
  <r>
    <x v="39"/>
    <n v="37281"/>
    <x v="5653"/>
    <n v="51"/>
    <n v="45792"/>
    <m/>
    <s v="Ignacio Gascón"/>
    <m/>
    <m/>
    <m/>
    <n v="0"/>
    <m/>
    <m/>
    <m/>
    <m/>
    <m/>
    <m/>
    <m/>
    <m/>
    <m/>
    <m/>
    <m/>
    <m/>
    <m/>
    <m/>
    <m/>
    <m/>
    <m/>
    <m/>
    <m/>
    <x v="5"/>
    <n v="0"/>
    <n v="0"/>
    <n v="0"/>
    <x v="0"/>
    <m/>
    <m/>
    <n v="5.0999999999999996"/>
    <x v="0"/>
  </r>
  <r>
    <x v="39"/>
    <n v="37282"/>
    <x v="5654"/>
    <n v="212"/>
    <n v="45792"/>
    <m/>
    <s v="Ignacio Gascón"/>
    <m/>
    <m/>
    <m/>
    <n v="0"/>
    <m/>
    <m/>
    <m/>
    <m/>
    <m/>
    <m/>
    <m/>
    <m/>
    <m/>
    <m/>
    <m/>
    <m/>
    <m/>
    <m/>
    <m/>
    <m/>
    <m/>
    <m/>
    <m/>
    <x v="5"/>
    <n v="0"/>
    <n v="0"/>
    <n v="0"/>
    <x v="0"/>
    <m/>
    <m/>
    <n v="21.2"/>
    <x v="0"/>
  </r>
  <r>
    <x v="39"/>
    <n v="37279"/>
    <x v="829"/>
    <n v="731"/>
    <n v="45792"/>
    <m/>
    <s v="Ignacio Gascón"/>
    <m/>
    <m/>
    <m/>
    <n v="0"/>
    <m/>
    <m/>
    <m/>
    <m/>
    <m/>
    <m/>
    <m/>
    <m/>
    <m/>
    <m/>
    <m/>
    <m/>
    <m/>
    <m/>
    <m/>
    <m/>
    <m/>
    <m/>
    <m/>
    <x v="5"/>
    <n v="0"/>
    <n v="0"/>
    <n v="0"/>
    <x v="0"/>
    <m/>
    <m/>
    <n v="73.099999999999994"/>
    <x v="0"/>
  </r>
  <r>
    <x v="39"/>
    <n v="37283"/>
    <x v="5655"/>
    <n v="113"/>
    <n v="45792"/>
    <m/>
    <s v="Ignacio Gascón"/>
    <m/>
    <m/>
    <m/>
    <n v="0"/>
    <m/>
    <m/>
    <m/>
    <m/>
    <m/>
    <m/>
    <m/>
    <m/>
    <m/>
    <m/>
    <m/>
    <m/>
    <m/>
    <m/>
    <m/>
    <m/>
    <m/>
    <m/>
    <m/>
    <x v="5"/>
    <n v="0"/>
    <n v="0"/>
    <n v="0"/>
    <x v="0"/>
    <m/>
    <m/>
    <n v="11.3"/>
    <x v="0"/>
  </r>
  <r>
    <x v="39"/>
    <n v="37293"/>
    <x v="5656"/>
    <n v="95"/>
    <n v="45792"/>
    <m/>
    <s v="Ignacio Gascón"/>
    <m/>
    <m/>
    <m/>
    <n v="0"/>
    <m/>
    <m/>
    <m/>
    <m/>
    <m/>
    <m/>
    <m/>
    <m/>
    <m/>
    <m/>
    <m/>
    <m/>
    <m/>
    <m/>
    <m/>
    <m/>
    <m/>
    <m/>
    <m/>
    <x v="5"/>
    <n v="0"/>
    <n v="0"/>
    <n v="0"/>
    <x v="0"/>
    <m/>
    <m/>
    <n v="9.5"/>
    <x v="0"/>
  </r>
  <r>
    <x v="39"/>
    <n v="37294"/>
    <x v="5657"/>
    <n v="14726"/>
    <n v="45793"/>
    <m/>
    <s v="Ignacio Gascón"/>
    <n v="45810"/>
    <s v="OK"/>
    <m/>
    <n v="587"/>
    <n v="45656"/>
    <n v="0"/>
    <s v="Si"/>
    <n v="45799"/>
    <s v="No"/>
    <n v="0"/>
    <n v="3500"/>
    <n v="5400"/>
    <n v="7"/>
    <n v="37"/>
    <n v="0"/>
    <n v="2"/>
    <s v="Si. Veterinaria las nieves"/>
    <s v="No"/>
    <s v="No."/>
    <m/>
    <m/>
    <m/>
    <m/>
    <x v="5"/>
    <n v="0"/>
    <n v="0"/>
    <n v="16"/>
    <x v="2"/>
    <n v="0.23767486079043867"/>
    <n v="0.36669835664810541"/>
    <n v="1472.6"/>
    <x v="1"/>
  </r>
  <r>
    <x v="39"/>
    <n v="37296"/>
    <x v="5658"/>
    <n v="282"/>
    <n v="45793"/>
    <m/>
    <s v="Ignacio Gascón"/>
    <m/>
    <m/>
    <m/>
    <n v="0"/>
    <m/>
    <m/>
    <m/>
    <m/>
    <m/>
    <m/>
    <m/>
    <m/>
    <m/>
    <m/>
    <m/>
    <m/>
    <m/>
    <m/>
    <m/>
    <m/>
    <m/>
    <m/>
    <m/>
    <x v="5"/>
    <n v="0"/>
    <n v="0"/>
    <n v="0"/>
    <x v="0"/>
    <m/>
    <m/>
    <n v="28.2"/>
    <x v="0"/>
  </r>
  <r>
    <x v="39"/>
    <n v="37297"/>
    <x v="5659"/>
    <n v="444"/>
    <n v="45793"/>
    <m/>
    <s v="Ignacio Gascón"/>
    <n v="45796"/>
    <s v="OK"/>
    <m/>
    <n v="0"/>
    <s v="-"/>
    <n v="0"/>
    <s v="No"/>
    <s v="-"/>
    <s v="No"/>
    <n v="0"/>
    <n v="0"/>
    <n v="0"/>
    <n v="0"/>
    <n v="0"/>
    <n v="0"/>
    <n v="0"/>
    <s v="No"/>
    <s v="No"/>
    <s v="No"/>
    <m/>
    <m/>
    <m/>
    <m/>
    <x v="5"/>
    <n v="0"/>
    <n v="0"/>
    <n v="15"/>
    <x v="1"/>
    <n v="0"/>
    <n v="0"/>
    <n v="44.4"/>
    <x v="0"/>
  </r>
  <r>
    <x v="39"/>
    <n v="37298"/>
    <x v="5660"/>
    <n v="149"/>
    <n v="45793"/>
    <m/>
    <s v="Ignacio Gascón"/>
    <m/>
    <m/>
    <m/>
    <n v="0"/>
    <m/>
    <m/>
    <m/>
    <m/>
    <m/>
    <m/>
    <m/>
    <m/>
    <m/>
    <m/>
    <m/>
    <m/>
    <m/>
    <m/>
    <m/>
    <m/>
    <m/>
    <m/>
    <m/>
    <x v="5"/>
    <n v="0"/>
    <n v="0"/>
    <n v="0"/>
    <x v="0"/>
    <m/>
    <m/>
    <n v="14.9"/>
    <x v="0"/>
  </r>
  <r>
    <x v="39"/>
    <n v="37299"/>
    <x v="5661"/>
    <n v="229"/>
    <n v="45793"/>
    <m/>
    <s v="Ignacio Gascón"/>
    <m/>
    <m/>
    <m/>
    <n v="0"/>
    <m/>
    <m/>
    <m/>
    <m/>
    <m/>
    <m/>
    <m/>
    <m/>
    <m/>
    <m/>
    <m/>
    <m/>
    <m/>
    <m/>
    <m/>
    <m/>
    <m/>
    <m/>
    <m/>
    <x v="5"/>
    <n v="0"/>
    <n v="0"/>
    <n v="0"/>
    <x v="0"/>
    <m/>
    <m/>
    <n v="22.9"/>
    <x v="0"/>
  </r>
  <r>
    <x v="39"/>
    <n v="37300"/>
    <x v="5662"/>
    <n v="580"/>
    <n v="45793"/>
    <m/>
    <s v="Ignacio Gascón"/>
    <m/>
    <m/>
    <m/>
    <n v="0"/>
    <m/>
    <m/>
    <m/>
    <m/>
    <m/>
    <m/>
    <m/>
    <m/>
    <m/>
    <m/>
    <m/>
    <m/>
    <m/>
    <m/>
    <m/>
    <m/>
    <m/>
    <m/>
    <m/>
    <x v="5"/>
    <n v="0"/>
    <n v="0"/>
    <n v="0"/>
    <x v="0"/>
    <m/>
    <m/>
    <n v="58"/>
    <x v="0"/>
  </r>
  <r>
    <x v="39"/>
    <n v="37301"/>
    <x v="5663"/>
    <n v="101"/>
    <n v="45793"/>
    <m/>
    <s v="Ignacio Gascón"/>
    <m/>
    <m/>
    <m/>
    <n v="0"/>
    <m/>
    <m/>
    <m/>
    <m/>
    <m/>
    <m/>
    <m/>
    <m/>
    <m/>
    <m/>
    <m/>
    <m/>
    <m/>
    <m/>
    <m/>
    <m/>
    <m/>
    <m/>
    <m/>
    <x v="5"/>
    <n v="0"/>
    <n v="0"/>
    <n v="0"/>
    <x v="0"/>
    <m/>
    <m/>
    <n v="10.1"/>
    <x v="0"/>
  </r>
  <r>
    <x v="39"/>
    <n v="37302"/>
    <x v="5664"/>
    <n v="252"/>
    <n v="45793"/>
    <m/>
    <s v="Ignacio Gascón"/>
    <m/>
    <m/>
    <m/>
    <n v="0"/>
    <m/>
    <m/>
    <m/>
    <m/>
    <m/>
    <m/>
    <m/>
    <m/>
    <m/>
    <m/>
    <m/>
    <m/>
    <m/>
    <m/>
    <m/>
    <m/>
    <m/>
    <m/>
    <m/>
    <x v="5"/>
    <n v="0"/>
    <n v="0"/>
    <n v="0"/>
    <x v="0"/>
    <m/>
    <m/>
    <n v="25.2"/>
    <x v="0"/>
  </r>
  <r>
    <x v="39"/>
    <n v="37304"/>
    <x v="5665"/>
    <n v="157"/>
    <n v="45793"/>
    <m/>
    <s v="Ignacio Gascón"/>
    <m/>
    <m/>
    <m/>
    <n v="0"/>
    <m/>
    <m/>
    <m/>
    <m/>
    <m/>
    <m/>
    <m/>
    <m/>
    <m/>
    <m/>
    <m/>
    <m/>
    <m/>
    <m/>
    <m/>
    <m/>
    <m/>
    <m/>
    <m/>
    <x v="5"/>
    <n v="0"/>
    <n v="0"/>
    <n v="0"/>
    <x v="0"/>
    <m/>
    <m/>
    <n v="15.7"/>
    <x v="0"/>
  </r>
  <r>
    <x v="39"/>
    <n v="37305"/>
    <x v="5666"/>
    <n v="207"/>
    <n v="45793"/>
    <m/>
    <s v="Ignacio Gascón"/>
    <m/>
    <m/>
    <m/>
    <n v="0"/>
    <m/>
    <m/>
    <m/>
    <m/>
    <m/>
    <m/>
    <m/>
    <m/>
    <m/>
    <m/>
    <m/>
    <m/>
    <m/>
    <m/>
    <m/>
    <m/>
    <m/>
    <m/>
    <m/>
    <x v="5"/>
    <n v="0"/>
    <n v="0"/>
    <n v="0"/>
    <x v="0"/>
    <m/>
    <m/>
    <n v="20.7"/>
    <x v="0"/>
  </r>
  <r>
    <x v="39"/>
    <n v="37306"/>
    <x v="5667"/>
    <n v="246"/>
    <n v="45793"/>
    <m/>
    <s v="Ignacio Gascón"/>
    <m/>
    <m/>
    <m/>
    <n v="0"/>
    <m/>
    <m/>
    <m/>
    <m/>
    <m/>
    <m/>
    <m/>
    <m/>
    <m/>
    <m/>
    <m/>
    <m/>
    <m/>
    <m/>
    <m/>
    <m/>
    <m/>
    <m/>
    <m/>
    <x v="5"/>
    <n v="0"/>
    <n v="0"/>
    <n v="0"/>
    <x v="0"/>
    <m/>
    <m/>
    <n v="24.6"/>
    <x v="0"/>
  </r>
  <r>
    <x v="39"/>
    <n v="37307"/>
    <x v="5668"/>
    <n v="138"/>
    <n v="45793"/>
    <m/>
    <s v="Ignacio Gascón"/>
    <m/>
    <m/>
    <m/>
    <n v="0"/>
    <m/>
    <m/>
    <m/>
    <m/>
    <m/>
    <m/>
    <m/>
    <m/>
    <m/>
    <m/>
    <m/>
    <m/>
    <m/>
    <m/>
    <m/>
    <m/>
    <m/>
    <m/>
    <m/>
    <x v="5"/>
    <n v="0"/>
    <n v="0"/>
    <n v="0"/>
    <x v="0"/>
    <m/>
    <m/>
    <n v="13.8"/>
    <x v="0"/>
  </r>
  <r>
    <x v="39"/>
    <n v="37309"/>
    <x v="5669"/>
    <n v="42"/>
    <n v="45793"/>
    <m/>
    <s v="Ignacio Gascón"/>
    <m/>
    <m/>
    <m/>
    <n v="0"/>
    <m/>
    <m/>
    <m/>
    <m/>
    <m/>
    <m/>
    <m/>
    <m/>
    <m/>
    <m/>
    <m/>
    <m/>
    <m/>
    <m/>
    <m/>
    <m/>
    <m/>
    <m/>
    <m/>
    <x v="5"/>
    <n v="0"/>
    <n v="0"/>
    <n v="0"/>
    <x v="0"/>
    <m/>
    <m/>
    <n v="4.2"/>
    <x v="0"/>
  </r>
  <r>
    <x v="39"/>
    <n v="37310"/>
    <x v="5670"/>
    <n v="164"/>
    <n v="45793"/>
    <m/>
    <s v="Ignacio Gascón"/>
    <m/>
    <m/>
    <m/>
    <n v="0"/>
    <m/>
    <m/>
    <m/>
    <m/>
    <m/>
    <m/>
    <m/>
    <m/>
    <m/>
    <m/>
    <m/>
    <m/>
    <m/>
    <m/>
    <m/>
    <m/>
    <m/>
    <m/>
    <m/>
    <x v="5"/>
    <n v="0"/>
    <n v="0"/>
    <n v="0"/>
    <x v="0"/>
    <m/>
    <m/>
    <n v="16.399999999999999"/>
    <x v="0"/>
  </r>
  <r>
    <x v="39"/>
    <n v="37311"/>
    <x v="5671"/>
    <n v="173"/>
    <n v="45793"/>
    <m/>
    <s v="Ignacio Gascón"/>
    <m/>
    <m/>
    <m/>
    <n v="0"/>
    <m/>
    <m/>
    <m/>
    <m/>
    <m/>
    <m/>
    <m/>
    <m/>
    <m/>
    <m/>
    <m/>
    <m/>
    <m/>
    <m/>
    <m/>
    <m/>
    <m/>
    <m/>
    <m/>
    <x v="5"/>
    <n v="0"/>
    <n v="0"/>
    <n v="0"/>
    <x v="0"/>
    <m/>
    <m/>
    <n v="17.3"/>
    <x v="0"/>
  </r>
  <r>
    <x v="39"/>
    <n v="37312"/>
    <x v="5672"/>
    <n v="256"/>
    <n v="45793"/>
    <m/>
    <s v="Ignacio Gascón"/>
    <m/>
    <m/>
    <m/>
    <n v="0"/>
    <m/>
    <m/>
    <m/>
    <m/>
    <m/>
    <m/>
    <m/>
    <m/>
    <m/>
    <m/>
    <m/>
    <m/>
    <m/>
    <m/>
    <m/>
    <m/>
    <m/>
    <m/>
    <m/>
    <x v="5"/>
    <n v="0"/>
    <n v="0"/>
    <n v="0"/>
    <x v="0"/>
    <m/>
    <m/>
    <n v="25.6"/>
    <x v="0"/>
  </r>
  <r>
    <x v="39"/>
    <n v="37313"/>
    <x v="5673"/>
    <n v="513"/>
    <n v="45793"/>
    <m/>
    <s v="Ignacio Gascón"/>
    <m/>
    <m/>
    <m/>
    <n v="0"/>
    <m/>
    <m/>
    <m/>
    <m/>
    <m/>
    <m/>
    <m/>
    <m/>
    <m/>
    <m/>
    <m/>
    <m/>
    <m/>
    <m/>
    <m/>
    <m/>
    <m/>
    <m/>
    <m/>
    <x v="5"/>
    <n v="0"/>
    <n v="0"/>
    <n v="0"/>
    <x v="0"/>
    <m/>
    <m/>
    <n v="51.3"/>
    <x v="0"/>
  </r>
  <r>
    <x v="39"/>
    <n v="37314"/>
    <x v="5674"/>
    <n v="99"/>
    <n v="45793"/>
    <m/>
    <s v="Ignacio Gascón"/>
    <m/>
    <m/>
    <m/>
    <n v="0"/>
    <m/>
    <m/>
    <m/>
    <m/>
    <m/>
    <m/>
    <m/>
    <m/>
    <m/>
    <m/>
    <m/>
    <m/>
    <m/>
    <m/>
    <m/>
    <m/>
    <m/>
    <m/>
    <m/>
    <x v="5"/>
    <n v="0"/>
    <n v="0"/>
    <n v="0"/>
    <x v="0"/>
    <m/>
    <m/>
    <n v="9.9"/>
    <x v="0"/>
  </r>
  <r>
    <x v="39"/>
    <n v="37315"/>
    <x v="5675"/>
    <n v="76"/>
    <n v="45793"/>
    <m/>
    <s v="Ignacio Gascón"/>
    <m/>
    <m/>
    <m/>
    <n v="0"/>
    <m/>
    <m/>
    <m/>
    <m/>
    <m/>
    <m/>
    <m/>
    <m/>
    <m/>
    <m/>
    <m/>
    <m/>
    <m/>
    <m/>
    <m/>
    <m/>
    <m/>
    <m/>
    <m/>
    <x v="5"/>
    <n v="0"/>
    <n v="0"/>
    <n v="0"/>
    <x v="0"/>
    <m/>
    <m/>
    <n v="7.6"/>
    <x v="0"/>
  </r>
  <r>
    <x v="39"/>
    <n v="37316"/>
    <x v="5676"/>
    <n v="785"/>
    <n v="45793"/>
    <m/>
    <s v="Ignacio Gascón"/>
    <n v="45799"/>
    <s v="OK"/>
    <m/>
    <n v="0"/>
    <s v="No"/>
    <n v="0"/>
    <s v="No"/>
    <s v="No"/>
    <s v="No"/>
    <n v="0"/>
    <n v="0"/>
    <n v="0"/>
    <n v="0"/>
    <n v="0"/>
    <n v="0"/>
    <n v="0"/>
    <s v="No"/>
    <s v="No"/>
    <s v="No"/>
    <m/>
    <m/>
    <m/>
    <m/>
    <x v="5"/>
    <n v="0"/>
    <n v="0"/>
    <n v="15"/>
    <x v="1"/>
    <n v="0"/>
    <n v="0"/>
    <n v="78.5"/>
    <x v="0"/>
  </r>
  <r>
    <x v="39"/>
    <n v="37317"/>
    <x v="5677"/>
    <n v="269"/>
    <n v="45793"/>
    <m/>
    <s v="Ignacio Gascón"/>
    <n v="45818"/>
    <s v="FASE 2"/>
    <s v="Responder requeriria una reelaboración"/>
    <n v="0"/>
    <m/>
    <m/>
    <m/>
    <m/>
    <m/>
    <m/>
    <m/>
    <m/>
    <m/>
    <m/>
    <m/>
    <m/>
    <m/>
    <m/>
    <m/>
    <m/>
    <m/>
    <m/>
    <m/>
    <x v="5"/>
    <n v="0"/>
    <n v="0"/>
    <n v="0"/>
    <x v="0"/>
    <m/>
    <m/>
    <n v="26.9"/>
    <x v="0"/>
  </r>
  <r>
    <x v="39"/>
    <n v="37318"/>
    <x v="5678"/>
    <n v="197"/>
    <n v="45793"/>
    <m/>
    <s v="Ignacio Gascón"/>
    <m/>
    <m/>
    <m/>
    <n v="0"/>
    <m/>
    <m/>
    <m/>
    <m/>
    <m/>
    <m/>
    <m/>
    <m/>
    <m/>
    <m/>
    <m/>
    <m/>
    <m/>
    <m/>
    <m/>
    <m/>
    <m/>
    <m/>
    <m/>
    <x v="5"/>
    <n v="0"/>
    <n v="0"/>
    <n v="0"/>
    <x v="0"/>
    <m/>
    <m/>
    <n v="19.7"/>
    <x v="0"/>
  </r>
  <r>
    <x v="39"/>
    <n v="37319"/>
    <x v="5679"/>
    <n v="83"/>
    <n v="45793"/>
    <m/>
    <s v="Ignacio Gascón"/>
    <m/>
    <m/>
    <m/>
    <n v="0"/>
    <m/>
    <m/>
    <m/>
    <m/>
    <m/>
    <m/>
    <m/>
    <m/>
    <m/>
    <m/>
    <m/>
    <m/>
    <m/>
    <m/>
    <m/>
    <m/>
    <m/>
    <m/>
    <m/>
    <x v="5"/>
    <n v="0"/>
    <n v="0"/>
    <n v="0"/>
    <x v="0"/>
    <m/>
    <m/>
    <n v="8.3000000000000007"/>
    <x v="0"/>
  </r>
  <r>
    <x v="39"/>
    <n v="37320"/>
    <x v="5680"/>
    <n v="97"/>
    <n v="45793"/>
    <m/>
    <s v="Ignacio Gascón"/>
    <m/>
    <m/>
    <m/>
    <n v="0"/>
    <m/>
    <m/>
    <m/>
    <m/>
    <m/>
    <m/>
    <m/>
    <m/>
    <m/>
    <m/>
    <m/>
    <m/>
    <m/>
    <m/>
    <m/>
    <m/>
    <m/>
    <m/>
    <m/>
    <x v="5"/>
    <n v="0"/>
    <n v="0"/>
    <n v="0"/>
    <x v="0"/>
    <m/>
    <m/>
    <n v="9.6999999999999993"/>
    <x v="0"/>
  </r>
  <r>
    <x v="39"/>
    <n v="37321"/>
    <x v="5681"/>
    <n v="121"/>
    <n v="45793"/>
    <m/>
    <s v="Ignacio Gascón"/>
    <m/>
    <m/>
    <m/>
    <n v="0"/>
    <m/>
    <m/>
    <m/>
    <m/>
    <m/>
    <m/>
    <m/>
    <m/>
    <m/>
    <m/>
    <m/>
    <m/>
    <m/>
    <m/>
    <m/>
    <m/>
    <m/>
    <m/>
    <m/>
    <x v="5"/>
    <n v="0"/>
    <n v="0"/>
    <n v="0"/>
    <x v="0"/>
    <m/>
    <m/>
    <n v="12.1"/>
    <x v="0"/>
  </r>
  <r>
    <x v="39"/>
    <n v="37322"/>
    <x v="5682"/>
    <n v="3220"/>
    <n v="45793"/>
    <n v="45964"/>
    <s v="Ignacio Gascón"/>
    <m/>
    <s v="FASE 2"/>
    <m/>
    <n v="0"/>
    <m/>
    <m/>
    <m/>
    <m/>
    <m/>
    <m/>
    <m/>
    <m/>
    <m/>
    <m/>
    <m/>
    <m/>
    <m/>
    <m/>
    <m/>
    <m/>
    <m/>
    <m/>
    <m/>
    <x v="5"/>
    <n v="0"/>
    <n v="0"/>
    <n v="0"/>
    <x v="0"/>
    <m/>
    <m/>
    <n v="322"/>
    <x v="0"/>
  </r>
  <r>
    <x v="39"/>
    <n v="37323"/>
    <x v="5683"/>
    <n v="511"/>
    <n v="45793"/>
    <m/>
    <s v="Ignacio Gascón"/>
    <m/>
    <m/>
    <m/>
    <n v="0"/>
    <m/>
    <m/>
    <m/>
    <m/>
    <m/>
    <m/>
    <m/>
    <m/>
    <m/>
    <m/>
    <m/>
    <m/>
    <m/>
    <m/>
    <m/>
    <m/>
    <m/>
    <m/>
    <m/>
    <x v="5"/>
    <n v="0"/>
    <n v="0"/>
    <n v="0"/>
    <x v="0"/>
    <m/>
    <m/>
    <n v="51.1"/>
    <x v="0"/>
  </r>
  <r>
    <x v="39"/>
    <n v="37324"/>
    <x v="5684"/>
    <n v="316"/>
    <n v="45793"/>
    <m/>
    <s v="Ignacio Gascón"/>
    <m/>
    <m/>
    <m/>
    <n v="0"/>
    <m/>
    <m/>
    <m/>
    <m/>
    <m/>
    <m/>
    <m/>
    <m/>
    <m/>
    <m/>
    <m/>
    <m/>
    <m/>
    <m/>
    <m/>
    <m/>
    <m/>
    <m/>
    <m/>
    <x v="5"/>
    <n v="0"/>
    <n v="0"/>
    <n v="0"/>
    <x v="0"/>
    <m/>
    <m/>
    <n v="31.6"/>
    <x v="0"/>
  </r>
  <r>
    <x v="39"/>
    <n v="37325"/>
    <x v="5685"/>
    <n v="86"/>
    <n v="45793"/>
    <m/>
    <s v="Ignacio Gascón"/>
    <m/>
    <m/>
    <m/>
    <n v="0"/>
    <m/>
    <m/>
    <m/>
    <m/>
    <m/>
    <m/>
    <m/>
    <m/>
    <m/>
    <m/>
    <m/>
    <m/>
    <m/>
    <m/>
    <m/>
    <m/>
    <m/>
    <m/>
    <m/>
    <x v="5"/>
    <n v="0"/>
    <n v="0"/>
    <n v="0"/>
    <x v="0"/>
    <m/>
    <m/>
    <n v="8.6"/>
    <x v="0"/>
  </r>
  <r>
    <x v="39"/>
    <n v="37327"/>
    <x v="5686"/>
    <n v="184"/>
    <n v="45793"/>
    <m/>
    <s v="Ignacio Gascón"/>
    <m/>
    <m/>
    <m/>
    <n v="0"/>
    <m/>
    <m/>
    <m/>
    <m/>
    <m/>
    <m/>
    <m/>
    <m/>
    <m/>
    <m/>
    <m/>
    <m/>
    <m/>
    <m/>
    <m/>
    <m/>
    <m/>
    <m/>
    <m/>
    <x v="5"/>
    <n v="0"/>
    <n v="0"/>
    <n v="0"/>
    <x v="0"/>
    <m/>
    <m/>
    <n v="18.399999999999999"/>
    <x v="0"/>
  </r>
  <r>
    <x v="39"/>
    <n v="37328"/>
    <x v="5687"/>
    <n v="160"/>
    <n v="45793"/>
    <m/>
    <s v="Ignacio Gascón"/>
    <m/>
    <m/>
    <m/>
    <n v="0"/>
    <m/>
    <m/>
    <m/>
    <m/>
    <m/>
    <m/>
    <m/>
    <m/>
    <m/>
    <m/>
    <m/>
    <m/>
    <m/>
    <m/>
    <m/>
    <m/>
    <m/>
    <m/>
    <m/>
    <x v="5"/>
    <n v="0"/>
    <n v="0"/>
    <n v="0"/>
    <x v="0"/>
    <m/>
    <m/>
    <n v="16"/>
    <x v="0"/>
  </r>
  <r>
    <x v="39"/>
    <n v="37329"/>
    <x v="5688"/>
    <n v="35"/>
    <n v="45793"/>
    <n v="45829"/>
    <s v="Ignacio Gascón"/>
    <s v="21/05/2025 Rechazan contestar ya que requeriría elaborar la información"/>
    <s v="FASE 2"/>
    <m/>
    <n v="0"/>
    <m/>
    <m/>
    <m/>
    <m/>
    <m/>
    <m/>
    <m/>
    <m/>
    <m/>
    <m/>
    <m/>
    <m/>
    <m/>
    <m/>
    <m/>
    <m/>
    <m/>
    <m/>
    <m/>
    <x v="5"/>
    <n v="0"/>
    <n v="0"/>
    <n v="0"/>
    <x v="0"/>
    <m/>
    <m/>
    <n v="3.5"/>
    <x v="0"/>
  </r>
  <r>
    <x v="39"/>
    <n v="37330"/>
    <x v="5689"/>
    <n v="310"/>
    <n v="45793"/>
    <m/>
    <s v="Ignacio Gascón"/>
    <m/>
    <m/>
    <m/>
    <n v="0"/>
    <m/>
    <m/>
    <m/>
    <m/>
    <m/>
    <m/>
    <m/>
    <m/>
    <m/>
    <m/>
    <m/>
    <m/>
    <m/>
    <m/>
    <m/>
    <m/>
    <m/>
    <m/>
    <m/>
    <x v="5"/>
    <n v="0"/>
    <n v="0"/>
    <n v="0"/>
    <x v="0"/>
    <m/>
    <m/>
    <n v="31"/>
    <x v="0"/>
  </r>
  <r>
    <x v="39"/>
    <n v="37331"/>
    <x v="5690"/>
    <n v="189"/>
    <n v="45793"/>
    <m/>
    <s v="Ignacio Gascón"/>
    <m/>
    <m/>
    <m/>
    <n v="0"/>
    <m/>
    <m/>
    <m/>
    <m/>
    <m/>
    <m/>
    <m/>
    <m/>
    <m/>
    <m/>
    <m/>
    <m/>
    <m/>
    <m/>
    <m/>
    <m/>
    <m/>
    <m/>
    <m/>
    <x v="5"/>
    <n v="0"/>
    <n v="0"/>
    <n v="0"/>
    <x v="0"/>
    <m/>
    <m/>
    <n v="18.899999999999999"/>
    <x v="0"/>
  </r>
  <r>
    <x v="39"/>
    <n v="37332"/>
    <x v="5691"/>
    <n v="84"/>
    <n v="45793"/>
    <m/>
    <s v="Ignacio Gascón"/>
    <m/>
    <m/>
    <m/>
    <n v="0"/>
    <m/>
    <m/>
    <m/>
    <m/>
    <m/>
    <m/>
    <m/>
    <m/>
    <m/>
    <m/>
    <m/>
    <m/>
    <m/>
    <m/>
    <m/>
    <m/>
    <m/>
    <m/>
    <m/>
    <x v="5"/>
    <n v="0"/>
    <n v="0"/>
    <n v="0"/>
    <x v="0"/>
    <m/>
    <m/>
    <n v="8.4"/>
    <x v="0"/>
  </r>
  <r>
    <x v="39"/>
    <n v="37333"/>
    <x v="5692"/>
    <n v="189"/>
    <n v="45793"/>
    <m/>
    <s v="Ignacio Gascón"/>
    <m/>
    <m/>
    <m/>
    <n v="0"/>
    <m/>
    <m/>
    <m/>
    <m/>
    <m/>
    <m/>
    <m/>
    <m/>
    <m/>
    <m/>
    <m/>
    <m/>
    <m/>
    <m/>
    <m/>
    <m/>
    <m/>
    <m/>
    <m/>
    <x v="5"/>
    <n v="0"/>
    <n v="0"/>
    <n v="0"/>
    <x v="0"/>
    <m/>
    <m/>
    <n v="18.899999999999999"/>
    <x v="0"/>
  </r>
  <r>
    <x v="39"/>
    <n v="37334"/>
    <x v="5693"/>
    <n v="67"/>
    <n v="45793"/>
    <m/>
    <s v="Ignacio Gascón"/>
    <m/>
    <m/>
    <m/>
    <n v="0"/>
    <m/>
    <m/>
    <m/>
    <m/>
    <m/>
    <m/>
    <m/>
    <m/>
    <m/>
    <m/>
    <m/>
    <m/>
    <m/>
    <m/>
    <m/>
    <m/>
    <m/>
    <m/>
    <m/>
    <x v="5"/>
    <n v="0"/>
    <n v="0"/>
    <n v="0"/>
    <x v="0"/>
    <m/>
    <m/>
    <n v="6.7"/>
    <x v="0"/>
  </r>
  <r>
    <x v="39"/>
    <n v="37335"/>
    <x v="5694"/>
    <n v="404"/>
    <n v="45793"/>
    <m/>
    <s v="Ignacio Gascón"/>
    <n v="45797"/>
    <s v="OK"/>
    <m/>
    <n v="0"/>
    <s v="-"/>
    <n v="0"/>
    <s v="No"/>
    <s v="-"/>
    <s v="No"/>
    <n v="0"/>
    <n v="0"/>
    <n v="0"/>
    <m/>
    <m/>
    <m/>
    <m/>
    <s v="No"/>
    <s v="No"/>
    <s v="No"/>
    <m/>
    <m/>
    <m/>
    <m/>
    <x v="5"/>
    <n v="0"/>
    <n v="0"/>
    <n v="11"/>
    <x v="1"/>
    <n v="0"/>
    <n v="0"/>
    <n v="40.4"/>
    <x v="0"/>
  </r>
  <r>
    <x v="39"/>
    <n v="37336"/>
    <x v="5695"/>
    <n v="59"/>
    <n v="45793"/>
    <m/>
    <s v="Ignacio Gascón"/>
    <m/>
    <m/>
    <m/>
    <n v="0"/>
    <m/>
    <m/>
    <m/>
    <m/>
    <m/>
    <m/>
    <m/>
    <m/>
    <m/>
    <m/>
    <m/>
    <m/>
    <m/>
    <m/>
    <m/>
    <m/>
    <m/>
    <m/>
    <m/>
    <x v="5"/>
    <n v="0"/>
    <n v="0"/>
    <n v="0"/>
    <x v="0"/>
    <m/>
    <m/>
    <n v="5.9"/>
    <x v="0"/>
  </r>
  <r>
    <x v="39"/>
    <n v="37337"/>
    <x v="5696"/>
    <n v="128"/>
    <n v="45793"/>
    <m/>
    <s v="Ignacio Gascón"/>
    <m/>
    <m/>
    <m/>
    <n v="0"/>
    <m/>
    <m/>
    <m/>
    <m/>
    <m/>
    <m/>
    <m/>
    <m/>
    <m/>
    <m/>
    <m/>
    <m/>
    <m/>
    <m/>
    <m/>
    <m/>
    <m/>
    <m/>
    <m/>
    <x v="5"/>
    <n v="0"/>
    <n v="0"/>
    <n v="0"/>
    <x v="0"/>
    <m/>
    <m/>
    <n v="12.8"/>
    <x v="0"/>
  </r>
  <r>
    <x v="39"/>
    <n v="37338"/>
    <x v="5697"/>
    <n v="110"/>
    <n v="45793"/>
    <m/>
    <s v="Ignacio Gascón"/>
    <m/>
    <m/>
    <m/>
    <n v="0"/>
    <m/>
    <m/>
    <m/>
    <m/>
    <m/>
    <m/>
    <m/>
    <m/>
    <m/>
    <m/>
    <m/>
    <m/>
    <m/>
    <m/>
    <m/>
    <m/>
    <m/>
    <m/>
    <m/>
    <x v="5"/>
    <n v="0"/>
    <n v="0"/>
    <n v="0"/>
    <x v="0"/>
    <m/>
    <m/>
    <n v="11"/>
    <x v="0"/>
  </r>
  <r>
    <x v="39"/>
    <n v="37339"/>
    <x v="5698"/>
    <n v="286"/>
    <n v="45793"/>
    <m/>
    <s v="Ignacio Gascón"/>
    <m/>
    <m/>
    <m/>
    <n v="0"/>
    <m/>
    <m/>
    <m/>
    <m/>
    <m/>
    <m/>
    <m/>
    <m/>
    <m/>
    <m/>
    <m/>
    <m/>
    <m/>
    <m/>
    <m/>
    <m/>
    <m/>
    <m/>
    <m/>
    <x v="5"/>
    <n v="0"/>
    <n v="0"/>
    <n v="0"/>
    <x v="0"/>
    <m/>
    <m/>
    <n v="28.6"/>
    <x v="0"/>
  </r>
  <r>
    <x v="39"/>
    <n v="37343"/>
    <x v="5699"/>
    <n v="72"/>
    <n v="45793"/>
    <m/>
    <s v="Ignacio Gascón"/>
    <m/>
    <m/>
    <m/>
    <n v="0"/>
    <m/>
    <m/>
    <m/>
    <m/>
    <m/>
    <m/>
    <m/>
    <m/>
    <m/>
    <m/>
    <m/>
    <m/>
    <m/>
    <m/>
    <m/>
    <m/>
    <m/>
    <m/>
    <m/>
    <x v="5"/>
    <n v="0"/>
    <n v="0"/>
    <n v="0"/>
    <x v="0"/>
    <m/>
    <m/>
    <n v="7.2"/>
    <x v="0"/>
  </r>
  <r>
    <x v="39"/>
    <n v="37340"/>
    <x v="5700"/>
    <n v="119"/>
    <n v="45793"/>
    <m/>
    <s v="Ignacio Gascón"/>
    <m/>
    <m/>
    <m/>
    <n v="0"/>
    <m/>
    <m/>
    <m/>
    <m/>
    <m/>
    <m/>
    <m/>
    <m/>
    <m/>
    <m/>
    <m/>
    <m/>
    <m/>
    <m/>
    <m/>
    <m/>
    <m/>
    <m/>
    <m/>
    <x v="5"/>
    <n v="0"/>
    <n v="0"/>
    <n v="0"/>
    <x v="0"/>
    <m/>
    <m/>
    <n v="11.9"/>
    <x v="0"/>
  </r>
  <r>
    <x v="39"/>
    <n v="37341"/>
    <x v="5701"/>
    <n v="57"/>
    <n v="45793"/>
    <m/>
    <s v="Ignacio Gascón"/>
    <m/>
    <m/>
    <m/>
    <n v="0"/>
    <m/>
    <m/>
    <m/>
    <m/>
    <m/>
    <m/>
    <m/>
    <m/>
    <m/>
    <m/>
    <m/>
    <m/>
    <m/>
    <m/>
    <m/>
    <m/>
    <m/>
    <m/>
    <m/>
    <x v="5"/>
    <n v="0"/>
    <n v="0"/>
    <n v="0"/>
    <x v="0"/>
    <m/>
    <m/>
    <n v="5.7"/>
    <x v="0"/>
  </r>
  <r>
    <x v="39"/>
    <n v="37342"/>
    <x v="5702"/>
    <n v="264"/>
    <n v="45793"/>
    <m/>
    <s v="Ignacio Gascón"/>
    <m/>
    <m/>
    <m/>
    <n v="0"/>
    <m/>
    <m/>
    <m/>
    <m/>
    <m/>
    <m/>
    <m/>
    <m/>
    <m/>
    <m/>
    <m/>
    <m/>
    <m/>
    <m/>
    <m/>
    <m/>
    <m/>
    <m/>
    <m/>
    <x v="5"/>
    <n v="0"/>
    <n v="0"/>
    <n v="0"/>
    <x v="0"/>
    <m/>
    <m/>
    <n v="26.4"/>
    <x v="0"/>
  </r>
  <r>
    <x v="39"/>
    <n v="37344"/>
    <x v="5703"/>
    <n v="219"/>
    <n v="45793"/>
    <n v="45830"/>
    <s v="Ignacio Gascón"/>
    <s v="rechazado 22/05"/>
    <s v="FASE 2"/>
    <m/>
    <n v="0"/>
    <m/>
    <m/>
    <m/>
    <m/>
    <m/>
    <m/>
    <m/>
    <m/>
    <m/>
    <m/>
    <m/>
    <m/>
    <m/>
    <m/>
    <m/>
    <m/>
    <m/>
    <m/>
    <m/>
    <x v="5"/>
    <n v="0"/>
    <n v="0"/>
    <n v="0"/>
    <x v="0"/>
    <m/>
    <m/>
    <n v="21.9"/>
    <x v="0"/>
  </r>
  <r>
    <x v="39"/>
    <n v="37345"/>
    <x v="5704"/>
    <n v="149"/>
    <n v="45793"/>
    <m/>
    <s v="Ignacio Gascón"/>
    <m/>
    <m/>
    <m/>
    <n v="0"/>
    <m/>
    <m/>
    <m/>
    <m/>
    <m/>
    <m/>
    <m/>
    <m/>
    <m/>
    <m/>
    <m/>
    <m/>
    <m/>
    <m/>
    <m/>
    <m/>
    <m/>
    <m/>
    <m/>
    <x v="5"/>
    <n v="0"/>
    <n v="0"/>
    <n v="0"/>
    <x v="0"/>
    <m/>
    <m/>
    <n v="14.9"/>
    <x v="0"/>
  </r>
  <r>
    <x v="39"/>
    <n v="37346"/>
    <x v="5705"/>
    <n v="275"/>
    <n v="45793"/>
    <m/>
    <s v="Ignacio Gascón"/>
    <m/>
    <m/>
    <m/>
    <n v="0"/>
    <m/>
    <m/>
    <m/>
    <m/>
    <m/>
    <m/>
    <m/>
    <m/>
    <m/>
    <m/>
    <m/>
    <m/>
    <m/>
    <m/>
    <m/>
    <m/>
    <m/>
    <m/>
    <m/>
    <x v="5"/>
    <n v="0"/>
    <n v="0"/>
    <n v="0"/>
    <x v="0"/>
    <m/>
    <m/>
    <n v="27.5"/>
    <x v="0"/>
  </r>
  <r>
    <x v="39"/>
    <n v="37347"/>
    <x v="5706"/>
    <n v="540"/>
    <n v="45794"/>
    <n v="45827"/>
    <s v="Ignacio Gascón"/>
    <s v="rechazado 19/05"/>
    <s v="FASE 2"/>
    <n v="19"/>
    <n v="0"/>
    <m/>
    <m/>
    <m/>
    <m/>
    <m/>
    <m/>
    <m/>
    <m/>
    <m/>
    <m/>
    <m/>
    <m/>
    <m/>
    <m/>
    <m/>
    <m/>
    <m/>
    <m/>
    <m/>
    <x v="5"/>
    <n v="0"/>
    <n v="0"/>
    <n v="0"/>
    <x v="0"/>
    <m/>
    <m/>
    <n v="54"/>
    <x v="0"/>
  </r>
  <r>
    <x v="39"/>
    <n v="37348"/>
    <x v="5707"/>
    <n v="99"/>
    <n v="45794"/>
    <m/>
    <s v="Ignacio Gascón"/>
    <m/>
    <m/>
    <m/>
    <n v="0"/>
    <m/>
    <m/>
    <m/>
    <m/>
    <m/>
    <m/>
    <m/>
    <m/>
    <m/>
    <m/>
    <m/>
    <m/>
    <m/>
    <m/>
    <m/>
    <m/>
    <m/>
    <m/>
    <m/>
    <x v="5"/>
    <n v="0"/>
    <n v="0"/>
    <n v="0"/>
    <x v="0"/>
    <m/>
    <m/>
    <n v="9.9"/>
    <x v="0"/>
  </r>
  <r>
    <x v="39"/>
    <n v="37349"/>
    <x v="5708"/>
    <n v="107"/>
    <n v="45794"/>
    <m/>
    <s v="Ignacio Gascón"/>
    <m/>
    <m/>
    <m/>
    <n v="0"/>
    <m/>
    <m/>
    <m/>
    <m/>
    <m/>
    <m/>
    <m/>
    <m/>
    <m/>
    <m/>
    <m/>
    <m/>
    <m/>
    <m/>
    <m/>
    <m/>
    <m/>
    <m/>
    <m/>
    <x v="5"/>
    <n v="0"/>
    <n v="0"/>
    <n v="0"/>
    <x v="0"/>
    <m/>
    <m/>
    <n v="10.7"/>
    <x v="0"/>
  </r>
  <r>
    <x v="39"/>
    <n v="37351"/>
    <x v="5709"/>
    <n v="260"/>
    <n v="45794"/>
    <m/>
    <s v="Ignacio Gascón"/>
    <m/>
    <m/>
    <m/>
    <n v="0"/>
    <m/>
    <m/>
    <m/>
    <m/>
    <m/>
    <m/>
    <m/>
    <m/>
    <m/>
    <m/>
    <m/>
    <m/>
    <m/>
    <m/>
    <m/>
    <m/>
    <m/>
    <m/>
    <m/>
    <x v="5"/>
    <n v="0"/>
    <n v="0"/>
    <n v="0"/>
    <x v="0"/>
    <m/>
    <m/>
    <n v="26"/>
    <x v="0"/>
  </r>
  <r>
    <x v="39"/>
    <n v="37352"/>
    <x v="5710"/>
    <n v="216"/>
    <n v="45794"/>
    <m/>
    <s v="Ignacio Gascón"/>
    <m/>
    <m/>
    <m/>
    <n v="0"/>
    <m/>
    <m/>
    <m/>
    <m/>
    <m/>
    <m/>
    <m/>
    <m/>
    <m/>
    <m/>
    <m/>
    <m/>
    <m/>
    <m/>
    <m/>
    <m/>
    <m/>
    <m/>
    <m/>
    <x v="5"/>
    <n v="0"/>
    <n v="0"/>
    <n v="0"/>
    <x v="0"/>
    <m/>
    <m/>
    <n v="21.6"/>
    <x v="0"/>
  </r>
  <r>
    <x v="39"/>
    <n v="37353"/>
    <x v="5711"/>
    <n v="110"/>
    <n v="45858"/>
    <m/>
    <s v="Ignacio Gascón"/>
    <m/>
    <m/>
    <m/>
    <n v="0"/>
    <m/>
    <m/>
    <m/>
    <m/>
    <m/>
    <m/>
    <m/>
    <m/>
    <m/>
    <m/>
    <m/>
    <m/>
    <m/>
    <m/>
    <m/>
    <m/>
    <m/>
    <m/>
    <m/>
    <x v="5"/>
    <n v="0"/>
    <n v="0"/>
    <n v="0"/>
    <x v="0"/>
    <m/>
    <m/>
    <n v="11"/>
    <x v="0"/>
  </r>
  <r>
    <x v="39"/>
    <n v="37354"/>
    <x v="5712"/>
    <n v="7669"/>
    <n v="45858"/>
    <n v="45964"/>
    <s v="Ignacio Gascón"/>
    <m/>
    <s v="FASE 2"/>
    <m/>
    <n v="0"/>
    <m/>
    <m/>
    <m/>
    <m/>
    <m/>
    <m/>
    <m/>
    <m/>
    <m/>
    <m/>
    <m/>
    <m/>
    <m/>
    <m/>
    <m/>
    <m/>
    <m/>
    <m/>
    <m/>
    <x v="5"/>
    <n v="0"/>
    <n v="0"/>
    <n v="0"/>
    <x v="0"/>
    <m/>
    <m/>
    <n v="766.9"/>
    <x v="0"/>
  </r>
  <r>
    <x v="39"/>
    <n v="37355"/>
    <x v="5713"/>
    <n v="174"/>
    <n v="45858"/>
    <m/>
    <s v="Ignacio Gascón"/>
    <m/>
    <m/>
    <m/>
    <n v="0"/>
    <m/>
    <m/>
    <m/>
    <m/>
    <m/>
    <m/>
    <m/>
    <m/>
    <m/>
    <m/>
    <m/>
    <m/>
    <m/>
    <m/>
    <m/>
    <m/>
    <m/>
    <m/>
    <m/>
    <x v="5"/>
    <n v="0"/>
    <n v="0"/>
    <n v="0"/>
    <x v="0"/>
    <m/>
    <m/>
    <n v="17.399999999999999"/>
    <x v="0"/>
  </r>
  <r>
    <x v="39"/>
    <n v="37356"/>
    <x v="5714"/>
    <n v="98"/>
    <n v="45858"/>
    <m/>
    <s v="Ignacio Gascón"/>
    <m/>
    <m/>
    <m/>
    <n v="0"/>
    <m/>
    <m/>
    <m/>
    <m/>
    <m/>
    <m/>
    <m/>
    <m/>
    <m/>
    <m/>
    <m/>
    <m/>
    <m/>
    <m/>
    <m/>
    <m/>
    <m/>
    <m/>
    <m/>
    <x v="5"/>
    <n v="0"/>
    <n v="0"/>
    <n v="0"/>
    <x v="0"/>
    <m/>
    <m/>
    <n v="9.8000000000000007"/>
    <x v="0"/>
  </r>
  <r>
    <x v="39"/>
    <n v="37357"/>
    <x v="5715"/>
    <n v="253"/>
    <n v="45858"/>
    <m/>
    <s v="Ignacio Gascón"/>
    <m/>
    <m/>
    <m/>
    <n v="0"/>
    <m/>
    <m/>
    <m/>
    <m/>
    <m/>
    <m/>
    <m/>
    <m/>
    <m/>
    <m/>
    <m/>
    <m/>
    <m/>
    <m/>
    <m/>
    <m/>
    <m/>
    <m/>
    <m/>
    <x v="5"/>
    <n v="0"/>
    <n v="0"/>
    <n v="0"/>
    <x v="0"/>
    <m/>
    <m/>
    <n v="25.3"/>
    <x v="0"/>
  </r>
  <r>
    <x v="39"/>
    <n v="37358"/>
    <x v="5716"/>
    <n v="198"/>
    <n v="45858"/>
    <m/>
    <s v="Ignacio Gascón"/>
    <m/>
    <m/>
    <m/>
    <n v="0"/>
    <m/>
    <m/>
    <m/>
    <m/>
    <m/>
    <m/>
    <m/>
    <m/>
    <m/>
    <m/>
    <m/>
    <m/>
    <m/>
    <m/>
    <m/>
    <m/>
    <m/>
    <m/>
    <m/>
    <x v="5"/>
    <n v="0"/>
    <n v="0"/>
    <n v="0"/>
    <x v="0"/>
    <m/>
    <m/>
    <n v="19.8"/>
    <x v="0"/>
  </r>
  <r>
    <x v="39"/>
    <n v="37359"/>
    <x v="5717"/>
    <n v="155"/>
    <n v="45858"/>
    <m/>
    <s v="Ignacio Gascón"/>
    <m/>
    <m/>
    <m/>
    <n v="0"/>
    <m/>
    <m/>
    <m/>
    <m/>
    <m/>
    <m/>
    <m/>
    <m/>
    <m/>
    <m/>
    <m/>
    <m/>
    <m/>
    <m/>
    <m/>
    <m/>
    <m/>
    <m/>
    <m/>
    <x v="5"/>
    <n v="0"/>
    <n v="0"/>
    <n v="0"/>
    <x v="0"/>
    <m/>
    <m/>
    <n v="15.5"/>
    <x v="0"/>
  </r>
  <r>
    <x v="39"/>
    <n v="37360"/>
    <x v="5718"/>
    <n v="204"/>
    <n v="45858"/>
    <m/>
    <s v="Ignacio Gascón"/>
    <m/>
    <m/>
    <m/>
    <n v="0"/>
    <m/>
    <m/>
    <m/>
    <m/>
    <m/>
    <m/>
    <m/>
    <m/>
    <m/>
    <m/>
    <m/>
    <m/>
    <m/>
    <m/>
    <m/>
    <m/>
    <m/>
    <m/>
    <m/>
    <x v="5"/>
    <n v="0"/>
    <n v="0"/>
    <n v="0"/>
    <x v="0"/>
    <m/>
    <m/>
    <n v="20.399999999999999"/>
    <x v="0"/>
  </r>
  <r>
    <x v="39"/>
    <n v="37361"/>
    <x v="5719"/>
    <n v="78"/>
    <n v="45858"/>
    <m/>
    <s v="Ignacio Gascón"/>
    <m/>
    <m/>
    <m/>
    <n v="0"/>
    <m/>
    <m/>
    <m/>
    <m/>
    <m/>
    <m/>
    <m/>
    <m/>
    <m/>
    <m/>
    <m/>
    <m/>
    <m/>
    <m/>
    <m/>
    <m/>
    <m/>
    <m/>
    <m/>
    <x v="5"/>
    <n v="0"/>
    <n v="0"/>
    <n v="0"/>
    <x v="0"/>
    <m/>
    <m/>
    <n v="7.8"/>
    <x v="0"/>
  </r>
  <r>
    <x v="39"/>
    <n v="37362"/>
    <x v="5720"/>
    <n v="6723"/>
    <n v="45858"/>
    <m/>
    <s v="Ignacio Gascón"/>
    <n v="45860"/>
    <s v="OK"/>
    <m/>
    <n v="141"/>
    <n v="45778"/>
    <n v="69"/>
    <s v="Si"/>
    <n v="45778"/>
    <s v="Si"/>
    <n v="40"/>
    <n v="10000"/>
    <n v="0"/>
    <n v="3"/>
    <n v="0"/>
    <n v="0"/>
    <n v="4"/>
    <s v="Si"/>
    <s v="Si"/>
    <s v="No"/>
    <m/>
    <m/>
    <m/>
    <m/>
    <x v="5"/>
    <n v="0.69"/>
    <n v="97"/>
    <n v="16"/>
    <x v="2"/>
    <n v="1.4874312063067083"/>
    <n v="0"/>
    <n v="672.3"/>
    <x v="1"/>
  </r>
  <r>
    <x v="39"/>
    <n v="37363"/>
    <x v="5721"/>
    <n v="96"/>
    <n v="45858"/>
    <m/>
    <s v="Ignacio Gascón"/>
    <m/>
    <m/>
    <m/>
    <n v="0"/>
    <m/>
    <m/>
    <m/>
    <m/>
    <m/>
    <m/>
    <m/>
    <m/>
    <m/>
    <m/>
    <m/>
    <m/>
    <m/>
    <m/>
    <m/>
    <m/>
    <m/>
    <m/>
    <m/>
    <x v="5"/>
    <n v="0"/>
    <n v="0"/>
    <n v="0"/>
    <x v="0"/>
    <m/>
    <m/>
    <n v="9.6"/>
    <x v="0"/>
  </r>
  <r>
    <x v="39"/>
    <n v="37364"/>
    <x v="5722"/>
    <n v="739"/>
    <n v="45858"/>
    <m/>
    <s v="Ignacio Gascón"/>
    <m/>
    <m/>
    <m/>
    <n v="0"/>
    <m/>
    <m/>
    <m/>
    <m/>
    <m/>
    <m/>
    <m/>
    <m/>
    <m/>
    <m/>
    <m/>
    <m/>
    <m/>
    <m/>
    <m/>
    <m/>
    <m/>
    <m/>
    <m/>
    <x v="5"/>
    <n v="0"/>
    <n v="0"/>
    <n v="0"/>
    <x v="0"/>
    <m/>
    <m/>
    <n v="73.900000000000006"/>
    <x v="0"/>
  </r>
  <r>
    <x v="39"/>
    <n v="37365"/>
    <x v="5723"/>
    <n v="154"/>
    <n v="45858"/>
    <m/>
    <s v="Ignacio Gascón"/>
    <s v="04/10/2025 Remite al BOPS"/>
    <s v="FASE 2"/>
    <m/>
    <n v="0"/>
    <m/>
    <m/>
    <m/>
    <m/>
    <m/>
    <m/>
    <m/>
    <m/>
    <m/>
    <m/>
    <m/>
    <m/>
    <m/>
    <m/>
    <m/>
    <m/>
    <m/>
    <m/>
    <m/>
    <x v="5"/>
    <n v="0"/>
    <n v="0"/>
    <n v="0"/>
    <x v="0"/>
    <m/>
    <m/>
    <n v="15.4"/>
    <x v="0"/>
  </r>
  <r>
    <x v="39"/>
    <n v="37366"/>
    <x v="5724"/>
    <n v="40"/>
    <n v="45858"/>
    <m/>
    <s v="Ignacio Gascón"/>
    <m/>
    <m/>
    <m/>
    <n v="0"/>
    <m/>
    <m/>
    <m/>
    <m/>
    <m/>
    <m/>
    <m/>
    <m/>
    <m/>
    <m/>
    <m/>
    <m/>
    <m/>
    <m/>
    <m/>
    <m/>
    <m/>
    <m/>
    <m/>
    <x v="5"/>
    <n v="0"/>
    <n v="0"/>
    <n v="0"/>
    <x v="0"/>
    <m/>
    <m/>
    <n v="4"/>
    <x v="0"/>
  </r>
  <r>
    <x v="39"/>
    <n v="37367"/>
    <x v="5725"/>
    <n v="164"/>
    <n v="45858"/>
    <m/>
    <s v="Ignacio Gascón"/>
    <m/>
    <m/>
    <m/>
    <n v="0"/>
    <m/>
    <m/>
    <m/>
    <m/>
    <m/>
    <m/>
    <m/>
    <m/>
    <m/>
    <m/>
    <m/>
    <m/>
    <m/>
    <m/>
    <m/>
    <m/>
    <m/>
    <m/>
    <m/>
    <x v="5"/>
    <n v="0"/>
    <n v="0"/>
    <n v="0"/>
    <x v="0"/>
    <m/>
    <m/>
    <n v="16.399999999999999"/>
    <x v="0"/>
  </r>
  <r>
    <x v="39"/>
    <n v="37368"/>
    <x v="5726"/>
    <n v="22"/>
    <n v="45858"/>
    <m/>
    <s v="Ignacio Gascón"/>
    <m/>
    <m/>
    <m/>
    <n v="0"/>
    <m/>
    <m/>
    <m/>
    <m/>
    <m/>
    <m/>
    <m/>
    <m/>
    <m/>
    <m/>
    <m/>
    <m/>
    <m/>
    <m/>
    <m/>
    <m/>
    <m/>
    <m/>
    <m/>
    <x v="5"/>
    <n v="0"/>
    <n v="0"/>
    <n v="0"/>
    <x v="0"/>
    <m/>
    <m/>
    <n v="2.2000000000000002"/>
    <x v="0"/>
  </r>
  <r>
    <x v="39"/>
    <n v="37369"/>
    <x v="5727"/>
    <n v="137"/>
    <m/>
    <m/>
    <s v="Ignacio Gascón"/>
    <m/>
    <m/>
    <m/>
    <n v="0"/>
    <m/>
    <m/>
    <m/>
    <m/>
    <m/>
    <m/>
    <m/>
    <m/>
    <m/>
    <m/>
    <m/>
    <m/>
    <m/>
    <m/>
    <m/>
    <m/>
    <m/>
    <m/>
    <m/>
    <x v="5"/>
    <n v="0"/>
    <n v="0"/>
    <n v="0"/>
    <x v="0"/>
    <m/>
    <m/>
    <n v="13.7"/>
    <x v="0"/>
  </r>
  <r>
    <x v="39"/>
    <n v="37370"/>
    <x v="5728"/>
    <n v="298"/>
    <n v="45858"/>
    <m/>
    <s v="Ignacio Gascón"/>
    <m/>
    <m/>
    <m/>
    <n v="0"/>
    <m/>
    <m/>
    <m/>
    <m/>
    <m/>
    <m/>
    <m/>
    <m/>
    <m/>
    <m/>
    <m/>
    <m/>
    <m/>
    <m/>
    <m/>
    <m/>
    <m/>
    <m/>
    <m/>
    <x v="5"/>
    <n v="0"/>
    <n v="0"/>
    <n v="0"/>
    <x v="0"/>
    <m/>
    <m/>
    <n v="29.8"/>
    <x v="0"/>
  </r>
  <r>
    <x v="39"/>
    <n v="37371"/>
    <x v="5729"/>
    <n v="236"/>
    <n v="45858"/>
    <m/>
    <s v="Ignacio Gascón"/>
    <m/>
    <m/>
    <m/>
    <n v="0"/>
    <m/>
    <m/>
    <m/>
    <m/>
    <m/>
    <m/>
    <m/>
    <m/>
    <m/>
    <m/>
    <m/>
    <m/>
    <m/>
    <m/>
    <m/>
    <m/>
    <m/>
    <m/>
    <m/>
    <x v="5"/>
    <n v="0"/>
    <n v="0"/>
    <n v="0"/>
    <x v="0"/>
    <m/>
    <m/>
    <n v="23.6"/>
    <x v="0"/>
  </r>
  <r>
    <x v="39"/>
    <n v="37372"/>
    <x v="5730"/>
    <n v="138"/>
    <n v="45858"/>
    <m/>
    <s v="Ignacio Gascón"/>
    <m/>
    <m/>
    <m/>
    <n v="0"/>
    <m/>
    <m/>
    <m/>
    <m/>
    <m/>
    <m/>
    <m/>
    <m/>
    <m/>
    <m/>
    <m/>
    <m/>
    <m/>
    <m/>
    <m/>
    <m/>
    <m/>
    <m/>
    <m/>
    <x v="5"/>
    <n v="0"/>
    <n v="0"/>
    <n v="0"/>
    <x v="0"/>
    <m/>
    <m/>
    <n v="13.8"/>
    <x v="0"/>
  </r>
  <r>
    <x v="39"/>
    <n v="37373"/>
    <x v="5731"/>
    <n v="688"/>
    <n v="45858"/>
    <m/>
    <s v="Ignacio Gascón"/>
    <n v="45867"/>
    <s v="OK"/>
    <m/>
    <n v="0"/>
    <s v="No"/>
    <m/>
    <s v="No"/>
    <s v="No"/>
    <s v="No"/>
    <m/>
    <m/>
    <m/>
    <m/>
    <m/>
    <m/>
    <m/>
    <s v="Si"/>
    <s v="No"/>
    <s v="No"/>
    <m/>
    <m/>
    <m/>
    <m/>
    <x v="5"/>
    <n v="0"/>
    <n v="0"/>
    <n v="7"/>
    <x v="1"/>
    <m/>
    <m/>
    <n v="68.8"/>
    <x v="0"/>
  </r>
  <r>
    <x v="39"/>
    <n v="37374"/>
    <x v="5732"/>
    <n v="1258"/>
    <n v="45858"/>
    <n v="45964"/>
    <s v="Ignacio Gascón"/>
    <m/>
    <s v="FASE 2"/>
    <m/>
    <n v="0"/>
    <m/>
    <m/>
    <m/>
    <m/>
    <m/>
    <m/>
    <m/>
    <m/>
    <m/>
    <m/>
    <m/>
    <m/>
    <m/>
    <m/>
    <m/>
    <m/>
    <m/>
    <m/>
    <m/>
    <x v="5"/>
    <n v="0"/>
    <n v="0"/>
    <n v="0"/>
    <x v="0"/>
    <m/>
    <m/>
    <n v="125.8"/>
    <x v="0"/>
  </r>
  <r>
    <x v="39"/>
    <n v="37375"/>
    <x v="5733"/>
    <n v="731"/>
    <n v="45858"/>
    <m/>
    <s v="Ignacio Gascón"/>
    <m/>
    <m/>
    <m/>
    <n v="0"/>
    <m/>
    <m/>
    <m/>
    <m/>
    <m/>
    <m/>
    <m/>
    <m/>
    <m/>
    <m/>
    <m/>
    <m/>
    <m/>
    <m/>
    <m/>
    <m/>
    <m/>
    <m/>
    <m/>
    <x v="5"/>
    <n v="0"/>
    <n v="0"/>
    <n v="0"/>
    <x v="0"/>
    <m/>
    <m/>
    <n v="73.099999999999994"/>
    <x v="0"/>
  </r>
  <r>
    <x v="39"/>
    <n v="37350"/>
    <x v="5734"/>
    <n v="395"/>
    <n v="45858"/>
    <m/>
    <s v="Ignacio Gascón"/>
    <n v="45960"/>
    <m/>
    <m/>
    <n v="0"/>
    <m/>
    <m/>
    <m/>
    <m/>
    <m/>
    <m/>
    <m/>
    <m/>
    <m/>
    <m/>
    <m/>
    <m/>
    <m/>
    <m/>
    <m/>
    <m/>
    <m/>
    <m/>
    <m/>
    <x v="5"/>
    <n v="0"/>
    <n v="0"/>
    <n v="0"/>
    <x v="0"/>
    <m/>
    <m/>
    <n v="39.5"/>
    <x v="0"/>
  </r>
  <r>
    <x v="39"/>
    <n v="37376"/>
    <x v="5735"/>
    <n v="2361"/>
    <n v="45858"/>
    <n v="45964"/>
    <s v="Ignacio Gascón"/>
    <m/>
    <s v="FASE 2"/>
    <m/>
    <n v="0"/>
    <m/>
    <m/>
    <m/>
    <m/>
    <m/>
    <m/>
    <m/>
    <m/>
    <m/>
    <m/>
    <m/>
    <m/>
    <m/>
    <m/>
    <m/>
    <m/>
    <m/>
    <m/>
    <m/>
    <x v="5"/>
    <n v="0"/>
    <n v="0"/>
    <n v="0"/>
    <x v="0"/>
    <m/>
    <m/>
    <n v="236.1"/>
    <x v="0"/>
  </r>
  <r>
    <x v="39"/>
    <n v="37377"/>
    <x v="5736"/>
    <n v="222"/>
    <n v="45858"/>
    <m/>
    <s v="Ignacio Gascón"/>
    <m/>
    <m/>
    <m/>
    <n v="0"/>
    <m/>
    <m/>
    <m/>
    <m/>
    <m/>
    <m/>
    <m/>
    <m/>
    <m/>
    <m/>
    <m/>
    <m/>
    <m/>
    <m/>
    <m/>
    <m/>
    <m/>
    <m/>
    <m/>
    <x v="5"/>
    <n v="0"/>
    <n v="0"/>
    <n v="0"/>
    <x v="0"/>
    <m/>
    <m/>
    <n v="22.2"/>
    <x v="0"/>
  </r>
  <r>
    <x v="39"/>
    <n v="37378"/>
    <x v="5737"/>
    <n v="71"/>
    <n v="45858"/>
    <m/>
    <s v="Ignacio Gascón"/>
    <m/>
    <m/>
    <m/>
    <n v="0"/>
    <m/>
    <m/>
    <m/>
    <m/>
    <m/>
    <m/>
    <m/>
    <m/>
    <m/>
    <m/>
    <m/>
    <m/>
    <m/>
    <m/>
    <m/>
    <m/>
    <m/>
    <m/>
    <m/>
    <x v="5"/>
    <n v="0"/>
    <n v="0"/>
    <n v="0"/>
    <x v="0"/>
    <m/>
    <m/>
    <n v="7.1"/>
    <x v="0"/>
  </r>
  <r>
    <x v="39"/>
    <n v="37379"/>
    <x v="5738"/>
    <n v="192"/>
    <n v="45858"/>
    <m/>
    <s v="Ignacio Gascón"/>
    <n v="45897"/>
    <s v="Ok"/>
    <m/>
    <n v="1"/>
    <n v="45897"/>
    <m/>
    <s v="No"/>
    <s v="No"/>
    <s v="Si"/>
    <n v="100"/>
    <m/>
    <m/>
    <m/>
    <m/>
    <m/>
    <m/>
    <s v="Si"/>
    <s v="Si"/>
    <s v="No"/>
    <m/>
    <m/>
    <m/>
    <m/>
    <x v="5"/>
    <n v="0"/>
    <n v="0"/>
    <n v="9"/>
    <x v="1"/>
    <m/>
    <m/>
    <n v="19.2"/>
    <x v="2"/>
  </r>
  <r>
    <x v="39"/>
    <n v="37380"/>
    <x v="5739"/>
    <n v="49"/>
    <n v="45858"/>
    <m/>
    <s v="Ignacio Gascón"/>
    <m/>
    <m/>
    <m/>
    <n v="0"/>
    <m/>
    <m/>
    <m/>
    <m/>
    <m/>
    <m/>
    <m/>
    <m/>
    <m/>
    <m/>
    <m/>
    <m/>
    <m/>
    <m/>
    <m/>
    <m/>
    <m/>
    <m/>
    <m/>
    <x v="5"/>
    <n v="0"/>
    <n v="0"/>
    <n v="0"/>
    <x v="0"/>
    <m/>
    <m/>
    <n v="4.9000000000000004"/>
    <x v="0"/>
  </r>
  <r>
    <x v="39"/>
    <n v="37381"/>
    <x v="5740"/>
    <n v="133"/>
    <n v="45858"/>
    <n v="45967"/>
    <s v="Ignacio Gascón"/>
    <m/>
    <s v="FASE 2"/>
    <s v="Caracteristicas estructurales"/>
    <n v="0"/>
    <m/>
    <m/>
    <m/>
    <m/>
    <m/>
    <m/>
    <m/>
    <m/>
    <m/>
    <m/>
    <m/>
    <m/>
    <m/>
    <m/>
    <m/>
    <m/>
    <m/>
    <m/>
    <m/>
    <x v="5"/>
    <n v="0"/>
    <n v="0"/>
    <n v="0"/>
    <x v="0"/>
    <m/>
    <m/>
    <n v="13.3"/>
    <x v="0"/>
  </r>
  <r>
    <x v="39"/>
    <n v="37382"/>
    <x v="5741"/>
    <n v="152"/>
    <n v="45858"/>
    <m/>
    <s v="Ignacio Gascón"/>
    <m/>
    <m/>
    <m/>
    <n v="0"/>
    <m/>
    <m/>
    <m/>
    <m/>
    <m/>
    <m/>
    <m/>
    <m/>
    <m/>
    <m/>
    <m/>
    <m/>
    <m/>
    <m/>
    <m/>
    <m/>
    <m/>
    <m/>
    <m/>
    <x v="5"/>
    <n v="0"/>
    <n v="0"/>
    <n v="0"/>
    <x v="0"/>
    <m/>
    <m/>
    <n v="15.2"/>
    <x v="0"/>
  </r>
  <r>
    <x v="40"/>
    <n v="40001"/>
    <x v="5742"/>
    <n v="859"/>
    <n v="45793"/>
    <n v="45912"/>
    <s v="Isabel"/>
    <m/>
    <m/>
    <m/>
    <n v="0"/>
    <s v="SIACYL"/>
    <m/>
    <s v="NO"/>
    <m/>
    <s v="NO"/>
    <m/>
    <m/>
    <m/>
    <n v="0"/>
    <n v="0"/>
    <n v="0"/>
    <n v="0"/>
    <s v="SIACYL"/>
    <s v="SIACYL"/>
    <s v="NO"/>
    <m/>
    <m/>
    <m/>
    <m/>
    <x v="5"/>
    <n v="0"/>
    <n v="0"/>
    <n v="11"/>
    <x v="1"/>
    <m/>
    <m/>
    <n v="85.9"/>
    <x v="0"/>
  </r>
  <r>
    <x v="40"/>
    <n v="40002"/>
    <x v="5743"/>
    <n v="40"/>
    <n v="45793"/>
    <n v="45912"/>
    <s v="Isabel"/>
    <m/>
    <m/>
    <m/>
    <n v="0"/>
    <m/>
    <m/>
    <m/>
    <m/>
    <m/>
    <m/>
    <m/>
    <m/>
    <m/>
    <m/>
    <m/>
    <m/>
    <m/>
    <m/>
    <m/>
    <m/>
    <m/>
    <m/>
    <m/>
    <x v="5"/>
    <n v="0"/>
    <n v="0"/>
    <n v="0"/>
    <x v="0"/>
    <m/>
    <m/>
    <n v="4"/>
    <x v="0"/>
  </r>
  <r>
    <x v="40"/>
    <n v="40003"/>
    <x v="5744"/>
    <n v="123"/>
    <n v="45793"/>
    <n v="45945"/>
    <s v="Isabel"/>
    <m/>
    <m/>
    <m/>
    <n v="0"/>
    <m/>
    <m/>
    <m/>
    <m/>
    <m/>
    <m/>
    <m/>
    <m/>
    <m/>
    <m/>
    <m/>
    <m/>
    <m/>
    <m/>
    <m/>
    <m/>
    <m/>
    <m/>
    <m/>
    <x v="5"/>
    <n v="0"/>
    <n v="0"/>
    <n v="0"/>
    <x v="0"/>
    <m/>
    <m/>
    <n v="12.3"/>
    <x v="0"/>
  </r>
  <r>
    <x v="40"/>
    <n v="40004"/>
    <x v="5745"/>
    <n v="564"/>
    <n v="45793"/>
    <n v="45945"/>
    <s v="Isabel"/>
    <m/>
    <m/>
    <m/>
    <n v="0"/>
    <m/>
    <m/>
    <s v="NO"/>
    <m/>
    <s v="NO"/>
    <m/>
    <m/>
    <m/>
    <n v="0"/>
    <m/>
    <m/>
    <m/>
    <s v="SIACYL"/>
    <s v="NO"/>
    <s v="NO"/>
    <m/>
    <m/>
    <m/>
    <m/>
    <x v="5"/>
    <n v="0"/>
    <n v="0"/>
    <n v="6"/>
    <x v="1"/>
    <m/>
    <m/>
    <n v="56.4"/>
    <x v="0"/>
  </r>
  <r>
    <x v="40"/>
    <n v="40005"/>
    <x v="5746"/>
    <n v="26"/>
    <n v="45793"/>
    <n v="45945"/>
    <s v="Isabel"/>
    <m/>
    <m/>
    <m/>
    <n v="0"/>
    <m/>
    <m/>
    <m/>
    <m/>
    <m/>
    <m/>
    <m/>
    <m/>
    <m/>
    <m/>
    <m/>
    <m/>
    <m/>
    <m/>
    <m/>
    <m/>
    <m/>
    <m/>
    <m/>
    <x v="5"/>
    <n v="0"/>
    <n v="0"/>
    <n v="0"/>
    <x v="0"/>
    <m/>
    <m/>
    <n v="2.6"/>
    <x v="0"/>
  </r>
  <r>
    <x v="40"/>
    <n v="40012"/>
    <x v="5747"/>
    <n v="287"/>
    <n v="45793"/>
    <n v="45945"/>
    <s v="Isabel"/>
    <m/>
    <m/>
    <m/>
    <n v="0"/>
    <m/>
    <m/>
    <s v="NO"/>
    <m/>
    <m/>
    <m/>
    <m/>
    <m/>
    <m/>
    <m/>
    <m/>
    <m/>
    <m/>
    <m/>
    <m/>
    <m/>
    <m/>
    <m/>
    <m/>
    <x v="5"/>
    <n v="0"/>
    <n v="0"/>
    <n v="1"/>
    <x v="1"/>
    <m/>
    <m/>
    <n v="28.7"/>
    <x v="0"/>
  </r>
  <r>
    <x v="40"/>
    <n v="40006"/>
    <x v="5748"/>
    <n v="18"/>
    <n v="45793"/>
    <n v="45945"/>
    <s v="Isabel"/>
    <m/>
    <m/>
    <m/>
    <n v="0"/>
    <m/>
    <m/>
    <m/>
    <m/>
    <m/>
    <m/>
    <m/>
    <m/>
    <m/>
    <m/>
    <m/>
    <m/>
    <m/>
    <m/>
    <m/>
    <m/>
    <m/>
    <m/>
    <m/>
    <x v="5"/>
    <n v="0"/>
    <n v="0"/>
    <n v="0"/>
    <x v="0"/>
    <m/>
    <m/>
    <n v="1.8"/>
    <x v="0"/>
  </r>
  <r>
    <x v="40"/>
    <n v="40007"/>
    <x v="5749"/>
    <n v="79"/>
    <n v="45793"/>
    <n v="45945"/>
    <s v="Isabel"/>
    <m/>
    <m/>
    <m/>
    <n v="0"/>
    <m/>
    <m/>
    <m/>
    <m/>
    <m/>
    <m/>
    <m/>
    <m/>
    <m/>
    <m/>
    <m/>
    <m/>
    <m/>
    <m/>
    <m/>
    <m/>
    <m/>
    <m/>
    <m/>
    <x v="5"/>
    <n v="0"/>
    <n v="0"/>
    <n v="0"/>
    <x v="0"/>
    <m/>
    <m/>
    <n v="7.9"/>
    <x v="0"/>
  </r>
  <r>
    <x v="40"/>
    <n v="40008"/>
    <x v="5750"/>
    <n v="59"/>
    <n v="45793"/>
    <n v="45945"/>
    <s v="Isabel"/>
    <m/>
    <m/>
    <m/>
    <n v="0"/>
    <m/>
    <m/>
    <m/>
    <m/>
    <m/>
    <m/>
    <m/>
    <m/>
    <m/>
    <m/>
    <m/>
    <m/>
    <m/>
    <m/>
    <m/>
    <m/>
    <m/>
    <m/>
    <m/>
    <x v="5"/>
    <n v="0"/>
    <n v="0"/>
    <n v="0"/>
    <x v="0"/>
    <m/>
    <m/>
    <n v="5.9"/>
    <x v="0"/>
  </r>
  <r>
    <x v="40"/>
    <n v="40009"/>
    <x v="5751"/>
    <n v="42"/>
    <n v="45793"/>
    <n v="45945"/>
    <s v="Isabel"/>
    <m/>
    <m/>
    <m/>
    <n v="0"/>
    <m/>
    <m/>
    <m/>
    <m/>
    <m/>
    <m/>
    <m/>
    <m/>
    <m/>
    <m/>
    <m/>
    <m/>
    <m/>
    <m/>
    <m/>
    <m/>
    <m/>
    <m/>
    <m/>
    <x v="5"/>
    <n v="0"/>
    <n v="0"/>
    <n v="0"/>
    <x v="0"/>
    <m/>
    <m/>
    <n v="4.2"/>
    <x v="0"/>
  </r>
  <r>
    <x v="40"/>
    <n v="40010"/>
    <x v="5752"/>
    <n v="108"/>
    <n v="45793"/>
    <n v="45951"/>
    <s v="Isabel"/>
    <s v="mail con quejas"/>
    <m/>
    <m/>
    <n v="0"/>
    <m/>
    <m/>
    <m/>
    <m/>
    <m/>
    <m/>
    <m/>
    <m/>
    <m/>
    <m/>
    <m/>
    <m/>
    <m/>
    <m/>
    <m/>
    <m/>
    <m/>
    <m/>
    <m/>
    <x v="5"/>
    <n v="0"/>
    <n v="0"/>
    <n v="0"/>
    <x v="0"/>
    <m/>
    <m/>
    <n v="10.8"/>
    <x v="0"/>
  </r>
  <r>
    <x v="40"/>
    <n v="40013"/>
    <x v="5753"/>
    <n v="67"/>
    <n v="45795"/>
    <n v="45951"/>
    <s v="Isabel"/>
    <m/>
    <m/>
    <m/>
    <n v="0"/>
    <m/>
    <m/>
    <m/>
    <m/>
    <m/>
    <m/>
    <m/>
    <m/>
    <m/>
    <m/>
    <m/>
    <m/>
    <m/>
    <m/>
    <m/>
    <m/>
    <m/>
    <m/>
    <m/>
    <x v="5"/>
    <n v="0"/>
    <n v="0"/>
    <n v="0"/>
    <x v="0"/>
    <m/>
    <m/>
    <n v="6.7"/>
    <x v="0"/>
  </r>
  <r>
    <x v="40"/>
    <n v="40014"/>
    <x v="5754"/>
    <n v="59"/>
    <n v="45795"/>
    <n v="45951"/>
    <s v="Isabel"/>
    <m/>
    <m/>
    <m/>
    <n v="0"/>
    <m/>
    <m/>
    <m/>
    <m/>
    <m/>
    <m/>
    <m/>
    <m/>
    <m/>
    <m/>
    <m/>
    <m/>
    <m/>
    <m/>
    <m/>
    <m/>
    <m/>
    <m/>
    <m/>
    <x v="5"/>
    <n v="0"/>
    <n v="0"/>
    <n v="0"/>
    <x v="0"/>
    <m/>
    <m/>
    <n v="5.9"/>
    <x v="0"/>
  </r>
  <r>
    <x v="40"/>
    <n v="40015"/>
    <x v="5755"/>
    <n v="24"/>
    <n v="45795"/>
    <n v="45951"/>
    <s v="Isabel"/>
    <m/>
    <m/>
    <m/>
    <n v="0"/>
    <m/>
    <m/>
    <s v="NO"/>
    <m/>
    <s v="NO"/>
    <m/>
    <m/>
    <m/>
    <m/>
    <m/>
    <n v="0"/>
    <n v="0"/>
    <s v="DIPUTACION PROVINCIAL"/>
    <s v="NO"/>
    <s v="NO"/>
    <m/>
    <m/>
    <m/>
    <m/>
    <x v="5"/>
    <n v="0"/>
    <n v="0"/>
    <n v="7"/>
    <x v="1"/>
    <m/>
    <m/>
    <n v="2.4"/>
    <x v="0"/>
  </r>
  <r>
    <x v="40"/>
    <n v="40016"/>
    <x v="5756"/>
    <n v="55"/>
    <n v="45795"/>
    <n v="45951"/>
    <s v="Isabel"/>
    <m/>
    <m/>
    <m/>
    <n v="0"/>
    <m/>
    <m/>
    <m/>
    <m/>
    <m/>
    <m/>
    <m/>
    <m/>
    <m/>
    <m/>
    <m/>
    <m/>
    <m/>
    <m/>
    <m/>
    <m/>
    <m/>
    <m/>
    <m/>
    <x v="5"/>
    <n v="0"/>
    <n v="0"/>
    <n v="0"/>
    <x v="0"/>
    <m/>
    <m/>
    <n v="5.5"/>
    <x v="0"/>
  </r>
  <r>
    <x v="40"/>
    <n v="40017"/>
    <x v="5757"/>
    <n v="119"/>
    <n v="45795"/>
    <n v="45951"/>
    <s v="Isabel"/>
    <m/>
    <m/>
    <m/>
    <n v="0"/>
    <m/>
    <m/>
    <s v="no se ha podido llevar a cabo x falta de recursos"/>
    <m/>
    <m/>
    <m/>
    <m/>
    <m/>
    <m/>
    <m/>
    <m/>
    <m/>
    <m/>
    <m/>
    <m/>
    <m/>
    <m/>
    <m/>
    <m/>
    <x v="5"/>
    <n v="0"/>
    <n v="0"/>
    <n v="1"/>
    <x v="1"/>
    <m/>
    <m/>
    <n v="11.9"/>
    <x v="0"/>
  </r>
  <r>
    <x v="40"/>
    <n v="40018"/>
    <x v="5758"/>
    <n v="66"/>
    <n v="45795"/>
    <n v="45951"/>
    <s v="Isabel"/>
    <m/>
    <m/>
    <m/>
    <n v="0"/>
    <m/>
    <m/>
    <m/>
    <m/>
    <m/>
    <m/>
    <m/>
    <m/>
    <m/>
    <m/>
    <m/>
    <m/>
    <m/>
    <m/>
    <m/>
    <m/>
    <m/>
    <m/>
    <m/>
    <x v="5"/>
    <n v="0"/>
    <n v="0"/>
    <n v="0"/>
    <x v="0"/>
    <m/>
    <m/>
    <n v="6.6"/>
    <x v="0"/>
  </r>
  <r>
    <x v="40"/>
    <n v="40019"/>
    <x v="5759"/>
    <n v="31"/>
    <n v="45795"/>
    <n v="45951"/>
    <s v="Isabel"/>
    <m/>
    <m/>
    <m/>
    <n v="0"/>
    <m/>
    <m/>
    <m/>
    <m/>
    <m/>
    <m/>
    <m/>
    <m/>
    <m/>
    <m/>
    <m/>
    <m/>
    <m/>
    <m/>
    <m/>
    <m/>
    <m/>
    <m/>
    <m/>
    <x v="5"/>
    <n v="0"/>
    <n v="0"/>
    <n v="0"/>
    <x v="0"/>
    <m/>
    <m/>
    <n v="3.1"/>
    <x v="0"/>
  </r>
  <r>
    <x v="40"/>
    <n v="40020"/>
    <x v="5760"/>
    <n v="180"/>
    <n v="45795"/>
    <n v="45951"/>
    <s v="Isabel"/>
    <m/>
    <m/>
    <m/>
    <n v="7"/>
    <n v="46070"/>
    <n v="0"/>
    <s v="SI. "/>
    <s v="BOP Segovia de 15 de noviembre de 2024 número 138"/>
    <s v="SI"/>
    <n v="0"/>
    <n v="1200"/>
    <m/>
    <n v="0"/>
    <n v="0"/>
    <n v="0"/>
    <n v="0"/>
    <s v="NO"/>
    <s v="NO"/>
    <s v="NO"/>
    <m/>
    <m/>
    <m/>
    <m/>
    <x v="5"/>
    <n v="0"/>
    <n v="0"/>
    <n v="15"/>
    <x v="1"/>
    <n v="6.666666666666667"/>
    <m/>
    <n v="18"/>
    <x v="1"/>
  </r>
  <r>
    <x v="40"/>
    <n v="40021"/>
    <x v="5761"/>
    <n v="18"/>
    <n v="45795"/>
    <n v="45951"/>
    <s v="Isabel"/>
    <m/>
    <m/>
    <m/>
    <n v="0"/>
    <m/>
    <m/>
    <m/>
    <m/>
    <m/>
    <m/>
    <m/>
    <m/>
    <n v="0"/>
    <m/>
    <m/>
    <m/>
    <s v="Diputación de Segovia"/>
    <m/>
    <m/>
    <m/>
    <m/>
    <m/>
    <m/>
    <x v="5"/>
    <n v="0"/>
    <n v="0"/>
    <n v="2"/>
    <x v="1"/>
    <m/>
    <m/>
    <n v="1.8"/>
    <x v="0"/>
  </r>
  <r>
    <x v="40"/>
    <n v="40022"/>
    <x v="5762"/>
    <n v="241"/>
    <n v="45795"/>
    <n v="45951"/>
    <s v="Isabel"/>
    <m/>
    <m/>
    <m/>
    <n v="0"/>
    <m/>
    <m/>
    <m/>
    <m/>
    <m/>
    <m/>
    <m/>
    <m/>
    <m/>
    <m/>
    <m/>
    <m/>
    <m/>
    <m/>
    <m/>
    <m/>
    <m/>
    <m/>
    <m/>
    <x v="5"/>
    <n v="0"/>
    <n v="0"/>
    <n v="0"/>
    <x v="0"/>
    <m/>
    <m/>
    <n v="24.1"/>
    <x v="0"/>
  </r>
  <r>
    <x v="40"/>
    <n v="40024"/>
    <x v="5763"/>
    <n v="1105"/>
    <n v="45795"/>
    <n v="45951"/>
    <s v="Isabel"/>
    <m/>
    <m/>
    <m/>
    <n v="0"/>
    <m/>
    <m/>
    <m/>
    <m/>
    <m/>
    <m/>
    <m/>
    <m/>
    <m/>
    <m/>
    <m/>
    <m/>
    <m/>
    <m/>
    <m/>
    <m/>
    <m/>
    <m/>
    <m/>
    <x v="5"/>
    <n v="0"/>
    <n v="0"/>
    <n v="0"/>
    <x v="0"/>
    <m/>
    <m/>
    <n v="110.5"/>
    <x v="0"/>
  </r>
  <r>
    <x v="40"/>
    <n v="40025"/>
    <x v="5764"/>
    <n v="150"/>
    <n v="45795"/>
    <n v="45951"/>
    <s v="Isabel"/>
    <m/>
    <m/>
    <m/>
    <n v="0"/>
    <m/>
    <m/>
    <m/>
    <m/>
    <m/>
    <m/>
    <m/>
    <m/>
    <m/>
    <m/>
    <m/>
    <m/>
    <m/>
    <m/>
    <m/>
    <m/>
    <m/>
    <m/>
    <m/>
    <x v="5"/>
    <n v="0"/>
    <n v="0"/>
    <n v="0"/>
    <x v="0"/>
    <m/>
    <m/>
    <n v="15"/>
    <x v="0"/>
  </r>
  <r>
    <x v="40"/>
    <n v="40026"/>
    <x v="5765"/>
    <n v="136"/>
    <n v="45795"/>
    <n v="45951"/>
    <s v="Isabel"/>
    <m/>
    <m/>
    <m/>
    <n v="0"/>
    <m/>
    <m/>
    <m/>
    <m/>
    <m/>
    <m/>
    <m/>
    <m/>
    <m/>
    <m/>
    <m/>
    <m/>
    <m/>
    <m/>
    <m/>
    <m/>
    <m/>
    <m/>
    <m/>
    <x v="5"/>
    <n v="0"/>
    <n v="0"/>
    <n v="0"/>
    <x v="0"/>
    <m/>
    <m/>
    <n v="13.6"/>
    <x v="0"/>
  </r>
  <r>
    <x v="40"/>
    <n v="40028"/>
    <x v="5766"/>
    <n v="105"/>
    <n v="45795"/>
    <n v="45951"/>
    <s v="Isabel"/>
    <m/>
    <m/>
    <m/>
    <n v="0"/>
    <m/>
    <m/>
    <m/>
    <m/>
    <m/>
    <m/>
    <m/>
    <m/>
    <m/>
    <m/>
    <m/>
    <m/>
    <m/>
    <m/>
    <m/>
    <m/>
    <m/>
    <m/>
    <m/>
    <x v="5"/>
    <n v="0"/>
    <n v="0"/>
    <n v="0"/>
    <x v="0"/>
    <m/>
    <m/>
    <n v="10.5"/>
    <x v="0"/>
  </r>
  <r>
    <x v="40"/>
    <n v="40029"/>
    <x v="5767"/>
    <n v="36"/>
    <n v="45795"/>
    <n v="45951"/>
    <s v="Isabel"/>
    <m/>
    <m/>
    <m/>
    <n v="0"/>
    <m/>
    <m/>
    <s v="NO"/>
    <m/>
    <s v="NO"/>
    <m/>
    <m/>
    <m/>
    <n v="0"/>
    <n v="0"/>
    <n v="0"/>
    <n v="0"/>
    <s v="NO"/>
    <s v="NO"/>
    <s v="NO"/>
    <m/>
    <m/>
    <m/>
    <m/>
    <x v="5"/>
    <n v="0"/>
    <n v="0"/>
    <n v="9"/>
    <x v="1"/>
    <m/>
    <m/>
    <n v="3.6"/>
    <x v="0"/>
  </r>
  <r>
    <x v="40"/>
    <n v="40030"/>
    <x v="5768"/>
    <n v="463"/>
    <n v="45795"/>
    <n v="45951"/>
    <s v="Isabel"/>
    <m/>
    <m/>
    <m/>
    <n v="0"/>
    <m/>
    <m/>
    <m/>
    <m/>
    <m/>
    <m/>
    <m/>
    <m/>
    <m/>
    <m/>
    <m/>
    <m/>
    <m/>
    <m/>
    <m/>
    <m/>
    <m/>
    <m/>
    <m/>
    <x v="5"/>
    <n v="0"/>
    <n v="0"/>
    <n v="0"/>
    <x v="0"/>
    <m/>
    <m/>
    <n v="46.3"/>
    <x v="0"/>
  </r>
  <r>
    <x v="40"/>
    <n v="40031"/>
    <x v="5769"/>
    <n v="1247"/>
    <n v="45795"/>
    <n v="45951"/>
    <s v="Isabel"/>
    <m/>
    <m/>
    <m/>
    <n v="152"/>
    <n v="45809"/>
    <n v="0.9"/>
    <s v="SI"/>
    <n v="45292"/>
    <s v="SI"/>
    <n v="0.4"/>
    <n v="12000"/>
    <m/>
    <m/>
    <m/>
    <m/>
    <m/>
    <m/>
    <s v="Asociación Protectora de Animales Gatuna Felina"/>
    <m/>
    <m/>
    <m/>
    <m/>
    <m/>
    <x v="5"/>
    <n v="0.9"/>
    <n v="137"/>
    <n v="9"/>
    <x v="1"/>
    <n v="9.6230954290296715"/>
    <m/>
    <n v="124.7"/>
    <x v="1"/>
  </r>
  <r>
    <x v="40"/>
    <n v="40032"/>
    <x v="5770"/>
    <n v="721"/>
    <n v="45795"/>
    <n v="45951"/>
    <s v="Isabel"/>
    <m/>
    <m/>
    <m/>
    <n v="0"/>
    <m/>
    <m/>
    <s v="NO"/>
    <m/>
    <s v="NO"/>
    <m/>
    <m/>
    <m/>
    <n v="4"/>
    <m/>
    <n v="0"/>
    <n v="0"/>
    <s v="DIPUTACION solo recogida perros abandonados"/>
    <s v="NO"/>
    <m/>
    <m/>
    <m/>
    <m/>
    <m/>
    <x v="5"/>
    <n v="0"/>
    <n v="0"/>
    <n v="8"/>
    <x v="1"/>
    <m/>
    <m/>
    <n v="72.099999999999994"/>
    <x v="0"/>
  </r>
  <r>
    <x v="40"/>
    <n v="40033"/>
    <x v="5771"/>
    <n v="86"/>
    <n v="45795"/>
    <n v="45951"/>
    <s v="Isabel"/>
    <m/>
    <m/>
    <m/>
    <n v="0"/>
    <m/>
    <m/>
    <m/>
    <m/>
    <m/>
    <m/>
    <m/>
    <m/>
    <m/>
    <m/>
    <m/>
    <m/>
    <m/>
    <m/>
    <m/>
    <m/>
    <m/>
    <m/>
    <m/>
    <x v="5"/>
    <n v="0"/>
    <n v="0"/>
    <n v="0"/>
    <x v="0"/>
    <m/>
    <m/>
    <n v="8.6"/>
    <x v="0"/>
  </r>
  <r>
    <x v="40"/>
    <n v="40034"/>
    <x v="5772"/>
    <n v="75"/>
    <n v="45795"/>
    <n v="45951"/>
    <s v="Isabel"/>
    <m/>
    <m/>
    <m/>
    <n v="0"/>
    <m/>
    <m/>
    <m/>
    <m/>
    <m/>
    <m/>
    <m/>
    <m/>
    <m/>
    <m/>
    <m/>
    <m/>
    <m/>
    <m/>
    <m/>
    <m/>
    <m/>
    <m/>
    <m/>
    <x v="5"/>
    <n v="0"/>
    <n v="0"/>
    <n v="0"/>
    <x v="0"/>
    <m/>
    <m/>
    <n v="7.5"/>
    <x v="0"/>
  </r>
  <r>
    <x v="40"/>
    <n v="40035"/>
    <x v="5773"/>
    <n v="199"/>
    <n v="45795"/>
    <n v="45951"/>
    <s v="Isabel"/>
    <m/>
    <m/>
    <m/>
    <n v="0"/>
    <m/>
    <m/>
    <m/>
    <m/>
    <m/>
    <m/>
    <m/>
    <m/>
    <m/>
    <m/>
    <m/>
    <m/>
    <m/>
    <m/>
    <m/>
    <m/>
    <m/>
    <m/>
    <m/>
    <x v="5"/>
    <n v="0"/>
    <n v="0"/>
    <n v="0"/>
    <x v="0"/>
    <m/>
    <m/>
    <n v="19.899999999999999"/>
    <x v="0"/>
  </r>
  <r>
    <x v="40"/>
    <n v="40036"/>
    <x v="5774"/>
    <n v="656"/>
    <n v="45795"/>
    <n v="45951"/>
    <s v="Isabel"/>
    <m/>
    <m/>
    <m/>
    <n v="0"/>
    <m/>
    <m/>
    <s v="SI"/>
    <s v="18/07/2025 (BOPSG 86)."/>
    <s v="NO"/>
    <m/>
    <m/>
    <m/>
    <n v="0"/>
    <n v="0"/>
    <n v="0"/>
    <n v="0"/>
    <s v="NO"/>
    <s v="NO"/>
    <s v="NO"/>
    <m/>
    <m/>
    <m/>
    <m/>
    <x v="5"/>
    <n v="0"/>
    <n v="0"/>
    <n v="10"/>
    <x v="1"/>
    <m/>
    <m/>
    <n v="65.599999999999994"/>
    <x v="0"/>
  </r>
  <r>
    <x v="40"/>
    <n v="40037"/>
    <x v="5775"/>
    <n v="25"/>
    <n v="45795"/>
    <n v="45951"/>
    <s v="Isabel"/>
    <m/>
    <m/>
    <m/>
    <n v="0"/>
    <m/>
    <m/>
    <m/>
    <m/>
    <m/>
    <m/>
    <m/>
    <m/>
    <m/>
    <m/>
    <m/>
    <m/>
    <m/>
    <m/>
    <m/>
    <m/>
    <m/>
    <m/>
    <m/>
    <x v="5"/>
    <n v="0"/>
    <n v="0"/>
    <n v="0"/>
    <x v="0"/>
    <m/>
    <m/>
    <n v="2.5"/>
    <x v="0"/>
  </r>
  <r>
    <x v="40"/>
    <n v="40039"/>
    <x v="5776"/>
    <n v="259"/>
    <n v="45795"/>
    <n v="45951"/>
    <s v="Isabel"/>
    <m/>
    <m/>
    <m/>
    <n v="0"/>
    <m/>
    <m/>
    <m/>
    <m/>
    <m/>
    <m/>
    <m/>
    <m/>
    <m/>
    <m/>
    <m/>
    <m/>
    <m/>
    <m/>
    <m/>
    <m/>
    <m/>
    <m/>
    <m/>
    <x v="5"/>
    <n v="0"/>
    <n v="0"/>
    <n v="0"/>
    <x v="0"/>
    <m/>
    <m/>
    <n v="25.9"/>
    <x v="0"/>
  </r>
  <r>
    <x v="40"/>
    <n v="40040"/>
    <x v="5777"/>
    <n v="3558"/>
    <n v="45795"/>
    <n v="45951"/>
    <s v="Isabel"/>
    <m/>
    <m/>
    <m/>
    <n v="0"/>
    <m/>
    <m/>
    <m/>
    <m/>
    <m/>
    <m/>
    <m/>
    <m/>
    <m/>
    <m/>
    <m/>
    <m/>
    <m/>
    <m/>
    <m/>
    <m/>
    <m/>
    <m/>
    <m/>
    <x v="5"/>
    <n v="0"/>
    <n v="0"/>
    <n v="0"/>
    <x v="0"/>
    <m/>
    <m/>
    <n v="355.8"/>
    <x v="0"/>
  </r>
  <r>
    <x v="40"/>
    <n v="40041"/>
    <x v="5778"/>
    <n v="1427"/>
    <n v="45795"/>
    <n v="45951"/>
    <s v="Isabel"/>
    <m/>
    <m/>
    <m/>
    <n v="0"/>
    <s v="SIACYL"/>
    <m/>
    <s v="NO"/>
    <m/>
    <s v="NO"/>
    <m/>
    <m/>
    <m/>
    <n v="0"/>
    <n v="0"/>
    <n v="0"/>
    <n v="0"/>
    <s v="SIACYL"/>
    <s v="SIACYL"/>
    <s v="NO"/>
    <m/>
    <m/>
    <m/>
    <m/>
    <x v="5"/>
    <n v="0"/>
    <n v="0"/>
    <n v="11"/>
    <x v="1"/>
    <m/>
    <m/>
    <n v="142.69999999999999"/>
    <x v="0"/>
  </r>
  <r>
    <x v="40"/>
    <n v="40161"/>
    <x v="5779"/>
    <n v="54"/>
    <n v="45795"/>
    <n v="45951"/>
    <s v="Isabel"/>
    <m/>
    <m/>
    <m/>
    <n v="0"/>
    <m/>
    <m/>
    <m/>
    <m/>
    <m/>
    <m/>
    <m/>
    <m/>
    <m/>
    <m/>
    <m/>
    <m/>
    <m/>
    <m/>
    <m/>
    <m/>
    <m/>
    <m/>
    <m/>
    <x v="5"/>
    <n v="0"/>
    <n v="0"/>
    <n v="0"/>
    <x v="0"/>
    <m/>
    <m/>
    <n v="5.4"/>
    <x v="0"/>
  </r>
  <r>
    <x v="40"/>
    <n v="40043"/>
    <x v="5780"/>
    <n v="2502"/>
    <n v="45795"/>
    <n v="45951"/>
    <s v="Isabel"/>
    <m/>
    <m/>
    <m/>
    <n v="0"/>
    <m/>
    <m/>
    <m/>
    <m/>
    <m/>
    <m/>
    <m/>
    <m/>
    <m/>
    <m/>
    <m/>
    <m/>
    <m/>
    <m/>
    <m/>
    <m/>
    <m/>
    <m/>
    <m/>
    <x v="5"/>
    <n v="0"/>
    <n v="0"/>
    <n v="0"/>
    <x v="0"/>
    <m/>
    <m/>
    <n v="250.2"/>
    <x v="0"/>
  </r>
  <r>
    <x v="40"/>
    <n v="40044"/>
    <x v="5781"/>
    <n v="136"/>
    <n v="45795"/>
    <n v="45951"/>
    <s v="Isabel"/>
    <m/>
    <m/>
    <m/>
    <n v="0"/>
    <m/>
    <m/>
    <s v="NO PQ NO HAY GATOS"/>
    <m/>
    <s v="NO"/>
    <m/>
    <m/>
    <m/>
    <n v="2"/>
    <n v="0"/>
    <n v="0"/>
    <n v="0"/>
    <s v="Diputacion provincial"/>
    <s v="NO"/>
    <s v="NO"/>
    <m/>
    <m/>
    <m/>
    <m/>
    <x v="5"/>
    <n v="0"/>
    <n v="0"/>
    <n v="9"/>
    <x v="1"/>
    <m/>
    <m/>
    <n v="13.6"/>
    <x v="0"/>
  </r>
  <r>
    <x v="40"/>
    <n v="40045"/>
    <x v="5782"/>
    <n v="155"/>
    <n v="45795"/>
    <n v="45951"/>
    <s v="Isabel"/>
    <m/>
    <m/>
    <m/>
    <n v="0"/>
    <m/>
    <m/>
    <m/>
    <m/>
    <m/>
    <m/>
    <m/>
    <m/>
    <n v="0"/>
    <m/>
    <m/>
    <m/>
    <s v=" Diputación Provincial para perros abandonados"/>
    <s v="asociacion voluntaria (no dice 24/7)"/>
    <s v="centro Marta Sanz Gala (no dice 24/7)"/>
    <m/>
    <m/>
    <m/>
    <m/>
    <x v="5"/>
    <n v="0"/>
    <n v="0"/>
    <n v="4"/>
    <x v="1"/>
    <m/>
    <m/>
    <n v="15.5"/>
    <x v="0"/>
  </r>
  <r>
    <x v="40"/>
    <n v="40046"/>
    <x v="5783"/>
    <n v="110"/>
    <n v="45795"/>
    <n v="45951"/>
    <s v="Isabel"/>
    <m/>
    <m/>
    <m/>
    <n v="0"/>
    <m/>
    <m/>
    <m/>
    <m/>
    <m/>
    <m/>
    <m/>
    <m/>
    <m/>
    <m/>
    <m/>
    <m/>
    <m/>
    <m/>
    <m/>
    <m/>
    <m/>
    <m/>
    <m/>
    <x v="5"/>
    <n v="0"/>
    <n v="0"/>
    <n v="0"/>
    <x v="0"/>
    <m/>
    <m/>
    <n v="11"/>
    <x v="0"/>
  </r>
  <r>
    <x v="40"/>
    <n v="40047"/>
    <x v="5784"/>
    <n v="48"/>
    <n v="45795"/>
    <n v="45951"/>
    <s v="Isabel"/>
    <m/>
    <m/>
    <m/>
    <n v="0"/>
    <m/>
    <m/>
    <m/>
    <m/>
    <m/>
    <m/>
    <m/>
    <m/>
    <m/>
    <m/>
    <m/>
    <m/>
    <m/>
    <m/>
    <m/>
    <m/>
    <m/>
    <m/>
    <m/>
    <x v="5"/>
    <n v="0"/>
    <n v="0"/>
    <n v="0"/>
    <x v="0"/>
    <m/>
    <m/>
    <n v="4.8"/>
    <x v="0"/>
  </r>
  <r>
    <x v="40"/>
    <n v="40048"/>
    <x v="5785"/>
    <n v="31"/>
    <n v="45795"/>
    <n v="45951"/>
    <s v="Isabel"/>
    <m/>
    <m/>
    <m/>
    <n v="0"/>
    <m/>
    <m/>
    <m/>
    <m/>
    <m/>
    <m/>
    <m/>
    <m/>
    <m/>
    <m/>
    <m/>
    <m/>
    <m/>
    <m/>
    <m/>
    <m/>
    <m/>
    <m/>
    <m/>
    <x v="5"/>
    <n v="0"/>
    <n v="0"/>
    <n v="0"/>
    <x v="0"/>
    <m/>
    <m/>
    <n v="3.1"/>
    <x v="0"/>
  </r>
  <r>
    <x v="40"/>
    <n v="40049"/>
    <x v="5786"/>
    <n v="32"/>
    <n v="45795"/>
    <n v="45951"/>
    <s v="Isabel"/>
    <m/>
    <m/>
    <m/>
    <n v="0"/>
    <m/>
    <m/>
    <m/>
    <m/>
    <m/>
    <m/>
    <m/>
    <m/>
    <m/>
    <m/>
    <m/>
    <m/>
    <m/>
    <m/>
    <m/>
    <m/>
    <m/>
    <m/>
    <m/>
    <x v="5"/>
    <n v="0"/>
    <n v="0"/>
    <n v="0"/>
    <x v="0"/>
    <m/>
    <m/>
    <n v="3.2"/>
    <x v="0"/>
  </r>
  <r>
    <x v="40"/>
    <n v="40051"/>
    <x v="5787"/>
    <n v="24"/>
    <n v="45795"/>
    <n v="45951"/>
    <s v="Isabel"/>
    <m/>
    <m/>
    <m/>
    <n v="0"/>
    <m/>
    <m/>
    <s v="NO PQ NO HAY GATOS"/>
    <m/>
    <s v="NO PQ NO HAY GATOS"/>
    <m/>
    <m/>
    <m/>
    <n v="0"/>
    <n v="0"/>
    <n v="0"/>
    <n v="0"/>
    <s v="DIPUTACION PROVINCIAL"/>
    <s v="BAJO PETICION"/>
    <s v="NO"/>
    <m/>
    <m/>
    <m/>
    <m/>
    <x v="5"/>
    <n v="0"/>
    <n v="0"/>
    <n v="9"/>
    <x v="1"/>
    <m/>
    <m/>
    <n v="2.4"/>
    <x v="0"/>
  </r>
  <r>
    <x v="40"/>
    <n v="40052"/>
    <x v="5788"/>
    <n v="81"/>
    <n v="45795"/>
    <n v="45951"/>
    <s v="Isabel"/>
    <m/>
    <m/>
    <m/>
    <n v="0"/>
    <m/>
    <m/>
    <m/>
    <m/>
    <m/>
    <m/>
    <m/>
    <m/>
    <m/>
    <m/>
    <m/>
    <m/>
    <m/>
    <m/>
    <m/>
    <m/>
    <m/>
    <m/>
    <m/>
    <x v="5"/>
    <n v="0"/>
    <n v="0"/>
    <n v="0"/>
    <x v="0"/>
    <m/>
    <m/>
    <n v="8.1"/>
    <x v="0"/>
  </r>
  <r>
    <x v="40"/>
    <n v="40053"/>
    <x v="5789"/>
    <n v="145"/>
    <n v="45795"/>
    <n v="45951"/>
    <s v="Isabel"/>
    <m/>
    <m/>
    <m/>
    <n v="0"/>
    <m/>
    <m/>
    <m/>
    <m/>
    <m/>
    <m/>
    <m/>
    <m/>
    <m/>
    <m/>
    <m/>
    <m/>
    <m/>
    <m/>
    <m/>
    <m/>
    <m/>
    <m/>
    <m/>
    <x v="5"/>
    <n v="0"/>
    <n v="0"/>
    <n v="0"/>
    <x v="0"/>
    <m/>
    <m/>
    <n v="14.5"/>
    <x v="0"/>
  </r>
  <r>
    <x v="40"/>
    <n v="40054"/>
    <x v="5790"/>
    <n v="134"/>
    <n v="45795"/>
    <n v="45951"/>
    <s v="Isabel"/>
    <m/>
    <m/>
    <m/>
    <n v="0"/>
    <m/>
    <m/>
    <m/>
    <m/>
    <m/>
    <m/>
    <m/>
    <m/>
    <m/>
    <m/>
    <m/>
    <m/>
    <m/>
    <m/>
    <m/>
    <m/>
    <m/>
    <m/>
    <m/>
    <x v="5"/>
    <n v="0"/>
    <n v="0"/>
    <n v="0"/>
    <x v="0"/>
    <m/>
    <m/>
    <n v="13.4"/>
    <x v="0"/>
  </r>
  <r>
    <x v="40"/>
    <n v="40065"/>
    <x v="5791"/>
    <n v="741"/>
    <n v="45795"/>
    <n v="45951"/>
    <s v="Isabel"/>
    <m/>
    <m/>
    <m/>
    <n v="0"/>
    <m/>
    <m/>
    <m/>
    <m/>
    <m/>
    <m/>
    <m/>
    <m/>
    <m/>
    <m/>
    <m/>
    <m/>
    <m/>
    <m/>
    <m/>
    <m/>
    <m/>
    <m/>
    <m/>
    <x v="5"/>
    <n v="0"/>
    <n v="0"/>
    <n v="0"/>
    <x v="0"/>
    <m/>
    <m/>
    <n v="74.099999999999994"/>
    <x v="0"/>
  </r>
  <r>
    <x v="40"/>
    <n v="40055"/>
    <x v="5792"/>
    <n v="35"/>
    <n v="45795"/>
    <n v="45951"/>
    <s v="Isabel"/>
    <m/>
    <m/>
    <m/>
    <n v="0"/>
    <m/>
    <m/>
    <m/>
    <m/>
    <m/>
    <m/>
    <m/>
    <m/>
    <m/>
    <m/>
    <m/>
    <m/>
    <m/>
    <m/>
    <m/>
    <m/>
    <m/>
    <m/>
    <m/>
    <x v="5"/>
    <n v="0"/>
    <n v="0"/>
    <n v="0"/>
    <x v="0"/>
    <m/>
    <m/>
    <n v="3.5"/>
    <x v="0"/>
  </r>
  <r>
    <x v="40"/>
    <n v="40056"/>
    <x v="5793"/>
    <n v="28"/>
    <n v="45795"/>
    <n v="45951"/>
    <s v="Isabel"/>
    <m/>
    <m/>
    <m/>
    <n v="0"/>
    <m/>
    <m/>
    <m/>
    <m/>
    <m/>
    <m/>
    <m/>
    <m/>
    <m/>
    <m/>
    <m/>
    <m/>
    <m/>
    <m/>
    <m/>
    <m/>
    <m/>
    <m/>
    <m/>
    <x v="5"/>
    <n v="0"/>
    <n v="0"/>
    <n v="0"/>
    <x v="0"/>
    <m/>
    <m/>
    <n v="2.8"/>
    <x v="0"/>
  </r>
  <r>
    <x v="40"/>
    <n v="40057"/>
    <x v="5794"/>
    <n v="1703"/>
    <n v="45795"/>
    <n v="45951"/>
    <s v="Isabel"/>
    <m/>
    <m/>
    <m/>
    <n v="0"/>
    <n v="46054"/>
    <m/>
    <s v="NO"/>
    <m/>
    <s v="NO"/>
    <m/>
    <m/>
    <m/>
    <n v="0"/>
    <n v="0"/>
    <n v="0"/>
    <n v="0"/>
    <s v="NO "/>
    <s v="NO"/>
    <s v="NO"/>
    <m/>
    <m/>
    <m/>
    <m/>
    <x v="5"/>
    <n v="0"/>
    <n v="0"/>
    <n v="10"/>
    <x v="1"/>
    <m/>
    <m/>
    <n v="170.3"/>
    <x v="0"/>
  </r>
  <r>
    <x v="40"/>
    <n v="40058"/>
    <x v="5795"/>
    <n v="307"/>
    <n v="45795"/>
    <n v="45951"/>
    <s v="Isabel"/>
    <m/>
    <m/>
    <m/>
    <n v="0"/>
    <m/>
    <m/>
    <m/>
    <m/>
    <m/>
    <m/>
    <m/>
    <m/>
    <m/>
    <m/>
    <m/>
    <m/>
    <m/>
    <m/>
    <m/>
    <m/>
    <m/>
    <m/>
    <m/>
    <x v="5"/>
    <n v="0"/>
    <n v="0"/>
    <n v="0"/>
    <x v="0"/>
    <m/>
    <m/>
    <n v="30.7"/>
    <x v="0"/>
  </r>
  <r>
    <x v="40"/>
    <n v="40059"/>
    <x v="5796"/>
    <n v="118"/>
    <n v="45795"/>
    <n v="45953"/>
    <s v="Isabel"/>
    <m/>
    <m/>
    <m/>
    <n v="0"/>
    <m/>
    <m/>
    <m/>
    <m/>
    <m/>
    <m/>
    <m/>
    <m/>
    <m/>
    <m/>
    <m/>
    <m/>
    <m/>
    <m/>
    <m/>
    <m/>
    <m/>
    <m/>
    <m/>
    <x v="5"/>
    <n v="0"/>
    <n v="0"/>
    <n v="0"/>
    <x v="0"/>
    <m/>
    <m/>
    <n v="11.8"/>
    <x v="0"/>
  </r>
  <r>
    <x v="40"/>
    <n v="40060"/>
    <x v="5797"/>
    <n v="79"/>
    <n v="45795"/>
    <n v="45953"/>
    <s v="Isabel"/>
    <m/>
    <m/>
    <m/>
    <n v="0"/>
    <m/>
    <m/>
    <m/>
    <m/>
    <m/>
    <m/>
    <m/>
    <m/>
    <m/>
    <m/>
    <m/>
    <m/>
    <m/>
    <m/>
    <m/>
    <m/>
    <m/>
    <m/>
    <m/>
    <x v="5"/>
    <n v="0"/>
    <n v="0"/>
    <n v="0"/>
    <x v="0"/>
    <m/>
    <m/>
    <n v="7.9"/>
    <x v="0"/>
  </r>
  <r>
    <x v="40"/>
    <n v="40061"/>
    <x v="5798"/>
    <n v="77"/>
    <n v="45795"/>
    <n v="45953"/>
    <s v="Isabel"/>
    <m/>
    <m/>
    <m/>
    <n v="0"/>
    <m/>
    <m/>
    <m/>
    <m/>
    <m/>
    <m/>
    <m/>
    <m/>
    <m/>
    <m/>
    <m/>
    <m/>
    <m/>
    <m/>
    <m/>
    <m/>
    <m/>
    <m/>
    <m/>
    <x v="5"/>
    <n v="0"/>
    <n v="0"/>
    <n v="0"/>
    <x v="0"/>
    <m/>
    <m/>
    <n v="7.7"/>
    <x v="0"/>
  </r>
  <r>
    <x v="40"/>
    <n v="40902"/>
    <x v="5799"/>
    <n v="105"/>
    <n v="45795"/>
    <n v="45953"/>
    <s v="Isabel"/>
    <m/>
    <m/>
    <m/>
    <n v="0"/>
    <m/>
    <m/>
    <m/>
    <m/>
    <m/>
    <m/>
    <m/>
    <m/>
    <n v="0"/>
    <n v="0"/>
    <n v="0"/>
    <n v="0"/>
    <m/>
    <m/>
    <m/>
    <m/>
    <m/>
    <m/>
    <m/>
    <x v="5"/>
    <n v="0"/>
    <n v="0"/>
    <n v="4"/>
    <x v="1"/>
    <m/>
    <m/>
    <n v="10.5"/>
    <x v="0"/>
  </r>
  <r>
    <x v="40"/>
    <n v="40062"/>
    <x v="5800"/>
    <n v="73"/>
    <n v="45795"/>
    <n v="45953"/>
    <s v="Isabel"/>
    <m/>
    <m/>
    <m/>
    <n v="0"/>
    <m/>
    <m/>
    <s v="NO"/>
    <m/>
    <m/>
    <m/>
    <m/>
    <m/>
    <m/>
    <m/>
    <m/>
    <m/>
    <s v="NO"/>
    <s v="NO"/>
    <s v="NO"/>
    <m/>
    <m/>
    <m/>
    <m/>
    <x v="5"/>
    <n v="0"/>
    <n v="0"/>
    <n v="4"/>
    <x v="1"/>
    <m/>
    <m/>
    <n v="7.3"/>
    <x v="0"/>
  </r>
  <r>
    <x v="40"/>
    <n v="40063"/>
    <x v="5801"/>
    <n v="9530"/>
    <n v="45795"/>
    <n v="45953"/>
    <s v="Isabel"/>
    <m/>
    <m/>
    <m/>
    <n v="0"/>
    <m/>
    <m/>
    <m/>
    <m/>
    <m/>
    <m/>
    <m/>
    <m/>
    <m/>
    <m/>
    <m/>
    <m/>
    <m/>
    <m/>
    <m/>
    <m/>
    <m/>
    <m/>
    <m/>
    <x v="5"/>
    <n v="0"/>
    <n v="0"/>
    <n v="0"/>
    <x v="0"/>
    <m/>
    <m/>
    <n v="953"/>
    <x v="0"/>
  </r>
  <r>
    <x v="40"/>
    <n v="40905"/>
    <x v="5802"/>
    <n v="132"/>
    <n v="45795"/>
    <n v="45953"/>
    <s v="Isabel"/>
    <m/>
    <m/>
    <m/>
    <n v="0"/>
    <m/>
    <m/>
    <m/>
    <m/>
    <m/>
    <m/>
    <m/>
    <m/>
    <m/>
    <m/>
    <m/>
    <m/>
    <m/>
    <m/>
    <m/>
    <m/>
    <m/>
    <m/>
    <m/>
    <x v="5"/>
    <n v="0"/>
    <n v="0"/>
    <n v="0"/>
    <x v="0"/>
    <m/>
    <m/>
    <n v="13.2"/>
    <x v="0"/>
  </r>
  <r>
    <x v="40"/>
    <n v="40068"/>
    <x v="5803"/>
    <n v="32"/>
    <n v="45796"/>
    <n v="45953"/>
    <s v="Isabel"/>
    <m/>
    <m/>
    <m/>
    <n v="0"/>
    <m/>
    <m/>
    <m/>
    <m/>
    <m/>
    <m/>
    <m/>
    <m/>
    <m/>
    <m/>
    <m/>
    <m/>
    <m/>
    <m/>
    <m/>
    <m/>
    <m/>
    <m/>
    <m/>
    <x v="5"/>
    <n v="0"/>
    <n v="0"/>
    <n v="0"/>
    <x v="0"/>
    <m/>
    <m/>
    <n v="3.2"/>
    <x v="0"/>
  </r>
  <r>
    <x v="40"/>
    <n v="40069"/>
    <x v="5804"/>
    <n v="75"/>
    <n v="45796"/>
    <n v="45953"/>
    <s v="Isabel"/>
    <m/>
    <m/>
    <m/>
    <n v="0"/>
    <m/>
    <m/>
    <m/>
    <m/>
    <m/>
    <m/>
    <m/>
    <m/>
    <m/>
    <m/>
    <m/>
    <m/>
    <m/>
    <m/>
    <m/>
    <m/>
    <m/>
    <m/>
    <m/>
    <x v="5"/>
    <n v="0"/>
    <n v="0"/>
    <n v="0"/>
    <x v="0"/>
    <m/>
    <m/>
    <n v="7.5"/>
    <x v="0"/>
  </r>
  <r>
    <x v="40"/>
    <n v="40070"/>
    <x v="5805"/>
    <n v="171"/>
    <n v="45796"/>
    <n v="45953"/>
    <s v="Isabel"/>
    <m/>
    <m/>
    <m/>
    <n v="0"/>
    <m/>
    <m/>
    <m/>
    <m/>
    <m/>
    <m/>
    <m/>
    <m/>
    <m/>
    <m/>
    <m/>
    <m/>
    <m/>
    <m/>
    <m/>
    <m/>
    <m/>
    <m/>
    <m/>
    <x v="5"/>
    <n v="0"/>
    <n v="0"/>
    <n v="0"/>
    <x v="0"/>
    <m/>
    <m/>
    <n v="17.100000000000001"/>
    <x v="0"/>
  </r>
  <r>
    <x v="40"/>
    <n v="40071"/>
    <x v="5806"/>
    <n v="40"/>
    <n v="45796"/>
    <n v="45953"/>
    <s v="Isabel"/>
    <m/>
    <m/>
    <m/>
    <n v="0"/>
    <m/>
    <m/>
    <m/>
    <m/>
    <m/>
    <m/>
    <m/>
    <m/>
    <m/>
    <m/>
    <m/>
    <m/>
    <m/>
    <m/>
    <m/>
    <m/>
    <m/>
    <m/>
    <m/>
    <x v="5"/>
    <n v="0"/>
    <n v="0"/>
    <n v="0"/>
    <x v="0"/>
    <m/>
    <m/>
    <n v="4"/>
    <x v="0"/>
  </r>
  <r>
    <x v="40"/>
    <n v="40072"/>
    <x v="5807"/>
    <n v="352"/>
    <n v="45796"/>
    <n v="45954"/>
    <s v="Isabel"/>
    <m/>
    <m/>
    <m/>
    <n v="0"/>
    <m/>
    <m/>
    <m/>
    <m/>
    <m/>
    <m/>
    <m/>
    <m/>
    <m/>
    <m/>
    <m/>
    <m/>
    <m/>
    <m/>
    <m/>
    <m/>
    <m/>
    <m/>
    <m/>
    <x v="5"/>
    <n v="0"/>
    <n v="0"/>
    <n v="0"/>
    <x v="0"/>
    <m/>
    <m/>
    <n v="35.200000000000003"/>
    <x v="0"/>
  </r>
  <r>
    <x v="40"/>
    <n v="40073"/>
    <x v="5808"/>
    <n v="468"/>
    <n v="45796"/>
    <n v="45954"/>
    <s v="Isabel"/>
    <m/>
    <m/>
    <m/>
    <n v="0"/>
    <m/>
    <n v="0"/>
    <s v="NO"/>
    <m/>
    <s v="NO"/>
    <m/>
    <m/>
    <n v="0"/>
    <n v="0"/>
    <n v="0"/>
    <n v="0"/>
    <n v="0"/>
    <s v="NO"/>
    <s v="NO"/>
    <s v="NO"/>
    <m/>
    <m/>
    <m/>
    <m/>
    <x v="5"/>
    <n v="0"/>
    <n v="0"/>
    <n v="11"/>
    <x v="1"/>
    <m/>
    <n v="0"/>
    <n v="46.8"/>
    <x v="0"/>
  </r>
  <r>
    <x v="40"/>
    <n v="40074"/>
    <x v="5809"/>
    <n v="276"/>
    <n v="45796"/>
    <n v="45954"/>
    <s v="Isabel"/>
    <m/>
    <m/>
    <m/>
    <n v="0"/>
    <m/>
    <m/>
    <m/>
    <m/>
    <m/>
    <m/>
    <m/>
    <m/>
    <m/>
    <m/>
    <m/>
    <m/>
    <m/>
    <m/>
    <m/>
    <m/>
    <m/>
    <m/>
    <m/>
    <x v="5"/>
    <n v="0"/>
    <n v="0"/>
    <n v="0"/>
    <x v="0"/>
    <m/>
    <m/>
    <n v="27.6"/>
    <x v="0"/>
  </r>
  <r>
    <x v="40"/>
    <n v="40075"/>
    <x v="5810"/>
    <n v="166"/>
    <n v="45796"/>
    <n v="45954"/>
    <s v="Isabel"/>
    <m/>
    <m/>
    <m/>
    <n v="0"/>
    <m/>
    <m/>
    <m/>
    <m/>
    <m/>
    <m/>
    <m/>
    <m/>
    <m/>
    <m/>
    <m/>
    <m/>
    <m/>
    <m/>
    <m/>
    <m/>
    <m/>
    <m/>
    <m/>
    <x v="5"/>
    <n v="0"/>
    <n v="0"/>
    <n v="0"/>
    <x v="0"/>
    <m/>
    <m/>
    <n v="16.600000000000001"/>
    <x v="0"/>
  </r>
  <r>
    <x v="40"/>
    <n v="40077"/>
    <x v="5811"/>
    <n v="1607"/>
    <n v="45796"/>
    <n v="45954"/>
    <s v="Isabel"/>
    <m/>
    <m/>
    <m/>
    <n v="0"/>
    <m/>
    <m/>
    <m/>
    <m/>
    <m/>
    <m/>
    <m/>
    <m/>
    <m/>
    <m/>
    <m/>
    <m/>
    <m/>
    <m/>
    <m/>
    <m/>
    <m/>
    <m/>
    <m/>
    <x v="5"/>
    <n v="0"/>
    <n v="0"/>
    <n v="0"/>
    <x v="0"/>
    <m/>
    <m/>
    <n v="160.69999999999999"/>
    <x v="0"/>
  </r>
  <r>
    <x v="40"/>
    <n v="40078"/>
    <x v="5812"/>
    <n v="170"/>
    <n v="45796"/>
    <n v="45957"/>
    <s v="Isabel"/>
    <m/>
    <m/>
    <m/>
    <n v="0"/>
    <m/>
    <m/>
    <m/>
    <m/>
    <m/>
    <m/>
    <m/>
    <m/>
    <m/>
    <m/>
    <m/>
    <m/>
    <m/>
    <m/>
    <m/>
    <m/>
    <m/>
    <m/>
    <m/>
    <x v="5"/>
    <n v="0"/>
    <n v="0"/>
    <n v="0"/>
    <x v="0"/>
    <m/>
    <m/>
    <n v="17"/>
    <x v="0"/>
  </r>
  <r>
    <x v="40"/>
    <n v="40079"/>
    <x v="5813"/>
    <n v="288"/>
    <n v="45796"/>
    <n v="45957"/>
    <s v="Isabel"/>
    <m/>
    <m/>
    <m/>
    <n v="0"/>
    <m/>
    <m/>
    <m/>
    <m/>
    <m/>
    <m/>
    <m/>
    <m/>
    <m/>
    <m/>
    <m/>
    <m/>
    <m/>
    <m/>
    <m/>
    <m/>
    <m/>
    <m/>
    <m/>
    <x v="5"/>
    <n v="0"/>
    <n v="0"/>
    <n v="0"/>
    <x v="0"/>
    <m/>
    <m/>
    <n v="28.8"/>
    <x v="0"/>
  </r>
  <r>
    <x v="40"/>
    <n v="40080"/>
    <x v="5814"/>
    <n v="77"/>
    <n v="45796"/>
    <n v="45957"/>
    <s v="Isabel"/>
    <m/>
    <m/>
    <m/>
    <n v="0"/>
    <m/>
    <m/>
    <m/>
    <m/>
    <m/>
    <m/>
    <m/>
    <m/>
    <m/>
    <m/>
    <m/>
    <m/>
    <m/>
    <m/>
    <m/>
    <m/>
    <m/>
    <m/>
    <m/>
    <x v="5"/>
    <n v="0"/>
    <n v="0"/>
    <n v="0"/>
    <x v="0"/>
    <m/>
    <m/>
    <n v="7.7"/>
    <x v="0"/>
  </r>
  <r>
    <x v="40"/>
    <n v="40081"/>
    <x v="5815"/>
    <n v="120"/>
    <n v="45796"/>
    <n v="45957"/>
    <s v="Isabel"/>
    <m/>
    <m/>
    <m/>
    <n v="0"/>
    <m/>
    <m/>
    <m/>
    <m/>
    <m/>
    <m/>
    <m/>
    <m/>
    <m/>
    <m/>
    <m/>
    <m/>
    <m/>
    <m/>
    <m/>
    <m/>
    <m/>
    <m/>
    <m/>
    <x v="5"/>
    <n v="0"/>
    <n v="0"/>
    <n v="0"/>
    <x v="0"/>
    <m/>
    <m/>
    <n v="12"/>
    <x v="0"/>
  </r>
  <r>
    <x v="40"/>
    <n v="40082"/>
    <x v="5816"/>
    <n v="99"/>
    <n v="45796"/>
    <n v="45957"/>
    <s v="Isabel"/>
    <m/>
    <m/>
    <m/>
    <n v="0"/>
    <m/>
    <m/>
    <m/>
    <m/>
    <m/>
    <m/>
    <m/>
    <m/>
    <m/>
    <m/>
    <m/>
    <m/>
    <m/>
    <m/>
    <m/>
    <m/>
    <m/>
    <m/>
    <m/>
    <x v="5"/>
    <n v="0"/>
    <n v="0"/>
    <n v="0"/>
    <x v="0"/>
    <m/>
    <m/>
    <n v="9.9"/>
    <x v="0"/>
  </r>
  <r>
    <x v="40"/>
    <n v="40083"/>
    <x v="5817"/>
    <n v="395"/>
    <n v="45796"/>
    <n v="45957"/>
    <s v="Isabel"/>
    <m/>
    <m/>
    <m/>
    <n v="0"/>
    <m/>
    <m/>
    <m/>
    <m/>
    <m/>
    <m/>
    <m/>
    <m/>
    <m/>
    <m/>
    <m/>
    <m/>
    <m/>
    <m/>
    <m/>
    <m/>
    <m/>
    <m/>
    <m/>
    <x v="5"/>
    <n v="0"/>
    <n v="0"/>
    <n v="0"/>
    <x v="0"/>
    <m/>
    <m/>
    <n v="39.5"/>
    <x v="0"/>
  </r>
  <r>
    <x v="40"/>
    <n v="40084"/>
    <x v="5818"/>
    <n v="45"/>
    <n v="45796"/>
    <n v="45957"/>
    <s v="Isabel"/>
    <m/>
    <m/>
    <m/>
    <n v="0"/>
    <m/>
    <m/>
    <m/>
    <m/>
    <m/>
    <m/>
    <m/>
    <m/>
    <n v="0"/>
    <n v="0"/>
    <m/>
    <m/>
    <s v="Diputacion para perros fallecidos"/>
    <m/>
    <m/>
    <m/>
    <m/>
    <m/>
    <m/>
    <x v="5"/>
    <n v="0"/>
    <n v="0"/>
    <n v="4"/>
    <x v="1"/>
    <m/>
    <m/>
    <n v="4.5"/>
    <x v="0"/>
  </r>
  <r>
    <x v="40"/>
    <n v="40086"/>
    <x v="5819"/>
    <n v="772"/>
    <n v="45796"/>
    <n v="45957"/>
    <s v="Isabel"/>
    <m/>
    <m/>
    <m/>
    <n v="0"/>
    <m/>
    <m/>
    <m/>
    <m/>
    <m/>
    <m/>
    <m/>
    <m/>
    <m/>
    <m/>
    <m/>
    <m/>
    <m/>
    <m/>
    <m/>
    <m/>
    <m/>
    <m/>
    <m/>
    <x v="5"/>
    <n v="0"/>
    <n v="0"/>
    <n v="0"/>
    <x v="0"/>
    <m/>
    <m/>
    <n v="77.2"/>
    <x v="0"/>
  </r>
  <r>
    <x v="40"/>
    <n v="40087"/>
    <x v="5820"/>
    <n v="68"/>
    <n v="45796"/>
    <n v="45957"/>
    <s v="Isabel"/>
    <m/>
    <m/>
    <m/>
    <n v="0"/>
    <m/>
    <m/>
    <m/>
    <m/>
    <m/>
    <m/>
    <m/>
    <m/>
    <m/>
    <m/>
    <m/>
    <m/>
    <m/>
    <m/>
    <m/>
    <m/>
    <m/>
    <m/>
    <m/>
    <x v="5"/>
    <n v="0"/>
    <n v="0"/>
    <n v="0"/>
    <x v="0"/>
    <m/>
    <m/>
    <n v="6.8"/>
    <x v="0"/>
  </r>
  <r>
    <x v="40"/>
    <n v="40088"/>
    <x v="5821"/>
    <n v="339"/>
    <n v="45796"/>
    <n v="45957"/>
    <s v="Isabel"/>
    <m/>
    <m/>
    <m/>
    <n v="0"/>
    <m/>
    <m/>
    <m/>
    <m/>
    <m/>
    <m/>
    <m/>
    <m/>
    <m/>
    <m/>
    <m/>
    <m/>
    <m/>
    <m/>
    <m/>
    <m/>
    <m/>
    <m/>
    <m/>
    <x v="5"/>
    <n v="0"/>
    <n v="0"/>
    <n v="0"/>
    <x v="0"/>
    <m/>
    <m/>
    <n v="33.9"/>
    <x v="0"/>
  </r>
  <r>
    <x v="40"/>
    <n v="40089"/>
    <x v="5822"/>
    <n v="223"/>
    <n v="45796"/>
    <n v="45957"/>
    <s v="Isabel"/>
    <m/>
    <m/>
    <m/>
    <n v="0"/>
    <m/>
    <m/>
    <m/>
    <m/>
    <m/>
    <m/>
    <m/>
    <m/>
    <m/>
    <m/>
    <m/>
    <m/>
    <m/>
    <m/>
    <m/>
    <m/>
    <m/>
    <m/>
    <m/>
    <x v="5"/>
    <n v="0"/>
    <n v="0"/>
    <n v="0"/>
    <x v="0"/>
    <m/>
    <m/>
    <n v="22.3"/>
    <x v="0"/>
  </r>
  <r>
    <x v="40"/>
    <n v="40091"/>
    <x v="5823"/>
    <n v="100"/>
    <n v="45796"/>
    <n v="45957"/>
    <s v="Isabel"/>
    <m/>
    <m/>
    <m/>
    <n v="0"/>
    <m/>
    <m/>
    <m/>
    <m/>
    <m/>
    <m/>
    <m/>
    <m/>
    <m/>
    <m/>
    <m/>
    <m/>
    <m/>
    <m/>
    <m/>
    <m/>
    <m/>
    <m/>
    <m/>
    <x v="5"/>
    <n v="0"/>
    <n v="0"/>
    <n v="0"/>
    <x v="0"/>
    <m/>
    <m/>
    <n v="10"/>
    <x v="0"/>
  </r>
  <r>
    <x v="40"/>
    <n v="40092"/>
    <x v="5824"/>
    <n v="133"/>
    <n v="45796"/>
    <n v="45957"/>
    <s v="Isabel"/>
    <m/>
    <m/>
    <m/>
    <n v="0"/>
    <m/>
    <m/>
    <m/>
    <m/>
    <m/>
    <m/>
    <m/>
    <m/>
    <m/>
    <m/>
    <m/>
    <m/>
    <m/>
    <m/>
    <m/>
    <m/>
    <m/>
    <m/>
    <m/>
    <x v="5"/>
    <n v="0"/>
    <n v="0"/>
    <n v="0"/>
    <x v="0"/>
    <m/>
    <m/>
    <n v="13.3"/>
    <x v="0"/>
  </r>
  <r>
    <x v="40"/>
    <n v="40093"/>
    <x v="5825"/>
    <n v="93"/>
    <n v="45796"/>
    <n v="45957"/>
    <s v="Isabel"/>
    <m/>
    <m/>
    <m/>
    <n v="0"/>
    <m/>
    <m/>
    <m/>
    <m/>
    <m/>
    <m/>
    <m/>
    <m/>
    <m/>
    <m/>
    <m/>
    <m/>
    <m/>
    <m/>
    <m/>
    <m/>
    <m/>
    <m/>
    <m/>
    <x v="5"/>
    <n v="0"/>
    <n v="0"/>
    <n v="0"/>
    <x v="0"/>
    <m/>
    <m/>
    <n v="9.3000000000000007"/>
    <x v="0"/>
  </r>
  <r>
    <x v="40"/>
    <n v="40094"/>
    <x v="5826"/>
    <n v="515"/>
    <n v="45796"/>
    <n v="45957"/>
    <s v="Isabel"/>
    <m/>
    <m/>
    <m/>
    <n v="0"/>
    <m/>
    <m/>
    <m/>
    <m/>
    <m/>
    <m/>
    <m/>
    <m/>
    <m/>
    <m/>
    <m/>
    <m/>
    <m/>
    <m/>
    <m/>
    <m/>
    <m/>
    <m/>
    <m/>
    <x v="5"/>
    <n v="0"/>
    <n v="0"/>
    <n v="0"/>
    <x v="0"/>
    <m/>
    <m/>
    <n v="51.5"/>
    <x v="0"/>
  </r>
  <r>
    <x v="40"/>
    <n v="40095"/>
    <x v="5827"/>
    <n v="625"/>
    <n v="45796"/>
    <n v="45957"/>
    <s v="Isabel"/>
    <m/>
    <m/>
    <m/>
    <n v="0"/>
    <m/>
    <m/>
    <m/>
    <m/>
    <m/>
    <m/>
    <m/>
    <m/>
    <m/>
    <m/>
    <m/>
    <m/>
    <m/>
    <m/>
    <m/>
    <m/>
    <m/>
    <m/>
    <m/>
    <x v="5"/>
    <n v="0"/>
    <n v="0"/>
    <n v="0"/>
    <x v="0"/>
    <m/>
    <m/>
    <n v="62.5"/>
    <x v="0"/>
  </r>
  <r>
    <x v="40"/>
    <n v="40097"/>
    <x v="5828"/>
    <n v="256"/>
    <n v="45796"/>
    <n v="45957"/>
    <s v="Isabel"/>
    <m/>
    <m/>
    <m/>
    <n v="0"/>
    <m/>
    <m/>
    <m/>
    <m/>
    <m/>
    <m/>
    <m/>
    <m/>
    <m/>
    <m/>
    <m/>
    <m/>
    <m/>
    <m/>
    <m/>
    <m/>
    <m/>
    <m/>
    <m/>
    <x v="5"/>
    <n v="0"/>
    <n v="0"/>
    <n v="0"/>
    <x v="0"/>
    <m/>
    <m/>
    <n v="25.6"/>
    <x v="0"/>
  </r>
  <r>
    <x v="40"/>
    <n v="40099"/>
    <x v="5829"/>
    <n v="49"/>
    <n v="45796"/>
    <n v="45957"/>
    <s v="Isabel"/>
    <m/>
    <m/>
    <m/>
    <n v="0"/>
    <m/>
    <m/>
    <m/>
    <m/>
    <m/>
    <m/>
    <m/>
    <m/>
    <m/>
    <m/>
    <m/>
    <m/>
    <m/>
    <m/>
    <m/>
    <m/>
    <m/>
    <m/>
    <m/>
    <x v="5"/>
    <n v="0"/>
    <n v="0"/>
    <n v="0"/>
    <x v="0"/>
    <m/>
    <m/>
    <n v="4.9000000000000004"/>
    <x v="0"/>
  </r>
  <r>
    <x v="40"/>
    <n v="40100"/>
    <x v="5830"/>
    <n v="299"/>
    <n v="45796"/>
    <n v="45957"/>
    <s v="Isabel"/>
    <m/>
    <m/>
    <m/>
    <n v="0"/>
    <m/>
    <m/>
    <s v="NO"/>
    <m/>
    <s v="NO"/>
    <m/>
    <m/>
    <m/>
    <n v="0"/>
    <n v="0"/>
    <n v="0"/>
    <n v="0"/>
    <s v="NO"/>
    <s v="NO"/>
    <s v="NO"/>
    <m/>
    <m/>
    <m/>
    <m/>
    <x v="5"/>
    <n v="0"/>
    <n v="0"/>
    <n v="9"/>
    <x v="1"/>
    <m/>
    <m/>
    <n v="29.9"/>
    <x v="0"/>
  </r>
  <r>
    <x v="40"/>
    <n v="40101"/>
    <x v="5831"/>
    <n v="1662"/>
    <n v="45796"/>
    <n v="45957"/>
    <s v="Isabel"/>
    <m/>
    <m/>
    <m/>
    <n v="0"/>
    <m/>
    <m/>
    <m/>
    <m/>
    <m/>
    <m/>
    <m/>
    <m/>
    <m/>
    <m/>
    <m/>
    <m/>
    <m/>
    <m/>
    <m/>
    <m/>
    <m/>
    <m/>
    <m/>
    <x v="5"/>
    <n v="0"/>
    <n v="0"/>
    <n v="0"/>
    <x v="0"/>
    <m/>
    <m/>
    <n v="166.2"/>
    <x v="0"/>
  </r>
  <r>
    <x v="40"/>
    <n v="40103"/>
    <x v="5832"/>
    <n v="170"/>
    <n v="45796"/>
    <n v="45957"/>
    <s v="Isabel"/>
    <m/>
    <m/>
    <m/>
    <n v="0"/>
    <m/>
    <m/>
    <m/>
    <m/>
    <m/>
    <m/>
    <m/>
    <m/>
    <m/>
    <m/>
    <m/>
    <m/>
    <m/>
    <m/>
    <m/>
    <m/>
    <m/>
    <m/>
    <m/>
    <x v="5"/>
    <n v="0"/>
    <n v="0"/>
    <n v="0"/>
    <x v="0"/>
    <m/>
    <m/>
    <n v="17"/>
    <x v="0"/>
  </r>
  <r>
    <x v="40"/>
    <n v="40104"/>
    <x v="5833"/>
    <n v="448"/>
    <n v="45796"/>
    <n v="45957"/>
    <s v="Isabel"/>
    <m/>
    <m/>
    <m/>
    <n v="0"/>
    <m/>
    <m/>
    <m/>
    <m/>
    <m/>
    <m/>
    <m/>
    <m/>
    <m/>
    <m/>
    <m/>
    <m/>
    <m/>
    <m/>
    <m/>
    <m/>
    <m/>
    <m/>
    <m/>
    <x v="5"/>
    <n v="0"/>
    <n v="0"/>
    <n v="0"/>
    <x v="0"/>
    <m/>
    <m/>
    <n v="44.8"/>
    <x v="0"/>
  </r>
  <r>
    <x v="40"/>
    <n v="40105"/>
    <x v="5834"/>
    <n v="45"/>
    <n v="45796"/>
    <n v="45957"/>
    <s v="Isabel"/>
    <m/>
    <m/>
    <m/>
    <n v="0"/>
    <m/>
    <m/>
    <m/>
    <m/>
    <m/>
    <m/>
    <m/>
    <m/>
    <m/>
    <m/>
    <m/>
    <m/>
    <m/>
    <m/>
    <m/>
    <m/>
    <m/>
    <m/>
    <m/>
    <x v="5"/>
    <n v="0"/>
    <n v="0"/>
    <n v="0"/>
    <x v="0"/>
    <m/>
    <m/>
    <n v="4.5"/>
    <x v="0"/>
  </r>
  <r>
    <x v="40"/>
    <n v="40106"/>
    <x v="5835"/>
    <n v="184"/>
    <n v="45796"/>
    <n v="45957"/>
    <s v="Isabel"/>
    <m/>
    <m/>
    <m/>
    <n v="0"/>
    <m/>
    <n v="0"/>
    <s v="NO"/>
    <s v="NO"/>
    <s v="NO"/>
    <m/>
    <m/>
    <m/>
    <n v="0"/>
    <n v="0"/>
    <n v="0"/>
    <n v="0"/>
    <s v="Diputación Provincial"/>
    <s v="NO"/>
    <s v="NO"/>
    <m/>
    <m/>
    <m/>
    <m/>
    <x v="5"/>
    <n v="0"/>
    <n v="0"/>
    <n v="11"/>
    <x v="1"/>
    <m/>
    <m/>
    <n v="18.399999999999999"/>
    <x v="0"/>
  </r>
  <r>
    <x v="40"/>
    <n v="40113"/>
    <x v="5836"/>
    <n v="531"/>
    <n v="45796"/>
    <n v="45957"/>
    <s v="Isabel"/>
    <m/>
    <m/>
    <m/>
    <n v="0"/>
    <m/>
    <m/>
    <m/>
    <m/>
    <m/>
    <m/>
    <m/>
    <m/>
    <m/>
    <m/>
    <m/>
    <m/>
    <m/>
    <m/>
    <m/>
    <m/>
    <m/>
    <m/>
    <m/>
    <x v="5"/>
    <n v="0"/>
    <n v="0"/>
    <n v="0"/>
    <x v="0"/>
    <m/>
    <m/>
    <n v="53.1"/>
    <x v="0"/>
  </r>
  <r>
    <x v="40"/>
    <n v="40125"/>
    <x v="5837"/>
    <n v="71"/>
    <n v="45796"/>
    <n v="45957"/>
    <s v="Isabel"/>
    <m/>
    <m/>
    <m/>
    <n v="0"/>
    <m/>
    <m/>
    <m/>
    <m/>
    <m/>
    <m/>
    <m/>
    <m/>
    <m/>
    <m/>
    <m/>
    <m/>
    <m/>
    <m/>
    <m/>
    <m/>
    <m/>
    <m/>
    <m/>
    <x v="5"/>
    <n v="0"/>
    <n v="0"/>
    <n v="0"/>
    <x v="0"/>
    <m/>
    <m/>
    <n v="7.1"/>
    <x v="0"/>
  </r>
  <r>
    <x v="40"/>
    <n v="40107"/>
    <x v="5838"/>
    <n v="106"/>
    <n v="45796"/>
    <n v="45957"/>
    <s v="Isabel"/>
    <m/>
    <m/>
    <m/>
    <n v="0"/>
    <m/>
    <m/>
    <m/>
    <m/>
    <m/>
    <m/>
    <m/>
    <m/>
    <m/>
    <m/>
    <m/>
    <m/>
    <m/>
    <m/>
    <m/>
    <m/>
    <m/>
    <m/>
    <m/>
    <x v="5"/>
    <n v="0"/>
    <n v="0"/>
    <n v="0"/>
    <x v="0"/>
    <m/>
    <m/>
    <n v="10.6"/>
    <x v="0"/>
  </r>
  <r>
    <x v="40"/>
    <n v="40108"/>
    <x v="5839"/>
    <n v="115"/>
    <n v="45796"/>
    <n v="45957"/>
    <s v="Isabel"/>
    <m/>
    <m/>
    <m/>
    <n v="0"/>
    <m/>
    <m/>
    <m/>
    <m/>
    <m/>
    <m/>
    <m/>
    <m/>
    <m/>
    <m/>
    <m/>
    <m/>
    <m/>
    <m/>
    <m/>
    <m/>
    <m/>
    <m/>
    <m/>
    <x v="5"/>
    <n v="0"/>
    <n v="0"/>
    <n v="0"/>
    <x v="0"/>
    <m/>
    <m/>
    <n v="11.5"/>
    <x v="0"/>
  </r>
  <r>
    <x v="40"/>
    <n v="40109"/>
    <x v="5840"/>
    <n v="84"/>
    <n v="45796"/>
    <n v="45957"/>
    <s v="Isabel"/>
    <m/>
    <m/>
    <m/>
    <n v="0"/>
    <m/>
    <m/>
    <m/>
    <m/>
    <m/>
    <m/>
    <m/>
    <m/>
    <m/>
    <m/>
    <m/>
    <m/>
    <m/>
    <s v="NO"/>
    <m/>
    <m/>
    <m/>
    <m/>
    <m/>
    <x v="5"/>
    <n v="0"/>
    <n v="0"/>
    <n v="1"/>
    <x v="1"/>
    <m/>
    <m/>
    <n v="8.4"/>
    <x v="0"/>
  </r>
  <r>
    <x v="40"/>
    <n v="40110"/>
    <x v="5841"/>
    <n v="307"/>
    <n v="45796"/>
    <n v="45833"/>
    <s v="Isabel"/>
    <n v="45810"/>
    <s v="FASE 2"/>
    <m/>
    <n v="0"/>
    <m/>
    <m/>
    <s v="NO"/>
    <m/>
    <m/>
    <m/>
    <m/>
    <m/>
    <m/>
    <m/>
    <m/>
    <m/>
    <s v="Diputación de Segovia"/>
    <m/>
    <m/>
    <m/>
    <m/>
    <m/>
    <m/>
    <x v="5"/>
    <n v="0"/>
    <n v="0"/>
    <n v="3"/>
    <x v="1"/>
    <m/>
    <m/>
    <n v="30.7"/>
    <x v="0"/>
  </r>
  <r>
    <x v="40"/>
    <n v="40111"/>
    <x v="5842"/>
    <n v="64"/>
    <n v="45796"/>
    <n v="45957"/>
    <s v="Isabel"/>
    <m/>
    <m/>
    <m/>
    <n v="0"/>
    <m/>
    <m/>
    <m/>
    <m/>
    <m/>
    <m/>
    <m/>
    <m/>
    <m/>
    <m/>
    <m/>
    <m/>
    <m/>
    <m/>
    <m/>
    <m/>
    <m/>
    <m/>
    <m/>
    <x v="5"/>
    <n v="0"/>
    <n v="0"/>
    <n v="0"/>
    <x v="0"/>
    <m/>
    <m/>
    <n v="6.4"/>
    <x v="0"/>
  </r>
  <r>
    <x v="40"/>
    <n v="40115"/>
    <x v="5843"/>
    <n v="101"/>
    <n v="45796"/>
    <n v="45957"/>
    <s v="Isabel"/>
    <m/>
    <m/>
    <m/>
    <n v="0"/>
    <m/>
    <m/>
    <m/>
    <m/>
    <m/>
    <m/>
    <m/>
    <m/>
    <m/>
    <m/>
    <m/>
    <m/>
    <m/>
    <m/>
    <m/>
    <m/>
    <m/>
    <m/>
    <m/>
    <x v="5"/>
    <n v="0"/>
    <n v="0"/>
    <n v="0"/>
    <x v="0"/>
    <m/>
    <m/>
    <n v="10.1"/>
    <x v="0"/>
  </r>
  <r>
    <x v="40"/>
    <n v="40903"/>
    <x v="5844"/>
    <n v="96"/>
    <n v="45796"/>
    <n v="45957"/>
    <s v="Isabel"/>
    <m/>
    <m/>
    <m/>
    <n v="0"/>
    <m/>
    <m/>
    <m/>
    <m/>
    <m/>
    <m/>
    <m/>
    <m/>
    <m/>
    <m/>
    <m/>
    <m/>
    <m/>
    <m/>
    <m/>
    <m/>
    <m/>
    <m/>
    <m/>
    <x v="5"/>
    <n v="0"/>
    <n v="0"/>
    <n v="0"/>
    <x v="0"/>
    <m/>
    <m/>
    <n v="9.6"/>
    <x v="0"/>
  </r>
  <r>
    <x v="40"/>
    <n v="40118"/>
    <x v="5845"/>
    <n v="53"/>
    <n v="45796"/>
    <n v="45957"/>
    <s v="Isabel"/>
    <m/>
    <m/>
    <m/>
    <n v="0"/>
    <m/>
    <m/>
    <m/>
    <m/>
    <m/>
    <m/>
    <m/>
    <m/>
    <m/>
    <m/>
    <m/>
    <m/>
    <m/>
    <m/>
    <m/>
    <m/>
    <m/>
    <m/>
    <m/>
    <x v="5"/>
    <n v="0"/>
    <n v="0"/>
    <n v="0"/>
    <x v="0"/>
    <m/>
    <m/>
    <n v="5.3"/>
    <x v="0"/>
  </r>
  <r>
    <x v="40"/>
    <n v="40119"/>
    <x v="5846"/>
    <n v="263"/>
    <n v="45796"/>
    <n v="45957"/>
    <s v="Isabel"/>
    <m/>
    <m/>
    <m/>
    <n v="0"/>
    <m/>
    <m/>
    <m/>
    <m/>
    <m/>
    <m/>
    <m/>
    <m/>
    <m/>
    <m/>
    <m/>
    <m/>
    <m/>
    <m/>
    <m/>
    <m/>
    <m/>
    <m/>
    <m/>
    <x v="5"/>
    <n v="0"/>
    <n v="0"/>
    <n v="0"/>
    <x v="0"/>
    <m/>
    <m/>
    <n v="26.3"/>
    <x v="0"/>
  </r>
  <r>
    <x v="40"/>
    <n v="40120"/>
    <x v="5847"/>
    <n v="307"/>
    <n v="45796"/>
    <n v="45957"/>
    <s v="Isabel"/>
    <m/>
    <m/>
    <m/>
    <n v="0"/>
    <m/>
    <m/>
    <m/>
    <m/>
    <m/>
    <m/>
    <m/>
    <m/>
    <m/>
    <m/>
    <m/>
    <m/>
    <m/>
    <m/>
    <m/>
    <m/>
    <m/>
    <m/>
    <m/>
    <x v="5"/>
    <n v="0"/>
    <n v="0"/>
    <n v="0"/>
    <x v="0"/>
    <m/>
    <m/>
    <n v="30.7"/>
    <x v="0"/>
  </r>
  <r>
    <x v="40"/>
    <n v="40121"/>
    <x v="5848"/>
    <n v="249"/>
    <n v="45796"/>
    <n v="45957"/>
    <s v="Isabel"/>
    <m/>
    <m/>
    <m/>
    <n v="0"/>
    <m/>
    <m/>
    <m/>
    <m/>
    <m/>
    <m/>
    <m/>
    <m/>
    <m/>
    <m/>
    <m/>
    <m/>
    <m/>
    <m/>
    <m/>
    <m/>
    <m/>
    <m/>
    <m/>
    <x v="5"/>
    <n v="0"/>
    <n v="0"/>
    <n v="0"/>
    <x v="0"/>
    <m/>
    <m/>
    <n v="24.9"/>
    <x v="0"/>
  </r>
  <r>
    <x v="40"/>
    <n v="40122"/>
    <x v="5849"/>
    <n v="763"/>
    <n v="45796"/>
    <n v="45957"/>
    <s v="Isabel"/>
    <m/>
    <m/>
    <m/>
    <n v="500"/>
    <n v="45717"/>
    <n v="0.6"/>
    <s v="SI"/>
    <n v="45465"/>
    <s v="NO"/>
    <m/>
    <n v="9000"/>
    <m/>
    <n v="5"/>
    <n v="113"/>
    <n v="0"/>
    <n v="0"/>
    <s v="DIPUTACION - Centro Canino La Yosa"/>
    <s v="DIPUTACION"/>
    <s v="Veterinario de urgencias a peticion"/>
    <m/>
    <m/>
    <m/>
    <m/>
    <x v="5"/>
    <n v="0.6"/>
    <n v="300"/>
    <n v="14"/>
    <x v="1"/>
    <n v="11.795543905635649"/>
    <m/>
    <n v="76.3"/>
    <x v="3"/>
  </r>
  <r>
    <x v="40"/>
    <n v="40124"/>
    <x v="5850"/>
    <n v="263"/>
    <n v="45796"/>
    <n v="45957"/>
    <s v="Isabel"/>
    <m/>
    <m/>
    <m/>
    <n v="0"/>
    <m/>
    <m/>
    <m/>
    <m/>
    <m/>
    <m/>
    <m/>
    <m/>
    <m/>
    <m/>
    <m/>
    <m/>
    <m/>
    <m/>
    <m/>
    <m/>
    <m/>
    <m/>
    <m/>
    <x v="5"/>
    <n v="0"/>
    <n v="0"/>
    <n v="0"/>
    <x v="0"/>
    <m/>
    <m/>
    <n v="26.3"/>
    <x v="0"/>
  </r>
  <r>
    <x v="40"/>
    <n v="40123"/>
    <x v="5851"/>
    <n v="207"/>
    <n v="45796"/>
    <n v="45957"/>
    <s v="Isabel"/>
    <m/>
    <m/>
    <m/>
    <n v="0"/>
    <m/>
    <m/>
    <m/>
    <m/>
    <m/>
    <m/>
    <m/>
    <m/>
    <m/>
    <m/>
    <m/>
    <m/>
    <m/>
    <m/>
    <m/>
    <m/>
    <m/>
    <m/>
    <m/>
    <x v="5"/>
    <n v="0"/>
    <n v="0"/>
    <n v="0"/>
    <x v="0"/>
    <m/>
    <m/>
    <n v="20.7"/>
    <x v="0"/>
  </r>
  <r>
    <x v="40"/>
    <n v="40126"/>
    <x v="5852"/>
    <n v="65"/>
    <n v="45796"/>
    <n v="45958"/>
    <s v="Isabel"/>
    <m/>
    <m/>
    <m/>
    <n v="0"/>
    <m/>
    <m/>
    <s v="NO"/>
    <m/>
    <s v="NO"/>
    <m/>
    <m/>
    <m/>
    <n v="0"/>
    <n v="0"/>
    <n v="0"/>
    <n v="0"/>
    <s v="NO"/>
    <s v="NO"/>
    <s v="NO"/>
    <m/>
    <m/>
    <m/>
    <m/>
    <x v="5"/>
    <n v="0"/>
    <n v="0"/>
    <n v="10"/>
    <x v="1"/>
    <m/>
    <m/>
    <n v="6.5"/>
    <x v="0"/>
  </r>
  <r>
    <x v="40"/>
    <n v="40127"/>
    <x v="5853"/>
    <n v="43"/>
    <n v="45796"/>
    <n v="45958"/>
    <s v="Isabel"/>
    <m/>
    <m/>
    <m/>
    <n v="0"/>
    <m/>
    <m/>
    <m/>
    <m/>
    <m/>
    <m/>
    <m/>
    <m/>
    <m/>
    <m/>
    <m/>
    <m/>
    <m/>
    <m/>
    <m/>
    <m/>
    <m/>
    <m/>
    <m/>
    <x v="5"/>
    <n v="0"/>
    <n v="0"/>
    <n v="0"/>
    <x v="0"/>
    <m/>
    <m/>
    <n v="4.3"/>
    <x v="0"/>
  </r>
  <r>
    <x v="40"/>
    <n v="40128"/>
    <x v="5854"/>
    <n v="138"/>
    <n v="45796"/>
    <n v="45958"/>
    <s v="Isabel"/>
    <m/>
    <m/>
    <m/>
    <n v="0"/>
    <m/>
    <m/>
    <m/>
    <m/>
    <m/>
    <m/>
    <m/>
    <m/>
    <m/>
    <m/>
    <m/>
    <m/>
    <m/>
    <m/>
    <m/>
    <m/>
    <m/>
    <m/>
    <m/>
    <x v="5"/>
    <n v="0"/>
    <n v="0"/>
    <n v="0"/>
    <x v="0"/>
    <m/>
    <m/>
    <n v="13.8"/>
    <x v="0"/>
  </r>
  <r>
    <x v="40"/>
    <n v="40129"/>
    <x v="5855"/>
    <n v="161"/>
    <n v="45796"/>
    <n v="45958"/>
    <s v="Isabel"/>
    <m/>
    <m/>
    <m/>
    <n v="0"/>
    <m/>
    <m/>
    <m/>
    <m/>
    <m/>
    <m/>
    <m/>
    <m/>
    <m/>
    <m/>
    <m/>
    <m/>
    <m/>
    <m/>
    <m/>
    <m/>
    <m/>
    <m/>
    <m/>
    <x v="5"/>
    <n v="0"/>
    <n v="0"/>
    <n v="0"/>
    <x v="0"/>
    <m/>
    <m/>
    <n v="16.100000000000001"/>
    <x v="0"/>
  </r>
  <r>
    <x v="40"/>
    <n v="40130"/>
    <x v="5856"/>
    <n v="124"/>
    <n v="45796"/>
    <n v="45958"/>
    <s v="Isabel"/>
    <m/>
    <m/>
    <m/>
    <n v="0"/>
    <m/>
    <m/>
    <m/>
    <m/>
    <m/>
    <m/>
    <m/>
    <m/>
    <m/>
    <m/>
    <m/>
    <m/>
    <m/>
    <m/>
    <m/>
    <m/>
    <m/>
    <m/>
    <m/>
    <x v="5"/>
    <n v="0"/>
    <n v="0"/>
    <n v="0"/>
    <x v="0"/>
    <m/>
    <m/>
    <n v="12.4"/>
    <x v="0"/>
  </r>
  <r>
    <x v="40"/>
    <n v="40131"/>
    <x v="5857"/>
    <n v="56"/>
    <n v="45796"/>
    <n v="45958"/>
    <s v="Isabel"/>
    <m/>
    <m/>
    <m/>
    <n v="0"/>
    <m/>
    <m/>
    <m/>
    <m/>
    <m/>
    <m/>
    <m/>
    <m/>
    <m/>
    <m/>
    <m/>
    <m/>
    <m/>
    <m/>
    <m/>
    <m/>
    <m/>
    <m/>
    <m/>
    <x v="5"/>
    <n v="0"/>
    <n v="0"/>
    <n v="0"/>
    <x v="0"/>
    <m/>
    <m/>
    <n v="5.6"/>
    <x v="0"/>
  </r>
  <r>
    <x v="40"/>
    <n v="40132"/>
    <x v="5858"/>
    <n v="40"/>
    <n v="45796"/>
    <n v="45958"/>
    <s v="Isabel"/>
    <m/>
    <m/>
    <m/>
    <n v="0"/>
    <m/>
    <m/>
    <m/>
    <m/>
    <m/>
    <m/>
    <m/>
    <m/>
    <m/>
    <m/>
    <m/>
    <m/>
    <m/>
    <m/>
    <m/>
    <m/>
    <m/>
    <m/>
    <m/>
    <x v="5"/>
    <n v="0"/>
    <n v="0"/>
    <n v="0"/>
    <x v="0"/>
    <m/>
    <m/>
    <n v="4"/>
    <x v="0"/>
  </r>
  <r>
    <x v="40"/>
    <n v="40134"/>
    <x v="5859"/>
    <n v="907"/>
    <n v="45796"/>
    <n v="45958"/>
    <s v="Isabel"/>
    <m/>
    <m/>
    <m/>
    <n v="0"/>
    <m/>
    <m/>
    <s v="SI"/>
    <n v="45807"/>
    <s v="si"/>
    <m/>
    <n v="5000"/>
    <m/>
    <n v="0"/>
    <n v="0"/>
    <n v="0"/>
    <n v="0"/>
    <s v="Agrocinegética Bracamonte, S.L. y el servicio de veterinarios por María Galán Sanz"/>
    <s v="NO"/>
    <s v="NO"/>
    <m/>
    <m/>
    <m/>
    <m/>
    <x v="5"/>
    <n v="0"/>
    <n v="0"/>
    <n v="11"/>
    <x v="1"/>
    <n v="5.5126791620727671"/>
    <m/>
    <n v="90.7"/>
    <x v="0"/>
  </r>
  <r>
    <x v="40"/>
    <n v="40135"/>
    <x v="5860"/>
    <n v="309"/>
    <n v="45796"/>
    <n v="45909"/>
    <s v="Isabel"/>
    <n v="45882"/>
    <s v="FASE 2"/>
    <m/>
    <n v="0"/>
    <m/>
    <m/>
    <m/>
    <m/>
    <m/>
    <m/>
    <m/>
    <m/>
    <m/>
    <m/>
    <m/>
    <m/>
    <m/>
    <m/>
    <m/>
    <m/>
    <m/>
    <m/>
    <m/>
    <x v="5"/>
    <n v="0"/>
    <n v="0"/>
    <n v="0"/>
    <x v="0"/>
    <m/>
    <m/>
    <n v="30.9"/>
    <x v="0"/>
  </r>
  <r>
    <x v="40"/>
    <n v="40136"/>
    <x v="5861"/>
    <n v="145"/>
    <n v="45796"/>
    <n v="45958"/>
    <s v="Isabel"/>
    <m/>
    <m/>
    <m/>
    <n v="0"/>
    <m/>
    <m/>
    <s v="NO"/>
    <m/>
    <m/>
    <m/>
    <m/>
    <m/>
    <m/>
    <m/>
    <m/>
    <m/>
    <m/>
    <s v="NO"/>
    <m/>
    <m/>
    <m/>
    <m/>
    <m/>
    <x v="5"/>
    <n v="0"/>
    <n v="0"/>
    <n v="2"/>
    <x v="1"/>
    <m/>
    <m/>
    <n v="14.5"/>
    <x v="0"/>
  </r>
  <r>
    <x v="40"/>
    <n v="40138"/>
    <x v="5862"/>
    <n v="2787"/>
    <n v="45796"/>
    <n v="45793"/>
    <s v="Isabel"/>
    <n v="45799"/>
    <s v="FASE 2"/>
    <s v="desconocen datos"/>
    <n v="0"/>
    <m/>
    <m/>
    <m/>
    <m/>
    <m/>
    <m/>
    <m/>
    <m/>
    <m/>
    <m/>
    <m/>
    <m/>
    <s v="Diputación Provincial de Segovia tiene firmado un Convenio con una empresa para recogida de perros abandonados"/>
    <m/>
    <m/>
    <m/>
    <m/>
    <m/>
    <m/>
    <x v="5"/>
    <n v="0"/>
    <n v="0"/>
    <n v="2"/>
    <x v="1"/>
    <m/>
    <m/>
    <n v="278.7"/>
    <x v="0"/>
  </r>
  <r>
    <x v="40"/>
    <n v="40139"/>
    <x v="5863"/>
    <n v="279"/>
    <n v="45796"/>
    <n v="45958"/>
    <s v="Isabel"/>
    <m/>
    <m/>
    <m/>
    <n v="0"/>
    <m/>
    <m/>
    <m/>
    <m/>
    <m/>
    <m/>
    <m/>
    <m/>
    <m/>
    <m/>
    <m/>
    <m/>
    <m/>
    <m/>
    <m/>
    <m/>
    <m/>
    <m/>
    <m/>
    <x v="5"/>
    <n v="0"/>
    <n v="0"/>
    <n v="0"/>
    <x v="0"/>
    <m/>
    <m/>
    <n v="27.9"/>
    <x v="0"/>
  </r>
  <r>
    <x v="40"/>
    <n v="40140"/>
    <x v="5864"/>
    <n v="97"/>
    <n v="45796"/>
    <n v="45958"/>
    <s v="Isabel"/>
    <m/>
    <m/>
    <m/>
    <n v="0"/>
    <m/>
    <m/>
    <m/>
    <m/>
    <m/>
    <m/>
    <m/>
    <m/>
    <m/>
    <m/>
    <m/>
    <m/>
    <m/>
    <m/>
    <m/>
    <m/>
    <m/>
    <m/>
    <m/>
    <x v="5"/>
    <n v="0"/>
    <n v="0"/>
    <n v="0"/>
    <x v="0"/>
    <m/>
    <m/>
    <n v="9.6999999999999993"/>
    <x v="0"/>
  </r>
  <r>
    <x v="40"/>
    <n v="40141"/>
    <x v="5865"/>
    <n v="1044"/>
    <n v="45796"/>
    <n v="45958"/>
    <s v="Isabel"/>
    <m/>
    <m/>
    <m/>
    <n v="0"/>
    <m/>
    <m/>
    <m/>
    <m/>
    <m/>
    <m/>
    <m/>
    <m/>
    <m/>
    <m/>
    <m/>
    <m/>
    <m/>
    <m/>
    <m/>
    <m/>
    <m/>
    <m/>
    <m/>
    <x v="5"/>
    <n v="0"/>
    <n v="0"/>
    <n v="0"/>
    <x v="0"/>
    <m/>
    <m/>
    <n v="104.4"/>
    <x v="0"/>
  </r>
  <r>
    <x v="40"/>
    <n v="40142"/>
    <x v="5866"/>
    <n v="53"/>
    <n v="45796"/>
    <n v="45958"/>
    <s v="Isabel"/>
    <m/>
    <m/>
    <m/>
    <n v="0"/>
    <m/>
    <m/>
    <m/>
    <m/>
    <m/>
    <m/>
    <m/>
    <m/>
    <m/>
    <m/>
    <m/>
    <m/>
    <m/>
    <m/>
    <m/>
    <m/>
    <m/>
    <m/>
    <m/>
    <x v="5"/>
    <n v="0"/>
    <n v="0"/>
    <n v="0"/>
    <x v="0"/>
    <m/>
    <m/>
    <n v="5.3"/>
    <x v="0"/>
  </r>
  <r>
    <x v="40"/>
    <n v="40143"/>
    <x v="5867"/>
    <n v="92"/>
    <n v="45796"/>
    <n v="45958"/>
    <s v="Isabel"/>
    <m/>
    <m/>
    <m/>
    <n v="0"/>
    <m/>
    <m/>
    <m/>
    <m/>
    <m/>
    <m/>
    <m/>
    <m/>
    <m/>
    <m/>
    <m/>
    <m/>
    <m/>
    <m/>
    <m/>
    <m/>
    <m/>
    <m/>
    <m/>
    <x v="5"/>
    <n v="0"/>
    <n v="0"/>
    <n v="0"/>
    <x v="0"/>
    <m/>
    <m/>
    <n v="9.1999999999999993"/>
    <x v="0"/>
  </r>
  <r>
    <x v="40"/>
    <n v="40144"/>
    <x v="5868"/>
    <n v="25"/>
    <n v="45796"/>
    <n v="45958"/>
    <s v="Isabel"/>
    <m/>
    <m/>
    <m/>
    <n v="0"/>
    <m/>
    <n v="0"/>
    <s v="SI"/>
    <s v="finales 2025"/>
    <s v="NO"/>
    <n v="0"/>
    <n v="0"/>
    <n v="0"/>
    <n v="0"/>
    <n v="0"/>
    <n v="0"/>
    <n v="0"/>
    <s v="NO. EN TRAMITE CON LA VETERINARIA DE ARANDA DE DUERO"/>
    <s v="NO"/>
    <s v="NO"/>
    <m/>
    <m/>
    <m/>
    <m/>
    <x v="5"/>
    <n v="0"/>
    <n v="0"/>
    <n v="14"/>
    <x v="1"/>
    <n v="0"/>
    <n v="0"/>
    <n v="2.5"/>
    <x v="0"/>
  </r>
  <r>
    <x v="40"/>
    <n v="40145"/>
    <x v="5869"/>
    <n v="1274"/>
    <n v="45796"/>
    <n v="45958"/>
    <s v="Isabel"/>
    <m/>
    <m/>
    <m/>
    <n v="0"/>
    <m/>
    <m/>
    <m/>
    <m/>
    <m/>
    <m/>
    <m/>
    <m/>
    <m/>
    <m/>
    <m/>
    <m/>
    <m/>
    <m/>
    <m/>
    <m/>
    <m/>
    <m/>
    <m/>
    <x v="5"/>
    <n v="0"/>
    <n v="0"/>
    <n v="0"/>
    <x v="0"/>
    <m/>
    <m/>
    <n v="127.4"/>
    <x v="0"/>
  </r>
  <r>
    <x v="40"/>
    <n v="40904"/>
    <x v="5870"/>
    <n v="439"/>
    <n v="45796"/>
    <n v="45958"/>
    <s v="Isabel"/>
    <m/>
    <m/>
    <m/>
    <n v="0"/>
    <m/>
    <m/>
    <m/>
    <m/>
    <m/>
    <m/>
    <m/>
    <m/>
    <m/>
    <m/>
    <m/>
    <m/>
    <m/>
    <m/>
    <m/>
    <m/>
    <m/>
    <m/>
    <m/>
    <x v="5"/>
    <n v="0"/>
    <n v="0"/>
    <n v="0"/>
    <x v="0"/>
    <m/>
    <m/>
    <n v="43.9"/>
    <x v="0"/>
  </r>
  <r>
    <x v="40"/>
    <n v="40146"/>
    <x v="5871"/>
    <n v="366"/>
    <n v="45796"/>
    <n v="45958"/>
    <s v="Isabel"/>
    <m/>
    <m/>
    <m/>
    <n v="0"/>
    <m/>
    <m/>
    <m/>
    <m/>
    <m/>
    <m/>
    <m/>
    <m/>
    <m/>
    <m/>
    <m/>
    <m/>
    <m/>
    <m/>
    <m/>
    <m/>
    <m/>
    <m/>
    <m/>
    <x v="5"/>
    <n v="0"/>
    <n v="0"/>
    <n v="0"/>
    <x v="0"/>
    <m/>
    <m/>
    <n v="36.6"/>
    <x v="0"/>
  </r>
  <r>
    <x v="40"/>
    <n v="40148"/>
    <x v="5872"/>
    <n v="256"/>
    <n v="45796"/>
    <n v="45958"/>
    <s v="Isabel"/>
    <m/>
    <m/>
    <m/>
    <n v="0"/>
    <m/>
    <m/>
    <s v="NO"/>
    <m/>
    <s v="NO"/>
    <m/>
    <m/>
    <m/>
    <n v="0"/>
    <n v="0"/>
    <n v="0"/>
    <n v="0"/>
    <s v="NO"/>
    <s v="NO"/>
    <s v="NO"/>
    <m/>
    <m/>
    <m/>
    <m/>
    <x v="5"/>
    <n v="0"/>
    <n v="0"/>
    <n v="10"/>
    <x v="1"/>
    <m/>
    <m/>
    <n v="25.6"/>
    <x v="0"/>
  </r>
  <r>
    <x v="40"/>
    <n v="40149"/>
    <x v="5873"/>
    <n v="503"/>
    <n v="45796"/>
    <n v="45958"/>
    <s v="Isabel"/>
    <m/>
    <m/>
    <m/>
    <n v="0"/>
    <m/>
    <m/>
    <m/>
    <m/>
    <m/>
    <m/>
    <m/>
    <m/>
    <m/>
    <m/>
    <m/>
    <m/>
    <m/>
    <m/>
    <m/>
    <m/>
    <m/>
    <m/>
    <m/>
    <x v="5"/>
    <n v="0"/>
    <n v="0"/>
    <n v="0"/>
    <x v="0"/>
    <m/>
    <m/>
    <n v="50.3"/>
    <x v="0"/>
  </r>
  <r>
    <x v="40"/>
    <n v="40150"/>
    <x v="5874"/>
    <n v="62"/>
    <n v="45796"/>
    <n v="45958"/>
    <s v="Isabel"/>
    <m/>
    <m/>
    <m/>
    <n v="0"/>
    <m/>
    <n v="0"/>
    <s v="SI"/>
    <s v=" BOP Segovia de 21de marzo de 2025 número 35, páginas 36 a 342"/>
    <m/>
    <m/>
    <s v=""/>
    <m/>
    <n v="0"/>
    <n v="0"/>
    <n v="0"/>
    <n v="0"/>
    <s v="NO"/>
    <s v="NO"/>
    <s v="NO"/>
    <m/>
    <m/>
    <m/>
    <m/>
    <x v="5"/>
    <n v="0"/>
    <n v="0"/>
    <n v="12"/>
    <x v="1"/>
    <m/>
    <m/>
    <n v="6.2"/>
    <x v="0"/>
  </r>
  <r>
    <x v="40"/>
    <n v="40151"/>
    <x v="5875"/>
    <n v="53"/>
    <n v="45796"/>
    <n v="45958"/>
    <s v="Isabel"/>
    <m/>
    <m/>
    <m/>
    <n v="0"/>
    <m/>
    <m/>
    <m/>
    <m/>
    <m/>
    <m/>
    <m/>
    <m/>
    <m/>
    <m/>
    <m/>
    <m/>
    <m/>
    <m/>
    <m/>
    <m/>
    <m/>
    <m/>
    <m/>
    <x v="5"/>
    <n v="0"/>
    <n v="0"/>
    <n v="0"/>
    <x v="0"/>
    <m/>
    <m/>
    <n v="5.3"/>
    <x v="0"/>
  </r>
  <r>
    <x v="40"/>
    <n v="40901"/>
    <x v="5876"/>
    <n v="587"/>
    <n v="45796"/>
    <n v="45958"/>
    <s v="Isabel"/>
    <m/>
    <m/>
    <m/>
    <n v="51"/>
    <n v="45444"/>
    <n v="0.7"/>
    <s v="SI"/>
    <n v="44300"/>
    <s v="NO"/>
    <n v="0"/>
    <n v="3000"/>
    <m/>
    <m/>
    <m/>
    <m/>
    <m/>
    <s v="CLIN. VET Y VOLUNTARIADO"/>
    <s v="SERVICIOS MUNICIPALES"/>
    <s v="NO"/>
    <m/>
    <m/>
    <m/>
    <m/>
    <x v="5"/>
    <n v="0.7"/>
    <n v="36"/>
    <n v="11"/>
    <x v="1"/>
    <n v="5.1107325383304945"/>
    <m/>
    <n v="58.7"/>
    <x v="1"/>
  </r>
  <r>
    <x v="40"/>
    <n v="40152"/>
    <x v="5877"/>
    <n v="966"/>
    <n v="45796"/>
    <n v="45958"/>
    <s v="Isabel"/>
    <m/>
    <m/>
    <m/>
    <n v="0"/>
    <m/>
    <m/>
    <m/>
    <m/>
    <m/>
    <m/>
    <m/>
    <m/>
    <m/>
    <m/>
    <m/>
    <m/>
    <m/>
    <m/>
    <m/>
    <m/>
    <m/>
    <m/>
    <m/>
    <x v="5"/>
    <n v="0"/>
    <n v="0"/>
    <n v="0"/>
    <x v="0"/>
    <m/>
    <m/>
    <n v="96.6"/>
    <x v="0"/>
  </r>
  <r>
    <x v="40"/>
    <n v="40154"/>
    <x v="5878"/>
    <n v="24"/>
    <n v="45796"/>
    <n v="45958"/>
    <s v="Isabel"/>
    <m/>
    <m/>
    <m/>
    <n v="0"/>
    <m/>
    <m/>
    <m/>
    <m/>
    <m/>
    <m/>
    <m/>
    <m/>
    <m/>
    <m/>
    <m/>
    <m/>
    <m/>
    <m/>
    <m/>
    <m/>
    <m/>
    <m/>
    <m/>
    <x v="5"/>
    <n v="0"/>
    <n v="0"/>
    <n v="0"/>
    <x v="0"/>
    <m/>
    <m/>
    <n v="2.4"/>
    <x v="0"/>
  </r>
  <r>
    <x v="40"/>
    <n v="40155"/>
    <x v="5879"/>
    <n v="5968"/>
    <n v="45796"/>
    <n v="45833"/>
    <s v="Isabel"/>
    <n v="45810"/>
    <s v="FASE 2"/>
    <m/>
    <n v="12"/>
    <n v="2024"/>
    <n v="12"/>
    <s v="NO"/>
    <s v="??"/>
    <s v="SI"/>
    <n v="12"/>
    <m/>
    <m/>
    <m/>
    <m/>
    <m/>
    <m/>
    <s v="colaboración y cooperación con la Diputación Provincial de Segovia y la empresa encargada de gestionar esta prestación es el Centro canino La Yosa"/>
    <s v="NO"/>
    <s v="NO"/>
    <m/>
    <m/>
    <m/>
    <m/>
    <x v="5"/>
    <n v="0.12"/>
    <n v="1"/>
    <n v="10"/>
    <x v="1"/>
    <m/>
    <m/>
    <n v="596.79999999999995"/>
    <x v="2"/>
  </r>
  <r>
    <x v="40"/>
    <n v="40156"/>
    <x v="5880"/>
    <n v="349"/>
    <n v="45796"/>
    <n v="45958"/>
    <s v="Isabel"/>
    <m/>
    <m/>
    <m/>
    <n v="0"/>
    <m/>
    <m/>
    <s v="NO"/>
    <m/>
    <s v="NO"/>
    <m/>
    <m/>
    <m/>
    <n v="0"/>
    <n v="0"/>
    <n v="0"/>
    <n v="0"/>
    <s v="NO"/>
    <s v="NO"/>
    <s v="NO"/>
    <m/>
    <m/>
    <m/>
    <m/>
    <x v="5"/>
    <n v="0"/>
    <n v="0"/>
    <n v="9"/>
    <x v="1"/>
    <m/>
    <m/>
    <n v="34.9"/>
    <x v="0"/>
  </r>
  <r>
    <x v="40"/>
    <n v="40157"/>
    <x v="5881"/>
    <n v="48"/>
    <n v="45796"/>
    <n v="45958"/>
    <s v="Isabel"/>
    <m/>
    <m/>
    <m/>
    <n v="0"/>
    <m/>
    <m/>
    <m/>
    <m/>
    <m/>
    <m/>
    <m/>
    <m/>
    <m/>
    <m/>
    <m/>
    <m/>
    <m/>
    <m/>
    <m/>
    <m/>
    <m/>
    <m/>
    <m/>
    <x v="5"/>
    <n v="0"/>
    <n v="0"/>
    <n v="0"/>
    <x v="0"/>
    <m/>
    <m/>
    <n v="4.8"/>
    <x v="0"/>
  </r>
  <r>
    <x v="40"/>
    <n v="40158"/>
    <x v="5882"/>
    <n v="20"/>
    <n v="45797"/>
    <n v="45958"/>
    <s v="Isabel"/>
    <m/>
    <m/>
    <m/>
    <n v="0"/>
    <m/>
    <m/>
    <m/>
    <m/>
    <m/>
    <m/>
    <m/>
    <m/>
    <m/>
    <m/>
    <m/>
    <m/>
    <m/>
    <m/>
    <m/>
    <m/>
    <m/>
    <m/>
    <m/>
    <x v="5"/>
    <n v="0"/>
    <n v="0"/>
    <n v="0"/>
    <x v="0"/>
    <m/>
    <m/>
    <n v="2"/>
    <x v="0"/>
  </r>
  <r>
    <x v="40"/>
    <n v="40159"/>
    <x v="5883"/>
    <n v="194"/>
    <n v="45797"/>
    <n v="45958"/>
    <s v="Isabel"/>
    <m/>
    <m/>
    <m/>
    <n v="0"/>
    <m/>
    <m/>
    <m/>
    <m/>
    <m/>
    <m/>
    <m/>
    <m/>
    <m/>
    <m/>
    <m/>
    <m/>
    <m/>
    <m/>
    <m/>
    <m/>
    <m/>
    <m/>
    <m/>
    <x v="5"/>
    <n v="0"/>
    <n v="0"/>
    <n v="0"/>
    <x v="0"/>
    <m/>
    <m/>
    <n v="19.399999999999999"/>
    <x v="0"/>
  </r>
  <r>
    <x v="40"/>
    <n v="40160"/>
    <x v="5884"/>
    <n v="96"/>
    <n v="45797"/>
    <n v="45958"/>
    <s v="Isabel"/>
    <m/>
    <m/>
    <m/>
    <n v="0"/>
    <m/>
    <n v="0"/>
    <s v="NO"/>
    <m/>
    <s v="NO"/>
    <m/>
    <m/>
    <n v="0"/>
    <n v="0"/>
    <n v="0"/>
    <n v="0"/>
    <n v="0"/>
    <s v="NO"/>
    <s v="NO"/>
    <s v="NO"/>
    <m/>
    <m/>
    <m/>
    <m/>
    <x v="5"/>
    <n v="0"/>
    <n v="0"/>
    <n v="11"/>
    <x v="1"/>
    <m/>
    <n v="0"/>
    <n v="9.6"/>
    <x v="0"/>
  </r>
  <r>
    <x v="40"/>
    <n v="40162"/>
    <x v="5885"/>
    <n v="468"/>
    <n v="45797"/>
    <n v="45958"/>
    <s v="Isabel"/>
    <m/>
    <m/>
    <m/>
    <n v="0"/>
    <m/>
    <m/>
    <m/>
    <m/>
    <m/>
    <m/>
    <m/>
    <m/>
    <n v="0"/>
    <m/>
    <m/>
    <m/>
    <s v="Diputación Provincial de Segovia"/>
    <s v="Asociacion voluntaria no dice nada de (24/7)"/>
    <s v="tiene vet. pero no dice que sea 24/7"/>
    <m/>
    <m/>
    <m/>
    <m/>
    <x v="5"/>
    <n v="0"/>
    <n v="0"/>
    <n v="4"/>
    <x v="1"/>
    <m/>
    <m/>
    <n v="46.8"/>
    <x v="0"/>
  </r>
  <r>
    <x v="40"/>
    <n v="40163"/>
    <x v="5886"/>
    <n v="51"/>
    <n v="45797"/>
    <n v="45958"/>
    <s v="Isabel"/>
    <m/>
    <m/>
    <m/>
    <n v="0"/>
    <m/>
    <m/>
    <m/>
    <m/>
    <m/>
    <m/>
    <m/>
    <m/>
    <m/>
    <m/>
    <m/>
    <m/>
    <m/>
    <m/>
    <m/>
    <m/>
    <m/>
    <m/>
    <m/>
    <x v="5"/>
    <n v="0"/>
    <n v="0"/>
    <n v="0"/>
    <x v="0"/>
    <m/>
    <m/>
    <n v="5.0999999999999996"/>
    <x v="0"/>
  </r>
  <r>
    <x v="40"/>
    <n v="40164"/>
    <x v="5887"/>
    <n v="194"/>
    <n v="45797"/>
    <n v="45958"/>
    <s v="Isabel"/>
    <m/>
    <m/>
    <m/>
    <n v="0"/>
    <m/>
    <m/>
    <m/>
    <m/>
    <m/>
    <m/>
    <m/>
    <m/>
    <m/>
    <m/>
    <m/>
    <m/>
    <m/>
    <m/>
    <m/>
    <m/>
    <m/>
    <m/>
    <m/>
    <x v="5"/>
    <n v="0"/>
    <n v="0"/>
    <n v="0"/>
    <x v="0"/>
    <m/>
    <m/>
    <n v="19.399999999999999"/>
    <x v="0"/>
  </r>
  <r>
    <x v="40"/>
    <n v="40165"/>
    <x v="5888"/>
    <n v="74"/>
    <n v="45797"/>
    <n v="45958"/>
    <s v="Isabel"/>
    <m/>
    <m/>
    <m/>
    <n v="0"/>
    <m/>
    <m/>
    <s v="SI"/>
    <n v="45495"/>
    <m/>
    <m/>
    <m/>
    <m/>
    <m/>
    <m/>
    <m/>
    <m/>
    <m/>
    <m/>
    <m/>
    <m/>
    <m/>
    <m/>
    <m/>
    <x v="5"/>
    <n v="0"/>
    <n v="0"/>
    <n v="2"/>
    <x v="1"/>
    <m/>
    <m/>
    <n v="7.4"/>
    <x v="0"/>
  </r>
  <r>
    <x v="40"/>
    <n v="40166"/>
    <x v="5889"/>
    <n v="316"/>
    <n v="45797"/>
    <n v="45958"/>
    <s v="Isabel"/>
    <m/>
    <m/>
    <m/>
    <n v="0"/>
    <m/>
    <n v="0"/>
    <s v="NO"/>
    <m/>
    <s v="NO"/>
    <m/>
    <m/>
    <m/>
    <m/>
    <m/>
    <m/>
    <m/>
    <s v="NO"/>
    <s v="NO"/>
    <s v="NO"/>
    <m/>
    <m/>
    <m/>
    <m/>
    <x v="5"/>
    <n v="0"/>
    <n v="0"/>
    <n v="6"/>
    <x v="1"/>
    <m/>
    <m/>
    <n v="31.6"/>
    <x v="0"/>
  </r>
  <r>
    <x v="40"/>
    <n v="40168"/>
    <x v="5890"/>
    <n v="27"/>
    <n v="45797"/>
    <n v="45958"/>
    <s v="Isabel"/>
    <m/>
    <m/>
    <m/>
    <n v="0"/>
    <m/>
    <m/>
    <m/>
    <m/>
    <m/>
    <m/>
    <m/>
    <m/>
    <m/>
    <m/>
    <m/>
    <m/>
    <m/>
    <m/>
    <m/>
    <m/>
    <m/>
    <m/>
    <m/>
    <x v="5"/>
    <n v="0"/>
    <n v="0"/>
    <n v="0"/>
    <x v="0"/>
    <m/>
    <m/>
    <n v="2.7"/>
    <x v="0"/>
  </r>
  <r>
    <x v="40"/>
    <n v="40170"/>
    <x v="5891"/>
    <n v="2144"/>
    <n v="45797"/>
    <n v="45958"/>
    <s v="Isabel"/>
    <m/>
    <m/>
    <m/>
    <n v="0"/>
    <m/>
    <m/>
    <m/>
    <m/>
    <m/>
    <m/>
    <m/>
    <m/>
    <m/>
    <m/>
    <m/>
    <m/>
    <m/>
    <m/>
    <m/>
    <m/>
    <m/>
    <m/>
    <m/>
    <x v="5"/>
    <n v="0"/>
    <n v="0"/>
    <n v="0"/>
    <x v="0"/>
    <m/>
    <m/>
    <n v="214.4"/>
    <x v="0"/>
  </r>
  <r>
    <x v="40"/>
    <n v="40171"/>
    <x v="5892"/>
    <n v="43"/>
    <n v="45797"/>
    <n v="45958"/>
    <s v="Isabel"/>
    <m/>
    <m/>
    <m/>
    <n v="0"/>
    <m/>
    <m/>
    <m/>
    <m/>
    <m/>
    <m/>
    <m/>
    <m/>
    <m/>
    <m/>
    <m/>
    <m/>
    <m/>
    <m/>
    <m/>
    <m/>
    <m/>
    <m/>
    <m/>
    <x v="5"/>
    <n v="0"/>
    <n v="0"/>
    <n v="0"/>
    <x v="0"/>
    <m/>
    <m/>
    <n v="4.3"/>
    <x v="0"/>
  </r>
  <r>
    <x v="40"/>
    <n v="40172"/>
    <x v="5893"/>
    <n v="27"/>
    <n v="45797"/>
    <n v="45958"/>
    <s v="Isabel"/>
    <m/>
    <m/>
    <m/>
    <n v="0"/>
    <m/>
    <m/>
    <m/>
    <m/>
    <m/>
    <m/>
    <m/>
    <m/>
    <m/>
    <m/>
    <m/>
    <m/>
    <m/>
    <m/>
    <m/>
    <m/>
    <m/>
    <m/>
    <m/>
    <x v="5"/>
    <n v="0"/>
    <n v="0"/>
    <n v="0"/>
    <x v="0"/>
    <m/>
    <m/>
    <n v="2.7"/>
    <x v="0"/>
  </r>
  <r>
    <x v="40"/>
    <n v="40173"/>
    <x v="5894"/>
    <n v="253"/>
    <n v="45797"/>
    <n v="45958"/>
    <s v="Isabel"/>
    <m/>
    <m/>
    <m/>
    <n v="25"/>
    <n v="45526"/>
    <n v="0.5"/>
    <s v="si"/>
    <n v="45470"/>
    <s v="NO"/>
    <m/>
    <n v="700"/>
    <m/>
    <n v="0"/>
    <n v="0"/>
    <n v="0"/>
    <n v="0"/>
    <s v="NO"/>
    <s v="NO"/>
    <s v="NO"/>
    <m/>
    <m/>
    <m/>
    <m/>
    <x v="5"/>
    <n v="0.5"/>
    <n v="12"/>
    <n v="14"/>
    <x v="1"/>
    <n v="2.766798418972332"/>
    <m/>
    <n v="25.3"/>
    <x v="1"/>
  </r>
  <r>
    <x v="40"/>
    <n v="40174"/>
    <x v="5895"/>
    <n v="330"/>
    <n v="45797"/>
    <n v="45958"/>
    <s v="Isabel"/>
    <m/>
    <m/>
    <m/>
    <n v="0"/>
    <m/>
    <m/>
    <m/>
    <m/>
    <m/>
    <m/>
    <m/>
    <m/>
    <m/>
    <m/>
    <m/>
    <m/>
    <m/>
    <m/>
    <m/>
    <m/>
    <m/>
    <m/>
    <m/>
    <x v="5"/>
    <n v="0"/>
    <n v="0"/>
    <n v="0"/>
    <x v="0"/>
    <m/>
    <m/>
    <n v="33"/>
    <x v="0"/>
  </r>
  <r>
    <x v="40"/>
    <n v="40176"/>
    <x v="5896"/>
    <n v="461"/>
    <n v="45797"/>
    <n v="45958"/>
    <s v="Isabel"/>
    <m/>
    <m/>
    <m/>
    <n v="0"/>
    <m/>
    <m/>
    <m/>
    <m/>
    <m/>
    <m/>
    <m/>
    <m/>
    <m/>
    <m/>
    <m/>
    <m/>
    <m/>
    <m/>
    <m/>
    <m/>
    <m/>
    <m/>
    <m/>
    <x v="5"/>
    <n v="0"/>
    <n v="0"/>
    <n v="0"/>
    <x v="0"/>
    <m/>
    <m/>
    <n v="46.1"/>
    <x v="0"/>
  </r>
  <r>
    <x v="40"/>
    <n v="40177"/>
    <x v="5897"/>
    <n v="154"/>
    <n v="45797"/>
    <n v="45958"/>
    <s v="Isabel"/>
    <m/>
    <m/>
    <m/>
    <n v="0"/>
    <m/>
    <m/>
    <m/>
    <m/>
    <m/>
    <m/>
    <m/>
    <m/>
    <m/>
    <m/>
    <m/>
    <m/>
    <m/>
    <m/>
    <m/>
    <m/>
    <m/>
    <m/>
    <m/>
    <x v="5"/>
    <n v="0"/>
    <n v="0"/>
    <n v="0"/>
    <x v="0"/>
    <m/>
    <m/>
    <n v="15.4"/>
    <x v="0"/>
  </r>
  <r>
    <x v="40"/>
    <n v="40178"/>
    <x v="5898"/>
    <n v="83"/>
    <n v="45797"/>
    <n v="45958"/>
    <s v="Isabel"/>
    <m/>
    <m/>
    <m/>
    <n v="0"/>
    <m/>
    <m/>
    <m/>
    <m/>
    <m/>
    <m/>
    <m/>
    <m/>
    <m/>
    <m/>
    <m/>
    <m/>
    <m/>
    <m/>
    <m/>
    <m/>
    <m/>
    <m/>
    <m/>
    <x v="5"/>
    <n v="0"/>
    <n v="0"/>
    <n v="0"/>
    <x v="0"/>
    <m/>
    <m/>
    <n v="8.3000000000000007"/>
    <x v="0"/>
  </r>
  <r>
    <x v="40"/>
    <n v="40906"/>
    <x v="5899"/>
    <n v="3153"/>
    <n v="45797"/>
    <n v="45958"/>
    <s v="Isabel"/>
    <m/>
    <m/>
    <m/>
    <n v="0"/>
    <m/>
    <m/>
    <m/>
    <m/>
    <m/>
    <m/>
    <m/>
    <m/>
    <m/>
    <m/>
    <m/>
    <m/>
    <m/>
    <m/>
    <m/>
    <m/>
    <m/>
    <m/>
    <m/>
    <x v="5"/>
    <n v="0"/>
    <n v="0"/>
    <n v="0"/>
    <x v="0"/>
    <m/>
    <m/>
    <n v="315.3"/>
    <x v="0"/>
  </r>
  <r>
    <x v="40"/>
    <n v="40182"/>
    <x v="5900"/>
    <n v="251"/>
    <n v="45797"/>
    <n v="45845"/>
    <s v="Isabel"/>
    <n v="45825"/>
    <s v="FASE 2"/>
    <m/>
    <n v="0"/>
    <n v="2025"/>
    <n v="0"/>
    <s v="SI"/>
    <n v="2024"/>
    <s v="SI"/>
    <n v="0"/>
    <m/>
    <m/>
    <m/>
    <m/>
    <m/>
    <m/>
    <s v="??"/>
    <s v="??"/>
    <s v="??"/>
    <m/>
    <m/>
    <m/>
    <m/>
    <x v="5"/>
    <n v="0"/>
    <n v="0"/>
    <n v="10"/>
    <x v="1"/>
    <m/>
    <m/>
    <n v="25.1"/>
    <x v="0"/>
  </r>
  <r>
    <x v="40"/>
    <n v="40183"/>
    <x v="5901"/>
    <n v="134"/>
    <n v="45797"/>
    <n v="45959"/>
    <s v="Isabel"/>
    <m/>
    <m/>
    <m/>
    <n v="0"/>
    <m/>
    <m/>
    <m/>
    <m/>
    <m/>
    <m/>
    <m/>
    <m/>
    <m/>
    <m/>
    <m/>
    <m/>
    <m/>
    <m/>
    <m/>
    <m/>
    <m/>
    <m/>
    <m/>
    <x v="5"/>
    <n v="0"/>
    <n v="0"/>
    <n v="0"/>
    <x v="0"/>
    <m/>
    <m/>
    <n v="13.4"/>
    <x v="0"/>
  </r>
  <r>
    <x v="40"/>
    <n v="40184"/>
    <x v="5902"/>
    <n v="311"/>
    <n v="45797"/>
    <n v="45959"/>
    <s v="Isabel"/>
    <m/>
    <m/>
    <m/>
    <n v="0"/>
    <m/>
    <m/>
    <m/>
    <m/>
    <m/>
    <m/>
    <m/>
    <m/>
    <m/>
    <m/>
    <m/>
    <m/>
    <m/>
    <m/>
    <m/>
    <m/>
    <m/>
    <m/>
    <m/>
    <x v="5"/>
    <n v="0"/>
    <n v="0"/>
    <n v="0"/>
    <x v="0"/>
    <m/>
    <m/>
    <n v="31.1"/>
    <x v="0"/>
  </r>
  <r>
    <x v="40"/>
    <n v="40179"/>
    <x v="5903"/>
    <n v="1027"/>
    <n v="45797"/>
    <n v="45959"/>
    <s v="Isabel"/>
    <m/>
    <m/>
    <m/>
    <n v="0"/>
    <m/>
    <m/>
    <m/>
    <m/>
    <m/>
    <m/>
    <m/>
    <m/>
    <m/>
    <m/>
    <m/>
    <m/>
    <m/>
    <m/>
    <m/>
    <m/>
    <m/>
    <m/>
    <m/>
    <x v="5"/>
    <n v="0"/>
    <n v="0"/>
    <n v="0"/>
    <x v="0"/>
    <m/>
    <m/>
    <n v="102.7"/>
    <x v="0"/>
  </r>
  <r>
    <x v="40"/>
    <n v="40180"/>
    <x v="5904"/>
    <n v="279"/>
    <n v="45797"/>
    <n v="45959"/>
    <s v="Isabel"/>
    <m/>
    <m/>
    <m/>
    <n v="0"/>
    <m/>
    <m/>
    <m/>
    <m/>
    <m/>
    <m/>
    <m/>
    <m/>
    <m/>
    <m/>
    <m/>
    <m/>
    <m/>
    <m/>
    <m/>
    <m/>
    <m/>
    <m/>
    <m/>
    <x v="5"/>
    <n v="0"/>
    <n v="0"/>
    <n v="0"/>
    <x v="0"/>
    <m/>
    <m/>
    <n v="27.9"/>
    <x v="0"/>
  </r>
  <r>
    <x v="40"/>
    <n v="40185"/>
    <x v="5905"/>
    <n v="885"/>
    <n v="45797"/>
    <n v="45959"/>
    <s v="Isabel"/>
    <m/>
    <m/>
    <m/>
    <n v="0"/>
    <m/>
    <m/>
    <m/>
    <m/>
    <m/>
    <m/>
    <m/>
    <m/>
    <m/>
    <m/>
    <m/>
    <m/>
    <m/>
    <m/>
    <m/>
    <m/>
    <m/>
    <m/>
    <m/>
    <x v="5"/>
    <n v="0"/>
    <n v="0"/>
    <n v="0"/>
    <x v="0"/>
    <m/>
    <m/>
    <n v="88.5"/>
    <x v="0"/>
  </r>
  <r>
    <x v="40"/>
    <n v="40186"/>
    <x v="5906"/>
    <n v="49"/>
    <n v="45797"/>
    <n v="45959"/>
    <s v="Isabel"/>
    <m/>
    <m/>
    <m/>
    <n v="0"/>
    <m/>
    <m/>
    <m/>
    <m/>
    <m/>
    <m/>
    <m/>
    <m/>
    <m/>
    <m/>
    <m/>
    <m/>
    <s v="Diputación Provincial de Segovia"/>
    <m/>
    <s v="NO"/>
    <m/>
    <m/>
    <m/>
    <m/>
    <x v="5"/>
    <n v="0"/>
    <n v="0"/>
    <n v="2"/>
    <x v="1"/>
    <m/>
    <m/>
    <n v="4.9000000000000004"/>
    <x v="0"/>
  </r>
  <r>
    <x v="40"/>
    <n v="40188"/>
    <x v="5907"/>
    <n v="85"/>
    <n v="45797"/>
    <n v="45959"/>
    <s v="Isabel"/>
    <m/>
    <m/>
    <m/>
    <n v="0"/>
    <m/>
    <m/>
    <m/>
    <m/>
    <m/>
    <m/>
    <m/>
    <m/>
    <m/>
    <m/>
    <m/>
    <m/>
    <m/>
    <m/>
    <m/>
    <m/>
    <m/>
    <m/>
    <m/>
    <x v="5"/>
    <n v="0"/>
    <n v="0"/>
    <n v="0"/>
    <x v="0"/>
    <m/>
    <m/>
    <n v="8.5"/>
    <x v="0"/>
  </r>
  <r>
    <x v="40"/>
    <n v="40189"/>
    <x v="5908"/>
    <n v="535"/>
    <n v="45797"/>
    <n v="45959"/>
    <s v="Isabel"/>
    <m/>
    <m/>
    <m/>
    <n v="0"/>
    <m/>
    <m/>
    <m/>
    <m/>
    <m/>
    <m/>
    <m/>
    <m/>
    <m/>
    <m/>
    <m/>
    <m/>
    <m/>
    <m/>
    <m/>
    <m/>
    <m/>
    <m/>
    <m/>
    <x v="5"/>
    <n v="0"/>
    <n v="0"/>
    <n v="0"/>
    <x v="0"/>
    <m/>
    <m/>
    <n v="53.5"/>
    <x v="0"/>
  </r>
  <r>
    <x v="40"/>
    <n v="40190"/>
    <x v="5909"/>
    <n v="51"/>
    <n v="45797"/>
    <n v="45959"/>
    <s v="Isabel"/>
    <m/>
    <m/>
    <m/>
    <n v="0"/>
    <m/>
    <m/>
    <m/>
    <m/>
    <m/>
    <m/>
    <m/>
    <m/>
    <m/>
    <m/>
    <m/>
    <m/>
    <m/>
    <m/>
    <m/>
    <m/>
    <m/>
    <m/>
    <m/>
    <x v="5"/>
    <n v="0"/>
    <n v="0"/>
    <n v="0"/>
    <x v="0"/>
    <m/>
    <m/>
    <n v="5.0999999999999996"/>
    <x v="0"/>
  </r>
  <r>
    <x v="40"/>
    <n v="40191"/>
    <x v="5910"/>
    <n v="234"/>
    <n v="45797"/>
    <n v="45959"/>
    <s v="Isabel"/>
    <m/>
    <m/>
    <m/>
    <n v="0"/>
    <m/>
    <m/>
    <m/>
    <m/>
    <m/>
    <m/>
    <m/>
    <m/>
    <m/>
    <m/>
    <m/>
    <m/>
    <m/>
    <m/>
    <m/>
    <m/>
    <m/>
    <m/>
    <m/>
    <x v="5"/>
    <n v="0"/>
    <n v="0"/>
    <n v="0"/>
    <x v="0"/>
    <m/>
    <m/>
    <n v="23.4"/>
    <x v="0"/>
  </r>
  <r>
    <x v="40"/>
    <n v="40192"/>
    <x v="5911"/>
    <n v="137"/>
    <n v="45797"/>
    <n v="45959"/>
    <s v="Isabel"/>
    <m/>
    <m/>
    <m/>
    <n v="0"/>
    <m/>
    <m/>
    <s v="NO"/>
    <m/>
    <m/>
    <m/>
    <m/>
    <m/>
    <m/>
    <m/>
    <m/>
    <m/>
    <s v="DIPUTACION PROVINCIAL"/>
    <m/>
    <m/>
    <m/>
    <m/>
    <m/>
    <m/>
    <x v="5"/>
    <n v="0"/>
    <n v="0"/>
    <n v="2"/>
    <x v="1"/>
    <m/>
    <m/>
    <n v="13.7"/>
    <x v="0"/>
  </r>
  <r>
    <x v="40"/>
    <n v="40193"/>
    <x v="5912"/>
    <n v="241"/>
    <n v="45797"/>
    <n v="45959"/>
    <s v="Isabel"/>
    <m/>
    <m/>
    <m/>
    <n v="0"/>
    <m/>
    <m/>
    <m/>
    <m/>
    <m/>
    <m/>
    <m/>
    <m/>
    <m/>
    <m/>
    <m/>
    <m/>
    <m/>
    <m/>
    <m/>
    <m/>
    <m/>
    <m/>
    <m/>
    <x v="5"/>
    <n v="0"/>
    <n v="0"/>
    <n v="0"/>
    <x v="0"/>
    <m/>
    <m/>
    <n v="24.1"/>
    <x v="0"/>
  </r>
  <r>
    <x v="40"/>
    <m/>
    <x v="5913"/>
    <n v="51525"/>
    <n v="45797"/>
    <n v="45959"/>
    <s v="Isabel"/>
    <m/>
    <m/>
    <m/>
    <n v="774"/>
    <n v="46086"/>
    <n v="48.45"/>
    <s v="SI"/>
    <n v="43056"/>
    <s v="SI"/>
    <m/>
    <n v="35000"/>
    <n v="90000"/>
    <n v="28"/>
    <n v="29"/>
    <n v="0"/>
    <n v="7"/>
    <s v="RECOGIDA DE ANIMALES ABANDONADOS: ASOCIACIÓN PARA LA DEFENSA_x000a_DE LOS ANIMALES_x000a_o Convenio de colaboración_x000a_• PROTOCOLO C.E.R.: GESTORES DE COLONIAS FELINAS (GESCOFES)_x000a_o Convenio de colaboración"/>
    <s v="SI"/>
    <s v="NO"/>
    <m/>
    <m/>
    <m/>
    <m/>
    <x v="5"/>
    <n v="0.48450000000000004"/>
    <n v="375"/>
    <n v="15"/>
    <x v="1"/>
    <n v="0.67928190198932559"/>
    <n v="1.7467248908296944"/>
    <n v="5152.5"/>
    <x v="1"/>
  </r>
  <r>
    <x v="40"/>
    <n v="40195"/>
    <x v="5914"/>
    <n v="988"/>
    <n v="45797"/>
    <n v="45959"/>
    <s v="Isabel"/>
    <m/>
    <m/>
    <m/>
    <n v="0"/>
    <m/>
    <m/>
    <m/>
    <m/>
    <m/>
    <m/>
    <m/>
    <m/>
    <m/>
    <m/>
    <m/>
    <m/>
    <m/>
    <m/>
    <m/>
    <m/>
    <m/>
    <m/>
    <m/>
    <x v="5"/>
    <n v="0"/>
    <n v="0"/>
    <n v="0"/>
    <x v="0"/>
    <m/>
    <m/>
    <n v="98.8"/>
    <x v="0"/>
  </r>
  <r>
    <x v="40"/>
    <n v="40196"/>
    <x v="5915"/>
    <n v="47"/>
    <n v="45797"/>
    <n v="45959"/>
    <s v="Isabel"/>
    <m/>
    <m/>
    <m/>
    <n v="0"/>
    <m/>
    <m/>
    <m/>
    <m/>
    <m/>
    <m/>
    <m/>
    <m/>
    <m/>
    <m/>
    <m/>
    <m/>
    <m/>
    <m/>
    <m/>
    <m/>
    <m/>
    <m/>
    <m/>
    <x v="5"/>
    <n v="0"/>
    <n v="0"/>
    <n v="0"/>
    <x v="0"/>
    <m/>
    <m/>
    <n v="4.7"/>
    <x v="0"/>
  </r>
  <r>
    <x v="40"/>
    <n v="40198"/>
    <x v="5916"/>
    <n v="30"/>
    <n v="45797"/>
    <n v="45959"/>
    <s v="Isabel"/>
    <m/>
    <m/>
    <m/>
    <n v="0"/>
    <m/>
    <m/>
    <m/>
    <m/>
    <m/>
    <m/>
    <m/>
    <m/>
    <m/>
    <m/>
    <m/>
    <m/>
    <m/>
    <m/>
    <m/>
    <m/>
    <m/>
    <m/>
    <m/>
    <x v="5"/>
    <n v="0"/>
    <n v="0"/>
    <n v="0"/>
    <x v="0"/>
    <m/>
    <m/>
    <n v="3"/>
    <x v="0"/>
  </r>
  <r>
    <x v="40"/>
    <n v="40199"/>
    <x v="5917"/>
    <n v="135"/>
    <n v="45797"/>
    <n v="45959"/>
    <s v="Isabel"/>
    <m/>
    <m/>
    <m/>
    <n v="0"/>
    <m/>
    <m/>
    <m/>
    <m/>
    <m/>
    <m/>
    <m/>
    <m/>
    <m/>
    <m/>
    <m/>
    <m/>
    <m/>
    <m/>
    <m/>
    <m/>
    <m/>
    <m/>
    <m/>
    <x v="5"/>
    <n v="0"/>
    <n v="0"/>
    <n v="0"/>
    <x v="0"/>
    <m/>
    <m/>
    <n v="13.5"/>
    <x v="0"/>
  </r>
  <r>
    <x v="40"/>
    <n v="40200"/>
    <x v="5918"/>
    <n v="53"/>
    <n v="45797"/>
    <n v="45959"/>
    <s v="Isabel"/>
    <m/>
    <m/>
    <m/>
    <n v="0"/>
    <m/>
    <m/>
    <m/>
    <m/>
    <m/>
    <m/>
    <m/>
    <m/>
    <m/>
    <m/>
    <m/>
    <m/>
    <m/>
    <m/>
    <m/>
    <m/>
    <m/>
    <m/>
    <m/>
    <x v="5"/>
    <n v="0"/>
    <n v="0"/>
    <n v="0"/>
    <x v="0"/>
    <m/>
    <m/>
    <n v="5.3"/>
    <x v="0"/>
  </r>
  <r>
    <x v="40"/>
    <n v="40201"/>
    <x v="5919"/>
    <n v="36"/>
    <n v="45797"/>
    <n v="45959"/>
    <s v="Isabel"/>
    <m/>
    <m/>
    <m/>
    <n v="0"/>
    <m/>
    <m/>
    <m/>
    <m/>
    <m/>
    <m/>
    <m/>
    <m/>
    <m/>
    <m/>
    <m/>
    <m/>
    <m/>
    <m/>
    <m/>
    <m/>
    <m/>
    <m/>
    <m/>
    <x v="5"/>
    <n v="0"/>
    <n v="0"/>
    <n v="0"/>
    <x v="0"/>
    <m/>
    <m/>
    <n v="3.6"/>
    <x v="0"/>
  </r>
  <r>
    <x v="40"/>
    <n v="40206"/>
    <x v="5920"/>
    <n v="180"/>
    <n v="45797"/>
    <n v="45959"/>
    <s v="Isabel"/>
    <m/>
    <m/>
    <m/>
    <n v="0"/>
    <m/>
    <m/>
    <m/>
    <m/>
    <m/>
    <m/>
    <m/>
    <m/>
    <m/>
    <m/>
    <m/>
    <m/>
    <m/>
    <m/>
    <m/>
    <m/>
    <m/>
    <m/>
    <m/>
    <x v="5"/>
    <n v="0"/>
    <n v="0"/>
    <n v="0"/>
    <x v="0"/>
    <m/>
    <m/>
    <n v="18"/>
    <x v="0"/>
  </r>
  <r>
    <x v="40"/>
    <n v="40202"/>
    <x v="5921"/>
    <n v="50"/>
    <n v="45797"/>
    <n v="45959"/>
    <s v="Isabel"/>
    <m/>
    <m/>
    <m/>
    <n v="0"/>
    <m/>
    <m/>
    <m/>
    <m/>
    <m/>
    <m/>
    <m/>
    <m/>
    <m/>
    <m/>
    <m/>
    <m/>
    <m/>
    <m/>
    <m/>
    <m/>
    <m/>
    <m/>
    <m/>
    <x v="5"/>
    <n v="0"/>
    <n v="0"/>
    <n v="0"/>
    <x v="0"/>
    <m/>
    <m/>
    <n v="5"/>
    <x v="0"/>
  </r>
  <r>
    <x v="40"/>
    <n v="40203"/>
    <x v="5922"/>
    <n v="1496"/>
    <n v="45797"/>
    <n v="45959"/>
    <s v="Isabel"/>
    <m/>
    <m/>
    <m/>
    <n v="0"/>
    <m/>
    <m/>
    <m/>
    <m/>
    <m/>
    <m/>
    <m/>
    <m/>
    <m/>
    <m/>
    <m/>
    <m/>
    <m/>
    <m/>
    <m/>
    <m/>
    <m/>
    <m/>
    <m/>
    <x v="5"/>
    <n v="0"/>
    <n v="0"/>
    <n v="0"/>
    <x v="0"/>
    <m/>
    <m/>
    <n v="149.6"/>
    <x v="0"/>
  </r>
  <r>
    <x v="40"/>
    <n v="40204"/>
    <x v="5923"/>
    <n v="179"/>
    <n v="45797"/>
    <n v="45959"/>
    <s v="Isabel"/>
    <m/>
    <m/>
    <m/>
    <n v="0"/>
    <m/>
    <m/>
    <m/>
    <m/>
    <m/>
    <m/>
    <m/>
    <m/>
    <m/>
    <m/>
    <m/>
    <m/>
    <m/>
    <m/>
    <m/>
    <m/>
    <m/>
    <m/>
    <m/>
    <x v="5"/>
    <n v="0"/>
    <n v="0"/>
    <n v="0"/>
    <x v="0"/>
    <m/>
    <m/>
    <n v="17.899999999999999"/>
    <x v="0"/>
  </r>
  <r>
    <x v="40"/>
    <n v="40205"/>
    <x v="5924"/>
    <n v="256"/>
    <n v="45797"/>
    <n v="45959"/>
    <s v="Isabel"/>
    <m/>
    <m/>
    <m/>
    <n v="0"/>
    <m/>
    <m/>
    <m/>
    <m/>
    <m/>
    <m/>
    <m/>
    <m/>
    <m/>
    <m/>
    <m/>
    <m/>
    <m/>
    <m/>
    <m/>
    <m/>
    <m/>
    <m/>
    <m/>
    <x v="5"/>
    <n v="0"/>
    <n v="0"/>
    <n v="0"/>
    <x v="0"/>
    <m/>
    <m/>
    <n v="25.6"/>
    <x v="0"/>
  </r>
  <r>
    <x v="40"/>
    <n v="40207"/>
    <x v="5925"/>
    <n v="1105"/>
    <n v="45797"/>
    <n v="45959"/>
    <s v="Isabel"/>
    <m/>
    <m/>
    <m/>
    <n v="0"/>
    <m/>
    <m/>
    <m/>
    <m/>
    <m/>
    <m/>
    <m/>
    <m/>
    <m/>
    <m/>
    <m/>
    <m/>
    <m/>
    <m/>
    <m/>
    <m/>
    <m/>
    <m/>
    <m/>
    <x v="5"/>
    <n v="0"/>
    <n v="0"/>
    <n v="0"/>
    <x v="0"/>
    <m/>
    <m/>
    <n v="110.5"/>
    <x v="0"/>
  </r>
  <r>
    <x v="40"/>
    <n v="40208"/>
    <x v="5926"/>
    <n v="1017"/>
    <n v="45797"/>
    <n v="45959"/>
    <s v="Isabel"/>
    <m/>
    <m/>
    <m/>
    <n v="0"/>
    <m/>
    <m/>
    <m/>
    <m/>
    <m/>
    <m/>
    <m/>
    <m/>
    <m/>
    <m/>
    <m/>
    <m/>
    <m/>
    <m/>
    <m/>
    <m/>
    <m/>
    <m/>
    <m/>
    <x v="5"/>
    <n v="0"/>
    <n v="0"/>
    <n v="0"/>
    <x v="0"/>
    <m/>
    <m/>
    <n v="101.7"/>
    <x v="0"/>
  </r>
  <r>
    <x v="40"/>
    <n v="40210"/>
    <x v="5927"/>
    <n v="98"/>
    <n v="45797"/>
    <n v="45966"/>
    <s v="Isabel"/>
    <m/>
    <m/>
    <m/>
    <n v="0"/>
    <m/>
    <m/>
    <m/>
    <m/>
    <m/>
    <m/>
    <m/>
    <m/>
    <m/>
    <m/>
    <m/>
    <m/>
    <m/>
    <m/>
    <m/>
    <m/>
    <m/>
    <m/>
    <m/>
    <x v="5"/>
    <n v="0"/>
    <n v="0"/>
    <n v="0"/>
    <x v="0"/>
    <m/>
    <m/>
    <n v="9.8000000000000007"/>
    <x v="0"/>
  </r>
  <r>
    <x v="40"/>
    <n v="40211"/>
    <x v="5928"/>
    <n v="60"/>
    <n v="45797"/>
    <n v="45966"/>
    <s v="Isabel"/>
    <m/>
    <m/>
    <m/>
    <n v="0"/>
    <m/>
    <m/>
    <m/>
    <m/>
    <m/>
    <m/>
    <m/>
    <m/>
    <m/>
    <m/>
    <m/>
    <m/>
    <m/>
    <m/>
    <m/>
    <m/>
    <m/>
    <m/>
    <m/>
    <x v="5"/>
    <n v="0"/>
    <n v="0"/>
    <n v="0"/>
    <x v="0"/>
    <m/>
    <m/>
    <n v="6"/>
    <x v="0"/>
  </r>
  <r>
    <x v="40"/>
    <n v="40212"/>
    <x v="5929"/>
    <n v="29"/>
    <n v="45797"/>
    <n v="45966"/>
    <s v="Isabel"/>
    <m/>
    <m/>
    <m/>
    <n v="0"/>
    <m/>
    <m/>
    <m/>
    <m/>
    <m/>
    <m/>
    <m/>
    <m/>
    <m/>
    <m/>
    <m/>
    <m/>
    <m/>
    <m/>
    <m/>
    <m/>
    <m/>
    <m/>
    <m/>
    <x v="5"/>
    <n v="0"/>
    <n v="0"/>
    <n v="0"/>
    <x v="0"/>
    <m/>
    <m/>
    <n v="2.9"/>
    <x v="0"/>
  </r>
  <r>
    <x v="40"/>
    <n v="40213"/>
    <x v="5930"/>
    <n v="80"/>
    <n v="45797"/>
    <n v="45966"/>
    <s v="Isabel"/>
    <m/>
    <m/>
    <m/>
    <n v="0"/>
    <m/>
    <m/>
    <s v="NO"/>
    <m/>
    <m/>
    <m/>
    <m/>
    <m/>
    <n v="0"/>
    <m/>
    <m/>
    <m/>
    <s v="Diputación Provincial"/>
    <m/>
    <m/>
    <m/>
    <m/>
    <m/>
    <m/>
    <x v="5"/>
    <n v="0"/>
    <n v="0"/>
    <n v="3"/>
    <x v="1"/>
    <m/>
    <m/>
    <n v="8"/>
    <x v="0"/>
  </r>
  <r>
    <x v="40"/>
    <n v="40218"/>
    <x v="5931"/>
    <n v="74"/>
    <n v="45797"/>
    <n v="45966"/>
    <s v="Isabel"/>
    <m/>
    <m/>
    <m/>
    <n v="0"/>
    <m/>
    <m/>
    <s v="NO"/>
    <m/>
    <s v="no tenemos gatos comunitarios"/>
    <m/>
    <m/>
    <m/>
    <n v="0"/>
    <n v="0"/>
    <n v="0"/>
    <n v="0"/>
    <s v="Diputación Provincial"/>
    <s v="NO"/>
    <s v="NO"/>
    <m/>
    <m/>
    <m/>
    <m/>
    <x v="5"/>
    <n v="0"/>
    <n v="0"/>
    <n v="9"/>
    <x v="1"/>
    <m/>
    <m/>
    <n v="7.4"/>
    <x v="0"/>
  </r>
  <r>
    <x v="40"/>
    <n v="40219"/>
    <x v="5932"/>
    <n v="728"/>
    <n v="45797"/>
    <n v="45966"/>
    <s v="Isabel"/>
    <m/>
    <m/>
    <m/>
    <n v="0"/>
    <m/>
    <m/>
    <m/>
    <m/>
    <m/>
    <m/>
    <m/>
    <m/>
    <m/>
    <m/>
    <m/>
    <m/>
    <m/>
    <m/>
    <m/>
    <m/>
    <m/>
    <m/>
    <m/>
    <x v="5"/>
    <n v="0"/>
    <n v="0"/>
    <n v="0"/>
    <x v="0"/>
    <m/>
    <m/>
    <n v="72.8"/>
    <x v="0"/>
  </r>
  <r>
    <x v="40"/>
    <n v="40220"/>
    <x v="5933"/>
    <n v="65"/>
    <n v="45797"/>
    <n v="45966"/>
    <s v="Isabel"/>
    <m/>
    <m/>
    <m/>
    <n v="0"/>
    <m/>
    <m/>
    <m/>
    <m/>
    <m/>
    <m/>
    <m/>
    <m/>
    <m/>
    <m/>
    <m/>
    <m/>
    <m/>
    <m/>
    <m/>
    <m/>
    <m/>
    <m/>
    <m/>
    <x v="5"/>
    <n v="0"/>
    <n v="0"/>
    <n v="0"/>
    <x v="0"/>
    <m/>
    <m/>
    <n v="6.5"/>
    <x v="0"/>
  </r>
  <r>
    <x v="40"/>
    <n v="40221"/>
    <x v="5934"/>
    <n v="52"/>
    <n v="45797"/>
    <n v="45966"/>
    <s v="Isabel"/>
    <m/>
    <m/>
    <m/>
    <n v="0"/>
    <m/>
    <m/>
    <m/>
    <m/>
    <m/>
    <m/>
    <m/>
    <m/>
    <m/>
    <m/>
    <m/>
    <m/>
    <m/>
    <m/>
    <m/>
    <m/>
    <m/>
    <m/>
    <m/>
    <x v="5"/>
    <n v="0"/>
    <n v="0"/>
    <n v="0"/>
    <x v="0"/>
    <m/>
    <m/>
    <n v="5.2"/>
    <x v="0"/>
  </r>
  <r>
    <x v="40"/>
    <n v="40214"/>
    <x v="5935"/>
    <n v="218"/>
    <n v="45797"/>
    <n v="45966"/>
    <s v="Isabel"/>
    <m/>
    <m/>
    <m/>
    <n v="0"/>
    <m/>
    <n v="0"/>
    <s v="NO"/>
    <m/>
    <m/>
    <m/>
    <n v="0"/>
    <n v="0"/>
    <n v="0"/>
    <n v="0"/>
    <n v="0"/>
    <n v="0"/>
    <s v="NO"/>
    <s v="NO"/>
    <s v="NO"/>
    <m/>
    <m/>
    <m/>
    <m/>
    <x v="5"/>
    <n v="0"/>
    <n v="0"/>
    <n v="11"/>
    <x v="1"/>
    <n v="0"/>
    <n v="0"/>
    <n v="21.8"/>
    <x v="0"/>
  </r>
  <r>
    <x v="40"/>
    <n v="40215"/>
    <x v="5936"/>
    <n v="77"/>
    <n v="45797"/>
    <n v="45966"/>
    <s v="Isabel"/>
    <m/>
    <m/>
    <m/>
    <n v="0"/>
    <m/>
    <m/>
    <m/>
    <m/>
    <m/>
    <m/>
    <m/>
    <m/>
    <m/>
    <m/>
    <m/>
    <m/>
    <m/>
    <m/>
    <m/>
    <m/>
    <m/>
    <m/>
    <m/>
    <x v="5"/>
    <n v="0"/>
    <n v="0"/>
    <n v="0"/>
    <x v="0"/>
    <m/>
    <m/>
    <n v="7.7"/>
    <x v="0"/>
  </r>
  <r>
    <x v="40"/>
    <n v="40216"/>
    <x v="5937"/>
    <n v="1126"/>
    <n v="45797"/>
    <n v="45966"/>
    <s v="Isabel"/>
    <m/>
    <m/>
    <m/>
    <n v="0"/>
    <m/>
    <m/>
    <s v="SI"/>
    <n v="46013"/>
    <m/>
    <m/>
    <m/>
    <m/>
    <m/>
    <m/>
    <m/>
    <m/>
    <m/>
    <m/>
    <m/>
    <m/>
    <m/>
    <m/>
    <m/>
    <x v="5"/>
    <n v="0"/>
    <n v="0"/>
    <n v="2"/>
    <x v="1"/>
    <m/>
    <m/>
    <n v="112.6"/>
    <x v="0"/>
  </r>
  <r>
    <x v="40"/>
    <n v="40222"/>
    <x v="5938"/>
    <n v="197"/>
    <n v="45797"/>
    <n v="45966"/>
    <s v="Isabel"/>
    <m/>
    <m/>
    <m/>
    <n v="0"/>
    <m/>
    <m/>
    <m/>
    <m/>
    <m/>
    <m/>
    <m/>
    <m/>
    <m/>
    <m/>
    <m/>
    <m/>
    <m/>
    <m/>
    <m/>
    <m/>
    <m/>
    <m/>
    <m/>
    <x v="5"/>
    <n v="0"/>
    <n v="0"/>
    <n v="0"/>
    <x v="0"/>
    <m/>
    <m/>
    <n v="19.7"/>
    <x v="0"/>
  </r>
  <r>
    <x v="40"/>
    <n v="40223"/>
    <x v="5939"/>
    <n v="339"/>
    <n v="45797"/>
    <n v="45966"/>
    <s v="Isabel"/>
    <m/>
    <m/>
    <m/>
    <n v="191"/>
    <n v="46023"/>
    <n v="0.2"/>
    <s v="SI"/>
    <n v="45779"/>
    <s v="SI"/>
    <n v="0.2"/>
    <m/>
    <m/>
    <n v="0"/>
    <n v="0"/>
    <n v="0"/>
    <n v="0"/>
    <s v="Los Veterinarios de Los Angeles de San Rafael y con la protectora Fox Rescata."/>
    <s v="NO"/>
    <s v="NO"/>
    <m/>
    <m/>
    <m/>
    <m/>
    <x v="5"/>
    <n v="0.2"/>
    <n v="38"/>
    <n v="14"/>
    <x v="1"/>
    <m/>
    <m/>
    <n v="33.9"/>
    <x v="3"/>
  </r>
  <r>
    <x v="40"/>
    <n v="40224"/>
    <x v="5940"/>
    <n v="17"/>
    <n v="45797"/>
    <n v="45966"/>
    <s v="Isabel"/>
    <m/>
    <m/>
    <m/>
    <n v="0"/>
    <m/>
    <m/>
    <m/>
    <m/>
    <m/>
    <m/>
    <m/>
    <m/>
    <n v="0"/>
    <m/>
    <m/>
    <m/>
    <s v="Diputación de Segovia"/>
    <m/>
    <m/>
    <m/>
    <m/>
    <m/>
    <m/>
    <x v="5"/>
    <n v="0"/>
    <n v="0"/>
    <n v="2"/>
    <x v="1"/>
    <m/>
    <m/>
    <n v="1.7"/>
    <x v="0"/>
  </r>
  <r>
    <x v="40"/>
    <n v="40225"/>
    <x v="5941"/>
    <n v="1525"/>
    <n v="45797"/>
    <n v="45966"/>
    <s v="Isabel"/>
    <m/>
    <m/>
    <m/>
    <n v="0"/>
    <m/>
    <m/>
    <m/>
    <m/>
    <m/>
    <m/>
    <m/>
    <m/>
    <m/>
    <m/>
    <m/>
    <m/>
    <m/>
    <m/>
    <m/>
    <m/>
    <m/>
    <m/>
    <m/>
    <x v="5"/>
    <n v="0"/>
    <n v="0"/>
    <n v="0"/>
    <x v="0"/>
    <m/>
    <m/>
    <n v="152.5"/>
    <x v="0"/>
  </r>
  <r>
    <x v="40"/>
    <n v="40228"/>
    <x v="5942"/>
    <n v="593"/>
    <n v="45797"/>
    <n v="45966"/>
    <s v="Isabel"/>
    <m/>
    <m/>
    <m/>
    <n v="0"/>
    <m/>
    <m/>
    <m/>
    <m/>
    <m/>
    <m/>
    <m/>
    <m/>
    <m/>
    <m/>
    <m/>
    <m/>
    <m/>
    <m/>
    <m/>
    <m/>
    <m/>
    <m/>
    <m/>
    <x v="5"/>
    <n v="0"/>
    <n v="0"/>
    <n v="0"/>
    <x v="0"/>
    <m/>
    <m/>
    <n v="59.3"/>
    <x v="0"/>
  </r>
  <r>
    <x v="40"/>
    <n v="40229"/>
    <x v="5943"/>
    <n v="21"/>
    <n v="45797"/>
    <n v="45966"/>
    <s v="Isabel"/>
    <m/>
    <m/>
    <m/>
    <n v="0"/>
    <m/>
    <m/>
    <m/>
    <m/>
    <m/>
    <m/>
    <m/>
    <m/>
    <m/>
    <m/>
    <m/>
    <m/>
    <m/>
    <m/>
    <m/>
    <m/>
    <m/>
    <m/>
    <m/>
    <x v="5"/>
    <n v="0"/>
    <n v="0"/>
    <n v="0"/>
    <x v="0"/>
    <m/>
    <m/>
    <n v="2.1"/>
    <x v="0"/>
  </r>
  <r>
    <x v="40"/>
    <n v="40230"/>
    <x v="5944"/>
    <n v="120"/>
    <n v="45797"/>
    <n v="45966"/>
    <s v="Isabel"/>
    <m/>
    <m/>
    <m/>
    <n v="0"/>
    <m/>
    <m/>
    <m/>
    <m/>
    <m/>
    <m/>
    <m/>
    <m/>
    <m/>
    <m/>
    <m/>
    <m/>
    <m/>
    <m/>
    <m/>
    <m/>
    <m/>
    <m/>
    <m/>
    <x v="5"/>
    <n v="0"/>
    <n v="0"/>
    <n v="0"/>
    <x v="0"/>
    <m/>
    <m/>
    <n v="12"/>
    <x v="0"/>
  </r>
  <r>
    <x v="40"/>
    <n v="40231"/>
    <x v="5945"/>
    <n v="117"/>
    <n v="45797"/>
    <n v="45966"/>
    <s v="Isabel"/>
    <m/>
    <m/>
    <m/>
    <n v="0"/>
    <m/>
    <m/>
    <m/>
    <m/>
    <m/>
    <m/>
    <m/>
    <m/>
    <m/>
    <m/>
    <m/>
    <m/>
    <m/>
    <m/>
    <m/>
    <m/>
    <m/>
    <m/>
    <m/>
    <x v="5"/>
    <n v="0"/>
    <n v="0"/>
    <n v="0"/>
    <x v="0"/>
    <m/>
    <m/>
    <n v="11.7"/>
    <x v="0"/>
  </r>
  <r>
    <x v="40"/>
    <n v="40233"/>
    <x v="5946"/>
    <n v="498"/>
    <n v="45797"/>
    <n v="45966"/>
    <s v="Isabel"/>
    <m/>
    <m/>
    <m/>
    <n v="0"/>
    <m/>
    <m/>
    <m/>
    <m/>
    <m/>
    <m/>
    <m/>
    <m/>
    <m/>
    <m/>
    <m/>
    <m/>
    <m/>
    <m/>
    <m/>
    <m/>
    <m/>
    <m/>
    <m/>
    <x v="5"/>
    <n v="0"/>
    <n v="0"/>
    <n v="0"/>
    <x v="0"/>
    <m/>
    <m/>
    <n v="49.8"/>
    <x v="0"/>
  </r>
  <r>
    <x v="40"/>
    <n v="40234"/>
    <x v="5947"/>
    <n v="408"/>
    <n v="45797"/>
    <n v="45966"/>
    <s v="Isabel"/>
    <m/>
    <m/>
    <m/>
    <n v="0"/>
    <m/>
    <m/>
    <m/>
    <m/>
    <m/>
    <m/>
    <m/>
    <m/>
    <m/>
    <m/>
    <m/>
    <m/>
    <m/>
    <m/>
    <m/>
    <m/>
    <m/>
    <m/>
    <m/>
    <x v="5"/>
    <n v="0"/>
    <n v="0"/>
    <n v="0"/>
    <x v="0"/>
    <m/>
    <m/>
    <n v="40.799999999999997"/>
    <x v="0"/>
  </r>
  <r>
    <x v="40"/>
    <n v="40076"/>
    <x v="5948"/>
    <n v="10145"/>
    <n v="45797"/>
    <n v="45966"/>
    <s v="Isabel"/>
    <m/>
    <m/>
    <m/>
    <n v="0"/>
    <m/>
    <m/>
    <m/>
    <m/>
    <m/>
    <m/>
    <m/>
    <m/>
    <m/>
    <m/>
    <m/>
    <m/>
    <m/>
    <m/>
    <m/>
    <m/>
    <m/>
    <m/>
    <m/>
    <x v="5"/>
    <n v="0"/>
    <n v="0"/>
    <n v="0"/>
    <x v="0"/>
    <m/>
    <m/>
    <n v="1014.5"/>
    <x v="0"/>
  </r>
  <r>
    <x v="40"/>
    <n v="40181"/>
    <x v="5949"/>
    <n v="5205"/>
    <n v="45797"/>
    <n v="45966"/>
    <s v="Isabel"/>
    <m/>
    <m/>
    <m/>
    <n v="0"/>
    <m/>
    <m/>
    <m/>
    <m/>
    <m/>
    <m/>
    <m/>
    <m/>
    <m/>
    <m/>
    <m/>
    <m/>
    <m/>
    <m/>
    <m/>
    <m/>
    <m/>
    <m/>
    <m/>
    <x v="5"/>
    <n v="0"/>
    <n v="0"/>
    <n v="0"/>
    <x v="0"/>
    <m/>
    <m/>
    <n v="520.5"/>
    <x v="0"/>
  </r>
  <r>
    <x v="41"/>
    <n v="26001"/>
    <x v="5950"/>
    <n v="256"/>
    <n v="45779"/>
    <n v="45935"/>
    <s v="Roly"/>
    <n v="46009"/>
    <s v="FASE 2"/>
    <s v="18/12/25- Transparencia le da al Ayuntamiento 20 dias para que responda la solicitud. Responden el 14/01/26"/>
    <n v="20"/>
    <s v="?"/>
    <n v="0.2"/>
    <s v="No"/>
    <m/>
    <s v="Si"/>
    <n v="0.2"/>
    <m/>
    <m/>
    <n v="0"/>
    <n v="0"/>
    <n v="0"/>
    <n v="0"/>
    <s v="Centro Veterinario Malpica SL"/>
    <s v="No"/>
    <s v="No"/>
    <m/>
    <m/>
    <m/>
    <m/>
    <x v="18"/>
    <n v="0.2"/>
    <n v="4"/>
    <n v="13"/>
    <x v="1"/>
    <m/>
    <m/>
    <n v="25.6"/>
    <x v="1"/>
  </r>
  <r>
    <x v="41"/>
    <n v="26002"/>
    <x v="5951"/>
    <n v="1314"/>
    <n v="45779"/>
    <n v="45935"/>
    <s v="Roly"/>
    <n v="45964"/>
    <s v="FASE 2"/>
    <n v="45964"/>
    <n v="0"/>
    <m/>
    <n v="0"/>
    <s v="No"/>
    <m/>
    <s v="No"/>
    <m/>
    <m/>
    <m/>
    <n v="13"/>
    <m/>
    <m/>
    <m/>
    <s v="No"/>
    <s v="No"/>
    <s v="No"/>
    <m/>
    <m/>
    <m/>
    <m/>
    <x v="18"/>
    <n v="0"/>
    <n v="0"/>
    <n v="7"/>
    <x v="1"/>
    <m/>
    <m/>
    <n v="131.4"/>
    <x v="0"/>
  </r>
  <r>
    <x v="41"/>
    <n v="26003"/>
    <x v="5952"/>
    <n v="426"/>
    <n v="45779"/>
    <n v="45935"/>
    <s v="Roly"/>
    <n v="46009"/>
    <s v="FASE 2"/>
    <s v="18/12/25- Transparencia le da al Ayuntamiento 20 dias para que responda la solicitud"/>
    <n v="0"/>
    <m/>
    <m/>
    <m/>
    <m/>
    <m/>
    <m/>
    <m/>
    <m/>
    <m/>
    <m/>
    <m/>
    <m/>
    <m/>
    <m/>
    <m/>
    <m/>
    <m/>
    <m/>
    <m/>
    <x v="18"/>
    <n v="0"/>
    <n v="0"/>
    <n v="0"/>
    <x v="0"/>
    <m/>
    <m/>
    <n v="42.6"/>
    <x v="0"/>
  </r>
  <r>
    <x v="41"/>
    <n v="26004"/>
    <x v="5953"/>
    <n v="85"/>
    <n v="45779"/>
    <n v="45938"/>
    <s v="Roly"/>
    <n v="45999"/>
    <s v="FASE 2"/>
    <s v="23/01/26- Transparencia le da al Ayuntamiento 20 dias para que responda la solicitud"/>
    <n v="0"/>
    <m/>
    <m/>
    <m/>
    <m/>
    <m/>
    <m/>
    <m/>
    <m/>
    <m/>
    <m/>
    <m/>
    <m/>
    <m/>
    <m/>
    <m/>
    <m/>
    <m/>
    <m/>
    <m/>
    <x v="18"/>
    <n v="0"/>
    <n v="0"/>
    <n v="0"/>
    <x v="0"/>
    <m/>
    <m/>
    <n v="8.5"/>
    <x v="0"/>
  </r>
  <r>
    <x v="41"/>
    <n v="26005"/>
    <x v="5954"/>
    <n v="3855"/>
    <n v="45779"/>
    <n v="45938"/>
    <s v="Roly"/>
    <n v="45964"/>
    <s v="FASE 2"/>
    <n v="45964"/>
    <n v="111"/>
    <s v="10/25"/>
    <n v="0.49"/>
    <s v="Si"/>
    <n v="45484"/>
    <s v="Si"/>
    <n v="0.14000000000000001"/>
    <n v="3000"/>
    <n v="0"/>
    <n v="7"/>
    <n v="0"/>
    <n v="0"/>
    <n v="0"/>
    <s v="Colonias Felinas Logroño"/>
    <s v="No"/>
    <s v="Si"/>
    <m/>
    <m/>
    <m/>
    <m/>
    <x v="18"/>
    <n v="0.49"/>
    <n v="54"/>
    <n v="16"/>
    <x v="2"/>
    <n v="0.77821011673151752"/>
    <n v="0"/>
    <n v="385.5"/>
    <x v="1"/>
  </r>
  <r>
    <x v="41"/>
    <n v="26006"/>
    <x v="5955"/>
    <n v="2674"/>
    <n v="45779"/>
    <n v="45938"/>
    <s v="Roly"/>
    <m/>
    <s v="FASE 2"/>
    <s v="04/11/25. El Ayto. no dispone de medios materiales ni personales para realizar censo."/>
    <n v="0"/>
    <m/>
    <m/>
    <s v="No"/>
    <m/>
    <s v="No"/>
    <m/>
    <m/>
    <m/>
    <n v="2"/>
    <m/>
    <m/>
    <m/>
    <s v="Gobierno de La Rioja"/>
    <s v="No"/>
    <s v="No"/>
    <m/>
    <m/>
    <m/>
    <m/>
    <x v="18"/>
    <n v="0"/>
    <n v="0"/>
    <n v="6"/>
    <x v="1"/>
    <m/>
    <m/>
    <n v="267.39999999999998"/>
    <x v="0"/>
  </r>
  <r>
    <x v="41"/>
    <n v="26007"/>
    <x v="5956"/>
    <n v="647"/>
    <n v="45779"/>
    <n v="45938"/>
    <s v="Roly"/>
    <n v="46009"/>
    <s v="FASE 2"/>
    <s v="18/12/25- Transparencia le da al Ayuntamiento 20 dias para que responda la solicitud"/>
    <n v="0"/>
    <m/>
    <m/>
    <m/>
    <m/>
    <m/>
    <m/>
    <m/>
    <m/>
    <m/>
    <m/>
    <m/>
    <m/>
    <m/>
    <m/>
    <m/>
    <m/>
    <m/>
    <m/>
    <m/>
    <x v="18"/>
    <n v="0"/>
    <n v="0"/>
    <n v="0"/>
    <x v="0"/>
    <m/>
    <m/>
    <n v="64.7"/>
    <x v="0"/>
  </r>
  <r>
    <x v="41"/>
    <n v="26008"/>
    <x v="5957"/>
    <n v="2691"/>
    <n v="45779"/>
    <n v="45938"/>
    <s v="Roly"/>
    <n v="45959"/>
    <s v="FASE 2"/>
    <n v="45959"/>
    <n v="0"/>
    <m/>
    <n v="0"/>
    <s v="No"/>
    <m/>
    <s v="No"/>
    <m/>
    <m/>
    <n v="14000"/>
    <n v="2"/>
    <n v="0"/>
    <n v="0"/>
    <n v="0"/>
    <s v="No"/>
    <s v="No"/>
    <s v="No"/>
    <m/>
    <m/>
    <m/>
    <m/>
    <x v="18"/>
    <n v="0"/>
    <n v="0"/>
    <n v="12"/>
    <x v="1"/>
    <m/>
    <n v="5.2025269416573767"/>
    <n v="269.10000000000002"/>
    <x v="0"/>
  </r>
  <r>
    <x v="41"/>
    <n v="26009"/>
    <x v="5958"/>
    <n v="480"/>
    <n v="45779"/>
    <n v="45938"/>
    <s v="Roly"/>
    <n v="46009"/>
    <s v="FASE 2"/>
    <s v="18/12/25- Transparencia le da al Ayuntamiento 20 dias para que responda la solicitud"/>
    <n v="0"/>
    <m/>
    <m/>
    <m/>
    <m/>
    <m/>
    <m/>
    <m/>
    <m/>
    <m/>
    <m/>
    <m/>
    <m/>
    <m/>
    <m/>
    <m/>
    <m/>
    <m/>
    <m/>
    <m/>
    <x v="18"/>
    <n v="0"/>
    <n v="0"/>
    <n v="0"/>
    <x v="0"/>
    <m/>
    <m/>
    <n v="48"/>
    <x v="0"/>
  </r>
  <r>
    <x v="41"/>
    <n v="26010"/>
    <x v="5959"/>
    <n v="96"/>
    <n v="45779"/>
    <n v="45938"/>
    <s v="Roly"/>
    <n v="46009"/>
    <s v="FASE 2"/>
    <s v="18/12/25- Transparencia le da al Ayuntamiento 20 dias para que responda la solicitud"/>
    <n v="0"/>
    <m/>
    <m/>
    <m/>
    <m/>
    <m/>
    <m/>
    <m/>
    <m/>
    <m/>
    <m/>
    <m/>
    <m/>
    <m/>
    <m/>
    <m/>
    <m/>
    <m/>
    <m/>
    <m/>
    <x v="18"/>
    <n v="0"/>
    <n v="0"/>
    <n v="0"/>
    <x v="0"/>
    <m/>
    <m/>
    <n v="9.6"/>
    <x v="0"/>
  </r>
  <r>
    <x v="41"/>
    <n v="26011"/>
    <x v="5960"/>
    <n v="9874"/>
    <n v="45779"/>
    <n v="45938"/>
    <s v="Roly"/>
    <n v="45961"/>
    <s v="FASE 2"/>
    <n v="45961"/>
    <n v="160"/>
    <s v="?"/>
    <m/>
    <s v="No"/>
    <m/>
    <s v="No"/>
    <m/>
    <n v="18150"/>
    <n v="2525"/>
    <m/>
    <m/>
    <m/>
    <m/>
    <s v="No"/>
    <s v="Los voluntarios"/>
    <s v="No"/>
    <m/>
    <m/>
    <m/>
    <m/>
    <x v="18"/>
    <n v="0"/>
    <n v="0"/>
    <n v="9"/>
    <x v="1"/>
    <n v="1.8381608264128013"/>
    <n v="0.25572209844034838"/>
    <n v="987.4"/>
    <x v="1"/>
  </r>
  <r>
    <x v="41"/>
    <n v="26012"/>
    <x v="5961"/>
    <n v="40"/>
    <n v="45779"/>
    <n v="45938"/>
    <s v="Roly"/>
    <n v="46009"/>
    <s v="FASE 2"/>
    <s v="18/12/25- Transparencia le da al Ayuntamiento 20 dias para que responda la solicitud"/>
    <n v="0"/>
    <m/>
    <m/>
    <m/>
    <m/>
    <m/>
    <m/>
    <m/>
    <m/>
    <m/>
    <m/>
    <m/>
    <m/>
    <m/>
    <m/>
    <m/>
    <m/>
    <m/>
    <m/>
    <m/>
    <x v="18"/>
    <n v="0"/>
    <n v="0"/>
    <n v="0"/>
    <x v="0"/>
    <m/>
    <m/>
    <n v="4"/>
    <x v="0"/>
  </r>
  <r>
    <x v="41"/>
    <n v="26013"/>
    <x v="5962"/>
    <n v="427"/>
    <n v="45779"/>
    <n v="45938"/>
    <s v="Roly"/>
    <n v="45959"/>
    <s v="FASE 2"/>
    <n v="45959"/>
    <n v="0"/>
    <m/>
    <m/>
    <m/>
    <m/>
    <m/>
    <m/>
    <m/>
    <m/>
    <m/>
    <m/>
    <m/>
    <m/>
    <s v="Servicio de recogida de animales por: Centro de recogida de Animales de Cañas"/>
    <m/>
    <m/>
    <m/>
    <m/>
    <m/>
    <m/>
    <x v="18"/>
    <n v="0"/>
    <n v="0"/>
    <n v="1"/>
    <x v="1"/>
    <m/>
    <m/>
    <n v="42.7"/>
    <x v="0"/>
  </r>
  <r>
    <x v="41"/>
    <n v="26014"/>
    <x v="5963"/>
    <n v="488"/>
    <n v="45779"/>
    <n v="45938"/>
    <s v="Roly"/>
    <n v="45981"/>
    <s v="FASE 2"/>
    <s v="22/01/26- Transparencia le da al Ayuntamiento 20 dias para que responda la solicitud"/>
    <n v="0"/>
    <m/>
    <m/>
    <m/>
    <m/>
    <m/>
    <m/>
    <m/>
    <m/>
    <m/>
    <m/>
    <m/>
    <m/>
    <m/>
    <m/>
    <m/>
    <m/>
    <m/>
    <m/>
    <m/>
    <x v="18"/>
    <n v="0"/>
    <n v="0"/>
    <n v="0"/>
    <x v="0"/>
    <m/>
    <m/>
    <n v="48.8"/>
    <x v="0"/>
  </r>
  <r>
    <x v="41"/>
    <n v="26015"/>
    <x v="5964"/>
    <n v="263"/>
    <n v="45779"/>
    <n v="45938"/>
    <s v="Roly"/>
    <n v="46010"/>
    <s v="FASE 2"/>
    <s v="19/12/25- Transparencia le da al Ayuntamiento 20 dias para que responda la solicitud"/>
    <n v="0"/>
    <m/>
    <m/>
    <m/>
    <m/>
    <m/>
    <m/>
    <m/>
    <m/>
    <m/>
    <m/>
    <m/>
    <m/>
    <m/>
    <m/>
    <m/>
    <m/>
    <m/>
    <m/>
    <m/>
    <x v="18"/>
    <n v="0"/>
    <n v="0"/>
    <n v="0"/>
    <x v="0"/>
    <m/>
    <m/>
    <n v="26.3"/>
    <x v="0"/>
  </r>
  <r>
    <x v="41"/>
    <n v="26016"/>
    <x v="5965"/>
    <n v="35"/>
    <n v="45779"/>
    <n v="45938"/>
    <s v="Roly"/>
    <m/>
    <s v="FASE 2"/>
    <s v="23/01/26- Transparencia le da al Ayuntamiento 20 dias para que responda la solicitud"/>
    <n v="0"/>
    <m/>
    <m/>
    <m/>
    <m/>
    <m/>
    <m/>
    <m/>
    <m/>
    <m/>
    <m/>
    <m/>
    <m/>
    <m/>
    <m/>
    <m/>
    <m/>
    <m/>
    <m/>
    <m/>
    <x v="18"/>
    <n v="0"/>
    <n v="0"/>
    <n v="0"/>
    <x v="0"/>
    <m/>
    <m/>
    <n v="3.5"/>
    <x v="0"/>
  </r>
  <r>
    <x v="41"/>
    <n v="26017"/>
    <x v="5966"/>
    <n v="428"/>
    <n v="45779"/>
    <n v="45938"/>
    <s v="Roly"/>
    <n v="45975"/>
    <s v="FASE 2"/>
    <s v="1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
    <n v="0"/>
    <m/>
    <m/>
    <m/>
    <m/>
    <m/>
    <m/>
    <m/>
    <m/>
    <m/>
    <m/>
    <m/>
    <m/>
    <m/>
    <m/>
    <m/>
    <m/>
    <m/>
    <m/>
    <m/>
    <x v="18"/>
    <n v="0"/>
    <n v="0"/>
    <n v="0"/>
    <x v="0"/>
    <m/>
    <m/>
    <n v="42.8"/>
    <x v="0"/>
  </r>
  <r>
    <x v="41"/>
    <n v="26018"/>
    <x v="5967"/>
    <n v="15219"/>
    <n v="45779"/>
    <n v="45938"/>
    <s v="Roly"/>
    <n v="45972"/>
    <s v="FASE 2"/>
    <s v="11/11/25. Alegan que no existe obligación de facilitar información que no obre en poder del Ayuntamiento. Es decir, si la información solicitada por un ciudadano no existe o no ha sido elaborada o adquirida en el ejercicio de las funciones del Ayuntamiento, no hay deber de entrega, y esto no se considera una denegación injustificada del derecho de acceso."/>
    <n v="0"/>
    <m/>
    <m/>
    <m/>
    <m/>
    <m/>
    <m/>
    <m/>
    <m/>
    <m/>
    <m/>
    <m/>
    <m/>
    <m/>
    <m/>
    <m/>
    <m/>
    <m/>
    <m/>
    <m/>
    <x v="18"/>
    <n v="0"/>
    <n v="0"/>
    <n v="0"/>
    <x v="0"/>
    <m/>
    <m/>
    <n v="1521.9"/>
    <x v="0"/>
  </r>
  <r>
    <x v="41"/>
    <n v="26019"/>
    <x v="5968"/>
    <n v="565"/>
    <n v="45779"/>
    <n v="45938"/>
    <s v="Roly"/>
    <n v="45960"/>
    <s v="FASE 2"/>
    <s v="30/10/25. El Ayto. no gestiona gatos comunitarios, no hay censo. No pueden responder a las preguntas por atender un altisimo numero de trabajo y carecer de medios."/>
    <n v="0"/>
    <m/>
    <m/>
    <m/>
    <m/>
    <m/>
    <m/>
    <m/>
    <m/>
    <m/>
    <m/>
    <m/>
    <m/>
    <m/>
    <m/>
    <m/>
    <m/>
    <m/>
    <m/>
    <m/>
    <x v="18"/>
    <n v="0"/>
    <n v="0"/>
    <n v="0"/>
    <x v="0"/>
    <m/>
    <m/>
    <n v="56.5"/>
    <x v="0"/>
  </r>
  <r>
    <x v="41"/>
    <n v="26020"/>
    <x v="5969"/>
    <n v="808"/>
    <n v="45779"/>
    <n v="45938"/>
    <s v="Roly"/>
    <n v="45968"/>
    <s v="FASE 2"/>
    <n v="45968"/>
    <n v="0"/>
    <m/>
    <m/>
    <m/>
    <m/>
    <m/>
    <m/>
    <m/>
    <m/>
    <m/>
    <m/>
    <m/>
    <m/>
    <m/>
    <m/>
    <m/>
    <m/>
    <m/>
    <m/>
    <m/>
    <x v="18"/>
    <n v="0"/>
    <n v="0"/>
    <n v="0"/>
    <x v="0"/>
    <m/>
    <m/>
    <n v="80.8"/>
    <x v="0"/>
  </r>
  <r>
    <x v="41"/>
    <n v="26021"/>
    <x v="5970"/>
    <n v="4875"/>
    <n v="45779"/>
    <m/>
    <s v="Roly"/>
    <n v="45811"/>
    <s v="OK"/>
    <m/>
    <n v="0"/>
    <s v=" "/>
    <n v="100"/>
    <s v="Si"/>
    <n v="45505"/>
    <s v="Si"/>
    <n v="100"/>
    <m/>
    <n v="5000"/>
    <n v="0"/>
    <n v="0"/>
    <n v="0"/>
    <n v="0"/>
    <s v="Gobierno de La Rioja para recogida de perros. De las colonias felinas se encargan los voluntarios."/>
    <s v="Gobierno de La Rioja solo perros, gatos no"/>
    <s v="No"/>
    <m/>
    <m/>
    <m/>
    <m/>
    <x v="18"/>
    <n v="1"/>
    <n v="0"/>
    <n v="14"/>
    <x v="1"/>
    <m/>
    <n v="1.0256410256410255"/>
    <n v="487.5"/>
    <x v="0"/>
  </r>
  <r>
    <x v="41"/>
    <n v="26022"/>
    <x v="5971"/>
    <n v="201"/>
    <n v="45779"/>
    <n v="45938"/>
    <s v="Roly"/>
    <n v="46010"/>
    <s v="FASE 2"/>
    <s v="19/12/25- Transparencia le da al Ayuntamiento 20 dias para que responda la solicitud"/>
    <n v="0"/>
    <m/>
    <m/>
    <m/>
    <m/>
    <m/>
    <m/>
    <m/>
    <m/>
    <m/>
    <m/>
    <m/>
    <m/>
    <m/>
    <m/>
    <m/>
    <m/>
    <m/>
    <m/>
    <m/>
    <x v="18"/>
    <n v="0"/>
    <n v="0"/>
    <n v="0"/>
    <x v="0"/>
    <m/>
    <m/>
    <n v="20.100000000000001"/>
    <x v="0"/>
  </r>
  <r>
    <x v="41"/>
    <n v="26023"/>
    <x v="5972"/>
    <n v="493"/>
    <n v="45779"/>
    <n v="45938"/>
    <s v="Roly"/>
    <n v="45980"/>
    <s v="FASE 2"/>
    <s v="12/01/26-Transparencia le da al Ayuntamiento 20 dias para que responda la solicitud"/>
    <n v="0"/>
    <m/>
    <m/>
    <m/>
    <m/>
    <m/>
    <m/>
    <m/>
    <m/>
    <m/>
    <m/>
    <m/>
    <m/>
    <m/>
    <m/>
    <m/>
    <m/>
    <m/>
    <m/>
    <m/>
    <x v="18"/>
    <n v="0"/>
    <n v="0"/>
    <n v="0"/>
    <x v="0"/>
    <m/>
    <m/>
    <n v="49.3"/>
    <x v="0"/>
  </r>
  <r>
    <x v="41"/>
    <n v="26024"/>
    <x v="5973"/>
    <n v="199"/>
    <n v="45779"/>
    <n v="45938"/>
    <s v="Roly"/>
    <n v="46014"/>
    <s v="FASE 2"/>
    <n v="46014"/>
    <n v="0"/>
    <m/>
    <n v="0"/>
    <s v="No"/>
    <m/>
    <s v="No"/>
    <m/>
    <m/>
    <m/>
    <n v="0"/>
    <n v="0"/>
    <n v="0"/>
    <n v="0"/>
    <s v="No"/>
    <s v="No"/>
    <s v="No"/>
    <m/>
    <m/>
    <m/>
    <m/>
    <x v="18"/>
    <n v="0"/>
    <n v="0"/>
    <n v="10"/>
    <x v="1"/>
    <m/>
    <m/>
    <n v="19.899999999999999"/>
    <x v="0"/>
  </r>
  <r>
    <x v="41"/>
    <n v="26026"/>
    <x v="5974"/>
    <n v="1605"/>
    <n v="45779"/>
    <n v="45837"/>
    <s v="Roly"/>
    <n v="45807"/>
    <s v="FASE 2"/>
    <s v="29/06/25-Transparencia le da tres meses al Ayto. para que responda a mi peticion. /// 25/11/25 Transparencia me responde de nuevo y le da al Ayto. 20 dias mas para responder"/>
    <n v="0"/>
    <m/>
    <m/>
    <m/>
    <m/>
    <m/>
    <m/>
    <m/>
    <m/>
    <m/>
    <m/>
    <m/>
    <m/>
    <m/>
    <m/>
    <m/>
    <m/>
    <m/>
    <m/>
    <m/>
    <x v="18"/>
    <n v="0"/>
    <n v="0"/>
    <n v="0"/>
    <x v="0"/>
    <m/>
    <m/>
    <n v="160.5"/>
    <x v="0"/>
  </r>
  <r>
    <x v="41"/>
    <n v="26025"/>
    <x v="5975"/>
    <n v="83"/>
    <n v="45779"/>
    <n v="45939"/>
    <s v="Roly"/>
    <n v="46010"/>
    <s v="FASE 2"/>
    <s v="19/12/25- Transparencia le da al Ayuntamiento 20 dias para que responda la solicitud"/>
    <n v="0"/>
    <m/>
    <m/>
    <m/>
    <m/>
    <m/>
    <m/>
    <m/>
    <m/>
    <m/>
    <m/>
    <m/>
    <m/>
    <m/>
    <m/>
    <m/>
    <m/>
    <m/>
    <m/>
    <m/>
    <x v="18"/>
    <n v="0"/>
    <n v="0"/>
    <n v="0"/>
    <x v="0"/>
    <m/>
    <m/>
    <n v="8.3000000000000007"/>
    <x v="0"/>
  </r>
  <r>
    <x v="41"/>
    <n v="26027"/>
    <x v="5976"/>
    <n v="138"/>
    <n v="45779"/>
    <n v="45939"/>
    <s v="Roly"/>
    <n v="46009"/>
    <s v="FASE 2"/>
    <s v="18/12/25- Transparencia le da al Ayuntamiento 20 dias para que responda la solicitud"/>
    <n v="0"/>
    <m/>
    <m/>
    <m/>
    <m/>
    <m/>
    <m/>
    <m/>
    <m/>
    <m/>
    <m/>
    <m/>
    <m/>
    <m/>
    <m/>
    <m/>
    <m/>
    <m/>
    <m/>
    <m/>
    <x v="18"/>
    <n v="0"/>
    <n v="0"/>
    <n v="0"/>
    <x v="0"/>
    <m/>
    <m/>
    <n v="13.8"/>
    <x v="0"/>
  </r>
  <r>
    <x v="41"/>
    <n v="26028"/>
    <x v="5977"/>
    <n v="170"/>
    <n v="45779"/>
    <n v="45939"/>
    <s v="Roly"/>
    <n v="45965"/>
    <s v="FASE 2"/>
    <n v="45965"/>
    <n v="0"/>
    <m/>
    <n v="0"/>
    <s v="No"/>
    <m/>
    <s v="No"/>
    <m/>
    <m/>
    <m/>
    <n v="0"/>
    <n v="0"/>
    <n v="0"/>
    <n v="0"/>
    <s v="No"/>
    <s v="No"/>
    <s v="No"/>
    <m/>
    <m/>
    <m/>
    <m/>
    <x v="18"/>
    <n v="0"/>
    <n v="0"/>
    <n v="10"/>
    <x v="1"/>
    <m/>
    <m/>
    <n v="17"/>
    <x v="0"/>
  </r>
  <r>
    <x v="41"/>
    <n v="26029"/>
    <x v="5978"/>
    <n v="36"/>
    <n v="45779"/>
    <n v="45939"/>
    <s v="Roly"/>
    <n v="45965"/>
    <s v="FASE 2"/>
    <n v="45968"/>
    <n v="0"/>
    <m/>
    <n v="0"/>
    <s v="No"/>
    <m/>
    <s v="No"/>
    <m/>
    <m/>
    <m/>
    <n v="0"/>
    <n v="0"/>
    <n v="0"/>
    <n v="0"/>
    <s v="No"/>
    <s v="No"/>
    <s v="No"/>
    <m/>
    <m/>
    <m/>
    <m/>
    <x v="18"/>
    <n v="0"/>
    <n v="0"/>
    <n v="10"/>
    <x v="1"/>
    <m/>
    <m/>
    <n v="3.6"/>
    <x v="0"/>
  </r>
  <r>
    <x v="41"/>
    <n v="26030"/>
    <x v="5979"/>
    <n v="21"/>
    <n v="45779"/>
    <n v="45939"/>
    <s v="Roly"/>
    <n v="46010"/>
    <s v="FASE 2"/>
    <s v="19/12/25- Transparencia le da al Ayuntamiento 20 dias para que responda la solicitud"/>
    <n v="0"/>
    <m/>
    <m/>
    <m/>
    <m/>
    <m/>
    <m/>
    <m/>
    <m/>
    <m/>
    <m/>
    <m/>
    <m/>
    <m/>
    <m/>
    <m/>
    <m/>
    <m/>
    <m/>
    <m/>
    <x v="18"/>
    <n v="0"/>
    <n v="0"/>
    <n v="0"/>
    <x v="0"/>
    <m/>
    <m/>
    <n v="2.1"/>
    <x v="0"/>
  </r>
  <r>
    <x v="41"/>
    <n v="26031"/>
    <x v="5980"/>
    <n v="101"/>
    <n v="45779"/>
    <n v="45939"/>
    <s v="Roly"/>
    <n v="46010"/>
    <s v="FASE 2"/>
    <s v="19/12/25- Transparencia le da al Ayuntamiento 20 dias para que responda la solicitud"/>
    <n v="0"/>
    <m/>
    <m/>
    <m/>
    <m/>
    <m/>
    <m/>
    <m/>
    <m/>
    <m/>
    <m/>
    <m/>
    <m/>
    <m/>
    <m/>
    <m/>
    <m/>
    <m/>
    <m/>
    <m/>
    <x v="18"/>
    <n v="0"/>
    <n v="0"/>
    <n v="0"/>
    <x v="0"/>
    <m/>
    <m/>
    <n v="10.1"/>
    <x v="0"/>
  </r>
  <r>
    <x v="41"/>
    <n v="26032"/>
    <x v="5981"/>
    <n v="38"/>
    <m/>
    <m/>
    <s v="Roly"/>
    <s v="NO REGISTRADO EN REDSARA"/>
    <s v="ERROR"/>
    <m/>
    <n v="0"/>
    <m/>
    <m/>
    <m/>
    <m/>
    <m/>
    <m/>
    <m/>
    <m/>
    <m/>
    <m/>
    <m/>
    <m/>
    <m/>
    <m/>
    <m/>
    <m/>
    <m/>
    <m/>
    <m/>
    <x v="18"/>
    <n v="0"/>
    <n v="0"/>
    <n v="0"/>
    <x v="0"/>
    <m/>
    <m/>
    <n v="3.8"/>
    <x v="0"/>
  </r>
  <r>
    <x v="41"/>
    <n v="26033"/>
    <x v="5982"/>
    <n v="187"/>
    <n v="45779"/>
    <n v="45939"/>
    <s v="Roly"/>
    <n v="46009"/>
    <s v="FASE 2"/>
    <s v="18/12/25- Transparencia le da al Ayuntamiento 20 dias para que responda la solicitud"/>
    <n v="0"/>
    <m/>
    <m/>
    <m/>
    <m/>
    <m/>
    <m/>
    <m/>
    <m/>
    <m/>
    <m/>
    <m/>
    <m/>
    <m/>
    <m/>
    <m/>
    <m/>
    <m/>
    <m/>
    <m/>
    <x v="18"/>
    <n v="0"/>
    <n v="0"/>
    <n v="0"/>
    <x v="0"/>
    <m/>
    <m/>
    <n v="18.7"/>
    <x v="0"/>
  </r>
  <r>
    <x v="41"/>
    <n v="26034"/>
    <x v="5983"/>
    <n v="749"/>
    <n v="45779"/>
    <n v="45939"/>
    <s v="Roly"/>
    <n v="46013"/>
    <s v="FASE 2"/>
    <n v="46013"/>
    <n v="0"/>
    <m/>
    <n v="0"/>
    <s v="No"/>
    <m/>
    <s v="No"/>
    <n v="0"/>
    <m/>
    <n v="0"/>
    <n v="0"/>
    <n v="0"/>
    <n v="0"/>
    <n v="0"/>
    <s v="Convenio con la CCAA de La Rioja"/>
    <s v="Si, con la CCAA de La Rioja"/>
    <s v="No"/>
    <m/>
    <m/>
    <m/>
    <m/>
    <x v="18"/>
    <n v="0"/>
    <n v="0"/>
    <n v="12"/>
    <x v="1"/>
    <m/>
    <n v="0"/>
    <n v="74.900000000000006"/>
    <x v="0"/>
  </r>
  <r>
    <x v="41"/>
    <n v="26035"/>
    <x v="5984"/>
    <n v="22"/>
    <n v="45779"/>
    <n v="45939"/>
    <s v="Roly"/>
    <n v="46010"/>
    <s v="FASE 2"/>
    <s v="19/12/25- Transparencia le da al Ayuntamiento 20 dias para que responda la solicitud"/>
    <n v="0"/>
    <m/>
    <m/>
    <m/>
    <m/>
    <m/>
    <m/>
    <m/>
    <m/>
    <m/>
    <m/>
    <m/>
    <m/>
    <m/>
    <m/>
    <m/>
    <m/>
    <m/>
    <m/>
    <m/>
    <x v="18"/>
    <n v="0"/>
    <n v="0"/>
    <n v="0"/>
    <x v="0"/>
    <m/>
    <m/>
    <n v="2.2000000000000002"/>
    <x v="0"/>
  </r>
  <r>
    <x v="41"/>
    <n v="26036"/>
    <x v="5985"/>
    <n v="25064"/>
    <n v="45779"/>
    <m/>
    <s v="Roly"/>
    <n v="45844"/>
    <s v="OK"/>
    <m/>
    <n v="0"/>
    <m/>
    <m/>
    <m/>
    <m/>
    <m/>
    <m/>
    <m/>
    <m/>
    <m/>
    <m/>
    <m/>
    <m/>
    <m/>
    <m/>
    <m/>
    <m/>
    <m/>
    <m/>
    <m/>
    <x v="18"/>
    <n v="0"/>
    <n v="0"/>
    <n v="0"/>
    <x v="0"/>
    <m/>
    <m/>
    <n v="2506.4"/>
    <x v="0"/>
  </r>
  <r>
    <x v="41"/>
    <n v="26037"/>
    <x v="5986"/>
    <n v="159"/>
    <n v="45779"/>
    <n v="45939"/>
    <s v="Roly"/>
    <n v="45975"/>
    <s v="FASE 2"/>
    <n v="45975"/>
    <n v="0"/>
    <m/>
    <m/>
    <m/>
    <m/>
    <m/>
    <m/>
    <m/>
    <m/>
    <m/>
    <m/>
    <m/>
    <m/>
    <m/>
    <m/>
    <m/>
    <m/>
    <m/>
    <m/>
    <m/>
    <x v="18"/>
    <n v="0"/>
    <n v="0"/>
    <n v="0"/>
    <x v="0"/>
    <m/>
    <m/>
    <n v="15.9"/>
    <x v="0"/>
  </r>
  <r>
    <x v="41"/>
    <n v="26038"/>
    <x v="5987"/>
    <n v="82"/>
    <m/>
    <m/>
    <s v="Roly"/>
    <s v="NO REGISTRADO EN REDSARA"/>
    <s v="ERROR"/>
    <m/>
    <n v="0"/>
    <m/>
    <m/>
    <m/>
    <m/>
    <m/>
    <m/>
    <m/>
    <m/>
    <m/>
    <m/>
    <m/>
    <m/>
    <m/>
    <m/>
    <m/>
    <m/>
    <m/>
    <m/>
    <m/>
    <x v="18"/>
    <n v="0"/>
    <n v="0"/>
    <n v="0"/>
    <x v="0"/>
    <m/>
    <m/>
    <n v="8.1999999999999993"/>
    <x v="0"/>
  </r>
  <r>
    <x v="41"/>
    <n v="26039"/>
    <x v="5988"/>
    <n v="44"/>
    <n v="45779"/>
    <n v="45939"/>
    <s v="Roly"/>
    <n v="46009"/>
    <s v="FASE 2"/>
    <s v="18/12/25- Transparencia le da al Ayuntamiento 20 dias para que responda la solicitud"/>
    <n v="0"/>
    <m/>
    <m/>
    <m/>
    <m/>
    <m/>
    <m/>
    <m/>
    <m/>
    <m/>
    <m/>
    <m/>
    <m/>
    <m/>
    <m/>
    <m/>
    <m/>
    <m/>
    <m/>
    <m/>
    <x v="18"/>
    <n v="0"/>
    <n v="0"/>
    <n v="0"/>
    <x v="0"/>
    <m/>
    <m/>
    <n v="4.4000000000000004"/>
    <x v="0"/>
  </r>
  <r>
    <x v="41"/>
    <n v="26040"/>
    <x v="5989"/>
    <n v="96"/>
    <n v="45779"/>
    <n v="45939"/>
    <s v="Roly"/>
    <n v="45981"/>
    <s v="FASE 2"/>
    <s v="12/01/26-Transparencia le da al Ayuntamiento 20 dias para que responda la solicitud"/>
    <n v="0"/>
    <m/>
    <m/>
    <m/>
    <m/>
    <m/>
    <m/>
    <m/>
    <m/>
    <m/>
    <m/>
    <m/>
    <m/>
    <m/>
    <m/>
    <m/>
    <m/>
    <m/>
    <m/>
    <m/>
    <x v="18"/>
    <n v="0"/>
    <n v="0"/>
    <n v="0"/>
    <x v="0"/>
    <m/>
    <m/>
    <n v="9.6"/>
    <x v="0"/>
  </r>
  <r>
    <x v="41"/>
    <n v="26041"/>
    <x v="5990"/>
    <n v="129"/>
    <n v="45779"/>
    <n v="45939"/>
    <s v="Roly"/>
    <n v="45980"/>
    <s v="FASE 2"/>
    <s v="12/01/26-Transparencia le da al Ayuntamiento 20 dias para que responda la solicitud"/>
    <n v="0"/>
    <m/>
    <m/>
    <m/>
    <m/>
    <m/>
    <m/>
    <m/>
    <m/>
    <m/>
    <m/>
    <m/>
    <m/>
    <m/>
    <m/>
    <m/>
    <m/>
    <m/>
    <m/>
    <m/>
    <x v="18"/>
    <n v="0"/>
    <n v="0"/>
    <n v="0"/>
    <x v="0"/>
    <m/>
    <m/>
    <n v="12.9"/>
    <x v="0"/>
  </r>
  <r>
    <x v="41"/>
    <n v="26042"/>
    <x v="5991"/>
    <n v="1062"/>
    <n v="45779"/>
    <n v="45939"/>
    <s v="Roly"/>
    <n v="45961"/>
    <s v="FASE 2"/>
    <s v="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 Dicen que es abusivo solicitar tanta informacion..."/>
    <n v="0"/>
    <m/>
    <m/>
    <m/>
    <m/>
    <m/>
    <m/>
    <m/>
    <m/>
    <m/>
    <m/>
    <m/>
    <m/>
    <m/>
    <m/>
    <m/>
    <m/>
    <m/>
    <m/>
    <m/>
    <x v="18"/>
    <n v="0"/>
    <n v="0"/>
    <n v="0"/>
    <x v="0"/>
    <m/>
    <m/>
    <n v="106.2"/>
    <x v="0"/>
  </r>
  <r>
    <x v="41"/>
    <n v="26043"/>
    <x v="5992"/>
    <n v="404"/>
    <n v="45779"/>
    <n v="45939"/>
    <s v="Roly"/>
    <n v="46014"/>
    <s v="FASE 2"/>
    <s v="23/12/25. Transparencia le da al Ayuntamiento 20 dias para que responda la solicitud"/>
    <n v="0"/>
    <m/>
    <m/>
    <m/>
    <m/>
    <m/>
    <m/>
    <m/>
    <m/>
    <m/>
    <m/>
    <m/>
    <m/>
    <m/>
    <m/>
    <m/>
    <m/>
    <m/>
    <m/>
    <m/>
    <x v="18"/>
    <n v="0"/>
    <n v="0"/>
    <n v="0"/>
    <x v="0"/>
    <m/>
    <m/>
    <n v="40.4"/>
    <x v="0"/>
  </r>
  <r>
    <x v="41"/>
    <n v="26044"/>
    <x v="5993"/>
    <n v="56"/>
    <n v="45779"/>
    <n v="45939"/>
    <s v="Roly"/>
    <n v="46010"/>
    <s v="FASE 2"/>
    <s v="19/12/25- Transparencia le da al Ayuntamiento 20 dias para que responda la solicitud"/>
    <n v="0"/>
    <m/>
    <m/>
    <m/>
    <m/>
    <m/>
    <m/>
    <m/>
    <m/>
    <m/>
    <m/>
    <m/>
    <m/>
    <m/>
    <m/>
    <m/>
    <m/>
    <m/>
    <m/>
    <m/>
    <x v="18"/>
    <n v="0"/>
    <n v="0"/>
    <n v="0"/>
    <x v="0"/>
    <m/>
    <m/>
    <n v="5.6"/>
    <x v="0"/>
  </r>
  <r>
    <x v="41"/>
    <n v="26045"/>
    <x v="5994"/>
    <n v="10"/>
    <n v="45779"/>
    <n v="45939"/>
    <s v="Roly"/>
    <n v="45980"/>
    <s v="FASE 2"/>
    <s v="22/01/26- Transparencia le da al Ayuntamiento 20 dias para que responda la solicitud"/>
    <n v="0"/>
    <m/>
    <m/>
    <m/>
    <m/>
    <m/>
    <m/>
    <m/>
    <m/>
    <m/>
    <m/>
    <m/>
    <m/>
    <m/>
    <m/>
    <m/>
    <m/>
    <m/>
    <m/>
    <m/>
    <x v="18"/>
    <n v="0"/>
    <n v="0"/>
    <n v="0"/>
    <x v="0"/>
    <m/>
    <m/>
    <n v="1"/>
    <x v="0"/>
  </r>
  <r>
    <x v="41"/>
    <n v="26046"/>
    <x v="5995"/>
    <n v="2091"/>
    <n v="45779"/>
    <n v="45939"/>
    <s v="Roly"/>
    <n v="46010"/>
    <s v="FASE 2"/>
    <s v="19/12/25- Transparencia le da al Ayuntamiento 20 dias para que responda la solicitud"/>
    <n v="0"/>
    <m/>
    <m/>
    <m/>
    <m/>
    <m/>
    <m/>
    <m/>
    <m/>
    <m/>
    <m/>
    <m/>
    <m/>
    <m/>
    <m/>
    <m/>
    <m/>
    <m/>
    <m/>
    <m/>
    <x v="18"/>
    <n v="0"/>
    <n v="0"/>
    <n v="0"/>
    <x v="0"/>
    <m/>
    <m/>
    <n v="209.1"/>
    <x v="0"/>
  </r>
  <r>
    <x v="41"/>
    <n v="26047"/>
    <x v="5996"/>
    <n v="2255"/>
    <n v="45779"/>
    <n v="45939"/>
    <s v="Roly"/>
    <n v="45965"/>
    <s v="FASE 2"/>
    <s v="04/11/25. El Ayto.no inició expediente en relación a la consulta, alegan que carecen de la información solicitada, ni disponen de medios personales para poder recabarla, dejan constancia para un futuro."/>
    <n v="0"/>
    <m/>
    <m/>
    <m/>
    <m/>
    <m/>
    <m/>
    <m/>
    <m/>
    <m/>
    <m/>
    <m/>
    <m/>
    <m/>
    <m/>
    <m/>
    <m/>
    <m/>
    <m/>
    <m/>
    <x v="18"/>
    <n v="0"/>
    <n v="0"/>
    <n v="0"/>
    <x v="0"/>
    <m/>
    <m/>
    <n v="225.5"/>
    <x v="0"/>
  </r>
  <r>
    <x v="41"/>
    <n v="26048"/>
    <x v="5997"/>
    <n v="17"/>
    <n v="45779"/>
    <n v="45939"/>
    <s v="Roly"/>
    <n v="46010"/>
    <s v="FASE 2"/>
    <s v="19/12/25- Transparencia le da al Ayuntamiento 20 dias para que responda la solicitud"/>
    <n v="0"/>
    <m/>
    <m/>
    <m/>
    <m/>
    <m/>
    <m/>
    <m/>
    <m/>
    <m/>
    <m/>
    <m/>
    <m/>
    <m/>
    <m/>
    <m/>
    <m/>
    <m/>
    <m/>
    <m/>
    <x v="18"/>
    <n v="0"/>
    <n v="0"/>
    <n v="0"/>
    <x v="0"/>
    <m/>
    <m/>
    <n v="1.7"/>
    <x v="0"/>
  </r>
  <r>
    <x v="41"/>
    <n v="26049"/>
    <x v="5998"/>
    <n v="200"/>
    <n v="45779"/>
    <n v="45939"/>
    <s v="Roly"/>
    <n v="45985"/>
    <s v="FASE 2"/>
    <s v="22/01/26- Transparencia le da al Ayuntamiento 20 dias para que responda la solicitud. 24/11/25. El Ayuntamiento dice que por sus caracteristicas estructurales, no dispone de recursos para atender la solicitud, ya que implica un esfuerzo desproporcionado y dificulta gravemente el normal funcionamiento de los servicios municipales ordinarios. "/>
    <n v="0"/>
    <m/>
    <m/>
    <m/>
    <m/>
    <m/>
    <m/>
    <m/>
    <m/>
    <m/>
    <m/>
    <m/>
    <m/>
    <m/>
    <m/>
    <m/>
    <m/>
    <m/>
    <m/>
    <m/>
    <x v="18"/>
    <n v="0"/>
    <n v="0"/>
    <n v="0"/>
    <x v="0"/>
    <m/>
    <m/>
    <n v="20"/>
    <x v="0"/>
  </r>
  <r>
    <x v="41"/>
    <n v="26050"/>
    <x v="5999"/>
    <n v="193"/>
    <n v="45779"/>
    <n v="45939"/>
    <s v="Roly"/>
    <n v="46017"/>
    <s v="FASE 2"/>
    <n v="46017"/>
    <n v="0"/>
    <m/>
    <n v="0"/>
    <s v="No"/>
    <m/>
    <m/>
    <n v="0"/>
    <m/>
    <m/>
    <n v="0"/>
    <n v="0"/>
    <n v="0"/>
    <n v="3"/>
    <s v="No"/>
    <s v="No"/>
    <s v="No"/>
    <m/>
    <m/>
    <m/>
    <m/>
    <x v="18"/>
    <n v="0"/>
    <n v="0"/>
    <n v="10"/>
    <x v="1"/>
    <m/>
    <m/>
    <n v="19.3"/>
    <x v="0"/>
  </r>
  <r>
    <x v="41"/>
    <n v="26051"/>
    <x v="6000"/>
    <n v="296"/>
    <n v="45779"/>
    <n v="45939"/>
    <s v="Roly"/>
    <n v="46010"/>
    <s v="FASE 2"/>
    <s v="19/12/25- Transparencia le da al Ayuntamiento 20 dias para que responda la solicitud"/>
    <n v="0"/>
    <m/>
    <m/>
    <m/>
    <m/>
    <m/>
    <m/>
    <m/>
    <m/>
    <m/>
    <m/>
    <m/>
    <m/>
    <m/>
    <m/>
    <m/>
    <m/>
    <m/>
    <m/>
    <m/>
    <x v="18"/>
    <n v="0"/>
    <n v="0"/>
    <n v="0"/>
    <x v="0"/>
    <m/>
    <m/>
    <n v="29.6"/>
    <x v="0"/>
  </r>
  <r>
    <x v="41"/>
    <n v="26052"/>
    <x v="6001"/>
    <n v="159"/>
    <n v="45779"/>
    <n v="45939"/>
    <s v="Roly"/>
    <n v="46010"/>
    <s v="FASE 2"/>
    <s v="19/12/25- Transparencia le da al Ayuntamiento 20 dias para que responda la solicitud"/>
    <n v="0"/>
    <m/>
    <m/>
    <m/>
    <m/>
    <m/>
    <m/>
    <m/>
    <m/>
    <m/>
    <m/>
    <m/>
    <m/>
    <m/>
    <m/>
    <m/>
    <m/>
    <m/>
    <m/>
    <m/>
    <x v="18"/>
    <n v="0"/>
    <n v="0"/>
    <n v="0"/>
    <x v="0"/>
    <m/>
    <m/>
    <n v="15.9"/>
    <x v="0"/>
  </r>
  <r>
    <x v="41"/>
    <n v="26053"/>
    <x v="6002"/>
    <n v="273"/>
    <n v="45779"/>
    <n v="45939"/>
    <s v="Roly"/>
    <n v="45978"/>
    <s v="FASE 2"/>
    <s v="17/11/25- No tienen constancia de la existencia de gatos comunitarios ni perros abandonados. ademas indican que el Ayuntamiento, por sus características estructurales, no dispone actualmente de los recursos personales, materiales, ni técnicos suficientes para atender de manera exhaustiva el conjunto de cuestiones planteadas en su solicitud. El nivel de detalle requerido en las diez preguntas formuladas implicaría un esfuerzo desproporcionado para los medios disponibles, lo que dificultaría y entorpecería gravemente el normal funcionamiento de los servicios municipales ordinarios."/>
    <n v="0"/>
    <m/>
    <m/>
    <m/>
    <m/>
    <m/>
    <m/>
    <m/>
    <m/>
    <m/>
    <m/>
    <m/>
    <m/>
    <m/>
    <m/>
    <m/>
    <m/>
    <m/>
    <m/>
    <m/>
    <x v="18"/>
    <n v="0"/>
    <n v="0"/>
    <n v="0"/>
    <x v="0"/>
    <m/>
    <m/>
    <n v="27.3"/>
    <x v="0"/>
  </r>
  <r>
    <x v="41"/>
    <n v="26054"/>
    <x v="6003"/>
    <n v="287"/>
    <n v="45779"/>
    <n v="45939"/>
    <s v="Roly"/>
    <n v="46009"/>
    <s v="FASE 2"/>
    <s v="18/12/25- Transparencia le da al Ayuntamiento 20 dias para que responda la solicitud"/>
    <n v="0"/>
    <m/>
    <m/>
    <m/>
    <m/>
    <m/>
    <m/>
    <m/>
    <m/>
    <m/>
    <m/>
    <m/>
    <m/>
    <m/>
    <m/>
    <m/>
    <m/>
    <m/>
    <m/>
    <m/>
    <x v="18"/>
    <n v="0"/>
    <n v="0"/>
    <n v="0"/>
    <x v="0"/>
    <m/>
    <m/>
    <n v="28.7"/>
    <x v="0"/>
  </r>
  <r>
    <x v="41"/>
    <n v="26055"/>
    <x v="6004"/>
    <n v="42"/>
    <n v="45779"/>
    <n v="45939"/>
    <s v="Roly"/>
    <n v="45978"/>
    <s v="FASE 2"/>
    <s v="17/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n v="0"/>
    <m/>
    <m/>
    <m/>
    <m/>
    <m/>
    <m/>
    <m/>
    <m/>
    <m/>
    <m/>
    <m/>
    <m/>
    <m/>
    <m/>
    <m/>
    <m/>
    <m/>
    <m/>
    <m/>
    <x v="18"/>
    <n v="0"/>
    <n v="0"/>
    <n v="0"/>
    <x v="0"/>
    <m/>
    <m/>
    <n v="4.2"/>
    <x v="0"/>
  </r>
  <r>
    <x v="41"/>
    <n v="26056"/>
    <x v="6005"/>
    <n v="549"/>
    <m/>
    <m/>
    <s v="Roly"/>
    <s v="NO REGISTRADO EN REDSARA"/>
    <s v="ERROR"/>
    <m/>
    <n v="0"/>
    <m/>
    <m/>
    <m/>
    <m/>
    <m/>
    <m/>
    <m/>
    <m/>
    <m/>
    <m/>
    <m/>
    <m/>
    <m/>
    <m/>
    <m/>
    <m/>
    <m/>
    <m/>
    <m/>
    <x v="18"/>
    <n v="0"/>
    <n v="0"/>
    <n v="0"/>
    <x v="0"/>
    <m/>
    <m/>
    <n v="54.9"/>
    <x v="0"/>
  </r>
  <r>
    <x v="41"/>
    <n v="26057"/>
    <x v="6006"/>
    <n v="66"/>
    <n v="45779"/>
    <n v="45939"/>
    <s v="Roly"/>
    <n v="46009"/>
    <s v="FASE 2"/>
    <s v="18/12/25- Transparencia le da al Ayuntamiento 20 dias para que responda la solicitud"/>
    <n v="0"/>
    <m/>
    <m/>
    <m/>
    <m/>
    <m/>
    <m/>
    <m/>
    <m/>
    <m/>
    <m/>
    <m/>
    <m/>
    <m/>
    <m/>
    <m/>
    <m/>
    <m/>
    <m/>
    <m/>
    <x v="18"/>
    <n v="0"/>
    <n v="0"/>
    <n v="0"/>
    <x v="0"/>
    <m/>
    <m/>
    <n v="6.6"/>
    <x v="0"/>
  </r>
  <r>
    <x v="41"/>
    <n v="26058"/>
    <x v="6007"/>
    <n v="170"/>
    <n v="45779"/>
    <n v="45939"/>
    <s v="Roly"/>
    <n v="45979"/>
    <s v="FASE 2"/>
    <s v="22/01/26- Transparencia le da al Ayuntamiento 20 dias para que responda la solicitud"/>
    <n v="0"/>
    <m/>
    <m/>
    <m/>
    <m/>
    <m/>
    <m/>
    <m/>
    <m/>
    <m/>
    <m/>
    <m/>
    <m/>
    <m/>
    <m/>
    <m/>
    <m/>
    <m/>
    <m/>
    <m/>
    <x v="18"/>
    <n v="0"/>
    <n v="0"/>
    <n v="0"/>
    <x v="0"/>
    <m/>
    <m/>
    <n v="17"/>
    <x v="0"/>
  </r>
  <r>
    <x v="41"/>
    <n v="26059"/>
    <x v="6008"/>
    <n v="1635"/>
    <n v="45779"/>
    <n v="45939"/>
    <s v="Roly"/>
    <n v="45964"/>
    <s v="FASE 2"/>
    <s v="03/11/25-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
    <n v="0"/>
    <s v="Informacion inexistente"/>
    <s v=""/>
    <s v="No"/>
    <m/>
    <s v="No"/>
    <n v="0"/>
    <m/>
    <m/>
    <m/>
    <m/>
    <m/>
    <m/>
    <s v="No"/>
    <s v="No"/>
    <s v="No"/>
    <m/>
    <m/>
    <m/>
    <m/>
    <x v="18"/>
    <m/>
    <n v="0"/>
    <n v="8"/>
    <x v="1"/>
    <m/>
    <m/>
    <n v="163.5"/>
    <x v="0"/>
  </r>
  <r>
    <x v="41"/>
    <n v="26060"/>
    <x v="6009"/>
    <n v="86"/>
    <n v="45779"/>
    <n v="45939"/>
    <s v="Roly"/>
    <n v="46010"/>
    <s v="FASE 2"/>
    <s v="19/12/25- Transparencia le da al Ayuntamiento 20 dias para que responda la solicitud"/>
    <n v="0"/>
    <m/>
    <m/>
    <m/>
    <m/>
    <m/>
    <m/>
    <m/>
    <m/>
    <m/>
    <m/>
    <m/>
    <m/>
    <m/>
    <m/>
    <m/>
    <m/>
    <m/>
    <m/>
    <m/>
    <x v="18"/>
    <n v="0"/>
    <n v="0"/>
    <n v="0"/>
    <x v="0"/>
    <m/>
    <m/>
    <n v="8.6"/>
    <x v="0"/>
  </r>
  <r>
    <x v="41"/>
    <n v="26061"/>
    <x v="6010"/>
    <n v="2098"/>
    <n v="45779"/>
    <n v="45939"/>
    <s v="Roly"/>
    <n v="46010"/>
    <s v="FASE 2"/>
    <s v="19/12/25- Transparencia le da al Ayuntamiento 20 dias para que responda la solicitud"/>
    <n v="0"/>
    <m/>
    <m/>
    <m/>
    <m/>
    <m/>
    <m/>
    <m/>
    <m/>
    <m/>
    <m/>
    <m/>
    <m/>
    <m/>
    <m/>
    <m/>
    <m/>
    <m/>
    <m/>
    <m/>
    <x v="18"/>
    <n v="0"/>
    <n v="0"/>
    <n v="0"/>
    <x v="0"/>
    <m/>
    <m/>
    <n v="209.8"/>
    <x v="0"/>
  </r>
  <r>
    <x v="41"/>
    <n v="26062"/>
    <x v="6011"/>
    <n v="93"/>
    <n v="45779"/>
    <n v="45939"/>
    <s v="Roly"/>
    <n v="45979"/>
    <s v="FASE 2"/>
    <s v="22/01/26- Transparencia le da al Ayuntamiento 20 dias para que responda la solicitud"/>
    <n v="0"/>
    <m/>
    <m/>
    <m/>
    <m/>
    <m/>
    <m/>
    <m/>
    <m/>
    <m/>
    <m/>
    <m/>
    <m/>
    <m/>
    <m/>
    <m/>
    <m/>
    <m/>
    <m/>
    <m/>
    <x v="18"/>
    <n v="0"/>
    <n v="0"/>
    <n v="0"/>
    <x v="0"/>
    <m/>
    <m/>
    <n v="9.3000000000000007"/>
    <x v="0"/>
  </r>
  <r>
    <x v="41"/>
    <n v="26063"/>
    <x v="6012"/>
    <n v="124"/>
    <n v="45779"/>
    <n v="45939"/>
    <s v="Roly"/>
    <n v="46010"/>
    <s v="FASE 2"/>
    <s v="19/12/25- Transparencia le da al Ayuntamiento 20 dias para que responda la solicitud"/>
    <n v="0"/>
    <m/>
    <m/>
    <m/>
    <m/>
    <m/>
    <m/>
    <m/>
    <m/>
    <m/>
    <m/>
    <m/>
    <m/>
    <m/>
    <m/>
    <m/>
    <m/>
    <m/>
    <m/>
    <m/>
    <x v="18"/>
    <n v="0"/>
    <n v="0"/>
    <n v="0"/>
    <x v="0"/>
    <m/>
    <m/>
    <n v="12.4"/>
    <x v="0"/>
  </r>
  <r>
    <x v="41"/>
    <n v="26064"/>
    <x v="6013"/>
    <n v="3278"/>
    <n v="45779"/>
    <n v="45939"/>
    <s v="Roly"/>
    <n v="45974"/>
    <s v="FASE 2"/>
    <n v="45974"/>
    <n v="0"/>
    <m/>
    <m/>
    <m/>
    <m/>
    <m/>
    <m/>
    <m/>
    <m/>
    <m/>
    <m/>
    <m/>
    <m/>
    <m/>
    <m/>
    <m/>
    <m/>
    <m/>
    <m/>
    <m/>
    <x v="18"/>
    <n v="0"/>
    <n v="0"/>
    <n v="0"/>
    <x v="0"/>
    <m/>
    <m/>
    <n v="327.8"/>
    <x v="0"/>
  </r>
  <r>
    <x v="41"/>
    <n v="26065"/>
    <x v="6014"/>
    <n v="79"/>
    <n v="45779"/>
    <n v="45939"/>
    <s v="Roly"/>
    <n v="45981"/>
    <s v="FASE 2"/>
    <s v="22/01/26- Transparencia le da al Ayuntamiento 20 dias para que responda la solicitud"/>
    <n v="0"/>
    <m/>
    <m/>
    <m/>
    <m/>
    <m/>
    <m/>
    <m/>
    <m/>
    <m/>
    <m/>
    <m/>
    <m/>
    <m/>
    <m/>
    <m/>
    <m/>
    <m/>
    <m/>
    <m/>
    <x v="18"/>
    <n v="0"/>
    <n v="0"/>
    <n v="0"/>
    <x v="0"/>
    <m/>
    <m/>
    <n v="7.9"/>
    <x v="0"/>
  </r>
  <r>
    <x v="41"/>
    <n v="26066"/>
    <x v="6015"/>
    <n v="407"/>
    <n v="45779"/>
    <n v="45939"/>
    <s v="Roly"/>
    <n v="45973"/>
    <s v="FASE 2"/>
    <s v="12/01/26-Transparencia le da al Ayuntamiento 20 dias para que responda la solicitud"/>
    <n v="0"/>
    <m/>
    <m/>
    <m/>
    <m/>
    <m/>
    <m/>
    <m/>
    <m/>
    <m/>
    <m/>
    <m/>
    <m/>
    <m/>
    <m/>
    <m/>
    <m/>
    <m/>
    <m/>
    <m/>
    <x v="18"/>
    <n v="0"/>
    <n v="0"/>
    <n v="0"/>
    <x v="0"/>
    <m/>
    <m/>
    <n v="40.700000000000003"/>
    <x v="0"/>
  </r>
  <r>
    <x v="41"/>
    <n v="26067"/>
    <x v="6016"/>
    <n v="16"/>
    <n v="45779"/>
    <n v="45939"/>
    <s v="Roly"/>
    <n v="45966"/>
    <s v="FASE 2"/>
    <s v="12/01/26-Transparencia le da al Ayuntamiento 20 dias para que responda la solicitud"/>
    <n v="0"/>
    <m/>
    <m/>
    <m/>
    <m/>
    <m/>
    <m/>
    <m/>
    <m/>
    <m/>
    <m/>
    <m/>
    <m/>
    <m/>
    <m/>
    <m/>
    <m/>
    <m/>
    <m/>
    <m/>
    <x v="18"/>
    <n v="0"/>
    <n v="0"/>
    <n v="0"/>
    <x v="0"/>
    <m/>
    <m/>
    <n v="1.6"/>
    <x v="0"/>
  </r>
  <r>
    <x v="41"/>
    <n v="26068"/>
    <x v="6017"/>
    <n v="120"/>
    <n v="45779"/>
    <n v="45939"/>
    <s v="Roly"/>
    <n v="45974"/>
    <s v="FASE 2"/>
    <s v="12/01/26-Transparencia le da al Ayuntamiento 20 dias para que responda la solicitud"/>
    <n v="0"/>
    <s v="29/01/26 - Envia otro escrito diciendo que no manda la informacion porque no hay gatos abandonados en el municipio, por eso no tienen informacion ninguna."/>
    <m/>
    <m/>
    <m/>
    <m/>
    <m/>
    <m/>
    <m/>
    <m/>
    <m/>
    <m/>
    <m/>
    <m/>
    <m/>
    <m/>
    <m/>
    <m/>
    <m/>
    <m/>
    <x v="18"/>
    <n v="0"/>
    <n v="0"/>
    <n v="1"/>
    <x v="1"/>
    <m/>
    <m/>
    <n v="12"/>
    <x v="0"/>
  </r>
  <r>
    <x v="41"/>
    <n v="26069"/>
    <x v="6018"/>
    <n v="221"/>
    <n v="45779"/>
    <n v="45939"/>
    <s v="Roly"/>
    <n v="46009"/>
    <s v="FASE 2"/>
    <s v="18/12/25- Transparencia le da al Ayuntamiento 20 dias para que responda la solicitud"/>
    <n v="0"/>
    <m/>
    <n v="0"/>
    <s v="No"/>
    <m/>
    <s v="No"/>
    <n v="0"/>
    <n v="0"/>
    <n v="500"/>
    <m/>
    <m/>
    <m/>
    <m/>
    <s v="Gobierno de La Rioja"/>
    <s v="No"/>
    <s v="No"/>
    <m/>
    <m/>
    <m/>
    <m/>
    <x v="18"/>
    <n v="0"/>
    <n v="0"/>
    <n v="9"/>
    <x v="1"/>
    <n v="0"/>
    <n v="2.2624434389140271"/>
    <n v="22.1"/>
    <x v="0"/>
  </r>
  <r>
    <x v="41"/>
    <n v="26070"/>
    <x v="6019"/>
    <n v="185"/>
    <n v="45779"/>
    <n v="45939"/>
    <s v="Roly"/>
    <n v="45965"/>
    <s v="FASE 2"/>
    <s v="22/01/26- Transparencia le da al Ayuntamiento 20 dias para que responda la solicitud. 04/11/25. El Ayuntamiento dice que por sus caracteristicas estructurales, no dispone de recursos para atender la solicitud, ya que implica un esfuerzo desproporcionado y dificulta gravemente el normal funcionamiento de los servicios municipales ordinarios."/>
    <n v="0"/>
    <m/>
    <n v="0"/>
    <s v="Si"/>
    <n v="45796"/>
    <s v="No"/>
    <n v="0"/>
    <m/>
    <n v="1000"/>
    <m/>
    <m/>
    <m/>
    <m/>
    <s v="Centro de protección animal del Gobierno de La Rioja... ¿?¿?"/>
    <s v="Centro de protección animal del Gobierno de La Rioja... ¿?¿?"/>
    <s v="No"/>
    <m/>
    <m/>
    <m/>
    <m/>
    <x v="18"/>
    <n v="0"/>
    <n v="0"/>
    <n v="9"/>
    <x v="1"/>
    <m/>
    <n v="5.4054054054054053"/>
    <n v="18.5"/>
    <x v="0"/>
  </r>
  <r>
    <x v="41"/>
    <n v="26071"/>
    <x v="6020"/>
    <n v="11979"/>
    <n v="45779"/>
    <n v="45939"/>
    <s v="Roly"/>
    <n v="45972"/>
    <s v="FASE 2"/>
    <n v="45972"/>
    <n v="400"/>
    <s v="?"/>
    <n v="0.9"/>
    <s v="Plan Metodo CER"/>
    <s v="06/25"/>
    <s v="Si"/>
    <n v="0.9"/>
    <m/>
    <m/>
    <m/>
    <m/>
    <m/>
    <m/>
    <s v="Empresa Plaguatec"/>
    <s v="Si. Plaguatec"/>
    <s v="No"/>
    <m/>
    <m/>
    <m/>
    <m/>
    <x v="18"/>
    <n v="0.9"/>
    <n v="360"/>
    <n v="10"/>
    <x v="1"/>
    <m/>
    <m/>
    <n v="1197.9000000000001"/>
    <x v="1"/>
  </r>
  <r>
    <x v="41"/>
    <n v="26072"/>
    <x v="6021"/>
    <n v="338"/>
    <n v="45779"/>
    <n v="45939"/>
    <s v="Roly"/>
    <n v="45966"/>
    <s v="FASE 2"/>
    <s v="12/01/26-Transparencia le da al Ayuntamiento 20 dias para que responda la solicitud"/>
    <n v="0"/>
    <m/>
    <m/>
    <m/>
    <m/>
    <m/>
    <m/>
    <m/>
    <m/>
    <m/>
    <m/>
    <m/>
    <m/>
    <m/>
    <m/>
    <m/>
    <m/>
    <m/>
    <m/>
    <m/>
    <x v="18"/>
    <n v="0"/>
    <n v="0"/>
    <n v="0"/>
    <x v="0"/>
    <m/>
    <m/>
    <n v="33.799999999999997"/>
    <x v="0"/>
  </r>
  <r>
    <x v="41"/>
    <n v="26073"/>
    <x v="6022"/>
    <n v="110"/>
    <n v="45779"/>
    <n v="45939"/>
    <s v="Roly"/>
    <n v="45970"/>
    <s v="FASE 2"/>
    <s v="12/01/26-Transparencia le da al Ayuntamiento 20 dias para que responda la solicitud"/>
    <n v="0"/>
    <m/>
    <m/>
    <m/>
    <m/>
    <m/>
    <m/>
    <m/>
    <m/>
    <m/>
    <m/>
    <m/>
    <m/>
    <m/>
    <m/>
    <m/>
    <m/>
    <m/>
    <m/>
    <m/>
    <x v="18"/>
    <n v="0"/>
    <n v="0"/>
    <n v="0"/>
    <x v="0"/>
    <m/>
    <m/>
    <n v="11"/>
    <x v="0"/>
  </r>
  <r>
    <x v="41"/>
    <n v="26074"/>
    <x v="6023"/>
    <n v="137"/>
    <m/>
    <m/>
    <s v="Roly"/>
    <s v="NO REGISTRADO EN REDSARA"/>
    <s v="ERROR"/>
    <m/>
    <n v="0"/>
    <m/>
    <m/>
    <m/>
    <m/>
    <m/>
    <m/>
    <m/>
    <m/>
    <m/>
    <m/>
    <m/>
    <m/>
    <m/>
    <m/>
    <m/>
    <m/>
    <m/>
    <m/>
    <m/>
    <x v="18"/>
    <n v="0"/>
    <n v="0"/>
    <n v="0"/>
    <x v="0"/>
    <m/>
    <m/>
    <n v="13.7"/>
    <x v="0"/>
  </r>
  <r>
    <x v="41"/>
    <n v="26075"/>
    <x v="6024"/>
    <n v="431"/>
    <n v="45779"/>
    <n v="45939"/>
    <s v="Roly"/>
    <n v="45961"/>
    <s v="FASE 2"/>
    <s v="12/01/26-Transparencia le da al Ayuntamiento 20 dias para que responda la solicitud. 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Segun ellos no lo consideran informacion publica."/>
    <n v="0"/>
    <m/>
    <m/>
    <m/>
    <m/>
    <m/>
    <m/>
    <m/>
    <m/>
    <m/>
    <m/>
    <m/>
    <m/>
    <m/>
    <m/>
    <m/>
    <m/>
    <m/>
    <m/>
    <m/>
    <x v="18"/>
    <n v="0"/>
    <n v="0"/>
    <n v="0"/>
    <x v="0"/>
    <m/>
    <m/>
    <n v="43.1"/>
    <x v="0"/>
  </r>
  <r>
    <x v="41"/>
    <n v="26076"/>
    <x v="6025"/>
    <n v="135"/>
    <n v="45779"/>
    <n v="45939"/>
    <s v="Roly"/>
    <n v="45961"/>
    <s v="FASE 2"/>
    <s v="12/01/26-Transparencia le da al Ayuntamiento 20 dias para que responda la solicitud. 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n v="0"/>
    <m/>
    <m/>
    <m/>
    <m/>
    <m/>
    <m/>
    <m/>
    <m/>
    <m/>
    <m/>
    <m/>
    <m/>
    <m/>
    <m/>
    <m/>
    <m/>
    <m/>
    <m/>
    <m/>
    <x v="18"/>
    <n v="0"/>
    <n v="0"/>
    <n v="0"/>
    <x v="0"/>
    <m/>
    <m/>
    <n v="13.5"/>
    <x v="0"/>
  </r>
  <r>
    <x v="41"/>
    <n v="26077"/>
    <x v="6026"/>
    <n v="12"/>
    <n v="45779"/>
    <n v="45939"/>
    <s v="Roly"/>
    <n v="45999"/>
    <s v="FASE 2"/>
    <s v="12/01/26-Transparencia le da al Ayuntamiento 20 dias para que responda la solicitud"/>
    <n v="0"/>
    <m/>
    <m/>
    <m/>
    <m/>
    <m/>
    <m/>
    <m/>
    <m/>
    <m/>
    <m/>
    <m/>
    <m/>
    <m/>
    <m/>
    <m/>
    <m/>
    <m/>
    <m/>
    <m/>
    <x v="18"/>
    <n v="0"/>
    <n v="0"/>
    <n v="0"/>
    <x v="0"/>
    <m/>
    <m/>
    <n v="1.2"/>
    <x v="0"/>
  </r>
  <r>
    <x v="41"/>
    <n v="26078"/>
    <x v="6027"/>
    <n v="98"/>
    <n v="45779"/>
    <n v="45939"/>
    <s v="Roly"/>
    <n v="45960"/>
    <s v="FASE 2"/>
    <s v="22/01/26- Transparencia le da al Ayuntamiento 20 dias para que responda la solicitud"/>
    <n v="0"/>
    <s v="El Ayto. indica por email el 30/12/25: Respecto a perros abandonados tenemos un servicio que nos facilita el Gobierno de La Rioja, y referente a colonias de gatos no existen,  ni nos consta que haya gatos abandonados."/>
    <m/>
    <m/>
    <m/>
    <m/>
    <m/>
    <m/>
    <m/>
    <m/>
    <m/>
    <m/>
    <m/>
    <m/>
    <m/>
    <m/>
    <m/>
    <m/>
    <m/>
    <m/>
    <x v="18"/>
    <n v="0"/>
    <n v="0"/>
    <n v="1"/>
    <x v="1"/>
    <m/>
    <m/>
    <n v="9.8000000000000007"/>
    <x v="0"/>
  </r>
  <r>
    <x v="41"/>
    <n v="26079"/>
    <x v="6028"/>
    <n v="840"/>
    <n v="45779"/>
    <n v="45939"/>
    <s v="Roly"/>
    <n v="46010"/>
    <s v="FASE 2"/>
    <s v="19/12/25- Transparencia le da al Ayuntamiento 20 dias para que responda la solicitud"/>
    <n v="0"/>
    <m/>
    <m/>
    <m/>
    <m/>
    <m/>
    <m/>
    <m/>
    <m/>
    <m/>
    <m/>
    <m/>
    <m/>
    <m/>
    <m/>
    <m/>
    <m/>
    <m/>
    <m/>
    <m/>
    <x v="18"/>
    <n v="0"/>
    <n v="0"/>
    <n v="0"/>
    <x v="0"/>
    <m/>
    <m/>
    <n v="84"/>
    <x v="0"/>
  </r>
  <r>
    <x v="41"/>
    <n v="26080"/>
    <x v="6029"/>
    <n v="649"/>
    <n v="45779"/>
    <n v="45939"/>
    <s v="Roly"/>
    <n v="45960"/>
    <s v="FASE 2"/>
    <s v="12/01/26-Transparencia le da al Ayuntamiento 20 dias para que responda la solicitud"/>
    <n v="0"/>
    <m/>
    <m/>
    <m/>
    <m/>
    <m/>
    <m/>
    <m/>
    <m/>
    <m/>
    <m/>
    <m/>
    <m/>
    <m/>
    <m/>
    <m/>
    <m/>
    <m/>
    <m/>
    <m/>
    <x v="18"/>
    <n v="0"/>
    <n v="0"/>
    <n v="0"/>
    <x v="0"/>
    <m/>
    <m/>
    <n v="64.900000000000006"/>
    <x v="0"/>
  </r>
  <r>
    <x v="41"/>
    <n v="26081"/>
    <x v="6030"/>
    <n v="23"/>
    <m/>
    <m/>
    <s v="Roly"/>
    <s v="NO REGISTRADO EN REDSARA"/>
    <s v="ERROR"/>
    <m/>
    <n v="0"/>
    <m/>
    <m/>
    <m/>
    <m/>
    <m/>
    <m/>
    <m/>
    <m/>
    <m/>
    <m/>
    <m/>
    <m/>
    <m/>
    <m/>
    <m/>
    <m/>
    <m/>
    <m/>
    <m/>
    <x v="18"/>
    <n v="0"/>
    <n v="0"/>
    <n v="0"/>
    <x v="0"/>
    <m/>
    <m/>
    <n v="2.2999999999999998"/>
    <x v="0"/>
  </r>
  <r>
    <x v="41"/>
    <n v="26082"/>
    <x v="6031"/>
    <n v="115"/>
    <n v="45779"/>
    <n v="45945"/>
    <s v="Roly"/>
    <n v="45991"/>
    <s v="FASE 2"/>
    <s v="30/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
    <n v="0"/>
    <m/>
    <n v="0"/>
    <s v="No"/>
    <m/>
    <s v="No"/>
    <n v="0"/>
    <m/>
    <m/>
    <n v="0"/>
    <n v="0"/>
    <n v="0"/>
    <n v="0"/>
    <s v="No"/>
    <s v="No"/>
    <s v="No"/>
    <m/>
    <m/>
    <m/>
    <m/>
    <x v="18"/>
    <n v="0"/>
    <n v="0"/>
    <n v="11"/>
    <x v="1"/>
    <m/>
    <m/>
    <n v="11.5"/>
    <x v="0"/>
  </r>
  <r>
    <x v="41"/>
    <n v="26083"/>
    <x v="6032"/>
    <n v="390"/>
    <n v="45779"/>
    <n v="45945"/>
    <s v="Roly"/>
    <n v="45965"/>
    <s v="FASE 2"/>
    <s v="12/01/26-Transparencia le da al Ayuntamiento 20 dias para que responda la solicitud"/>
    <n v="0"/>
    <m/>
    <m/>
    <m/>
    <m/>
    <m/>
    <m/>
    <m/>
    <m/>
    <m/>
    <m/>
    <m/>
    <m/>
    <m/>
    <m/>
    <m/>
    <m/>
    <m/>
    <m/>
    <m/>
    <x v="18"/>
    <n v="0"/>
    <n v="0"/>
    <n v="0"/>
    <x v="0"/>
    <m/>
    <m/>
    <n v="39"/>
    <x v="0"/>
  </r>
  <r>
    <x v="41"/>
    <n v="26084"/>
    <x v="6033"/>
    <n v="11658"/>
    <n v="45779"/>
    <n v="45945"/>
    <s v="Roly"/>
    <n v="45981"/>
    <s v="FASE 2"/>
    <n v="45981"/>
    <n v="84"/>
    <s v="09/25"/>
    <n v="0.52300000000000002"/>
    <s v="Si"/>
    <n v="45803"/>
    <s v="Si"/>
    <n v="0.309"/>
    <m/>
    <m/>
    <m/>
    <m/>
    <m/>
    <m/>
    <s v="Protectora La Cigüeña"/>
    <s v="No"/>
    <s v="No"/>
    <m/>
    <m/>
    <m/>
    <m/>
    <x v="18"/>
    <n v="0.52300000000000002"/>
    <n v="44"/>
    <n v="10"/>
    <x v="1"/>
    <m/>
    <m/>
    <n v="1165.8"/>
    <x v="2"/>
  </r>
  <r>
    <x v="41"/>
    <n v="26086"/>
    <x v="6034"/>
    <n v="16"/>
    <n v="45779"/>
    <n v="45945"/>
    <s v="Roly"/>
    <n v="46010"/>
    <s v="FASE 2"/>
    <s v="19/12/25- Transparencia le da al Ayuntamiento 20 dias para que responda la solicitud"/>
    <n v="0"/>
    <m/>
    <m/>
    <m/>
    <m/>
    <m/>
    <m/>
    <m/>
    <m/>
    <m/>
    <m/>
    <m/>
    <m/>
    <m/>
    <m/>
    <m/>
    <m/>
    <m/>
    <m/>
    <m/>
    <x v="18"/>
    <n v="0"/>
    <n v="0"/>
    <n v="0"/>
    <x v="0"/>
    <m/>
    <m/>
    <n v="1.6"/>
    <x v="0"/>
  </r>
  <r>
    <x v="41"/>
    <n v="26087"/>
    <x v="6035"/>
    <n v="245"/>
    <n v="45779"/>
    <n v="45945"/>
    <s v="Roly"/>
    <n v="46009"/>
    <s v="FASE 2"/>
    <s v="18/12/25- Transparencia le da al Ayuntamiento 20 dias para que responda la solicitud"/>
    <n v="0"/>
    <m/>
    <m/>
    <m/>
    <m/>
    <m/>
    <m/>
    <m/>
    <m/>
    <m/>
    <m/>
    <m/>
    <m/>
    <m/>
    <m/>
    <m/>
    <m/>
    <m/>
    <m/>
    <m/>
    <x v="18"/>
    <n v="0"/>
    <n v="0"/>
    <n v="0"/>
    <x v="0"/>
    <m/>
    <m/>
    <n v="24.5"/>
    <x v="0"/>
  </r>
  <r>
    <x v="41"/>
    <n v="26088"/>
    <x v="6036"/>
    <n v="43"/>
    <n v="45779"/>
    <n v="45945"/>
    <s v="Roly"/>
    <n v="45999"/>
    <s v="FASE 2"/>
    <s v="22/01/26- Transparencia le da al Ayuntamiento 20 dias para que responda la solicitud"/>
    <n v="0"/>
    <m/>
    <m/>
    <m/>
    <m/>
    <m/>
    <m/>
    <m/>
    <m/>
    <m/>
    <m/>
    <m/>
    <m/>
    <m/>
    <m/>
    <m/>
    <m/>
    <m/>
    <m/>
    <m/>
    <x v="18"/>
    <n v="0"/>
    <n v="0"/>
    <n v="0"/>
    <x v="0"/>
    <m/>
    <m/>
    <n v="4.3"/>
    <x v="0"/>
  </r>
  <r>
    <x v="41"/>
    <n v="26089"/>
    <x v="6037"/>
    <n v="151164"/>
    <n v="45779"/>
    <n v="45809"/>
    <s v="Roly"/>
    <n v="45783"/>
    <s v="FASE 2"/>
    <s v="26/08/25-Transparencia le da al Ayto. 20 dias para responder a mi solicitud de datos."/>
    <n v="0"/>
    <m/>
    <m/>
    <m/>
    <m/>
    <m/>
    <m/>
    <m/>
    <m/>
    <m/>
    <m/>
    <m/>
    <m/>
    <m/>
    <m/>
    <m/>
    <m/>
    <m/>
    <m/>
    <m/>
    <x v="18"/>
    <n v="0"/>
    <n v="0"/>
    <n v="0"/>
    <x v="0"/>
    <m/>
    <m/>
    <n v="15116.4"/>
    <x v="0"/>
  </r>
  <r>
    <x v="41"/>
    <n v="26091"/>
    <x v="6038"/>
    <n v="147"/>
    <n v="45779"/>
    <n v="45945"/>
    <s v="Roly"/>
    <n v="46010"/>
    <s v="FASE 2"/>
    <s v="19/12/25- Transparencia le da al Ayuntamiento 20 dias para que responda la solicitud. Responden el 13/01/26"/>
    <n v="0"/>
    <m/>
    <n v="0"/>
    <s v="No"/>
    <m/>
    <s v="No"/>
    <n v="0"/>
    <n v="250"/>
    <n v="250"/>
    <n v="0"/>
    <n v="0"/>
    <n v="0"/>
    <n v="0"/>
    <s v="Centro de Protección de Animales de Cañas y Gobierno de La Rioja"/>
    <s v="Si"/>
    <s v="Si"/>
    <m/>
    <m/>
    <m/>
    <m/>
    <x v="18"/>
    <n v="0"/>
    <n v="0"/>
    <n v="13"/>
    <x v="1"/>
    <n v="1.7006802721088434"/>
    <n v="1.7006802721088434"/>
    <n v="14.7"/>
    <x v="0"/>
  </r>
  <r>
    <x v="41"/>
    <n v="26092"/>
    <x v="6039"/>
    <n v="107"/>
    <n v="45781"/>
    <n v="45945"/>
    <s v="Roly"/>
    <n v="46010"/>
    <s v="FASE 2"/>
    <s v="19/12/25- Transparencia le da al Ayuntamiento 20 dias para que responda la solicitud"/>
    <n v="0"/>
    <m/>
    <m/>
    <m/>
    <m/>
    <m/>
    <m/>
    <m/>
    <m/>
    <m/>
    <m/>
    <m/>
    <m/>
    <m/>
    <m/>
    <m/>
    <m/>
    <m/>
    <m/>
    <m/>
    <x v="18"/>
    <n v="0"/>
    <n v="0"/>
    <n v="0"/>
    <x v="0"/>
    <m/>
    <m/>
    <n v="10.7"/>
    <x v="0"/>
  </r>
  <r>
    <x v="41"/>
    <n v="26093"/>
    <x v="6040"/>
    <n v="61"/>
    <m/>
    <m/>
    <s v="Roly"/>
    <s v="NO REGISTRADO EN REDSARA"/>
    <s v="ERROR"/>
    <m/>
    <n v="0"/>
    <m/>
    <m/>
    <m/>
    <m/>
    <m/>
    <m/>
    <m/>
    <m/>
    <m/>
    <m/>
    <m/>
    <m/>
    <m/>
    <m/>
    <m/>
    <m/>
    <m/>
    <m/>
    <m/>
    <x v="18"/>
    <n v="0"/>
    <n v="0"/>
    <n v="0"/>
    <x v="0"/>
    <m/>
    <m/>
    <n v="6.1"/>
    <x v="0"/>
  </r>
  <r>
    <x v="41"/>
    <n v="26094"/>
    <x v="6041"/>
    <n v="61"/>
    <n v="45781"/>
    <n v="45945"/>
    <s v="Roly"/>
    <n v="45961"/>
    <s v="FASE 2"/>
    <s v="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n v="0"/>
    <m/>
    <m/>
    <m/>
    <m/>
    <m/>
    <m/>
    <m/>
    <m/>
    <m/>
    <m/>
    <m/>
    <m/>
    <m/>
    <m/>
    <m/>
    <m/>
    <m/>
    <m/>
    <m/>
    <x v="18"/>
    <n v="0"/>
    <n v="0"/>
    <n v="0"/>
    <x v="0"/>
    <m/>
    <m/>
    <n v="6.1"/>
    <x v="0"/>
  </r>
  <r>
    <x v="41"/>
    <n v="26095"/>
    <x v="6042"/>
    <n v="88"/>
    <n v="45781"/>
    <n v="45945"/>
    <s v="Roly"/>
    <n v="46010"/>
    <s v="FASE 2"/>
    <s v="19/12/25- Transparencia le da al Ayuntamiento 20 dias para que responda la solicitud"/>
    <n v="0"/>
    <m/>
    <m/>
    <m/>
    <m/>
    <m/>
    <m/>
    <m/>
    <m/>
    <m/>
    <m/>
    <m/>
    <m/>
    <m/>
    <m/>
    <m/>
    <m/>
    <m/>
    <m/>
    <m/>
    <x v="18"/>
    <n v="0"/>
    <n v="0"/>
    <n v="0"/>
    <x v="0"/>
    <m/>
    <m/>
    <n v="8.8000000000000007"/>
    <x v="0"/>
  </r>
  <r>
    <x v="41"/>
    <n v="26096"/>
    <x v="6043"/>
    <n v="355"/>
    <n v="45781"/>
    <n v="45945"/>
    <s v="Roly"/>
    <n v="45985"/>
    <s v="FASE 2"/>
    <s v="22/01/26- Transparencia le da al Ayuntamiento 20 dias para que responda la solicitud"/>
    <n v="0"/>
    <m/>
    <m/>
    <m/>
    <m/>
    <m/>
    <m/>
    <m/>
    <m/>
    <m/>
    <m/>
    <m/>
    <m/>
    <m/>
    <m/>
    <m/>
    <m/>
    <m/>
    <m/>
    <m/>
    <x v="18"/>
    <n v="0"/>
    <n v="0"/>
    <n v="0"/>
    <x v="0"/>
    <m/>
    <m/>
    <n v="35.5"/>
    <x v="0"/>
  </r>
  <r>
    <x v="41"/>
    <n v="26098"/>
    <x v="6044"/>
    <n v="98"/>
    <n v="45781"/>
    <n v="45945"/>
    <s v="Roly"/>
    <n v="46010"/>
    <s v="FASE 2"/>
    <s v="19/12/25- Transparencia le da al Ayuntamiento 20 dias para que responda la solicitud"/>
    <n v="0"/>
    <m/>
    <m/>
    <m/>
    <m/>
    <m/>
    <m/>
    <m/>
    <m/>
    <m/>
    <m/>
    <m/>
    <m/>
    <m/>
    <m/>
    <m/>
    <m/>
    <m/>
    <m/>
    <m/>
    <x v="18"/>
    <n v="0"/>
    <n v="0"/>
    <n v="0"/>
    <x v="0"/>
    <m/>
    <m/>
    <n v="9.8000000000000007"/>
    <x v="0"/>
  </r>
  <r>
    <x v="41"/>
    <n v="26099"/>
    <x v="6045"/>
    <n v="1665"/>
    <n v="45781"/>
    <n v="45945"/>
    <s v="Roly"/>
    <n v="46010"/>
    <s v="FASE 2"/>
    <s v="19/12/25- Transparencia le da al Ayuntamiento 20 dias para que responda la solicitud"/>
    <n v="0"/>
    <m/>
    <m/>
    <m/>
    <m/>
    <m/>
    <m/>
    <m/>
    <m/>
    <m/>
    <m/>
    <m/>
    <m/>
    <m/>
    <m/>
    <m/>
    <m/>
    <m/>
    <m/>
    <m/>
    <x v="18"/>
    <n v="0"/>
    <n v="0"/>
    <n v="0"/>
    <x v="0"/>
    <m/>
    <m/>
    <n v="166.5"/>
    <x v="0"/>
  </r>
  <r>
    <x v="41"/>
    <n v="26100"/>
    <x v="6046"/>
    <n v="54"/>
    <n v="45781"/>
    <n v="45945"/>
    <s v="Roly"/>
    <n v="46010"/>
    <s v="FASE 2"/>
    <s v="19/12/25- Transparencia le da al Ayuntamiento 20 dias para que responda la solicitud"/>
    <n v="0"/>
    <m/>
    <m/>
    <m/>
    <m/>
    <m/>
    <m/>
    <m/>
    <m/>
    <m/>
    <m/>
    <m/>
    <m/>
    <m/>
    <m/>
    <m/>
    <m/>
    <m/>
    <m/>
    <m/>
    <x v="18"/>
    <n v="0"/>
    <n v="0"/>
    <n v="0"/>
    <x v="0"/>
    <m/>
    <m/>
    <n v="5.4"/>
    <x v="0"/>
  </r>
  <r>
    <x v="41"/>
    <n v="26101"/>
    <x v="6047"/>
    <n v="35"/>
    <n v="45781"/>
    <n v="45945"/>
    <s v="Roly"/>
    <n v="45991"/>
    <s v="FASE 2"/>
    <s v="22/01/26- Transparencia le da al Ayuntamiento 20 dias para que responda la solicitud. 30/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
    <n v="0"/>
    <m/>
    <n v="0"/>
    <s v="No"/>
    <m/>
    <s v="No"/>
    <n v="0"/>
    <m/>
    <m/>
    <n v="0"/>
    <n v="0"/>
    <n v="0"/>
    <n v="0"/>
    <s v="No"/>
    <s v="No"/>
    <s v="No"/>
    <m/>
    <m/>
    <m/>
    <m/>
    <x v="18"/>
    <n v="0"/>
    <n v="0"/>
    <n v="11"/>
    <x v="1"/>
    <m/>
    <m/>
    <n v="3.5"/>
    <x v="0"/>
  </r>
  <r>
    <x v="41"/>
    <n v="26102"/>
    <x v="6048"/>
    <n v="8174"/>
    <n v="45781"/>
    <n v="45945"/>
    <s v="Roly"/>
    <n v="46010"/>
    <s v="FASE 2"/>
    <s v="19/12/25- Transparencia le da al Ayuntamiento 20 dias para que responda la solicitud"/>
    <n v="0"/>
    <m/>
    <m/>
    <m/>
    <m/>
    <m/>
    <m/>
    <m/>
    <m/>
    <m/>
    <m/>
    <m/>
    <m/>
    <m/>
    <m/>
    <m/>
    <m/>
    <m/>
    <m/>
    <m/>
    <x v="18"/>
    <n v="0"/>
    <n v="0"/>
    <n v="0"/>
    <x v="0"/>
    <m/>
    <m/>
    <n v="817.4"/>
    <x v="0"/>
  </r>
  <r>
    <x v="41"/>
    <n v="26103"/>
    <x v="6049"/>
    <n v="1307"/>
    <n v="45781"/>
    <n v="45945"/>
    <s v="Roly"/>
    <n v="45980"/>
    <s v="FASE 2"/>
    <n v="45980"/>
    <n v="0"/>
    <m/>
    <n v="0"/>
    <s v="No"/>
    <m/>
    <s v="No"/>
    <n v="0"/>
    <m/>
    <m/>
    <m/>
    <m/>
    <m/>
    <m/>
    <s v="Gobierno de la Rioja"/>
    <s v="No"/>
    <s v="No"/>
    <m/>
    <m/>
    <m/>
    <m/>
    <x v="18"/>
    <n v="0"/>
    <n v="0"/>
    <n v="7"/>
    <x v="1"/>
    <m/>
    <m/>
    <n v="130.69999999999999"/>
    <x v="0"/>
  </r>
  <r>
    <x v="41"/>
    <n v="26104"/>
    <x v="6050"/>
    <n v="8"/>
    <n v="45781"/>
    <n v="45945"/>
    <s v="Roly"/>
    <n v="46010"/>
    <s v="FASE 2"/>
    <s v="19/12/25- Transparencia le da al Ayuntamiento 20 dias para que responda la solicitud"/>
    <n v="0"/>
    <m/>
    <m/>
    <m/>
    <m/>
    <m/>
    <m/>
    <m/>
    <m/>
    <m/>
    <m/>
    <m/>
    <m/>
    <m/>
    <m/>
    <m/>
    <m/>
    <m/>
    <m/>
    <m/>
    <x v="18"/>
    <n v="0"/>
    <n v="0"/>
    <n v="0"/>
    <x v="0"/>
    <m/>
    <m/>
    <n v="0.8"/>
    <x v="0"/>
  </r>
  <r>
    <x v="41"/>
    <n v="26105"/>
    <x v="6051"/>
    <n v="3038"/>
    <n v="45781"/>
    <n v="45945"/>
    <s v="Roly"/>
    <n v="46001"/>
    <s v="FASE 2"/>
    <s v="22/01/26- Transparencia le da al Ayuntamiento 20 dias para que responda la solicitud"/>
    <n v="0"/>
    <m/>
    <m/>
    <m/>
    <m/>
    <m/>
    <m/>
    <m/>
    <m/>
    <m/>
    <m/>
    <m/>
    <m/>
    <m/>
    <m/>
    <m/>
    <m/>
    <m/>
    <m/>
    <m/>
    <x v="18"/>
    <n v="0"/>
    <n v="0"/>
    <n v="0"/>
    <x v="0"/>
    <m/>
    <m/>
    <n v="303.8"/>
    <x v="0"/>
  </r>
  <r>
    <x v="41"/>
    <n v="26106"/>
    <x v="6052"/>
    <n v="85"/>
    <n v="45781"/>
    <n v="45945"/>
    <s v="Roly"/>
    <n v="45964"/>
    <s v="FASE 2"/>
    <s v="03/02/26-Transparencia le da al Ayuntamiento 20 dias para que responda la solicitud. Envian respuesta el 23/02/26. 03/11/25. El Ayto. alega: que la solicitud tiene carácter abusivo de acuerdo a la finalidad de transparencia, pues la información solicitada sobrepasa los límites normales del ejercicio del derecho de acceso a la información con el que cuentan los ciudadanos, tanto en cantidad como respecto de los años solicitados, pero es que además, de ser atendida, obligaría a paralizar el resto de la gestión de este Ayuntamiento."/>
    <n v="0"/>
    <m/>
    <n v="0"/>
    <s v="No"/>
    <m/>
    <s v="No"/>
    <n v="0"/>
    <m/>
    <m/>
    <n v="0"/>
    <n v="0"/>
    <n v="0"/>
    <n v="0"/>
    <s v="No"/>
    <s v="No"/>
    <s v="No"/>
    <m/>
    <m/>
    <m/>
    <m/>
    <x v="18"/>
    <n v="0"/>
    <n v="0"/>
    <n v="11"/>
    <x v="1"/>
    <m/>
    <m/>
    <n v="8.5"/>
    <x v="0"/>
  </r>
  <r>
    <x v="41"/>
    <n v="26107"/>
    <x v="6053"/>
    <n v="86"/>
    <n v="45781"/>
    <n v="45945"/>
    <s v="Roly"/>
    <n v="46013"/>
    <s v="FASE 2"/>
    <s v="22/12/25. El Ayuntamiento dice que por sus caracteristicas estructurales, no dispone de recursos para atender la solicitud, ya que implica un esfuerzo desproporcionado y dificulta gravemente el normal funcionamiento de los servicios municipales ordinarios. "/>
    <n v="0"/>
    <m/>
    <m/>
    <m/>
    <m/>
    <m/>
    <m/>
    <m/>
    <m/>
    <m/>
    <m/>
    <m/>
    <m/>
    <m/>
    <m/>
    <m/>
    <m/>
    <m/>
    <m/>
    <m/>
    <x v="18"/>
    <n v="0"/>
    <n v="0"/>
    <n v="0"/>
    <x v="0"/>
    <m/>
    <m/>
    <n v="8.6"/>
    <x v="0"/>
  </r>
  <r>
    <x v="41"/>
    <n v="26109"/>
    <x v="6054"/>
    <n v="82"/>
    <m/>
    <m/>
    <s v="Roly"/>
    <s v="NO REGISTRADO EN REDSARA"/>
    <s v="ERROR"/>
    <m/>
    <n v="0"/>
    <m/>
    <m/>
    <m/>
    <m/>
    <m/>
    <m/>
    <m/>
    <m/>
    <m/>
    <m/>
    <m/>
    <m/>
    <m/>
    <m/>
    <m/>
    <m/>
    <m/>
    <m/>
    <m/>
    <x v="18"/>
    <n v="0"/>
    <n v="0"/>
    <n v="0"/>
    <x v="0"/>
    <m/>
    <m/>
    <n v="8.1999999999999993"/>
    <x v="0"/>
  </r>
  <r>
    <x v="41"/>
    <n v="26108"/>
    <x v="6055"/>
    <n v="331"/>
    <n v="45781"/>
    <n v="45945"/>
    <s v="Roly"/>
    <n v="45966"/>
    <s v="FASE 2"/>
    <s v="12/01/26- Transparencia le da al Ayuntamiento 20 dias para que responda la solicitud"/>
    <n v="0"/>
    <s v="25/01/26 Dicen que no responden a las preguntas porque no hay gatos comunitarios en el municipio."/>
    <m/>
    <m/>
    <m/>
    <m/>
    <m/>
    <m/>
    <m/>
    <m/>
    <m/>
    <m/>
    <m/>
    <m/>
    <m/>
    <m/>
    <m/>
    <m/>
    <m/>
    <m/>
    <x v="18"/>
    <n v="0"/>
    <n v="0"/>
    <n v="1"/>
    <x v="1"/>
    <m/>
    <m/>
    <n v="33.1"/>
    <x v="0"/>
  </r>
  <r>
    <x v="41"/>
    <n v="26110"/>
    <x v="6056"/>
    <n v="179"/>
    <n v="45781"/>
    <n v="45945"/>
    <s v="Roly"/>
    <n v="46010"/>
    <s v="FASE 2"/>
    <s v="19/12/25- Transparencia le da al Ayuntamiento 20 dias para que responda la solicitud"/>
    <n v="0"/>
    <m/>
    <m/>
    <m/>
    <m/>
    <m/>
    <m/>
    <m/>
    <m/>
    <m/>
    <m/>
    <m/>
    <m/>
    <m/>
    <m/>
    <m/>
    <m/>
    <m/>
    <m/>
    <m/>
    <x v="18"/>
    <n v="0"/>
    <n v="0"/>
    <n v="0"/>
    <x v="0"/>
    <m/>
    <m/>
    <n v="17.899999999999999"/>
    <x v="0"/>
  </r>
  <r>
    <x v="41"/>
    <n v="26111"/>
    <x v="6057"/>
    <n v="312"/>
    <n v="45781"/>
    <n v="45945"/>
    <s v="Roly"/>
    <n v="45972"/>
    <s v="FASE 2"/>
    <s v="12/01/26- Transparencia le da al Ayuntamiento 20 dias para que responda la solicitud"/>
    <n v="0"/>
    <s v="23/01/26 Dicen que no responden a las preguntas porque no hay gatos comunitarios en el municipio."/>
    <m/>
    <m/>
    <m/>
    <m/>
    <m/>
    <m/>
    <m/>
    <m/>
    <m/>
    <m/>
    <m/>
    <m/>
    <m/>
    <m/>
    <m/>
    <m/>
    <m/>
    <m/>
    <x v="18"/>
    <n v="0"/>
    <n v="0"/>
    <n v="1"/>
    <x v="1"/>
    <m/>
    <m/>
    <n v="31.2"/>
    <x v="0"/>
  </r>
  <r>
    <x v="41"/>
    <n v="26112"/>
    <x v="6058"/>
    <n v="216"/>
    <n v="45781"/>
    <n v="45945"/>
    <s v="Roly"/>
    <n v="46010"/>
    <s v="FASE 2"/>
    <s v="19/12/25- Transparencia le da al Ayuntamiento 20 dias para que responda la solicitud"/>
    <n v="0"/>
    <m/>
    <m/>
    <m/>
    <m/>
    <m/>
    <m/>
    <m/>
    <m/>
    <m/>
    <m/>
    <m/>
    <m/>
    <m/>
    <m/>
    <m/>
    <m/>
    <m/>
    <m/>
    <m/>
    <x v="18"/>
    <n v="0"/>
    <n v="0"/>
    <n v="0"/>
    <x v="0"/>
    <m/>
    <m/>
    <n v="21.6"/>
    <x v="0"/>
  </r>
  <r>
    <x v="41"/>
    <n v="26113"/>
    <x v="6059"/>
    <n v="25"/>
    <m/>
    <m/>
    <s v="Roly"/>
    <s v="NO REGISTRADO EN REDSARA"/>
    <s v="ERROR"/>
    <m/>
    <n v="0"/>
    <m/>
    <m/>
    <m/>
    <m/>
    <m/>
    <m/>
    <m/>
    <m/>
    <m/>
    <m/>
    <m/>
    <m/>
    <m/>
    <m/>
    <m/>
    <m/>
    <m/>
    <m/>
    <m/>
    <x v="18"/>
    <n v="0"/>
    <n v="0"/>
    <n v="0"/>
    <x v="0"/>
    <m/>
    <m/>
    <n v="2.5"/>
    <x v="0"/>
  </r>
  <r>
    <x v="41"/>
    <n v="26114"/>
    <x v="6060"/>
    <n v="90"/>
    <n v="45781"/>
    <n v="45945"/>
    <s v="Roly"/>
    <n v="46010"/>
    <s v="FASE 2"/>
    <s v="19/12/25- Transparencia le da al Ayuntamiento 20 dias para que responda la solicitud"/>
    <n v="0"/>
    <m/>
    <m/>
    <m/>
    <m/>
    <m/>
    <m/>
    <m/>
    <m/>
    <m/>
    <m/>
    <m/>
    <m/>
    <m/>
    <m/>
    <m/>
    <m/>
    <m/>
    <m/>
    <m/>
    <x v="18"/>
    <n v="0"/>
    <n v="0"/>
    <n v="0"/>
    <x v="0"/>
    <m/>
    <m/>
    <n v="9"/>
    <x v="0"/>
  </r>
  <r>
    <x v="41"/>
    <n v="26115"/>
    <x v="6061"/>
    <n v="19"/>
    <m/>
    <m/>
    <s v="Roly"/>
    <s v="NO REGISTRADO EN REDSARA"/>
    <s v="ERROR"/>
    <s v="07/11/25-22/12/25. El Ayuntamiento dice que por sus caracteristicas estructurales, no dispone de recursos para atender la solicitud, ya que implica un esfuerzo desproporcionado y dificulta gravemente el normal funcionamiento de los servicios municipales ordinarios. "/>
    <n v="0"/>
    <m/>
    <m/>
    <m/>
    <m/>
    <m/>
    <m/>
    <m/>
    <m/>
    <m/>
    <m/>
    <m/>
    <m/>
    <m/>
    <m/>
    <m/>
    <m/>
    <m/>
    <m/>
    <m/>
    <x v="18"/>
    <n v="0"/>
    <n v="0"/>
    <n v="0"/>
    <x v="0"/>
    <m/>
    <m/>
    <n v="1.9"/>
    <x v="0"/>
  </r>
  <r>
    <x v="41"/>
    <n v="26117"/>
    <x v="6062"/>
    <n v="3754"/>
    <n v="45781"/>
    <n v="45945"/>
    <s v="Roly"/>
    <n v="45980"/>
    <s v="FASE 2"/>
    <s v="19/11/25. El Ayto. alega que, a pesar de conocer la Ley de Bienestar animal, carece en la actualidad de los recursos materiales, económicos y personales necesarios para llevar a cabo la implementación efectiva de dichos programas"/>
    <n v="0"/>
    <m/>
    <m/>
    <m/>
    <m/>
    <m/>
    <m/>
    <m/>
    <m/>
    <m/>
    <m/>
    <m/>
    <m/>
    <m/>
    <m/>
    <m/>
    <m/>
    <m/>
    <m/>
    <m/>
    <x v="18"/>
    <n v="0"/>
    <n v="0"/>
    <n v="0"/>
    <x v="0"/>
    <m/>
    <m/>
    <n v="375.4"/>
    <x v="0"/>
  </r>
  <r>
    <x v="41"/>
    <n v="26118"/>
    <x v="6063"/>
    <n v="64"/>
    <n v="45781"/>
    <n v="45945"/>
    <s v="Roly"/>
    <n v="46010"/>
    <s v="FASE 2"/>
    <s v="19/12/25- Transparencia le da al Ayuntamiento 20 dias para que responda la solicitud"/>
    <n v="0"/>
    <m/>
    <m/>
    <m/>
    <m/>
    <m/>
    <m/>
    <m/>
    <m/>
    <m/>
    <m/>
    <m/>
    <m/>
    <m/>
    <m/>
    <m/>
    <m/>
    <m/>
    <m/>
    <m/>
    <x v="18"/>
    <n v="0"/>
    <n v="0"/>
    <n v="0"/>
    <x v="0"/>
    <m/>
    <m/>
    <n v="6.4"/>
    <x v="0"/>
  </r>
  <r>
    <x v="41"/>
    <n v="26119"/>
    <x v="6064"/>
    <n v="223"/>
    <n v="45781"/>
    <n v="45945"/>
    <s v="Roly"/>
    <n v="46010"/>
    <s v="FASE 2"/>
    <s v="19/12/25- Transparencia le da al Ayuntamiento 20 dias para que responda la solicitud"/>
    <n v="0"/>
    <m/>
    <m/>
    <s v="No"/>
    <m/>
    <s v="No"/>
    <n v="0"/>
    <n v="250"/>
    <n v="250"/>
    <n v="0"/>
    <n v="0"/>
    <n v="0"/>
    <n v="0"/>
    <s v="No"/>
    <s v="No "/>
    <s v="No"/>
    <m/>
    <m/>
    <m/>
    <m/>
    <x v="18"/>
    <n v="0"/>
    <n v="0"/>
    <n v="12"/>
    <x v="1"/>
    <n v="1.1210762331838564"/>
    <n v="1.1210762331838564"/>
    <n v="22.3"/>
    <x v="0"/>
  </r>
  <r>
    <x v="41"/>
    <n v="26120"/>
    <x v="6065"/>
    <n v="2139"/>
    <n v="45781"/>
    <n v="45815"/>
    <s v="Roly"/>
    <n v="45790"/>
    <s v="FASE 2"/>
    <s v="07/06/25-Transparencia le da tres meses al Ayto. para que responda a mi peticion, si no responde se desestima el caso."/>
    <n v="0"/>
    <n v="0"/>
    <n v="0"/>
    <s v="Si"/>
    <s v="04/25"/>
    <s v="No"/>
    <n v="0"/>
    <m/>
    <n v="10000"/>
    <n v="0"/>
    <n v="0"/>
    <n v="0"/>
    <n v="0"/>
    <s v="TRAGSATEC"/>
    <s v="No "/>
    <s v="No"/>
    <m/>
    <m/>
    <m/>
    <m/>
    <x v="18"/>
    <n v="0"/>
    <n v="0"/>
    <n v="14"/>
    <x v="1"/>
    <m/>
    <n v="4.6750818139317438"/>
    <n v="213.9"/>
    <x v="0"/>
  </r>
  <r>
    <x v="41"/>
    <n v="26121"/>
    <x v="6066"/>
    <n v="31"/>
    <n v="45781"/>
    <n v="45945"/>
    <s v="Roly"/>
    <n v="46010"/>
    <s v="FASE 2"/>
    <s v="19/12/25- Transparencia le da al Ayuntamiento 20 dias para que responda la solicitud"/>
    <n v="0"/>
    <m/>
    <m/>
    <m/>
    <m/>
    <m/>
    <m/>
    <m/>
    <m/>
    <m/>
    <m/>
    <m/>
    <m/>
    <m/>
    <m/>
    <m/>
    <m/>
    <m/>
    <m/>
    <m/>
    <x v="18"/>
    <n v="0"/>
    <n v="0"/>
    <n v="0"/>
    <x v="0"/>
    <m/>
    <m/>
    <n v="3.1"/>
    <x v="0"/>
  </r>
  <r>
    <x v="41"/>
    <n v="26122"/>
    <x v="6067"/>
    <n v="153"/>
    <n v="45781"/>
    <n v="45945"/>
    <s v="Roly"/>
    <n v="45968"/>
    <s v="FASE 2"/>
    <s v="07/11/25-22/12/25. El Ayuntamiento dice que por sus caracteristicas estructurales, no dispone de recursos para atender la solicitud, ya que implica un esfuerzo desproporcionado y dificulta gravemente el normal funcionamiento de los servicios municipales ordinarios. "/>
    <n v="0"/>
    <m/>
    <m/>
    <m/>
    <m/>
    <m/>
    <m/>
    <m/>
    <m/>
    <m/>
    <m/>
    <m/>
    <m/>
    <m/>
    <m/>
    <m/>
    <m/>
    <m/>
    <m/>
    <m/>
    <x v="18"/>
    <n v="0"/>
    <n v="0"/>
    <n v="0"/>
    <x v="0"/>
    <m/>
    <m/>
    <n v="15.3"/>
    <x v="0"/>
  </r>
  <r>
    <x v="41"/>
    <n v="26123"/>
    <x v="6068"/>
    <n v="142"/>
    <n v="45781"/>
    <n v="45945"/>
    <s v="Roly"/>
    <n v="46010"/>
    <s v="FASE 2"/>
    <s v="19/12/25- Transparencia le da al Ayuntamiento 20 dias para que responda la solicitud"/>
    <n v="0"/>
    <m/>
    <m/>
    <m/>
    <m/>
    <m/>
    <m/>
    <m/>
    <m/>
    <m/>
    <m/>
    <m/>
    <m/>
    <m/>
    <m/>
    <m/>
    <m/>
    <m/>
    <m/>
    <m/>
    <x v="18"/>
    <n v="0"/>
    <n v="0"/>
    <n v="0"/>
    <x v="0"/>
    <m/>
    <m/>
    <n v="14.2"/>
    <x v="0"/>
  </r>
  <r>
    <x v="41"/>
    <n v="26124"/>
    <x v="6069"/>
    <n v="1065"/>
    <n v="45781"/>
    <n v="45945"/>
    <s v="Roly"/>
    <n v="46010"/>
    <s v="FASE 2"/>
    <s v="19/12/25- Transparencia le da al Ayuntamiento 20 dias para que responda la solicitud"/>
    <n v="0"/>
    <m/>
    <m/>
    <m/>
    <m/>
    <m/>
    <m/>
    <m/>
    <m/>
    <m/>
    <m/>
    <m/>
    <m/>
    <m/>
    <m/>
    <m/>
    <m/>
    <m/>
    <m/>
    <m/>
    <x v="18"/>
    <n v="0"/>
    <n v="0"/>
    <n v="0"/>
    <x v="0"/>
    <m/>
    <m/>
    <n v="106.5"/>
    <x v="0"/>
  </r>
  <r>
    <x v="41"/>
    <n v="26125"/>
    <x v="6070"/>
    <n v="4024"/>
    <n v="45781"/>
    <n v="45945"/>
    <s v="Roly"/>
    <n v="45968"/>
    <s v="FASE 2"/>
    <n v="45968"/>
    <n v="0"/>
    <m/>
    <n v="0"/>
    <s v="Si"/>
    <n v="45758"/>
    <s v="No"/>
    <n v="0"/>
    <n v="15000"/>
    <n v="0"/>
    <m/>
    <m/>
    <m/>
    <m/>
    <s v="No"/>
    <s v="No"/>
    <s v="No"/>
    <m/>
    <m/>
    <m/>
    <m/>
    <x v="18"/>
    <n v="0"/>
    <n v="0"/>
    <n v="10"/>
    <x v="1"/>
    <n v="3.7276341948310141"/>
    <n v="0"/>
    <n v="402.4"/>
    <x v="0"/>
  </r>
  <r>
    <x v="41"/>
    <n v="26126"/>
    <x v="6071"/>
    <n v="24"/>
    <n v="45781"/>
    <n v="45945"/>
    <s v="Roly"/>
    <n v="46010"/>
    <s v="FASE 2"/>
    <s v="19/12/25- Transparencia le da al Ayuntamiento 20 dias para que responda la solicitud"/>
    <n v="0"/>
    <m/>
    <m/>
    <m/>
    <m/>
    <m/>
    <m/>
    <m/>
    <m/>
    <m/>
    <m/>
    <m/>
    <m/>
    <m/>
    <m/>
    <m/>
    <m/>
    <m/>
    <m/>
    <m/>
    <x v="18"/>
    <n v="0"/>
    <n v="0"/>
    <n v="0"/>
    <x v="0"/>
    <m/>
    <m/>
    <n v="2.4"/>
    <x v="0"/>
  </r>
  <r>
    <x v="41"/>
    <n v="26127"/>
    <x v="6072"/>
    <n v="222"/>
    <n v="45781"/>
    <n v="45945"/>
    <s v="Roly"/>
    <n v="45973"/>
    <s v="FASE 2"/>
    <s v="12/11/25. El Ayuntamiento dice que por sus caracteristicas estructurales, no dispone de recursos para atender la solicitud, ya que implica un esfuerzo desproporcionado y dificulta gravemente el normal funcionamiento de los servicios municipales ordinarios. "/>
    <n v="0"/>
    <m/>
    <m/>
    <m/>
    <m/>
    <m/>
    <m/>
    <m/>
    <m/>
    <m/>
    <m/>
    <m/>
    <m/>
    <m/>
    <m/>
    <m/>
    <m/>
    <m/>
    <m/>
    <m/>
    <x v="18"/>
    <n v="0"/>
    <n v="0"/>
    <n v="0"/>
    <x v="0"/>
    <m/>
    <m/>
    <n v="22.2"/>
    <x v="0"/>
  </r>
  <r>
    <x v="41"/>
    <n v="26128"/>
    <x v="6073"/>
    <n v="125"/>
    <n v="45781"/>
    <n v="45945"/>
    <s v="Roly"/>
    <n v="45982"/>
    <s v="FASE 2"/>
    <s v="22/01/26- Transparencia le da al Ayuntamiento 20 dias para que responda la solicitud"/>
    <n v="0"/>
    <m/>
    <m/>
    <m/>
    <m/>
    <m/>
    <m/>
    <m/>
    <m/>
    <m/>
    <m/>
    <m/>
    <m/>
    <m/>
    <m/>
    <m/>
    <m/>
    <m/>
    <m/>
    <m/>
    <x v="18"/>
    <n v="0"/>
    <n v="0"/>
    <n v="0"/>
    <x v="0"/>
    <m/>
    <m/>
    <n v="12.5"/>
    <x v="0"/>
  </r>
  <r>
    <x v="41"/>
    <n v="26129"/>
    <x v="6074"/>
    <n v="1099"/>
    <n v="45781"/>
    <n v="45945"/>
    <s v="Roly"/>
    <n v="45975"/>
    <s v="FASE 2"/>
    <s v="12/01/26- Transparencia le da al Ayuntamiento 20 dias para que responda la solicitud"/>
    <n v="0"/>
    <m/>
    <m/>
    <m/>
    <m/>
    <m/>
    <m/>
    <m/>
    <m/>
    <m/>
    <m/>
    <m/>
    <m/>
    <m/>
    <m/>
    <m/>
    <m/>
    <m/>
    <m/>
    <m/>
    <x v="18"/>
    <n v="0"/>
    <n v="0"/>
    <n v="0"/>
    <x v="0"/>
    <m/>
    <m/>
    <n v="109.9"/>
    <x v="0"/>
  </r>
  <r>
    <x v="41"/>
    <n v="26130"/>
    <x v="6075"/>
    <n v="215"/>
    <n v="45781"/>
    <n v="45945"/>
    <s v="Roly"/>
    <m/>
    <s v="FASE 2"/>
    <m/>
    <n v="0"/>
    <m/>
    <m/>
    <m/>
    <m/>
    <m/>
    <m/>
    <m/>
    <m/>
    <m/>
    <m/>
    <m/>
    <m/>
    <m/>
    <m/>
    <m/>
    <m/>
    <m/>
    <m/>
    <m/>
    <x v="18"/>
    <n v="0"/>
    <n v="0"/>
    <n v="0"/>
    <x v="0"/>
    <m/>
    <m/>
    <n v="21.5"/>
    <x v="0"/>
  </r>
  <r>
    <x v="41"/>
    <n v="26131"/>
    <x v="6076"/>
    <n v="32"/>
    <n v="45781"/>
    <n v="45945"/>
    <s v="Roly"/>
    <n v="46010"/>
    <s v="FASE 2"/>
    <s v="19/12/25- Transparencia le da al Ayuntamiento 20 dias para que responda la solicitud"/>
    <n v="0"/>
    <m/>
    <m/>
    <m/>
    <m/>
    <m/>
    <m/>
    <m/>
    <m/>
    <m/>
    <m/>
    <m/>
    <m/>
    <m/>
    <m/>
    <m/>
    <m/>
    <m/>
    <m/>
    <m/>
    <x v="18"/>
    <n v="0"/>
    <n v="0"/>
    <n v="0"/>
    <x v="0"/>
    <m/>
    <m/>
    <n v="3.2"/>
    <x v="0"/>
  </r>
  <r>
    <x v="41"/>
    <n v="26132"/>
    <x v="6077"/>
    <n v="127"/>
    <m/>
    <m/>
    <s v="Roly"/>
    <s v="NO REGISTRADO EN REDSARA"/>
    <s v="ERROR"/>
    <m/>
    <n v="0"/>
    <m/>
    <m/>
    <m/>
    <m/>
    <m/>
    <m/>
    <m/>
    <m/>
    <m/>
    <m/>
    <m/>
    <m/>
    <m/>
    <m/>
    <m/>
    <m/>
    <m/>
    <m/>
    <m/>
    <x v="18"/>
    <n v="0"/>
    <n v="0"/>
    <n v="0"/>
    <x v="0"/>
    <m/>
    <m/>
    <n v="12.7"/>
    <x v="0"/>
  </r>
  <r>
    <x v="41"/>
    <n v="26139"/>
    <x v="6078"/>
    <n v="64"/>
    <n v="45781"/>
    <n v="45945"/>
    <s v="Roly"/>
    <n v="45964"/>
    <s v="FASE 2"/>
    <n v="45965"/>
    <n v="0"/>
    <m/>
    <n v="0"/>
    <s v="No"/>
    <m/>
    <s v="No"/>
    <n v="0"/>
    <m/>
    <m/>
    <n v="0"/>
    <n v="0"/>
    <n v="0"/>
    <n v="0"/>
    <s v="Gobierno de La Rioja"/>
    <s v="No"/>
    <s v="No"/>
    <m/>
    <m/>
    <m/>
    <m/>
    <x v="18"/>
    <n v="0"/>
    <n v="0"/>
    <n v="11"/>
    <x v="1"/>
    <m/>
    <m/>
    <n v="6.4"/>
    <x v="0"/>
  </r>
  <r>
    <x v="41"/>
    <n v="26142"/>
    <x v="6079"/>
    <n v="1014"/>
    <n v="45781"/>
    <n v="45945"/>
    <s v="Roly"/>
    <n v="45968"/>
    <s v="FASE 2"/>
    <n v="45968"/>
    <n v="0"/>
    <m/>
    <n v="0"/>
    <s v="No"/>
    <m/>
    <s v="No"/>
    <n v="0"/>
    <n v="0"/>
    <n v="2500"/>
    <n v="2"/>
    <n v="0"/>
    <n v="0"/>
    <n v="0"/>
    <s v="Centro de Animales de Compañía de Cañas y Veterinario de Haro"/>
    <s v="Mo"/>
    <s v="Si"/>
    <m/>
    <m/>
    <m/>
    <m/>
    <x v="18"/>
    <n v="0"/>
    <n v="0"/>
    <n v="13"/>
    <x v="1"/>
    <n v="0"/>
    <n v="2.4654832347140041"/>
    <n v="101.4"/>
    <x v="0"/>
  </r>
  <r>
    <x v="41"/>
    <n v="26134"/>
    <x v="6080"/>
    <n v="103"/>
    <n v="45781"/>
    <n v="45945"/>
    <s v="Roly"/>
    <n v="46010"/>
    <s v="FASE 2"/>
    <s v="19/12/25- Transparencia le da al Ayuntamiento 20 dias para que responda la solicitud"/>
    <n v="0"/>
    <m/>
    <m/>
    <m/>
    <m/>
    <m/>
    <m/>
    <m/>
    <m/>
    <m/>
    <m/>
    <m/>
    <m/>
    <m/>
    <m/>
    <m/>
    <m/>
    <m/>
    <m/>
    <m/>
    <x v="18"/>
    <n v="0"/>
    <n v="0"/>
    <n v="0"/>
    <x v="0"/>
    <m/>
    <m/>
    <n v="10.3"/>
    <x v="0"/>
  </r>
  <r>
    <x v="41"/>
    <n v="26135"/>
    <x v="6081"/>
    <n v="192"/>
    <n v="45781"/>
    <n v="45945"/>
    <s v="Roly"/>
    <n v="46010"/>
    <s v="FASE 2"/>
    <s v="19/12/25- Transparencia le da al Ayuntamiento 20 dias para que responda la solicitud"/>
    <n v="0"/>
    <m/>
    <m/>
    <m/>
    <m/>
    <m/>
    <m/>
    <m/>
    <m/>
    <m/>
    <m/>
    <m/>
    <m/>
    <m/>
    <m/>
    <m/>
    <m/>
    <m/>
    <m/>
    <m/>
    <x v="18"/>
    <n v="0"/>
    <n v="0"/>
    <n v="0"/>
    <x v="0"/>
    <m/>
    <m/>
    <n v="19.2"/>
    <x v="0"/>
  </r>
  <r>
    <x v="41"/>
    <n v="26136"/>
    <x v="6082"/>
    <n v="111"/>
    <n v="45781"/>
    <n v="45945"/>
    <s v="Roly"/>
    <n v="45968"/>
    <s v="FASE 2"/>
    <s v="12/01/26- Transparencia le da al Ayuntamiento 20 dias para que responda la solicitud. 07/11/25. El Ayuntamiento dice que por sus caracteristicas estructurales, no dispone de recursos para atender la solicitud, ya que implica un esfuerzo desproporcionado y dificulta gravemente el normal funcionamiento de los servicios municipales ordinarios. "/>
    <n v="0"/>
    <m/>
    <n v="0"/>
    <s v="No"/>
    <m/>
    <s v="No"/>
    <n v="0"/>
    <m/>
    <m/>
    <n v="0"/>
    <n v="0"/>
    <n v="0"/>
    <n v="0"/>
    <s v="No"/>
    <s v="No"/>
    <s v="No"/>
    <m/>
    <m/>
    <m/>
    <m/>
    <x v="18"/>
    <n v="0"/>
    <n v="0"/>
    <n v="11"/>
    <x v="1"/>
    <m/>
    <m/>
    <n v="11.1"/>
    <x v="0"/>
  </r>
  <r>
    <x v="41"/>
    <n v="26138"/>
    <x v="6083"/>
    <n v="6348"/>
    <n v="45781"/>
    <n v="45945"/>
    <s v="Roly"/>
    <m/>
    <s v="FASE 2"/>
    <s v="23/01/26- Transparencia le da al Ayuntamiento 20 dias para que responda la solicitud"/>
    <n v="0"/>
    <m/>
    <m/>
    <m/>
    <m/>
    <m/>
    <m/>
    <m/>
    <m/>
    <m/>
    <m/>
    <m/>
    <m/>
    <m/>
    <m/>
    <m/>
    <m/>
    <m/>
    <m/>
    <m/>
    <x v="18"/>
    <n v="0"/>
    <n v="0"/>
    <n v="0"/>
    <x v="0"/>
    <m/>
    <m/>
    <n v="634.79999999999995"/>
    <x v="0"/>
  </r>
  <r>
    <x v="41"/>
    <n v="26140"/>
    <x v="6084"/>
    <n v="254"/>
    <n v="45781"/>
    <n v="45945"/>
    <s v="Roly"/>
    <m/>
    <s v="FASE 2"/>
    <s v="23/01/26- Transparencia le da al Ayuntamiento 20 dias para que responda la solicitud"/>
    <n v="0"/>
    <m/>
    <m/>
    <m/>
    <m/>
    <m/>
    <m/>
    <m/>
    <m/>
    <m/>
    <m/>
    <m/>
    <m/>
    <m/>
    <m/>
    <m/>
    <m/>
    <m/>
    <m/>
    <m/>
    <x v="18"/>
    <n v="0"/>
    <n v="0"/>
    <n v="0"/>
    <x v="0"/>
    <m/>
    <m/>
    <n v="25.4"/>
    <x v="0"/>
  </r>
  <r>
    <x v="41"/>
    <n v="26141"/>
    <x v="6085"/>
    <n v="96"/>
    <n v="45781"/>
    <n v="45945"/>
    <s v="Roly"/>
    <n v="46010"/>
    <s v="FASE 2"/>
    <s v="19/12/25- Transparencia le da al Ayuntamiento 20 dias para que responda la solicitud"/>
    <n v="0"/>
    <m/>
    <m/>
    <m/>
    <m/>
    <m/>
    <m/>
    <m/>
    <m/>
    <m/>
    <m/>
    <m/>
    <m/>
    <m/>
    <m/>
    <m/>
    <m/>
    <m/>
    <m/>
    <m/>
    <x v="18"/>
    <n v="0"/>
    <n v="0"/>
    <n v="0"/>
    <x v="0"/>
    <m/>
    <m/>
    <n v="9.6"/>
    <x v="0"/>
  </r>
  <r>
    <x v="41"/>
    <n v="26143"/>
    <x v="6086"/>
    <n v="659"/>
    <n v="45781"/>
    <n v="45945"/>
    <s v="Roly"/>
    <n v="46013"/>
    <s v="FASE 2"/>
    <s v="22/12/25. El Ayuntamiento dice que por sus caracteristicas estructurales, no dispone de recursos para atender la solicitud, ya que implica un esfuerzo desproporcionado y dificulta gravemente el normal funcionamiento de los servicios municipales ordinarios. "/>
    <n v="0"/>
    <m/>
    <m/>
    <m/>
    <m/>
    <m/>
    <m/>
    <m/>
    <m/>
    <m/>
    <m/>
    <m/>
    <m/>
    <m/>
    <m/>
    <m/>
    <m/>
    <m/>
    <m/>
    <m/>
    <x v="18"/>
    <n v="0"/>
    <n v="0"/>
    <n v="0"/>
    <x v="0"/>
    <m/>
    <m/>
    <n v="65.900000000000006"/>
    <x v="0"/>
  </r>
  <r>
    <x v="41"/>
    <n v="26144"/>
    <x v="6087"/>
    <n v="217"/>
    <n v="45781"/>
    <n v="45945"/>
    <s v="Roly"/>
    <n v="45974"/>
    <s v="FASE 2"/>
    <n v="45974"/>
    <n v="0"/>
    <m/>
    <m/>
    <m/>
    <m/>
    <m/>
    <m/>
    <m/>
    <m/>
    <m/>
    <m/>
    <m/>
    <m/>
    <s v=" "/>
    <s v="No"/>
    <s v="No"/>
    <m/>
    <m/>
    <m/>
    <m/>
    <x v="18"/>
    <n v="0"/>
    <n v="0"/>
    <n v="3"/>
    <x v="1"/>
    <m/>
    <m/>
    <n v="21.7"/>
    <x v="0"/>
  </r>
  <r>
    <x v="41"/>
    <n v="26145"/>
    <x v="6088"/>
    <n v="260"/>
    <n v="45781"/>
    <n v="45945"/>
    <s v="Roly"/>
    <n v="45974"/>
    <s v="FASE 2"/>
    <s v="22/01/26- Transparencia le da al Ayuntamiento 20 dias para que responda la solicitud"/>
    <n v="0"/>
    <m/>
    <m/>
    <m/>
    <m/>
    <m/>
    <m/>
    <m/>
    <m/>
    <m/>
    <m/>
    <m/>
    <m/>
    <m/>
    <m/>
    <m/>
    <m/>
    <m/>
    <m/>
    <m/>
    <x v="18"/>
    <n v="0"/>
    <n v="0"/>
    <n v="0"/>
    <x v="0"/>
    <m/>
    <m/>
    <n v="26"/>
    <x v="0"/>
  </r>
  <r>
    <x v="41"/>
    <n v="26146"/>
    <x v="6089"/>
    <n v="85"/>
    <n v="45781"/>
    <n v="45945"/>
    <s v="Roly"/>
    <n v="46010"/>
    <s v="FASE 2"/>
    <s v="19/12/25- Transparencia le da al Ayuntamiento 20 dias para que responda la solicitud"/>
    <n v="0"/>
    <m/>
    <m/>
    <m/>
    <m/>
    <m/>
    <m/>
    <m/>
    <m/>
    <m/>
    <m/>
    <m/>
    <m/>
    <m/>
    <m/>
    <m/>
    <m/>
    <m/>
    <m/>
    <m/>
    <x v="18"/>
    <n v="0"/>
    <n v="0"/>
    <n v="0"/>
    <x v="0"/>
    <m/>
    <m/>
    <n v="8.5"/>
    <x v="0"/>
  </r>
  <r>
    <x v="41"/>
    <n v="26147"/>
    <x v="6090"/>
    <n v="39"/>
    <n v="45781"/>
    <n v="45945"/>
    <s v="Roly"/>
    <n v="45991"/>
    <s v="FASE 2"/>
    <s v="22/01/26- Transparencia le da al Ayuntamiento 20 dias para que responda la solicitud. 30/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
    <n v="0"/>
    <m/>
    <n v="0"/>
    <s v="No"/>
    <m/>
    <s v="No"/>
    <n v="0"/>
    <m/>
    <m/>
    <n v="0"/>
    <n v="0"/>
    <n v="0"/>
    <n v="0"/>
    <s v="No"/>
    <s v="No"/>
    <s v="No"/>
    <m/>
    <m/>
    <m/>
    <m/>
    <x v="18"/>
    <n v="0"/>
    <n v="0"/>
    <n v="11"/>
    <x v="1"/>
    <m/>
    <m/>
    <n v="3.9"/>
    <x v="0"/>
  </r>
  <r>
    <x v="41"/>
    <n v="26148"/>
    <x v="6091"/>
    <n v="171"/>
    <n v="45781"/>
    <n v="45945"/>
    <s v="Roly"/>
    <n v="45972"/>
    <s v="FASE 2"/>
    <s v="12/01/26- Transparencia le da al Ayuntamiento 20 dias para que responda la solicitud (Responden el 01/02/26) 11/11/25. El Ayuntamiento dice que por sus caracteristicas estructurales, no dispone de recursos para atender la solicitud, ya que implica un esfuerzo desproporcionado y dificulta gravemente el normal funcionamiento de los servicios municipales ordinarios. Ademas adjunta boletin oficial del Ayto. extenso que no responde a ninguna de las cuestiones."/>
    <n v="70"/>
    <s v="?"/>
    <n v="0.35"/>
    <s v="No"/>
    <m/>
    <s v="No"/>
    <n v="0"/>
    <n v="1500"/>
    <n v="1500"/>
    <n v="0"/>
    <n v="0"/>
    <n v="0"/>
    <n v="0"/>
    <s v="Veterinario Mariano Arnaiz Ruiz en Miranda de Ebro (Burgos)."/>
    <s v="Si"/>
    <s v="Si"/>
    <m/>
    <m/>
    <m/>
    <m/>
    <x v="18"/>
    <n v="0.35"/>
    <n v="24"/>
    <n v="15"/>
    <x v="1"/>
    <n v="8.7719298245614041"/>
    <n v="8.7719298245614041"/>
    <n v="17.100000000000001"/>
    <x v="3"/>
  </r>
  <r>
    <x v="41"/>
    <n v="26149"/>
    <x v="6092"/>
    <n v="45"/>
    <n v="45781"/>
    <n v="45945"/>
    <s v="Roly"/>
    <n v="46010"/>
    <s v="FASE 2"/>
    <s v="19/12/25- Transparencia le da al Ayuntamiento 20 dias para que responda la solicitud"/>
    <n v="0"/>
    <m/>
    <m/>
    <m/>
    <m/>
    <m/>
    <m/>
    <m/>
    <m/>
    <m/>
    <m/>
    <m/>
    <m/>
    <m/>
    <m/>
    <m/>
    <m/>
    <m/>
    <m/>
    <m/>
    <x v="18"/>
    <n v="0"/>
    <n v="0"/>
    <n v="0"/>
    <x v="0"/>
    <m/>
    <m/>
    <n v="4.5"/>
    <x v="0"/>
  </r>
  <r>
    <x v="41"/>
    <n v="26150"/>
    <x v="6093"/>
    <n v="122"/>
    <n v="45781"/>
    <n v="45945"/>
    <s v="Roly"/>
    <n v="46010"/>
    <s v="FASE 2"/>
    <s v="19/12/25- Transparencia le da al Ayuntamiento 20 dias para que responda la solicitud. 08/01/26. Me responde solo a traves de su sede electronica pero solo puedo entrar con certificado digital. No tengo opcion de abrir la notificacion"/>
    <n v="0"/>
    <m/>
    <m/>
    <m/>
    <m/>
    <m/>
    <m/>
    <m/>
    <m/>
    <m/>
    <m/>
    <m/>
    <m/>
    <m/>
    <m/>
    <m/>
    <m/>
    <m/>
    <m/>
    <m/>
    <x v="18"/>
    <n v="0"/>
    <n v="0"/>
    <n v="0"/>
    <x v="0"/>
    <m/>
    <m/>
    <n v="12.2"/>
    <x v="0"/>
  </r>
  <r>
    <x v="41"/>
    <n v="26153"/>
    <x v="6094"/>
    <n v="8"/>
    <n v="45781"/>
    <n v="45945"/>
    <s v="Roly"/>
    <n v="45991"/>
    <s v="FASE 2"/>
    <s v="22/01/26- Transparencia le da al Ayuntamiento 20 dias para que responda la solicitud. 30/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
    <n v="0"/>
    <m/>
    <n v="0"/>
    <s v="No"/>
    <m/>
    <s v="No"/>
    <n v="0"/>
    <m/>
    <m/>
    <n v="0"/>
    <n v="0"/>
    <n v="0"/>
    <n v="0"/>
    <s v="No"/>
    <s v="No"/>
    <s v="No"/>
    <m/>
    <m/>
    <m/>
    <m/>
    <x v="18"/>
    <n v="0"/>
    <n v="0"/>
    <n v="11"/>
    <x v="1"/>
    <m/>
    <m/>
    <n v="0.8"/>
    <x v="0"/>
  </r>
  <r>
    <x v="41"/>
    <n v="26151"/>
    <x v="6095"/>
    <n v="458"/>
    <n v="45781"/>
    <n v="45945"/>
    <s v="Roly"/>
    <n v="45967"/>
    <s v="FASE 2"/>
    <s v="23/01/26- Transparencia le da al Ayuntamiento 20 dias para que responda la solicitud. Responden el 23/02/26. 06/11/25.  El Ayto. alega: que la solicitud tiene carácter abusivo de acuerdo a la finalidad de transparencia, pues la información solicitada sobrepasa los límites normales del ejercicio del derecho de acceso a la información con el que cuentan los ciudadanos, tanto en cantidad como respecto de los años solicitados, pero es que además, de ser atendida, obligaría a paralizar el resto de la gestión de este Ayuntamiento."/>
    <n v="0"/>
    <m/>
    <n v="0"/>
    <s v="No"/>
    <m/>
    <s v="No"/>
    <n v="0"/>
    <m/>
    <m/>
    <n v="0"/>
    <n v="0"/>
    <n v="0"/>
    <n v="0"/>
    <s v="No"/>
    <s v="No"/>
    <s v="No"/>
    <m/>
    <m/>
    <m/>
    <m/>
    <x v="18"/>
    <n v="0"/>
    <n v="0"/>
    <n v="11"/>
    <x v="1"/>
    <m/>
    <m/>
    <n v="45.8"/>
    <x v="0"/>
  </r>
  <r>
    <x v="41"/>
    <n v="26152"/>
    <x v="6096"/>
    <n v="55"/>
    <n v="45781"/>
    <n v="45945"/>
    <s v="Roly"/>
    <n v="46010"/>
    <s v="FASE 2"/>
    <s v="19/12/25- Transparencia le da al Ayuntamiento 20 dias para que responda la solicitud"/>
    <n v="0"/>
    <m/>
    <m/>
    <m/>
    <m/>
    <m/>
    <m/>
    <m/>
    <m/>
    <m/>
    <m/>
    <m/>
    <m/>
    <m/>
    <m/>
    <m/>
    <m/>
    <m/>
    <m/>
    <m/>
    <x v="18"/>
    <n v="0"/>
    <n v="0"/>
    <n v="0"/>
    <x v="0"/>
    <m/>
    <m/>
    <n v="5.5"/>
    <x v="0"/>
  </r>
  <r>
    <x v="41"/>
    <n v="26154"/>
    <x v="6097"/>
    <n v="7"/>
    <n v="45781"/>
    <n v="45945"/>
    <s v="Roly"/>
    <n v="46045"/>
    <s v="FASE 2"/>
    <s v="23/01/26- Transparencia le da al Ayuntamiento 20 dias para que responda la solicitud"/>
    <n v="0"/>
    <m/>
    <m/>
    <m/>
    <m/>
    <m/>
    <m/>
    <m/>
    <m/>
    <m/>
    <m/>
    <m/>
    <m/>
    <m/>
    <m/>
    <m/>
    <m/>
    <m/>
    <m/>
    <m/>
    <x v="18"/>
    <n v="0"/>
    <n v="0"/>
    <n v="0"/>
    <x v="0"/>
    <m/>
    <m/>
    <n v="0.7"/>
    <x v="0"/>
  </r>
  <r>
    <x v="41"/>
    <n v="26155"/>
    <x v="6098"/>
    <n v="146"/>
    <n v="45781"/>
    <n v="45945"/>
    <s v="Roly"/>
    <n v="46010"/>
    <s v="FASE 2"/>
    <s v="19/12/25- Transparencia le da al Ayuntamiento 20 dias para que responda la solicitud"/>
    <n v="0"/>
    <m/>
    <m/>
    <m/>
    <m/>
    <m/>
    <m/>
    <m/>
    <m/>
    <m/>
    <m/>
    <m/>
    <m/>
    <m/>
    <m/>
    <m/>
    <m/>
    <m/>
    <m/>
    <m/>
    <x v="18"/>
    <n v="0"/>
    <n v="0"/>
    <n v="0"/>
    <x v="0"/>
    <m/>
    <m/>
    <n v="14.6"/>
    <x v="0"/>
  </r>
  <r>
    <x v="41"/>
    <n v="26157"/>
    <x v="6099"/>
    <n v="374"/>
    <n v="45781"/>
    <n v="45945"/>
    <s v="Roly"/>
    <n v="46010"/>
    <s v="FASE 2"/>
    <s v="19/12/25- Transparencia le da al Ayuntamiento 20 dias para que responda la solicitud"/>
    <n v="0"/>
    <m/>
    <m/>
    <m/>
    <m/>
    <m/>
    <m/>
    <m/>
    <m/>
    <m/>
    <m/>
    <m/>
    <m/>
    <m/>
    <m/>
    <m/>
    <m/>
    <m/>
    <m/>
    <m/>
    <x v="18"/>
    <n v="0"/>
    <n v="0"/>
    <n v="0"/>
    <x v="0"/>
    <m/>
    <m/>
    <n v="37.4"/>
    <x v="0"/>
  </r>
  <r>
    <x v="41"/>
    <n v="26158"/>
    <x v="6100"/>
    <n v="367"/>
    <n v="45781"/>
    <n v="45945"/>
    <s v="Roly"/>
    <n v="45974"/>
    <s v="FASE 2"/>
    <n v="45974"/>
    <n v="0"/>
    <m/>
    <m/>
    <m/>
    <m/>
    <m/>
    <m/>
    <m/>
    <m/>
    <m/>
    <m/>
    <m/>
    <m/>
    <m/>
    <m/>
    <m/>
    <m/>
    <m/>
    <m/>
    <m/>
    <x v="18"/>
    <n v="0"/>
    <n v="0"/>
    <n v="0"/>
    <x v="0"/>
    <m/>
    <m/>
    <n v="36.700000000000003"/>
    <x v="0"/>
  </r>
  <r>
    <x v="41"/>
    <n v="26160"/>
    <x v="6101"/>
    <n v="990"/>
    <n v="45781"/>
    <n v="45945"/>
    <s v="Roly"/>
    <n v="45968"/>
    <s v="FASE 2"/>
    <s v="12/01/26- Transparencia le da al Ayuntamiento 20 dias para que responda la solicitud"/>
    <n v="0"/>
    <m/>
    <m/>
    <m/>
    <m/>
    <m/>
    <m/>
    <m/>
    <m/>
    <m/>
    <m/>
    <m/>
    <m/>
    <m/>
    <m/>
    <m/>
    <m/>
    <m/>
    <m/>
    <m/>
    <x v="18"/>
    <n v="0"/>
    <n v="0"/>
    <n v="0"/>
    <x v="0"/>
    <m/>
    <m/>
    <n v="99"/>
    <x v="0"/>
  </r>
  <r>
    <x v="41"/>
    <n v="26161"/>
    <x v="6102"/>
    <n v="12"/>
    <n v="45781"/>
    <n v="45945"/>
    <s v="Roly"/>
    <n v="46010"/>
    <s v="FASE 2"/>
    <s v="19/12/25- Transparencia le da al Ayuntamiento 20 dias para que responda la solicitud"/>
    <n v="0"/>
    <m/>
    <m/>
    <m/>
    <m/>
    <m/>
    <m/>
    <m/>
    <m/>
    <m/>
    <m/>
    <m/>
    <m/>
    <m/>
    <m/>
    <m/>
    <m/>
    <m/>
    <m/>
    <m/>
    <x v="18"/>
    <n v="0"/>
    <n v="0"/>
    <n v="0"/>
    <x v="0"/>
    <m/>
    <m/>
    <n v="1.2"/>
    <x v="0"/>
  </r>
  <r>
    <x v="41"/>
    <n v="26162"/>
    <x v="6103"/>
    <n v="132"/>
    <n v="45781"/>
    <n v="45945"/>
    <s v="Roly"/>
    <n v="46010"/>
    <s v="FASE 2"/>
    <s v="19/12/25- Transparencia le da al Ayuntamiento 20 dias para que responda la solicitud"/>
    <n v="0"/>
    <m/>
    <m/>
    <m/>
    <m/>
    <m/>
    <m/>
    <m/>
    <m/>
    <m/>
    <m/>
    <m/>
    <m/>
    <m/>
    <m/>
    <m/>
    <m/>
    <m/>
    <m/>
    <m/>
    <x v="18"/>
    <n v="0"/>
    <n v="0"/>
    <n v="0"/>
    <x v="0"/>
    <m/>
    <m/>
    <n v="13.2"/>
    <x v="0"/>
  </r>
  <r>
    <x v="41"/>
    <n v="26163"/>
    <x v="6104"/>
    <n v="189"/>
    <n v="45781"/>
    <n v="45945"/>
    <s v="Roly"/>
    <n v="45974"/>
    <s v="FASE 2"/>
    <s v="12/01/26- Transparencia le da al Ayuntamiento 20 dias para que responda la solicitud"/>
    <n v="0"/>
    <m/>
    <m/>
    <m/>
    <m/>
    <m/>
    <m/>
    <m/>
    <m/>
    <m/>
    <m/>
    <m/>
    <m/>
    <m/>
    <m/>
    <m/>
    <m/>
    <m/>
    <m/>
    <m/>
    <x v="18"/>
    <n v="0"/>
    <n v="0"/>
    <n v="0"/>
    <x v="0"/>
    <m/>
    <m/>
    <n v="18.899999999999999"/>
    <x v="0"/>
  </r>
  <r>
    <x v="41"/>
    <n v="26164"/>
    <x v="6105"/>
    <n v="51"/>
    <m/>
    <m/>
    <s v="Roly"/>
    <s v="NO REGISTRADO EN REDSARA"/>
    <s v="ERROR"/>
    <m/>
    <n v="0"/>
    <m/>
    <m/>
    <m/>
    <m/>
    <m/>
    <m/>
    <m/>
    <m/>
    <m/>
    <m/>
    <m/>
    <m/>
    <m/>
    <m/>
    <m/>
    <m/>
    <m/>
    <m/>
    <m/>
    <x v="18"/>
    <n v="0"/>
    <n v="0"/>
    <n v="0"/>
    <x v="0"/>
    <m/>
    <m/>
    <n v="5.0999999999999996"/>
    <x v="0"/>
  </r>
  <r>
    <x v="41"/>
    <n v="26165"/>
    <x v="6106"/>
    <n v="379"/>
    <n v="45781"/>
    <n v="45945"/>
    <s v="Roly"/>
    <n v="45965"/>
    <s v="FASE 2"/>
    <s v="12/01/26- Transparencia le da al Ayuntamiento 20 dias para que responda la solicitud"/>
    <n v="0"/>
    <m/>
    <m/>
    <m/>
    <m/>
    <m/>
    <m/>
    <m/>
    <m/>
    <m/>
    <m/>
    <m/>
    <m/>
    <m/>
    <m/>
    <m/>
    <m/>
    <m/>
    <m/>
    <m/>
    <x v="18"/>
    <n v="0"/>
    <n v="0"/>
    <n v="0"/>
    <x v="0"/>
    <m/>
    <m/>
    <n v="37.9"/>
    <x v="0"/>
  </r>
  <r>
    <x v="41"/>
    <n v="26166"/>
    <x v="6107"/>
    <n v="161"/>
    <n v="45781"/>
    <n v="45945"/>
    <s v="Roly"/>
    <n v="46010"/>
    <s v="FASE 2"/>
    <s v="19/12/25- Transparencia le da al Ayuntamiento 20 dias para que responda la solicitud"/>
    <n v="0"/>
    <m/>
    <m/>
    <m/>
    <m/>
    <m/>
    <m/>
    <m/>
    <m/>
    <m/>
    <m/>
    <m/>
    <m/>
    <m/>
    <m/>
    <m/>
    <m/>
    <m/>
    <m/>
    <m/>
    <x v="18"/>
    <n v="0"/>
    <n v="0"/>
    <n v="0"/>
    <x v="0"/>
    <m/>
    <m/>
    <n v="16.100000000000001"/>
    <x v="0"/>
  </r>
  <r>
    <x v="41"/>
    <n v="26167"/>
    <x v="6108"/>
    <n v="73"/>
    <n v="45781"/>
    <n v="45945"/>
    <s v="Roly"/>
    <n v="45972"/>
    <s v="FASE 2"/>
    <s v="12/01/26- Transparencia le da al Ayuntamiento 20 dias para que responda la solicitud"/>
    <n v="0"/>
    <m/>
    <m/>
    <m/>
    <m/>
    <m/>
    <m/>
    <m/>
    <m/>
    <m/>
    <m/>
    <m/>
    <m/>
    <m/>
    <m/>
    <m/>
    <m/>
    <m/>
    <m/>
    <m/>
    <x v="18"/>
    <n v="0"/>
    <n v="0"/>
    <n v="0"/>
    <x v="0"/>
    <m/>
    <m/>
    <n v="7.3"/>
    <x v="0"/>
  </r>
  <r>
    <x v="41"/>
    <n v="26168"/>
    <x v="6109"/>
    <n v="9207"/>
    <n v="45781"/>
    <n v="45945"/>
    <s v="Roly"/>
    <n v="45974"/>
    <s v="FASE 2"/>
    <n v="45974"/>
    <n v="250"/>
    <s v="05/25"/>
    <n v="0.3"/>
    <s v="Si"/>
    <n v="45842"/>
    <s v="Si"/>
    <m/>
    <n v="6626.5"/>
    <n v="0"/>
    <m/>
    <m/>
    <n v="0"/>
    <n v="0"/>
    <s v="No "/>
    <s v="No especifica"/>
    <s v="No especifica"/>
    <m/>
    <m/>
    <m/>
    <m/>
    <x v="18"/>
    <n v="0.3"/>
    <n v="75"/>
    <n v="13"/>
    <x v="1"/>
    <n v="0.71972412294992938"/>
    <n v="0"/>
    <n v="920.7"/>
    <x v="1"/>
  </r>
  <r>
    <x v="41"/>
    <n v="26169"/>
    <x v="6110"/>
    <n v="71"/>
    <n v="45781"/>
    <n v="45945"/>
    <s v="Roly"/>
    <m/>
    <s v="FASE 2"/>
    <s v="23/01/26- Transparencia le da al Ayuntamiento 20 dias para que responda la solicitud"/>
    <n v="0"/>
    <m/>
    <m/>
    <m/>
    <m/>
    <m/>
    <m/>
    <m/>
    <m/>
    <m/>
    <m/>
    <m/>
    <m/>
    <m/>
    <m/>
    <m/>
    <m/>
    <m/>
    <m/>
    <m/>
    <x v="18"/>
    <n v="0"/>
    <n v="0"/>
    <n v="0"/>
    <x v="0"/>
    <m/>
    <m/>
    <n v="7.1"/>
    <x v="0"/>
  </r>
  <r>
    <x v="41"/>
    <n v="26170"/>
    <x v="6111"/>
    <n v="617"/>
    <n v="45781"/>
    <m/>
    <s v="Roly"/>
    <n v="45825"/>
    <s v="OK"/>
    <m/>
    <n v="0"/>
    <m/>
    <m/>
    <s v="No"/>
    <m/>
    <s v="No"/>
    <n v="0"/>
    <n v="0"/>
    <n v="0"/>
    <n v="10"/>
    <n v="0"/>
    <n v="0"/>
    <n v="0"/>
    <s v="TRAGSATEC"/>
    <s v="No"/>
    <s v="No"/>
    <m/>
    <m/>
    <m/>
    <m/>
    <x v="18"/>
    <n v="0"/>
    <n v="0"/>
    <n v="12"/>
    <x v="1"/>
    <n v="0"/>
    <n v="0"/>
    <n v="61.7"/>
    <x v="0"/>
  </r>
  <r>
    <x v="41"/>
    <n v="26171"/>
    <x v="6112"/>
    <n v="147"/>
    <n v="45781"/>
    <n v="45945"/>
    <s v="Roly"/>
    <n v="45975"/>
    <s v="FASE 2"/>
    <s v="1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n v="0"/>
    <m/>
    <m/>
    <m/>
    <m/>
    <m/>
    <m/>
    <m/>
    <m/>
    <m/>
    <m/>
    <m/>
    <m/>
    <m/>
    <m/>
    <m/>
    <m/>
    <m/>
    <m/>
    <m/>
    <x v="18"/>
    <n v="0"/>
    <n v="0"/>
    <n v="0"/>
    <x v="0"/>
    <m/>
    <m/>
    <n v="14.7"/>
    <x v="0"/>
  </r>
  <r>
    <x v="41"/>
    <n v="26172"/>
    <x v="6113"/>
    <n v="27"/>
    <n v="45781"/>
    <n v="45945"/>
    <s v="Roly"/>
    <n v="45975"/>
    <s v="FASE 2"/>
    <s v="1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n v="0"/>
    <m/>
    <m/>
    <m/>
    <m/>
    <m/>
    <m/>
    <m/>
    <m/>
    <m/>
    <m/>
    <m/>
    <m/>
    <m/>
    <m/>
    <m/>
    <m/>
    <m/>
    <m/>
    <m/>
    <x v="18"/>
    <n v="0"/>
    <n v="0"/>
    <n v="0"/>
    <x v="0"/>
    <m/>
    <m/>
    <n v="2.7"/>
    <x v="0"/>
  </r>
  <r>
    <x v="41"/>
    <n v="26173"/>
    <x v="6114"/>
    <n v="4"/>
    <m/>
    <m/>
    <s v="Roly"/>
    <s v="NO REGISTRADO EN REDSARA"/>
    <s v="ERROR"/>
    <m/>
    <n v="0"/>
    <m/>
    <m/>
    <m/>
    <m/>
    <m/>
    <m/>
    <m/>
    <m/>
    <m/>
    <m/>
    <m/>
    <m/>
    <m/>
    <m/>
    <m/>
    <m/>
    <m/>
    <m/>
    <m/>
    <x v="18"/>
    <n v="0"/>
    <n v="0"/>
    <n v="0"/>
    <x v="0"/>
    <m/>
    <m/>
    <n v="0.4"/>
    <x v="0"/>
  </r>
  <r>
    <x v="41"/>
    <n v="26174"/>
    <x v="6115"/>
    <n v="130"/>
    <n v="45781"/>
    <n v="45945"/>
    <s v="Roly"/>
    <n v="45970"/>
    <s v="FASE 2"/>
    <s v="12/01/26- Transparencia le da al Ayuntamiento 20 dias para que responda la solicitud"/>
    <n v="0"/>
    <m/>
    <m/>
    <m/>
    <m/>
    <m/>
    <m/>
    <m/>
    <m/>
    <m/>
    <m/>
    <m/>
    <m/>
    <m/>
    <m/>
    <m/>
    <m/>
    <m/>
    <m/>
    <m/>
    <x v="18"/>
    <n v="0"/>
    <n v="0"/>
    <n v="0"/>
    <x v="0"/>
    <m/>
    <m/>
    <n v="13"/>
    <x v="0"/>
  </r>
  <r>
    <x v="41"/>
    <n v="26175"/>
    <x v="6116"/>
    <n v="41"/>
    <n v="45781"/>
    <n v="45945"/>
    <s v="Roly"/>
    <n v="46010"/>
    <s v="FASE 2"/>
    <s v="19/12/25- Transparencia le da al Ayuntamiento 20 dias para que responda la solicitud"/>
    <n v="0"/>
    <m/>
    <m/>
    <m/>
    <m/>
    <m/>
    <m/>
    <m/>
    <m/>
    <m/>
    <m/>
    <m/>
    <m/>
    <m/>
    <m/>
    <m/>
    <m/>
    <m/>
    <m/>
    <m/>
    <x v="18"/>
    <n v="0"/>
    <n v="0"/>
    <n v="0"/>
    <x v="0"/>
    <m/>
    <m/>
    <n v="4.0999999999999996"/>
    <x v="0"/>
  </r>
  <r>
    <x v="41"/>
    <n v="26176"/>
    <x v="6117"/>
    <n v="75"/>
    <n v="45781"/>
    <n v="45945"/>
    <s v="Roly"/>
    <n v="46010"/>
    <s v="FASE 2"/>
    <s v="19/12/25- Transparencia le da al Ayuntamiento 20 dias para que responda la solicitud"/>
    <n v="0"/>
    <m/>
    <m/>
    <m/>
    <m/>
    <m/>
    <m/>
    <m/>
    <m/>
    <m/>
    <m/>
    <m/>
    <m/>
    <m/>
    <m/>
    <m/>
    <m/>
    <m/>
    <m/>
    <m/>
    <x v="18"/>
    <n v="0"/>
    <n v="0"/>
    <n v="0"/>
    <x v="0"/>
    <m/>
    <m/>
    <n v="7.5"/>
    <x v="0"/>
  </r>
  <r>
    <x v="41"/>
    <n v="26177"/>
    <x v="6118"/>
    <n v="348"/>
    <n v="45781"/>
    <m/>
    <s v="Roly"/>
    <n v="45819"/>
    <s v="OK"/>
    <m/>
    <n v="0"/>
    <m/>
    <m/>
    <s v="No"/>
    <m/>
    <s v="No"/>
    <n v="0"/>
    <n v="0"/>
    <n v="0"/>
    <n v="0"/>
    <n v="0"/>
    <n v="0"/>
    <n v="0"/>
    <s v="No"/>
    <s v="No"/>
    <s v="No"/>
    <m/>
    <m/>
    <m/>
    <m/>
    <x v="18"/>
    <n v="0"/>
    <n v="0"/>
    <n v="12"/>
    <x v="1"/>
    <n v="0"/>
    <n v="0"/>
    <n v="34.799999999999997"/>
    <x v="0"/>
  </r>
  <r>
    <x v="41"/>
    <n v="26179"/>
    <x v="6119"/>
    <n v="40"/>
    <n v="45781"/>
    <n v="45945"/>
    <s v="Roly"/>
    <n v="46010"/>
    <s v="FASE 2"/>
    <s v="19/12/25- Transparencia le da al Ayuntamiento 20 dias para que responda la solicitud"/>
    <n v="0"/>
    <m/>
    <m/>
    <m/>
    <m/>
    <m/>
    <m/>
    <m/>
    <m/>
    <m/>
    <m/>
    <m/>
    <m/>
    <m/>
    <m/>
    <m/>
    <m/>
    <m/>
    <m/>
    <m/>
    <x v="18"/>
    <n v="0"/>
    <n v="0"/>
    <n v="0"/>
    <x v="0"/>
    <m/>
    <m/>
    <n v="4"/>
    <x v="0"/>
  </r>
  <r>
    <x v="41"/>
    <n v="26180"/>
    <x v="6120"/>
    <n v="255"/>
    <n v="45781"/>
    <n v="45945"/>
    <s v="Roly"/>
    <n v="46010"/>
    <s v="FASE 2"/>
    <s v="19/12/25- Transparencia le da al Ayuntamiento 20 dias para que responda la solicitud"/>
    <n v="0"/>
    <m/>
    <m/>
    <m/>
    <m/>
    <m/>
    <m/>
    <m/>
    <m/>
    <m/>
    <m/>
    <m/>
    <m/>
    <m/>
    <m/>
    <m/>
    <m/>
    <m/>
    <m/>
    <m/>
    <x v="18"/>
    <n v="0"/>
    <n v="0"/>
    <n v="0"/>
    <x v="0"/>
    <m/>
    <m/>
    <n v="25.5"/>
    <x v="0"/>
  </r>
  <r>
    <x v="41"/>
    <n v="26181"/>
    <x v="6121"/>
    <n v="14"/>
    <n v="45781"/>
    <n v="45945"/>
    <s v="Roly"/>
    <n v="45982"/>
    <s v="FASE 2"/>
    <s v="21/11/25. El Ayuntamiento dice que por sus caracteristicas estructurales, no dispone de recursos para atender la solicitud, ya que implica un esfuerzo desproporcionado y dificulta gravemente el normal funcionamiento de los servicios municipales ordinarios."/>
    <n v="0"/>
    <m/>
    <m/>
    <m/>
    <m/>
    <m/>
    <m/>
    <m/>
    <m/>
    <m/>
    <m/>
    <m/>
    <m/>
    <m/>
    <m/>
    <m/>
    <m/>
    <m/>
    <m/>
    <m/>
    <x v="18"/>
    <n v="0"/>
    <n v="0"/>
    <n v="0"/>
    <x v="0"/>
    <m/>
    <m/>
    <n v="1.4"/>
    <x v="0"/>
  </r>
  <r>
    <x v="41"/>
    <n v="26183"/>
    <x v="6122"/>
    <n v="86"/>
    <n v="45781"/>
    <n v="45945"/>
    <s v="Roly"/>
    <n v="46010"/>
    <s v="FASE 2"/>
    <s v="19/12/25- Transparencia le da al Ayuntamiento 20 dias para que responda la solicitud. Responden el 14/01/26"/>
    <n v="0"/>
    <m/>
    <n v="0"/>
    <s v="No"/>
    <m/>
    <s v="No"/>
    <n v="0"/>
    <m/>
    <m/>
    <m/>
    <m/>
    <m/>
    <m/>
    <s v="No"/>
    <s v="No"/>
    <s v="Sin recursos para contratar un veterinaro 24/7"/>
    <m/>
    <m/>
    <m/>
    <m/>
    <x v="18"/>
    <n v="0"/>
    <n v="0"/>
    <n v="7"/>
    <x v="1"/>
    <m/>
    <m/>
    <n v="8.6"/>
    <x v="0"/>
  </r>
  <r>
    <x v="42"/>
    <n v="41001"/>
    <x v="6123"/>
    <n v="2042"/>
    <n v="45774"/>
    <n v="45963"/>
    <s v="Miriam"/>
    <n v="46029"/>
    <s v="Fase 2"/>
    <m/>
    <n v="0"/>
    <s v="No contestan"/>
    <m/>
    <s v="No. Futurible"/>
    <m/>
    <s v="No contestan"/>
    <m/>
    <m/>
    <m/>
    <m/>
    <m/>
    <m/>
    <m/>
    <s v="Nada relacionado con Colonias felinas "/>
    <s v="No contestan"/>
    <s v="No contestan"/>
    <m/>
    <m/>
    <m/>
    <m/>
    <x v="3"/>
    <n v="0"/>
    <n v="0"/>
    <n v="6"/>
    <x v="1"/>
    <m/>
    <m/>
    <n v="204.2"/>
    <x v="0"/>
  </r>
  <r>
    <x v="42"/>
    <n v="41002"/>
    <x v="6124"/>
    <n v="1673"/>
    <n v="45774"/>
    <m/>
    <s v="Lara"/>
    <m/>
    <m/>
    <m/>
    <n v="0"/>
    <m/>
    <m/>
    <m/>
    <m/>
    <m/>
    <m/>
    <m/>
    <m/>
    <m/>
    <m/>
    <m/>
    <m/>
    <m/>
    <m/>
    <m/>
    <m/>
    <m/>
    <m/>
    <m/>
    <x v="3"/>
    <n v="0"/>
    <n v="0"/>
    <n v="0"/>
    <x v="0"/>
    <m/>
    <m/>
    <n v="167.3"/>
    <x v="0"/>
  </r>
  <r>
    <x v="42"/>
    <n v="41003"/>
    <x v="6125"/>
    <n v="3223"/>
    <n v="45774"/>
    <m/>
    <s v="Lara"/>
    <m/>
    <m/>
    <m/>
    <n v="0"/>
    <m/>
    <m/>
    <m/>
    <m/>
    <m/>
    <m/>
    <m/>
    <m/>
    <m/>
    <m/>
    <m/>
    <m/>
    <m/>
    <m/>
    <m/>
    <m/>
    <m/>
    <m/>
    <m/>
    <x v="3"/>
    <n v="0"/>
    <n v="0"/>
    <n v="0"/>
    <x v="0"/>
    <m/>
    <m/>
    <n v="322.3"/>
    <x v="0"/>
  </r>
  <r>
    <x v="42"/>
    <n v="41004"/>
    <x v="6126"/>
    <n v="76922"/>
    <n v="45774"/>
    <m/>
    <s v="Lara"/>
    <m/>
    <m/>
    <m/>
    <n v="0"/>
    <m/>
    <m/>
    <m/>
    <m/>
    <m/>
    <m/>
    <m/>
    <m/>
    <m/>
    <m/>
    <m/>
    <m/>
    <m/>
    <m/>
    <m/>
    <m/>
    <m/>
    <m/>
    <m/>
    <x v="3"/>
    <n v="0"/>
    <n v="0"/>
    <n v="0"/>
    <x v="0"/>
    <m/>
    <m/>
    <n v="7692.2"/>
    <x v="0"/>
  </r>
  <r>
    <x v="42"/>
    <n v="41005"/>
    <x v="6127"/>
    <n v="12250"/>
    <n v="45774"/>
    <m/>
    <s v="Lara"/>
    <m/>
    <m/>
    <m/>
    <n v="0"/>
    <m/>
    <m/>
    <m/>
    <m/>
    <m/>
    <m/>
    <m/>
    <m/>
    <m/>
    <m/>
    <m/>
    <m/>
    <m/>
    <m/>
    <m/>
    <m/>
    <m/>
    <m/>
    <m/>
    <x v="3"/>
    <n v="0"/>
    <n v="0"/>
    <n v="0"/>
    <x v="0"/>
    <m/>
    <m/>
    <n v="1225"/>
    <x v="0"/>
  </r>
  <r>
    <x v="42"/>
    <n v="41006"/>
    <x v="6128"/>
    <n v="3279"/>
    <n v="45774"/>
    <m/>
    <s v="Lara"/>
    <m/>
    <m/>
    <m/>
    <n v="0"/>
    <m/>
    <m/>
    <m/>
    <m/>
    <m/>
    <m/>
    <m/>
    <m/>
    <m/>
    <m/>
    <m/>
    <m/>
    <m/>
    <m/>
    <m/>
    <m/>
    <m/>
    <m/>
    <m/>
    <x v="3"/>
    <n v="0"/>
    <n v="0"/>
    <n v="0"/>
    <x v="0"/>
    <m/>
    <m/>
    <n v="327.9"/>
    <x v="0"/>
  </r>
  <r>
    <x v="42"/>
    <n v="41007"/>
    <x v="6129"/>
    <n v="16666"/>
    <n v="45774"/>
    <m/>
    <s v="Lara"/>
    <m/>
    <m/>
    <m/>
    <n v="0"/>
    <m/>
    <m/>
    <m/>
    <m/>
    <m/>
    <m/>
    <m/>
    <m/>
    <m/>
    <m/>
    <m/>
    <m/>
    <m/>
    <m/>
    <m/>
    <m/>
    <m/>
    <m/>
    <m/>
    <x v="3"/>
    <n v="0"/>
    <n v="0"/>
    <n v="0"/>
    <x v="0"/>
    <m/>
    <m/>
    <n v="1666.6"/>
    <x v="0"/>
  </r>
  <r>
    <x v="42"/>
    <n v="41008"/>
    <x v="6130"/>
    <n v="1241"/>
    <n v="45774"/>
    <m/>
    <s v="Lara"/>
    <m/>
    <m/>
    <m/>
    <n v="0"/>
    <m/>
    <m/>
    <m/>
    <m/>
    <m/>
    <m/>
    <m/>
    <m/>
    <m/>
    <m/>
    <m/>
    <m/>
    <m/>
    <m/>
    <m/>
    <m/>
    <m/>
    <m/>
    <m/>
    <x v="3"/>
    <n v="0"/>
    <n v="0"/>
    <n v="0"/>
    <x v="0"/>
    <m/>
    <m/>
    <n v="124.1"/>
    <x v="0"/>
  </r>
  <r>
    <x v="42"/>
    <n v="41009"/>
    <x v="6131"/>
    <n v="1328"/>
    <n v="45774"/>
    <m/>
    <s v="Lara"/>
    <m/>
    <m/>
    <m/>
    <n v="0"/>
    <m/>
    <m/>
    <m/>
    <m/>
    <m/>
    <m/>
    <m/>
    <m/>
    <m/>
    <m/>
    <m/>
    <m/>
    <m/>
    <m/>
    <m/>
    <m/>
    <m/>
    <m/>
    <m/>
    <x v="3"/>
    <n v="0"/>
    <n v="0"/>
    <n v="0"/>
    <x v="0"/>
    <m/>
    <m/>
    <n v="132.80000000000001"/>
    <x v="0"/>
  </r>
  <r>
    <x v="42"/>
    <n v="41010"/>
    <x v="6132"/>
    <n v="6653"/>
    <n v="45774"/>
    <m/>
    <s v="Lara"/>
    <m/>
    <m/>
    <m/>
    <n v="0"/>
    <m/>
    <m/>
    <m/>
    <m/>
    <m/>
    <m/>
    <m/>
    <m/>
    <m/>
    <m/>
    <m/>
    <m/>
    <m/>
    <m/>
    <m/>
    <m/>
    <m/>
    <m/>
    <m/>
    <x v="3"/>
    <n v="0"/>
    <n v="0"/>
    <n v="0"/>
    <x v="0"/>
    <m/>
    <m/>
    <n v="665.3"/>
    <x v="0"/>
  </r>
  <r>
    <x v="42"/>
    <n v="41011"/>
    <x v="6133"/>
    <n v="19417"/>
    <n v="45774"/>
    <m/>
    <s v="Lara"/>
    <m/>
    <m/>
    <m/>
    <n v="0"/>
    <m/>
    <m/>
    <m/>
    <m/>
    <m/>
    <m/>
    <m/>
    <m/>
    <m/>
    <m/>
    <m/>
    <m/>
    <m/>
    <m/>
    <m/>
    <m/>
    <m/>
    <m/>
    <m/>
    <x v="3"/>
    <n v="0"/>
    <n v="0"/>
    <n v="0"/>
    <x v="0"/>
    <m/>
    <m/>
    <n v="1941.7"/>
    <x v="0"/>
  </r>
  <r>
    <x v="42"/>
    <n v="41012"/>
    <x v="6134"/>
    <n v="4886"/>
    <n v="45774"/>
    <m/>
    <s v="Lara"/>
    <m/>
    <m/>
    <m/>
    <n v="0"/>
    <m/>
    <m/>
    <m/>
    <m/>
    <m/>
    <m/>
    <m/>
    <m/>
    <m/>
    <m/>
    <m/>
    <m/>
    <m/>
    <m/>
    <m/>
    <m/>
    <m/>
    <m/>
    <m/>
    <x v="3"/>
    <n v="0"/>
    <n v="0"/>
    <n v="0"/>
    <x v="0"/>
    <m/>
    <m/>
    <n v="488.6"/>
    <x v="0"/>
  </r>
  <r>
    <x v="42"/>
    <n v="41013"/>
    <x v="6135"/>
    <n v="6079"/>
    <n v="45774"/>
    <m/>
    <s v="Lara"/>
    <m/>
    <m/>
    <m/>
    <n v="0"/>
    <m/>
    <m/>
    <m/>
    <m/>
    <m/>
    <m/>
    <m/>
    <m/>
    <m/>
    <m/>
    <m/>
    <m/>
    <m/>
    <m/>
    <m/>
    <m/>
    <m/>
    <m/>
    <m/>
    <x v="3"/>
    <n v="0"/>
    <n v="0"/>
    <n v="0"/>
    <x v="0"/>
    <m/>
    <m/>
    <n v="607.9"/>
    <x v="0"/>
  </r>
  <r>
    <x v="42"/>
    <n v="41014"/>
    <x v="6136"/>
    <n v="3078"/>
    <n v="45774"/>
    <m/>
    <s v="Lara"/>
    <m/>
    <m/>
    <m/>
    <n v="0"/>
    <m/>
    <m/>
    <m/>
    <m/>
    <m/>
    <m/>
    <m/>
    <m/>
    <m/>
    <m/>
    <m/>
    <m/>
    <m/>
    <m/>
    <m/>
    <m/>
    <m/>
    <m/>
    <m/>
    <x v="3"/>
    <n v="0"/>
    <n v="0"/>
    <n v="0"/>
    <x v="0"/>
    <m/>
    <m/>
    <n v="307.8"/>
    <x v="0"/>
  </r>
  <r>
    <x v="42"/>
    <n v="41015"/>
    <x v="6137"/>
    <n v="7358"/>
    <n v="45774"/>
    <m/>
    <s v="Lara"/>
    <m/>
    <m/>
    <m/>
    <n v="0"/>
    <m/>
    <m/>
    <m/>
    <m/>
    <m/>
    <m/>
    <m/>
    <m/>
    <m/>
    <m/>
    <m/>
    <m/>
    <m/>
    <m/>
    <m/>
    <m/>
    <m/>
    <m/>
    <m/>
    <x v="3"/>
    <n v="0"/>
    <n v="0"/>
    <n v="0"/>
    <x v="0"/>
    <m/>
    <m/>
    <n v="735.8"/>
    <x v="0"/>
  </r>
  <r>
    <x v="42"/>
    <n v="41016"/>
    <x v="6138"/>
    <n v="11251"/>
    <n v="45774"/>
    <m/>
    <s v="Lara"/>
    <m/>
    <m/>
    <m/>
    <n v="0"/>
    <m/>
    <m/>
    <m/>
    <m/>
    <m/>
    <m/>
    <m/>
    <m/>
    <m/>
    <m/>
    <m/>
    <m/>
    <m/>
    <m/>
    <m/>
    <m/>
    <m/>
    <m/>
    <m/>
    <x v="3"/>
    <n v="0"/>
    <n v="0"/>
    <n v="0"/>
    <x v="0"/>
    <m/>
    <m/>
    <n v="1125.0999999999999"/>
    <x v="0"/>
  </r>
  <r>
    <x v="42"/>
    <n v="41017"/>
    <x v="6139"/>
    <n v="22970"/>
    <n v="45774"/>
    <m/>
    <s v="Lara"/>
    <m/>
    <m/>
    <m/>
    <n v="0"/>
    <m/>
    <m/>
    <m/>
    <m/>
    <m/>
    <m/>
    <m/>
    <m/>
    <m/>
    <m/>
    <m/>
    <m/>
    <m/>
    <m/>
    <m/>
    <m/>
    <m/>
    <m/>
    <m/>
    <x v="3"/>
    <n v="0"/>
    <n v="0"/>
    <n v="0"/>
    <x v="0"/>
    <m/>
    <m/>
    <n v="2297"/>
    <x v="0"/>
  </r>
  <r>
    <x v="42"/>
    <n v="41018"/>
    <x v="6140"/>
    <n v="12883"/>
    <n v="45774"/>
    <m/>
    <s v="Lara"/>
    <m/>
    <m/>
    <m/>
    <n v="0"/>
    <m/>
    <m/>
    <m/>
    <m/>
    <m/>
    <m/>
    <m/>
    <m/>
    <m/>
    <m/>
    <m/>
    <m/>
    <m/>
    <m/>
    <m/>
    <m/>
    <m/>
    <m/>
    <m/>
    <x v="3"/>
    <n v="0"/>
    <n v="0"/>
    <n v="0"/>
    <x v="0"/>
    <m/>
    <m/>
    <n v="1288.3"/>
    <x v="0"/>
  </r>
  <r>
    <x v="42"/>
    <n v="41019"/>
    <x v="6141"/>
    <n v="7327"/>
    <n v="45774"/>
    <m/>
    <s v="Lara"/>
    <m/>
    <m/>
    <m/>
    <n v="0"/>
    <m/>
    <m/>
    <m/>
    <m/>
    <m/>
    <m/>
    <m/>
    <m/>
    <m/>
    <m/>
    <m/>
    <m/>
    <m/>
    <m/>
    <m/>
    <m/>
    <m/>
    <m/>
    <m/>
    <x v="3"/>
    <n v="0"/>
    <n v="0"/>
    <n v="0"/>
    <x v="0"/>
    <m/>
    <m/>
    <n v="732.7"/>
    <x v="0"/>
  </r>
  <r>
    <x v="42"/>
    <n v="41020"/>
    <x v="6142"/>
    <n v="16410"/>
    <n v="45774"/>
    <m/>
    <s v="Lara"/>
    <m/>
    <m/>
    <m/>
    <n v="0"/>
    <m/>
    <m/>
    <m/>
    <m/>
    <m/>
    <m/>
    <m/>
    <m/>
    <m/>
    <m/>
    <m/>
    <m/>
    <m/>
    <m/>
    <m/>
    <m/>
    <m/>
    <m/>
    <m/>
    <x v="3"/>
    <n v="0"/>
    <n v="0"/>
    <n v="0"/>
    <x v="0"/>
    <m/>
    <m/>
    <n v="1641"/>
    <x v="0"/>
  </r>
  <r>
    <x v="42"/>
    <n v="41021"/>
    <x v="6143"/>
    <n v="28705"/>
    <n v="45900"/>
    <n v="45963"/>
    <s v="Miriam"/>
    <n v="46060"/>
    <s v="FASE 2"/>
    <m/>
    <n v="650"/>
    <n v="46006"/>
    <n v="0.54"/>
    <s v="SÍ"/>
    <n v="45446"/>
    <s v="SÍ"/>
    <n v="0.05"/>
    <n v="20700"/>
    <n v="0"/>
    <n v="135"/>
    <n v="85"/>
    <n v="9"/>
    <n v="139"/>
    <s v="SI Nombrar cuáles. Baloo, Clínica Veterinaria y Asesoría Veterinaria Alimentaria S.L. (SAN ANTÓN RESCATE DE MASCOTAS)"/>
    <s v="SÍ"/>
    <s v="SÍ"/>
    <m/>
    <m/>
    <m/>
    <m/>
    <x v="3"/>
    <n v="0.54"/>
    <n v="351"/>
    <n v="16"/>
    <x v="2"/>
    <n v="0.72112872321895138"/>
    <n v="0"/>
    <n v="2870.5"/>
    <x v="1"/>
  </r>
  <r>
    <x v="42"/>
    <n v="41022"/>
    <x v="6144"/>
    <n v="5132"/>
    <n v="45900"/>
    <n v="45963"/>
    <s v="Miriam"/>
    <n v="45935"/>
    <s v="FASE 2"/>
    <m/>
    <n v="0"/>
    <m/>
    <m/>
    <s v="NO"/>
    <m/>
    <s v="NO"/>
    <m/>
    <m/>
    <m/>
    <m/>
    <m/>
    <m/>
    <m/>
    <s v="Colaboración con el Ilustre Colegio Oficial de Veterinarios de Sevilla"/>
    <s v="NO"/>
    <s v="NO"/>
    <m/>
    <m/>
    <m/>
    <m/>
    <x v="3"/>
    <n v="0"/>
    <n v="0"/>
    <n v="5"/>
    <x v="1"/>
    <m/>
    <m/>
    <n v="513.20000000000005"/>
    <x v="0"/>
  </r>
  <r>
    <x v="42"/>
    <n v="41023"/>
    <x v="6145"/>
    <n v="10728"/>
    <n v="45900"/>
    <n v="45963"/>
    <s v="Miriam"/>
    <m/>
    <s v="FASE 2"/>
    <m/>
    <n v="0"/>
    <m/>
    <m/>
    <m/>
    <m/>
    <m/>
    <m/>
    <m/>
    <m/>
    <m/>
    <m/>
    <m/>
    <m/>
    <m/>
    <m/>
    <m/>
    <m/>
    <m/>
    <m/>
    <m/>
    <x v="3"/>
    <n v="0"/>
    <n v="0"/>
    <n v="0"/>
    <x v="0"/>
    <m/>
    <m/>
    <n v="1072.8"/>
    <x v="0"/>
  </r>
  <r>
    <x v="42"/>
    <n v="41901"/>
    <x v="6146"/>
    <n v="3410"/>
    <n v="45900"/>
    <n v="45963"/>
    <s v="Miriam"/>
    <n v="46014"/>
    <s v="FASE 2"/>
    <n v="46049"/>
    <n v="106"/>
    <n v="45839"/>
    <n v="0.57999999999999996"/>
    <s v="sí"/>
    <n v="45463"/>
    <s v="sí"/>
    <n v="0.57999999999999996"/>
    <n v="10150.69"/>
    <n v="0"/>
    <m/>
    <m/>
    <m/>
    <m/>
    <s v="NO"/>
    <s v="NO"/>
    <s v="NO"/>
    <m/>
    <m/>
    <m/>
    <m/>
    <x v="3"/>
    <n v="0.57999999999999996"/>
    <n v="61"/>
    <n v="12"/>
    <x v="1"/>
    <n v="2.9767419354838713"/>
    <n v="0"/>
    <n v="341"/>
    <x v="1"/>
  </r>
  <r>
    <x v="42"/>
    <n v="41024"/>
    <x v="6147"/>
    <n v="29871"/>
    <n v="45900"/>
    <n v="45963"/>
    <s v="Miriam"/>
    <n v="46037"/>
    <s v="FASE 2"/>
    <n v="46077"/>
    <n v="0"/>
    <n v="45688"/>
    <n v="0.98"/>
    <s v="sí"/>
    <n v="45499"/>
    <m/>
    <n v="7.5"/>
    <n v="25000"/>
    <n v="0"/>
    <m/>
    <m/>
    <m/>
    <m/>
    <s v="ENTIDAD &quot;2a oportunidad&quot;"/>
    <s v="Entidad Marquez Romero de Ávila  S.L"/>
    <s v="NO"/>
    <m/>
    <m/>
    <m/>
    <m/>
    <x v="3"/>
    <n v="0.98"/>
    <n v="0"/>
    <n v="10"/>
    <x v="1"/>
    <n v="0.83693214154196383"/>
    <n v="0"/>
    <n v="2987.1"/>
    <x v="0"/>
  </r>
  <r>
    <x v="42"/>
    <n v="41025"/>
    <x v="6148"/>
    <n v="2617"/>
    <n v="45900"/>
    <n v="45963"/>
    <s v="Miriam"/>
    <m/>
    <s v="FASE 2"/>
    <m/>
    <n v="0"/>
    <m/>
    <m/>
    <m/>
    <n v="707"/>
    <m/>
    <m/>
    <m/>
    <m/>
    <m/>
    <m/>
    <m/>
    <m/>
    <m/>
    <m/>
    <m/>
    <m/>
    <m/>
    <m/>
    <m/>
    <x v="3"/>
    <n v="0"/>
    <n v="0"/>
    <n v="1"/>
    <x v="1"/>
    <m/>
    <m/>
    <n v="261.7"/>
    <x v="0"/>
  </r>
  <r>
    <x v="42"/>
    <n v="41026"/>
    <x v="6149"/>
    <n v="5307"/>
    <n v="45900"/>
    <n v="45963"/>
    <s v="Miriam"/>
    <m/>
    <s v="FASE 2"/>
    <m/>
    <n v="0"/>
    <m/>
    <m/>
    <m/>
    <m/>
    <m/>
    <m/>
    <m/>
    <m/>
    <m/>
    <m/>
    <m/>
    <m/>
    <m/>
    <m/>
    <m/>
    <m/>
    <m/>
    <m/>
    <m/>
    <x v="3"/>
    <n v="0"/>
    <n v="0"/>
    <n v="0"/>
    <x v="0"/>
    <m/>
    <m/>
    <n v="530.70000000000005"/>
    <x v="0"/>
  </r>
  <r>
    <x v="42"/>
    <n v="41027"/>
    <x v="6150"/>
    <n v="5134"/>
    <n v="45900"/>
    <n v="45963"/>
    <s v="Miriam"/>
    <m/>
    <s v="FASE 2"/>
    <m/>
    <n v="0"/>
    <m/>
    <m/>
    <m/>
    <m/>
    <m/>
    <m/>
    <m/>
    <m/>
    <m/>
    <m/>
    <m/>
    <m/>
    <m/>
    <m/>
    <m/>
    <m/>
    <m/>
    <m/>
    <m/>
    <x v="3"/>
    <n v="0"/>
    <n v="0"/>
    <n v="0"/>
    <x v="0"/>
    <m/>
    <m/>
    <n v="513.4"/>
    <x v="0"/>
  </r>
  <r>
    <x v="42"/>
    <n v="41028"/>
    <x v="6151"/>
    <n v="2863"/>
    <n v="45900"/>
    <n v="45963"/>
    <s v="Miriam"/>
    <m/>
    <s v="FASE 2"/>
    <m/>
    <n v="0"/>
    <m/>
    <m/>
    <m/>
    <m/>
    <m/>
    <m/>
    <m/>
    <m/>
    <m/>
    <m/>
    <m/>
    <m/>
    <m/>
    <m/>
    <m/>
    <m/>
    <m/>
    <m/>
    <m/>
    <x v="3"/>
    <n v="0"/>
    <n v="0"/>
    <n v="0"/>
    <x v="0"/>
    <m/>
    <m/>
    <n v="286.3"/>
    <x v="0"/>
  </r>
  <r>
    <x v="42"/>
    <n v="41029"/>
    <x v="6152"/>
    <n v="17153"/>
    <n v="45900"/>
    <n v="45963"/>
    <s v="Miriam"/>
    <n v="45951"/>
    <s v="FASE 2"/>
    <n v="46058"/>
    <n v="0"/>
    <s v="No consta"/>
    <m/>
    <s v="SÍ"/>
    <n v="45198"/>
    <s v="No consta"/>
    <m/>
    <n v="15000"/>
    <n v="19965"/>
    <m/>
    <m/>
    <m/>
    <m/>
    <s v="CONVENIO COLABORACIÓN CON COLEGIO OFICIAL DE VETERINARIOS DE SEVILLA"/>
    <s v="No"/>
    <s v="No consta"/>
    <m/>
    <m/>
    <m/>
    <m/>
    <x v="3"/>
    <n v="0"/>
    <n v="0"/>
    <n v="9"/>
    <x v="1"/>
    <n v="0.87448259779630388"/>
    <n v="1.1639363376668805"/>
    <n v="1715.3"/>
    <x v="0"/>
  </r>
  <r>
    <x v="42"/>
    <n v="41030"/>
    <x v="6153"/>
    <n v="612"/>
    <n v="45900"/>
    <n v="45963"/>
    <s v="Miriam"/>
    <n v="46031"/>
    <s v="FASE 2"/>
    <s v="PENDIENTE"/>
    <n v="0"/>
    <s v="NO"/>
    <m/>
    <s v="NO"/>
    <s v="NO"/>
    <s v="NO"/>
    <m/>
    <m/>
    <m/>
    <m/>
    <m/>
    <m/>
    <m/>
    <s v="NO"/>
    <s v="NO"/>
    <s v="NO"/>
    <m/>
    <m/>
    <m/>
    <m/>
    <x v="3"/>
    <n v="0"/>
    <n v="0"/>
    <n v="7"/>
    <x v="1"/>
    <m/>
    <m/>
    <n v="61.2"/>
    <x v="0"/>
  </r>
  <r>
    <x v="42"/>
    <n v="41031"/>
    <x v="6154"/>
    <n v="1511"/>
    <n v="45900"/>
    <n v="45963"/>
    <s v="Miriam"/>
    <m/>
    <s v="FASE 2"/>
    <m/>
    <n v="0"/>
    <m/>
    <m/>
    <m/>
    <m/>
    <m/>
    <m/>
    <m/>
    <m/>
    <m/>
    <m/>
    <m/>
    <m/>
    <m/>
    <m/>
    <m/>
    <m/>
    <m/>
    <m/>
    <m/>
    <x v="3"/>
    <n v="0"/>
    <n v="0"/>
    <n v="0"/>
    <x v="0"/>
    <m/>
    <m/>
    <n v="151.1"/>
    <x v="0"/>
  </r>
  <r>
    <x v="42"/>
    <n v="41032"/>
    <x v="6155"/>
    <n v="4629"/>
    <n v="45900"/>
    <n v="45963"/>
    <s v="Miriam"/>
    <m/>
    <s v="FASE 2"/>
    <m/>
    <n v="0"/>
    <m/>
    <m/>
    <m/>
    <m/>
    <m/>
    <m/>
    <m/>
    <m/>
    <m/>
    <m/>
    <m/>
    <m/>
    <m/>
    <m/>
    <m/>
    <m/>
    <m/>
    <m/>
    <m/>
    <x v="3"/>
    <n v="0"/>
    <n v="0"/>
    <n v="0"/>
    <x v="0"/>
    <m/>
    <m/>
    <n v="462.9"/>
    <x v="0"/>
  </r>
  <r>
    <x v="42"/>
    <n v="41033"/>
    <x v="6156"/>
    <n v="5742"/>
    <n v="45900"/>
    <n v="45963"/>
    <s v="Miriam"/>
    <m/>
    <s v="FASE 2"/>
    <m/>
    <n v="0"/>
    <m/>
    <m/>
    <m/>
    <m/>
    <m/>
    <m/>
    <m/>
    <m/>
    <m/>
    <m/>
    <m/>
    <m/>
    <m/>
    <m/>
    <m/>
    <m/>
    <m/>
    <m/>
    <m/>
    <x v="3"/>
    <n v="0"/>
    <n v="0"/>
    <n v="0"/>
    <x v="0"/>
    <m/>
    <m/>
    <n v="574.20000000000005"/>
    <x v="0"/>
  </r>
  <r>
    <x v="42"/>
    <n v="41034"/>
    <x v="6157"/>
    <n v="31095"/>
    <n v="45900"/>
    <n v="45963"/>
    <s v="Miriam"/>
    <m/>
    <s v="FASE 2"/>
    <m/>
    <n v="0"/>
    <m/>
    <m/>
    <m/>
    <m/>
    <m/>
    <m/>
    <m/>
    <m/>
    <m/>
    <m/>
    <m/>
    <m/>
    <m/>
    <m/>
    <m/>
    <m/>
    <m/>
    <m/>
    <m/>
    <x v="3"/>
    <n v="0"/>
    <n v="0"/>
    <n v="0"/>
    <x v="0"/>
    <m/>
    <m/>
    <n v="3109.5"/>
    <x v="0"/>
  </r>
  <r>
    <x v="42"/>
    <n v="41035"/>
    <x v="6158"/>
    <n v="1198"/>
    <n v="45900"/>
    <n v="45963"/>
    <s v="Miriam"/>
    <m/>
    <s v="FASE 2"/>
    <m/>
    <n v="0"/>
    <m/>
    <m/>
    <m/>
    <m/>
    <m/>
    <m/>
    <m/>
    <m/>
    <m/>
    <m/>
    <m/>
    <m/>
    <m/>
    <m/>
    <m/>
    <m/>
    <m/>
    <m/>
    <m/>
    <x v="3"/>
    <n v="0"/>
    <n v="0"/>
    <n v="0"/>
    <x v="0"/>
    <m/>
    <m/>
    <n v="119.8"/>
    <x v="0"/>
  </r>
  <r>
    <x v="42"/>
    <n v="41036"/>
    <x v="6159"/>
    <n v="4697"/>
    <n v="45900"/>
    <n v="45963"/>
    <s v="Miriam"/>
    <m/>
    <s v="FASE 2"/>
    <m/>
    <n v="0"/>
    <m/>
    <m/>
    <m/>
    <m/>
    <m/>
    <m/>
    <m/>
    <m/>
    <m/>
    <m/>
    <m/>
    <m/>
    <m/>
    <m/>
    <m/>
    <m/>
    <m/>
    <m/>
    <m/>
    <x v="3"/>
    <n v="0"/>
    <n v="0"/>
    <n v="0"/>
    <x v="0"/>
    <m/>
    <m/>
    <n v="469.7"/>
    <x v="0"/>
  </r>
  <r>
    <x v="42"/>
    <n v="41037"/>
    <x v="6160"/>
    <n v="3970"/>
    <n v="45900"/>
    <n v="45963"/>
    <s v="Miriam"/>
    <m/>
    <s v="FASE 2"/>
    <m/>
    <n v="0"/>
    <m/>
    <m/>
    <m/>
    <m/>
    <m/>
    <m/>
    <m/>
    <m/>
    <m/>
    <m/>
    <m/>
    <m/>
    <m/>
    <m/>
    <m/>
    <m/>
    <m/>
    <m/>
    <m/>
    <x v="3"/>
    <n v="0"/>
    <n v="0"/>
    <n v="0"/>
    <x v="0"/>
    <m/>
    <m/>
    <n v="397"/>
    <x v="0"/>
  </r>
  <r>
    <x v="42"/>
    <n v="41903"/>
    <x v="6161"/>
    <n v="8716"/>
    <n v="45900"/>
    <n v="45938"/>
    <s v="VICTOR"/>
    <n v="45906"/>
    <s v="FASE 2"/>
    <m/>
    <n v="150"/>
    <n v="45973"/>
    <n v="0.1933"/>
    <s v="sí"/>
    <n v="45491"/>
    <s v="sí"/>
    <n v="19.329999999999998"/>
    <n v="10000"/>
    <n v="4000"/>
    <m/>
    <m/>
    <m/>
    <m/>
    <s v="no"/>
    <s v="no"/>
    <s v="no"/>
    <m/>
    <m/>
    <m/>
    <m/>
    <x v="3"/>
    <n v="0.1933"/>
    <n v="29"/>
    <n v="12"/>
    <x v="1"/>
    <n v="1.1473152822395594"/>
    <n v="0.45892611289582375"/>
    <n v="871.6"/>
    <x v="1"/>
  </r>
  <r>
    <x v="42"/>
    <n v="41038"/>
    <x v="6162"/>
    <n v="140430"/>
    <n v="45900"/>
    <n v="45938"/>
    <s v="VICTOR"/>
    <m/>
    <s v="FASE 2"/>
    <m/>
    <n v="0"/>
    <m/>
    <m/>
    <m/>
    <m/>
    <m/>
    <m/>
    <m/>
    <m/>
    <m/>
    <m/>
    <m/>
    <m/>
    <m/>
    <m/>
    <m/>
    <m/>
    <m/>
    <m/>
    <m/>
    <x v="3"/>
    <n v="0"/>
    <n v="0"/>
    <n v="0"/>
    <x v="0"/>
    <m/>
    <m/>
    <n v="14043"/>
    <x v="0"/>
  </r>
  <r>
    <x v="42"/>
    <n v="41039"/>
    <x v="6163"/>
    <n v="39500"/>
    <n v="45900"/>
    <n v="45938"/>
    <s v="VICTOR"/>
    <m/>
    <s v="FASE 2"/>
    <m/>
    <n v="0"/>
    <m/>
    <m/>
    <m/>
    <m/>
    <m/>
    <m/>
    <m/>
    <m/>
    <m/>
    <m/>
    <m/>
    <m/>
    <m/>
    <m/>
    <m/>
    <m/>
    <m/>
    <m/>
    <m/>
    <x v="3"/>
    <n v="0"/>
    <n v="0"/>
    <n v="0"/>
    <x v="0"/>
    <m/>
    <m/>
    <n v="3950"/>
    <x v="0"/>
  </r>
  <r>
    <x v="42"/>
    <n v="41040"/>
    <x v="6164"/>
    <n v="16482"/>
    <n v="45900"/>
    <n v="45938"/>
    <s v="VICTOR"/>
    <m/>
    <s v="FASE 2"/>
    <m/>
    <n v="0"/>
    <m/>
    <m/>
    <m/>
    <m/>
    <m/>
    <m/>
    <m/>
    <m/>
    <m/>
    <m/>
    <m/>
    <m/>
    <m/>
    <m/>
    <m/>
    <m/>
    <m/>
    <m/>
    <m/>
    <x v="3"/>
    <n v="0"/>
    <n v="0"/>
    <n v="0"/>
    <x v="0"/>
    <m/>
    <m/>
    <n v="1648.2"/>
    <x v="0"/>
  </r>
  <r>
    <x v="42"/>
    <n v="41041"/>
    <x v="6165"/>
    <n v="12394"/>
    <n v="45900"/>
    <n v="45938"/>
    <s v="VICTOR"/>
    <m/>
    <s v="FASE 2"/>
    <m/>
    <n v="0"/>
    <m/>
    <m/>
    <m/>
    <m/>
    <m/>
    <m/>
    <m/>
    <m/>
    <m/>
    <m/>
    <m/>
    <m/>
    <m/>
    <m/>
    <m/>
    <m/>
    <m/>
    <m/>
    <m/>
    <x v="3"/>
    <n v="0"/>
    <n v="0"/>
    <n v="0"/>
    <x v="0"/>
    <m/>
    <m/>
    <n v="1239.4000000000001"/>
    <x v="0"/>
  </r>
  <r>
    <x v="42"/>
    <n v="41042"/>
    <x v="6166"/>
    <n v="7247"/>
    <n v="45900"/>
    <n v="45938"/>
    <s v="VICTOR"/>
    <m/>
    <s v="FASE 2"/>
    <m/>
    <n v="0"/>
    <m/>
    <m/>
    <m/>
    <m/>
    <m/>
    <m/>
    <m/>
    <m/>
    <m/>
    <m/>
    <m/>
    <m/>
    <m/>
    <m/>
    <m/>
    <m/>
    <m/>
    <m/>
    <m/>
    <x v="3"/>
    <n v="0"/>
    <n v="0"/>
    <n v="0"/>
    <x v="0"/>
    <m/>
    <m/>
    <n v="724.7"/>
    <x v="0"/>
  </r>
  <r>
    <x v="42"/>
    <n v="41043"/>
    <x v="6167"/>
    <n v="812"/>
    <n v="45900"/>
    <n v="45938"/>
    <s v="VICTOR"/>
    <n v="45965"/>
    <s v="FASE 2"/>
    <n v="45964"/>
    <n v="0"/>
    <n v="0"/>
    <n v="0"/>
    <s v="NO"/>
    <s v="NO "/>
    <s v="NO"/>
    <n v="0"/>
    <m/>
    <m/>
    <m/>
    <m/>
    <m/>
    <m/>
    <s v="NO"/>
    <s v="NO"/>
    <s v="NO"/>
    <m/>
    <m/>
    <m/>
    <m/>
    <x v="3"/>
    <n v="0"/>
    <n v="0"/>
    <n v="10"/>
    <x v="1"/>
    <m/>
    <m/>
    <n v="81.2"/>
    <x v="0"/>
  </r>
  <r>
    <x v="42"/>
    <n v="41044"/>
    <x v="6168"/>
    <n v="10473"/>
    <n v="45900"/>
    <n v="45938"/>
    <s v="VICTOR"/>
    <n v="45981"/>
    <s v="FASE 2"/>
    <n v="46000"/>
    <n v="200"/>
    <n v="45981"/>
    <n v="0.72499999999999998"/>
    <s v="SÍ"/>
    <n v="45698"/>
    <n v="145"/>
    <n v="0.72499999999999998"/>
    <n v="12500"/>
    <n v="5899.71"/>
    <m/>
    <m/>
    <m/>
    <m/>
    <s v="NO"/>
    <s v="SPORTDOG ALCALA SL"/>
    <s v="Servicios Veterinarios Integrales de Sevilla"/>
    <m/>
    <m/>
    <m/>
    <m/>
    <x v="3"/>
    <n v="0.72499999999999998"/>
    <n v="145"/>
    <n v="12"/>
    <x v="1"/>
    <n v="1.1935453069798529"/>
    <n v="0.56332569464336868"/>
    <n v="1047.3"/>
    <x v="1"/>
  </r>
  <r>
    <x v="42"/>
    <n v="41045"/>
    <x v="6169"/>
    <n v="7923"/>
    <n v="45900"/>
    <n v="45938"/>
    <s v="VICTOR"/>
    <n v="46042"/>
    <s v="FASE 2"/>
    <m/>
    <n v="305"/>
    <n v="2023"/>
    <n v="0.82"/>
    <s v="No"/>
    <m/>
    <s v="No"/>
    <m/>
    <n v="444.5"/>
    <n v="33769.68"/>
    <n v="9"/>
    <n v="0"/>
    <n v="0"/>
    <n v="0"/>
    <s v="Sí, Sportdog"/>
    <s v="Sí"/>
    <s v="No"/>
    <m/>
    <m/>
    <m/>
    <m/>
    <x v="3"/>
    <n v="0.82"/>
    <n v="250"/>
    <n v="14"/>
    <x v="1"/>
    <n v="5.6102486431907107E-2"/>
    <n v="4.2622340022718666"/>
    <n v="792.3"/>
    <x v="1"/>
  </r>
  <r>
    <x v="42"/>
    <n v="41046"/>
    <x v="6170"/>
    <n v="3658"/>
    <n v="45900"/>
    <n v="45938"/>
    <s v="VICTOR"/>
    <n v="45972"/>
    <s v="FASE 2"/>
    <m/>
    <n v="0"/>
    <s v="No hay censo"/>
    <m/>
    <s v="no"/>
    <m/>
    <s v="No se está chipando a los gatos comunitarios"/>
    <n v="0"/>
    <n v="0"/>
    <n v="0"/>
    <m/>
    <m/>
    <m/>
    <m/>
    <s v="Diputación Provincial de Sevilla"/>
    <s v="no"/>
    <s v="no"/>
    <m/>
    <m/>
    <m/>
    <m/>
    <x v="3"/>
    <n v="0"/>
    <n v="0"/>
    <n v="9"/>
    <x v="1"/>
    <n v="0"/>
    <n v="0"/>
    <n v="365.8"/>
    <x v="0"/>
  </r>
  <r>
    <x v="42"/>
    <n v="41047"/>
    <x v="6171"/>
    <n v="13524"/>
    <n v="45900"/>
    <n v="45938"/>
    <s v="VICTOR"/>
    <n v="46009"/>
    <s v="FASE 2"/>
    <n v="45629"/>
    <n v="83"/>
    <n v="45901"/>
    <n v="0.42"/>
    <s v="SÍ"/>
    <n v="45809"/>
    <s v="NO"/>
    <m/>
    <m/>
    <m/>
    <n v="39"/>
    <n v="46"/>
    <n v="0"/>
    <n v="15"/>
    <s v="Sí"/>
    <s v="NO"/>
    <s v="NO"/>
    <m/>
    <m/>
    <m/>
    <m/>
    <x v="3"/>
    <n v="0.42"/>
    <n v="35"/>
    <n v="13"/>
    <x v="1"/>
    <m/>
    <m/>
    <n v="1352.4"/>
    <x v="2"/>
  </r>
  <r>
    <x v="42"/>
    <n v="41048"/>
    <x v="6172"/>
    <n v="2522"/>
    <n v="45900"/>
    <n v="45938"/>
    <s v="VICTOR"/>
    <n v="45965"/>
    <s v="FASE 2"/>
    <n v="45964"/>
    <n v="0"/>
    <m/>
    <m/>
    <s v="NO"/>
    <m/>
    <s v="NO"/>
    <m/>
    <m/>
    <m/>
    <m/>
    <m/>
    <m/>
    <m/>
    <s v="DIPUTACIÓN DE SEVILLA"/>
    <s v="DIPUTACIÓN DE SEVILLA"/>
    <s v="NO"/>
    <m/>
    <m/>
    <m/>
    <m/>
    <x v="3"/>
    <n v="0"/>
    <n v="0"/>
    <n v="5"/>
    <x v="1"/>
    <m/>
    <m/>
    <n v="252.2"/>
    <x v="0"/>
  </r>
  <r>
    <x v="42"/>
    <n v="41049"/>
    <x v="6173"/>
    <n v="14064"/>
    <n v="45900"/>
    <n v="45938"/>
    <s v="VICTOR"/>
    <n v="45959"/>
    <s v="FASE 2"/>
    <m/>
    <n v="806"/>
    <n v="45901"/>
    <n v="0.314"/>
    <s v="SÍ"/>
    <n v="45484"/>
    <s v="SÍ"/>
    <n v="0.314"/>
    <n v="9000"/>
    <n v="12500"/>
    <m/>
    <m/>
    <m/>
    <m/>
    <s v="SÍ, Protectora LEA"/>
    <s v="no"/>
    <s v="sí"/>
    <m/>
    <m/>
    <m/>
    <m/>
    <x v="3"/>
    <n v="0.314"/>
    <n v="253"/>
    <n v="12"/>
    <x v="1"/>
    <n v="0.63993174061433444"/>
    <n v="0.88879408418657568"/>
    <n v="1406.4"/>
    <x v="1"/>
  </r>
  <r>
    <x v="42"/>
    <n v="41050"/>
    <x v="6174"/>
    <n v="6566"/>
    <n v="45900"/>
    <n v="45939"/>
    <s v="VICTOR"/>
    <n v="45936"/>
    <s v="FASE 2"/>
    <n v="46106"/>
    <n v="121"/>
    <n v="45929"/>
    <m/>
    <s v="NO"/>
    <m/>
    <s v="-"/>
    <m/>
    <m/>
    <n v="15500"/>
    <m/>
    <m/>
    <m/>
    <m/>
    <s v="SÍ"/>
    <s v="SÍ"/>
    <s v="NO"/>
    <m/>
    <m/>
    <m/>
    <m/>
    <x v="3"/>
    <n v="0"/>
    <n v="0"/>
    <n v="8"/>
    <x v="1"/>
    <m/>
    <n v="2.3606457508376484"/>
    <n v="656.6"/>
    <x v="1"/>
  </r>
  <r>
    <x v="42"/>
    <n v="41051"/>
    <x v="6175"/>
    <n v="3360"/>
    <n v="45900"/>
    <n v="45938"/>
    <s v="VICTOR"/>
    <s v="Mail 13/11/2025"/>
    <s v="FASE 2"/>
    <n v="46020"/>
    <n v="86"/>
    <n v="45901"/>
    <n v="7.0000000000000007E-2"/>
    <s v="SÍ"/>
    <n v="45447"/>
    <s v="SÍ"/>
    <n v="7.0000000000000007E-2"/>
    <m/>
    <m/>
    <m/>
    <m/>
    <m/>
    <m/>
    <s v="SÍ, Rescate de Mascotas “San Antón”"/>
    <s v="SÍ"/>
    <s v="NO"/>
    <m/>
    <m/>
    <m/>
    <m/>
    <x v="3"/>
    <n v="7.0000000000000007E-2"/>
    <n v="6"/>
    <n v="10"/>
    <x v="1"/>
    <m/>
    <m/>
    <n v="336"/>
    <x v="1"/>
  </r>
  <r>
    <x v="42"/>
    <n v="41902"/>
    <x v="6176"/>
    <n v="5781"/>
    <n v="45900"/>
    <n v="45938"/>
    <s v="VICTOR"/>
    <m/>
    <s v="FASE 2"/>
    <m/>
    <n v="0"/>
    <m/>
    <m/>
    <m/>
    <m/>
    <m/>
    <m/>
    <m/>
    <m/>
    <m/>
    <m/>
    <m/>
    <m/>
    <m/>
    <m/>
    <m/>
    <m/>
    <m/>
    <m/>
    <m/>
    <x v="3"/>
    <n v="0"/>
    <n v="0"/>
    <n v="0"/>
    <x v="0"/>
    <m/>
    <m/>
    <n v="578.1"/>
    <x v="0"/>
  </r>
  <r>
    <x v="42"/>
    <n v="41052"/>
    <x v="6177"/>
    <n v="3861"/>
    <n v="45900"/>
    <n v="45947"/>
    <s v="VICTOR"/>
    <n v="46047"/>
    <s v="FASE 2"/>
    <m/>
    <n v="0"/>
    <s v="no hay censo"/>
    <n v="0"/>
    <s v="No"/>
    <m/>
    <s v="No"/>
    <n v="0"/>
    <m/>
    <m/>
    <n v="1"/>
    <n v="0"/>
    <n v="0"/>
    <n v="0"/>
    <s v="Sí, Colegio Oficial de Veterinarios de Sevilla, quien está coordinado con la protectora “San Antón”."/>
    <s v="No"/>
    <s v="No"/>
    <m/>
    <m/>
    <m/>
    <m/>
    <x v="3"/>
    <n v="0"/>
    <n v="0"/>
    <n v="12"/>
    <x v="1"/>
    <m/>
    <m/>
    <n v="386.1"/>
    <x v="0"/>
  </r>
  <r>
    <x v="42"/>
    <n v="41053"/>
    <x v="6178"/>
    <n v="27745"/>
    <n v="45900"/>
    <n v="45947"/>
    <s v="VICTOR"/>
    <n v="45961"/>
    <s v="FASE 2"/>
    <n v="46031"/>
    <n v="180"/>
    <n v="45627"/>
    <n v="0.87770000000000004"/>
    <s v="Sí"/>
    <n v="45470"/>
    <s v="Sí"/>
    <n v="9.4399999999999998E-2"/>
    <n v="20000"/>
    <n v="20000"/>
    <n v="159"/>
    <n v="47"/>
    <n v="1"/>
    <n v="3"/>
    <s v="Sí"/>
    <s v="Sí"/>
    <s v="Sí"/>
    <m/>
    <m/>
    <m/>
    <m/>
    <x v="3"/>
    <n v="0.87770000000000004"/>
    <n v="158"/>
    <n v="16"/>
    <x v="2"/>
    <n v="0.72085060371238063"/>
    <n v="0.72085060371238063"/>
    <n v="2774.5"/>
    <x v="2"/>
  </r>
  <r>
    <x v="42"/>
    <n v="41054"/>
    <x v="6179"/>
    <n v="888"/>
    <n v="45900"/>
    <n v="45947"/>
    <s v="VICTOR"/>
    <m/>
    <s v="FASE 2"/>
    <m/>
    <n v="0"/>
    <m/>
    <m/>
    <m/>
    <m/>
    <m/>
    <m/>
    <m/>
    <m/>
    <m/>
    <m/>
    <m/>
    <m/>
    <m/>
    <m/>
    <m/>
    <m/>
    <m/>
    <m/>
    <m/>
    <x v="3"/>
    <n v="0"/>
    <n v="0"/>
    <n v="0"/>
    <x v="0"/>
    <m/>
    <m/>
    <n v="88.8"/>
    <x v="0"/>
  </r>
  <r>
    <x v="42"/>
    <n v="41055"/>
    <x v="6180"/>
    <n v="18189"/>
    <n v="45900"/>
    <n v="45947"/>
    <s v="VICTOR"/>
    <n v="45973"/>
    <s v="FASE 2"/>
    <m/>
    <n v="200"/>
    <n v="46037"/>
    <n v="0.03"/>
    <s v="SÍ"/>
    <n v="45785"/>
    <s v="sí"/>
    <n v="0.03"/>
    <n v="48400"/>
    <n v="20000"/>
    <n v="133"/>
    <n v="19"/>
    <n v="16"/>
    <n v="10"/>
    <s v="sí. Colegio Oficial de Veterinarios de Sevilla"/>
    <s v="sí"/>
    <s v="sí"/>
    <m/>
    <m/>
    <m/>
    <m/>
    <x v="3"/>
    <n v="0.03"/>
    <n v="6"/>
    <n v="16"/>
    <x v="2"/>
    <n v="2.6609489251745559"/>
    <n v="1.0995656715597339"/>
    <n v="1818.9"/>
    <x v="1"/>
  </r>
  <r>
    <x v="42"/>
    <n v="41056"/>
    <x v="6181"/>
    <n v="4626"/>
    <n v="45900"/>
    <n v="45947"/>
    <s v="VICTOR"/>
    <m/>
    <s v="FASE 2"/>
    <m/>
    <n v="0"/>
    <m/>
    <m/>
    <m/>
    <m/>
    <m/>
    <m/>
    <m/>
    <m/>
    <m/>
    <m/>
    <m/>
    <m/>
    <m/>
    <m/>
    <m/>
    <m/>
    <m/>
    <m/>
    <m/>
    <x v="3"/>
    <n v="0"/>
    <n v="0"/>
    <n v="0"/>
    <x v="0"/>
    <m/>
    <m/>
    <n v="462.6"/>
    <x v="0"/>
  </r>
  <r>
    <x v="42"/>
    <n v="41057"/>
    <x v="6182"/>
    <n v="305"/>
    <n v="45900"/>
    <n v="45947"/>
    <s v="VICTOR"/>
    <m/>
    <s v="FASE 2"/>
    <m/>
    <n v="0"/>
    <m/>
    <m/>
    <m/>
    <m/>
    <m/>
    <m/>
    <m/>
    <m/>
    <m/>
    <m/>
    <m/>
    <m/>
    <m/>
    <m/>
    <m/>
    <m/>
    <m/>
    <m/>
    <m/>
    <x v="3"/>
    <n v="0"/>
    <n v="0"/>
    <n v="0"/>
    <x v="0"/>
    <m/>
    <m/>
    <n v="30.5"/>
    <x v="0"/>
  </r>
  <r>
    <x v="42"/>
    <n v="41058"/>
    <x v="6183"/>
    <n v="24238"/>
    <n v="45900"/>
    <n v="45947"/>
    <s v="VICTOR"/>
    <n v="46034"/>
    <s v="FASE 2"/>
    <n v="46058"/>
    <n v="162"/>
    <m/>
    <n v="1"/>
    <s v="SÍ"/>
    <n v="2023"/>
    <s v="SÍ"/>
    <n v="1"/>
    <n v="46903.11"/>
    <n v="44588.5"/>
    <n v="27"/>
    <n v="7"/>
    <n v="2"/>
    <n v="15"/>
    <s v="SÍ, SPORTDOG"/>
    <s v="NO"/>
    <s v="SÍ"/>
    <m/>
    <m/>
    <m/>
    <m/>
    <x v="3"/>
    <n v="1"/>
    <n v="162"/>
    <n v="15"/>
    <x v="1"/>
    <n v="1.9351064444261077"/>
    <n v="1.8396113540721182"/>
    <n v="2423.8000000000002"/>
    <x v="2"/>
  </r>
  <r>
    <x v="42"/>
    <n v="41059"/>
    <x v="6184"/>
    <n v="47898"/>
    <n v="45900"/>
    <n v="45947"/>
    <s v="VICTOR"/>
    <n v="46014"/>
    <s v="FASE 2"/>
    <m/>
    <n v="450"/>
    <n v="45717"/>
    <n v="0.52600000000000002"/>
    <s v="SÍ"/>
    <n v="45127"/>
    <s v="SÍ"/>
    <n v="0.52600000000000002"/>
    <n v="43000"/>
    <n v="60000"/>
    <n v="214"/>
    <n v="170"/>
    <n v="41"/>
    <n v="121"/>
    <s v="SÍ, ASTECAL Y CLÍNICA VETERÍN SIGLO XXI"/>
    <s v="SÍ"/>
    <s v="SÍ"/>
    <m/>
    <m/>
    <m/>
    <m/>
    <x v="3"/>
    <n v="0.52600000000000002"/>
    <n v="237"/>
    <n v="16"/>
    <x v="2"/>
    <n v="0.89774103302851893"/>
    <n v="1.2526619065514217"/>
    <n v="4789.8"/>
    <x v="2"/>
  </r>
  <r>
    <x v="42"/>
    <n v="41060"/>
    <x v="6185"/>
    <n v="19382"/>
    <n v="45900"/>
    <n v="45947"/>
    <s v="VICTOR"/>
    <m/>
    <s v="FASE 2"/>
    <m/>
    <n v="370"/>
    <n v="45261"/>
    <n v="0.84"/>
    <s v="Sí"/>
    <n v="44771"/>
    <s v="no"/>
    <n v="0"/>
    <n v="20000"/>
    <n v="40000"/>
    <n v="88"/>
    <n v="0"/>
    <n v="10"/>
    <n v="7"/>
    <s v="Los veterinarios que actualmente trabajan con el Ayuntamiento de Marchena son el Centro Veterinario Vidanimal (Marchena) y centro veterinario Navarro (Puebla de Cazalla"/>
    <s v="sí"/>
    <s v="no"/>
    <m/>
    <m/>
    <m/>
    <m/>
    <x v="3"/>
    <n v="0.84"/>
    <n v="311"/>
    <n v="16"/>
    <x v="2"/>
    <n v="1.0318852543597152"/>
    <n v="2.0637705087194305"/>
    <n v="1938.2"/>
    <x v="1"/>
  </r>
  <r>
    <x v="42"/>
    <n v="41061"/>
    <x v="6186"/>
    <n v="2555"/>
    <n v="45900"/>
    <n v="45947"/>
    <s v="VICTOR"/>
    <n v="45979"/>
    <s v="INADMITIDA RECL 27/11/2025"/>
    <m/>
    <n v="0"/>
    <m/>
    <m/>
    <m/>
    <m/>
    <m/>
    <m/>
    <m/>
    <m/>
    <m/>
    <m/>
    <m/>
    <m/>
    <m/>
    <m/>
    <m/>
    <m/>
    <m/>
    <m/>
    <m/>
    <x v="3"/>
    <n v="0"/>
    <n v="0"/>
    <n v="0"/>
    <x v="0"/>
    <m/>
    <m/>
    <n v="255.5"/>
    <x v="0"/>
  </r>
  <r>
    <x v="42"/>
    <n v="41062"/>
    <x v="6187"/>
    <n v="2643"/>
    <n v="45900"/>
    <n v="45947"/>
    <s v="VICTOR"/>
    <n v="46078"/>
    <s v="FASE 2"/>
    <m/>
    <n v="0"/>
    <m/>
    <m/>
    <m/>
    <m/>
    <m/>
    <m/>
    <m/>
    <m/>
    <m/>
    <m/>
    <m/>
    <m/>
    <m/>
    <m/>
    <m/>
    <m/>
    <m/>
    <m/>
    <m/>
    <x v="3"/>
    <n v="0"/>
    <n v="0"/>
    <n v="0"/>
    <x v="0"/>
    <m/>
    <m/>
    <n v="264.3"/>
    <x v="0"/>
  </r>
  <r>
    <x v="42"/>
    <n v="41063"/>
    <x v="6188"/>
    <n v="3636"/>
    <n v="45900"/>
    <n v="45947"/>
    <s v="VICTOR"/>
    <n v="46020"/>
    <s v="FASE 2"/>
    <m/>
    <n v="0"/>
    <s v="NO HAY DATOS"/>
    <m/>
    <s v="NO"/>
    <m/>
    <s v="NO"/>
    <m/>
    <m/>
    <m/>
    <m/>
    <m/>
    <m/>
    <m/>
    <s v="Los convenios los firma la Diputacion de Sevilla"/>
    <s v="Lo tiene contratado la Diputacion de Sevilla"/>
    <s v="El servicio lo presta la Diputacion de Sevilla"/>
    <m/>
    <m/>
    <m/>
    <m/>
    <x v="3"/>
    <n v="0"/>
    <n v="0"/>
    <n v="6"/>
    <x v="1"/>
    <m/>
    <m/>
    <n v="363.6"/>
    <x v="0"/>
  </r>
  <r>
    <x v="42"/>
    <n v="41064"/>
    <x v="6189"/>
    <n v="7031"/>
    <n v="45900"/>
    <n v="45947"/>
    <s v="VICTOR"/>
    <n v="46044"/>
    <s v="FASE 2"/>
    <m/>
    <n v="0"/>
    <m/>
    <m/>
    <s v="NO"/>
    <m/>
    <s v="NO"/>
    <n v="0"/>
    <n v="10000"/>
    <n v="0"/>
    <m/>
    <m/>
    <m/>
    <m/>
    <s v="SÍ, Protectora de Villamartín de la Mancomunidad de Municipios Sierra de Cádiz"/>
    <s v="SÍ"/>
    <s v="SÍ"/>
    <m/>
    <m/>
    <m/>
    <m/>
    <x v="3"/>
    <n v="0"/>
    <n v="0"/>
    <n v="8"/>
    <x v="1"/>
    <n v="1.4222727919214906"/>
    <n v="0"/>
    <n v="703.1"/>
    <x v="0"/>
  </r>
  <r>
    <x v="42"/>
    <n v="41065"/>
    <x v="6190"/>
    <n v="27228"/>
    <n v="45900"/>
    <n v="45947"/>
    <s v="VICTOR"/>
    <n v="46014"/>
    <s v="FASE 2"/>
    <n v="46051"/>
    <n v="725"/>
    <n v="45839"/>
    <s v=""/>
    <s v="Sí"/>
    <n v="45469"/>
    <s v="SÍ"/>
    <n v="0.93789999999999996"/>
    <n v="67027"/>
    <n v="22000"/>
    <m/>
    <m/>
    <m/>
    <m/>
    <s v="Sí,San Antón, Rescate y Defensa Felina y Refugio Nueva Esperanza"/>
    <s v="No es posible"/>
    <s v="No es posible"/>
    <m/>
    <m/>
    <m/>
    <m/>
    <x v="3"/>
    <m/>
    <n v="0"/>
    <n v="12"/>
    <x v="1"/>
    <n v="2.4616938445717644"/>
    <n v="0.80799177317467308"/>
    <n v="2722.8"/>
    <x v="1"/>
  </r>
  <r>
    <x v="42"/>
    <n v="41066"/>
    <x v="6191"/>
    <n v="1520"/>
    <n v="45900"/>
    <n v="45947"/>
    <s v="VICTOR"/>
    <n v="46083"/>
    <s v="FASE 2"/>
    <m/>
    <n v="60"/>
    <s v="no hay"/>
    <m/>
    <s v="NO"/>
    <m/>
    <s v="NO"/>
    <m/>
    <n v="9000"/>
    <m/>
    <m/>
    <m/>
    <m/>
    <m/>
    <s v="SÍ, Colegio Oficial de Veterinarios de Sevilla Y Diputación Provincial de Sevilla."/>
    <s v="Diputación de Sevilla"/>
    <s v="sí"/>
    <m/>
    <m/>
    <m/>
    <m/>
    <x v="3"/>
    <n v="0"/>
    <n v="0"/>
    <n v="8"/>
    <x v="1"/>
    <n v="5.9210526315789478"/>
    <m/>
    <n v="152"/>
    <x v="1"/>
  </r>
  <r>
    <x v="42"/>
    <n v="41067"/>
    <x v="6192"/>
    <n v="9504"/>
    <n v="45900"/>
    <n v="45947"/>
    <s v="VICTOR"/>
    <n v="45978"/>
    <s v="FASE 2"/>
    <m/>
    <n v="0"/>
    <s v="Se especifica que no se cuenta con estos datos después de una revisión"/>
    <m/>
    <s v="EN DESARROLLO"/>
    <n v="2026"/>
    <s v="NO HAY DATOS"/>
    <m/>
    <s v=""/>
    <n v="15000"/>
    <n v="13"/>
    <n v="17"/>
    <m/>
    <m/>
    <s v="SÍ. SAN ANTON RESCATE DE MASCOTA"/>
    <s v="SAN ANTON RESCATE DE MASCOTA)"/>
    <s v="NO"/>
    <m/>
    <m/>
    <m/>
    <m/>
    <x v="3"/>
    <n v="0"/>
    <n v="0"/>
    <n v="11"/>
    <x v="1"/>
    <m/>
    <n v="1.5782828282828283"/>
    <n v="950.4"/>
    <x v="0"/>
  </r>
  <r>
    <x v="42"/>
    <n v="41068"/>
    <x v="6193"/>
    <n v="17374"/>
    <n v="45900"/>
    <n v="45947"/>
    <s v="VICTOR"/>
    <m/>
    <s v="FASE 2"/>
    <m/>
    <n v="0"/>
    <m/>
    <m/>
    <m/>
    <m/>
    <m/>
    <m/>
    <m/>
    <m/>
    <m/>
    <m/>
    <m/>
    <m/>
    <m/>
    <m/>
    <m/>
    <m/>
    <m/>
    <m/>
    <m/>
    <x v="3"/>
    <n v="0"/>
    <n v="0"/>
    <n v="0"/>
    <x v="0"/>
    <m/>
    <m/>
    <n v="1737.4"/>
    <x v="0"/>
  </r>
  <r>
    <x v="42"/>
    <n v="41069"/>
    <x v="6194"/>
    <n v="38757"/>
    <n v="45900"/>
    <n v="45947"/>
    <s v="VICTOR"/>
    <n v="46031"/>
    <s v="FASE 2"/>
    <n v="46058"/>
    <n v="283"/>
    <n v="46021"/>
    <n v="0.55000000000000004"/>
    <s v="Sí"/>
    <n v="45118"/>
    <s v="Sí"/>
    <n v="0.65"/>
    <n v="18284.990000000002"/>
    <n v="44794"/>
    <n v="512"/>
    <m/>
    <n v="1"/>
    <n v="2"/>
    <s v="Sí. El buen amigo"/>
    <s v="en trámite"/>
    <s v="en tramite"/>
    <m/>
    <m/>
    <m/>
    <m/>
    <x v="3"/>
    <n v="0.55000000000000004"/>
    <n v="156"/>
    <n v="15"/>
    <x v="1"/>
    <n v="0.47178548391258357"/>
    <n v="1.1557654101194623"/>
    <n v="3875.7"/>
    <x v="2"/>
  </r>
  <r>
    <x v="42"/>
    <n v="41904"/>
    <x v="6195"/>
    <n v="2306"/>
    <n v="45900"/>
    <n v="45938"/>
    <s v="VICTOR"/>
    <n v="45980"/>
    <s v="FASE 2"/>
    <m/>
    <n v="0"/>
    <s v="EN DESARROLLO"/>
    <m/>
    <s v="EN TRAMITACION"/>
    <m/>
    <s v="EN DESARROLLO"/>
    <m/>
    <m/>
    <m/>
    <m/>
    <m/>
    <m/>
    <m/>
    <s v="SÍ, Asociación Sonrisas Peludas_x000a_Utrera"/>
    <s v="DIPUTACIÓN SEVILLA"/>
    <m/>
    <m/>
    <m/>
    <m/>
    <m/>
    <x v="3"/>
    <n v="0"/>
    <n v="0"/>
    <n v="5"/>
    <x v="1"/>
    <m/>
    <m/>
    <n v="230.6"/>
    <x v="0"/>
  </r>
  <r>
    <x v="42"/>
    <n v="41070"/>
    <x v="6196"/>
    <n v="9277"/>
    <n v="45900"/>
    <n v="45947"/>
    <s v="VICTOR"/>
    <n v="46034"/>
    <s v="FASE 2"/>
    <m/>
    <n v="0"/>
    <m/>
    <m/>
    <s v="municipio cuenta con un Plan de Gestión Ética de Colonias Felinas aprobado mediante resolución de Alcaldía"/>
    <s v="No ha sido aprobado por acuerdo plenario"/>
    <m/>
    <m/>
    <n v="0"/>
    <n v="0"/>
    <n v="2"/>
    <n v="1"/>
    <n v="0"/>
    <n v="1"/>
    <s v="El Ayuntamiento mantiene colaboración con el Colegio Oficial de Veterinarios de Sevilla"/>
    <s v="NO"/>
    <s v="NO"/>
    <m/>
    <m/>
    <m/>
    <m/>
    <x v="3"/>
    <n v="0"/>
    <n v="0"/>
    <n v="11"/>
    <x v="1"/>
    <n v="0"/>
    <n v="0"/>
    <n v="927.7"/>
    <x v="0"/>
  </r>
  <r>
    <x v="42"/>
    <n v="41071"/>
    <x v="6197"/>
    <n v="6779"/>
    <n v="45900"/>
    <n v="45947"/>
    <s v="VICTOR"/>
    <m/>
    <s v="FASE 2"/>
    <m/>
    <n v="0"/>
    <m/>
    <m/>
    <m/>
    <m/>
    <m/>
    <m/>
    <m/>
    <m/>
    <m/>
    <m/>
    <m/>
    <m/>
    <m/>
    <m/>
    <m/>
    <m/>
    <m/>
    <m/>
    <m/>
    <x v="3"/>
    <n v="0"/>
    <n v="0"/>
    <n v="0"/>
    <x v="0"/>
    <m/>
    <m/>
    <n v="677.9"/>
    <x v="0"/>
  </r>
  <r>
    <x v="42"/>
    <n v="41072"/>
    <x v="6198"/>
    <n v="5085"/>
    <n v="45900"/>
    <n v="45947"/>
    <s v="VICTOR"/>
    <m/>
    <s v="FASE 2"/>
    <m/>
    <n v="0"/>
    <m/>
    <m/>
    <m/>
    <m/>
    <m/>
    <m/>
    <m/>
    <m/>
    <m/>
    <m/>
    <m/>
    <m/>
    <m/>
    <m/>
    <m/>
    <m/>
    <m/>
    <m/>
    <m/>
    <x v="3"/>
    <n v="0"/>
    <n v="0"/>
    <n v="0"/>
    <x v="0"/>
    <m/>
    <m/>
    <n v="508.5"/>
    <x v="0"/>
  </r>
  <r>
    <x v="42"/>
    <n v="41073"/>
    <x v="6199"/>
    <n v="2074"/>
    <n v="45900"/>
    <n v="45947"/>
    <s v="VICTOR"/>
    <n v="46105"/>
    <s v="FASE 2"/>
    <m/>
    <n v="0"/>
    <s v="No disponemos de esa esa información."/>
    <m/>
    <s v="NO"/>
    <m/>
    <s v="no"/>
    <m/>
    <m/>
    <m/>
    <m/>
    <m/>
    <m/>
    <m/>
    <s v="Tenemos un convenio con el colegio de veterinario de Sevilla"/>
    <s v="Diputacion"/>
    <s v="no"/>
    <m/>
    <m/>
    <m/>
    <m/>
    <x v="3"/>
    <n v="0"/>
    <n v="0"/>
    <n v="6"/>
    <x v="1"/>
    <m/>
    <m/>
    <n v="207.4"/>
    <x v="0"/>
  </r>
  <r>
    <x v="42"/>
    <n v="41074"/>
    <x v="6200"/>
    <n v="3670"/>
    <n v="45900"/>
    <n v="45947"/>
    <s v="VICTOR"/>
    <n v="46020"/>
    <s v="FASE 2"/>
    <n v="46042"/>
    <n v="300"/>
    <s v="No tenemos censo"/>
    <n v="0.2"/>
    <s v="Sí"/>
    <n v="45015"/>
    <s v="Sí"/>
    <n v="0.2"/>
    <n v="0"/>
    <n v="0"/>
    <m/>
    <m/>
    <m/>
    <m/>
    <s v="Convenio con el Ilustre Colegio de Veterinarios de Sevilla un contrato con la veterinaria Da Verónica Fernández Meléndez."/>
    <s v="No"/>
    <s v="No"/>
    <m/>
    <m/>
    <m/>
    <m/>
    <x v="3"/>
    <n v="0.2"/>
    <n v="60"/>
    <n v="12"/>
    <x v="1"/>
    <n v="0"/>
    <n v="0"/>
    <n v="367"/>
    <x v="1"/>
  </r>
  <r>
    <x v="42"/>
    <n v="41075"/>
    <x v="6201"/>
    <n v="14105"/>
    <n v="45900"/>
    <n v="45947"/>
    <s v="VICTOR"/>
    <m/>
    <s v="FASE 2"/>
    <m/>
    <n v="0"/>
    <m/>
    <m/>
    <m/>
    <m/>
    <m/>
    <m/>
    <m/>
    <m/>
    <m/>
    <m/>
    <m/>
    <m/>
    <m/>
    <m/>
    <m/>
    <m/>
    <m/>
    <m/>
    <m/>
    <x v="3"/>
    <n v="0"/>
    <n v="0"/>
    <n v="0"/>
    <x v="0"/>
    <m/>
    <m/>
    <n v="1410.5"/>
    <x v="0"/>
  </r>
  <r>
    <x v="42"/>
    <n v="41076"/>
    <x v="6202"/>
    <n v="2509"/>
    <n v="45900"/>
    <n v="45947"/>
    <s v="VICTOR"/>
    <m/>
    <s v="FASE 2"/>
    <m/>
    <n v="0"/>
    <m/>
    <m/>
    <m/>
    <m/>
    <m/>
    <m/>
    <m/>
    <m/>
    <m/>
    <m/>
    <m/>
    <m/>
    <m/>
    <m/>
    <m/>
    <m/>
    <m/>
    <m/>
    <m/>
    <x v="3"/>
    <n v="0"/>
    <n v="0"/>
    <n v="0"/>
    <x v="0"/>
    <m/>
    <m/>
    <n v="250.9"/>
    <x v="0"/>
  </r>
  <r>
    <x v="42"/>
    <n v="41077"/>
    <x v="6203"/>
    <n v="10799"/>
    <n v="45900"/>
    <n v="45947"/>
    <s v="VICTOR"/>
    <m/>
    <s v="FASE 2"/>
    <m/>
    <n v="0"/>
    <m/>
    <m/>
    <m/>
    <m/>
    <m/>
    <m/>
    <m/>
    <m/>
    <m/>
    <m/>
    <m/>
    <m/>
    <m/>
    <m/>
    <m/>
    <m/>
    <m/>
    <m/>
    <m/>
    <x v="3"/>
    <n v="0"/>
    <n v="0"/>
    <n v="0"/>
    <x v="0"/>
    <m/>
    <m/>
    <n v="1079.9000000000001"/>
    <x v="0"/>
  </r>
  <r>
    <x v="42"/>
    <n v="41078"/>
    <x v="6204"/>
    <n v="2927"/>
    <n v="45900"/>
    <n v="45947"/>
    <s v="VICTOR"/>
    <n v="46042"/>
    <s v="FASE 2"/>
    <n v="46063"/>
    <n v="0"/>
    <m/>
    <n v="0"/>
    <s v="no"/>
    <m/>
    <s v="no"/>
    <n v="0"/>
    <n v="0"/>
    <n v="0"/>
    <m/>
    <m/>
    <m/>
    <m/>
    <s v="Sí. Con el Colegio Oficial de Veerinarios de Sevilla"/>
    <s v="Diputación"/>
    <s v="No"/>
    <m/>
    <m/>
    <m/>
    <m/>
    <x v="3"/>
    <n v="0"/>
    <n v="0"/>
    <n v="9"/>
    <x v="1"/>
    <n v="0"/>
    <n v="0"/>
    <n v="292.7"/>
    <x v="0"/>
  </r>
  <r>
    <x v="42"/>
    <n v="41079"/>
    <x v="6205"/>
    <n v="11871"/>
    <n v="45900"/>
    <n v="45947"/>
    <s v="VICTOR"/>
    <n v="45964"/>
    <s v="FASE 2"/>
    <m/>
    <n v="0"/>
    <s v="Permanente actualización"/>
    <m/>
    <s v="SÍ"/>
    <m/>
    <s v="Permanente actualización"/>
    <m/>
    <m/>
    <m/>
    <m/>
    <m/>
    <m/>
    <m/>
    <s v="SÍ, Asociación Refugio La Candela"/>
    <s v="Sí"/>
    <s v="Sí"/>
    <m/>
    <m/>
    <m/>
    <m/>
    <x v="3"/>
    <n v="0"/>
    <n v="0"/>
    <n v="6"/>
    <x v="1"/>
    <m/>
    <m/>
    <n v="1187.0999999999999"/>
    <x v="0"/>
  </r>
  <r>
    <x v="42"/>
    <n v="41080"/>
    <x v="6206"/>
    <n v="1531"/>
    <n v="45900"/>
    <n v="45947"/>
    <s v="VICTOR"/>
    <n v="45968"/>
    <s v="FASE 2"/>
    <n v="46079"/>
    <n v="40"/>
    <m/>
    <m/>
    <s v="EN DESARROLLO"/>
    <m/>
    <s v="SÍ"/>
    <m/>
    <s v=""/>
    <m/>
    <m/>
    <m/>
    <m/>
    <m/>
    <s v="SÍ, Colegio Oficial de Veterinarios de Sevilla"/>
    <s v="NO"/>
    <s v="NO"/>
    <m/>
    <m/>
    <m/>
    <m/>
    <x v="3"/>
    <n v="0"/>
    <n v="0"/>
    <n v="7"/>
    <x v="1"/>
    <m/>
    <m/>
    <n v="153.1"/>
    <x v="1"/>
  </r>
  <r>
    <x v="42"/>
    <n v="41081"/>
    <x v="6207"/>
    <n v="40529"/>
    <n v="45900"/>
    <n v="45947"/>
    <s v="VICTOR"/>
    <n v="45968"/>
    <s v="FASE 2"/>
    <n v="46020"/>
    <n v="200"/>
    <n v="2025"/>
    <n v="0.97"/>
    <s v="sí"/>
    <n v="45566"/>
    <s v="sí"/>
    <n v="0.48"/>
    <n v="26000"/>
    <n v="35000"/>
    <m/>
    <m/>
    <m/>
    <m/>
    <s v="Sí"/>
    <s v="Sí"/>
    <s v="Sí"/>
    <m/>
    <m/>
    <m/>
    <m/>
    <x v="3"/>
    <n v="0.97"/>
    <n v="194"/>
    <n v="12"/>
    <x v="1"/>
    <n v="0.64151595154087193"/>
    <n v="0.86357916553578917"/>
    <n v="4052.9"/>
    <x v="2"/>
  </r>
  <r>
    <x v="42"/>
    <n v="41082"/>
    <x v="6208"/>
    <n v="4180"/>
    <n v="45900"/>
    <n v="45947"/>
    <s v="VICTOR"/>
    <n v="46108"/>
    <s v="FASE 2"/>
    <m/>
    <n v="195"/>
    <n v="45778"/>
    <n v="0.3"/>
    <s v="sí"/>
    <n v="45925"/>
    <s v="no"/>
    <m/>
    <n v="0"/>
    <n v="0"/>
    <n v="10"/>
    <n v="15"/>
    <n v="0"/>
    <n v="5"/>
    <s v="No"/>
    <s v="No"/>
    <s v="No"/>
    <m/>
    <m/>
    <m/>
    <m/>
    <x v="3"/>
    <n v="0.3"/>
    <n v="58"/>
    <n v="15"/>
    <x v="1"/>
    <n v="0"/>
    <n v="0"/>
    <n v="418"/>
    <x v="1"/>
  </r>
  <r>
    <x v="42"/>
    <n v="41083"/>
    <x v="6209"/>
    <n v="1439"/>
    <n v="45900"/>
    <n v="45947"/>
    <s v="VICTOR"/>
    <m/>
    <s v="FASE 2"/>
    <m/>
    <n v="0"/>
    <m/>
    <m/>
    <m/>
    <m/>
    <m/>
    <m/>
    <m/>
    <m/>
    <m/>
    <m/>
    <m/>
    <m/>
    <m/>
    <m/>
    <m/>
    <m/>
    <m/>
    <m/>
    <m/>
    <x v="3"/>
    <n v="0"/>
    <n v="0"/>
    <n v="0"/>
    <x v="0"/>
    <m/>
    <m/>
    <n v="143.9"/>
    <x v="0"/>
  </r>
  <r>
    <x v="42"/>
    <n v="41084"/>
    <x v="6210"/>
    <n v="3290"/>
    <n v="45900"/>
    <n v="45947"/>
    <s v="VICTOR"/>
    <m/>
    <s v="FASE 2"/>
    <m/>
    <n v="0"/>
    <m/>
    <m/>
    <m/>
    <m/>
    <m/>
    <m/>
    <m/>
    <m/>
    <m/>
    <m/>
    <m/>
    <m/>
    <m/>
    <m/>
    <m/>
    <m/>
    <m/>
    <m/>
    <m/>
    <x v="3"/>
    <n v="0"/>
    <n v="0"/>
    <n v="0"/>
    <x v="0"/>
    <m/>
    <m/>
    <n v="329"/>
    <x v="0"/>
  </r>
  <r>
    <x v="42"/>
    <n v="41085"/>
    <x v="6211"/>
    <n v="5580"/>
    <n v="45900"/>
    <n v="45947"/>
    <s v="VICTOR"/>
    <m/>
    <s v="FASE 2"/>
    <m/>
    <n v="0"/>
    <m/>
    <m/>
    <m/>
    <m/>
    <m/>
    <m/>
    <m/>
    <m/>
    <m/>
    <m/>
    <m/>
    <m/>
    <m/>
    <m/>
    <m/>
    <m/>
    <m/>
    <m/>
    <m/>
    <x v="3"/>
    <n v="0"/>
    <n v="0"/>
    <n v="0"/>
    <x v="0"/>
    <m/>
    <m/>
    <n v="558"/>
    <x v="0"/>
  </r>
  <r>
    <x v="42"/>
    <n v="41086"/>
    <x v="6212"/>
    <n v="23090"/>
    <n v="45900"/>
    <n v="45938"/>
    <s v="VICTOR"/>
    <n v="45932"/>
    <s v="INADMISIÓN"/>
    <m/>
    <n v="200"/>
    <n v="2023"/>
    <n v="29"/>
    <s v="No"/>
    <m/>
    <s v="sí"/>
    <s v=""/>
    <m/>
    <m/>
    <n v="26"/>
    <n v="66"/>
    <n v="6"/>
    <n v="8"/>
    <s v="No"/>
    <s v="No"/>
    <s v="No"/>
    <m/>
    <m/>
    <m/>
    <m/>
    <x v="3"/>
    <n v="0.28999999999999998"/>
    <n v="58"/>
    <n v="13"/>
    <x v="1"/>
    <m/>
    <m/>
    <n v="2309"/>
    <x v="2"/>
  </r>
  <r>
    <x v="42"/>
    <n v="41088"/>
    <x v="6213"/>
    <n v="600"/>
    <n v="45900"/>
    <n v="45938"/>
    <s v="VICTOR"/>
    <n v="45901"/>
    <s v="FASE 2"/>
    <m/>
    <n v="0"/>
    <m/>
    <m/>
    <m/>
    <m/>
    <m/>
    <m/>
    <m/>
    <m/>
    <m/>
    <m/>
    <m/>
    <m/>
    <m/>
    <m/>
    <m/>
    <m/>
    <m/>
    <m/>
    <m/>
    <x v="3"/>
    <n v="0"/>
    <n v="0"/>
    <n v="0"/>
    <x v="0"/>
    <m/>
    <m/>
    <n v="60"/>
    <x v="0"/>
  </r>
  <r>
    <x v="42"/>
    <n v="41087"/>
    <x v="6214"/>
    <n v="14375"/>
    <n v="45900"/>
    <n v="45938"/>
    <s v="VICTOR"/>
    <m/>
    <s v="FASE 2"/>
    <m/>
    <n v="0"/>
    <m/>
    <m/>
    <m/>
    <m/>
    <m/>
    <m/>
    <m/>
    <m/>
    <m/>
    <m/>
    <m/>
    <m/>
    <m/>
    <m/>
    <m/>
    <m/>
    <m/>
    <m/>
    <m/>
    <x v="3"/>
    <n v="0"/>
    <n v="0"/>
    <n v="0"/>
    <x v="0"/>
    <m/>
    <m/>
    <n v="1437.5"/>
    <x v="0"/>
  </r>
  <r>
    <x v="42"/>
    <n v="41089"/>
    <x v="6215"/>
    <n v="8625"/>
    <n v="45900"/>
    <n v="45938"/>
    <s v="VICTOR"/>
    <n v="45946"/>
    <s v="FASE 2"/>
    <m/>
    <n v="223"/>
    <n v="45807"/>
    <n v="0.80549999999999999"/>
    <s v="sí"/>
    <n v="44280"/>
    <m/>
    <m/>
    <n v="9800"/>
    <n v="18150"/>
    <n v="10"/>
    <m/>
    <m/>
    <n v="25"/>
    <s v="sí. Colegio Oficial de Veterinarios de Sevilla, Clínica Nueva Itálica y Fundación Juan Luis Malpartida (MundoPark)"/>
    <s v="no"/>
    <s v="sí"/>
    <m/>
    <m/>
    <m/>
    <m/>
    <x v="3"/>
    <n v="0.80549999999999999"/>
    <n v="180"/>
    <n v="12"/>
    <x v="1"/>
    <n v="1.136231884057971"/>
    <n v="2.1043478260869564"/>
    <n v="862.5"/>
    <x v="1"/>
  </r>
  <r>
    <x v="42"/>
    <n v="41090"/>
    <x v="6216"/>
    <n v="4213"/>
    <n v="45900"/>
    <n v="45938"/>
    <s v="VICTOR"/>
    <n v="45964"/>
    <s v="FASE 2"/>
    <m/>
    <n v="0"/>
    <m/>
    <n v="0.06"/>
    <s v="sí"/>
    <n v="45870"/>
    <s v="No"/>
    <m/>
    <m/>
    <m/>
    <n v="48"/>
    <n v="96"/>
    <m/>
    <m/>
    <s v="no"/>
    <s v="no"/>
    <s v="no"/>
    <m/>
    <m/>
    <m/>
    <m/>
    <x v="3"/>
    <n v="0.06"/>
    <n v="0"/>
    <n v="9"/>
    <x v="1"/>
    <m/>
    <m/>
    <n v="421.3"/>
    <x v="0"/>
  </r>
  <r>
    <x v="42"/>
    <n v="41091"/>
    <x v="6217"/>
    <n v="687488"/>
    <n v="45900"/>
    <n v="45938"/>
    <s v="VICTOR"/>
    <m/>
    <s v="FASE 2"/>
    <s v="ampliación plazo 29/12/2025"/>
    <n v="0"/>
    <m/>
    <m/>
    <m/>
    <m/>
    <m/>
    <m/>
    <m/>
    <m/>
    <m/>
    <m/>
    <m/>
    <m/>
    <m/>
    <m/>
    <m/>
    <m/>
    <m/>
    <m/>
    <m/>
    <x v="3"/>
    <n v="0"/>
    <n v="0"/>
    <n v="0"/>
    <x v="0"/>
    <m/>
    <m/>
    <n v="68748.800000000003"/>
    <x v="0"/>
  </r>
  <r>
    <x v="42"/>
    <n v="41092"/>
    <x v="6218"/>
    <n v="9373"/>
    <n v="45900"/>
    <n v="45938"/>
    <s v="VICTOR"/>
    <n v="45993"/>
    <s v="FASE 2"/>
    <n v="46079"/>
    <n v="0"/>
    <s v="EN DESARROLLO"/>
    <m/>
    <s v="No, en espera de fondos"/>
    <s v="NO SE ACLARA"/>
    <s v="NO"/>
    <m/>
    <m/>
    <m/>
    <m/>
    <m/>
    <m/>
    <m/>
    <s v="NO"/>
    <s v="NO"/>
    <s v="NO"/>
    <m/>
    <m/>
    <m/>
    <m/>
    <x v="3"/>
    <n v="0"/>
    <n v="0"/>
    <n v="7"/>
    <x v="1"/>
    <m/>
    <m/>
    <n v="937.3"/>
    <x v="0"/>
  </r>
  <r>
    <x v="42"/>
    <n v="41093"/>
    <x v="6219"/>
    <n v="25488"/>
    <n v="45900"/>
    <n v="45938"/>
    <s v="VICTOR"/>
    <m/>
    <s v="FASE 2"/>
    <m/>
    <n v="0"/>
    <m/>
    <m/>
    <m/>
    <m/>
    <m/>
    <m/>
    <m/>
    <m/>
    <m/>
    <m/>
    <m/>
    <m/>
    <m/>
    <m/>
    <m/>
    <m/>
    <m/>
    <m/>
    <m/>
    <x v="3"/>
    <n v="0"/>
    <n v="0"/>
    <n v="0"/>
    <x v="0"/>
    <m/>
    <m/>
    <n v="2548.8000000000002"/>
    <x v="0"/>
  </r>
  <r>
    <x v="42"/>
    <n v="41094"/>
    <x v="6220"/>
    <n v="9394"/>
    <n v="45900"/>
    <n v="45938"/>
    <s v="VICTOR"/>
    <n v="46086"/>
    <s v="FASE 2"/>
    <m/>
    <n v="0"/>
    <m/>
    <m/>
    <m/>
    <m/>
    <m/>
    <m/>
    <m/>
    <m/>
    <m/>
    <m/>
    <m/>
    <m/>
    <m/>
    <m/>
    <m/>
    <m/>
    <m/>
    <m/>
    <m/>
    <x v="3"/>
    <n v="0"/>
    <n v="0"/>
    <n v="0"/>
    <x v="0"/>
    <m/>
    <m/>
    <n v="939.4"/>
    <x v="0"/>
  </r>
  <r>
    <x v="42"/>
    <n v="41095"/>
    <x v="6221"/>
    <n v="52173"/>
    <n v="45900"/>
    <n v="45938"/>
    <s v="VICTOR"/>
    <n v="45988"/>
    <s v="FASE 2"/>
    <n v="46000"/>
    <n v="437"/>
    <n v="45972"/>
    <n v="0.73"/>
    <s v="NO"/>
    <m/>
    <s v="NO"/>
    <m/>
    <n v="102934.65"/>
    <n v="15387.3"/>
    <n v="300"/>
    <n v="152"/>
    <n v="66"/>
    <n v="130"/>
    <s v="sSí, Sopr Dog Alcala"/>
    <s v="Sí"/>
    <s v="Sí"/>
    <m/>
    <m/>
    <m/>
    <m/>
    <x v="3"/>
    <n v="0.73"/>
    <n v="319"/>
    <n v="14"/>
    <x v="1"/>
    <n v="1.972948651601403"/>
    <n v="0.29492841124719682"/>
    <n v="5217.3"/>
    <x v="2"/>
  </r>
  <r>
    <x v="42"/>
    <n v="41096"/>
    <x v="6222"/>
    <n v="8080"/>
    <n v="45900"/>
    <m/>
    <s v="VICTOR"/>
    <n v="45908"/>
    <s v="OK"/>
    <m/>
    <n v="348"/>
    <n v="45778"/>
    <n v="0.6"/>
    <s v="SÍ"/>
    <n v="45754"/>
    <s v="SÍ"/>
    <n v="0.23"/>
    <s v=""/>
    <n v="6000"/>
    <n v="17"/>
    <n v="3"/>
    <n v="0"/>
    <n v="3"/>
    <s v="SÍ"/>
    <s v="NO"/>
    <s v="NO"/>
    <m/>
    <m/>
    <m/>
    <m/>
    <x v="3"/>
    <n v="0.6"/>
    <n v="209"/>
    <n v="16"/>
    <x v="2"/>
    <m/>
    <n v="0.74257425742574257"/>
    <n v="808"/>
    <x v="1"/>
  </r>
  <r>
    <x v="42"/>
    <n v="41097"/>
    <x v="6223"/>
    <n v="4677"/>
    <n v="45900"/>
    <n v="45938"/>
    <s v="VICTOR"/>
    <m/>
    <s v="FASE 2"/>
    <m/>
    <n v="0"/>
    <m/>
    <m/>
    <m/>
    <m/>
    <m/>
    <m/>
    <m/>
    <m/>
    <m/>
    <m/>
    <m/>
    <m/>
    <m/>
    <m/>
    <m/>
    <m/>
    <m/>
    <m/>
    <m/>
    <x v="3"/>
    <n v="0"/>
    <n v="0"/>
    <n v="0"/>
    <x v="0"/>
    <m/>
    <m/>
    <n v="467.7"/>
    <x v="0"/>
  </r>
  <r>
    <x v="42"/>
    <n v="41100"/>
    <x v="6224"/>
    <n v="1002"/>
    <n v="45900"/>
    <n v="45938"/>
    <s v="VICTOR"/>
    <n v="45960"/>
    <s v="FASE 2"/>
    <m/>
    <n v="0"/>
    <m/>
    <m/>
    <s v="NO"/>
    <m/>
    <s v="NO"/>
    <m/>
    <m/>
    <m/>
    <m/>
    <m/>
    <m/>
    <m/>
    <s v="DIPUTACIÓN DE SEVILLA"/>
    <s v="NO"/>
    <s v="NO"/>
    <m/>
    <m/>
    <m/>
    <m/>
    <x v="3"/>
    <n v="0"/>
    <n v="0"/>
    <n v="5"/>
    <x v="1"/>
    <m/>
    <m/>
    <n v="100.2"/>
    <x v="0"/>
  </r>
  <r>
    <x v="42"/>
    <n v="41098"/>
    <x v="6225"/>
    <n v="6938"/>
    <n v="45900"/>
    <n v="45938"/>
    <s v="VICTOR"/>
    <n v="45978"/>
    <s v="FASE 2"/>
    <n v="46036"/>
    <n v="150"/>
    <m/>
    <n v="60"/>
    <s v="SÍ"/>
    <n v="45858"/>
    <s v="SÍ"/>
    <n v="60"/>
    <n v="40000"/>
    <n v="40000"/>
    <m/>
    <m/>
    <m/>
    <m/>
    <s v="SÍ, Colegio Oficial de Veterinarios de Sevilla"/>
    <s v="SÍ"/>
    <s v="SÍ"/>
    <m/>
    <m/>
    <m/>
    <m/>
    <x v="3"/>
    <n v="0.6"/>
    <n v="90"/>
    <n v="11"/>
    <x v="1"/>
    <n v="5.7653502450273857"/>
    <n v="5.7653502450273857"/>
    <n v="693.8"/>
    <x v="1"/>
  </r>
  <r>
    <x v="42"/>
    <n v="41099"/>
    <x v="6226"/>
    <n v="5033"/>
    <n v="45900"/>
    <n v="45938"/>
    <s v="VICTOR"/>
    <m/>
    <s v="FASE 2"/>
    <m/>
    <n v="0"/>
    <m/>
    <m/>
    <m/>
    <m/>
    <m/>
    <m/>
    <m/>
    <m/>
    <m/>
    <m/>
    <m/>
    <m/>
    <m/>
    <m/>
    <m/>
    <m/>
    <m/>
    <m/>
    <m/>
    <x v="3"/>
    <n v="0"/>
    <n v="0"/>
    <n v="0"/>
    <x v="0"/>
    <m/>
    <m/>
    <n v="503.3"/>
    <x v="0"/>
  </r>
  <r>
    <x v="42"/>
    <n v="41101"/>
    <x v="6227"/>
    <n v="7794"/>
    <n v="45900"/>
    <n v="45938"/>
    <s v="VICTOR"/>
    <n v="46091"/>
    <s v="FASE 2"/>
    <m/>
    <n v="0"/>
    <m/>
    <m/>
    <s v="sí"/>
    <n v="45108"/>
    <m/>
    <m/>
    <n v="10000"/>
    <n v="6000"/>
    <n v="10"/>
    <m/>
    <n v="0"/>
    <n v="13"/>
    <s v="Sí. Vidanimalis,"/>
    <s v="sí"/>
    <s v="sí"/>
    <m/>
    <m/>
    <m/>
    <m/>
    <x v="3"/>
    <n v="0"/>
    <n v="0"/>
    <n v="10"/>
    <x v="1"/>
    <n v="1.2830382345393894"/>
    <n v="0.76982294072363355"/>
    <n v="779.4"/>
    <x v="0"/>
  </r>
  <r>
    <x v="42"/>
    <n v="41102"/>
    <x v="6228"/>
    <n v="19310"/>
    <n v="45900"/>
    <m/>
    <s v="VICTOR"/>
    <n v="45919"/>
    <s v="ok"/>
    <m/>
    <n v="270"/>
    <s v="-"/>
    <n v="0.05"/>
    <s v="SÍ"/>
    <n v="45809"/>
    <n v="15"/>
    <n v="0.05"/>
    <s v=""/>
    <m/>
    <n v="5"/>
    <n v="15"/>
    <m/>
    <m/>
    <s v="SÍ"/>
    <s v="SÍ"/>
    <s v="SÍ"/>
    <m/>
    <m/>
    <m/>
    <m/>
    <x v="3"/>
    <n v="0.05"/>
    <n v="14"/>
    <n v="13"/>
    <x v="1"/>
    <m/>
    <m/>
    <n v="1931"/>
    <x v="1"/>
  </r>
  <r>
    <x v="43"/>
    <n v="38001"/>
    <x v="6229"/>
    <n v="50549"/>
    <n v="45769"/>
    <m/>
    <s v="Marta Tablado Rodríguez"/>
    <m/>
    <m/>
    <m/>
    <n v="0"/>
    <m/>
    <m/>
    <m/>
    <m/>
    <m/>
    <m/>
    <m/>
    <m/>
    <m/>
    <m/>
    <m/>
    <m/>
    <m/>
    <m/>
    <m/>
    <m/>
    <m/>
    <m/>
    <m/>
    <x v="17"/>
    <n v="0"/>
    <n v="0"/>
    <n v="0"/>
    <x v="0"/>
    <m/>
    <m/>
    <n v="5054.8999999999996"/>
    <x v="0"/>
  </r>
  <r>
    <x v="43"/>
    <n v="38002"/>
    <x v="6230"/>
    <n v="1108"/>
    <n v="45769"/>
    <m/>
    <s v="Marta Tablado Rodríguez"/>
    <s v="16/05/25 lo más grave es que no nos dicen el censo de gatos y sí lo saben"/>
    <s v="FASE 2"/>
    <m/>
    <n v="0"/>
    <m/>
    <n v="0"/>
    <s v="No"/>
    <m/>
    <s v="No"/>
    <n v="0"/>
    <m/>
    <m/>
    <n v="5"/>
    <n v="0"/>
    <n v="0"/>
    <n v="0"/>
    <s v=" Asociación Pro Animal Gomera"/>
    <s v="?"/>
    <s v="?"/>
    <m/>
    <m/>
    <m/>
    <m/>
    <x v="17"/>
    <n v="0"/>
    <n v="0"/>
    <n v="12"/>
    <x v="1"/>
    <m/>
    <m/>
    <n v="110.8"/>
    <x v="0"/>
  </r>
  <r>
    <x v="43"/>
    <n v="38003"/>
    <x v="6231"/>
    <n v="2071"/>
    <n v="45769"/>
    <m/>
    <s v="Marta Tablado Rodríguez"/>
    <m/>
    <m/>
    <m/>
    <n v="0"/>
    <m/>
    <m/>
    <m/>
    <m/>
    <m/>
    <m/>
    <m/>
    <m/>
    <m/>
    <m/>
    <m/>
    <m/>
    <m/>
    <m/>
    <m/>
    <m/>
    <m/>
    <m/>
    <m/>
    <x v="17"/>
    <n v="0"/>
    <n v="0"/>
    <n v="0"/>
    <x v="0"/>
    <m/>
    <m/>
    <n v="207.1"/>
    <x v="0"/>
  </r>
  <r>
    <x v="43"/>
    <n v="38004"/>
    <x v="6232"/>
    <n v="5776"/>
    <n v="45769"/>
    <m/>
    <s v="Marta Tablado Rodríguez"/>
    <m/>
    <m/>
    <m/>
    <n v="0"/>
    <m/>
    <m/>
    <m/>
    <m/>
    <m/>
    <m/>
    <m/>
    <m/>
    <m/>
    <m/>
    <m/>
    <m/>
    <m/>
    <m/>
    <m/>
    <m/>
    <m/>
    <m/>
    <m/>
    <x v="17"/>
    <n v="0"/>
    <n v="0"/>
    <n v="0"/>
    <x v="0"/>
    <m/>
    <m/>
    <n v="577.6"/>
    <x v="0"/>
  </r>
  <r>
    <x v="43"/>
    <n v="38005"/>
    <x v="6233"/>
    <n v="9120"/>
    <n v="45769"/>
    <m/>
    <s v="Marta Tablado Rodríguez"/>
    <m/>
    <m/>
    <m/>
    <n v="0"/>
    <m/>
    <m/>
    <m/>
    <m/>
    <m/>
    <m/>
    <m/>
    <m/>
    <m/>
    <m/>
    <m/>
    <m/>
    <m/>
    <m/>
    <m/>
    <m/>
    <m/>
    <m/>
    <m/>
    <x v="17"/>
    <n v="0"/>
    <n v="0"/>
    <n v="0"/>
    <x v="0"/>
    <m/>
    <m/>
    <n v="912"/>
    <x v="0"/>
  </r>
  <r>
    <x v="43"/>
    <n v="38006"/>
    <x v="6234"/>
    <n v="86624"/>
    <n v="45769"/>
    <m/>
    <s v="Marta Tablado Rodríguez"/>
    <m/>
    <m/>
    <m/>
    <n v="0"/>
    <m/>
    <m/>
    <m/>
    <m/>
    <m/>
    <m/>
    <m/>
    <m/>
    <m/>
    <m/>
    <m/>
    <m/>
    <m/>
    <m/>
    <m/>
    <m/>
    <m/>
    <m/>
    <m/>
    <x v="17"/>
    <n v="0"/>
    <n v="0"/>
    <n v="0"/>
    <x v="0"/>
    <m/>
    <m/>
    <n v="8662.4"/>
    <x v="0"/>
  </r>
  <r>
    <x v="43"/>
    <n v="38007"/>
    <x v="6235"/>
    <n v="2014"/>
    <n v="45769"/>
    <m/>
    <s v="Marta Tablado Rodríguez"/>
    <m/>
    <m/>
    <m/>
    <n v="0"/>
    <m/>
    <m/>
    <m/>
    <m/>
    <m/>
    <m/>
    <m/>
    <m/>
    <m/>
    <m/>
    <m/>
    <m/>
    <m/>
    <m/>
    <m/>
    <m/>
    <m/>
    <m/>
    <m/>
    <x v="17"/>
    <n v="0"/>
    <n v="0"/>
    <n v="0"/>
    <x v="0"/>
    <m/>
    <m/>
    <n v="201.4"/>
    <x v="0"/>
  </r>
  <r>
    <x v="43"/>
    <n v="38008"/>
    <x v="6236"/>
    <n v="7428"/>
    <n v="45769"/>
    <m/>
    <s v="Marta Tablado Rodríguez"/>
    <m/>
    <m/>
    <m/>
    <n v="0"/>
    <m/>
    <m/>
    <m/>
    <m/>
    <m/>
    <m/>
    <m/>
    <m/>
    <m/>
    <m/>
    <m/>
    <m/>
    <m/>
    <m/>
    <m/>
    <m/>
    <m/>
    <m/>
    <m/>
    <x v="17"/>
    <n v="0"/>
    <n v="0"/>
    <n v="0"/>
    <x v="0"/>
    <m/>
    <m/>
    <n v="742.8"/>
    <x v="0"/>
  </r>
  <r>
    <x v="43"/>
    <n v="38009"/>
    <x v="6237"/>
    <n v="6112"/>
    <n v="45769"/>
    <m/>
    <s v="Marta Tablado Rodríguez"/>
    <m/>
    <m/>
    <m/>
    <n v="0"/>
    <m/>
    <m/>
    <m/>
    <m/>
    <m/>
    <m/>
    <m/>
    <m/>
    <m/>
    <m/>
    <m/>
    <m/>
    <m/>
    <m/>
    <m/>
    <m/>
    <m/>
    <m/>
    <m/>
    <x v="17"/>
    <n v="0"/>
    <n v="0"/>
    <n v="0"/>
    <x v="0"/>
    <m/>
    <m/>
    <n v="611.20000000000005"/>
    <x v="0"/>
  </r>
  <r>
    <x v="43"/>
    <n v="38010"/>
    <x v="6238"/>
    <n v="4680"/>
    <n v="45769"/>
    <m/>
    <s v="Marta Tablado Rodríguez"/>
    <m/>
    <m/>
    <m/>
    <n v="0"/>
    <m/>
    <m/>
    <m/>
    <m/>
    <m/>
    <m/>
    <m/>
    <m/>
    <m/>
    <m/>
    <m/>
    <m/>
    <m/>
    <m/>
    <m/>
    <m/>
    <m/>
    <m/>
    <m/>
    <x v="17"/>
    <n v="0"/>
    <n v="0"/>
    <n v="0"/>
    <x v="0"/>
    <m/>
    <m/>
    <n v="468"/>
    <x v="0"/>
  </r>
  <r>
    <x v="43"/>
    <n v="38011"/>
    <x v="6239"/>
    <n v="28795"/>
    <n v="45769"/>
    <m/>
    <s v="Marta Tablado Rodríguez"/>
    <m/>
    <m/>
    <m/>
    <n v="0"/>
    <m/>
    <m/>
    <m/>
    <m/>
    <m/>
    <m/>
    <m/>
    <m/>
    <m/>
    <m/>
    <m/>
    <m/>
    <m/>
    <m/>
    <m/>
    <m/>
    <m/>
    <m/>
    <m/>
    <x v="17"/>
    <n v="0"/>
    <n v="0"/>
    <n v="0"/>
    <x v="0"/>
    <m/>
    <m/>
    <n v="2879.5"/>
    <x v="0"/>
  </r>
  <r>
    <x v="43"/>
    <n v="38012"/>
    <x v="6240"/>
    <n v="3066"/>
    <n v="45769"/>
    <m/>
    <s v="Marta Tablado Rodríguez"/>
    <m/>
    <m/>
    <m/>
    <n v="0"/>
    <m/>
    <m/>
    <m/>
    <m/>
    <m/>
    <m/>
    <m/>
    <m/>
    <m/>
    <m/>
    <m/>
    <m/>
    <m/>
    <m/>
    <m/>
    <m/>
    <m/>
    <m/>
    <m/>
    <x v="17"/>
    <n v="0"/>
    <n v="0"/>
    <n v="0"/>
    <x v="0"/>
    <m/>
    <m/>
    <n v="306.60000000000002"/>
    <x v="0"/>
  </r>
  <r>
    <x v="43"/>
    <n v="38013"/>
    <x v="6241"/>
    <n v="4528"/>
    <n v="45769"/>
    <m/>
    <s v="Marta Tablado Rodríguez"/>
    <n v="45792"/>
    <s v="FASE 2"/>
    <m/>
    <n v="275"/>
    <n v="2024"/>
    <n v="10"/>
    <s v="Sí"/>
    <s v="07/24"/>
    <s v="Sí"/>
    <n v="10"/>
    <m/>
    <m/>
    <n v="0"/>
    <n v="0"/>
    <n v="0"/>
    <n v="0"/>
    <s v="CER Asociación de Amigos de los Animales El Juaclo"/>
    <s v="No"/>
    <s v="No"/>
    <m/>
    <m/>
    <m/>
    <m/>
    <x v="17"/>
    <n v="0.1"/>
    <n v="28"/>
    <n v="14"/>
    <x v="1"/>
    <m/>
    <m/>
    <n v="452.8"/>
    <x v="1"/>
  </r>
  <r>
    <x v="43"/>
    <n v="38014"/>
    <x v="6242"/>
    <n v="1900"/>
    <n v="45769"/>
    <m/>
    <s v="Marta Tablado Rodríguez"/>
    <m/>
    <m/>
    <m/>
    <n v="0"/>
    <m/>
    <m/>
    <m/>
    <m/>
    <m/>
    <m/>
    <m/>
    <m/>
    <m/>
    <m/>
    <m/>
    <m/>
    <m/>
    <m/>
    <m/>
    <m/>
    <m/>
    <m/>
    <m/>
    <x v="17"/>
    <n v="0"/>
    <n v="0"/>
    <n v="0"/>
    <x v="0"/>
    <m/>
    <m/>
    <n v="190"/>
    <x v="0"/>
  </r>
  <r>
    <x v="43"/>
    <n v="38015"/>
    <x v="6243"/>
    <n v="4924"/>
    <n v="45769"/>
    <m/>
    <s v="Marta Tablado Rodríguez"/>
    <m/>
    <m/>
    <m/>
    <n v="0"/>
    <m/>
    <m/>
    <m/>
    <m/>
    <m/>
    <m/>
    <m/>
    <m/>
    <m/>
    <m/>
    <m/>
    <m/>
    <m/>
    <m/>
    <m/>
    <m/>
    <m/>
    <m/>
    <m/>
    <x v="17"/>
    <n v="0"/>
    <n v="0"/>
    <n v="0"/>
    <x v="0"/>
    <m/>
    <m/>
    <n v="492.4"/>
    <x v="0"/>
  </r>
  <r>
    <x v="43"/>
    <n v="38016"/>
    <x v="6244"/>
    <n v="1983"/>
    <n v="45769"/>
    <m/>
    <s v="Marta Tablado Rodríguez"/>
    <m/>
    <m/>
    <m/>
    <n v="0"/>
    <m/>
    <m/>
    <m/>
    <m/>
    <m/>
    <m/>
    <m/>
    <m/>
    <m/>
    <m/>
    <m/>
    <m/>
    <m/>
    <m/>
    <m/>
    <m/>
    <m/>
    <m/>
    <m/>
    <x v="17"/>
    <n v="0"/>
    <n v="0"/>
    <n v="0"/>
    <x v="0"/>
    <m/>
    <m/>
    <n v="198.3"/>
    <x v="0"/>
  </r>
  <r>
    <x v="43"/>
    <n v="38017"/>
    <x v="6245"/>
    <n v="57143"/>
    <n v="45769"/>
    <m/>
    <s v="Marta Tablado Rodríguez"/>
    <m/>
    <m/>
    <m/>
    <n v="0"/>
    <m/>
    <m/>
    <m/>
    <m/>
    <m/>
    <m/>
    <m/>
    <m/>
    <m/>
    <m/>
    <m/>
    <m/>
    <m/>
    <m/>
    <m/>
    <m/>
    <m/>
    <m/>
    <m/>
    <x v="17"/>
    <n v="0"/>
    <n v="0"/>
    <n v="0"/>
    <x v="0"/>
    <m/>
    <m/>
    <n v="5714.3"/>
    <x v="0"/>
  </r>
  <r>
    <x v="43"/>
    <n v="38018"/>
    <x v="6246"/>
    <n v="5593"/>
    <n v="45769"/>
    <m/>
    <s v="Marta Tablado Rodríguez"/>
    <m/>
    <m/>
    <m/>
    <n v="0"/>
    <m/>
    <m/>
    <m/>
    <m/>
    <m/>
    <m/>
    <m/>
    <m/>
    <m/>
    <m/>
    <m/>
    <m/>
    <m/>
    <m/>
    <m/>
    <m/>
    <m/>
    <m/>
    <m/>
    <x v="17"/>
    <n v="0"/>
    <n v="0"/>
    <n v="0"/>
    <x v="0"/>
    <m/>
    <m/>
    <n v="559.29999999999995"/>
    <x v="0"/>
  </r>
  <r>
    <x v="43"/>
    <n v="38019"/>
    <x v="6247"/>
    <n v="22642"/>
    <n v="45769"/>
    <m/>
    <s v="Marta Tablado Rodríguez"/>
    <m/>
    <m/>
    <m/>
    <n v="0"/>
    <m/>
    <m/>
    <m/>
    <m/>
    <m/>
    <m/>
    <m/>
    <m/>
    <m/>
    <m/>
    <m/>
    <m/>
    <m/>
    <m/>
    <m/>
    <m/>
    <m/>
    <m/>
    <m/>
    <x v="17"/>
    <n v="0"/>
    <n v="0"/>
    <n v="0"/>
    <x v="0"/>
    <m/>
    <m/>
    <n v="2264.1999999999998"/>
    <x v="0"/>
  </r>
  <r>
    <x v="43"/>
    <n v="38020"/>
    <x v="6248"/>
    <n v="21716"/>
    <n v="45769"/>
    <m/>
    <s v="Marta Tablado Rodríguez"/>
    <m/>
    <m/>
    <m/>
    <n v="0"/>
    <m/>
    <m/>
    <m/>
    <m/>
    <m/>
    <m/>
    <m/>
    <m/>
    <m/>
    <m/>
    <m/>
    <m/>
    <m/>
    <m/>
    <m/>
    <m/>
    <m/>
    <m/>
    <m/>
    <x v="17"/>
    <n v="0"/>
    <n v="0"/>
    <n v="0"/>
    <x v="0"/>
    <m/>
    <m/>
    <n v="2171.6"/>
    <x v="0"/>
  </r>
  <r>
    <x v="43"/>
    <n v="38021"/>
    <x v="6249"/>
    <n v="1887"/>
    <n v="45769"/>
    <m/>
    <s v="Marta Tablado Rodríguez"/>
    <m/>
    <m/>
    <m/>
    <n v="0"/>
    <m/>
    <m/>
    <m/>
    <m/>
    <m/>
    <m/>
    <m/>
    <m/>
    <m/>
    <m/>
    <m/>
    <m/>
    <m/>
    <m/>
    <m/>
    <m/>
    <m/>
    <m/>
    <m/>
    <x v="17"/>
    <n v="0"/>
    <n v="0"/>
    <n v="0"/>
    <x v="0"/>
    <m/>
    <m/>
    <n v="188.7"/>
    <x v="0"/>
  </r>
  <r>
    <x v="43"/>
    <n v="38022"/>
    <x v="6250"/>
    <n v="24285"/>
    <n v="45769"/>
    <m/>
    <s v="Marta Tablado Rodríguez"/>
    <m/>
    <m/>
    <m/>
    <n v="0"/>
    <m/>
    <m/>
    <m/>
    <m/>
    <m/>
    <m/>
    <m/>
    <m/>
    <m/>
    <m/>
    <m/>
    <m/>
    <m/>
    <m/>
    <m/>
    <m/>
    <m/>
    <m/>
    <m/>
    <x v="17"/>
    <n v="0"/>
    <n v="0"/>
    <n v="0"/>
    <x v="0"/>
    <m/>
    <m/>
    <n v="2428.5"/>
    <x v="0"/>
  </r>
  <r>
    <x v="43"/>
    <n v="38051"/>
    <x v="6251"/>
    <n v="9313"/>
    <n v="45769"/>
    <m/>
    <s v="Marta Tablado Rodríguez"/>
    <m/>
    <m/>
    <m/>
    <n v="0"/>
    <m/>
    <m/>
    <m/>
    <m/>
    <m/>
    <m/>
    <m/>
    <m/>
    <m/>
    <m/>
    <m/>
    <m/>
    <m/>
    <m/>
    <m/>
    <m/>
    <m/>
    <m/>
    <m/>
    <x v="17"/>
    <n v="0"/>
    <n v="0"/>
    <n v="0"/>
    <x v="0"/>
    <m/>
    <m/>
    <n v="931.3"/>
    <x v="0"/>
  </r>
  <r>
    <x v="43"/>
    <n v="38024"/>
    <x v="6252"/>
    <n v="20283"/>
    <n v="45769"/>
    <m/>
    <s v="Marta Tablado Rodríguez"/>
    <m/>
    <m/>
    <m/>
    <n v="0"/>
    <m/>
    <m/>
    <m/>
    <m/>
    <m/>
    <m/>
    <m/>
    <m/>
    <m/>
    <m/>
    <m/>
    <m/>
    <m/>
    <m/>
    <m/>
    <m/>
    <m/>
    <m/>
    <m/>
    <x v="17"/>
    <n v="0"/>
    <n v="0"/>
    <n v="0"/>
    <x v="0"/>
    <m/>
    <m/>
    <n v="2028.3"/>
    <x v="0"/>
  </r>
  <r>
    <x v="43"/>
    <n v="38025"/>
    <x v="6253"/>
    <n v="9160"/>
    <n v="45769"/>
    <m/>
    <s v="Marta Tablado Rodríguez"/>
    <m/>
    <m/>
    <m/>
    <n v="0"/>
    <m/>
    <m/>
    <m/>
    <m/>
    <m/>
    <m/>
    <m/>
    <m/>
    <m/>
    <m/>
    <m/>
    <m/>
    <m/>
    <m/>
    <m/>
    <m/>
    <m/>
    <m/>
    <m/>
    <x v="17"/>
    <n v="0"/>
    <n v="0"/>
    <n v="0"/>
    <x v="0"/>
    <m/>
    <m/>
    <n v="916"/>
    <x v="0"/>
  </r>
  <r>
    <x v="43"/>
    <n v="38026"/>
    <x v="6254"/>
    <n v="42585"/>
    <n v="45769"/>
    <m/>
    <s v="Marta Tablado Rodríguez"/>
    <m/>
    <m/>
    <m/>
    <n v="0"/>
    <m/>
    <m/>
    <m/>
    <m/>
    <m/>
    <m/>
    <m/>
    <m/>
    <m/>
    <m/>
    <m/>
    <m/>
    <m/>
    <m/>
    <m/>
    <m/>
    <m/>
    <m/>
    <m/>
    <x v="17"/>
    <n v="0"/>
    <n v="0"/>
    <n v="0"/>
    <x v="0"/>
    <m/>
    <m/>
    <n v="4258.5"/>
    <x v="0"/>
  </r>
  <r>
    <x v="43"/>
    <n v="38027"/>
    <x v="6255"/>
    <n v="8156"/>
    <n v="45769"/>
    <m/>
    <s v="Marta Tablado Rodríguez"/>
    <m/>
    <m/>
    <m/>
    <n v="0"/>
    <m/>
    <m/>
    <m/>
    <m/>
    <m/>
    <m/>
    <m/>
    <m/>
    <m/>
    <m/>
    <m/>
    <m/>
    <m/>
    <m/>
    <m/>
    <m/>
    <m/>
    <m/>
    <m/>
    <x v="17"/>
    <n v="0"/>
    <n v="0"/>
    <n v="0"/>
    <x v="0"/>
    <m/>
    <m/>
    <n v="815.6"/>
    <x v="0"/>
  </r>
  <r>
    <x v="43"/>
    <n v="38901"/>
    <x v="6256"/>
    <n v="2010"/>
    <n v="45769"/>
    <m/>
    <s v="Marta Tablado Rodríguez"/>
    <m/>
    <m/>
    <m/>
    <n v="0"/>
    <m/>
    <m/>
    <m/>
    <m/>
    <m/>
    <m/>
    <m/>
    <m/>
    <m/>
    <m/>
    <m/>
    <m/>
    <m/>
    <m/>
    <m/>
    <m/>
    <m/>
    <m/>
    <m/>
    <x v="17"/>
    <n v="0"/>
    <n v="0"/>
    <n v="0"/>
    <x v="0"/>
    <m/>
    <m/>
    <n v="201"/>
    <x v="0"/>
  </r>
  <r>
    <x v="43"/>
    <n v="38028"/>
    <x v="6257"/>
    <n v="31377"/>
    <n v="45769"/>
    <m/>
    <s v="Marta Tablado Rodríguez"/>
    <m/>
    <m/>
    <m/>
    <n v="0"/>
    <m/>
    <m/>
    <m/>
    <m/>
    <m/>
    <m/>
    <m/>
    <m/>
    <m/>
    <m/>
    <m/>
    <m/>
    <m/>
    <m/>
    <m/>
    <m/>
    <m/>
    <m/>
    <m/>
    <x v="17"/>
    <n v="0"/>
    <n v="0"/>
    <n v="0"/>
    <x v="0"/>
    <m/>
    <m/>
    <n v="3137.7"/>
    <x v="0"/>
  </r>
  <r>
    <x v="43"/>
    <n v="38029"/>
    <x v="6258"/>
    <n v="2355"/>
    <n v="45769"/>
    <m/>
    <s v="Marta Tablado Rodríguez"/>
    <m/>
    <m/>
    <m/>
    <n v="0"/>
    <m/>
    <m/>
    <m/>
    <m/>
    <m/>
    <m/>
    <m/>
    <m/>
    <m/>
    <m/>
    <m/>
    <m/>
    <m/>
    <m/>
    <m/>
    <m/>
    <m/>
    <m/>
    <m/>
    <x v="17"/>
    <n v="0"/>
    <n v="0"/>
    <n v="0"/>
    <x v="0"/>
    <m/>
    <m/>
    <n v="235.5"/>
    <x v="0"/>
  </r>
  <r>
    <x v="43"/>
    <n v="38030"/>
    <x v="6259"/>
    <n v="2699"/>
    <n v="45769"/>
    <m/>
    <s v="Marta Tablado Rodríguez"/>
    <m/>
    <m/>
    <m/>
    <n v="0"/>
    <m/>
    <m/>
    <m/>
    <m/>
    <m/>
    <m/>
    <m/>
    <m/>
    <m/>
    <m/>
    <m/>
    <m/>
    <m/>
    <m/>
    <m/>
    <m/>
    <m/>
    <m/>
    <m/>
    <x v="17"/>
    <n v="0"/>
    <n v="0"/>
    <n v="0"/>
    <x v="0"/>
    <m/>
    <m/>
    <n v="269.89999999999998"/>
    <x v="0"/>
  </r>
  <r>
    <x v="43"/>
    <n v="38031"/>
    <x v="6260"/>
    <n v="37522"/>
    <n v="45769"/>
    <m/>
    <s v="Marta Tablado Rodríguez"/>
    <m/>
    <m/>
    <m/>
    <n v="0"/>
    <m/>
    <m/>
    <m/>
    <m/>
    <m/>
    <m/>
    <m/>
    <m/>
    <m/>
    <m/>
    <m/>
    <m/>
    <m/>
    <m/>
    <m/>
    <m/>
    <m/>
    <m/>
    <m/>
    <x v="17"/>
    <n v="0"/>
    <n v="0"/>
    <n v="0"/>
    <x v="0"/>
    <m/>
    <m/>
    <n v="3752.2"/>
    <x v="0"/>
  </r>
  <r>
    <x v="43"/>
    <n v="38032"/>
    <x v="6261"/>
    <n v="17983"/>
    <n v="45770"/>
    <m/>
    <s v="Marta Tablado Rodríguez"/>
    <m/>
    <m/>
    <m/>
    <n v="0"/>
    <m/>
    <m/>
    <m/>
    <m/>
    <m/>
    <m/>
    <m/>
    <m/>
    <m/>
    <m/>
    <m/>
    <m/>
    <m/>
    <m/>
    <m/>
    <m/>
    <m/>
    <m/>
    <m/>
    <x v="17"/>
    <n v="0"/>
    <n v="0"/>
    <n v="0"/>
    <x v="0"/>
    <m/>
    <m/>
    <n v="1798.3"/>
    <x v="0"/>
  </r>
  <r>
    <x v="43"/>
    <n v="38033"/>
    <x v="6262"/>
    <n v="4296"/>
    <n v="45770"/>
    <m/>
    <s v="Marta Tablado Rodríguez"/>
    <m/>
    <m/>
    <m/>
    <n v="0"/>
    <m/>
    <m/>
    <m/>
    <m/>
    <m/>
    <m/>
    <m/>
    <m/>
    <m/>
    <m/>
    <m/>
    <m/>
    <m/>
    <m/>
    <m/>
    <m/>
    <m/>
    <m/>
    <m/>
    <x v="17"/>
    <n v="0"/>
    <n v="0"/>
    <n v="0"/>
    <x v="0"/>
    <m/>
    <m/>
    <n v="429.6"/>
    <x v="0"/>
  </r>
  <r>
    <x v="43"/>
    <n v="38023"/>
    <x v="6263"/>
    <n v="160258"/>
    <n v="45770"/>
    <m/>
    <s v="Marta Tablado Rodríguez"/>
    <m/>
    <m/>
    <m/>
    <n v="0"/>
    <m/>
    <m/>
    <m/>
    <m/>
    <m/>
    <m/>
    <m/>
    <m/>
    <m/>
    <m/>
    <m/>
    <m/>
    <m/>
    <m/>
    <m/>
    <m/>
    <m/>
    <m/>
    <m/>
    <x v="17"/>
    <n v="0"/>
    <n v="0"/>
    <n v="0"/>
    <x v="0"/>
    <m/>
    <m/>
    <n v="16025.8"/>
    <x v="0"/>
  </r>
  <r>
    <x v="43"/>
    <n v="38034"/>
    <x v="6264"/>
    <n v="4904"/>
    <n v="45770"/>
    <m/>
    <s v="Marta Tablado Rodríguez"/>
    <m/>
    <m/>
    <m/>
    <n v="0"/>
    <m/>
    <m/>
    <m/>
    <m/>
    <m/>
    <m/>
    <m/>
    <m/>
    <m/>
    <m/>
    <m/>
    <m/>
    <m/>
    <m/>
    <m/>
    <m/>
    <m/>
    <m/>
    <m/>
    <x v="17"/>
    <n v="0"/>
    <n v="0"/>
    <n v="0"/>
    <x v="0"/>
    <m/>
    <m/>
    <n v="490.4"/>
    <x v="0"/>
  </r>
  <r>
    <x v="43"/>
    <n v="38035"/>
    <x v="6265"/>
    <n v="23138"/>
    <n v="45770"/>
    <m/>
    <s v="Marta Tablado Rodríguez"/>
    <m/>
    <m/>
    <m/>
    <n v="0"/>
    <m/>
    <m/>
    <m/>
    <m/>
    <m/>
    <m/>
    <m/>
    <m/>
    <m/>
    <m/>
    <m/>
    <m/>
    <m/>
    <m/>
    <m/>
    <m/>
    <m/>
    <m/>
    <m/>
    <x v="17"/>
    <n v="0"/>
    <n v="0"/>
    <n v="0"/>
    <x v="0"/>
    <m/>
    <m/>
    <n v="2313.8000000000002"/>
    <x v="0"/>
  </r>
  <r>
    <x v="43"/>
    <n v="38036"/>
    <x v="6266"/>
    <n v="9562"/>
    <n v="45770"/>
    <m/>
    <s v="Marta Tablado Rodríguez"/>
    <m/>
    <m/>
    <m/>
    <n v="0"/>
    <m/>
    <m/>
    <m/>
    <m/>
    <m/>
    <m/>
    <m/>
    <m/>
    <m/>
    <m/>
    <m/>
    <m/>
    <m/>
    <m/>
    <m/>
    <m/>
    <m/>
    <m/>
    <m/>
    <x v="17"/>
    <n v="0"/>
    <n v="0"/>
    <n v="0"/>
    <x v="0"/>
    <m/>
    <m/>
    <n v="956.2"/>
    <x v="0"/>
  </r>
  <r>
    <x v="43"/>
    <n v="38037"/>
    <x v="6267"/>
    <n v="15565"/>
    <n v="45770"/>
    <m/>
    <s v="Marta Tablado Rodríguez"/>
    <m/>
    <m/>
    <m/>
    <n v="0"/>
    <m/>
    <m/>
    <m/>
    <m/>
    <m/>
    <m/>
    <m/>
    <m/>
    <m/>
    <m/>
    <m/>
    <m/>
    <m/>
    <m/>
    <m/>
    <m/>
    <m/>
    <m/>
    <m/>
    <x v="17"/>
    <n v="0"/>
    <n v="0"/>
    <n v="0"/>
    <x v="0"/>
    <m/>
    <m/>
    <n v="1556.5"/>
    <x v="0"/>
  </r>
  <r>
    <x v="43"/>
    <n v="38038"/>
    <x v="6268"/>
    <n v="211359"/>
    <n v="45770"/>
    <m/>
    <s v="Marta Tablado Rodríguez"/>
    <m/>
    <m/>
    <m/>
    <n v="0"/>
    <m/>
    <m/>
    <m/>
    <m/>
    <m/>
    <m/>
    <m/>
    <m/>
    <m/>
    <m/>
    <m/>
    <m/>
    <m/>
    <m/>
    <m/>
    <m/>
    <m/>
    <m/>
    <m/>
    <x v="17"/>
    <n v="0"/>
    <n v="0"/>
    <n v="0"/>
    <x v="0"/>
    <m/>
    <m/>
    <n v="21135.9"/>
    <x v="0"/>
  </r>
  <r>
    <x v="43"/>
    <n v="38039"/>
    <x v="6269"/>
    <n v="15386"/>
    <n v="45770"/>
    <m/>
    <s v="Marta Tablado Rodríguez"/>
    <m/>
    <m/>
    <m/>
    <n v="0"/>
    <m/>
    <m/>
    <m/>
    <m/>
    <m/>
    <m/>
    <m/>
    <m/>
    <m/>
    <m/>
    <m/>
    <m/>
    <m/>
    <m/>
    <m/>
    <m/>
    <m/>
    <m/>
    <m/>
    <x v="17"/>
    <n v="0"/>
    <n v="0"/>
    <n v="0"/>
    <x v="0"/>
    <m/>
    <m/>
    <n v="1538.6"/>
    <x v="0"/>
  </r>
  <r>
    <x v="43"/>
    <n v="38040"/>
    <x v="6270"/>
    <n v="12373"/>
    <n v="45770"/>
    <m/>
    <s v="Marta Tablado Rodríguez"/>
    <m/>
    <m/>
    <m/>
    <n v="0"/>
    <m/>
    <m/>
    <m/>
    <m/>
    <m/>
    <m/>
    <m/>
    <m/>
    <m/>
    <m/>
    <m/>
    <m/>
    <m/>
    <m/>
    <m/>
    <m/>
    <m/>
    <m/>
    <m/>
    <x v="17"/>
    <n v="0"/>
    <n v="0"/>
    <n v="0"/>
    <x v="0"/>
    <m/>
    <m/>
    <n v="1237.3"/>
    <x v="0"/>
  </r>
  <r>
    <x v="43"/>
    <n v="38041"/>
    <x v="6271"/>
    <n v="9278"/>
    <n v="45770"/>
    <m/>
    <s v="Marta Tablado Rodríguez"/>
    <s v="02/05/25 No aclara número de animales recogidos, no tienen el dato"/>
    <s v="OK"/>
    <m/>
    <n v="264"/>
    <s v="01/25"/>
    <n v="59.46"/>
    <s v="Sí"/>
    <n v="45088"/>
    <s v="Sí"/>
    <n v="59.46"/>
    <n v="7500"/>
    <n v="7500"/>
    <n v="0"/>
    <n v="0"/>
    <n v="0"/>
    <n v="0"/>
    <s v="ADEPAC y Veterinario Tacoronte"/>
    <s v="No"/>
    <s v="Sí"/>
    <m/>
    <m/>
    <m/>
    <m/>
    <x v="17"/>
    <n v="0.59460000000000002"/>
    <n v="157"/>
    <n v="16"/>
    <x v="2"/>
    <n v="0.80836387152403533"/>
    <n v="0.80836387152403533"/>
    <n v="927.8"/>
    <x v="1"/>
  </r>
  <r>
    <x v="43"/>
    <n v="38042"/>
    <x v="6272"/>
    <n v="4705"/>
    <n v="45770"/>
    <m/>
    <s v="Marta Tablado Rodríguez"/>
    <n v="45783"/>
    <s v="OK"/>
    <m/>
    <n v="84"/>
    <s v="07/24"/>
    <n v="37"/>
    <s v="Sí"/>
    <n v="45502"/>
    <s v="Sí"/>
    <n v="37"/>
    <n v="5000"/>
    <n v="5000"/>
    <n v="23"/>
    <n v="31"/>
    <n v="0"/>
    <n v="6"/>
    <s v="No"/>
    <s v="No"/>
    <s v="No"/>
    <m/>
    <m/>
    <m/>
    <m/>
    <x v="17"/>
    <n v="0.37"/>
    <n v="31"/>
    <n v="16"/>
    <x v="2"/>
    <n v="1.0626992561105206"/>
    <n v="1.0626992561105206"/>
    <n v="470.5"/>
    <x v="1"/>
  </r>
  <r>
    <x v="43"/>
    <n v="38043"/>
    <x v="6273"/>
    <n v="24746"/>
    <n v="45770"/>
    <m/>
    <s v="Marta Tablado Rodríguez"/>
    <m/>
    <m/>
    <m/>
    <n v="0"/>
    <m/>
    <m/>
    <m/>
    <m/>
    <m/>
    <m/>
    <m/>
    <m/>
    <m/>
    <m/>
    <m/>
    <m/>
    <m/>
    <m/>
    <m/>
    <m/>
    <m/>
    <m/>
    <m/>
    <x v="17"/>
    <n v="0"/>
    <n v="0"/>
    <n v="0"/>
    <x v="0"/>
    <m/>
    <m/>
    <n v="2474.6"/>
    <x v="0"/>
  </r>
  <r>
    <x v="43"/>
    <n v="38044"/>
    <x v="6274"/>
    <n v="2787"/>
    <n v="45770"/>
    <m/>
    <s v="Marta Tablado Rodríguez"/>
    <m/>
    <m/>
    <m/>
    <n v="0"/>
    <m/>
    <m/>
    <m/>
    <m/>
    <m/>
    <m/>
    <m/>
    <m/>
    <m/>
    <m/>
    <m/>
    <m/>
    <m/>
    <m/>
    <m/>
    <m/>
    <m/>
    <m/>
    <m/>
    <x v="17"/>
    <n v="0"/>
    <n v="0"/>
    <n v="0"/>
    <x v="0"/>
    <m/>
    <m/>
    <n v="278.7"/>
    <x v="0"/>
  </r>
  <r>
    <x v="43"/>
    <n v="38045"/>
    <x v="6275"/>
    <n v="4559"/>
    <n v="45770"/>
    <m/>
    <s v="Marta Tablado Rodríguez"/>
    <m/>
    <m/>
    <m/>
    <n v="0"/>
    <m/>
    <m/>
    <m/>
    <m/>
    <m/>
    <m/>
    <m/>
    <m/>
    <m/>
    <m/>
    <m/>
    <m/>
    <m/>
    <m/>
    <m/>
    <m/>
    <m/>
    <m/>
    <m/>
    <x v="17"/>
    <n v="0"/>
    <n v="0"/>
    <n v="0"/>
    <x v="0"/>
    <m/>
    <m/>
    <n v="455.9"/>
    <x v="0"/>
  </r>
  <r>
    <x v="43"/>
    <n v="38046"/>
    <x v="6276"/>
    <n v="11405"/>
    <n v="45770"/>
    <m/>
    <s v="Marta Tablado Rodríguez"/>
    <m/>
    <m/>
    <m/>
    <n v="0"/>
    <m/>
    <m/>
    <m/>
    <m/>
    <m/>
    <m/>
    <m/>
    <m/>
    <m/>
    <m/>
    <m/>
    <m/>
    <m/>
    <m/>
    <m/>
    <m/>
    <m/>
    <m/>
    <m/>
    <x v="17"/>
    <n v="0"/>
    <n v="0"/>
    <n v="0"/>
    <x v="0"/>
    <m/>
    <m/>
    <n v="1140.5"/>
    <x v="0"/>
  </r>
  <r>
    <x v="43"/>
    <n v="38047"/>
    <x v="6277"/>
    <n v="2684"/>
    <n v="45770"/>
    <m/>
    <s v="Marta Tablado Rodríguez"/>
    <m/>
    <m/>
    <m/>
    <n v="0"/>
    <m/>
    <m/>
    <m/>
    <m/>
    <m/>
    <m/>
    <m/>
    <m/>
    <m/>
    <m/>
    <m/>
    <m/>
    <m/>
    <m/>
    <m/>
    <m/>
    <m/>
    <m/>
    <m/>
    <x v="17"/>
    <n v="0"/>
    <n v="0"/>
    <n v="0"/>
    <x v="0"/>
    <m/>
    <m/>
    <n v="268.39999999999998"/>
    <x v="0"/>
  </r>
  <r>
    <x v="43"/>
    <n v="38049"/>
    <x v="6278"/>
    <n v="4854"/>
    <n v="45770"/>
    <m/>
    <s v="Marta Tablado Rodríguez"/>
    <m/>
    <m/>
    <m/>
    <n v="0"/>
    <m/>
    <m/>
    <m/>
    <m/>
    <m/>
    <m/>
    <m/>
    <m/>
    <m/>
    <m/>
    <m/>
    <m/>
    <m/>
    <m/>
    <m/>
    <m/>
    <m/>
    <m/>
    <m/>
    <x v="17"/>
    <n v="0"/>
    <n v="0"/>
    <n v="0"/>
    <x v="0"/>
    <m/>
    <m/>
    <n v="485.4"/>
    <x v="0"/>
  </r>
  <r>
    <x v="43"/>
    <n v="38050"/>
    <x v="6279"/>
    <n v="2954"/>
    <n v="45770"/>
    <m/>
    <s v="Marta Tablado Rodríguez"/>
    <m/>
    <m/>
    <m/>
    <n v="0"/>
    <m/>
    <m/>
    <m/>
    <m/>
    <m/>
    <m/>
    <m/>
    <m/>
    <m/>
    <m/>
    <m/>
    <m/>
    <m/>
    <m/>
    <m/>
    <m/>
    <m/>
    <m/>
    <m/>
    <x v="17"/>
    <n v="0"/>
    <n v="0"/>
    <n v="0"/>
    <x v="0"/>
    <m/>
    <m/>
    <n v="295.39999999999998"/>
    <x v="0"/>
  </r>
  <r>
    <x v="43"/>
    <n v="38048"/>
    <x v="6280"/>
    <n v="5268"/>
    <n v="45770"/>
    <m/>
    <s v="Marta Tablado Rodríguez"/>
    <m/>
    <m/>
    <m/>
    <n v="0"/>
    <m/>
    <m/>
    <m/>
    <m/>
    <m/>
    <m/>
    <m/>
    <m/>
    <m/>
    <m/>
    <m/>
    <m/>
    <m/>
    <m/>
    <m/>
    <m/>
    <m/>
    <m/>
    <m/>
    <x v="17"/>
    <n v="0"/>
    <n v="0"/>
    <n v="0"/>
    <x v="0"/>
    <m/>
    <m/>
    <n v="526.79999999999995"/>
    <x v="0"/>
  </r>
  <r>
    <x v="43"/>
    <n v="38052"/>
    <x v="6281"/>
    <n v="1871"/>
    <n v="45770"/>
    <m/>
    <s v="Marta Tablado Rodríguez"/>
    <m/>
    <m/>
    <m/>
    <n v="0"/>
    <m/>
    <m/>
    <m/>
    <m/>
    <m/>
    <m/>
    <m/>
    <m/>
    <m/>
    <m/>
    <m/>
    <m/>
    <m/>
    <m/>
    <m/>
    <m/>
    <m/>
    <m/>
    <m/>
    <x v="17"/>
    <n v="0"/>
    <n v="0"/>
    <n v="0"/>
    <x v="0"/>
    <m/>
    <m/>
    <n v="187.1"/>
    <x v="0"/>
  </r>
  <r>
    <x v="43"/>
    <n v="38053"/>
    <x v="6282"/>
    <n v="5070"/>
    <n v="45770"/>
    <m/>
    <s v="Marta Tablado Rodríguez"/>
    <m/>
    <m/>
    <m/>
    <n v="0"/>
    <m/>
    <m/>
    <m/>
    <m/>
    <m/>
    <m/>
    <m/>
    <m/>
    <m/>
    <m/>
    <m/>
    <m/>
    <m/>
    <m/>
    <m/>
    <m/>
    <m/>
    <m/>
    <m/>
    <x v="17"/>
    <n v="0"/>
    <n v="0"/>
    <n v="0"/>
    <x v="0"/>
    <m/>
    <m/>
    <n v="507"/>
    <x v="0"/>
  </r>
  <r>
    <x v="44"/>
    <n v="42001"/>
    <x v="6283"/>
    <n v="386"/>
    <n v="45800"/>
    <n v="45845"/>
    <s v="Isabel"/>
    <n v="45835"/>
    <s v="FASE 2"/>
    <m/>
    <n v="0"/>
    <m/>
    <m/>
    <m/>
    <m/>
    <m/>
    <m/>
    <m/>
    <m/>
    <m/>
    <m/>
    <m/>
    <m/>
    <m/>
    <m/>
    <m/>
    <m/>
    <m/>
    <m/>
    <m/>
    <x v="5"/>
    <n v="0"/>
    <n v="0"/>
    <n v="0"/>
    <x v="0"/>
    <m/>
    <m/>
    <n v="38.6"/>
    <x v="0"/>
  </r>
  <r>
    <x v="44"/>
    <n v="42003"/>
    <x v="6284"/>
    <n v="58"/>
    <n v="45800"/>
    <n v="45966"/>
    <s v="Isabel"/>
    <m/>
    <m/>
    <m/>
    <n v="0"/>
    <m/>
    <m/>
    <m/>
    <m/>
    <m/>
    <m/>
    <m/>
    <m/>
    <m/>
    <m/>
    <m/>
    <m/>
    <m/>
    <m/>
    <m/>
    <m/>
    <m/>
    <m/>
    <m/>
    <x v="5"/>
    <n v="0"/>
    <n v="0"/>
    <n v="0"/>
    <x v="0"/>
    <m/>
    <m/>
    <n v="5.8"/>
    <x v="0"/>
  </r>
  <r>
    <x v="44"/>
    <n v="42004"/>
    <x v="6285"/>
    <n v="3094"/>
    <n v="45800"/>
    <n v="45966"/>
    <s v="Isabel"/>
    <m/>
    <m/>
    <m/>
    <n v="49"/>
    <n v="2025"/>
    <n v="0.5"/>
    <s v="SI"/>
    <n v="45364"/>
    <s v="SI"/>
    <n v="0.4"/>
    <n v="3500"/>
    <m/>
    <n v="4"/>
    <n v="14"/>
    <m/>
    <m/>
    <s v="NO"/>
    <s v="NO"/>
    <s v="NO"/>
    <m/>
    <m/>
    <m/>
    <m/>
    <x v="5"/>
    <n v="0.5"/>
    <n v="24"/>
    <n v="13"/>
    <x v="1"/>
    <n v="1.1312217194570136"/>
    <m/>
    <n v="309.39999999999998"/>
    <x v="1"/>
  </r>
  <r>
    <x v="44"/>
    <n v="42006"/>
    <x v="6286"/>
    <n v="199"/>
    <n v="45800"/>
    <n v="45966"/>
    <s v="Isabel"/>
    <m/>
    <m/>
    <m/>
    <n v="0"/>
    <m/>
    <m/>
    <m/>
    <m/>
    <m/>
    <m/>
    <m/>
    <m/>
    <m/>
    <m/>
    <m/>
    <m/>
    <m/>
    <m/>
    <m/>
    <m/>
    <m/>
    <m/>
    <m/>
    <x v="5"/>
    <n v="0"/>
    <n v="0"/>
    <n v="0"/>
    <x v="0"/>
    <m/>
    <m/>
    <n v="19.899999999999999"/>
    <x v="0"/>
  </r>
  <r>
    <x v="44"/>
    <n v="42007"/>
    <x v="6287"/>
    <n v="107"/>
    <n v="45800"/>
    <n v="45966"/>
    <s v="Isabel"/>
    <m/>
    <m/>
    <m/>
    <n v="0"/>
    <m/>
    <m/>
    <s v="NO"/>
    <m/>
    <s v="NO"/>
    <m/>
    <m/>
    <m/>
    <n v="0"/>
    <n v="0"/>
    <n v="0"/>
    <n v="0"/>
    <s v="Diputación Provincial"/>
    <s v="NO"/>
    <s v="NO"/>
    <m/>
    <m/>
    <m/>
    <m/>
    <x v="5"/>
    <n v="0"/>
    <n v="0"/>
    <n v="9"/>
    <x v="1"/>
    <m/>
    <m/>
    <n v="10.7"/>
    <x v="0"/>
  </r>
  <r>
    <x v="44"/>
    <n v="42008"/>
    <x v="6288"/>
    <n v="59"/>
    <n v="45800"/>
    <n v="45966"/>
    <s v="Isabel"/>
    <m/>
    <m/>
    <m/>
    <n v="0"/>
    <m/>
    <m/>
    <m/>
    <m/>
    <m/>
    <m/>
    <m/>
    <m/>
    <m/>
    <m/>
    <m/>
    <m/>
    <m/>
    <m/>
    <m/>
    <m/>
    <m/>
    <m/>
    <m/>
    <x v="5"/>
    <n v="0"/>
    <n v="0"/>
    <n v="0"/>
    <x v="0"/>
    <m/>
    <m/>
    <n v="5.9"/>
    <x v="0"/>
  </r>
  <r>
    <x v="44"/>
    <n v="42009"/>
    <x v="6289"/>
    <n v="83"/>
    <n v="45800"/>
    <n v="45966"/>
    <s v="Isabel"/>
    <m/>
    <m/>
    <m/>
    <n v="0"/>
    <m/>
    <m/>
    <m/>
    <m/>
    <m/>
    <m/>
    <m/>
    <m/>
    <m/>
    <m/>
    <m/>
    <m/>
    <m/>
    <m/>
    <m/>
    <m/>
    <m/>
    <m/>
    <m/>
    <x v="5"/>
    <n v="0"/>
    <n v="0"/>
    <n v="0"/>
    <x v="0"/>
    <m/>
    <m/>
    <n v="8.3000000000000007"/>
    <x v="0"/>
  </r>
  <r>
    <x v="44"/>
    <n v="42010"/>
    <x v="6290"/>
    <n v="20"/>
    <n v="45800"/>
    <n v="45966"/>
    <s v="Isabel"/>
    <m/>
    <m/>
    <m/>
    <n v="0"/>
    <m/>
    <m/>
    <m/>
    <m/>
    <m/>
    <m/>
    <m/>
    <m/>
    <m/>
    <m/>
    <m/>
    <m/>
    <m/>
    <m/>
    <m/>
    <m/>
    <m/>
    <m/>
    <m/>
    <x v="5"/>
    <n v="0"/>
    <n v="0"/>
    <n v="0"/>
    <x v="0"/>
    <m/>
    <m/>
    <n v="2"/>
    <x v="0"/>
  </r>
  <r>
    <x v="44"/>
    <n v="42011"/>
    <x v="6291"/>
    <n v="18"/>
    <n v="45800"/>
    <n v="45966"/>
    <s v="Isabel"/>
    <m/>
    <m/>
    <m/>
    <n v="0"/>
    <m/>
    <n v="0"/>
    <s v="NO"/>
    <m/>
    <s v="NO"/>
    <m/>
    <m/>
    <m/>
    <n v="0"/>
    <n v="0"/>
    <n v="0"/>
    <n v="0"/>
    <s v="NO "/>
    <s v="NO"/>
    <s v="NO"/>
    <m/>
    <m/>
    <m/>
    <m/>
    <x v="5"/>
    <n v="0"/>
    <n v="0"/>
    <n v="10"/>
    <x v="1"/>
    <m/>
    <m/>
    <n v="1.8"/>
    <x v="0"/>
  </r>
  <r>
    <x v="44"/>
    <n v="42012"/>
    <x v="6292"/>
    <n v="28"/>
    <n v="45800"/>
    <n v="45966"/>
    <s v="Isabel"/>
    <m/>
    <m/>
    <m/>
    <n v="0"/>
    <m/>
    <m/>
    <m/>
    <m/>
    <m/>
    <m/>
    <m/>
    <m/>
    <m/>
    <m/>
    <m/>
    <m/>
    <m/>
    <m/>
    <m/>
    <m/>
    <m/>
    <m/>
    <m/>
    <x v="5"/>
    <n v="0"/>
    <n v="0"/>
    <n v="0"/>
    <x v="0"/>
    <m/>
    <m/>
    <n v="2.8"/>
    <x v="0"/>
  </r>
  <r>
    <x v="44"/>
    <n v="42013"/>
    <x v="6293"/>
    <n v="30"/>
    <n v="45800"/>
    <n v="45966"/>
    <s v="Isabel"/>
    <m/>
    <m/>
    <m/>
    <n v="0"/>
    <m/>
    <n v="0"/>
    <s v="NO"/>
    <m/>
    <s v="NO"/>
    <m/>
    <m/>
    <m/>
    <n v="0"/>
    <n v="0"/>
    <n v="0"/>
    <n v="0"/>
    <s v="NO "/>
    <s v="NO"/>
    <s v="NO"/>
    <m/>
    <m/>
    <m/>
    <m/>
    <x v="5"/>
    <n v="0"/>
    <n v="0"/>
    <n v="10"/>
    <x v="1"/>
    <m/>
    <m/>
    <n v="3"/>
    <x v="0"/>
  </r>
  <r>
    <x v="44"/>
    <n v="42014"/>
    <x v="6294"/>
    <n v="60"/>
    <n v="45800"/>
    <n v="45966"/>
    <s v="Isabel"/>
    <m/>
    <m/>
    <m/>
    <n v="0"/>
    <m/>
    <m/>
    <m/>
    <m/>
    <m/>
    <m/>
    <m/>
    <m/>
    <m/>
    <m/>
    <m/>
    <m/>
    <m/>
    <m/>
    <m/>
    <m/>
    <m/>
    <m/>
    <m/>
    <x v="5"/>
    <n v="0"/>
    <n v="0"/>
    <n v="0"/>
    <x v="0"/>
    <m/>
    <m/>
    <n v="6"/>
    <x v="0"/>
  </r>
  <r>
    <x v="44"/>
    <n v="42015"/>
    <x v="6295"/>
    <n v="24"/>
    <n v="45800"/>
    <n v="45966"/>
    <s v="Isabel"/>
    <m/>
    <m/>
    <m/>
    <n v="0"/>
    <m/>
    <m/>
    <m/>
    <m/>
    <m/>
    <m/>
    <m/>
    <m/>
    <m/>
    <m/>
    <m/>
    <m/>
    <m/>
    <m/>
    <m/>
    <m/>
    <m/>
    <m/>
    <m/>
    <x v="5"/>
    <n v="0"/>
    <n v="0"/>
    <n v="0"/>
    <x v="0"/>
    <m/>
    <m/>
    <n v="2.4"/>
    <x v="0"/>
  </r>
  <r>
    <x v="44"/>
    <n v="42016"/>
    <x v="6296"/>
    <n v="21"/>
    <n v="45800"/>
    <n v="45966"/>
    <s v="Isabel"/>
    <m/>
    <m/>
    <m/>
    <n v="0"/>
    <m/>
    <m/>
    <m/>
    <m/>
    <m/>
    <m/>
    <m/>
    <m/>
    <m/>
    <m/>
    <m/>
    <m/>
    <m/>
    <m/>
    <m/>
    <m/>
    <m/>
    <m/>
    <m/>
    <x v="5"/>
    <n v="0"/>
    <n v="0"/>
    <n v="0"/>
    <x v="0"/>
    <m/>
    <m/>
    <n v="2.1"/>
    <x v="0"/>
  </r>
  <r>
    <x v="44"/>
    <n v="42017"/>
    <x v="6297"/>
    <n v="182"/>
    <n v="45800"/>
    <n v="45966"/>
    <s v="Isabel"/>
    <m/>
    <m/>
    <m/>
    <n v="0"/>
    <m/>
    <m/>
    <m/>
    <m/>
    <m/>
    <m/>
    <m/>
    <m/>
    <n v="0"/>
    <n v="0"/>
    <n v="0"/>
    <n v="0"/>
    <s v="NO"/>
    <s v="NO"/>
    <s v="NO"/>
    <m/>
    <m/>
    <m/>
    <m/>
    <x v="5"/>
    <n v="0"/>
    <n v="0"/>
    <n v="7"/>
    <x v="1"/>
    <m/>
    <m/>
    <n v="18.2"/>
    <x v="0"/>
  </r>
  <r>
    <x v="44"/>
    <n v="42018"/>
    <x v="6298"/>
    <n v="124"/>
    <n v="45800"/>
    <n v="45966"/>
    <s v="Isabel"/>
    <m/>
    <m/>
    <m/>
    <n v="0"/>
    <m/>
    <m/>
    <m/>
    <m/>
    <m/>
    <m/>
    <m/>
    <m/>
    <m/>
    <m/>
    <m/>
    <m/>
    <m/>
    <m/>
    <m/>
    <m/>
    <m/>
    <m/>
    <m/>
    <x v="5"/>
    <n v="0"/>
    <n v="0"/>
    <n v="0"/>
    <x v="0"/>
    <m/>
    <m/>
    <n v="12.4"/>
    <x v="0"/>
  </r>
  <r>
    <x v="44"/>
    <n v="42019"/>
    <x v="6299"/>
    <n v="626"/>
    <n v="45800"/>
    <n v="45966"/>
    <s v="Isabel"/>
    <m/>
    <m/>
    <m/>
    <n v="0"/>
    <m/>
    <m/>
    <m/>
    <m/>
    <m/>
    <m/>
    <m/>
    <m/>
    <m/>
    <m/>
    <m/>
    <m/>
    <m/>
    <m/>
    <m/>
    <m/>
    <m/>
    <m/>
    <m/>
    <x v="5"/>
    <n v="0"/>
    <n v="0"/>
    <n v="0"/>
    <x v="0"/>
    <m/>
    <m/>
    <n v="62.6"/>
    <x v="0"/>
  </r>
  <r>
    <x v="44"/>
    <n v="42020"/>
    <x v="6300"/>
    <n v="5476"/>
    <n v="45800"/>
    <n v="45966"/>
    <s v="Isabel"/>
    <m/>
    <m/>
    <m/>
    <n v="57"/>
    <m/>
    <n v="0.49120000000000003"/>
    <s v="SI"/>
    <n v="44932"/>
    <s v="NO"/>
    <m/>
    <m/>
    <m/>
    <n v="7"/>
    <n v="5"/>
    <n v="0"/>
    <n v="0"/>
    <s v="asociación ALMIAUZAN de Almazán"/>
    <s v="asociación ALMIAUZAN de Almazán"/>
    <s v="NO"/>
    <m/>
    <m/>
    <m/>
    <m/>
    <x v="5"/>
    <n v="0.49120000000000003"/>
    <n v="28"/>
    <n v="12"/>
    <x v="1"/>
    <m/>
    <m/>
    <n v="547.6"/>
    <x v="1"/>
  </r>
  <r>
    <x v="44"/>
    <n v="42021"/>
    <x v="6301"/>
    <n v="60"/>
    <n v="45800"/>
    <n v="45966"/>
    <s v="Isabel"/>
    <m/>
    <m/>
    <m/>
    <n v="0"/>
    <m/>
    <m/>
    <m/>
    <m/>
    <m/>
    <m/>
    <m/>
    <m/>
    <m/>
    <m/>
    <m/>
    <m/>
    <m/>
    <m/>
    <m/>
    <m/>
    <m/>
    <m/>
    <m/>
    <x v="5"/>
    <n v="0"/>
    <n v="0"/>
    <n v="0"/>
    <x v="0"/>
    <m/>
    <m/>
    <n v="6"/>
    <x v="0"/>
  </r>
  <r>
    <x v="44"/>
    <n v="42022"/>
    <x v="6302"/>
    <n v="216"/>
    <n v="45800"/>
    <n v="45966"/>
    <s v="Isabel"/>
    <m/>
    <m/>
    <m/>
    <n v="0"/>
    <m/>
    <m/>
    <m/>
    <m/>
    <m/>
    <m/>
    <m/>
    <m/>
    <m/>
    <m/>
    <m/>
    <m/>
    <m/>
    <m/>
    <m/>
    <m/>
    <m/>
    <m/>
    <m/>
    <x v="5"/>
    <n v="0"/>
    <n v="0"/>
    <n v="0"/>
    <x v="0"/>
    <m/>
    <m/>
    <n v="21.6"/>
    <x v="0"/>
  </r>
  <r>
    <x v="44"/>
    <n v="42023"/>
    <x v="6303"/>
    <n v="51"/>
    <s v="no existe"/>
    <m/>
    <s v="Isabel"/>
    <m/>
    <m/>
    <m/>
    <n v="0"/>
    <m/>
    <m/>
    <m/>
    <m/>
    <m/>
    <m/>
    <m/>
    <m/>
    <m/>
    <m/>
    <m/>
    <m/>
    <m/>
    <m/>
    <m/>
    <m/>
    <m/>
    <m/>
    <m/>
    <x v="5"/>
    <n v="0"/>
    <n v="0"/>
    <n v="0"/>
    <x v="0"/>
    <m/>
    <m/>
    <n v="5.0999999999999996"/>
    <x v="0"/>
  </r>
  <r>
    <x v="44"/>
    <n v="42024"/>
    <x v="6304"/>
    <n v="76"/>
    <n v="45800"/>
    <n v="45966"/>
    <s v="Isabel"/>
    <m/>
    <m/>
    <m/>
    <n v="0"/>
    <m/>
    <n v="0"/>
    <s v="NO"/>
    <m/>
    <s v="NO"/>
    <m/>
    <m/>
    <m/>
    <n v="0"/>
    <n v="0"/>
    <n v="0"/>
    <n v="0"/>
    <s v="NO "/>
    <s v="NO"/>
    <s v="NO"/>
    <m/>
    <m/>
    <m/>
    <m/>
    <x v="5"/>
    <n v="0"/>
    <n v="0"/>
    <n v="10"/>
    <x v="1"/>
    <m/>
    <m/>
    <n v="7.6"/>
    <x v="0"/>
  </r>
  <r>
    <x v="44"/>
    <n v="42025"/>
    <x v="6305"/>
    <n v="1545"/>
    <n v="45800"/>
    <n v="45966"/>
    <s v="Isabel"/>
    <m/>
    <m/>
    <m/>
    <n v="0"/>
    <m/>
    <m/>
    <s v="SI"/>
    <n v="45444"/>
    <m/>
    <m/>
    <m/>
    <m/>
    <m/>
    <m/>
    <m/>
    <m/>
    <s v="Colegio de Veterinarios de Soria y con la veterinaria de la zona"/>
    <m/>
    <m/>
    <m/>
    <m/>
    <m/>
    <m/>
    <x v="5"/>
    <n v="0"/>
    <n v="0"/>
    <n v="3"/>
    <x v="1"/>
    <m/>
    <m/>
    <n v="154.5"/>
    <x v="0"/>
  </r>
  <r>
    <x v="44"/>
    <n v="42026"/>
    <x v="6306"/>
    <n v="42"/>
    <n v="45800"/>
    <n v="45966"/>
    <s v="Isabel"/>
    <m/>
    <m/>
    <m/>
    <n v="0"/>
    <m/>
    <m/>
    <m/>
    <m/>
    <m/>
    <m/>
    <m/>
    <m/>
    <m/>
    <m/>
    <m/>
    <m/>
    <m/>
    <m/>
    <m/>
    <m/>
    <m/>
    <m/>
    <m/>
    <x v="5"/>
    <n v="0"/>
    <n v="0"/>
    <n v="0"/>
    <x v="0"/>
    <m/>
    <m/>
    <n v="4.2"/>
    <x v="0"/>
  </r>
  <r>
    <x v="44"/>
    <n v="42027"/>
    <x v="6307"/>
    <n v="70"/>
    <n v="45800"/>
    <n v="45833"/>
    <s v="Isabel"/>
    <n v="45804"/>
    <s v="FASE 2"/>
    <m/>
    <n v="0"/>
    <s v="sin censo"/>
    <m/>
    <s v="NO"/>
    <m/>
    <s v="NO"/>
    <m/>
    <n v="0"/>
    <n v="0"/>
    <n v="0"/>
    <n v="0"/>
    <n v="0"/>
    <n v="0"/>
    <s v="Diputación de Ourense"/>
    <m/>
    <s v="NO"/>
    <m/>
    <m/>
    <m/>
    <m/>
    <x v="5"/>
    <n v="0"/>
    <n v="0"/>
    <n v="12"/>
    <x v="1"/>
    <n v="0"/>
    <n v="0"/>
    <n v="7"/>
    <x v="0"/>
  </r>
  <r>
    <x v="44"/>
    <n v="42028"/>
    <x v="6308"/>
    <n v="115"/>
    <n v="45800"/>
    <n v="45966"/>
    <s v="Isabel"/>
    <m/>
    <m/>
    <m/>
    <n v="0"/>
    <m/>
    <m/>
    <m/>
    <m/>
    <m/>
    <m/>
    <m/>
    <m/>
    <m/>
    <m/>
    <m/>
    <m/>
    <m/>
    <m/>
    <m/>
    <m/>
    <m/>
    <m/>
    <m/>
    <x v="5"/>
    <n v="0"/>
    <n v="0"/>
    <n v="0"/>
    <x v="0"/>
    <m/>
    <m/>
    <n v="11.5"/>
    <x v="0"/>
  </r>
  <r>
    <x v="44"/>
    <n v="42029"/>
    <x v="6309"/>
    <n v="122"/>
    <n v="45800"/>
    <n v="45966"/>
    <s v="Isabel"/>
    <m/>
    <m/>
    <m/>
    <n v="0"/>
    <m/>
    <m/>
    <m/>
    <m/>
    <m/>
    <m/>
    <m/>
    <m/>
    <m/>
    <m/>
    <m/>
    <m/>
    <m/>
    <m/>
    <m/>
    <m/>
    <m/>
    <m/>
    <m/>
    <x v="5"/>
    <n v="0"/>
    <n v="0"/>
    <n v="0"/>
    <x v="0"/>
    <m/>
    <m/>
    <n v="12.2"/>
    <x v="0"/>
  </r>
  <r>
    <x v="44"/>
    <n v="42030"/>
    <x v="6310"/>
    <n v="107"/>
    <n v="45800"/>
    <n v="45966"/>
    <s v="Isabel"/>
    <m/>
    <m/>
    <m/>
    <n v="0"/>
    <m/>
    <m/>
    <m/>
    <m/>
    <m/>
    <m/>
    <m/>
    <m/>
    <m/>
    <m/>
    <m/>
    <m/>
    <m/>
    <m/>
    <m/>
    <m/>
    <m/>
    <m/>
    <m/>
    <x v="5"/>
    <n v="0"/>
    <n v="0"/>
    <n v="0"/>
    <x v="0"/>
    <m/>
    <m/>
    <n v="10.7"/>
    <x v="0"/>
  </r>
  <r>
    <x v="44"/>
    <n v="42031"/>
    <x v="6311"/>
    <n v="25"/>
    <n v="45800"/>
    <n v="45966"/>
    <s v="Isabel"/>
    <m/>
    <m/>
    <m/>
    <n v="0"/>
    <m/>
    <m/>
    <m/>
    <m/>
    <m/>
    <m/>
    <m/>
    <m/>
    <m/>
    <m/>
    <m/>
    <m/>
    <m/>
    <m/>
    <m/>
    <m/>
    <m/>
    <m/>
    <m/>
    <x v="5"/>
    <n v="0"/>
    <n v="0"/>
    <n v="0"/>
    <x v="0"/>
    <m/>
    <m/>
    <n v="2.5"/>
    <x v="0"/>
  </r>
  <r>
    <x v="44"/>
    <n v="42032"/>
    <x v="6312"/>
    <n v="144"/>
    <s v="23/05/2025-23/10/2025"/>
    <n v="45971"/>
    <s v="Isabel"/>
    <m/>
    <m/>
    <m/>
    <n v="0"/>
    <m/>
    <m/>
    <m/>
    <m/>
    <m/>
    <m/>
    <m/>
    <m/>
    <m/>
    <m/>
    <m/>
    <m/>
    <m/>
    <m/>
    <m/>
    <m/>
    <m/>
    <m/>
    <m/>
    <x v="5"/>
    <n v="0"/>
    <n v="0"/>
    <n v="0"/>
    <x v="0"/>
    <m/>
    <m/>
    <n v="14.4"/>
    <x v="0"/>
  </r>
  <r>
    <x v="44"/>
    <n v="42033"/>
    <x v="6313"/>
    <n v="60"/>
    <s v="23/05/2025-23/10/2025"/>
    <n v="45971"/>
    <s v="Isabel"/>
    <m/>
    <m/>
    <m/>
    <n v="0"/>
    <m/>
    <m/>
    <m/>
    <m/>
    <m/>
    <m/>
    <m/>
    <m/>
    <m/>
    <m/>
    <m/>
    <m/>
    <m/>
    <m/>
    <m/>
    <m/>
    <m/>
    <m/>
    <m/>
    <x v="5"/>
    <n v="0"/>
    <n v="0"/>
    <n v="0"/>
    <x v="0"/>
    <m/>
    <m/>
    <n v="6"/>
    <x v="0"/>
  </r>
  <r>
    <x v="44"/>
    <n v="42034"/>
    <x v="6314"/>
    <n v="41"/>
    <n v="45800"/>
    <n v="45966"/>
    <s v="Isabel"/>
    <m/>
    <m/>
    <m/>
    <n v="0"/>
    <m/>
    <m/>
    <m/>
    <m/>
    <m/>
    <m/>
    <m/>
    <m/>
    <n v="0"/>
    <m/>
    <m/>
    <m/>
    <s v="Diputacion Provincial para perros abandonados"/>
    <m/>
    <m/>
    <m/>
    <m/>
    <m/>
    <m/>
    <x v="5"/>
    <n v="0"/>
    <n v="0"/>
    <n v="2"/>
    <x v="1"/>
    <m/>
    <m/>
    <n v="4.0999999999999996"/>
    <x v="0"/>
  </r>
  <r>
    <x v="44"/>
    <n v="42035"/>
    <x v="6315"/>
    <n v="831"/>
    <n v="45800"/>
    <n v="45966"/>
    <s v="Isabel"/>
    <m/>
    <m/>
    <m/>
    <n v="0"/>
    <m/>
    <m/>
    <m/>
    <m/>
    <m/>
    <m/>
    <m/>
    <m/>
    <m/>
    <m/>
    <m/>
    <m/>
    <m/>
    <m/>
    <m/>
    <m/>
    <m/>
    <m/>
    <m/>
    <x v="5"/>
    <n v="0"/>
    <n v="0"/>
    <n v="0"/>
    <x v="0"/>
    <m/>
    <m/>
    <n v="83.1"/>
    <x v="0"/>
  </r>
  <r>
    <x v="44"/>
    <n v="42036"/>
    <x v="6316"/>
    <n v="38"/>
    <n v="45800"/>
    <n v="45966"/>
    <s v="Isabel"/>
    <m/>
    <m/>
    <m/>
    <n v="0"/>
    <m/>
    <m/>
    <m/>
    <m/>
    <m/>
    <m/>
    <m/>
    <m/>
    <m/>
    <m/>
    <m/>
    <m/>
    <m/>
    <m/>
    <m/>
    <m/>
    <m/>
    <m/>
    <m/>
    <x v="5"/>
    <n v="0"/>
    <n v="0"/>
    <n v="0"/>
    <x v="0"/>
    <m/>
    <m/>
    <n v="3.8"/>
    <x v="0"/>
  </r>
  <r>
    <x v="44"/>
    <n v="42037"/>
    <x v="6317"/>
    <n v="26"/>
    <n v="45800"/>
    <n v="45966"/>
    <s v="Isabel"/>
    <m/>
    <m/>
    <m/>
    <n v="0"/>
    <m/>
    <m/>
    <m/>
    <m/>
    <m/>
    <m/>
    <m/>
    <m/>
    <m/>
    <m/>
    <m/>
    <m/>
    <m/>
    <m/>
    <m/>
    <m/>
    <m/>
    <m/>
    <m/>
    <x v="5"/>
    <n v="0"/>
    <n v="0"/>
    <n v="0"/>
    <x v="0"/>
    <m/>
    <m/>
    <n v="2.6"/>
    <x v="0"/>
  </r>
  <r>
    <x v="44"/>
    <n v="42039"/>
    <x v="6318"/>
    <n v="228"/>
    <n v="45800"/>
    <n v="45966"/>
    <s v="Isabel"/>
    <m/>
    <m/>
    <m/>
    <n v="0"/>
    <m/>
    <m/>
    <m/>
    <m/>
    <m/>
    <m/>
    <m/>
    <m/>
    <m/>
    <m/>
    <m/>
    <m/>
    <m/>
    <m/>
    <m/>
    <m/>
    <m/>
    <m/>
    <m/>
    <x v="5"/>
    <n v="0"/>
    <n v="0"/>
    <n v="0"/>
    <x v="0"/>
    <m/>
    <m/>
    <n v="22.8"/>
    <x v="0"/>
  </r>
  <r>
    <x v="44"/>
    <n v="42041"/>
    <x v="6319"/>
    <n v="28"/>
    <n v="45800"/>
    <n v="45966"/>
    <s v="Isabel"/>
    <m/>
    <m/>
    <m/>
    <n v="0"/>
    <m/>
    <m/>
    <m/>
    <m/>
    <m/>
    <m/>
    <m/>
    <m/>
    <m/>
    <m/>
    <m/>
    <m/>
    <m/>
    <m/>
    <m/>
    <m/>
    <m/>
    <m/>
    <m/>
    <x v="5"/>
    <n v="0"/>
    <n v="0"/>
    <n v="0"/>
    <x v="0"/>
    <m/>
    <m/>
    <n v="2.8"/>
    <x v="0"/>
  </r>
  <r>
    <x v="44"/>
    <n v="42042"/>
    <x v="6320"/>
    <n v="74"/>
    <n v="45800"/>
    <n v="45966"/>
    <s v="Isabel"/>
    <m/>
    <m/>
    <m/>
    <n v="0"/>
    <m/>
    <m/>
    <m/>
    <m/>
    <m/>
    <m/>
    <m/>
    <m/>
    <n v="0"/>
    <n v="0"/>
    <n v="0"/>
    <n v="0"/>
    <s v="Diputación Provincial de Soria"/>
    <m/>
    <m/>
    <m/>
    <m/>
    <m/>
    <m/>
    <x v="5"/>
    <n v="0"/>
    <n v="0"/>
    <n v="6"/>
    <x v="1"/>
    <m/>
    <m/>
    <n v="7.4"/>
    <x v="0"/>
  </r>
  <r>
    <x v="44"/>
    <n v="42043"/>
    <x v="6321"/>
    <n v="5204"/>
    <n v="45800"/>
    <n v="45966"/>
    <s v="Isabel"/>
    <m/>
    <m/>
    <m/>
    <n v="400"/>
    <n v="45839"/>
    <n v="0.09"/>
    <s v="SI"/>
    <n v="45492"/>
    <s v="SI"/>
    <n v="0.09"/>
    <n v="35000"/>
    <m/>
    <n v="0"/>
    <n v="36"/>
    <n v="0"/>
    <m/>
    <s v="Asociación Bigotes Invisibles y el Colegio Oficial de Veterinarios de Soria"/>
    <s v="NO"/>
    <s v="NO"/>
    <m/>
    <m/>
    <m/>
    <m/>
    <x v="5"/>
    <n v="0.09"/>
    <n v="36"/>
    <n v="14"/>
    <x v="1"/>
    <n v="6.7255956956187548"/>
    <m/>
    <n v="520.4"/>
    <x v="1"/>
  </r>
  <r>
    <x v="44"/>
    <n v="42044"/>
    <x v="6322"/>
    <n v="53"/>
    <n v="45800"/>
    <n v="45966"/>
    <s v="Isabel"/>
    <m/>
    <m/>
    <m/>
    <n v="0"/>
    <m/>
    <m/>
    <m/>
    <m/>
    <m/>
    <m/>
    <m/>
    <m/>
    <m/>
    <m/>
    <m/>
    <m/>
    <m/>
    <m/>
    <m/>
    <m/>
    <m/>
    <m/>
    <m/>
    <x v="5"/>
    <n v="0"/>
    <n v="0"/>
    <n v="0"/>
    <x v="0"/>
    <m/>
    <m/>
    <n v="5.3"/>
    <x v="0"/>
  </r>
  <r>
    <x v="44"/>
    <n v="42045"/>
    <x v="6323"/>
    <n v="299"/>
    <n v="45800"/>
    <n v="45966"/>
    <s v="Isabel"/>
    <m/>
    <m/>
    <m/>
    <n v="0"/>
    <m/>
    <m/>
    <m/>
    <m/>
    <m/>
    <m/>
    <m/>
    <m/>
    <m/>
    <m/>
    <m/>
    <m/>
    <m/>
    <m/>
    <m/>
    <m/>
    <m/>
    <m/>
    <m/>
    <x v="5"/>
    <n v="0"/>
    <n v="0"/>
    <n v="0"/>
    <x v="0"/>
    <m/>
    <m/>
    <n v="29.9"/>
    <x v="0"/>
  </r>
  <r>
    <x v="44"/>
    <n v="42046"/>
    <x v="6324"/>
    <n v="43"/>
    <n v="45800"/>
    <n v="45966"/>
    <s v="Isabel"/>
    <m/>
    <m/>
    <m/>
    <n v="0"/>
    <m/>
    <m/>
    <m/>
    <m/>
    <m/>
    <m/>
    <m/>
    <m/>
    <m/>
    <m/>
    <m/>
    <m/>
    <m/>
    <m/>
    <m/>
    <m/>
    <m/>
    <m/>
    <m/>
    <x v="5"/>
    <n v="0"/>
    <n v="0"/>
    <n v="0"/>
    <x v="0"/>
    <m/>
    <m/>
    <n v="4.3"/>
    <x v="0"/>
  </r>
  <r>
    <x v="44"/>
    <n v="42048"/>
    <x v="6325"/>
    <n v="51"/>
    <n v="45800"/>
    <n v="45966"/>
    <s v="Isabel"/>
    <m/>
    <m/>
    <m/>
    <n v="0"/>
    <m/>
    <m/>
    <m/>
    <m/>
    <m/>
    <m/>
    <m/>
    <m/>
    <m/>
    <m/>
    <m/>
    <m/>
    <m/>
    <m/>
    <m/>
    <m/>
    <m/>
    <m/>
    <m/>
    <x v="5"/>
    <n v="0"/>
    <n v="0"/>
    <n v="0"/>
    <x v="0"/>
    <m/>
    <m/>
    <n v="5.0999999999999996"/>
    <x v="0"/>
  </r>
  <r>
    <x v="44"/>
    <n v="42049"/>
    <x v="6326"/>
    <n v="104"/>
    <n v="45800"/>
    <n v="45966"/>
    <s v="Isabel"/>
    <m/>
    <m/>
    <m/>
    <n v="0"/>
    <m/>
    <m/>
    <m/>
    <m/>
    <m/>
    <m/>
    <m/>
    <m/>
    <m/>
    <m/>
    <m/>
    <m/>
    <m/>
    <m/>
    <m/>
    <m/>
    <m/>
    <m/>
    <m/>
    <x v="5"/>
    <n v="0"/>
    <n v="0"/>
    <n v="0"/>
    <x v="0"/>
    <m/>
    <m/>
    <n v="10.4"/>
    <x v="0"/>
  </r>
  <r>
    <x v="44"/>
    <n v="42050"/>
    <x v="6327"/>
    <n v="27"/>
    <n v="45800"/>
    <n v="45966"/>
    <s v="Isabel"/>
    <m/>
    <m/>
    <m/>
    <n v="0"/>
    <m/>
    <m/>
    <m/>
    <m/>
    <m/>
    <m/>
    <m/>
    <m/>
    <m/>
    <m/>
    <m/>
    <m/>
    <m/>
    <m/>
    <m/>
    <m/>
    <m/>
    <m/>
    <m/>
    <x v="5"/>
    <n v="0"/>
    <n v="0"/>
    <n v="0"/>
    <x v="0"/>
    <m/>
    <m/>
    <n v="2.7"/>
    <x v="0"/>
  </r>
  <r>
    <x v="44"/>
    <n v="42051"/>
    <x v="6328"/>
    <n v="22"/>
    <n v="45800"/>
    <n v="45967"/>
    <s v="Isabel"/>
    <m/>
    <m/>
    <m/>
    <n v="0"/>
    <m/>
    <m/>
    <m/>
    <m/>
    <m/>
    <m/>
    <m/>
    <m/>
    <m/>
    <m/>
    <m/>
    <m/>
    <m/>
    <m/>
    <m/>
    <m/>
    <m/>
    <m/>
    <m/>
    <x v="5"/>
    <n v="0"/>
    <n v="0"/>
    <n v="0"/>
    <x v="0"/>
    <m/>
    <m/>
    <n v="2.2000000000000002"/>
    <x v="0"/>
  </r>
  <r>
    <x v="44"/>
    <n v="42052"/>
    <x v="6329"/>
    <n v="14"/>
    <n v="45800"/>
    <n v="45967"/>
    <s v="Isabel"/>
    <m/>
    <m/>
    <m/>
    <n v="0"/>
    <m/>
    <m/>
    <m/>
    <m/>
    <m/>
    <m/>
    <m/>
    <m/>
    <m/>
    <m/>
    <m/>
    <m/>
    <m/>
    <m/>
    <m/>
    <m/>
    <m/>
    <m/>
    <m/>
    <x v="5"/>
    <n v="0"/>
    <n v="0"/>
    <n v="0"/>
    <x v="0"/>
    <m/>
    <m/>
    <n v="1.4"/>
    <x v="0"/>
  </r>
  <r>
    <x v="44"/>
    <n v="42053"/>
    <x v="6330"/>
    <n v="18"/>
    <n v="45800"/>
    <n v="45967"/>
    <s v="Isabel"/>
    <m/>
    <m/>
    <m/>
    <n v="0"/>
    <m/>
    <m/>
    <m/>
    <m/>
    <m/>
    <m/>
    <m/>
    <m/>
    <m/>
    <m/>
    <m/>
    <m/>
    <m/>
    <m/>
    <m/>
    <m/>
    <m/>
    <m/>
    <m/>
    <x v="5"/>
    <n v="0"/>
    <n v="0"/>
    <n v="0"/>
    <x v="0"/>
    <m/>
    <m/>
    <n v="1.8"/>
    <x v="0"/>
  </r>
  <r>
    <x v="44"/>
    <n v="42054"/>
    <x v="6331"/>
    <n v="19"/>
    <n v="45800"/>
    <n v="45967"/>
    <s v="Isabel"/>
    <m/>
    <m/>
    <m/>
    <n v="0"/>
    <m/>
    <m/>
    <m/>
    <m/>
    <m/>
    <m/>
    <m/>
    <m/>
    <m/>
    <m/>
    <m/>
    <m/>
    <m/>
    <m/>
    <m/>
    <m/>
    <m/>
    <m/>
    <m/>
    <x v="5"/>
    <n v="0"/>
    <n v="0"/>
    <n v="0"/>
    <x v="0"/>
    <m/>
    <m/>
    <n v="1.9"/>
    <x v="0"/>
  </r>
  <r>
    <x v="44"/>
    <n v="42055"/>
    <x v="6332"/>
    <n v="146"/>
    <n v="45800"/>
    <n v="45833"/>
    <s v="Isabel"/>
    <n v="45807"/>
    <s v="FASE 2"/>
    <m/>
    <n v="0"/>
    <s v="no hay o no saben que existan"/>
    <m/>
    <s v="NO"/>
    <m/>
    <m/>
    <m/>
    <n v="0"/>
    <n v="0"/>
    <n v="0"/>
    <n v="0"/>
    <n v="0"/>
    <n v="0"/>
    <s v="PERROS: Convenio Diputacion Soria"/>
    <s v="Diputación Provincial de Soria solo para perros"/>
    <s v="no"/>
    <m/>
    <m/>
    <m/>
    <m/>
    <x v="5"/>
    <n v="0"/>
    <n v="0"/>
    <n v="12"/>
    <x v="1"/>
    <n v="0"/>
    <n v="0"/>
    <n v="14.6"/>
    <x v="0"/>
  </r>
  <r>
    <x v="44"/>
    <n v="42056"/>
    <x v="6333"/>
    <n v="34"/>
    <n v="45800"/>
    <n v="45967"/>
    <s v="Isabel"/>
    <m/>
    <m/>
    <m/>
    <n v="0"/>
    <m/>
    <m/>
    <m/>
    <m/>
    <m/>
    <m/>
    <m/>
    <m/>
    <m/>
    <m/>
    <m/>
    <m/>
    <m/>
    <m/>
    <m/>
    <m/>
    <m/>
    <m/>
    <m/>
    <x v="5"/>
    <n v="0"/>
    <n v="0"/>
    <n v="0"/>
    <x v="0"/>
    <m/>
    <m/>
    <n v="3.4"/>
    <x v="0"/>
  </r>
  <r>
    <x v="44"/>
    <n v="42058"/>
    <x v="6334"/>
    <n v="95"/>
    <n v="45800"/>
    <n v="45967"/>
    <s v="Isabel"/>
    <m/>
    <m/>
    <m/>
    <n v="0"/>
    <m/>
    <m/>
    <m/>
    <m/>
    <m/>
    <m/>
    <m/>
    <m/>
    <m/>
    <m/>
    <m/>
    <m/>
    <m/>
    <m/>
    <m/>
    <m/>
    <m/>
    <m/>
    <m/>
    <x v="5"/>
    <n v="0"/>
    <n v="0"/>
    <n v="0"/>
    <x v="0"/>
    <m/>
    <m/>
    <n v="9.5"/>
    <x v="0"/>
  </r>
  <r>
    <x v="44"/>
    <n v="42057"/>
    <x v="6335"/>
    <n v="158"/>
    <n v="45800"/>
    <n v="45967"/>
    <s v="Isabel"/>
    <m/>
    <m/>
    <m/>
    <n v="0"/>
    <m/>
    <m/>
    <m/>
    <m/>
    <m/>
    <m/>
    <m/>
    <m/>
    <m/>
    <m/>
    <m/>
    <m/>
    <m/>
    <m/>
    <m/>
    <m/>
    <m/>
    <m/>
    <m/>
    <x v="5"/>
    <n v="0"/>
    <n v="0"/>
    <n v="0"/>
    <x v="0"/>
    <m/>
    <m/>
    <n v="15.8"/>
    <x v="0"/>
  </r>
  <r>
    <x v="44"/>
    <n v="42059"/>
    <x v="6336"/>
    <n v="21"/>
    <n v="45800"/>
    <n v="45967"/>
    <s v="Isabel"/>
    <m/>
    <m/>
    <m/>
    <n v="0"/>
    <m/>
    <m/>
    <m/>
    <m/>
    <m/>
    <m/>
    <m/>
    <m/>
    <m/>
    <m/>
    <m/>
    <m/>
    <m/>
    <m/>
    <m/>
    <m/>
    <m/>
    <m/>
    <m/>
    <x v="5"/>
    <n v="0"/>
    <n v="0"/>
    <n v="0"/>
    <x v="0"/>
    <m/>
    <m/>
    <n v="2.1"/>
    <x v="0"/>
  </r>
  <r>
    <x v="44"/>
    <n v="42060"/>
    <x v="6337"/>
    <n v="30"/>
    <n v="45800"/>
    <n v="45967"/>
    <s v="Isabel"/>
    <m/>
    <m/>
    <m/>
    <n v="0"/>
    <m/>
    <m/>
    <m/>
    <m/>
    <m/>
    <m/>
    <m/>
    <m/>
    <m/>
    <m/>
    <m/>
    <m/>
    <m/>
    <m/>
    <m/>
    <m/>
    <m/>
    <m/>
    <m/>
    <x v="5"/>
    <n v="0"/>
    <n v="0"/>
    <n v="0"/>
    <x v="0"/>
    <m/>
    <m/>
    <n v="3"/>
    <x v="0"/>
  </r>
  <r>
    <x v="44"/>
    <n v="42061"/>
    <x v="6338"/>
    <n v="314"/>
    <n v="45800"/>
    <n v="45967"/>
    <s v="Isabel"/>
    <m/>
    <m/>
    <m/>
    <n v="0"/>
    <m/>
    <m/>
    <m/>
    <m/>
    <m/>
    <m/>
    <m/>
    <m/>
    <m/>
    <m/>
    <m/>
    <m/>
    <m/>
    <m/>
    <m/>
    <m/>
    <m/>
    <m/>
    <m/>
    <x v="5"/>
    <n v="0"/>
    <n v="0"/>
    <n v="0"/>
    <x v="0"/>
    <m/>
    <m/>
    <n v="31.4"/>
    <x v="0"/>
  </r>
  <r>
    <x v="44"/>
    <n v="42062"/>
    <x v="6339"/>
    <n v="15"/>
    <n v="45909"/>
    <n v="45928"/>
    <s v="Isabel"/>
    <n v="45852"/>
    <s v="FASE 2"/>
    <m/>
    <n v="0"/>
    <m/>
    <m/>
    <m/>
    <m/>
    <m/>
    <m/>
    <m/>
    <m/>
    <m/>
    <m/>
    <m/>
    <m/>
    <m/>
    <m/>
    <m/>
    <m/>
    <m/>
    <m/>
    <m/>
    <x v="5"/>
    <n v="0"/>
    <n v="0"/>
    <n v="0"/>
    <x v="0"/>
    <m/>
    <m/>
    <n v="1.5"/>
    <x v="0"/>
  </r>
  <r>
    <x v="44"/>
    <n v="42063"/>
    <x v="6340"/>
    <n v="39"/>
    <n v="45800"/>
    <n v="45967"/>
    <s v="Isabel"/>
    <m/>
    <m/>
    <m/>
    <n v="0"/>
    <m/>
    <m/>
    <m/>
    <m/>
    <m/>
    <m/>
    <m/>
    <m/>
    <m/>
    <m/>
    <m/>
    <m/>
    <m/>
    <m/>
    <m/>
    <m/>
    <m/>
    <m/>
    <m/>
    <x v="5"/>
    <n v="0"/>
    <n v="0"/>
    <n v="0"/>
    <x v="0"/>
    <m/>
    <m/>
    <n v="3.9"/>
    <x v="0"/>
  </r>
  <r>
    <x v="44"/>
    <n v="42064"/>
    <x v="6341"/>
    <n v="70"/>
    <n v="45800"/>
    <n v="45967"/>
    <s v="Isabel"/>
    <m/>
    <m/>
    <m/>
    <n v="0"/>
    <m/>
    <m/>
    <m/>
    <m/>
    <m/>
    <m/>
    <m/>
    <m/>
    <m/>
    <m/>
    <m/>
    <m/>
    <m/>
    <m/>
    <m/>
    <m/>
    <m/>
    <m/>
    <m/>
    <x v="5"/>
    <n v="0"/>
    <n v="0"/>
    <n v="0"/>
    <x v="0"/>
    <m/>
    <m/>
    <n v="7"/>
    <x v="0"/>
  </r>
  <r>
    <x v="44"/>
    <n v="42065"/>
    <x v="6342"/>
    <n v="20"/>
    <n v="45800"/>
    <n v="45967"/>
    <s v="Isabel"/>
    <m/>
    <m/>
    <m/>
    <n v="0"/>
    <m/>
    <m/>
    <m/>
    <m/>
    <m/>
    <m/>
    <m/>
    <m/>
    <m/>
    <m/>
    <m/>
    <m/>
    <m/>
    <m/>
    <m/>
    <m/>
    <m/>
    <m/>
    <m/>
    <x v="5"/>
    <n v="0"/>
    <n v="0"/>
    <n v="0"/>
    <x v="0"/>
    <m/>
    <m/>
    <n v="2"/>
    <x v="0"/>
  </r>
  <r>
    <x v="44"/>
    <n v="42068"/>
    <x v="6343"/>
    <n v="68"/>
    <n v="45800"/>
    <n v="45967"/>
    <s v="Isabel"/>
    <m/>
    <m/>
    <m/>
    <n v="0"/>
    <m/>
    <m/>
    <m/>
    <m/>
    <m/>
    <m/>
    <m/>
    <m/>
    <m/>
    <m/>
    <m/>
    <m/>
    <m/>
    <m/>
    <m/>
    <m/>
    <m/>
    <m/>
    <m/>
    <x v="5"/>
    <n v="0"/>
    <n v="0"/>
    <n v="0"/>
    <x v="0"/>
    <m/>
    <m/>
    <n v="6.8"/>
    <x v="0"/>
  </r>
  <r>
    <x v="44"/>
    <n v="42069"/>
    <x v="6344"/>
    <n v="1574"/>
    <n v="45800"/>
    <n v="45967"/>
    <s v="Isabel"/>
    <m/>
    <m/>
    <m/>
    <n v="0"/>
    <m/>
    <m/>
    <m/>
    <m/>
    <m/>
    <m/>
    <m/>
    <m/>
    <m/>
    <m/>
    <m/>
    <m/>
    <m/>
    <m/>
    <m/>
    <m/>
    <m/>
    <m/>
    <m/>
    <x v="5"/>
    <n v="0"/>
    <n v="0"/>
    <n v="0"/>
    <x v="0"/>
    <m/>
    <m/>
    <n v="157.4"/>
    <x v="0"/>
  </r>
  <r>
    <x v="44"/>
    <n v="42070"/>
    <x v="6345"/>
    <n v="24"/>
    <n v="45800"/>
    <n v="45967"/>
    <s v="Isabel"/>
    <m/>
    <m/>
    <m/>
    <n v="0"/>
    <m/>
    <m/>
    <m/>
    <m/>
    <m/>
    <m/>
    <m/>
    <m/>
    <m/>
    <m/>
    <m/>
    <m/>
    <m/>
    <m/>
    <m/>
    <m/>
    <m/>
    <m/>
    <m/>
    <x v="5"/>
    <n v="0"/>
    <n v="0"/>
    <n v="0"/>
    <x v="0"/>
    <m/>
    <m/>
    <n v="2.4"/>
    <x v="0"/>
  </r>
  <r>
    <x v="44"/>
    <n v="42071"/>
    <x v="6346"/>
    <n v="163"/>
    <n v="45800"/>
    <n v="45967"/>
    <s v="Isabel"/>
    <m/>
    <m/>
    <m/>
    <n v="0"/>
    <m/>
    <m/>
    <m/>
    <m/>
    <m/>
    <m/>
    <m/>
    <m/>
    <m/>
    <m/>
    <m/>
    <m/>
    <m/>
    <m/>
    <m/>
    <m/>
    <m/>
    <m/>
    <m/>
    <x v="5"/>
    <n v="0"/>
    <n v="0"/>
    <n v="0"/>
    <x v="0"/>
    <m/>
    <m/>
    <n v="16.3"/>
    <x v="0"/>
  </r>
  <r>
    <x v="44"/>
    <n v="42073"/>
    <x v="6347"/>
    <n v="69"/>
    <n v="45800"/>
    <n v="45967"/>
    <s v="Isabel"/>
    <m/>
    <m/>
    <m/>
    <n v="0"/>
    <m/>
    <m/>
    <s v="NO"/>
    <m/>
    <m/>
    <m/>
    <m/>
    <m/>
    <n v="0"/>
    <n v="0"/>
    <n v="0"/>
    <n v="0"/>
    <s v="NO"/>
    <s v="Diputación Provincial de Soria"/>
    <s v="NO"/>
    <m/>
    <m/>
    <m/>
    <m/>
    <x v="5"/>
    <n v="0"/>
    <n v="0"/>
    <n v="9"/>
    <x v="1"/>
    <m/>
    <m/>
    <n v="6.9"/>
    <x v="0"/>
  </r>
  <r>
    <x v="44"/>
    <n v="42075"/>
    <x v="6348"/>
    <n v="72"/>
    <n v="45909"/>
    <m/>
    <s v="Isabel"/>
    <n v="45855"/>
    <s v="FASE 2"/>
    <m/>
    <n v="0"/>
    <m/>
    <m/>
    <m/>
    <m/>
    <m/>
    <m/>
    <m/>
    <m/>
    <m/>
    <m/>
    <m/>
    <m/>
    <m/>
    <m/>
    <m/>
    <m/>
    <m/>
    <m/>
    <m/>
    <x v="5"/>
    <n v="0"/>
    <n v="0"/>
    <n v="0"/>
    <x v="0"/>
    <m/>
    <m/>
    <n v="7.2"/>
    <x v="0"/>
  </r>
  <r>
    <x v="44"/>
    <n v="42076"/>
    <x v="6349"/>
    <n v="165"/>
    <n v="45800"/>
    <n v="45967"/>
    <s v="Isabel"/>
    <m/>
    <m/>
    <m/>
    <n v="0"/>
    <m/>
    <m/>
    <m/>
    <m/>
    <m/>
    <m/>
    <m/>
    <m/>
    <m/>
    <m/>
    <m/>
    <m/>
    <m/>
    <m/>
    <m/>
    <m/>
    <m/>
    <m/>
    <m/>
    <x v="5"/>
    <n v="0"/>
    <n v="0"/>
    <n v="0"/>
    <x v="0"/>
    <m/>
    <m/>
    <n v="16.5"/>
    <x v="0"/>
  </r>
  <r>
    <x v="44"/>
    <n v="42078"/>
    <x v="6350"/>
    <n v="1026"/>
    <n v="45800"/>
    <n v="45967"/>
    <s v="Isabel"/>
    <m/>
    <m/>
    <m/>
    <n v="0"/>
    <m/>
    <m/>
    <m/>
    <m/>
    <m/>
    <m/>
    <m/>
    <m/>
    <m/>
    <m/>
    <m/>
    <m/>
    <m/>
    <m/>
    <m/>
    <m/>
    <m/>
    <m/>
    <m/>
    <x v="5"/>
    <n v="0"/>
    <n v="0"/>
    <n v="0"/>
    <x v="0"/>
    <m/>
    <m/>
    <n v="102.6"/>
    <x v="0"/>
  </r>
  <r>
    <x v="44"/>
    <n v="42080"/>
    <x v="6351"/>
    <n v="151"/>
    <n v="45802"/>
    <n v="45967"/>
    <s v="Isabel"/>
    <m/>
    <m/>
    <m/>
    <n v="0"/>
    <m/>
    <m/>
    <s v="NO"/>
    <m/>
    <m/>
    <m/>
    <m/>
    <m/>
    <n v="0"/>
    <n v="0"/>
    <n v="0"/>
    <n v="0"/>
    <s v="DIPUTACION PROVIENCIAL"/>
    <s v="NO"/>
    <s v="NO"/>
    <m/>
    <m/>
    <m/>
    <m/>
    <x v="5"/>
    <n v="0"/>
    <n v="0"/>
    <n v="8"/>
    <x v="1"/>
    <m/>
    <m/>
    <n v="15.1"/>
    <x v="0"/>
  </r>
  <r>
    <x v="44"/>
    <n v="42081"/>
    <x v="6352"/>
    <n v="128"/>
    <n v="45802"/>
    <n v="45967"/>
    <s v="Isabel"/>
    <m/>
    <m/>
    <m/>
    <n v="0"/>
    <m/>
    <m/>
    <s v="NO"/>
    <m/>
    <s v="NO HAY GATOS"/>
    <m/>
    <m/>
    <m/>
    <n v="0"/>
    <n v="0"/>
    <n v="0"/>
    <n v="0"/>
    <s v="DIPUTACION PROVIENCIAL"/>
    <s v="NO. CONTRATA A DEMANDA"/>
    <s v="NO"/>
    <m/>
    <m/>
    <m/>
    <m/>
    <x v="5"/>
    <n v="0"/>
    <n v="0"/>
    <n v="9"/>
    <x v="1"/>
    <m/>
    <m/>
    <n v="12.8"/>
    <x v="0"/>
  </r>
  <r>
    <x v="44"/>
    <n v="42082"/>
    <x v="6353"/>
    <n v="13"/>
    <n v="45802"/>
    <n v="45967"/>
    <s v="Isabel"/>
    <m/>
    <m/>
    <m/>
    <n v="0"/>
    <m/>
    <m/>
    <m/>
    <m/>
    <m/>
    <m/>
    <m/>
    <m/>
    <m/>
    <m/>
    <m/>
    <m/>
    <m/>
    <m/>
    <m/>
    <m/>
    <m/>
    <m/>
    <m/>
    <x v="5"/>
    <n v="0"/>
    <n v="0"/>
    <n v="0"/>
    <x v="0"/>
    <m/>
    <m/>
    <n v="1.3"/>
    <x v="0"/>
  </r>
  <r>
    <x v="44"/>
    <n v="42083"/>
    <x v="6354"/>
    <n v="21"/>
    <n v="45802"/>
    <n v="45967"/>
    <s v="Isabel"/>
    <m/>
    <m/>
    <m/>
    <n v="0"/>
    <m/>
    <m/>
    <m/>
    <m/>
    <m/>
    <m/>
    <m/>
    <m/>
    <m/>
    <m/>
    <m/>
    <m/>
    <m/>
    <m/>
    <m/>
    <m/>
    <m/>
    <m/>
    <m/>
    <x v="5"/>
    <n v="0"/>
    <n v="0"/>
    <n v="0"/>
    <x v="0"/>
    <m/>
    <m/>
    <n v="2.1"/>
    <x v="0"/>
  </r>
  <r>
    <x v="44"/>
    <n v="42084"/>
    <x v="6355"/>
    <n v="19"/>
    <n v="45802"/>
    <n v="45967"/>
    <s v="Isabel"/>
    <m/>
    <m/>
    <m/>
    <n v="0"/>
    <m/>
    <m/>
    <m/>
    <m/>
    <m/>
    <m/>
    <m/>
    <m/>
    <m/>
    <m/>
    <m/>
    <m/>
    <m/>
    <m/>
    <m/>
    <m/>
    <m/>
    <m/>
    <m/>
    <x v="5"/>
    <n v="0"/>
    <n v="0"/>
    <n v="0"/>
    <x v="0"/>
    <m/>
    <m/>
    <n v="1.9"/>
    <x v="0"/>
  </r>
  <r>
    <x v="44"/>
    <n v="42085"/>
    <x v="6356"/>
    <n v="150"/>
    <n v="45802"/>
    <n v="45967"/>
    <s v="Isabel"/>
    <m/>
    <m/>
    <m/>
    <n v="0"/>
    <m/>
    <m/>
    <m/>
    <m/>
    <m/>
    <m/>
    <m/>
    <m/>
    <m/>
    <m/>
    <m/>
    <m/>
    <m/>
    <m/>
    <m/>
    <m/>
    <m/>
    <m/>
    <m/>
    <x v="5"/>
    <n v="0"/>
    <n v="0"/>
    <n v="0"/>
    <x v="0"/>
    <m/>
    <m/>
    <n v="15"/>
    <x v="0"/>
  </r>
  <r>
    <x v="44"/>
    <n v="42086"/>
    <x v="6357"/>
    <n v="32"/>
    <s v="25/05/2025-23/10/2025"/>
    <m/>
    <s v="Isabel"/>
    <m/>
    <m/>
    <m/>
    <n v="0"/>
    <m/>
    <m/>
    <m/>
    <m/>
    <m/>
    <m/>
    <m/>
    <m/>
    <m/>
    <m/>
    <m/>
    <m/>
    <m/>
    <m/>
    <m/>
    <m/>
    <m/>
    <m/>
    <m/>
    <x v="5"/>
    <n v="0"/>
    <n v="0"/>
    <n v="0"/>
    <x v="0"/>
    <m/>
    <m/>
    <n v="3.2"/>
    <x v="0"/>
  </r>
  <r>
    <x v="44"/>
    <n v="42087"/>
    <x v="6358"/>
    <n v="65"/>
    <n v="45802"/>
    <n v="45967"/>
    <s v="Isabel"/>
    <m/>
    <m/>
    <m/>
    <n v="0"/>
    <m/>
    <m/>
    <m/>
    <m/>
    <m/>
    <m/>
    <m/>
    <m/>
    <n v="1"/>
    <n v="0"/>
    <n v="0"/>
    <n v="0"/>
    <s v="Diputacion Provincial solo para perros abandonados"/>
    <m/>
    <m/>
    <m/>
    <m/>
    <m/>
    <m/>
    <x v="5"/>
    <n v="0"/>
    <n v="0"/>
    <n v="5"/>
    <x v="1"/>
    <m/>
    <m/>
    <n v="6.5"/>
    <x v="0"/>
  </r>
  <r>
    <x v="44"/>
    <n v="42088"/>
    <x v="6359"/>
    <n v="61"/>
    <n v="45802"/>
    <n v="45967"/>
    <s v="Isabel"/>
    <m/>
    <m/>
    <m/>
    <n v="0"/>
    <m/>
    <m/>
    <m/>
    <m/>
    <m/>
    <m/>
    <m/>
    <m/>
    <m/>
    <m/>
    <m/>
    <m/>
    <m/>
    <m/>
    <m/>
    <m/>
    <m/>
    <m/>
    <m/>
    <x v="5"/>
    <n v="0"/>
    <n v="0"/>
    <n v="0"/>
    <x v="0"/>
    <m/>
    <m/>
    <n v="6.1"/>
    <x v="0"/>
  </r>
  <r>
    <x v="44"/>
    <n v="42089"/>
    <x v="6360"/>
    <n v="64"/>
    <n v="45802"/>
    <n v="45967"/>
    <s v="Isabel"/>
    <m/>
    <m/>
    <m/>
    <n v="0"/>
    <m/>
    <m/>
    <m/>
    <m/>
    <m/>
    <m/>
    <m/>
    <m/>
    <n v="0"/>
    <n v="0"/>
    <n v="0"/>
    <n v="0"/>
    <s v="ABANDONO GESTIONADO POR DIPUTACION PROVINCIAL"/>
    <m/>
    <m/>
    <m/>
    <m/>
    <m/>
    <m/>
    <x v="5"/>
    <n v="0"/>
    <n v="0"/>
    <n v="5"/>
    <x v="1"/>
    <m/>
    <m/>
    <n v="6.4"/>
    <x v="0"/>
  </r>
  <r>
    <x v="44"/>
    <n v="42090"/>
    <x v="6361"/>
    <n v="78"/>
    <n v="45802"/>
    <n v="45967"/>
    <s v="Isabel"/>
    <m/>
    <m/>
    <m/>
    <n v="0"/>
    <m/>
    <m/>
    <m/>
    <m/>
    <m/>
    <m/>
    <m/>
    <m/>
    <m/>
    <m/>
    <m/>
    <m/>
    <m/>
    <m/>
    <m/>
    <m/>
    <m/>
    <m/>
    <m/>
    <x v="5"/>
    <n v="0"/>
    <n v="0"/>
    <n v="0"/>
    <x v="0"/>
    <m/>
    <m/>
    <n v="7.8"/>
    <x v="0"/>
  </r>
  <r>
    <x v="44"/>
    <n v="42092"/>
    <x v="6362"/>
    <n v="51"/>
    <n v="45802"/>
    <n v="45967"/>
    <s v="Isabel"/>
    <m/>
    <m/>
    <m/>
    <n v="0"/>
    <m/>
    <m/>
    <m/>
    <m/>
    <m/>
    <m/>
    <m/>
    <m/>
    <m/>
    <m/>
    <m/>
    <m/>
    <m/>
    <m/>
    <m/>
    <m/>
    <m/>
    <m/>
    <m/>
    <x v="5"/>
    <n v="0"/>
    <n v="0"/>
    <n v="0"/>
    <x v="0"/>
    <m/>
    <m/>
    <n v="5.0999999999999996"/>
    <x v="0"/>
  </r>
  <r>
    <x v="44"/>
    <n v="42093"/>
    <x v="6363"/>
    <n v="52"/>
    <n v="45802"/>
    <n v="45967"/>
    <s v="Isabel"/>
    <m/>
    <m/>
    <m/>
    <n v="0"/>
    <m/>
    <m/>
    <m/>
    <m/>
    <m/>
    <m/>
    <m/>
    <m/>
    <m/>
    <m/>
    <m/>
    <m/>
    <m/>
    <m/>
    <m/>
    <m/>
    <m/>
    <m/>
    <m/>
    <x v="5"/>
    <n v="0"/>
    <n v="0"/>
    <n v="0"/>
    <x v="0"/>
    <m/>
    <m/>
    <n v="5.2"/>
    <x v="0"/>
  </r>
  <r>
    <x v="44"/>
    <n v="42094"/>
    <x v="6364"/>
    <n v="785"/>
    <n v="45802"/>
    <n v="45967"/>
    <s v="Isabel"/>
    <m/>
    <m/>
    <m/>
    <n v="0"/>
    <m/>
    <m/>
    <s v="SI"/>
    <m/>
    <m/>
    <m/>
    <m/>
    <m/>
    <m/>
    <m/>
    <m/>
    <m/>
    <m/>
    <m/>
    <m/>
    <m/>
    <m/>
    <m/>
    <m/>
    <x v="5"/>
    <n v="0"/>
    <n v="0"/>
    <n v="1"/>
    <x v="1"/>
    <m/>
    <m/>
    <n v="78.5"/>
    <x v="0"/>
  </r>
  <r>
    <x v="44"/>
    <n v="42095"/>
    <x v="6365"/>
    <n v="3059"/>
    <n v="45802"/>
    <n v="45967"/>
    <s v="Isabel"/>
    <m/>
    <m/>
    <m/>
    <n v="0"/>
    <m/>
    <m/>
    <m/>
    <m/>
    <m/>
    <m/>
    <m/>
    <m/>
    <m/>
    <m/>
    <m/>
    <m/>
    <m/>
    <m/>
    <m/>
    <m/>
    <m/>
    <m/>
    <m/>
    <x v="5"/>
    <n v="0"/>
    <n v="0"/>
    <n v="0"/>
    <x v="0"/>
    <m/>
    <m/>
    <n v="305.89999999999998"/>
    <x v="0"/>
  </r>
  <r>
    <x v="44"/>
    <n v="42096"/>
    <x v="6366"/>
    <n v="288"/>
    <n v="45802"/>
    <n v="45967"/>
    <s v="Isabel"/>
    <m/>
    <m/>
    <m/>
    <n v="0"/>
    <m/>
    <m/>
    <m/>
    <m/>
    <m/>
    <m/>
    <m/>
    <m/>
    <m/>
    <m/>
    <m/>
    <m/>
    <m/>
    <m/>
    <m/>
    <m/>
    <m/>
    <m/>
    <m/>
    <x v="5"/>
    <n v="0"/>
    <n v="0"/>
    <n v="0"/>
    <x v="0"/>
    <m/>
    <m/>
    <n v="28.8"/>
    <x v="0"/>
  </r>
  <r>
    <x v="44"/>
    <n v="42097"/>
    <x v="6367"/>
    <n v="26"/>
    <n v="45802"/>
    <n v="45967"/>
    <s v="Isabel"/>
    <m/>
    <m/>
    <m/>
    <n v="0"/>
    <m/>
    <m/>
    <m/>
    <m/>
    <m/>
    <m/>
    <m/>
    <m/>
    <m/>
    <m/>
    <m/>
    <m/>
    <m/>
    <m/>
    <m/>
    <m/>
    <m/>
    <m/>
    <m/>
    <x v="5"/>
    <n v="0"/>
    <n v="0"/>
    <n v="0"/>
    <x v="0"/>
    <m/>
    <m/>
    <n v="2.6"/>
    <x v="0"/>
  </r>
  <r>
    <x v="44"/>
    <n v="42098"/>
    <x v="6368"/>
    <n v="11"/>
    <n v="45802"/>
    <n v="45967"/>
    <s v="Isabel"/>
    <m/>
    <m/>
    <m/>
    <n v="5"/>
    <m/>
    <m/>
    <s v="PENDIENTE DE APROBACION"/>
    <m/>
    <s v="NO"/>
    <m/>
    <m/>
    <m/>
    <n v="0"/>
    <n v="0"/>
    <m/>
    <m/>
    <s v="Perros con Diputación Provincial de Soria"/>
    <m/>
    <s v="NO"/>
    <m/>
    <m/>
    <m/>
    <m/>
    <x v="5"/>
    <n v="0"/>
    <n v="0"/>
    <n v="7"/>
    <x v="1"/>
    <m/>
    <m/>
    <n v="1.1000000000000001"/>
    <x v="3"/>
  </r>
  <r>
    <x v="44"/>
    <n v="42100"/>
    <x v="6369"/>
    <n v="25"/>
    <n v="45802"/>
    <n v="45967"/>
    <s v="Isabel"/>
    <m/>
    <m/>
    <m/>
    <n v="0"/>
    <m/>
    <n v="0"/>
    <s v="NO"/>
    <m/>
    <s v="NO"/>
    <m/>
    <m/>
    <n v="100"/>
    <n v="0"/>
    <n v="0"/>
    <n v="0"/>
    <n v="0"/>
    <s v="NO"/>
    <s v="Diputación Provincial de Soria"/>
    <s v="NO"/>
    <m/>
    <m/>
    <m/>
    <m/>
    <x v="5"/>
    <n v="0"/>
    <n v="0"/>
    <n v="12"/>
    <x v="1"/>
    <m/>
    <n v="4"/>
    <n v="2.5"/>
    <x v="0"/>
  </r>
  <r>
    <x v="44"/>
    <n v="42103"/>
    <x v="6370"/>
    <n v="716"/>
    <n v="45802"/>
    <n v="45967"/>
    <s v="Isabel"/>
    <m/>
    <m/>
    <m/>
    <n v="0"/>
    <m/>
    <m/>
    <m/>
    <m/>
    <m/>
    <m/>
    <m/>
    <m/>
    <m/>
    <m/>
    <m/>
    <m/>
    <m/>
    <m/>
    <m/>
    <m/>
    <m/>
    <m/>
    <m/>
    <x v="5"/>
    <n v="0"/>
    <n v="0"/>
    <n v="0"/>
    <x v="0"/>
    <m/>
    <m/>
    <n v="71.599999999999994"/>
    <x v="0"/>
  </r>
  <r>
    <x v="44"/>
    <n v="42105"/>
    <x v="6371"/>
    <n v="49"/>
    <s v="25/05/2025-23/10/2025-29/10/2025"/>
    <m/>
    <s v="Isabel"/>
    <m/>
    <m/>
    <m/>
    <n v="0"/>
    <m/>
    <m/>
    <m/>
    <m/>
    <m/>
    <m/>
    <m/>
    <m/>
    <m/>
    <m/>
    <m/>
    <m/>
    <m/>
    <m/>
    <m/>
    <m/>
    <m/>
    <m/>
    <m/>
    <x v="5"/>
    <n v="0"/>
    <n v="0"/>
    <n v="0"/>
    <x v="0"/>
    <m/>
    <m/>
    <n v="4.9000000000000004"/>
    <x v="0"/>
  </r>
  <r>
    <x v="44"/>
    <n v="42106"/>
    <x v="6372"/>
    <n v="13"/>
    <n v="45802"/>
    <n v="45967"/>
    <s v="Isabel"/>
    <m/>
    <m/>
    <m/>
    <n v="0"/>
    <m/>
    <m/>
    <m/>
    <m/>
    <m/>
    <m/>
    <m/>
    <m/>
    <m/>
    <m/>
    <m/>
    <m/>
    <m/>
    <m/>
    <m/>
    <m/>
    <m/>
    <m/>
    <m/>
    <x v="5"/>
    <n v="0"/>
    <n v="0"/>
    <n v="0"/>
    <x v="0"/>
    <m/>
    <m/>
    <n v="1.3"/>
    <x v="0"/>
  </r>
  <r>
    <x v="44"/>
    <n v="42107"/>
    <x v="6373"/>
    <n v="64"/>
    <n v="45802"/>
    <n v="45967"/>
    <s v="Isabel"/>
    <m/>
    <m/>
    <m/>
    <n v="0"/>
    <m/>
    <m/>
    <m/>
    <m/>
    <m/>
    <m/>
    <m/>
    <m/>
    <m/>
    <m/>
    <m/>
    <m/>
    <m/>
    <m/>
    <m/>
    <m/>
    <m/>
    <m/>
    <m/>
    <x v="5"/>
    <n v="0"/>
    <n v="0"/>
    <n v="0"/>
    <x v="0"/>
    <m/>
    <m/>
    <n v="6.4"/>
    <x v="0"/>
  </r>
  <r>
    <x v="44"/>
    <n v="42108"/>
    <x v="6374"/>
    <n v="9"/>
    <n v="45802"/>
    <n v="45968"/>
    <s v="Isabel"/>
    <m/>
    <m/>
    <m/>
    <n v="0"/>
    <m/>
    <m/>
    <m/>
    <m/>
    <m/>
    <m/>
    <m/>
    <m/>
    <m/>
    <m/>
    <m/>
    <m/>
    <m/>
    <m/>
    <m/>
    <m/>
    <m/>
    <m/>
    <m/>
    <x v="5"/>
    <n v="0"/>
    <n v="0"/>
    <n v="0"/>
    <x v="0"/>
    <m/>
    <m/>
    <n v="0.9"/>
    <x v="0"/>
  </r>
  <r>
    <x v="44"/>
    <n v="42110"/>
    <x v="6375"/>
    <n v="81"/>
    <n v="45802"/>
    <n v="45968"/>
    <s v="Isabel"/>
    <m/>
    <m/>
    <m/>
    <n v="0"/>
    <m/>
    <m/>
    <m/>
    <m/>
    <m/>
    <m/>
    <m/>
    <m/>
    <m/>
    <m/>
    <m/>
    <m/>
    <m/>
    <m/>
    <m/>
    <m/>
    <m/>
    <m/>
    <m/>
    <x v="5"/>
    <n v="0"/>
    <n v="0"/>
    <n v="0"/>
    <x v="0"/>
    <m/>
    <m/>
    <n v="8.1"/>
    <x v="0"/>
  </r>
  <r>
    <x v="44"/>
    <n v="42111"/>
    <x v="6376"/>
    <n v="254"/>
    <n v="45802"/>
    <n v="45968"/>
    <s v="Isabel"/>
    <m/>
    <m/>
    <m/>
    <n v="0"/>
    <m/>
    <m/>
    <m/>
    <m/>
    <m/>
    <m/>
    <m/>
    <m/>
    <m/>
    <m/>
    <m/>
    <m/>
    <m/>
    <m/>
    <m/>
    <m/>
    <m/>
    <m/>
    <m/>
    <x v="5"/>
    <n v="0"/>
    <n v="0"/>
    <n v="0"/>
    <x v="0"/>
    <m/>
    <m/>
    <n v="25.4"/>
    <x v="0"/>
  </r>
  <r>
    <x v="44"/>
    <n v="42113"/>
    <x v="6377"/>
    <n v="671"/>
    <n v="45802"/>
    <n v="45968"/>
    <s v="Isabel"/>
    <m/>
    <m/>
    <m/>
    <n v="0"/>
    <m/>
    <m/>
    <m/>
    <m/>
    <m/>
    <m/>
    <m/>
    <m/>
    <m/>
    <m/>
    <m/>
    <m/>
    <m/>
    <m/>
    <m/>
    <m/>
    <m/>
    <m/>
    <m/>
    <x v="5"/>
    <n v="0"/>
    <n v="0"/>
    <n v="0"/>
    <x v="0"/>
    <m/>
    <m/>
    <n v="67.099999999999994"/>
    <x v="0"/>
  </r>
  <r>
    <x v="44"/>
    <n v="42115"/>
    <x v="6378"/>
    <n v="78"/>
    <n v="45802"/>
    <n v="45968"/>
    <s v="Isabel"/>
    <m/>
    <m/>
    <m/>
    <n v="0"/>
    <m/>
    <m/>
    <m/>
    <m/>
    <m/>
    <m/>
    <m/>
    <m/>
    <m/>
    <m/>
    <m/>
    <m/>
    <m/>
    <m/>
    <m/>
    <m/>
    <m/>
    <m/>
    <m/>
    <x v="5"/>
    <n v="0"/>
    <n v="0"/>
    <n v="0"/>
    <x v="0"/>
    <m/>
    <m/>
    <n v="7.8"/>
    <x v="0"/>
  </r>
  <r>
    <x v="44"/>
    <n v="42116"/>
    <x v="6379"/>
    <n v="40"/>
    <s v="25/05/2025-23/10/2025"/>
    <m/>
    <s v="Isabel"/>
    <m/>
    <s v="FASE 2"/>
    <m/>
    <n v="0"/>
    <m/>
    <m/>
    <m/>
    <m/>
    <m/>
    <m/>
    <m/>
    <m/>
    <m/>
    <m/>
    <m/>
    <m/>
    <m/>
    <m/>
    <m/>
    <m/>
    <m/>
    <m/>
    <m/>
    <x v="5"/>
    <n v="0"/>
    <n v="0"/>
    <n v="0"/>
    <x v="0"/>
    <m/>
    <m/>
    <n v="4"/>
    <x v="0"/>
  </r>
  <r>
    <x v="44"/>
    <n v="42117"/>
    <x v="6380"/>
    <n v="158"/>
    <n v="45802"/>
    <n v="45968"/>
    <s v="Isabel"/>
    <m/>
    <m/>
    <m/>
    <n v="0"/>
    <m/>
    <m/>
    <m/>
    <m/>
    <m/>
    <m/>
    <m/>
    <m/>
    <m/>
    <m/>
    <m/>
    <m/>
    <m/>
    <m/>
    <m/>
    <m/>
    <m/>
    <m/>
    <m/>
    <x v="5"/>
    <n v="0"/>
    <n v="0"/>
    <n v="0"/>
    <x v="0"/>
    <m/>
    <m/>
    <n v="15.8"/>
    <x v="0"/>
  </r>
  <r>
    <x v="44"/>
    <n v="42118"/>
    <x v="6381"/>
    <n v="18"/>
    <n v="45802"/>
    <n v="45968"/>
    <s v="Isabel"/>
    <m/>
    <m/>
    <m/>
    <n v="0"/>
    <m/>
    <m/>
    <m/>
    <m/>
    <m/>
    <m/>
    <m/>
    <m/>
    <m/>
    <m/>
    <m/>
    <m/>
    <m/>
    <m/>
    <m/>
    <m/>
    <m/>
    <m/>
    <m/>
    <x v="5"/>
    <n v="0"/>
    <n v="0"/>
    <n v="0"/>
    <x v="0"/>
    <m/>
    <m/>
    <n v="1.8"/>
    <x v="0"/>
  </r>
  <r>
    <x v="44"/>
    <n v="42119"/>
    <x v="6382"/>
    <n v="177"/>
    <n v="45802"/>
    <n v="45968"/>
    <s v="Isabel"/>
    <m/>
    <m/>
    <m/>
    <n v="0"/>
    <m/>
    <m/>
    <m/>
    <m/>
    <m/>
    <m/>
    <m/>
    <m/>
    <m/>
    <m/>
    <m/>
    <m/>
    <m/>
    <m/>
    <m/>
    <m/>
    <m/>
    <m/>
    <m/>
    <x v="5"/>
    <n v="0"/>
    <n v="0"/>
    <n v="0"/>
    <x v="0"/>
    <m/>
    <m/>
    <n v="17.7"/>
    <x v="0"/>
  </r>
  <r>
    <x v="44"/>
    <n v="42120"/>
    <x v="6383"/>
    <n v="140"/>
    <n v="45802"/>
    <n v="45968"/>
    <s v="Isabel"/>
    <m/>
    <m/>
    <m/>
    <n v="0"/>
    <m/>
    <m/>
    <m/>
    <m/>
    <m/>
    <m/>
    <m/>
    <m/>
    <m/>
    <m/>
    <m/>
    <m/>
    <m/>
    <m/>
    <m/>
    <m/>
    <m/>
    <m/>
    <m/>
    <x v="5"/>
    <n v="0"/>
    <n v="0"/>
    <n v="0"/>
    <x v="0"/>
    <m/>
    <m/>
    <n v="14"/>
    <x v="0"/>
  </r>
  <r>
    <x v="44"/>
    <n v="42121"/>
    <x v="6384"/>
    <n v="45"/>
    <n v="45802"/>
    <n v="45833"/>
    <s v="Isabel"/>
    <n v="45804"/>
    <s v="FASE 2"/>
    <m/>
    <n v="0"/>
    <m/>
    <m/>
    <m/>
    <m/>
    <m/>
    <m/>
    <n v="0"/>
    <n v="0"/>
    <n v="0"/>
    <n v="0"/>
    <n v="0"/>
    <n v="0"/>
    <m/>
    <m/>
    <m/>
    <m/>
    <m/>
    <m/>
    <m/>
    <x v="5"/>
    <n v="0"/>
    <n v="0"/>
    <n v="6"/>
    <x v="1"/>
    <n v="0"/>
    <n v="0"/>
    <n v="4.5"/>
    <x v="0"/>
  </r>
  <r>
    <x v="44"/>
    <n v="42123"/>
    <x v="6385"/>
    <n v="202"/>
    <n v="45802"/>
    <n v="45968"/>
    <s v="Isabel"/>
    <m/>
    <m/>
    <m/>
    <n v="0"/>
    <m/>
    <m/>
    <m/>
    <m/>
    <m/>
    <m/>
    <m/>
    <m/>
    <m/>
    <m/>
    <m/>
    <m/>
    <m/>
    <m/>
    <m/>
    <m/>
    <m/>
    <m/>
    <m/>
    <x v="5"/>
    <n v="0"/>
    <n v="0"/>
    <n v="0"/>
    <x v="0"/>
    <m/>
    <m/>
    <n v="20.2"/>
    <x v="0"/>
  </r>
  <r>
    <x v="44"/>
    <n v="42124"/>
    <x v="6386"/>
    <n v="55"/>
    <n v="45802"/>
    <n v="45968"/>
    <s v="Isabel"/>
    <m/>
    <m/>
    <m/>
    <n v="0"/>
    <m/>
    <m/>
    <m/>
    <m/>
    <m/>
    <m/>
    <m/>
    <m/>
    <m/>
    <m/>
    <m/>
    <m/>
    <m/>
    <m/>
    <m/>
    <m/>
    <m/>
    <m/>
    <m/>
    <x v="5"/>
    <n v="0"/>
    <n v="0"/>
    <n v="0"/>
    <x v="0"/>
    <m/>
    <m/>
    <n v="5.5"/>
    <x v="0"/>
  </r>
  <r>
    <x v="44"/>
    <n v="42125"/>
    <x v="6387"/>
    <n v="75"/>
    <n v="45802"/>
    <n v="45968"/>
    <s v="Isabel"/>
    <m/>
    <m/>
    <m/>
    <n v="0"/>
    <m/>
    <m/>
    <m/>
    <m/>
    <m/>
    <m/>
    <m/>
    <m/>
    <m/>
    <m/>
    <m/>
    <m/>
    <m/>
    <m/>
    <m/>
    <m/>
    <m/>
    <m/>
    <m/>
    <x v="5"/>
    <n v="0"/>
    <n v="0"/>
    <n v="0"/>
    <x v="0"/>
    <m/>
    <m/>
    <n v="7.5"/>
    <x v="0"/>
  </r>
  <r>
    <x v="44"/>
    <n v="42127"/>
    <x v="6388"/>
    <n v="36"/>
    <n v="45802"/>
    <n v="45968"/>
    <s v="Isabel"/>
    <m/>
    <m/>
    <m/>
    <n v="0"/>
    <m/>
    <m/>
    <m/>
    <m/>
    <m/>
    <m/>
    <m/>
    <m/>
    <m/>
    <m/>
    <m/>
    <m/>
    <m/>
    <m/>
    <m/>
    <m/>
    <m/>
    <m/>
    <m/>
    <x v="5"/>
    <n v="0"/>
    <n v="0"/>
    <n v="0"/>
    <x v="0"/>
    <m/>
    <m/>
    <n v="3.6"/>
    <x v="0"/>
  </r>
  <r>
    <x v="44"/>
    <n v="42128"/>
    <x v="6389"/>
    <n v="71"/>
    <n v="45802"/>
    <n v="45968"/>
    <s v="Isabel"/>
    <m/>
    <m/>
    <m/>
    <n v="0"/>
    <m/>
    <m/>
    <m/>
    <m/>
    <m/>
    <m/>
    <m/>
    <m/>
    <m/>
    <m/>
    <m/>
    <m/>
    <m/>
    <m/>
    <m/>
    <m/>
    <m/>
    <m/>
    <m/>
    <x v="5"/>
    <n v="0"/>
    <n v="0"/>
    <n v="0"/>
    <x v="0"/>
    <m/>
    <m/>
    <n v="7.1"/>
    <x v="0"/>
  </r>
  <r>
    <x v="44"/>
    <n v="42129"/>
    <x v="6390"/>
    <n v="732"/>
    <n v="45802"/>
    <n v="45968"/>
    <s v="Isabel"/>
    <m/>
    <m/>
    <m/>
    <n v="0"/>
    <m/>
    <m/>
    <m/>
    <m/>
    <m/>
    <m/>
    <m/>
    <m/>
    <m/>
    <m/>
    <m/>
    <m/>
    <m/>
    <m/>
    <m/>
    <m/>
    <m/>
    <m/>
    <m/>
    <x v="5"/>
    <n v="0"/>
    <n v="0"/>
    <n v="0"/>
    <x v="0"/>
    <m/>
    <m/>
    <n v="73.2"/>
    <x v="0"/>
  </r>
  <r>
    <x v="44"/>
    <n v="42130"/>
    <x v="6391"/>
    <n v="50"/>
    <n v="45802"/>
    <n v="45968"/>
    <s v="Isabel"/>
    <m/>
    <m/>
    <m/>
    <n v="0"/>
    <m/>
    <m/>
    <m/>
    <m/>
    <m/>
    <m/>
    <m/>
    <m/>
    <m/>
    <m/>
    <m/>
    <m/>
    <m/>
    <m/>
    <m/>
    <m/>
    <m/>
    <m/>
    <m/>
    <x v="5"/>
    <n v="0"/>
    <n v="0"/>
    <n v="0"/>
    <x v="0"/>
    <m/>
    <m/>
    <n v="5"/>
    <x v="0"/>
  </r>
  <r>
    <x v="44"/>
    <n v="42132"/>
    <x v="6392"/>
    <n v="172"/>
    <n v="45802"/>
    <n v="45968"/>
    <s v="Isabel"/>
    <m/>
    <m/>
    <m/>
    <n v="0"/>
    <m/>
    <m/>
    <m/>
    <m/>
    <m/>
    <m/>
    <m/>
    <m/>
    <m/>
    <m/>
    <m/>
    <m/>
    <m/>
    <m/>
    <m/>
    <m/>
    <m/>
    <m/>
    <m/>
    <x v="5"/>
    <n v="0"/>
    <n v="0"/>
    <n v="0"/>
    <x v="0"/>
    <m/>
    <m/>
    <n v="17.2"/>
    <x v="0"/>
  </r>
  <r>
    <x v="44"/>
    <n v="42134"/>
    <x v="6393"/>
    <n v="3838"/>
    <n v="45802"/>
    <n v="45968"/>
    <s v="Isabel"/>
    <m/>
    <m/>
    <m/>
    <n v="0"/>
    <m/>
    <m/>
    <m/>
    <m/>
    <m/>
    <m/>
    <m/>
    <m/>
    <m/>
    <m/>
    <m/>
    <m/>
    <m/>
    <m/>
    <m/>
    <m/>
    <m/>
    <m/>
    <m/>
    <x v="5"/>
    <n v="0"/>
    <n v="0"/>
    <n v="0"/>
    <x v="0"/>
    <m/>
    <m/>
    <n v="383.8"/>
    <x v="0"/>
  </r>
  <r>
    <x v="44"/>
    <n v="42135"/>
    <x v="6394"/>
    <n v="61"/>
    <n v="45802"/>
    <n v="45968"/>
    <s v="Isabel"/>
    <m/>
    <m/>
    <m/>
    <n v="0"/>
    <m/>
    <m/>
    <m/>
    <m/>
    <m/>
    <m/>
    <m/>
    <m/>
    <m/>
    <m/>
    <m/>
    <m/>
    <m/>
    <m/>
    <m/>
    <m/>
    <m/>
    <m/>
    <m/>
    <x v="5"/>
    <n v="0"/>
    <n v="0"/>
    <n v="0"/>
    <x v="0"/>
    <m/>
    <m/>
    <n v="6.1"/>
    <x v="0"/>
  </r>
  <r>
    <x v="44"/>
    <n v="42139"/>
    <x v="6395"/>
    <n v="18"/>
    <n v="45802"/>
    <n v="45968"/>
    <s v="Isabel"/>
    <m/>
    <m/>
    <m/>
    <n v="0"/>
    <m/>
    <m/>
    <m/>
    <m/>
    <m/>
    <m/>
    <m/>
    <m/>
    <m/>
    <m/>
    <m/>
    <m/>
    <m/>
    <m/>
    <m/>
    <m/>
    <m/>
    <m/>
    <m/>
    <x v="5"/>
    <n v="0"/>
    <n v="0"/>
    <n v="0"/>
    <x v="0"/>
    <m/>
    <m/>
    <n v="1.8"/>
    <x v="0"/>
  </r>
  <r>
    <x v="44"/>
    <n v="42140"/>
    <x v="6396"/>
    <n v="12"/>
    <n v="45802"/>
    <n v="45968"/>
    <s v="Isabel"/>
    <m/>
    <m/>
    <m/>
    <n v="0"/>
    <m/>
    <m/>
    <m/>
    <m/>
    <m/>
    <m/>
    <m/>
    <m/>
    <m/>
    <m/>
    <m/>
    <m/>
    <m/>
    <m/>
    <m/>
    <m/>
    <m/>
    <m/>
    <m/>
    <x v="5"/>
    <n v="0"/>
    <n v="0"/>
    <n v="0"/>
    <x v="0"/>
    <m/>
    <m/>
    <n v="1.2"/>
    <x v="0"/>
  </r>
  <r>
    <x v="44"/>
    <n v="42141"/>
    <x v="6397"/>
    <n v="110"/>
    <n v="45802"/>
    <n v="45833"/>
    <s v="Isabel"/>
    <n v="45804"/>
    <s v="FASE 2"/>
    <m/>
    <n v="0"/>
    <m/>
    <m/>
    <m/>
    <m/>
    <m/>
    <m/>
    <n v="0"/>
    <n v="0"/>
    <n v="0"/>
    <n v="0"/>
    <n v="0"/>
    <n v="0"/>
    <m/>
    <m/>
    <m/>
    <m/>
    <m/>
    <m/>
    <m/>
    <x v="5"/>
    <n v="0"/>
    <n v="0"/>
    <n v="6"/>
    <x v="1"/>
    <n v="0"/>
    <n v="0"/>
    <n v="11"/>
    <x v="0"/>
  </r>
  <r>
    <x v="44"/>
    <n v="42142"/>
    <x v="6398"/>
    <n v="46"/>
    <n v="45802"/>
    <n v="45968"/>
    <s v="Isabel"/>
    <m/>
    <m/>
    <m/>
    <n v="0"/>
    <m/>
    <m/>
    <m/>
    <m/>
    <m/>
    <m/>
    <m/>
    <m/>
    <m/>
    <m/>
    <m/>
    <m/>
    <m/>
    <m/>
    <m/>
    <m/>
    <m/>
    <m/>
    <m/>
    <x v="5"/>
    <n v="0"/>
    <n v="0"/>
    <n v="0"/>
    <x v="0"/>
    <m/>
    <m/>
    <n v="4.5999999999999996"/>
    <x v="0"/>
  </r>
  <r>
    <x v="44"/>
    <n v="42144"/>
    <x v="6399"/>
    <n v="512"/>
    <n v="45802"/>
    <n v="45968"/>
    <s v="Isabel"/>
    <m/>
    <m/>
    <m/>
    <n v="0"/>
    <m/>
    <m/>
    <m/>
    <m/>
    <m/>
    <m/>
    <m/>
    <m/>
    <m/>
    <m/>
    <m/>
    <m/>
    <m/>
    <m/>
    <m/>
    <m/>
    <m/>
    <m/>
    <m/>
    <x v="5"/>
    <n v="0"/>
    <n v="0"/>
    <n v="0"/>
    <x v="0"/>
    <m/>
    <m/>
    <n v="51.2"/>
    <x v="0"/>
  </r>
  <r>
    <x v="44"/>
    <n v="42145"/>
    <x v="6400"/>
    <n v="127"/>
    <n v="45802"/>
    <n v="45968"/>
    <s v="Isabel"/>
    <m/>
    <m/>
    <m/>
    <n v="0"/>
    <m/>
    <m/>
    <m/>
    <m/>
    <m/>
    <m/>
    <m/>
    <m/>
    <m/>
    <m/>
    <m/>
    <m/>
    <m/>
    <m/>
    <m/>
    <m/>
    <m/>
    <m/>
    <m/>
    <x v="5"/>
    <n v="0"/>
    <n v="0"/>
    <n v="0"/>
    <x v="0"/>
    <m/>
    <m/>
    <n v="12.7"/>
    <x v="0"/>
  </r>
  <r>
    <x v="44"/>
    <n v="42148"/>
    <x v="6401"/>
    <n v="10"/>
    <n v="45802"/>
    <n v="45968"/>
    <s v="Isabel"/>
    <m/>
    <m/>
    <m/>
    <n v="0"/>
    <m/>
    <m/>
    <m/>
    <m/>
    <m/>
    <m/>
    <m/>
    <m/>
    <m/>
    <m/>
    <m/>
    <m/>
    <m/>
    <m/>
    <m/>
    <m/>
    <m/>
    <m/>
    <m/>
    <x v="5"/>
    <n v="0"/>
    <n v="0"/>
    <n v="0"/>
    <x v="0"/>
    <m/>
    <m/>
    <n v="1"/>
    <x v="0"/>
  </r>
  <r>
    <x v="44"/>
    <n v="42149"/>
    <x v="6402"/>
    <n v="476"/>
    <n v="45802"/>
    <n v="45968"/>
    <s v="Isabel"/>
    <m/>
    <m/>
    <m/>
    <n v="0"/>
    <m/>
    <m/>
    <m/>
    <m/>
    <m/>
    <m/>
    <m/>
    <m/>
    <m/>
    <m/>
    <m/>
    <m/>
    <m/>
    <m/>
    <m/>
    <m/>
    <m/>
    <m/>
    <m/>
    <x v="5"/>
    <n v="0"/>
    <n v="0"/>
    <n v="0"/>
    <x v="0"/>
    <m/>
    <m/>
    <n v="47.6"/>
    <x v="0"/>
  </r>
  <r>
    <x v="44"/>
    <n v="42151"/>
    <x v="1820"/>
    <n v="36"/>
    <n v="45802"/>
    <n v="45968"/>
    <s v="Isabel"/>
    <m/>
    <m/>
    <m/>
    <n v="0"/>
    <m/>
    <m/>
    <m/>
    <m/>
    <m/>
    <m/>
    <m/>
    <m/>
    <m/>
    <m/>
    <m/>
    <m/>
    <m/>
    <m/>
    <m/>
    <m/>
    <m/>
    <m/>
    <m/>
    <x v="5"/>
    <n v="0"/>
    <n v="0"/>
    <n v="0"/>
    <x v="0"/>
    <m/>
    <m/>
    <n v="3.6"/>
    <x v="0"/>
  </r>
  <r>
    <x v="44"/>
    <n v="42152"/>
    <x v="6403"/>
    <n v="62"/>
    <n v="45802"/>
    <n v="45968"/>
    <s v="Isabel"/>
    <m/>
    <m/>
    <m/>
    <n v="0"/>
    <m/>
    <m/>
    <m/>
    <m/>
    <m/>
    <m/>
    <m/>
    <m/>
    <m/>
    <m/>
    <m/>
    <m/>
    <m/>
    <m/>
    <m/>
    <m/>
    <m/>
    <m/>
    <m/>
    <x v="5"/>
    <n v="0"/>
    <n v="0"/>
    <n v="0"/>
    <x v="0"/>
    <m/>
    <m/>
    <n v="6.2"/>
    <x v="0"/>
  </r>
  <r>
    <x v="44"/>
    <n v="42153"/>
    <x v="6404"/>
    <n v="20"/>
    <s v="no existe"/>
    <m/>
    <s v="Isabel"/>
    <m/>
    <m/>
    <m/>
    <n v="0"/>
    <m/>
    <m/>
    <m/>
    <m/>
    <m/>
    <m/>
    <m/>
    <m/>
    <m/>
    <m/>
    <m/>
    <m/>
    <m/>
    <m/>
    <m/>
    <m/>
    <m/>
    <m/>
    <m/>
    <x v="5"/>
    <n v="0"/>
    <n v="0"/>
    <n v="0"/>
    <x v="0"/>
    <m/>
    <m/>
    <n v="2"/>
    <x v="0"/>
  </r>
  <r>
    <x v="44"/>
    <n v="42154"/>
    <x v="6405"/>
    <n v="110"/>
    <n v="45802"/>
    <n v="45968"/>
    <s v="Isabel"/>
    <m/>
    <m/>
    <m/>
    <n v="0"/>
    <m/>
    <m/>
    <m/>
    <m/>
    <m/>
    <m/>
    <m/>
    <m/>
    <m/>
    <m/>
    <m/>
    <m/>
    <m/>
    <m/>
    <m/>
    <m/>
    <m/>
    <m/>
    <m/>
    <x v="5"/>
    <n v="0"/>
    <n v="0"/>
    <n v="0"/>
    <x v="0"/>
    <m/>
    <m/>
    <n v="11"/>
    <x v="0"/>
  </r>
  <r>
    <x v="44"/>
    <n v="42155"/>
    <x v="6406"/>
    <n v="130"/>
    <n v="45802"/>
    <n v="45968"/>
    <s v="Isabel"/>
    <m/>
    <m/>
    <m/>
    <n v="0"/>
    <m/>
    <m/>
    <m/>
    <m/>
    <m/>
    <m/>
    <m/>
    <m/>
    <m/>
    <m/>
    <m/>
    <m/>
    <m/>
    <m/>
    <m/>
    <m/>
    <m/>
    <m/>
    <m/>
    <x v="5"/>
    <n v="0"/>
    <n v="0"/>
    <n v="0"/>
    <x v="0"/>
    <m/>
    <m/>
    <n v="13"/>
    <x v="0"/>
  </r>
  <r>
    <x v="44"/>
    <n v="42156"/>
    <x v="6407"/>
    <n v="22"/>
    <n v="45802"/>
    <n v="45968"/>
    <s v="Isabel"/>
    <m/>
    <m/>
    <m/>
    <n v="0"/>
    <m/>
    <m/>
    <m/>
    <m/>
    <m/>
    <m/>
    <m/>
    <m/>
    <m/>
    <m/>
    <m/>
    <m/>
    <m/>
    <m/>
    <m/>
    <m/>
    <m/>
    <m/>
    <m/>
    <x v="5"/>
    <n v="0"/>
    <n v="0"/>
    <n v="0"/>
    <x v="0"/>
    <m/>
    <m/>
    <n v="2.2000000000000002"/>
    <x v="0"/>
  </r>
  <r>
    <x v="44"/>
    <n v="42157"/>
    <x v="6408"/>
    <n v="8"/>
    <n v="45802"/>
    <n v="45968"/>
    <s v="Isabel"/>
    <m/>
    <m/>
    <m/>
    <n v="0"/>
    <m/>
    <m/>
    <m/>
    <m/>
    <m/>
    <m/>
    <m/>
    <m/>
    <m/>
    <m/>
    <m/>
    <m/>
    <m/>
    <m/>
    <m/>
    <m/>
    <m/>
    <m/>
    <m/>
    <x v="5"/>
    <n v="0"/>
    <n v="0"/>
    <n v="0"/>
    <x v="0"/>
    <m/>
    <m/>
    <n v="0.8"/>
    <x v="0"/>
  </r>
  <r>
    <x v="44"/>
    <n v="42158"/>
    <x v="6409"/>
    <n v="123"/>
    <n v="45803"/>
    <n v="45968"/>
    <s v="Isabel"/>
    <m/>
    <m/>
    <m/>
    <n v="0"/>
    <m/>
    <m/>
    <m/>
    <m/>
    <m/>
    <m/>
    <m/>
    <m/>
    <m/>
    <m/>
    <m/>
    <m/>
    <m/>
    <m/>
    <m/>
    <m/>
    <m/>
    <m/>
    <m/>
    <x v="5"/>
    <n v="0"/>
    <n v="0"/>
    <n v="0"/>
    <x v="0"/>
    <m/>
    <m/>
    <n v="12.3"/>
    <x v="0"/>
  </r>
  <r>
    <x v="44"/>
    <n v="42159"/>
    <x v="6410"/>
    <n v="44"/>
    <n v="45803"/>
    <n v="45968"/>
    <s v="Isabel"/>
    <m/>
    <m/>
    <m/>
    <n v="0"/>
    <m/>
    <m/>
    <m/>
    <m/>
    <m/>
    <m/>
    <m/>
    <m/>
    <m/>
    <m/>
    <m/>
    <m/>
    <m/>
    <m/>
    <m/>
    <m/>
    <m/>
    <m/>
    <m/>
    <x v="5"/>
    <n v="0"/>
    <n v="0"/>
    <n v="0"/>
    <x v="0"/>
    <m/>
    <m/>
    <n v="4.4000000000000004"/>
    <x v="0"/>
  </r>
  <r>
    <x v="44"/>
    <n v="42160"/>
    <x v="6411"/>
    <n v="251"/>
    <n v="45803"/>
    <n v="45968"/>
    <s v="Isabel"/>
    <m/>
    <m/>
    <m/>
    <n v="0"/>
    <m/>
    <m/>
    <m/>
    <m/>
    <m/>
    <m/>
    <m/>
    <m/>
    <m/>
    <m/>
    <m/>
    <m/>
    <m/>
    <m/>
    <m/>
    <m/>
    <m/>
    <m/>
    <m/>
    <x v="5"/>
    <n v="0"/>
    <n v="0"/>
    <n v="0"/>
    <x v="0"/>
    <m/>
    <m/>
    <n v="25.1"/>
    <x v="0"/>
  </r>
  <r>
    <x v="44"/>
    <n v="42161"/>
    <x v="6412"/>
    <n v="145"/>
    <n v="45803"/>
    <n v="45845"/>
    <s v="Isabel"/>
    <n v="45835"/>
    <s v="FASE 2"/>
    <s v="ACEPTADA"/>
    <n v="0"/>
    <m/>
    <m/>
    <m/>
    <m/>
    <m/>
    <m/>
    <m/>
    <m/>
    <m/>
    <m/>
    <m/>
    <m/>
    <m/>
    <m/>
    <m/>
    <m/>
    <m/>
    <m/>
    <m/>
    <x v="5"/>
    <n v="0"/>
    <n v="0"/>
    <n v="0"/>
    <x v="0"/>
    <m/>
    <m/>
    <n v="14.5"/>
    <x v="0"/>
  </r>
  <r>
    <x v="44"/>
    <n v="42162"/>
    <x v="6413"/>
    <n v="2935"/>
    <n v="45803"/>
    <n v="45968"/>
    <s v="Isabel"/>
    <m/>
    <m/>
    <m/>
    <n v="0"/>
    <m/>
    <m/>
    <m/>
    <m/>
    <m/>
    <m/>
    <m/>
    <m/>
    <m/>
    <m/>
    <m/>
    <m/>
    <m/>
    <m/>
    <m/>
    <m/>
    <m/>
    <m/>
    <m/>
    <x v="5"/>
    <n v="0"/>
    <n v="0"/>
    <n v="0"/>
    <x v="0"/>
    <m/>
    <m/>
    <n v="293.5"/>
    <x v="0"/>
  </r>
  <r>
    <x v="44"/>
    <n v="42163"/>
    <x v="6414"/>
    <n v="59"/>
    <n v="45803"/>
    <n v="45845"/>
    <s v="Isabel"/>
    <n v="45819"/>
    <s v="FASE 2"/>
    <m/>
    <n v="30"/>
    <s v="no existe"/>
    <n v="0.25"/>
    <s v="no existe"/>
    <s v="prevision de plan primer trimestre 2026"/>
    <n v="0"/>
    <n v="0"/>
    <n v="3000"/>
    <n v="0"/>
    <n v="0"/>
    <n v="0"/>
    <n v="0"/>
    <n v="14"/>
    <s v="solo perros Dip. Soria"/>
    <s v="solo perros Dip. Soria"/>
    <s v="NO"/>
    <m/>
    <m/>
    <m/>
    <m/>
    <x v="5"/>
    <n v="0.25"/>
    <n v="8"/>
    <n v="16"/>
    <x v="2"/>
    <n v="50.847457627118644"/>
    <n v="0"/>
    <n v="5.9"/>
    <x v="3"/>
  </r>
  <r>
    <x v="44"/>
    <n v="42164"/>
    <x v="6415"/>
    <n v="1949"/>
    <n v="45803"/>
    <n v="45968"/>
    <s v="Isabel"/>
    <m/>
    <m/>
    <m/>
    <n v="0"/>
    <m/>
    <m/>
    <m/>
    <m/>
    <m/>
    <m/>
    <m/>
    <m/>
    <m/>
    <m/>
    <m/>
    <m/>
    <m/>
    <m/>
    <m/>
    <m/>
    <m/>
    <m/>
    <m/>
    <x v="5"/>
    <n v="0"/>
    <n v="0"/>
    <n v="0"/>
    <x v="0"/>
    <m/>
    <m/>
    <n v="194.9"/>
    <x v="0"/>
  </r>
  <r>
    <x v="44"/>
    <n v="42165"/>
    <x v="6416"/>
    <n v="619"/>
    <n v="45803"/>
    <n v="45968"/>
    <s v="Isabel"/>
    <m/>
    <m/>
    <m/>
    <n v="0"/>
    <m/>
    <m/>
    <m/>
    <m/>
    <m/>
    <m/>
    <m/>
    <m/>
    <m/>
    <m/>
    <m/>
    <m/>
    <m/>
    <m/>
    <m/>
    <m/>
    <m/>
    <m/>
    <m/>
    <x v="5"/>
    <n v="0"/>
    <n v="0"/>
    <n v="0"/>
    <x v="0"/>
    <m/>
    <m/>
    <n v="61.9"/>
    <x v="0"/>
  </r>
  <r>
    <x v="44"/>
    <n v="42166"/>
    <x v="6417"/>
    <n v="56"/>
    <n v="45803"/>
    <n v="45968"/>
    <s v="Isabel"/>
    <m/>
    <m/>
    <m/>
    <n v="0"/>
    <m/>
    <m/>
    <m/>
    <m/>
    <m/>
    <m/>
    <m/>
    <m/>
    <m/>
    <m/>
    <m/>
    <m/>
    <m/>
    <m/>
    <m/>
    <m/>
    <m/>
    <m/>
    <m/>
    <x v="5"/>
    <n v="0"/>
    <n v="0"/>
    <n v="0"/>
    <x v="0"/>
    <m/>
    <m/>
    <n v="5.6"/>
    <x v="0"/>
  </r>
  <r>
    <x v="44"/>
    <n v="42167"/>
    <x v="6418"/>
    <n v="242"/>
    <n v="45803"/>
    <n v="45968"/>
    <s v="Isabel"/>
    <m/>
    <m/>
    <m/>
    <n v="0"/>
    <m/>
    <m/>
    <m/>
    <m/>
    <m/>
    <m/>
    <m/>
    <m/>
    <m/>
    <m/>
    <m/>
    <m/>
    <m/>
    <m/>
    <m/>
    <m/>
    <m/>
    <m/>
    <m/>
    <x v="5"/>
    <n v="0"/>
    <n v="0"/>
    <n v="0"/>
    <x v="0"/>
    <m/>
    <m/>
    <n v="24.2"/>
    <x v="0"/>
  </r>
  <r>
    <x v="44"/>
    <n v="42168"/>
    <x v="6419"/>
    <n v="113"/>
    <n v="45803"/>
    <n v="45968"/>
    <s v="Isabel"/>
    <m/>
    <m/>
    <m/>
    <n v="0"/>
    <m/>
    <m/>
    <m/>
    <m/>
    <m/>
    <m/>
    <m/>
    <m/>
    <m/>
    <m/>
    <m/>
    <m/>
    <m/>
    <m/>
    <m/>
    <m/>
    <m/>
    <m/>
    <m/>
    <x v="5"/>
    <n v="0"/>
    <n v="0"/>
    <n v="0"/>
    <x v="0"/>
    <m/>
    <m/>
    <n v="11.3"/>
    <x v="0"/>
  </r>
  <r>
    <x v="44"/>
    <n v="42171"/>
    <x v="6420"/>
    <n v="122"/>
    <n v="45803"/>
    <n v="45968"/>
    <s v="Isabel"/>
    <m/>
    <m/>
    <m/>
    <n v="0"/>
    <m/>
    <m/>
    <s v="NO"/>
    <m/>
    <m/>
    <m/>
    <m/>
    <m/>
    <m/>
    <m/>
    <m/>
    <m/>
    <s v="NO"/>
    <s v="NO "/>
    <s v="NO"/>
    <m/>
    <m/>
    <m/>
    <m/>
    <x v="5"/>
    <n v="0"/>
    <n v="0"/>
    <n v="4"/>
    <x v="1"/>
    <m/>
    <m/>
    <n v="12.2"/>
    <x v="0"/>
  </r>
  <r>
    <x v="44"/>
    <n v="42174"/>
    <x v="6421"/>
    <n v="175"/>
    <n v="45803"/>
    <n v="45968"/>
    <s v="Isabel"/>
    <m/>
    <m/>
    <m/>
    <n v="0"/>
    <m/>
    <m/>
    <m/>
    <m/>
    <m/>
    <m/>
    <m/>
    <m/>
    <m/>
    <m/>
    <m/>
    <m/>
    <m/>
    <m/>
    <m/>
    <m/>
    <m/>
    <m/>
    <m/>
    <x v="5"/>
    <n v="0"/>
    <n v="0"/>
    <n v="0"/>
    <x v="0"/>
    <m/>
    <m/>
    <n v="17.5"/>
    <x v="0"/>
  </r>
  <r>
    <x v="44"/>
    <n v="42175"/>
    <x v="6422"/>
    <n v="33"/>
    <n v="45803"/>
    <n v="45968"/>
    <s v="Isabel"/>
    <m/>
    <m/>
    <m/>
    <n v="0"/>
    <m/>
    <m/>
    <m/>
    <m/>
    <m/>
    <m/>
    <m/>
    <m/>
    <m/>
    <m/>
    <m/>
    <m/>
    <m/>
    <m/>
    <m/>
    <m/>
    <m/>
    <m/>
    <m/>
    <x v="5"/>
    <n v="0"/>
    <n v="0"/>
    <n v="0"/>
    <x v="0"/>
    <m/>
    <m/>
    <n v="3.3"/>
    <x v="0"/>
  </r>
  <r>
    <x v="44"/>
    <n v="42176"/>
    <x v="6423"/>
    <n v="23"/>
    <n v="45968"/>
    <m/>
    <s v="Isabel"/>
    <m/>
    <m/>
    <m/>
    <n v="0"/>
    <m/>
    <m/>
    <m/>
    <m/>
    <m/>
    <m/>
    <m/>
    <m/>
    <m/>
    <m/>
    <m/>
    <m/>
    <m/>
    <m/>
    <m/>
    <m/>
    <m/>
    <m/>
    <m/>
    <x v="5"/>
    <n v="0"/>
    <n v="0"/>
    <n v="0"/>
    <x v="0"/>
    <m/>
    <m/>
    <n v="2.2999999999999998"/>
    <x v="0"/>
  </r>
  <r>
    <x v="44"/>
    <n v="42177"/>
    <x v="6424"/>
    <n v="57"/>
    <n v="45968"/>
    <m/>
    <s v="Isabel"/>
    <m/>
    <m/>
    <m/>
    <n v="0"/>
    <m/>
    <m/>
    <m/>
    <m/>
    <m/>
    <m/>
    <m/>
    <m/>
    <m/>
    <m/>
    <m/>
    <m/>
    <m/>
    <m/>
    <m/>
    <m/>
    <m/>
    <m/>
    <m/>
    <x v="5"/>
    <n v="0"/>
    <n v="0"/>
    <n v="0"/>
    <x v="0"/>
    <m/>
    <m/>
    <n v="5.7"/>
    <x v="0"/>
  </r>
  <r>
    <x v="44"/>
    <n v="42178"/>
    <x v="6425"/>
    <n v="101"/>
    <n v="45968"/>
    <m/>
    <s v="Isabel"/>
    <m/>
    <m/>
    <m/>
    <n v="0"/>
    <m/>
    <m/>
    <m/>
    <m/>
    <m/>
    <m/>
    <m/>
    <m/>
    <m/>
    <m/>
    <m/>
    <m/>
    <m/>
    <m/>
    <m/>
    <m/>
    <m/>
    <m/>
    <m/>
    <x v="5"/>
    <n v="0"/>
    <n v="0"/>
    <n v="0"/>
    <x v="0"/>
    <m/>
    <m/>
    <n v="10.1"/>
    <x v="0"/>
  </r>
  <r>
    <x v="44"/>
    <n v="42181"/>
    <x v="6426"/>
    <n v="424"/>
    <n v="45803"/>
    <n v="45968"/>
    <s v="Isabel"/>
    <m/>
    <m/>
    <m/>
    <n v="0"/>
    <m/>
    <m/>
    <m/>
    <m/>
    <m/>
    <m/>
    <m/>
    <m/>
    <m/>
    <m/>
    <m/>
    <m/>
    <m/>
    <m/>
    <m/>
    <m/>
    <m/>
    <m/>
    <m/>
    <x v="5"/>
    <n v="0"/>
    <n v="0"/>
    <n v="0"/>
    <x v="0"/>
    <m/>
    <m/>
    <n v="42.4"/>
    <x v="0"/>
  </r>
  <r>
    <x v="44"/>
    <n v="42182"/>
    <x v="6427"/>
    <n v="46"/>
    <n v="45803"/>
    <n v="45968"/>
    <s v="Isabel"/>
    <m/>
    <m/>
    <m/>
    <n v="0"/>
    <m/>
    <m/>
    <m/>
    <m/>
    <m/>
    <m/>
    <m/>
    <m/>
    <m/>
    <m/>
    <m/>
    <m/>
    <m/>
    <m/>
    <m/>
    <m/>
    <m/>
    <m/>
    <m/>
    <x v="5"/>
    <n v="0"/>
    <n v="0"/>
    <n v="0"/>
    <x v="0"/>
    <m/>
    <m/>
    <n v="4.5999999999999996"/>
    <x v="0"/>
  </r>
  <r>
    <x v="44"/>
    <n v="42183"/>
    <x v="6428"/>
    <n v="96"/>
    <n v="45803"/>
    <n v="45968"/>
    <s v="Isabel"/>
    <m/>
    <m/>
    <m/>
    <n v="0"/>
    <m/>
    <m/>
    <m/>
    <m/>
    <m/>
    <m/>
    <m/>
    <m/>
    <m/>
    <m/>
    <m/>
    <m/>
    <m/>
    <m/>
    <m/>
    <m/>
    <m/>
    <m/>
    <m/>
    <x v="5"/>
    <n v="0"/>
    <n v="0"/>
    <n v="0"/>
    <x v="0"/>
    <m/>
    <m/>
    <n v="9.6"/>
    <x v="0"/>
  </r>
  <r>
    <x v="44"/>
    <n v="42184"/>
    <x v="6429"/>
    <n v="45"/>
    <n v="45803"/>
    <n v="45968"/>
    <s v="Isabel"/>
    <m/>
    <m/>
    <m/>
    <n v="0"/>
    <m/>
    <m/>
    <m/>
    <m/>
    <m/>
    <m/>
    <m/>
    <m/>
    <m/>
    <m/>
    <m/>
    <m/>
    <m/>
    <m/>
    <m/>
    <m/>
    <m/>
    <m/>
    <m/>
    <x v="5"/>
    <n v="0"/>
    <n v="0"/>
    <n v="0"/>
    <x v="0"/>
    <m/>
    <m/>
    <n v="4.5"/>
    <x v="0"/>
  </r>
  <r>
    <x v="44"/>
    <n v="42185"/>
    <x v="6430"/>
    <n v="26"/>
    <n v="45803"/>
    <n v="45968"/>
    <s v="Isabel"/>
    <m/>
    <m/>
    <m/>
    <n v="0"/>
    <m/>
    <m/>
    <m/>
    <m/>
    <m/>
    <m/>
    <m/>
    <m/>
    <m/>
    <m/>
    <m/>
    <m/>
    <m/>
    <m/>
    <m/>
    <m/>
    <m/>
    <m/>
    <m/>
    <x v="5"/>
    <n v="0"/>
    <n v="0"/>
    <n v="0"/>
    <x v="0"/>
    <m/>
    <m/>
    <n v="2.6"/>
    <x v="0"/>
  </r>
  <r>
    <x v="44"/>
    <n v="42187"/>
    <x v="6431"/>
    <n v="56"/>
    <n v="45803"/>
    <n v="45968"/>
    <s v="Isabel"/>
    <m/>
    <m/>
    <m/>
    <n v="0"/>
    <m/>
    <m/>
    <m/>
    <m/>
    <m/>
    <m/>
    <m/>
    <m/>
    <m/>
    <m/>
    <m/>
    <m/>
    <m/>
    <m/>
    <m/>
    <m/>
    <m/>
    <m/>
    <m/>
    <x v="5"/>
    <n v="0"/>
    <n v="0"/>
    <n v="0"/>
    <x v="0"/>
    <m/>
    <m/>
    <n v="5.6"/>
    <x v="0"/>
  </r>
  <r>
    <x v="44"/>
    <n v="42188"/>
    <x v="6432"/>
    <n v="47"/>
    <n v="45803"/>
    <n v="45968"/>
    <s v="Isabel"/>
    <m/>
    <m/>
    <m/>
    <n v="0"/>
    <m/>
    <m/>
    <m/>
    <m/>
    <m/>
    <m/>
    <m/>
    <m/>
    <m/>
    <m/>
    <m/>
    <m/>
    <m/>
    <m/>
    <m/>
    <m/>
    <m/>
    <m/>
    <m/>
    <x v="5"/>
    <n v="0"/>
    <n v="0"/>
    <n v="0"/>
    <x v="0"/>
    <m/>
    <m/>
    <n v="4.7"/>
    <x v="0"/>
  </r>
  <r>
    <x v="44"/>
    <n v="42189"/>
    <x v="6433"/>
    <n v="91"/>
    <n v="45803"/>
    <n v="45968"/>
    <s v="Isabel"/>
    <m/>
    <m/>
    <m/>
    <n v="0"/>
    <m/>
    <m/>
    <m/>
    <m/>
    <m/>
    <m/>
    <m/>
    <m/>
    <m/>
    <m/>
    <m/>
    <m/>
    <m/>
    <m/>
    <m/>
    <m/>
    <m/>
    <m/>
    <m/>
    <x v="5"/>
    <n v="0"/>
    <n v="0"/>
    <n v="0"/>
    <x v="0"/>
    <m/>
    <m/>
    <n v="9.1"/>
    <x v="0"/>
  </r>
  <r>
    <x v="44"/>
    <n v="42190"/>
    <x v="6434"/>
    <n v="83"/>
    <n v="45803"/>
    <n v="45968"/>
    <s v="Isabel"/>
    <m/>
    <m/>
    <m/>
    <n v="0"/>
    <m/>
    <m/>
    <m/>
    <m/>
    <m/>
    <m/>
    <m/>
    <m/>
    <m/>
    <m/>
    <m/>
    <m/>
    <m/>
    <m/>
    <m/>
    <m/>
    <m/>
    <m/>
    <m/>
    <x v="5"/>
    <n v="0"/>
    <n v="0"/>
    <n v="0"/>
    <x v="0"/>
    <m/>
    <m/>
    <n v="8.3000000000000007"/>
    <x v="0"/>
  </r>
  <r>
    <x v="44"/>
    <n v="42191"/>
    <x v="6435"/>
    <n v="218"/>
    <n v="45803"/>
    <n v="45968"/>
    <s v="Isabel"/>
    <m/>
    <m/>
    <m/>
    <n v="0"/>
    <m/>
    <m/>
    <m/>
    <m/>
    <m/>
    <m/>
    <m/>
    <m/>
    <m/>
    <m/>
    <m/>
    <m/>
    <m/>
    <m/>
    <m/>
    <m/>
    <m/>
    <m/>
    <m/>
    <x v="5"/>
    <n v="0"/>
    <n v="0"/>
    <n v="0"/>
    <x v="0"/>
    <m/>
    <m/>
    <n v="21.8"/>
    <x v="0"/>
  </r>
  <r>
    <x v="44"/>
    <n v="42192"/>
    <x v="6436"/>
    <n v="37"/>
    <n v="45803"/>
    <n v="45968"/>
    <s v="Isabel"/>
    <m/>
    <m/>
    <m/>
    <n v="0"/>
    <m/>
    <m/>
    <s v="NO"/>
    <m/>
    <s v="NO"/>
    <m/>
    <m/>
    <m/>
    <n v="0"/>
    <n v="0"/>
    <n v="0"/>
    <n v="0"/>
    <s v="NO"/>
    <s v="NO"/>
    <m/>
    <m/>
    <m/>
    <m/>
    <m/>
    <x v="5"/>
    <n v="0"/>
    <n v="0"/>
    <n v="8"/>
    <x v="1"/>
    <m/>
    <m/>
    <n v="3.7"/>
    <x v="0"/>
  </r>
  <r>
    <x v="44"/>
    <n v="42193"/>
    <x v="6437"/>
    <n v="13"/>
    <n v="45803"/>
    <n v="45968"/>
    <s v="Isabel"/>
    <m/>
    <m/>
    <m/>
    <n v="0"/>
    <m/>
    <m/>
    <m/>
    <m/>
    <m/>
    <m/>
    <m/>
    <m/>
    <m/>
    <m/>
    <m/>
    <m/>
    <m/>
    <m/>
    <m/>
    <m/>
    <m/>
    <m/>
    <m/>
    <x v="5"/>
    <n v="0"/>
    <n v="0"/>
    <n v="0"/>
    <x v="0"/>
    <m/>
    <m/>
    <n v="1.3"/>
    <x v="0"/>
  </r>
  <r>
    <x v="44"/>
    <n v="42194"/>
    <x v="6438"/>
    <n v="137"/>
    <n v="45803"/>
    <n v="45968"/>
    <s v="Isabel"/>
    <m/>
    <m/>
    <m/>
    <n v="0"/>
    <m/>
    <m/>
    <m/>
    <m/>
    <m/>
    <m/>
    <m/>
    <m/>
    <m/>
    <m/>
    <m/>
    <m/>
    <m/>
    <m/>
    <m/>
    <m/>
    <m/>
    <m/>
    <m/>
    <x v="5"/>
    <n v="0"/>
    <n v="0"/>
    <n v="0"/>
    <x v="0"/>
    <m/>
    <m/>
    <n v="13.7"/>
    <x v="0"/>
  </r>
  <r>
    <x v="44"/>
    <n v="42195"/>
    <x v="6439"/>
    <n v="94"/>
    <n v="45803"/>
    <n v="45968"/>
    <s v="Isabel"/>
    <m/>
    <m/>
    <m/>
    <n v="0"/>
    <m/>
    <m/>
    <m/>
    <m/>
    <m/>
    <m/>
    <m/>
    <m/>
    <m/>
    <m/>
    <m/>
    <m/>
    <m/>
    <m/>
    <m/>
    <m/>
    <m/>
    <m/>
    <m/>
    <x v="5"/>
    <n v="0"/>
    <n v="0"/>
    <n v="0"/>
    <x v="0"/>
    <m/>
    <m/>
    <n v="9.4"/>
    <x v="0"/>
  </r>
  <r>
    <x v="44"/>
    <n v="42196"/>
    <x v="6440"/>
    <n v="8"/>
    <n v="45909"/>
    <m/>
    <s v="Isabel"/>
    <n v="45911"/>
    <s v="FASE 2"/>
    <m/>
    <n v="0"/>
    <m/>
    <m/>
    <m/>
    <m/>
    <m/>
    <m/>
    <m/>
    <m/>
    <m/>
    <m/>
    <m/>
    <m/>
    <m/>
    <m/>
    <m/>
    <m/>
    <m/>
    <m/>
    <m/>
    <x v="5"/>
    <n v="0"/>
    <n v="0"/>
    <n v="0"/>
    <x v="0"/>
    <m/>
    <m/>
    <n v="0.8"/>
    <x v="0"/>
  </r>
  <r>
    <x v="44"/>
    <n v="42197"/>
    <x v="6441"/>
    <n v="62"/>
    <n v="45803"/>
    <n v="45968"/>
    <s v="Isabel"/>
    <m/>
    <m/>
    <m/>
    <n v="0"/>
    <m/>
    <m/>
    <m/>
    <m/>
    <m/>
    <m/>
    <m/>
    <m/>
    <m/>
    <m/>
    <m/>
    <m/>
    <m/>
    <m/>
    <m/>
    <m/>
    <m/>
    <m/>
    <m/>
    <x v="5"/>
    <n v="0"/>
    <n v="0"/>
    <n v="0"/>
    <x v="0"/>
    <m/>
    <m/>
    <n v="6.2"/>
    <x v="0"/>
  </r>
  <r>
    <x v="44"/>
    <n v="42198"/>
    <x v="6442"/>
    <n v="19"/>
    <n v="45803"/>
    <n v="45968"/>
    <s v="Isabel"/>
    <m/>
    <m/>
    <m/>
    <n v="0"/>
    <m/>
    <m/>
    <m/>
    <m/>
    <m/>
    <m/>
    <m/>
    <m/>
    <m/>
    <m/>
    <m/>
    <m/>
    <m/>
    <m/>
    <m/>
    <m/>
    <m/>
    <m/>
    <m/>
    <x v="5"/>
    <n v="0"/>
    <n v="0"/>
    <n v="0"/>
    <x v="0"/>
    <m/>
    <m/>
    <n v="1.9"/>
    <x v="0"/>
  </r>
  <r>
    <x v="44"/>
    <n v="42200"/>
    <x v="6443"/>
    <n v="67"/>
    <n v="45803"/>
    <n v="45968"/>
    <s v="Isabel"/>
    <m/>
    <m/>
    <m/>
    <n v="0"/>
    <m/>
    <m/>
    <m/>
    <m/>
    <m/>
    <m/>
    <m/>
    <m/>
    <m/>
    <m/>
    <m/>
    <m/>
    <m/>
    <m/>
    <m/>
    <m/>
    <m/>
    <m/>
    <m/>
    <x v="5"/>
    <n v="0"/>
    <n v="0"/>
    <n v="0"/>
    <x v="0"/>
    <m/>
    <m/>
    <n v="6.7"/>
    <x v="0"/>
  </r>
  <r>
    <x v="44"/>
    <n v="42201"/>
    <x v="6444"/>
    <n v="27"/>
    <n v="45803"/>
    <n v="45968"/>
    <s v="Isabel"/>
    <m/>
    <m/>
    <m/>
    <n v="0"/>
    <m/>
    <m/>
    <m/>
    <m/>
    <m/>
    <m/>
    <m/>
    <m/>
    <m/>
    <m/>
    <m/>
    <m/>
    <m/>
    <m/>
    <m/>
    <m/>
    <m/>
    <m/>
    <m/>
    <x v="5"/>
    <n v="0"/>
    <n v="0"/>
    <n v="0"/>
    <x v="0"/>
    <m/>
    <m/>
    <n v="2.7"/>
    <x v="0"/>
  </r>
  <r>
    <x v="44"/>
    <n v="42202"/>
    <x v="6445"/>
    <n v="15"/>
    <n v="45803"/>
    <n v="45968"/>
    <s v="Isabel"/>
    <m/>
    <m/>
    <m/>
    <n v="0"/>
    <m/>
    <m/>
    <m/>
    <m/>
    <m/>
    <m/>
    <m/>
    <m/>
    <m/>
    <m/>
    <m/>
    <m/>
    <m/>
    <m/>
    <m/>
    <m/>
    <m/>
    <m/>
    <m/>
    <x v="5"/>
    <n v="0"/>
    <n v="0"/>
    <n v="0"/>
    <x v="0"/>
    <m/>
    <m/>
    <n v="1.5"/>
    <x v="0"/>
  </r>
  <r>
    <x v="44"/>
    <n v="42204"/>
    <x v="6446"/>
    <n v="49"/>
    <n v="45803"/>
    <n v="45968"/>
    <s v="Isabel"/>
    <m/>
    <m/>
    <m/>
    <n v="0"/>
    <m/>
    <m/>
    <m/>
    <m/>
    <m/>
    <m/>
    <m/>
    <m/>
    <m/>
    <m/>
    <m/>
    <m/>
    <m/>
    <m/>
    <m/>
    <m/>
    <m/>
    <m/>
    <m/>
    <x v="5"/>
    <n v="0"/>
    <n v="0"/>
    <n v="0"/>
    <x v="0"/>
    <m/>
    <m/>
    <n v="4.9000000000000004"/>
    <x v="0"/>
  </r>
  <r>
    <x v="44"/>
    <n v="42205"/>
    <x v="6447"/>
    <n v="86"/>
    <n v="45803"/>
    <n v="45968"/>
    <s v="Isabel"/>
    <m/>
    <m/>
    <m/>
    <n v="0"/>
    <m/>
    <m/>
    <m/>
    <m/>
    <m/>
    <m/>
    <m/>
    <m/>
    <m/>
    <m/>
    <m/>
    <m/>
    <m/>
    <m/>
    <m/>
    <m/>
    <m/>
    <m/>
    <m/>
    <x v="5"/>
    <n v="0"/>
    <n v="0"/>
    <n v="0"/>
    <x v="0"/>
    <m/>
    <m/>
    <n v="8.6"/>
    <x v="0"/>
  </r>
  <r>
    <x v="44"/>
    <n v="42206"/>
    <x v="6448"/>
    <n v="8"/>
    <n v="45803"/>
    <n v="45968"/>
    <s v="Isabel"/>
    <m/>
    <m/>
    <m/>
    <n v="0"/>
    <m/>
    <m/>
    <m/>
    <m/>
    <m/>
    <m/>
    <m/>
    <m/>
    <m/>
    <m/>
    <m/>
    <m/>
    <m/>
    <m/>
    <m/>
    <m/>
    <m/>
    <m/>
    <m/>
    <x v="5"/>
    <n v="0"/>
    <n v="0"/>
    <n v="0"/>
    <x v="0"/>
    <m/>
    <m/>
    <n v="0.8"/>
    <x v="0"/>
  </r>
  <r>
    <x v="44"/>
    <n v="42207"/>
    <x v="6449"/>
    <n v="50"/>
    <n v="45803"/>
    <n v="45968"/>
    <s v="Isabel"/>
    <m/>
    <m/>
    <m/>
    <n v="0"/>
    <m/>
    <m/>
    <m/>
    <m/>
    <m/>
    <m/>
    <m/>
    <m/>
    <m/>
    <m/>
    <m/>
    <m/>
    <m/>
    <m/>
    <m/>
    <m/>
    <m/>
    <m/>
    <m/>
    <x v="5"/>
    <n v="0"/>
    <n v="0"/>
    <n v="0"/>
    <x v="0"/>
    <m/>
    <m/>
    <n v="5"/>
    <x v="0"/>
  </r>
  <r>
    <x v="44"/>
    <n v="42208"/>
    <x v="6450"/>
    <n v="30"/>
    <n v="45803"/>
    <n v="45968"/>
    <s v="Isabel"/>
    <m/>
    <m/>
    <m/>
    <n v="0"/>
    <m/>
    <m/>
    <m/>
    <m/>
    <m/>
    <m/>
    <m/>
    <m/>
    <m/>
    <m/>
    <m/>
    <m/>
    <m/>
    <m/>
    <m/>
    <m/>
    <m/>
    <m/>
    <m/>
    <x v="5"/>
    <n v="0"/>
    <n v="0"/>
    <n v="0"/>
    <x v="0"/>
    <m/>
    <m/>
    <n v="3"/>
    <x v="0"/>
  </r>
  <r>
    <x v="44"/>
    <n v="42209"/>
    <x v="6451"/>
    <n v="156"/>
    <n v="45803"/>
    <n v="45968"/>
    <s v="Isabel"/>
    <m/>
    <m/>
    <m/>
    <n v="0"/>
    <m/>
    <m/>
    <m/>
    <m/>
    <m/>
    <m/>
    <m/>
    <m/>
    <m/>
    <m/>
    <m/>
    <m/>
    <m/>
    <m/>
    <m/>
    <m/>
    <m/>
    <m/>
    <m/>
    <x v="5"/>
    <n v="0"/>
    <n v="0"/>
    <n v="0"/>
    <x v="0"/>
    <m/>
    <m/>
    <n v="15.6"/>
    <x v="0"/>
  </r>
  <r>
    <x v="44"/>
    <n v="42211"/>
    <x v="6452"/>
    <n v="75"/>
    <n v="45803"/>
    <n v="45968"/>
    <s v="Isabel"/>
    <m/>
    <m/>
    <m/>
    <n v="0"/>
    <m/>
    <m/>
    <m/>
    <m/>
    <m/>
    <m/>
    <m/>
    <m/>
    <m/>
    <m/>
    <m/>
    <m/>
    <m/>
    <m/>
    <m/>
    <m/>
    <m/>
    <m/>
    <m/>
    <x v="5"/>
    <n v="0"/>
    <n v="0"/>
    <n v="0"/>
    <x v="0"/>
    <m/>
    <m/>
    <n v="7.5"/>
    <x v="0"/>
  </r>
  <r>
    <x v="44"/>
    <n v="42212"/>
    <x v="6453"/>
    <n v="60"/>
    <n v="45803"/>
    <n v="45968"/>
    <s v="Isabel"/>
    <m/>
    <m/>
    <m/>
    <n v="0"/>
    <m/>
    <m/>
    <m/>
    <m/>
    <m/>
    <m/>
    <m/>
    <m/>
    <m/>
    <m/>
    <m/>
    <m/>
    <m/>
    <m/>
    <m/>
    <m/>
    <m/>
    <m/>
    <m/>
    <x v="5"/>
    <n v="0"/>
    <n v="0"/>
    <n v="0"/>
    <x v="0"/>
    <m/>
    <m/>
    <n v="6"/>
    <x v="0"/>
  </r>
  <r>
    <x v="44"/>
    <n v="42213"/>
    <x v="6454"/>
    <n v="24"/>
    <n v="45803"/>
    <n v="45968"/>
    <s v="Isabel"/>
    <m/>
    <m/>
    <m/>
    <n v="0"/>
    <m/>
    <m/>
    <m/>
    <m/>
    <m/>
    <m/>
    <m/>
    <m/>
    <m/>
    <m/>
    <m/>
    <m/>
    <m/>
    <m/>
    <m/>
    <m/>
    <m/>
    <m/>
    <m/>
    <x v="5"/>
    <n v="0"/>
    <n v="0"/>
    <n v="0"/>
    <x v="0"/>
    <m/>
    <m/>
    <n v="2.4"/>
    <x v="0"/>
  </r>
  <r>
    <x v="44"/>
    <n v="42215"/>
    <x v="6455"/>
    <n v="833"/>
    <n v="45803"/>
    <n v="45853"/>
    <s v="Isabel"/>
    <n v="45840"/>
    <s v="FASE 2"/>
    <s v="ACCEPTADA"/>
    <n v="0"/>
    <m/>
    <m/>
    <m/>
    <m/>
    <m/>
    <m/>
    <m/>
    <m/>
    <m/>
    <m/>
    <m/>
    <m/>
    <m/>
    <m/>
    <m/>
    <m/>
    <m/>
    <m/>
    <m/>
    <x v="5"/>
    <n v="0"/>
    <n v="0"/>
    <n v="0"/>
    <x v="0"/>
    <m/>
    <m/>
    <n v="83.3"/>
    <x v="0"/>
  </r>
  <r>
    <x v="44"/>
    <n v="42216"/>
    <x v="6456"/>
    <n v="30"/>
    <n v="45803"/>
    <n v="45968"/>
    <s v="Isabel"/>
    <m/>
    <m/>
    <m/>
    <n v="0"/>
    <m/>
    <m/>
    <m/>
    <m/>
    <m/>
    <m/>
    <m/>
    <m/>
    <m/>
    <m/>
    <m/>
    <m/>
    <m/>
    <m/>
    <m/>
    <m/>
    <m/>
    <m/>
    <m/>
    <x v="5"/>
    <n v="0"/>
    <n v="0"/>
    <n v="0"/>
    <x v="0"/>
    <m/>
    <m/>
    <n v="3"/>
    <x v="0"/>
  </r>
  <r>
    <x v="44"/>
    <n v="42217"/>
    <x v="6457"/>
    <n v="33"/>
    <n v="45803"/>
    <n v="45968"/>
    <s v="Isabel"/>
    <m/>
    <m/>
    <m/>
    <n v="0"/>
    <m/>
    <m/>
    <m/>
    <m/>
    <m/>
    <m/>
    <m/>
    <m/>
    <m/>
    <m/>
    <m/>
    <m/>
    <m/>
    <m/>
    <m/>
    <m/>
    <m/>
    <m/>
    <m/>
    <x v="5"/>
    <n v="0"/>
    <n v="0"/>
    <n v="0"/>
    <x v="0"/>
    <m/>
    <m/>
    <n v="3.3"/>
    <x v="0"/>
  </r>
  <r>
    <x v="44"/>
    <n v="42218"/>
    <x v="6458"/>
    <n v="106"/>
    <n v="45803"/>
    <n v="45968"/>
    <s v="Isabel"/>
    <m/>
    <m/>
    <m/>
    <n v="0"/>
    <m/>
    <m/>
    <m/>
    <m/>
    <m/>
    <m/>
    <m/>
    <m/>
    <m/>
    <m/>
    <m/>
    <m/>
    <m/>
    <m/>
    <m/>
    <m/>
    <m/>
    <m/>
    <m/>
    <x v="5"/>
    <n v="0"/>
    <n v="0"/>
    <n v="0"/>
    <x v="0"/>
    <m/>
    <m/>
    <n v="10.6"/>
    <x v="0"/>
  </r>
  <r>
    <x v="44"/>
    <n v="42219"/>
    <x v="6459"/>
    <n v="37"/>
    <n v="45803"/>
    <n v="45968"/>
    <s v="Isabel"/>
    <m/>
    <m/>
    <m/>
    <n v="0"/>
    <m/>
    <m/>
    <m/>
    <m/>
    <m/>
    <m/>
    <m/>
    <m/>
    <m/>
    <m/>
    <m/>
    <m/>
    <m/>
    <m/>
    <m/>
    <m/>
    <m/>
    <m/>
    <m/>
    <x v="5"/>
    <n v="0"/>
    <n v="0"/>
    <n v="0"/>
    <x v="0"/>
    <m/>
    <m/>
    <n v="3.7"/>
    <x v="0"/>
  </r>
  <r>
    <x v="45"/>
    <m/>
    <x v="6460"/>
    <n v="957"/>
    <n v="45776"/>
    <s v="13/07/25 Segundo registro de entrada sin pregunta 3"/>
    <s v="Alberto"/>
    <n v="45819"/>
    <s v="FASE 2"/>
    <m/>
    <n v="0"/>
    <m/>
    <m/>
    <s v="Sí"/>
    <n v="45791"/>
    <m/>
    <m/>
    <m/>
    <m/>
    <m/>
    <m/>
    <m/>
    <m/>
    <m/>
    <m/>
    <m/>
    <m/>
    <m/>
    <m/>
    <m/>
    <x v="7"/>
    <n v="0"/>
    <n v="0"/>
    <n v="2"/>
    <x v="1"/>
    <m/>
    <m/>
    <n v="95.7"/>
    <x v="0"/>
  </r>
  <r>
    <x v="45"/>
    <n v="43002"/>
    <x v="6461"/>
    <n v="2677"/>
    <n v="45776"/>
    <s v="11/06/25 SBSH5GX2Y"/>
    <s v="Alberto"/>
    <s v="30/05/25 Incompelta pregunta 1 fecha del censo"/>
    <s v="FASE 2"/>
    <n v="45918"/>
    <n v="200"/>
    <n v="45627"/>
    <n v="25"/>
    <s v="No"/>
    <m/>
    <s v="Sí"/>
    <n v="20"/>
    <n v="3500"/>
    <n v="3500"/>
    <n v="6"/>
    <n v="19"/>
    <n v="3"/>
    <n v="0"/>
    <s v="SPAC Protectora de Animales de Torredembara"/>
    <s v="Sí"/>
    <s v="Sí"/>
    <m/>
    <m/>
    <m/>
    <m/>
    <x v="7"/>
    <n v="0.25"/>
    <n v="50"/>
    <n v="15"/>
    <x v="1"/>
    <n v="1.3074336944340681"/>
    <n v="1.3074336944340681"/>
    <n v="267.7"/>
    <x v="1"/>
  </r>
  <r>
    <x v="45"/>
    <n v="43003"/>
    <x v="6462"/>
    <n v="537"/>
    <n v="45776"/>
    <m/>
    <s v="Alberto"/>
    <n v="45783"/>
    <s v="OK"/>
    <s v="No existe censo"/>
    <n v="0"/>
    <m/>
    <m/>
    <s v="No"/>
    <m/>
    <s v="No"/>
    <n v="0"/>
    <n v="0"/>
    <n v="0"/>
    <n v="0"/>
    <n v="0"/>
    <n v="0"/>
    <n v="0"/>
    <s v="Consell Comarcal del Baix Camp recogida"/>
    <s v="?"/>
    <s v="No"/>
    <m/>
    <m/>
    <m/>
    <m/>
    <x v="7"/>
    <n v="0"/>
    <n v="0"/>
    <n v="13"/>
    <x v="1"/>
    <n v="0"/>
    <n v="0"/>
    <n v="53.7"/>
    <x v="0"/>
  </r>
  <r>
    <x v="45"/>
    <n v="43004"/>
    <x v="6463"/>
    <n v="9943"/>
    <n v="45776"/>
    <n v="45956"/>
    <s v="Alberto"/>
    <m/>
    <m/>
    <n v="45989"/>
    <n v="47"/>
    <n v="45985"/>
    <m/>
    <s v="No"/>
    <m/>
    <s v="Sí"/>
    <m/>
    <m/>
    <m/>
    <m/>
    <m/>
    <m/>
    <m/>
    <s v="Engrescats y AgosAgats recogida gatos y perros"/>
    <s v="No lo aclara"/>
    <s v="No lo aclara"/>
    <m/>
    <m/>
    <m/>
    <m/>
    <x v="7"/>
    <n v="0"/>
    <n v="0"/>
    <n v="7"/>
    <x v="1"/>
    <m/>
    <m/>
    <n v="994.3"/>
    <x v="2"/>
  </r>
  <r>
    <x v="45"/>
    <n v="43005"/>
    <x v="6464"/>
    <n v="5348"/>
    <n v="45776"/>
    <m/>
    <s v="Alberto"/>
    <n v="45786"/>
    <s v="OK"/>
    <m/>
    <n v="83"/>
    <n v="45785"/>
    <n v="97.59"/>
    <s v="No"/>
    <m/>
    <s v="Sí"/>
    <n v="97.59"/>
    <n v="6500"/>
    <n v="7000"/>
    <n v="9"/>
    <n v="3"/>
    <n v="18"/>
    <n v="18"/>
    <s v=" protectora SPAC"/>
    <s v="No"/>
    <s v="No"/>
    <m/>
    <m/>
    <m/>
    <m/>
    <x v="7"/>
    <n v="0.97589999999999999"/>
    <n v="81"/>
    <n v="15"/>
    <x v="1"/>
    <n v="1.2154076290201945"/>
    <n v="1.3089005235602094"/>
    <n v="534.79999999999995"/>
    <x v="1"/>
  </r>
  <r>
    <x v="45"/>
    <n v="43904"/>
    <x v="6465"/>
    <n v="4471"/>
    <n v="45776"/>
    <n v="45956"/>
    <s v="Alberto"/>
    <m/>
    <m/>
    <m/>
    <n v="0"/>
    <m/>
    <m/>
    <m/>
    <m/>
    <m/>
    <m/>
    <m/>
    <m/>
    <m/>
    <m/>
    <m/>
    <m/>
    <m/>
    <m/>
    <m/>
    <m/>
    <m/>
    <m/>
    <m/>
    <x v="7"/>
    <n v="0"/>
    <n v="0"/>
    <n v="0"/>
    <x v="0"/>
    <m/>
    <m/>
    <n v="447.1"/>
    <x v="0"/>
  </r>
  <r>
    <x v="45"/>
    <n v="43006"/>
    <x v="6466"/>
    <n v="880"/>
    <n v="45776"/>
    <s v="24/06/25 CV9MTGWKS"/>
    <s v="Alberto"/>
    <s v="03/06/25 Inadmite parte de las preguntas porque debe elaborar la respuesta"/>
    <s v="FASE 2"/>
    <s v="10/09/25 archivada"/>
    <n v="0"/>
    <m/>
    <m/>
    <s v="No"/>
    <m/>
    <m/>
    <m/>
    <n v="2000"/>
    <n v="2000"/>
    <n v="17"/>
    <n v="0"/>
    <m/>
    <m/>
    <s v="Protectora ARCA"/>
    <m/>
    <s v="No"/>
    <m/>
    <m/>
    <m/>
    <m/>
    <x v="7"/>
    <n v="0"/>
    <n v="0"/>
    <n v="7"/>
    <x v="1"/>
    <n v="2.2727272727272729"/>
    <n v="2.2727272727272729"/>
    <n v="88"/>
    <x v="0"/>
  </r>
  <r>
    <x v="45"/>
    <n v="43007"/>
    <x v="6467"/>
    <n v="962"/>
    <n v="45776"/>
    <n v="45956"/>
    <s v="Alberto"/>
    <m/>
    <m/>
    <m/>
    <n v="0"/>
    <m/>
    <m/>
    <m/>
    <m/>
    <m/>
    <m/>
    <m/>
    <m/>
    <m/>
    <m/>
    <m/>
    <m/>
    <m/>
    <m/>
    <m/>
    <m/>
    <m/>
    <m/>
    <m/>
    <x v="7"/>
    <n v="0"/>
    <n v="0"/>
    <n v="0"/>
    <x v="0"/>
    <m/>
    <m/>
    <n v="96.2"/>
    <x v="0"/>
  </r>
  <r>
    <x v="45"/>
    <n v="43008"/>
    <x v="6468"/>
    <n v="361"/>
    <n v="45776"/>
    <n v="45961"/>
    <s v="Alberto"/>
    <m/>
    <m/>
    <m/>
    <n v="0"/>
    <m/>
    <m/>
    <m/>
    <m/>
    <m/>
    <m/>
    <m/>
    <m/>
    <m/>
    <m/>
    <m/>
    <m/>
    <m/>
    <m/>
    <m/>
    <m/>
    <m/>
    <m/>
    <m/>
    <x v="7"/>
    <n v="0"/>
    <n v="0"/>
    <n v="0"/>
    <x v="0"/>
    <m/>
    <m/>
    <n v="36.1"/>
    <x v="0"/>
  </r>
  <r>
    <x v="45"/>
    <n v="43009"/>
    <x v="6469"/>
    <n v="2019"/>
    <n v="45776"/>
    <n v="45961"/>
    <s v="Alberto"/>
    <s v="29/04/25 Rechazado &quot;Error Ayuntamiento&quot; 02/06/25 Reenviado"/>
    <s v="OK"/>
    <n v="45996"/>
    <n v="0"/>
    <m/>
    <m/>
    <s v="No"/>
    <m/>
    <s v="Sí"/>
    <m/>
    <n v="15000"/>
    <n v="6000"/>
    <m/>
    <m/>
    <n v="5"/>
    <m/>
    <s v="Recogida con SPAC Protectora de Animales de Torredembarra"/>
    <m/>
    <s v="No"/>
    <m/>
    <m/>
    <m/>
    <m/>
    <x v="7"/>
    <n v="0"/>
    <n v="0"/>
    <n v="7"/>
    <x v="1"/>
    <n v="7.4294205052005946"/>
    <n v="2.9717682020802378"/>
    <n v="201.9"/>
    <x v="0"/>
  </r>
  <r>
    <x v="45"/>
    <n v="43010"/>
    <x v="6470"/>
    <n v="504"/>
    <n v="45776"/>
    <n v="45961"/>
    <s v="Alberto"/>
    <m/>
    <m/>
    <n v="45995"/>
    <n v="0"/>
    <s v="Nunca se ha hecho"/>
    <m/>
    <s v="No"/>
    <m/>
    <s v="No"/>
    <m/>
    <n v="0"/>
    <n v="0"/>
    <n v="1"/>
    <n v="0"/>
    <n v="0"/>
    <n v="0"/>
    <s v="No, cuando encuentran un animal abandonado lo llevan a l´SPAC Protectora d´Animals de Torredembarra"/>
    <s v="No"/>
    <s v="No"/>
    <m/>
    <m/>
    <m/>
    <m/>
    <x v="7"/>
    <n v="0"/>
    <n v="0"/>
    <n v="13"/>
    <x v="1"/>
    <n v="0"/>
    <n v="0"/>
    <n v="50.4"/>
    <x v="0"/>
  </r>
  <r>
    <x v="45"/>
    <n v="43011"/>
    <x v="6471"/>
    <n v="1338"/>
    <n v="45776"/>
    <n v="45961"/>
    <s v="Alberto"/>
    <m/>
    <m/>
    <n v="45994"/>
    <n v="125"/>
    <n v="2024"/>
    <n v="38"/>
    <s v="Sí"/>
    <n v="45467"/>
    <s v="Sí"/>
    <n v="6"/>
    <n v="2000"/>
    <m/>
    <n v="0"/>
    <n v="0"/>
    <n v="0"/>
    <n v="0"/>
    <s v="Consell Comarcal del Baix Camp y contrato con una veterinaria del municipio de la Selva del Camp"/>
    <s v="No"/>
    <s v="No"/>
    <m/>
    <m/>
    <m/>
    <m/>
    <x v="7"/>
    <n v="0.38"/>
    <n v="48"/>
    <n v="15"/>
    <x v="1"/>
    <n v="1.4947683109118086"/>
    <m/>
    <n v="133.80000000000001"/>
    <x v="1"/>
  </r>
  <r>
    <x v="45"/>
    <n v="43012"/>
    <x v="6472"/>
    <n v="5838"/>
    <n v="45776"/>
    <m/>
    <s v="Alberto"/>
    <n v="45812"/>
    <s v="OK"/>
    <m/>
    <n v="400"/>
    <s v="06/24"/>
    <n v="50"/>
    <s v="No"/>
    <m/>
    <s v="Sí"/>
    <n v="50"/>
    <n v="9000"/>
    <n v="9000"/>
    <n v="3"/>
    <n v="17"/>
    <n v="0"/>
    <n v="0"/>
    <s v="Consell Comarcal del Tarroagonès para la recogida"/>
    <s v="No"/>
    <s v="Sí?"/>
    <m/>
    <m/>
    <m/>
    <m/>
    <x v="7"/>
    <n v="0.5"/>
    <n v="200"/>
    <n v="15"/>
    <x v="1"/>
    <n v="1.5416238437821173"/>
    <n v="1.5416238437821173"/>
    <n v="583.79999999999995"/>
    <x v="1"/>
  </r>
  <r>
    <x v="45"/>
    <n v="43013"/>
    <x v="6473"/>
    <n v="7373"/>
    <n v="45776"/>
    <n v="45965"/>
    <s v="Alberto"/>
    <m/>
    <m/>
    <n v="45987"/>
    <n v="480"/>
    <n v="45550"/>
    <n v="29.38"/>
    <s v="Sí"/>
    <n v="45498"/>
    <s v="Sí"/>
    <n v="29.38"/>
    <n v="10000"/>
    <n v="2500"/>
    <m/>
    <n v="141"/>
    <m/>
    <m/>
    <s v="Recogida Arca Terres de l´Ebre"/>
    <s v="Sí"/>
    <s v="Sí "/>
    <m/>
    <m/>
    <m/>
    <m/>
    <x v="7"/>
    <n v="0.29380000000000001"/>
    <n v="141"/>
    <n v="13"/>
    <x v="1"/>
    <n v="1.3563000135630001"/>
    <n v="0.33907500339075003"/>
    <n v="737.3"/>
    <x v="1"/>
  </r>
  <r>
    <x v="45"/>
    <n v="43906"/>
    <x v="6474"/>
    <n v="3681"/>
    <n v="45776"/>
    <n v="45965"/>
    <s v="Alberto"/>
    <m/>
    <m/>
    <n v="45988"/>
    <n v="0"/>
    <m/>
    <m/>
    <s v="Sí"/>
    <n v="45729"/>
    <s v="No"/>
    <m/>
    <n v="5500"/>
    <n v="10000"/>
    <n v="6"/>
    <n v="47"/>
    <n v="0"/>
    <n v="5"/>
    <s v="PROGAT, Seproanimal SL"/>
    <s v="No"/>
    <s v="No"/>
    <m/>
    <m/>
    <m/>
    <m/>
    <x v="7"/>
    <n v="0"/>
    <n v="0"/>
    <n v="12"/>
    <x v="1"/>
    <n v="1.4941591958706872"/>
    <n v="2.7166530834012494"/>
    <n v="368.1"/>
    <x v="0"/>
  </r>
  <r>
    <x v="45"/>
    <n v="43014"/>
    <x v="6475"/>
    <n v="22637"/>
    <n v="45776"/>
    <n v="45956"/>
    <s v="Alberto"/>
    <m/>
    <m/>
    <m/>
    <n v="0"/>
    <m/>
    <m/>
    <m/>
    <m/>
    <m/>
    <m/>
    <m/>
    <m/>
    <m/>
    <m/>
    <m/>
    <m/>
    <m/>
    <m/>
    <m/>
    <m/>
    <m/>
    <m/>
    <m/>
    <x v="7"/>
    <n v="0"/>
    <n v="0"/>
    <n v="0"/>
    <x v="0"/>
    <m/>
    <m/>
    <n v="2263.6999999999998"/>
    <x v="0"/>
  </r>
  <r>
    <x v="45"/>
    <n v="43016"/>
    <x v="6476"/>
    <n v="5758"/>
    <n v="45776"/>
    <n v="45965"/>
    <s v="Alberto"/>
    <m/>
    <m/>
    <m/>
    <n v="0"/>
    <m/>
    <m/>
    <m/>
    <m/>
    <m/>
    <m/>
    <m/>
    <m/>
    <m/>
    <m/>
    <m/>
    <m/>
    <m/>
    <m/>
    <m/>
    <m/>
    <m/>
    <m/>
    <m/>
    <x v="7"/>
    <n v="0"/>
    <n v="0"/>
    <n v="0"/>
    <x v="0"/>
    <m/>
    <m/>
    <n v="575.79999999999995"/>
    <x v="0"/>
  </r>
  <r>
    <x v="45"/>
    <n v="43015"/>
    <x v="6477"/>
    <n v="129"/>
    <n v="45776"/>
    <s v="ENVIADO NO RECIBIDO"/>
    <s v="Alberto"/>
    <m/>
    <m/>
    <m/>
    <n v="0"/>
    <m/>
    <m/>
    <m/>
    <m/>
    <m/>
    <m/>
    <m/>
    <m/>
    <m/>
    <m/>
    <m/>
    <m/>
    <m/>
    <m/>
    <m/>
    <m/>
    <m/>
    <m/>
    <m/>
    <x v="7"/>
    <n v="0"/>
    <n v="0"/>
    <n v="0"/>
    <x v="0"/>
    <m/>
    <m/>
    <n v="12.9"/>
    <x v="0"/>
  </r>
  <r>
    <x v="45"/>
    <n v="43017"/>
    <x v="6478"/>
    <n v="129"/>
    <n v="45776"/>
    <n v="45965"/>
    <s v="Alberto"/>
    <m/>
    <m/>
    <m/>
    <n v="0"/>
    <m/>
    <m/>
    <m/>
    <m/>
    <m/>
    <m/>
    <m/>
    <m/>
    <m/>
    <m/>
    <m/>
    <m/>
    <m/>
    <m/>
    <m/>
    <m/>
    <m/>
    <m/>
    <m/>
    <x v="7"/>
    <n v="0"/>
    <n v="0"/>
    <n v="0"/>
    <x v="0"/>
    <m/>
    <m/>
    <n v="12.9"/>
    <x v="0"/>
  </r>
  <r>
    <x v="45"/>
    <n v="43018"/>
    <x v="6479"/>
    <n v="463"/>
    <n v="45776"/>
    <n v="45965"/>
    <s v="Alberto"/>
    <m/>
    <m/>
    <n v="46072"/>
    <n v="0"/>
    <m/>
    <m/>
    <m/>
    <m/>
    <m/>
    <m/>
    <m/>
    <m/>
    <n v="0"/>
    <n v="0"/>
    <n v="0"/>
    <n v="0"/>
    <s v="Protectora ARCA"/>
    <m/>
    <m/>
    <m/>
    <m/>
    <m/>
    <m/>
    <x v="7"/>
    <n v="0"/>
    <n v="0"/>
    <n v="5"/>
    <x v="1"/>
    <m/>
    <m/>
    <n v="46.3"/>
    <x v="0"/>
  </r>
  <r>
    <x v="45"/>
    <n v="43019"/>
    <x v="6480"/>
    <n v="1608"/>
    <n v="45776"/>
    <m/>
    <s v="Alberto"/>
    <s v="11/07/25 10/07/25 responde por email"/>
    <m/>
    <m/>
    <n v="167"/>
    <s v="05/25"/>
    <n v="60"/>
    <s v="Sí"/>
    <n v="45504"/>
    <s v="Sí"/>
    <n v="54"/>
    <n v="11250"/>
    <n v="11250"/>
    <n v="4"/>
    <n v="1"/>
    <n v="0"/>
    <n v="0"/>
    <s v="Veterinario BetDream y protectora Engrescades"/>
    <s v="No"/>
    <s v="Sí"/>
    <m/>
    <m/>
    <m/>
    <m/>
    <x v="7"/>
    <n v="0.6"/>
    <n v="100"/>
    <n v="16"/>
    <x v="2"/>
    <n v="6.9962686567164178"/>
    <n v="6.9962686567164178"/>
    <n v="160.80000000000001"/>
    <x v="1"/>
  </r>
  <r>
    <x v="45"/>
    <n v="43020"/>
    <x v="6481"/>
    <n v="3347"/>
    <n v="45776"/>
    <n v="45965"/>
    <s v="Alberto"/>
    <m/>
    <m/>
    <m/>
    <n v="0"/>
    <m/>
    <m/>
    <m/>
    <m/>
    <m/>
    <m/>
    <m/>
    <m/>
    <m/>
    <m/>
    <m/>
    <m/>
    <m/>
    <m/>
    <m/>
    <m/>
    <m/>
    <m/>
    <m/>
    <x v="7"/>
    <n v="0"/>
    <n v="0"/>
    <n v="0"/>
    <x v="0"/>
    <m/>
    <m/>
    <n v="334.7"/>
    <x v="0"/>
  </r>
  <r>
    <x v="45"/>
    <n v="43021"/>
    <x v="6482"/>
    <n v="471"/>
    <n v="45776"/>
    <n v="45965"/>
    <s v="Alberto"/>
    <m/>
    <m/>
    <n v="46084"/>
    <n v="0"/>
    <m/>
    <m/>
    <m/>
    <m/>
    <m/>
    <m/>
    <m/>
    <m/>
    <m/>
    <m/>
    <m/>
    <m/>
    <m/>
    <m/>
    <m/>
    <m/>
    <m/>
    <m/>
    <m/>
    <x v="7"/>
    <n v="0"/>
    <n v="0"/>
    <n v="0"/>
    <x v="0"/>
    <m/>
    <m/>
    <n v="47.1"/>
    <x v="0"/>
  </r>
  <r>
    <x v="45"/>
    <n v="43022"/>
    <x v="6483"/>
    <n v="1877"/>
    <n v="45776"/>
    <n v="45815"/>
    <s v="Alberto"/>
    <n v="45783"/>
    <s v="FASE 2"/>
    <n v="45838"/>
    <n v="50"/>
    <s v="01/24"/>
    <n v="30"/>
    <s v="No"/>
    <m/>
    <s v="No"/>
    <m/>
    <n v="0"/>
    <n v="0"/>
    <n v="0"/>
    <n v="0"/>
    <n v="0"/>
    <n v="0"/>
    <s v="No"/>
    <s v="No"/>
    <s v="No"/>
    <m/>
    <m/>
    <m/>
    <m/>
    <x v="7"/>
    <n v="0.3"/>
    <n v="15"/>
    <n v="14"/>
    <x v="1"/>
    <n v="0"/>
    <n v="0"/>
    <n v="187.7"/>
    <x v="1"/>
  </r>
  <r>
    <x v="45"/>
    <n v="43023"/>
    <x v="6484"/>
    <n v="298"/>
    <n v="45776"/>
    <n v="45965"/>
    <s v="Alberto"/>
    <m/>
    <m/>
    <m/>
    <n v="0"/>
    <m/>
    <m/>
    <m/>
    <m/>
    <m/>
    <m/>
    <m/>
    <m/>
    <m/>
    <m/>
    <m/>
    <m/>
    <m/>
    <m/>
    <m/>
    <m/>
    <m/>
    <m/>
    <m/>
    <x v="7"/>
    <n v="0"/>
    <n v="0"/>
    <n v="0"/>
    <x v="0"/>
    <m/>
    <m/>
    <n v="29.8"/>
    <x v="0"/>
  </r>
  <r>
    <x v="45"/>
    <n v="43024"/>
    <x v="6485"/>
    <n v="2417"/>
    <s v="15/06/25 y 29/04/25"/>
    <s v="13/07/25 T2PVWRL1M"/>
    <s v="Alberto"/>
    <s v="13/05/25 No contesta a todas las preguntas"/>
    <s v="FASE 2"/>
    <n v="45839"/>
    <n v="175"/>
    <s v="5/24"/>
    <n v="45"/>
    <s v="Sí"/>
    <n v="45755"/>
    <m/>
    <m/>
    <n v="2250"/>
    <n v="2250"/>
    <n v="0"/>
    <n v="0"/>
    <n v="0"/>
    <n v="0"/>
    <m/>
    <s v="No"/>
    <s v="No"/>
    <m/>
    <m/>
    <m/>
    <m/>
    <x v="7"/>
    <n v="0.45"/>
    <n v="79"/>
    <n v="13"/>
    <x v="1"/>
    <n v="0.93090608191973523"/>
    <n v="0.93090608191973523"/>
    <n v="241.7"/>
    <x v="1"/>
  </r>
  <r>
    <x v="45"/>
    <n v="43025"/>
    <x v="6486"/>
    <n v="718"/>
    <n v="45776"/>
    <n v="45965"/>
    <s v="Alberto"/>
    <m/>
    <m/>
    <n v="46065"/>
    <n v="0"/>
    <m/>
    <m/>
    <m/>
    <m/>
    <m/>
    <m/>
    <m/>
    <m/>
    <m/>
    <m/>
    <m/>
    <m/>
    <s v="Convenio con la Associació per al Refugi i la Cura del Animals"/>
    <m/>
    <m/>
    <m/>
    <m/>
    <m/>
    <m/>
    <x v="7"/>
    <n v="0"/>
    <n v="0"/>
    <n v="1"/>
    <x v="1"/>
    <m/>
    <m/>
    <n v="71.8"/>
    <x v="0"/>
  </r>
  <r>
    <x v="45"/>
    <n v="43026"/>
    <x v="6487"/>
    <n v="1186"/>
    <n v="45776"/>
    <n v="45965"/>
    <s v="Alberto"/>
    <m/>
    <m/>
    <n v="46070"/>
    <n v="53"/>
    <n v="45939"/>
    <n v="100"/>
    <s v="Sí"/>
    <n v="45926"/>
    <s v="Sí"/>
    <n v="100"/>
    <n v="500"/>
    <n v="100"/>
    <n v="0"/>
    <n v="42"/>
    <n v="0"/>
    <n v="6"/>
    <s v="Asociación Benesgat"/>
    <s v="No"/>
    <s v="No"/>
    <m/>
    <m/>
    <m/>
    <m/>
    <x v="7"/>
    <n v="1"/>
    <n v="53"/>
    <n v="16"/>
    <x v="2"/>
    <n v="0.42158516020236086"/>
    <n v="8.4317032040472181E-2"/>
    <n v="118.6"/>
    <x v="1"/>
  </r>
  <r>
    <x v="45"/>
    <n v="43028"/>
    <x v="6488"/>
    <n v="4168"/>
    <n v="45776"/>
    <n v="45965"/>
    <s v="Alberto"/>
    <m/>
    <m/>
    <m/>
    <n v="0"/>
    <m/>
    <m/>
    <m/>
    <m/>
    <m/>
    <m/>
    <m/>
    <m/>
    <m/>
    <m/>
    <m/>
    <m/>
    <m/>
    <m/>
    <m/>
    <m/>
    <m/>
    <m/>
    <m/>
    <x v="7"/>
    <n v="0"/>
    <n v="0"/>
    <n v="0"/>
    <x v="0"/>
    <m/>
    <m/>
    <n v="416.8"/>
    <x v="0"/>
  </r>
  <r>
    <x v="45"/>
    <n v="43029"/>
    <x v="6489"/>
    <n v="393"/>
    <n v="45776"/>
    <n v="45965"/>
    <s v="Alberto"/>
    <m/>
    <m/>
    <n v="46071"/>
    <n v="0"/>
    <m/>
    <n v="50"/>
    <s v="No"/>
    <m/>
    <s v="No"/>
    <m/>
    <n v="2000"/>
    <n v="2000"/>
    <n v="3"/>
    <n v="10"/>
    <n v="1"/>
    <n v="0"/>
    <s v="No"/>
    <s v="No"/>
    <s v="No"/>
    <m/>
    <m/>
    <m/>
    <m/>
    <x v="7"/>
    <n v="0.5"/>
    <n v="0"/>
    <n v="12"/>
    <x v="1"/>
    <n v="5.0890585241730282"/>
    <n v="5.0890585241730282"/>
    <n v="39.299999999999997"/>
    <x v="0"/>
  </r>
  <r>
    <x v="45"/>
    <n v="43030"/>
    <x v="6490"/>
    <n v="760"/>
    <n v="45776"/>
    <n v="45965"/>
    <s v="Alberto"/>
    <m/>
    <m/>
    <n v="46084"/>
    <n v="0"/>
    <m/>
    <m/>
    <m/>
    <m/>
    <m/>
    <m/>
    <m/>
    <m/>
    <m/>
    <m/>
    <m/>
    <m/>
    <m/>
    <m/>
    <m/>
    <m/>
    <m/>
    <m/>
    <m/>
    <x v="7"/>
    <n v="0"/>
    <n v="0"/>
    <n v="0"/>
    <x v="0"/>
    <m/>
    <m/>
    <n v="76"/>
    <x v="0"/>
  </r>
  <r>
    <x v="45"/>
    <n v="43031"/>
    <x v="6491"/>
    <n v="2260"/>
    <n v="45776"/>
    <n v="45965"/>
    <s v="Alberto"/>
    <m/>
    <m/>
    <n v="46090"/>
    <n v="75"/>
    <n v="46022"/>
    <n v="100"/>
    <s v="Sí"/>
    <n v="45617"/>
    <s v="Sí"/>
    <n v="100"/>
    <n v="1210"/>
    <n v="9207.44"/>
    <n v="14"/>
    <n v="5"/>
    <m/>
    <m/>
    <s v="CER con Associació Amigats Borges, clínica veterina Les Borges, recogida con Associació Societat Protectora d´Animals de Catalnya SPAC"/>
    <s v="Sí"/>
    <s v="Sí"/>
    <m/>
    <m/>
    <m/>
    <m/>
    <x v="7"/>
    <n v="1"/>
    <n v="75"/>
    <n v="14"/>
    <x v="1"/>
    <n v="0.53539823008849563"/>
    <n v="4.0740884955752215"/>
    <n v="226"/>
    <x v="1"/>
  </r>
  <r>
    <x v="45"/>
    <n v="43032"/>
    <x v="6492"/>
    <n v="554"/>
    <n v="45776"/>
    <n v="45965"/>
    <s v="Alberto"/>
    <m/>
    <m/>
    <n v="46093"/>
    <n v="0"/>
    <m/>
    <m/>
    <s v="No"/>
    <m/>
    <s v="No"/>
    <m/>
    <n v="0"/>
    <n v="0"/>
    <n v="3"/>
    <n v="0"/>
    <m/>
    <m/>
    <s v="No"/>
    <s v="No"/>
    <s v="No"/>
    <m/>
    <m/>
    <m/>
    <m/>
    <x v="7"/>
    <n v="0"/>
    <n v="0"/>
    <n v="9"/>
    <x v="1"/>
    <n v="0"/>
    <n v="0"/>
    <n v="55.4"/>
    <x v="0"/>
  </r>
  <r>
    <x v="45"/>
    <n v="43033"/>
    <x v="6493"/>
    <n v="1174"/>
    <n v="45779"/>
    <n v="45965"/>
    <s v="Alberto"/>
    <m/>
    <m/>
    <n v="46002"/>
    <n v="54"/>
    <s v="04/25"/>
    <n v="60"/>
    <s v="Sí"/>
    <n v="45797"/>
    <s v="Sí"/>
    <n v="10"/>
    <n v="2500"/>
    <n v="5000"/>
    <n v="4"/>
    <n v="0"/>
    <n v="0"/>
    <n v="0"/>
    <s v="Consell Comarcal del Baix Camp, recogida SPAC Sociedad Protectora d Animales de Cataluña"/>
    <s v="Sí"/>
    <s v="No"/>
    <m/>
    <m/>
    <m/>
    <m/>
    <x v="7"/>
    <n v="0.6"/>
    <n v="32"/>
    <n v="16"/>
    <x v="2"/>
    <n v="2.1294718909710393"/>
    <n v="4.2589437819420786"/>
    <n v="117.4"/>
    <x v="1"/>
  </r>
  <r>
    <x v="45"/>
    <n v="43034"/>
    <x v="6494"/>
    <n v="696"/>
    <n v="45779"/>
    <n v="45965"/>
    <s v="Alberto"/>
    <m/>
    <m/>
    <n v="46020"/>
    <n v="67"/>
    <n v="45995"/>
    <n v="95"/>
    <s v="Sí"/>
    <n v="45483"/>
    <s v="Sí"/>
    <n v="95"/>
    <n v="2000"/>
    <n v="2000"/>
    <n v="2"/>
    <n v="0"/>
    <n v="0"/>
    <n v="2"/>
    <s v="No"/>
    <s v="No"/>
    <s v="No"/>
    <m/>
    <m/>
    <m/>
    <m/>
    <x v="7"/>
    <n v="0.95"/>
    <n v="64"/>
    <n v="16"/>
    <x v="2"/>
    <n v="2.8735632183908044"/>
    <n v="2.8735632183908044"/>
    <n v="69.599999999999994"/>
    <x v="1"/>
  </r>
  <r>
    <x v="45"/>
    <n v="43035"/>
    <x v="6495"/>
    <n v="302"/>
    <n v="45779"/>
    <n v="45965"/>
    <s v="Alberto"/>
    <m/>
    <m/>
    <n v="46058"/>
    <n v="0"/>
    <m/>
    <m/>
    <m/>
    <m/>
    <m/>
    <m/>
    <m/>
    <m/>
    <m/>
    <m/>
    <m/>
    <m/>
    <m/>
    <m/>
    <m/>
    <m/>
    <m/>
    <m/>
    <m/>
    <x v="7"/>
    <n v="0"/>
    <n v="0"/>
    <n v="0"/>
    <x v="0"/>
    <m/>
    <m/>
    <n v="30.2"/>
    <x v="0"/>
  </r>
  <r>
    <x v="45"/>
    <n v="43036"/>
    <x v="6496"/>
    <n v="1321"/>
    <n v="45779"/>
    <n v="45965"/>
    <s v="Alberto"/>
    <m/>
    <m/>
    <n v="46009"/>
    <n v="0"/>
    <m/>
    <n v="80"/>
    <s v="No"/>
    <m/>
    <s v="Sí"/>
    <m/>
    <n v="6000"/>
    <n v="6000"/>
    <n v="5"/>
    <n v="9"/>
    <n v="0"/>
    <n v="3"/>
    <s v="Convenio con Veterinario Komcal, colaboración con Asociación Mas Animals y con protectora de Animales de Catalunya SPAC para la recogida"/>
    <s v="No"/>
    <s v="No"/>
    <m/>
    <m/>
    <m/>
    <m/>
    <x v="7"/>
    <n v="0.8"/>
    <n v="0"/>
    <n v="12"/>
    <x v="1"/>
    <n v="4.5420136260408785"/>
    <n v="4.5420136260408785"/>
    <n v="132.1"/>
    <x v="0"/>
  </r>
  <r>
    <x v="45"/>
    <n v="43037"/>
    <x v="6497"/>
    <n v="31828"/>
    <n v="45779"/>
    <n v="45965"/>
    <s v="Alberto"/>
    <m/>
    <m/>
    <n v="46058"/>
    <n v="0"/>
    <m/>
    <m/>
    <m/>
    <m/>
    <m/>
    <m/>
    <m/>
    <m/>
    <m/>
    <m/>
    <m/>
    <m/>
    <m/>
    <m/>
    <m/>
    <m/>
    <m/>
    <m/>
    <m/>
    <x v="7"/>
    <n v="0"/>
    <n v="0"/>
    <n v="0"/>
    <x v="0"/>
    <m/>
    <m/>
    <n v="3182.8"/>
    <x v="0"/>
  </r>
  <r>
    <x v="45"/>
    <n v="43903"/>
    <x v="6498"/>
    <n v="3392"/>
    <n v="45779"/>
    <n v="45965"/>
    <s v="Alberto"/>
    <m/>
    <m/>
    <n v="46072"/>
    <n v="17"/>
    <n v="46042"/>
    <n v="74.650000000000006"/>
    <s v="Sí"/>
    <n v="45980"/>
    <s v="Sí"/>
    <n v="74.650000000000006"/>
    <n v="4000"/>
    <n v="4000"/>
    <n v="12"/>
    <n v="8"/>
    <n v="0"/>
    <n v="2"/>
    <s v="No"/>
    <s v="Sí?"/>
    <s v="Sí"/>
    <m/>
    <m/>
    <m/>
    <m/>
    <x v="7"/>
    <n v="0.74650000000000005"/>
    <n v="13"/>
    <n v="16"/>
    <x v="2"/>
    <n v="1.179245283018868"/>
    <n v="1.179245283018868"/>
    <n v="339.2"/>
    <x v="2"/>
  </r>
  <r>
    <x v="45"/>
    <n v="43038"/>
    <x v="6499"/>
    <n v="36849"/>
    <n v="45779"/>
    <m/>
    <s v="Alberto"/>
    <n v="45789"/>
    <s v="OK"/>
    <m/>
    <n v="1124"/>
    <s v="03/25"/>
    <n v="6.32"/>
    <s v="No"/>
    <m/>
    <s v="No"/>
    <m/>
    <n v="30000"/>
    <n v="58000"/>
    <n v="67"/>
    <n v="11"/>
    <n v="9"/>
    <n v="7"/>
    <s v="Grupo Comertu SL CER y Francesc  Xavier  Sarobé  Alepuz  veterinario"/>
    <s v="No"/>
    <s v="No"/>
    <m/>
    <m/>
    <m/>
    <m/>
    <x v="7"/>
    <n v="6.3200000000000006E-2"/>
    <n v="71"/>
    <n v="14"/>
    <x v="1"/>
    <n v="0.81413335504355611"/>
    <n v="1.5739911530842086"/>
    <n v="3684.9"/>
    <x v="1"/>
  </r>
  <r>
    <x v="45"/>
    <n v="43907"/>
    <x v="6500"/>
    <n v="5943"/>
    <n v="45779"/>
    <m/>
    <s v="Alberto"/>
    <n v="45954"/>
    <m/>
    <m/>
    <n v="117"/>
    <s v="09/25"/>
    <n v="72.5"/>
    <s v="No"/>
    <m/>
    <s v="No"/>
    <m/>
    <m/>
    <n v="5000"/>
    <n v="55"/>
    <n v="15"/>
    <n v="0"/>
    <m/>
    <s v="Contrato Mishilovers para censo y creacion asociación"/>
    <s v="No"/>
    <s v="No"/>
    <m/>
    <m/>
    <m/>
    <m/>
    <x v="7"/>
    <n v="0.72499999999999998"/>
    <n v="85"/>
    <n v="12"/>
    <x v="1"/>
    <m/>
    <n v="0.84132592966515229"/>
    <n v="594.29999999999995"/>
    <x v="1"/>
  </r>
  <r>
    <x v="45"/>
    <n v="43039"/>
    <x v="6501"/>
    <n v="106"/>
    <n v="45779"/>
    <n v="45965"/>
    <s v="Alberto"/>
    <m/>
    <m/>
    <n v="46070"/>
    <n v="0"/>
    <m/>
    <m/>
    <s v="No"/>
    <m/>
    <s v="No"/>
    <m/>
    <n v="0"/>
    <n v="0"/>
    <n v="0"/>
    <n v="0"/>
    <n v="0"/>
    <n v="0"/>
    <s v="No"/>
    <s v="No"/>
    <s v="No"/>
    <m/>
    <m/>
    <m/>
    <m/>
    <x v="7"/>
    <n v="0"/>
    <n v="0"/>
    <n v="11"/>
    <x v="1"/>
    <n v="0"/>
    <n v="0"/>
    <n v="10.6"/>
    <x v="0"/>
  </r>
  <r>
    <x v="45"/>
    <n v="43040"/>
    <x v="6502"/>
    <n v="428"/>
    <n v="45779"/>
    <n v="45965"/>
    <s v="Alberto"/>
    <m/>
    <m/>
    <n v="46013"/>
    <n v="116"/>
    <s v="11/25"/>
    <n v="51"/>
    <s v="Sí"/>
    <n v="45455"/>
    <s v="No"/>
    <m/>
    <n v="11600"/>
    <n v="0"/>
    <n v="0"/>
    <n v="5"/>
    <n v="0"/>
    <n v="2"/>
    <s v="Tenían una empresa privada pero al parecer actualmente no hay contrato y no la especifica"/>
    <s v="No"/>
    <s v="Sí"/>
    <m/>
    <m/>
    <m/>
    <m/>
    <x v="7"/>
    <n v="0.51"/>
    <n v="59"/>
    <n v="15"/>
    <x v="1"/>
    <n v="27.102803738317757"/>
    <n v="0"/>
    <n v="42.8"/>
    <x v="3"/>
  </r>
  <r>
    <x v="45"/>
    <n v="43041"/>
    <x v="6503"/>
    <n v="240"/>
    <n v="45779"/>
    <n v="45965"/>
    <s v="Alberto"/>
    <m/>
    <m/>
    <n v="45992"/>
    <n v="0"/>
    <m/>
    <m/>
    <s v="No"/>
    <m/>
    <s v="No"/>
    <m/>
    <n v="0"/>
    <n v="0"/>
    <n v="0"/>
    <n v="0"/>
    <n v="0"/>
    <n v="0"/>
    <s v="No"/>
    <s v="No"/>
    <s v="No"/>
    <m/>
    <m/>
    <m/>
    <m/>
    <x v="7"/>
    <n v="0"/>
    <n v="0"/>
    <n v="11"/>
    <x v="1"/>
    <n v="0"/>
    <n v="0"/>
    <n v="24"/>
    <x v="0"/>
  </r>
  <r>
    <x v="45"/>
    <n v="43042"/>
    <x v="6504"/>
    <n v="2995"/>
    <n v="45779"/>
    <n v="45965"/>
    <s v="Alberto"/>
    <m/>
    <m/>
    <n v="45993"/>
    <n v="263"/>
    <s v="11/25"/>
    <n v="83"/>
    <s v="Sí"/>
    <n v="45126"/>
    <s v="Si"/>
    <n v="28"/>
    <n v="8000"/>
    <n v="3999.82"/>
    <n v="4"/>
    <n v="40"/>
    <n v="0"/>
    <n v="13"/>
    <s v="Consell Comarcal del Baix Camp recogida, Selva Veterinaris"/>
    <s v="Sí?"/>
    <s v="No"/>
    <m/>
    <m/>
    <m/>
    <m/>
    <x v="7"/>
    <n v="0.83"/>
    <n v="218"/>
    <n v="16"/>
    <x v="2"/>
    <n v="2.671118530884808"/>
    <n v="1.3354991652754591"/>
    <n v="299.5"/>
    <x v="1"/>
  </r>
  <r>
    <x v="45"/>
    <n v="43043"/>
    <x v="6505"/>
    <n v="5218"/>
    <n v="45779"/>
    <m/>
    <s v="Alberto"/>
    <n v="45819"/>
    <s v="OK"/>
    <s v="Centenares pero no hay censo"/>
    <n v="100"/>
    <m/>
    <n v="0"/>
    <s v="No"/>
    <m/>
    <s v="No"/>
    <n v="0"/>
    <n v="11500"/>
    <n v="11500"/>
    <n v="0"/>
    <n v="62"/>
    <n v="0"/>
    <n v="0"/>
    <s v="Consejo Comarcal del Tarragonés y este a su vez lo contrata a la última Llar"/>
    <s v="Sí?"/>
    <s v="No"/>
    <m/>
    <m/>
    <m/>
    <m/>
    <x v="7"/>
    <n v="0"/>
    <n v="0"/>
    <n v="14"/>
    <x v="1"/>
    <n v="2.2039095438865464"/>
    <n v="2.2039095438865464"/>
    <n v="521.79999999999995"/>
    <x v="1"/>
  </r>
  <r>
    <x v="45"/>
    <n v="43045"/>
    <x v="6506"/>
    <n v="160"/>
    <n v="45779"/>
    <n v="45965"/>
    <s v="Alberto"/>
    <m/>
    <m/>
    <n v="46058"/>
    <n v="0"/>
    <m/>
    <m/>
    <m/>
    <m/>
    <m/>
    <m/>
    <m/>
    <m/>
    <m/>
    <m/>
    <m/>
    <m/>
    <m/>
    <m/>
    <m/>
    <m/>
    <m/>
    <m/>
    <m/>
    <x v="7"/>
    <n v="0"/>
    <n v="0"/>
    <n v="0"/>
    <x v="0"/>
    <m/>
    <m/>
    <n v="16"/>
    <x v="0"/>
  </r>
  <r>
    <x v="45"/>
    <n v="43046"/>
    <x v="6507"/>
    <n v="113"/>
    <n v="45779"/>
    <n v="45965"/>
    <s v="Alberto"/>
    <m/>
    <m/>
    <n v="45995"/>
    <n v="0"/>
    <m/>
    <m/>
    <m/>
    <m/>
    <m/>
    <m/>
    <m/>
    <m/>
    <m/>
    <m/>
    <m/>
    <m/>
    <m/>
    <m/>
    <m/>
    <m/>
    <m/>
    <m/>
    <m/>
    <x v="7"/>
    <n v="0"/>
    <n v="0"/>
    <n v="0"/>
    <x v="0"/>
    <m/>
    <m/>
    <n v="11.3"/>
    <x v="0"/>
  </r>
  <r>
    <x v="45"/>
    <n v="43047"/>
    <x v="6508"/>
    <n v="6888"/>
    <n v="45779"/>
    <m/>
    <s v="Alberto"/>
    <n v="45831"/>
    <m/>
    <m/>
    <n v="1000"/>
    <m/>
    <n v="10"/>
    <s v="No"/>
    <m/>
    <s v="Sí"/>
    <n v="10"/>
    <n v="0"/>
    <n v="0"/>
    <n v="36"/>
    <n v="38"/>
    <n v="1"/>
    <n v="29"/>
    <s v="Ultima Llar"/>
    <s v="No"/>
    <s v="No"/>
    <m/>
    <m/>
    <m/>
    <m/>
    <x v="7"/>
    <n v="0.1"/>
    <n v="100"/>
    <n v="14"/>
    <x v="1"/>
    <n v="0"/>
    <n v="0"/>
    <n v="688.8"/>
    <x v="1"/>
  </r>
  <r>
    <x v="45"/>
    <n v="43048"/>
    <x v="6509"/>
    <n v="1019"/>
    <n v="45779"/>
    <m/>
    <s v="Alberto"/>
    <n v="45818"/>
    <s v="OK"/>
    <s v="No tiene constancia de ninguna colonia felina"/>
    <n v="0"/>
    <m/>
    <n v="0"/>
    <s v="No"/>
    <m/>
    <s v="No"/>
    <n v="0"/>
    <n v="0"/>
    <n v="0"/>
    <n v="0"/>
    <n v="0"/>
    <n v="0"/>
    <n v="0"/>
    <s v="Ninguno"/>
    <s v="No"/>
    <s v="No"/>
    <m/>
    <m/>
    <m/>
    <m/>
    <x v="7"/>
    <n v="0"/>
    <n v="0"/>
    <n v="14"/>
    <x v="1"/>
    <n v="0"/>
    <n v="0"/>
    <n v="101.9"/>
    <x v="0"/>
  </r>
  <r>
    <x v="45"/>
    <n v="43049"/>
    <x v="6510"/>
    <n v="1023"/>
    <n v="45779"/>
    <n v="45965"/>
    <s v="Alberto"/>
    <m/>
    <m/>
    <n v="46069"/>
    <n v="65"/>
    <s v="01/26"/>
    <n v="90"/>
    <s v="Sí"/>
    <n v="45924"/>
    <s v="Sí"/>
    <n v="90"/>
    <n v="1000"/>
    <n v="0"/>
    <n v="3"/>
    <n v="0"/>
    <n v="0"/>
    <n v="0"/>
    <s v="Colaboran con el grupo de voluntarios CORNUDELLA CAT y veterinario Jaume Ciré que instala un quirófano en dependencias municipales para esterilizar"/>
    <s v="No, la contratación es puntual"/>
    <s v="No"/>
    <m/>
    <m/>
    <m/>
    <m/>
    <x v="7"/>
    <n v="0.9"/>
    <n v="58"/>
    <n v="16"/>
    <x v="2"/>
    <n v="0.97751710654936463"/>
    <n v="0"/>
    <n v="102.3"/>
    <x v="1"/>
  </r>
  <r>
    <x v="45"/>
    <n v="43050"/>
    <x v="6511"/>
    <n v="4190"/>
    <n v="45779"/>
    <n v="45983"/>
    <s v="Alberto"/>
    <m/>
    <m/>
    <n v="46001"/>
    <n v="0"/>
    <m/>
    <m/>
    <s v="No"/>
    <m/>
    <m/>
    <m/>
    <m/>
    <m/>
    <n v="10"/>
    <n v="0"/>
    <n v="0"/>
    <n v="1"/>
    <s v="No, subcontratado por el Consell Comarcal del Tarragonès"/>
    <s v="No"/>
    <s v="No"/>
    <m/>
    <m/>
    <m/>
    <m/>
    <x v="7"/>
    <n v="0"/>
    <n v="0"/>
    <n v="8"/>
    <x v="1"/>
    <m/>
    <m/>
    <n v="419"/>
    <x v="0"/>
  </r>
  <r>
    <x v="45"/>
    <n v="43051"/>
    <x v="6512"/>
    <n v="15804"/>
    <n v="45779"/>
    <n v="45956"/>
    <s v="Alberto"/>
    <m/>
    <m/>
    <n v="46083"/>
    <n v="140"/>
    <m/>
    <m/>
    <s v="Sí"/>
    <m/>
    <m/>
    <m/>
    <m/>
    <m/>
    <m/>
    <m/>
    <m/>
    <m/>
    <m/>
    <m/>
    <m/>
    <m/>
    <m/>
    <m/>
    <m/>
    <x v="7"/>
    <n v="0"/>
    <n v="0"/>
    <n v="2"/>
    <x v="1"/>
    <m/>
    <m/>
    <n v="1580.4"/>
    <x v="2"/>
  </r>
  <r>
    <x v="45"/>
    <n v="43901"/>
    <x v="6513"/>
    <n v="11951"/>
    <n v="45779"/>
    <n v="45956"/>
    <s v="Alberto"/>
    <m/>
    <m/>
    <m/>
    <n v="0"/>
    <m/>
    <m/>
    <m/>
    <m/>
    <m/>
    <m/>
    <m/>
    <m/>
    <m/>
    <m/>
    <m/>
    <m/>
    <m/>
    <m/>
    <m/>
    <m/>
    <m/>
    <m/>
    <m/>
    <x v="7"/>
    <n v="0"/>
    <n v="0"/>
    <n v="0"/>
    <x v="0"/>
    <m/>
    <m/>
    <n v="1195.0999999999999"/>
    <x v="0"/>
  </r>
  <r>
    <x v="45"/>
    <n v="43053"/>
    <x v="6514"/>
    <n v="222"/>
    <n v="45779"/>
    <n v="45983"/>
    <s v="Alberto"/>
    <m/>
    <m/>
    <n v="46008"/>
    <n v="40"/>
    <s v="No se dispone de censo"/>
    <n v="80"/>
    <s v="Sí"/>
    <n v="45467"/>
    <s v="No"/>
    <m/>
    <n v="1500"/>
    <n v="168"/>
    <n v="0"/>
    <n v="0"/>
    <n v="0"/>
    <n v="0"/>
    <s v="Asociación MIAU de Duesaigües y recogida Consell Comarcal del Baix Camp, veterinario ANICURA"/>
    <s v="Sí"/>
    <s v="No"/>
    <m/>
    <m/>
    <m/>
    <m/>
    <x v="7"/>
    <n v="0.8"/>
    <n v="32"/>
    <n v="15"/>
    <x v="1"/>
    <n v="6.756756756756757"/>
    <n v="0.7567567567567568"/>
    <n v="22.2"/>
    <x v="1"/>
  </r>
  <r>
    <x v="45"/>
    <n v="43054"/>
    <x v="6515"/>
    <n v="3817"/>
    <n v="45779"/>
    <n v="45983"/>
    <s v="Alberto"/>
    <m/>
    <m/>
    <s v="5/2/26 trasparencia le da 15 días y responden el 23/02/26"/>
    <n v="130"/>
    <n v="2025"/>
    <n v="35"/>
    <s v="Sí"/>
    <n v="45496"/>
    <s v="Sin datos"/>
    <m/>
    <n v="9000"/>
    <m/>
    <n v="12"/>
    <n v="48"/>
    <m/>
    <m/>
    <s v="No"/>
    <s v="No"/>
    <s v="No"/>
    <m/>
    <m/>
    <m/>
    <m/>
    <x v="7"/>
    <n v="0.35"/>
    <n v="46"/>
    <n v="12"/>
    <x v="1"/>
    <n v="2.3578726748755567"/>
    <m/>
    <n v="381.7"/>
    <x v="1"/>
  </r>
  <r>
    <x v="45"/>
    <n v="43055"/>
    <x v="6516"/>
    <n v="2856"/>
    <n v="45779"/>
    <m/>
    <s v="Alberto"/>
    <n v="45812"/>
    <s v="OK"/>
    <m/>
    <n v="75"/>
    <s v="05/25"/>
    <n v="90"/>
    <s v="Sí"/>
    <n v="45797"/>
    <s v="Sí"/>
    <n v="66"/>
    <n v="1500"/>
    <n v="1500"/>
    <n v="0"/>
    <n v="12"/>
    <n v="0"/>
    <n v="6"/>
    <s v="Recogida Última Llar"/>
    <s v="No"/>
    <s v="No"/>
    <m/>
    <m/>
    <m/>
    <m/>
    <x v="7"/>
    <n v="0.9"/>
    <n v="68"/>
    <n v="16"/>
    <x v="2"/>
    <n v="0.52521008403361347"/>
    <n v="0.52521008403361347"/>
    <n v="285.60000000000002"/>
    <x v="1"/>
  </r>
  <r>
    <x v="45"/>
    <n v="43056"/>
    <x v="6517"/>
    <n v="852"/>
    <n v="45779"/>
    <n v="45983"/>
    <s v="Alberto"/>
    <m/>
    <m/>
    <m/>
    <n v="0"/>
    <m/>
    <m/>
    <m/>
    <m/>
    <m/>
    <m/>
    <m/>
    <m/>
    <m/>
    <m/>
    <m/>
    <m/>
    <m/>
    <m/>
    <m/>
    <m/>
    <m/>
    <m/>
    <m/>
    <x v="7"/>
    <n v="0"/>
    <n v="0"/>
    <n v="0"/>
    <x v="0"/>
    <m/>
    <m/>
    <n v="85.2"/>
    <x v="0"/>
  </r>
  <r>
    <x v="45"/>
    <n v="43057"/>
    <x v="6518"/>
    <n v="36"/>
    <n v="45779"/>
    <n v="45983"/>
    <s v="Alberto"/>
    <m/>
    <m/>
    <m/>
    <n v="0"/>
    <m/>
    <m/>
    <m/>
    <m/>
    <m/>
    <m/>
    <m/>
    <m/>
    <m/>
    <m/>
    <m/>
    <m/>
    <m/>
    <m/>
    <m/>
    <m/>
    <m/>
    <m/>
    <m/>
    <x v="7"/>
    <n v="0"/>
    <n v="0"/>
    <n v="0"/>
    <x v="0"/>
    <m/>
    <m/>
    <n v="3.6"/>
    <x v="0"/>
  </r>
  <r>
    <x v="45"/>
    <n v="43058"/>
    <x v="6519"/>
    <n v="122"/>
    <n v="45779"/>
    <n v="45983"/>
    <s v="Alberto"/>
    <m/>
    <m/>
    <n v="46055"/>
    <n v="0"/>
    <m/>
    <m/>
    <s v="No"/>
    <m/>
    <s v="No"/>
    <m/>
    <n v="0"/>
    <n v="0"/>
    <m/>
    <m/>
    <m/>
    <m/>
    <s v="No consta"/>
    <s v="No consta"/>
    <s v="No consta"/>
    <m/>
    <m/>
    <m/>
    <m/>
    <x v="7"/>
    <n v="0"/>
    <n v="0"/>
    <n v="7"/>
    <x v="1"/>
    <n v="0"/>
    <n v="0"/>
    <n v="12.2"/>
    <x v="0"/>
  </r>
  <r>
    <x v="45"/>
    <n v="43059"/>
    <x v="6520"/>
    <n v="345"/>
    <n v="45779"/>
    <n v="45983"/>
    <s v="Alberto"/>
    <m/>
    <m/>
    <m/>
    <n v="0"/>
    <m/>
    <m/>
    <m/>
    <m/>
    <m/>
    <m/>
    <m/>
    <m/>
    <m/>
    <m/>
    <m/>
    <m/>
    <m/>
    <m/>
    <m/>
    <m/>
    <m/>
    <m/>
    <m/>
    <x v="7"/>
    <n v="0"/>
    <n v="0"/>
    <n v="0"/>
    <x v="0"/>
    <m/>
    <m/>
    <n v="34.5"/>
    <x v="0"/>
  </r>
  <r>
    <x v="45"/>
    <n v="43060"/>
    <x v="6521"/>
    <n v="3324"/>
    <n v="45779"/>
    <n v="45983"/>
    <s v="Alberto"/>
    <m/>
    <m/>
    <n v="46029"/>
    <n v="100"/>
    <m/>
    <n v="14"/>
    <s v="Sí"/>
    <n v="45233"/>
    <s v="No"/>
    <m/>
    <n v="0"/>
    <n v="0"/>
    <n v="2"/>
    <n v="3"/>
    <n v="0"/>
    <n v="3"/>
    <s v="No"/>
    <s v="Sí"/>
    <s v="No"/>
    <m/>
    <m/>
    <m/>
    <m/>
    <x v="7"/>
    <n v="0.14000000000000001"/>
    <n v="14"/>
    <n v="14"/>
    <x v="1"/>
    <n v="0"/>
    <n v="0"/>
    <n v="332.4"/>
    <x v="1"/>
  </r>
  <r>
    <x v="45"/>
    <n v="43061"/>
    <x v="6522"/>
    <n v="40"/>
    <n v="45779"/>
    <n v="45983"/>
    <s v="Alberto"/>
    <m/>
    <m/>
    <m/>
    <n v="0"/>
    <m/>
    <m/>
    <m/>
    <m/>
    <m/>
    <m/>
    <m/>
    <m/>
    <m/>
    <m/>
    <m/>
    <m/>
    <m/>
    <m/>
    <m/>
    <m/>
    <m/>
    <m/>
    <m/>
    <x v="7"/>
    <n v="0"/>
    <n v="0"/>
    <n v="0"/>
    <x v="0"/>
    <m/>
    <m/>
    <n v="4"/>
    <x v="0"/>
  </r>
  <r>
    <x v="45"/>
    <n v="43062"/>
    <x v="6523"/>
    <n v="424"/>
    <n v="45779"/>
    <n v="45983"/>
    <s v="Alberto"/>
    <m/>
    <m/>
    <n v="46071"/>
    <n v="0"/>
    <m/>
    <m/>
    <s v="No"/>
    <m/>
    <s v="No"/>
    <m/>
    <n v="1000"/>
    <n v="1000"/>
    <n v="0"/>
    <n v="0"/>
    <n v="0"/>
    <n v="0"/>
    <s v="No"/>
    <s v="No"/>
    <s v="No"/>
    <m/>
    <m/>
    <m/>
    <m/>
    <x v="7"/>
    <n v="0"/>
    <n v="0"/>
    <n v="11"/>
    <x v="1"/>
    <n v="2.358490566037736"/>
    <n v="2.358490566037736"/>
    <n v="42.4"/>
    <x v="0"/>
  </r>
  <r>
    <x v="45"/>
    <n v="43063"/>
    <x v="6524"/>
    <n v="708"/>
    <n v="45779"/>
    <n v="45983"/>
    <s v="Alberto"/>
    <m/>
    <m/>
    <n v="46036"/>
    <n v="0"/>
    <m/>
    <n v="0"/>
    <s v="No"/>
    <m/>
    <s v="No"/>
    <m/>
    <n v="0"/>
    <n v="0"/>
    <n v="0"/>
    <n v="0"/>
    <n v="0"/>
    <n v="0"/>
    <s v="Contrato con Associació Engrescats de les Terres de l´Ebre"/>
    <s v="No"/>
    <s v="No"/>
    <m/>
    <m/>
    <m/>
    <m/>
    <x v="7"/>
    <n v="0"/>
    <n v="0"/>
    <n v="12"/>
    <x v="1"/>
    <n v="0"/>
    <n v="0"/>
    <n v="70.8"/>
    <x v="0"/>
  </r>
  <r>
    <x v="45"/>
    <n v="43064"/>
    <x v="6525"/>
    <n v="3166"/>
    <n v="45779"/>
    <n v="45983"/>
    <s v="Alberto"/>
    <m/>
    <m/>
    <n v="46058"/>
    <n v="250"/>
    <n v="45408"/>
    <n v="50"/>
    <s v="No"/>
    <m/>
    <s v="No"/>
    <m/>
    <n v="5075"/>
    <n v="5075"/>
    <n v="8"/>
    <n v="5"/>
    <n v="1"/>
    <n v="2"/>
    <s v="Engrescats"/>
    <s v="No"/>
    <s v="No"/>
    <m/>
    <m/>
    <m/>
    <m/>
    <x v="7"/>
    <n v="0.5"/>
    <n v="125"/>
    <n v="14"/>
    <x v="1"/>
    <n v="1.6029690461149715"/>
    <n v="1.6029690461149715"/>
    <n v="316.60000000000002"/>
    <x v="1"/>
  </r>
  <r>
    <x v="45"/>
    <n v="43065"/>
    <x v="6526"/>
    <n v="543"/>
    <n v="45779"/>
    <n v="45983"/>
    <s v="Alberto"/>
    <m/>
    <m/>
    <m/>
    <n v="0"/>
    <m/>
    <m/>
    <m/>
    <m/>
    <m/>
    <m/>
    <m/>
    <m/>
    <m/>
    <m/>
    <m/>
    <m/>
    <m/>
    <m/>
    <m/>
    <m/>
    <m/>
    <m/>
    <m/>
    <x v="7"/>
    <n v="0"/>
    <n v="0"/>
    <n v="0"/>
    <x v="0"/>
    <m/>
    <m/>
    <n v="54.3"/>
    <x v="0"/>
  </r>
  <r>
    <x v="45"/>
    <n v="43066"/>
    <x v="6527"/>
    <n v="202"/>
    <n v="45779"/>
    <n v="45983"/>
    <s v="Alberto"/>
    <m/>
    <m/>
    <m/>
    <n v="0"/>
    <m/>
    <m/>
    <m/>
    <m/>
    <m/>
    <m/>
    <m/>
    <m/>
    <m/>
    <m/>
    <m/>
    <m/>
    <m/>
    <m/>
    <m/>
    <m/>
    <m/>
    <m/>
    <m/>
    <x v="7"/>
    <n v="0"/>
    <n v="0"/>
    <n v="0"/>
    <x v="0"/>
    <m/>
    <m/>
    <n v="20.2"/>
    <x v="0"/>
  </r>
  <r>
    <x v="45"/>
    <n v="43067"/>
    <x v="6528"/>
    <n v="794"/>
    <n v="45779"/>
    <n v="45983"/>
    <s v="Alberto"/>
    <m/>
    <m/>
    <m/>
    <n v="0"/>
    <m/>
    <m/>
    <m/>
    <m/>
    <m/>
    <m/>
    <m/>
    <m/>
    <m/>
    <m/>
    <m/>
    <m/>
    <m/>
    <m/>
    <m/>
    <m/>
    <m/>
    <m/>
    <m/>
    <x v="7"/>
    <n v="0"/>
    <n v="0"/>
    <n v="0"/>
    <x v="0"/>
    <m/>
    <m/>
    <n v="79.400000000000006"/>
    <x v="0"/>
  </r>
  <r>
    <x v="45"/>
    <n v="43068"/>
    <x v="6529"/>
    <n v="612"/>
    <n v="45779"/>
    <n v="45983"/>
    <s v="Alberto"/>
    <m/>
    <m/>
    <n v="46010"/>
    <n v="0"/>
    <m/>
    <n v="50"/>
    <s v="Sí"/>
    <n v="45855"/>
    <s v="Sí"/>
    <n v="100"/>
    <n v="3000"/>
    <n v="2000"/>
    <n v="8"/>
    <n v="6"/>
    <n v="0"/>
    <n v="3"/>
    <s v="No. Colaboran con Profauna de Santa Bárbara, Engrescats de Amposta y clínica Agatameus de Deltebre"/>
    <s v="No"/>
    <s v="No"/>
    <m/>
    <m/>
    <m/>
    <m/>
    <x v="7"/>
    <n v="0.5"/>
    <n v="0"/>
    <n v="14"/>
    <x v="1"/>
    <n v="4.9019607843137258"/>
    <n v="3.2679738562091503"/>
    <n v="61.2"/>
    <x v="0"/>
  </r>
  <r>
    <x v="45"/>
    <n v="43069"/>
    <x v="6530"/>
    <n v="229"/>
    <n v="45779"/>
    <n v="45983"/>
    <s v="Alberto"/>
    <m/>
    <m/>
    <m/>
    <n v="0"/>
    <m/>
    <m/>
    <m/>
    <m/>
    <m/>
    <m/>
    <m/>
    <m/>
    <m/>
    <m/>
    <m/>
    <m/>
    <m/>
    <m/>
    <m/>
    <m/>
    <m/>
    <m/>
    <m/>
    <x v="7"/>
    <n v="0"/>
    <n v="0"/>
    <n v="0"/>
    <x v="0"/>
    <m/>
    <m/>
    <n v="22.9"/>
    <x v="0"/>
  </r>
  <r>
    <x v="45"/>
    <n v="43070"/>
    <x v="6531"/>
    <n v="258"/>
    <n v="45779"/>
    <n v="45983"/>
    <s v="Alberto"/>
    <s v="09/05/25 Responde por email"/>
    <m/>
    <n v="46058"/>
    <n v="0"/>
    <m/>
    <n v="0"/>
    <s v="No"/>
    <m/>
    <s v="No"/>
    <n v="0"/>
    <n v="0"/>
    <n v="0"/>
    <n v="0"/>
    <n v="0"/>
    <n v="0"/>
    <n v="0"/>
    <s v="No"/>
    <s v="No"/>
    <s v="No"/>
    <m/>
    <m/>
    <m/>
    <m/>
    <x v="7"/>
    <n v="0"/>
    <n v="0"/>
    <n v="13"/>
    <x v="1"/>
    <n v="0"/>
    <n v="0"/>
    <n v="25.8"/>
    <x v="0"/>
  </r>
  <r>
    <x v="45"/>
    <n v="43071"/>
    <x v="6532"/>
    <n v="1157"/>
    <n v="45779"/>
    <m/>
    <s v="Alberto"/>
    <n v="45821"/>
    <m/>
    <m/>
    <n v="0"/>
    <m/>
    <n v="0"/>
    <s v="No"/>
    <m/>
    <s v="No"/>
    <n v="0"/>
    <n v="0"/>
    <n v="0"/>
    <n v="2"/>
    <n v="0"/>
    <n v="0"/>
    <n v="0"/>
    <s v="No"/>
    <s v="No"/>
    <s v="No"/>
    <m/>
    <m/>
    <m/>
    <m/>
    <x v="7"/>
    <n v="0"/>
    <n v="0"/>
    <n v="14"/>
    <x v="1"/>
    <n v="0"/>
    <n v="0"/>
    <n v="115.7"/>
    <x v="0"/>
  </r>
  <r>
    <x v="45"/>
    <n v="43027"/>
    <x v="6533"/>
    <n v="208"/>
    <n v="45779"/>
    <n v="45983"/>
    <s v="Alberto"/>
    <m/>
    <m/>
    <m/>
    <n v="0"/>
    <m/>
    <m/>
    <m/>
    <m/>
    <m/>
    <m/>
    <m/>
    <m/>
    <m/>
    <m/>
    <m/>
    <m/>
    <m/>
    <m/>
    <m/>
    <m/>
    <m/>
    <m/>
    <m/>
    <x v="7"/>
    <n v="0"/>
    <n v="0"/>
    <n v="0"/>
    <x v="0"/>
    <m/>
    <m/>
    <n v="20.8"/>
    <x v="0"/>
  </r>
  <r>
    <x v="45"/>
    <n v="43136"/>
    <x v="6534"/>
    <n v="15683"/>
    <n v="45779"/>
    <n v="45983"/>
    <s v="Alberto"/>
    <m/>
    <m/>
    <m/>
    <n v="0"/>
    <m/>
    <m/>
    <m/>
    <m/>
    <m/>
    <m/>
    <m/>
    <m/>
    <m/>
    <m/>
    <m/>
    <m/>
    <m/>
    <m/>
    <m/>
    <m/>
    <m/>
    <m/>
    <m/>
    <x v="7"/>
    <n v="0"/>
    <n v="0"/>
    <n v="0"/>
    <x v="0"/>
    <m/>
    <m/>
    <n v="1568.3"/>
    <x v="0"/>
  </r>
  <r>
    <x v="45"/>
    <n v="43072"/>
    <x v="6535"/>
    <n v="101"/>
    <n v="45779"/>
    <n v="45983"/>
    <s v="Alberto"/>
    <m/>
    <m/>
    <s v="3/03/26 trasparencia le da 15 días al Ayuntamiento para contestar"/>
    <n v="0"/>
    <m/>
    <m/>
    <m/>
    <m/>
    <m/>
    <m/>
    <m/>
    <m/>
    <m/>
    <m/>
    <m/>
    <m/>
    <m/>
    <m/>
    <m/>
    <m/>
    <m/>
    <m/>
    <m/>
    <x v="7"/>
    <n v="0"/>
    <n v="0"/>
    <n v="0"/>
    <x v="0"/>
    <m/>
    <m/>
    <n v="10.1"/>
    <x v="0"/>
  </r>
  <r>
    <x v="45"/>
    <n v="43073"/>
    <x v="6536"/>
    <n v="101"/>
    <n v="45779"/>
    <n v="45983"/>
    <s v="Alberto"/>
    <m/>
    <m/>
    <n v="46001"/>
    <n v="0"/>
    <m/>
    <m/>
    <s v="No"/>
    <m/>
    <s v="No"/>
    <m/>
    <n v="500"/>
    <n v="500"/>
    <n v="0"/>
    <n v="0"/>
    <n v="0"/>
    <n v="0"/>
    <s v="No"/>
    <s v="No"/>
    <m/>
    <m/>
    <m/>
    <m/>
    <m/>
    <x v="7"/>
    <n v="0"/>
    <n v="0"/>
    <n v="10"/>
    <x v="1"/>
    <n v="4.9504950495049505"/>
    <n v="4.9504950495049505"/>
    <n v="10.1"/>
    <x v="0"/>
  </r>
  <r>
    <x v="45"/>
    <n v="43074"/>
    <x v="6537"/>
    <n v="2431"/>
    <n v="45779"/>
    <m/>
    <s v="Alberto"/>
    <n v="45784"/>
    <s v="OK"/>
    <m/>
    <n v="95"/>
    <s v="12/24"/>
    <n v="85.26"/>
    <s v="No"/>
    <m/>
    <s v="No"/>
    <m/>
    <n v="1750"/>
    <n v="1750"/>
    <n v="9"/>
    <n v="10"/>
    <n v="0"/>
    <n v="7"/>
    <s v="No"/>
    <s v="No"/>
    <s v="No"/>
    <m/>
    <m/>
    <m/>
    <m/>
    <x v="7"/>
    <n v="0.85260000000000002"/>
    <n v="81"/>
    <n v="14"/>
    <x v="1"/>
    <n v="0.71986836692719047"/>
    <n v="0.71986836692719047"/>
    <n v="243.1"/>
    <x v="1"/>
  </r>
  <r>
    <x v="45"/>
    <n v="43076"/>
    <x v="6538"/>
    <n v="598"/>
    <n v="45779"/>
    <n v="45983"/>
    <s v="Alberto"/>
    <m/>
    <m/>
    <n v="45993"/>
    <n v="0"/>
    <m/>
    <n v="0"/>
    <s v="No"/>
    <m/>
    <s v="No"/>
    <n v="0"/>
    <m/>
    <m/>
    <n v="0"/>
    <n v="0"/>
    <n v="0"/>
    <n v="0"/>
    <s v="No"/>
    <s v="No"/>
    <s v="No"/>
    <m/>
    <m/>
    <m/>
    <m/>
    <x v="7"/>
    <n v="0"/>
    <n v="0"/>
    <n v="11"/>
    <x v="1"/>
    <m/>
    <m/>
    <n v="59.8"/>
    <x v="0"/>
  </r>
  <r>
    <x v="45"/>
    <n v="43075"/>
    <x v="6539"/>
    <n v="106"/>
    <n v="45779"/>
    <n v="45983"/>
    <s v="Alberto"/>
    <m/>
    <m/>
    <s v="3/03/26 trasparencia le da 15 días al Ayuntamiento para contestar"/>
    <n v="0"/>
    <m/>
    <m/>
    <m/>
    <m/>
    <m/>
    <m/>
    <m/>
    <m/>
    <m/>
    <m/>
    <m/>
    <m/>
    <m/>
    <m/>
    <m/>
    <m/>
    <m/>
    <m/>
    <m/>
    <x v="7"/>
    <n v="0"/>
    <n v="0"/>
    <n v="0"/>
    <x v="0"/>
    <m/>
    <m/>
    <n v="10.6"/>
    <x v="0"/>
  </r>
  <r>
    <x v="45"/>
    <n v="43077"/>
    <x v="6540"/>
    <n v="547"/>
    <n v="45779"/>
    <m/>
    <s v="Alberto"/>
    <n v="45811"/>
    <s v="OK"/>
    <s v="No se dispone de censo"/>
    <n v="0"/>
    <m/>
    <n v="0"/>
    <s v="No"/>
    <m/>
    <s v="No"/>
    <m/>
    <n v="0"/>
    <n v="500"/>
    <n v="2"/>
    <n v="0"/>
    <n v="0"/>
    <n v="0"/>
    <s v="recogida Asociación Refugio Cura de Animales de Tortosa"/>
    <s v="No"/>
    <s v="No"/>
    <m/>
    <m/>
    <m/>
    <m/>
    <x v="7"/>
    <n v="0"/>
    <n v="0"/>
    <n v="13"/>
    <x v="1"/>
    <n v="0"/>
    <n v="0.91407678244972579"/>
    <n v="54.7"/>
    <x v="0"/>
  </r>
  <r>
    <x v="45"/>
    <n v="43078"/>
    <x v="6541"/>
    <n v="1149"/>
    <n v="45779"/>
    <m/>
    <s v="Alberto"/>
    <n v="45798"/>
    <s v="OK"/>
    <m/>
    <n v="0"/>
    <m/>
    <n v="0"/>
    <s v="No"/>
    <m/>
    <s v="No"/>
    <n v="0"/>
    <n v="500"/>
    <n v="500"/>
    <n v="3"/>
    <n v="0"/>
    <n v="0"/>
    <n v="0"/>
    <s v="Associació d’Engrescats de les Terres de l’Ebre"/>
    <s v="Sí"/>
    <s v="Sí"/>
    <m/>
    <m/>
    <m/>
    <m/>
    <x v="7"/>
    <n v="0"/>
    <n v="0"/>
    <n v="14"/>
    <x v="1"/>
    <n v="0.4351610095735422"/>
    <n v="0.4351610095735422"/>
    <n v="114.9"/>
    <x v="0"/>
  </r>
  <r>
    <x v="45"/>
    <n v="43079"/>
    <x v="6542"/>
    <n v="573"/>
    <n v="45779"/>
    <n v="45983"/>
    <s v="Alberto"/>
    <m/>
    <m/>
    <n v="46007"/>
    <n v="0"/>
    <m/>
    <n v="0"/>
    <s v="No"/>
    <m/>
    <s v="No"/>
    <m/>
    <n v="0"/>
    <n v="0"/>
    <n v="0"/>
    <n v="0"/>
    <n v="0"/>
    <n v="0"/>
    <s v="No"/>
    <s v="No"/>
    <s v="Sí"/>
    <m/>
    <m/>
    <m/>
    <m/>
    <x v="7"/>
    <n v="0"/>
    <n v="0"/>
    <n v="13"/>
    <x v="1"/>
    <n v="0"/>
    <n v="0"/>
    <n v="57.3"/>
    <x v="0"/>
  </r>
  <r>
    <x v="45"/>
    <n v="43080"/>
    <x v="6543"/>
    <n v="288"/>
    <n v="45781"/>
    <n v="45983"/>
    <s v="Alberto"/>
    <m/>
    <m/>
    <m/>
    <n v="0"/>
    <m/>
    <m/>
    <m/>
    <m/>
    <m/>
    <m/>
    <m/>
    <m/>
    <m/>
    <m/>
    <m/>
    <m/>
    <m/>
    <m/>
    <m/>
    <m/>
    <m/>
    <m/>
    <m/>
    <x v="7"/>
    <n v="0"/>
    <n v="0"/>
    <n v="0"/>
    <x v="0"/>
    <m/>
    <m/>
    <n v="28.8"/>
    <x v="0"/>
  </r>
  <r>
    <x v="45"/>
    <n v="43081"/>
    <x v="6544"/>
    <n v="889"/>
    <n v="45781"/>
    <n v="45983"/>
    <s v="Alberto"/>
    <m/>
    <m/>
    <s v="3/03/26 trasparencia le da 15 días al Ayuntamiento para contestar"/>
    <n v="0"/>
    <m/>
    <m/>
    <m/>
    <m/>
    <m/>
    <m/>
    <m/>
    <m/>
    <m/>
    <m/>
    <m/>
    <m/>
    <m/>
    <m/>
    <m/>
    <m/>
    <m/>
    <m/>
    <m/>
    <x v="7"/>
    <n v="0"/>
    <n v="0"/>
    <n v="0"/>
    <x v="0"/>
    <m/>
    <m/>
    <n v="88.9"/>
    <x v="0"/>
  </r>
  <r>
    <x v="45"/>
    <n v="43082"/>
    <x v="6545"/>
    <n v="480"/>
    <n v="45781"/>
    <n v="45986"/>
    <s v="Alberto"/>
    <m/>
    <m/>
    <n v="46058"/>
    <n v="35"/>
    <n v="46052"/>
    <n v="68.5"/>
    <s v="No"/>
    <m/>
    <s v="No"/>
    <m/>
    <n v="79.5"/>
    <n v="79.5"/>
    <n v="0"/>
    <n v="20"/>
    <n v="0"/>
    <n v="0"/>
    <s v="No"/>
    <s v="No"/>
    <s v="Sí"/>
    <m/>
    <m/>
    <m/>
    <m/>
    <x v="7"/>
    <n v="0.68500000000000005"/>
    <n v="24"/>
    <n v="14"/>
    <x v="1"/>
    <n v="0.16562499999999999"/>
    <n v="0.16562499999999999"/>
    <n v="48"/>
    <x v="1"/>
  </r>
  <r>
    <x v="45"/>
    <n v="43083"/>
    <x v="6546"/>
    <n v="197"/>
    <n v="45781"/>
    <n v="45986"/>
    <s v="Alberto"/>
    <m/>
    <m/>
    <s v="3/03/26 trasparencia le da 15 días al Ayuntamiento para contestar"/>
    <n v="0"/>
    <m/>
    <m/>
    <m/>
    <m/>
    <m/>
    <m/>
    <m/>
    <m/>
    <m/>
    <m/>
    <m/>
    <m/>
    <m/>
    <m/>
    <m/>
    <m/>
    <m/>
    <m/>
    <m/>
    <x v="7"/>
    <n v="0"/>
    <n v="0"/>
    <n v="0"/>
    <x v="0"/>
    <m/>
    <m/>
    <n v="19.7"/>
    <x v="0"/>
  </r>
  <r>
    <x v="45"/>
    <n v="43084"/>
    <x v="6547"/>
    <n v="688"/>
    <n v="45781"/>
    <m/>
    <s v="Alberto"/>
    <n v="45797"/>
    <s v="OK"/>
    <s v="No tienen censo"/>
    <n v="0"/>
    <m/>
    <n v="0"/>
    <s v="No"/>
    <m/>
    <s v="No"/>
    <n v="0"/>
    <n v="0"/>
    <n v="0"/>
    <n v="0"/>
    <n v="0"/>
    <n v="0"/>
    <n v="0"/>
    <s v="No"/>
    <s v="No"/>
    <s v="No"/>
    <m/>
    <m/>
    <m/>
    <m/>
    <x v="7"/>
    <n v="0"/>
    <n v="0"/>
    <n v="14"/>
    <x v="1"/>
    <n v="0"/>
    <n v="0"/>
    <n v="68.8"/>
    <x v="0"/>
  </r>
  <r>
    <x v="45"/>
    <n v="43085"/>
    <x v="4491"/>
    <n v="307"/>
    <n v="45781"/>
    <n v="45810"/>
    <s v="Alberto"/>
    <s v="05/05/25 Incompleta. Registro duplicado rechazado"/>
    <s v="FASE 2"/>
    <n v="45854"/>
    <n v="11"/>
    <n v="45605"/>
    <n v="100"/>
    <s v="No"/>
    <m/>
    <s v="Sí"/>
    <n v="100"/>
    <n v="1300"/>
    <n v="0"/>
    <n v="0"/>
    <n v="11"/>
    <n v="0"/>
    <n v="0"/>
    <s v="Recogida Asociación de cazadores de El Molar sin convenio"/>
    <s v="No"/>
    <s v="No"/>
    <m/>
    <m/>
    <m/>
    <m/>
    <x v="7"/>
    <n v="1"/>
    <n v="11"/>
    <n v="15"/>
    <x v="1"/>
    <n v="4.234527687296417"/>
    <n v="0"/>
    <n v="30.7"/>
    <x v="1"/>
  </r>
  <r>
    <x v="45"/>
    <n v="43086"/>
    <x v="6548"/>
    <n v="7550"/>
    <n v="45781"/>
    <n v="45986"/>
    <s v="Alberto"/>
    <m/>
    <m/>
    <s v="3/03/26 trasparencia le da 15 días al Ayuntamiento para contestar"/>
    <n v="0"/>
    <m/>
    <m/>
    <m/>
    <m/>
    <m/>
    <m/>
    <m/>
    <m/>
    <m/>
    <m/>
    <m/>
    <m/>
    <m/>
    <m/>
    <m/>
    <m/>
    <m/>
    <m/>
    <m/>
    <x v="7"/>
    <n v="0"/>
    <n v="0"/>
    <n v="0"/>
    <x v="0"/>
    <m/>
    <m/>
    <n v="755"/>
    <x v="0"/>
  </r>
  <r>
    <x v="45"/>
    <n v="43088"/>
    <x v="6549"/>
    <n v="3128"/>
    <n v="45781"/>
    <n v="45986"/>
    <s v="Alberto"/>
    <m/>
    <m/>
    <n v="46043"/>
    <n v="84"/>
    <n v="46022"/>
    <n v="99.99"/>
    <s v="No"/>
    <m/>
    <s v="No"/>
    <m/>
    <m/>
    <n v="500"/>
    <n v="7"/>
    <n v="0"/>
    <n v="0"/>
    <n v="0"/>
    <s v="Consell Comarcal del Baix Camp"/>
    <s v="? https://documents.dadesobertes.gencat.cat/convenis/docs/2022/2022_11_3442/2022_11_3442_0.pdf"/>
    <s v="No"/>
    <m/>
    <m/>
    <m/>
    <m/>
    <x v="7"/>
    <n v="0.9998999999999999"/>
    <n v="84"/>
    <n v="13"/>
    <x v="1"/>
    <m/>
    <n v="0.15984654731457801"/>
    <n v="312.8"/>
    <x v="1"/>
  </r>
  <r>
    <x v="45"/>
    <n v="43089"/>
    <x v="6550"/>
    <n v="473"/>
    <n v="45781"/>
    <n v="45986"/>
    <s v="Alberto"/>
    <m/>
    <m/>
    <s v="3/03/26 trasparencia le da 15 días al Ayuntamiento para contestar"/>
    <n v="0"/>
    <m/>
    <m/>
    <m/>
    <m/>
    <m/>
    <m/>
    <m/>
    <m/>
    <m/>
    <m/>
    <m/>
    <m/>
    <m/>
    <m/>
    <m/>
    <m/>
    <m/>
    <m/>
    <m/>
    <x v="7"/>
    <n v="0"/>
    <n v="0"/>
    <n v="0"/>
    <x v="0"/>
    <m/>
    <m/>
    <n v="47.3"/>
    <x v="0"/>
  </r>
  <r>
    <x v="45"/>
    <n v="43090"/>
    <x v="6551"/>
    <n v="1917"/>
    <n v="45781"/>
    <n v="45986"/>
    <s v="Alberto"/>
    <m/>
    <m/>
    <n v="46062"/>
    <n v="105"/>
    <m/>
    <n v="100"/>
    <s v="No"/>
    <m/>
    <s v="Sí"/>
    <n v="100"/>
    <n v="3750"/>
    <n v="3750"/>
    <n v="10"/>
    <n v="0"/>
    <n v="0"/>
    <n v="0"/>
    <s v="Asociación Gato Gat y Protectora de Animales de Cataluña"/>
    <s v="?"/>
    <s v="No"/>
    <m/>
    <m/>
    <m/>
    <m/>
    <x v="7"/>
    <n v="1"/>
    <n v="105"/>
    <n v="14"/>
    <x v="1"/>
    <n v="1.9561815336463224"/>
    <n v="1.9561815336463224"/>
    <n v="191.7"/>
    <x v="1"/>
  </r>
  <r>
    <x v="45"/>
    <n v="43091"/>
    <x v="6552"/>
    <n v="184"/>
    <n v="45781"/>
    <n v="45986"/>
    <s v="Alberto"/>
    <m/>
    <m/>
    <s v="3/03/26 trasparencia le da 15 días al Ayuntamiento para contestar"/>
    <n v="0"/>
    <m/>
    <m/>
    <m/>
    <m/>
    <m/>
    <m/>
    <m/>
    <m/>
    <m/>
    <m/>
    <m/>
    <m/>
    <m/>
    <m/>
    <m/>
    <m/>
    <m/>
    <m/>
    <m/>
    <x v="7"/>
    <n v="0"/>
    <n v="0"/>
    <n v="0"/>
    <x v="0"/>
    <m/>
    <m/>
    <n v="18.399999999999999"/>
    <x v="0"/>
  </r>
  <r>
    <x v="45"/>
    <n v="43092"/>
    <x v="6553"/>
    <n v="14114"/>
    <n v="45781"/>
    <n v="45956"/>
    <s v="Alberto"/>
    <m/>
    <m/>
    <n v="46065"/>
    <n v="1500"/>
    <n v="2023"/>
    <n v="62"/>
    <s v="Sí"/>
    <n v="45541"/>
    <s v="No"/>
    <m/>
    <m/>
    <m/>
    <n v="44"/>
    <m/>
    <m/>
    <m/>
    <s v="Con SPAC a través del Consell Comarcal de Baix Camp"/>
    <s v="Sí"/>
    <s v="No"/>
    <m/>
    <m/>
    <m/>
    <m/>
    <x v="7"/>
    <n v="0.62"/>
    <n v="930"/>
    <n v="10"/>
    <x v="1"/>
    <m/>
    <m/>
    <n v="1411.4"/>
    <x v="1"/>
  </r>
  <r>
    <x v="45"/>
    <n v="43093"/>
    <x v="6554"/>
    <n v="5726"/>
    <n v="45781"/>
    <m/>
    <s v="Alberto"/>
    <n v="45841"/>
    <m/>
    <m/>
    <n v="0"/>
    <m/>
    <m/>
    <s v="Sí"/>
    <s v="04/25"/>
    <s v="No"/>
    <m/>
    <n v="2400"/>
    <n v="2400"/>
    <n v="0"/>
    <n v="0"/>
    <n v="0"/>
    <n v="6"/>
    <s v="Asociación Salvem Peluts de Mora la Nova"/>
    <s v="Sí"/>
    <s v="Sí"/>
    <m/>
    <m/>
    <m/>
    <m/>
    <x v="7"/>
    <n v="0"/>
    <n v="0"/>
    <n v="12"/>
    <x v="1"/>
    <n v="0.41914076143904994"/>
    <n v="0.41914076143904994"/>
    <n v="572.6"/>
    <x v="0"/>
  </r>
  <r>
    <x v="45"/>
    <n v="43094"/>
    <x v="6555"/>
    <n v="3314"/>
    <n v="45781"/>
    <n v="45986"/>
    <s v="Alberto"/>
    <s v="CONTESTA POR EMAIL 09/05/25"/>
    <m/>
    <n v="46051"/>
    <n v="300"/>
    <s v="09/25"/>
    <n v="28.66"/>
    <s v="Sí"/>
    <n v="45470"/>
    <s v="No"/>
    <n v="0"/>
    <n v="2000"/>
    <n v="2800"/>
    <n v="20"/>
    <n v="0"/>
    <n v="0"/>
    <n v="6"/>
    <s v="Associació Salvem Peluts de Mora la Nova, Veterinario Enric Blade hace recogida y urgencias veterinarias 24/7"/>
    <s v="Sí"/>
    <s v="Sí"/>
    <m/>
    <m/>
    <m/>
    <m/>
    <x v="7"/>
    <n v="0.28660000000000002"/>
    <n v="86"/>
    <n v="16"/>
    <x v="2"/>
    <n v="0.6035003017501509"/>
    <n v="0.84490042245021124"/>
    <n v="331.4"/>
    <x v="1"/>
  </r>
  <r>
    <x v="45"/>
    <n v="43095"/>
    <x v="6556"/>
    <n v="3878"/>
    <n v="45781"/>
    <m/>
    <s v="Alberto"/>
    <n v="45842"/>
    <m/>
    <n v="45852"/>
    <n v="0"/>
    <m/>
    <m/>
    <s v="No"/>
    <m/>
    <m/>
    <m/>
    <n v="5500"/>
    <n v="2394.33"/>
    <n v="25"/>
    <n v="7"/>
    <n v="0"/>
    <n v="2"/>
    <s v="Refguio Ultima Llar, Asocaición Morell Gatos y Defensa Animal y Consejo comarcal tarragones recogida"/>
    <s v="No"/>
    <s v="No"/>
    <m/>
    <m/>
    <m/>
    <m/>
    <x v="7"/>
    <n v="0"/>
    <n v="0"/>
    <n v="10"/>
    <x v="1"/>
    <n v="1.4182568334192882"/>
    <n v="0.61741361526560079"/>
    <n v="387.8"/>
    <x v="0"/>
  </r>
  <r>
    <x v="45"/>
    <n v="43096"/>
    <x v="6557"/>
    <n v="138"/>
    <n v="45781"/>
    <n v="45986"/>
    <s v="Alberto"/>
    <m/>
    <m/>
    <n v="46058"/>
    <n v="0"/>
    <m/>
    <m/>
    <s v="No"/>
    <m/>
    <s v="No"/>
    <m/>
    <n v="500"/>
    <n v="0"/>
    <n v="0"/>
    <n v="0"/>
    <n v="0"/>
    <n v="0"/>
    <s v="No"/>
    <s v="No"/>
    <s v="No"/>
    <m/>
    <m/>
    <m/>
    <m/>
    <x v="7"/>
    <n v="0"/>
    <n v="0"/>
    <n v="11"/>
    <x v="1"/>
    <n v="3.6231884057971016"/>
    <n v="0"/>
    <n v="13.8"/>
    <x v="0"/>
  </r>
  <r>
    <x v="45"/>
    <n v="43097"/>
    <x v="6558"/>
    <n v="611"/>
    <n v="45781"/>
    <n v="45986"/>
    <s v="Alberto"/>
    <m/>
    <m/>
    <n v="46037"/>
    <n v="54"/>
    <n v="46006"/>
    <n v="94"/>
    <s v="No"/>
    <m/>
    <s v="Sí"/>
    <n v="16.670000000000002"/>
    <n v="2650"/>
    <n v="2650"/>
    <n v="0"/>
    <n v="0"/>
    <n v="0"/>
    <n v="0"/>
    <s v="Convenio con el Consell Comarcal del Tarrafonés que a su vez contrata a la empresa Ultima Llar"/>
    <s v="Sí"/>
    <s v="No"/>
    <m/>
    <m/>
    <m/>
    <m/>
    <x v="7"/>
    <n v="0.94"/>
    <n v="51"/>
    <n v="15"/>
    <x v="1"/>
    <n v="4.3371522094926354"/>
    <n v="4.3371522094926354"/>
    <n v="61.1"/>
    <x v="1"/>
  </r>
  <r>
    <x v="45"/>
    <n v="43098"/>
    <x v="6559"/>
    <n v="552"/>
    <n v="45781"/>
    <n v="45986"/>
    <s v="Alberto"/>
    <m/>
    <m/>
    <n v="46058"/>
    <n v="65"/>
    <n v="2025"/>
    <n v="65"/>
    <s v="No"/>
    <m/>
    <s v="No"/>
    <m/>
    <n v="800"/>
    <m/>
    <n v="2"/>
    <n v="0"/>
    <n v="0"/>
    <n v="1"/>
    <s v="Una asociación felina, no indican nombre y recogida con Protectora de Torredembarra"/>
    <s v="No"/>
    <s v="No"/>
    <m/>
    <m/>
    <m/>
    <m/>
    <x v="7"/>
    <n v="0.65"/>
    <n v="42"/>
    <n v="13"/>
    <x v="1"/>
    <n v="1.4492753623188406"/>
    <m/>
    <n v="55.2"/>
    <x v="1"/>
  </r>
  <r>
    <x v="45"/>
    <n v="43100"/>
    <x v="6560"/>
    <n v="5006"/>
    <n v="45781"/>
    <n v="45986"/>
    <s v="Alberto"/>
    <m/>
    <m/>
    <s v="3/03/26 trasparencia le da 15 días al Ayuntamiento para contestar"/>
    <n v="0"/>
    <m/>
    <m/>
    <m/>
    <m/>
    <m/>
    <m/>
    <m/>
    <m/>
    <m/>
    <m/>
    <m/>
    <m/>
    <m/>
    <m/>
    <m/>
    <m/>
    <m/>
    <m/>
    <m/>
    <x v="7"/>
    <n v="0"/>
    <n v="0"/>
    <n v="0"/>
    <x v="0"/>
    <m/>
    <m/>
    <n v="500.6"/>
    <x v="0"/>
  </r>
  <r>
    <x v="45"/>
    <n v="43099"/>
    <x v="6561"/>
    <n v="335"/>
    <n v="45781"/>
    <s v="25/1125"/>
    <s v="Alberto"/>
    <m/>
    <m/>
    <s v="3/03/26 trasparencia le da 15 días al Ayuntamiento para contestar"/>
    <n v="0"/>
    <m/>
    <m/>
    <m/>
    <m/>
    <m/>
    <m/>
    <m/>
    <m/>
    <m/>
    <m/>
    <m/>
    <m/>
    <s v="Convenio caducado, en trámite con protectora AMPARE"/>
    <m/>
    <m/>
    <m/>
    <m/>
    <m/>
    <m/>
    <x v="7"/>
    <n v="0"/>
    <n v="0"/>
    <n v="1"/>
    <x v="1"/>
    <m/>
    <m/>
    <n v="33.5"/>
    <x v="0"/>
  </r>
  <r>
    <x v="45"/>
    <n v="43101"/>
    <x v="6562"/>
    <n v="162"/>
    <n v="45781"/>
    <n v="45986"/>
    <s v="Alberto"/>
    <m/>
    <m/>
    <s v="3/03/26 trasparencia le da 15 días al Ayuntamiento para contestar"/>
    <n v="0"/>
    <m/>
    <m/>
    <m/>
    <m/>
    <m/>
    <m/>
    <m/>
    <m/>
    <m/>
    <m/>
    <m/>
    <m/>
    <m/>
    <m/>
    <m/>
    <m/>
    <m/>
    <m/>
    <m/>
    <x v="7"/>
    <n v="0"/>
    <n v="0"/>
    <n v="0"/>
    <x v="0"/>
    <m/>
    <m/>
    <n v="16.2"/>
    <x v="0"/>
  </r>
  <r>
    <x v="45"/>
    <n v="43102"/>
    <x v="6563"/>
    <n v="544"/>
    <n v="45781"/>
    <n v="45986"/>
    <s v="Alberto"/>
    <s v="19/02/26 No tienen registrado ningún gato"/>
    <m/>
    <s v="3/03/26 trasparencia le da 15 días al Ayuntamiento para contestar"/>
    <n v="0"/>
    <m/>
    <m/>
    <m/>
    <m/>
    <m/>
    <m/>
    <m/>
    <m/>
    <m/>
    <m/>
    <m/>
    <m/>
    <m/>
    <m/>
    <m/>
    <m/>
    <m/>
    <m/>
    <m/>
    <x v="7"/>
    <n v="0"/>
    <n v="0"/>
    <n v="0"/>
    <x v="0"/>
    <m/>
    <m/>
    <n v="54.4"/>
    <x v="0"/>
  </r>
  <r>
    <x v="45"/>
    <n v="43103"/>
    <x v="6564"/>
    <n v="1308"/>
    <n v="45781"/>
    <n v="45986"/>
    <s v="Alberto"/>
    <m/>
    <m/>
    <s v="10/03/26 el 3/03/26 trasparencia le da 15 días al Ayuntamiento para contestar"/>
    <n v="0"/>
    <m/>
    <m/>
    <s v="No"/>
    <m/>
    <s v="No"/>
    <m/>
    <n v="10000"/>
    <n v="10000"/>
    <m/>
    <m/>
    <m/>
    <m/>
    <m/>
    <m/>
    <m/>
    <m/>
    <m/>
    <m/>
    <m/>
    <x v="7"/>
    <n v="0"/>
    <n v="0"/>
    <n v="4"/>
    <x v="1"/>
    <n v="7.6452599388379205"/>
    <n v="7.6452599388379205"/>
    <n v="130.80000000000001"/>
    <x v="0"/>
  </r>
  <r>
    <x v="45"/>
    <n v="43104"/>
    <x v="6565"/>
    <n v="2907"/>
    <n v="45781"/>
    <m/>
    <s v="Alberto"/>
    <n v="45791"/>
    <s v="OK"/>
    <m/>
    <n v="105"/>
    <s v="05/25"/>
    <n v="0.60950000000000004"/>
    <s v="Sí"/>
    <n v="45337"/>
    <s v="Sí"/>
    <n v="0.23"/>
    <n v="7000"/>
    <m/>
    <n v="22"/>
    <n v="22"/>
    <n v="0"/>
    <n v="2"/>
    <s v="Recogida Associació  Refugi Cura Animals (ARCA) y CER  PROGAT EL PERELLÓ"/>
    <s v="No"/>
    <s v="No"/>
    <m/>
    <m/>
    <m/>
    <m/>
    <x v="7"/>
    <n v="0.60950000000000004"/>
    <n v="64"/>
    <n v="15"/>
    <x v="1"/>
    <n v="2.4079807361541108"/>
    <m/>
    <n v="290.7"/>
    <x v="1"/>
  </r>
  <r>
    <x v="45"/>
    <n v="43105"/>
    <x v="6566"/>
    <n v="229"/>
    <n v="45781"/>
    <n v="45987"/>
    <s v="Alberto"/>
    <m/>
    <m/>
    <s v="17/12/25 y 6/03/26"/>
    <n v="0"/>
    <m/>
    <m/>
    <s v="No"/>
    <m/>
    <s v="No"/>
    <m/>
    <n v="375"/>
    <n v="375"/>
    <n v="0"/>
    <n v="0"/>
    <n v="0"/>
    <n v="0"/>
    <s v="No. Antiguamente Centro de Protección de Animales de l´Anoia APAN"/>
    <s v="No"/>
    <s v="No"/>
    <m/>
    <m/>
    <m/>
    <m/>
    <x v="7"/>
    <n v="0"/>
    <n v="0"/>
    <n v="11"/>
    <x v="1"/>
    <n v="1.6375545851528384"/>
    <n v="1.6375545851528384"/>
    <n v="22.9"/>
    <x v="0"/>
  </r>
  <r>
    <x v="45"/>
    <n v="43106"/>
    <x v="6567"/>
    <n v="979"/>
    <n v="45781"/>
    <n v="45987"/>
    <s v="Alberto"/>
    <m/>
    <m/>
    <n v="46006"/>
    <n v="85"/>
    <n v="2025"/>
    <n v="100"/>
    <s v="No"/>
    <m/>
    <s v="No"/>
    <m/>
    <n v="8446.0499999999993"/>
    <m/>
    <n v="0"/>
    <n v="0"/>
    <n v="0"/>
    <n v="0"/>
    <s v="Gestió Residus i Biodiversitat SL"/>
    <s v="No"/>
    <s v="No"/>
    <m/>
    <m/>
    <m/>
    <m/>
    <x v="7"/>
    <n v="1"/>
    <n v="85"/>
    <n v="13"/>
    <x v="1"/>
    <n v="8.6272216547497447"/>
    <m/>
    <n v="97.9"/>
    <x v="1"/>
  </r>
  <r>
    <x v="45"/>
    <n v="43107"/>
    <x v="6568"/>
    <n v="498"/>
    <n v="45781"/>
    <n v="45987"/>
    <s v="Alberto"/>
    <m/>
    <m/>
    <n v="46058"/>
    <n v="0"/>
    <m/>
    <m/>
    <s v="No"/>
    <m/>
    <s v="No"/>
    <m/>
    <n v="0"/>
    <n v="0"/>
    <n v="0"/>
    <n v="0"/>
    <n v="0"/>
    <n v="0"/>
    <s v="No"/>
    <s v="No"/>
    <s v="No"/>
    <m/>
    <m/>
    <m/>
    <m/>
    <x v="7"/>
    <n v="0"/>
    <n v="0"/>
    <n v="11"/>
    <x v="1"/>
    <n v="0"/>
    <n v="0"/>
    <n v="49.8"/>
    <x v="0"/>
  </r>
  <r>
    <x v="45"/>
    <n v="43108"/>
    <x v="6569"/>
    <n v="2389"/>
    <n v="45781"/>
    <n v="45987"/>
    <s v="Alberto"/>
    <m/>
    <m/>
    <m/>
    <n v="0"/>
    <m/>
    <m/>
    <m/>
    <m/>
    <m/>
    <m/>
    <m/>
    <m/>
    <m/>
    <m/>
    <m/>
    <m/>
    <m/>
    <m/>
    <m/>
    <m/>
    <m/>
    <m/>
    <m/>
    <x v="7"/>
    <n v="0"/>
    <n v="0"/>
    <n v="0"/>
    <x v="0"/>
    <m/>
    <m/>
    <n v="238.9"/>
    <x v="0"/>
  </r>
  <r>
    <x v="45"/>
    <n v="43109"/>
    <x v="6570"/>
    <n v="4115"/>
    <s v="15/06/25 y 04/05/25"/>
    <s v="2o envio"/>
    <s v="Alberto"/>
    <s v="13/05/25 reclamar censo de gatos, desglose de recogida de perros y gatos, recogidos fallecidos? chipado?"/>
    <s v="FASE 2 PENDIENTE DE RECLAMAR!"/>
    <s v="15/07/25 segunda respuesta ayuntamiento"/>
    <n v="0"/>
    <s v="?"/>
    <m/>
    <s v="No"/>
    <m/>
    <m/>
    <m/>
    <n v="4500"/>
    <n v="4500"/>
    <n v="48"/>
    <n v="49"/>
    <m/>
    <m/>
    <s v="Consell Comarcal del Tarragonés recogida, amor animal y la pobla de mafumet gats"/>
    <s v="Sí"/>
    <s v="No"/>
    <m/>
    <m/>
    <m/>
    <m/>
    <x v="7"/>
    <n v="0"/>
    <n v="0"/>
    <n v="9"/>
    <x v="1"/>
    <n v="1.0935601458080195"/>
    <n v="1.0935601458080195"/>
    <n v="411.5"/>
    <x v="0"/>
  </r>
  <r>
    <x v="45"/>
    <n v="43110"/>
    <x v="6571"/>
    <n v="344"/>
    <n v="45781"/>
    <n v="45987"/>
    <s v="Alberto"/>
    <m/>
    <m/>
    <n v="46042"/>
    <n v="25"/>
    <n v="45995"/>
    <n v="100"/>
    <s v="No"/>
    <m/>
    <s v="Sí"/>
    <n v="100"/>
    <n v="2510.6799999999998"/>
    <n v="2510.6799999999998"/>
    <n v="2"/>
    <n v="0"/>
    <n v="0"/>
    <n v="0"/>
    <s v="No"/>
    <s v="No"/>
    <s v="No"/>
    <m/>
    <m/>
    <m/>
    <m/>
    <x v="7"/>
    <n v="1"/>
    <n v="25"/>
    <n v="15"/>
    <x v="1"/>
    <n v="7.2984883720930229"/>
    <n v="7.2984883720930229"/>
    <n v="34.4"/>
    <x v="1"/>
  </r>
  <r>
    <x v="45"/>
    <n v="43111"/>
    <x v="6572"/>
    <n v="3329"/>
    <n v="45781"/>
    <n v="45987"/>
    <s v="Alberto"/>
    <m/>
    <m/>
    <m/>
    <n v="0"/>
    <m/>
    <m/>
    <m/>
    <m/>
    <m/>
    <m/>
    <m/>
    <m/>
    <m/>
    <m/>
    <m/>
    <m/>
    <m/>
    <m/>
    <m/>
    <m/>
    <m/>
    <m/>
    <m/>
    <x v="7"/>
    <n v="0"/>
    <n v="0"/>
    <n v="0"/>
    <x v="0"/>
    <m/>
    <m/>
    <n v="332.9"/>
    <x v="0"/>
  </r>
  <r>
    <x v="45"/>
    <n v="43112"/>
    <x v="6573"/>
    <n v="334"/>
    <n v="45781"/>
    <n v="45987"/>
    <s v="Alberto"/>
    <m/>
    <m/>
    <m/>
    <n v="0"/>
    <m/>
    <m/>
    <m/>
    <m/>
    <m/>
    <m/>
    <m/>
    <m/>
    <m/>
    <m/>
    <m/>
    <m/>
    <m/>
    <m/>
    <m/>
    <m/>
    <m/>
    <m/>
    <m/>
    <x v="7"/>
    <n v="0"/>
    <n v="0"/>
    <n v="0"/>
    <x v="0"/>
    <m/>
    <m/>
    <n v="33.4"/>
    <x v="0"/>
  </r>
  <r>
    <x v="45"/>
    <n v="43113"/>
    <x v="6574"/>
    <n v="498"/>
    <n v="45781"/>
    <n v="45987"/>
    <s v="Alberto"/>
    <m/>
    <m/>
    <m/>
    <n v="0"/>
    <m/>
    <m/>
    <m/>
    <m/>
    <m/>
    <m/>
    <m/>
    <m/>
    <m/>
    <m/>
    <m/>
    <m/>
    <m/>
    <m/>
    <m/>
    <m/>
    <m/>
    <m/>
    <m/>
    <x v="7"/>
    <n v="0"/>
    <n v="0"/>
    <n v="0"/>
    <x v="0"/>
    <m/>
    <m/>
    <n v="49.8"/>
    <x v="0"/>
  </r>
  <r>
    <x v="45"/>
    <n v="43141"/>
    <x v="6575"/>
    <n v="123"/>
    <n v="45781"/>
    <n v="45987"/>
    <s v="Alberto"/>
    <m/>
    <m/>
    <n v="46083"/>
    <n v="0"/>
    <m/>
    <m/>
    <s v="No"/>
    <m/>
    <s v="No"/>
    <m/>
    <n v="6500"/>
    <n v="6500"/>
    <n v="0"/>
    <n v="34"/>
    <n v="0"/>
    <n v="0"/>
    <s v="Asociación Centre de protecció d´animals de l´Anoia APAN"/>
    <s v="No"/>
    <s v="No"/>
    <m/>
    <m/>
    <m/>
    <m/>
    <x v="7"/>
    <n v="0"/>
    <n v="0"/>
    <n v="11"/>
    <x v="1"/>
    <n v="52.845528455284551"/>
    <n v="52.845528455284551"/>
    <n v="12.3"/>
    <x v="0"/>
  </r>
  <r>
    <x v="45"/>
    <n v="43114"/>
    <x v="6576"/>
    <n v="417"/>
    <n v="45781"/>
    <n v="45987"/>
    <s v="Alberto"/>
    <m/>
    <m/>
    <n v="45994"/>
    <n v="29"/>
    <m/>
    <n v="17.239999999999998"/>
    <s v="Sí"/>
    <n v="45478"/>
    <s v="No"/>
    <m/>
    <n v="500"/>
    <n v="500"/>
    <n v="0"/>
    <n v="7"/>
    <n v="0"/>
    <n v="2"/>
    <s v="No"/>
    <s v="No"/>
    <s v="No"/>
    <m/>
    <m/>
    <m/>
    <m/>
    <x v="7"/>
    <n v="0.1724"/>
    <n v="5"/>
    <n v="14"/>
    <x v="1"/>
    <n v="1.1990407673860912"/>
    <n v="1.1990407673860912"/>
    <n v="41.7"/>
    <x v="1"/>
  </r>
  <r>
    <x v="45"/>
    <n v="43115"/>
    <x v="6577"/>
    <n v="178"/>
    <n v="45781"/>
    <m/>
    <s v="Alberto"/>
    <n v="45799"/>
    <s v="OK"/>
    <m/>
    <n v="0"/>
    <m/>
    <n v="0"/>
    <s v="No"/>
    <m/>
    <s v="No"/>
    <m/>
    <m/>
    <m/>
    <n v="0"/>
    <n v="0"/>
    <n v="0"/>
    <n v="0"/>
    <s v="No"/>
    <s v="No"/>
    <s v="No"/>
    <m/>
    <m/>
    <m/>
    <m/>
    <x v="7"/>
    <n v="0"/>
    <n v="0"/>
    <n v="10"/>
    <x v="1"/>
    <m/>
    <m/>
    <n v="17.8"/>
    <x v="0"/>
  </r>
  <r>
    <x v="45"/>
    <n v="43116"/>
    <x v="6578"/>
    <n v="665"/>
    <n v="45781"/>
    <n v="45987"/>
    <s v="Alberto"/>
    <m/>
    <m/>
    <m/>
    <n v="0"/>
    <m/>
    <m/>
    <m/>
    <m/>
    <m/>
    <m/>
    <m/>
    <m/>
    <m/>
    <m/>
    <m/>
    <m/>
    <m/>
    <m/>
    <m/>
    <m/>
    <m/>
    <m/>
    <m/>
    <x v="7"/>
    <n v="0"/>
    <n v="0"/>
    <n v="0"/>
    <x v="0"/>
    <m/>
    <m/>
    <n v="66.5"/>
    <x v="0"/>
  </r>
  <r>
    <x v="45"/>
    <n v="43117"/>
    <x v="6579"/>
    <n v="185"/>
    <n v="45781"/>
    <n v="45987"/>
    <s v="Alberto"/>
    <m/>
    <m/>
    <m/>
    <n v="0"/>
    <m/>
    <m/>
    <m/>
    <m/>
    <m/>
    <m/>
    <m/>
    <m/>
    <m/>
    <m/>
    <m/>
    <m/>
    <m/>
    <m/>
    <m/>
    <m/>
    <m/>
    <m/>
    <m/>
    <x v="7"/>
    <n v="0"/>
    <n v="0"/>
    <n v="0"/>
    <x v="0"/>
    <m/>
    <m/>
    <n v="18.5"/>
    <x v="0"/>
  </r>
  <r>
    <x v="45"/>
    <n v="43118"/>
    <x v="6580"/>
    <n v="759"/>
    <n v="45781"/>
    <n v="45823"/>
    <s v="Alberto"/>
    <s v="23/05/25 rechaza la consulta"/>
    <s v="FASE 2"/>
    <s v="9/10/25 me mandan la respuesta por email y se niegan a mandarla por registro de salida"/>
    <n v="85"/>
    <n v="2024"/>
    <n v="36.5"/>
    <s v="Sí"/>
    <s v="Aprobado por Alcaldía"/>
    <s v="Sí"/>
    <m/>
    <n v="1500"/>
    <n v="3000"/>
    <m/>
    <m/>
    <m/>
    <m/>
    <s v="Recogida Consell Comarcal del Baix Camp y Associació Amics dels Gats i dels Gossos"/>
    <s v="Sí"/>
    <s v="Sí"/>
    <m/>
    <m/>
    <m/>
    <m/>
    <x v="7"/>
    <n v="0.36499999999999999"/>
    <n v="31"/>
    <n v="11"/>
    <x v="1"/>
    <n v="1.9762845849802371"/>
    <n v="3.9525691699604741"/>
    <n v="75.900000000000006"/>
    <x v="1"/>
  </r>
  <r>
    <x v="45"/>
    <n v="43119"/>
    <x v="6581"/>
    <n v="1205"/>
    <n v="45781"/>
    <n v="45987"/>
    <s v="Alberto"/>
    <m/>
    <m/>
    <n v="46055"/>
    <n v="265"/>
    <n v="46004"/>
    <n v="49"/>
    <s v="Sí"/>
    <n v="45498"/>
    <s v="Sí"/>
    <n v="25.28"/>
    <n v="18000"/>
    <n v="18000"/>
    <n v="1"/>
    <n v="0"/>
    <m/>
    <m/>
    <s v="Camp Beterinaris SLPU y Comertu control de aves SL"/>
    <s v="No"/>
    <s v="No"/>
    <m/>
    <m/>
    <m/>
    <m/>
    <x v="7"/>
    <n v="0.49"/>
    <n v="130"/>
    <n v="14"/>
    <x v="1"/>
    <n v="14.937759336099585"/>
    <n v="14.937759336099585"/>
    <n v="120.5"/>
    <x v="3"/>
  </r>
  <r>
    <x v="45"/>
    <n v="43120"/>
    <x v="6582"/>
    <n v="591"/>
    <n v="45781"/>
    <m/>
    <s v="Alberto"/>
    <n v="45826"/>
    <m/>
    <m/>
    <n v="0"/>
    <m/>
    <m/>
    <s v="No"/>
    <m/>
    <s v="No"/>
    <m/>
    <n v="2500"/>
    <n v="2500"/>
    <n v="10"/>
    <n v="1"/>
    <n v="0"/>
    <n v="0"/>
    <s v="SPAC y Centre Veterinari del Foix"/>
    <s v="No"/>
    <s v="No"/>
    <m/>
    <m/>
    <m/>
    <m/>
    <x v="7"/>
    <n v="0"/>
    <n v="0"/>
    <n v="11"/>
    <x v="1"/>
    <n v="4.230118443316413"/>
    <n v="4.230118443316413"/>
    <n v="59.1"/>
    <x v="0"/>
  </r>
  <r>
    <x v="45"/>
    <n v="43121"/>
    <x v="6583"/>
    <n v="792"/>
    <n v="45781"/>
    <m/>
    <s v="Alberto"/>
    <n v="45951"/>
    <m/>
    <m/>
    <n v="0"/>
    <m/>
    <m/>
    <s v="Sí"/>
    <n v="45504"/>
    <s v="No"/>
    <m/>
    <n v="0"/>
    <n v="0"/>
    <n v="3"/>
    <n v="0"/>
    <n v="0"/>
    <n v="2"/>
    <s v="No"/>
    <s v="No"/>
    <s v="No"/>
    <m/>
    <m/>
    <m/>
    <m/>
    <x v="7"/>
    <n v="0"/>
    <n v="0"/>
    <n v="12"/>
    <x v="1"/>
    <n v="0"/>
    <n v="0"/>
    <n v="79.2"/>
    <x v="0"/>
  </r>
  <r>
    <x v="45"/>
    <n v="43122"/>
    <x v="6584"/>
    <n v="158"/>
    <n v="45781"/>
    <n v="45987"/>
    <s v="Alberto"/>
    <m/>
    <m/>
    <m/>
    <n v="0"/>
    <m/>
    <m/>
    <m/>
    <m/>
    <m/>
    <m/>
    <m/>
    <m/>
    <m/>
    <m/>
    <m/>
    <m/>
    <m/>
    <m/>
    <m/>
    <m/>
    <m/>
    <m/>
    <m/>
    <x v="7"/>
    <n v="0"/>
    <n v="0"/>
    <n v="0"/>
    <x v="0"/>
    <m/>
    <m/>
    <n v="15.8"/>
    <x v="0"/>
  </r>
  <r>
    <x v="45"/>
    <n v="43123"/>
    <x v="6585"/>
    <n v="109930"/>
    <n v="45781"/>
    <n v="45823"/>
    <s v="Alberto"/>
    <n v="45806"/>
    <s v="FASE 2"/>
    <n v="45852"/>
    <n v="680"/>
    <s v="05/25"/>
    <n v="17.05"/>
    <s v="Sí"/>
    <n v="45131"/>
    <s v="Sí"/>
    <m/>
    <n v="18122"/>
    <n v="145124.64000000001"/>
    <n v="158"/>
    <n v="85"/>
    <n v="22"/>
    <n v="16"/>
    <s v="Última Llar"/>
    <s v="Sí"/>
    <s v="Si"/>
    <m/>
    <m/>
    <m/>
    <m/>
    <x v="7"/>
    <n v="0.17050000000000001"/>
    <n v="116"/>
    <n v="15"/>
    <x v="1"/>
    <n v="0.16485035931956699"/>
    <n v="1.3201550077321933"/>
    <n v="10993"/>
    <x v="2"/>
  </r>
  <r>
    <x v="45"/>
    <n v="43124"/>
    <x v="6586"/>
    <n v="569"/>
    <n v="45781"/>
    <n v="45987"/>
    <s v="Alberto"/>
    <m/>
    <m/>
    <n v="46013"/>
    <n v="0"/>
    <m/>
    <m/>
    <s v="Sí"/>
    <n v="45470"/>
    <m/>
    <m/>
    <n v="6929"/>
    <n v="6929"/>
    <m/>
    <m/>
    <n v="0"/>
    <n v="0"/>
    <s v="Una empresa especializada (veterinario)"/>
    <m/>
    <m/>
    <m/>
    <m/>
    <m/>
    <m/>
    <x v="7"/>
    <n v="0"/>
    <n v="0"/>
    <n v="7"/>
    <x v="1"/>
    <n v="12.177504393673111"/>
    <n v="12.177504393673111"/>
    <n v="56.9"/>
    <x v="0"/>
  </r>
  <r>
    <x v="45"/>
    <n v="43125"/>
    <x v="6587"/>
    <n v="1128"/>
    <n v="45781"/>
    <n v="45987"/>
    <s v="Alberto"/>
    <m/>
    <m/>
    <m/>
    <n v="0"/>
    <m/>
    <m/>
    <m/>
    <m/>
    <m/>
    <m/>
    <m/>
    <m/>
    <m/>
    <m/>
    <m/>
    <m/>
    <m/>
    <m/>
    <m/>
    <m/>
    <m/>
    <m/>
    <m/>
    <x v="7"/>
    <n v="0"/>
    <n v="0"/>
    <n v="0"/>
    <x v="0"/>
    <m/>
    <m/>
    <n v="112.8"/>
    <x v="0"/>
  </r>
  <r>
    <x v="45"/>
    <n v="43126"/>
    <x v="6588"/>
    <n v="1807"/>
    <n v="45781"/>
    <n v="45987"/>
    <s v="Alberto"/>
    <m/>
    <m/>
    <n v="46041"/>
    <n v="102"/>
    <m/>
    <n v="53.92"/>
    <s v="Sí"/>
    <n v="45446"/>
    <m/>
    <m/>
    <n v="5000"/>
    <m/>
    <m/>
    <m/>
    <m/>
    <m/>
    <s v="Recogida con el Consell Comarcal del Tarragonés"/>
    <m/>
    <m/>
    <m/>
    <m/>
    <m/>
    <m/>
    <x v="7"/>
    <n v="0.53920000000000001"/>
    <n v="55"/>
    <n v="6"/>
    <x v="1"/>
    <n v="2.7670171555063643"/>
    <m/>
    <n v="180.7"/>
    <x v="1"/>
  </r>
  <r>
    <x v="45"/>
    <n v="43127"/>
    <x v="6589"/>
    <n v="1345"/>
    <n v="45781"/>
    <n v="45987"/>
    <s v="Alberto"/>
    <m/>
    <m/>
    <m/>
    <n v="0"/>
    <m/>
    <m/>
    <m/>
    <m/>
    <m/>
    <m/>
    <m/>
    <m/>
    <m/>
    <m/>
    <m/>
    <m/>
    <m/>
    <m/>
    <m/>
    <m/>
    <m/>
    <m/>
    <m/>
    <x v="7"/>
    <n v="0"/>
    <n v="0"/>
    <n v="0"/>
    <x v="0"/>
    <m/>
    <m/>
    <n v="134.5"/>
    <x v="0"/>
  </r>
  <r>
    <x v="45"/>
    <n v="43128"/>
    <x v="6590"/>
    <n v="1232"/>
    <n v="45781"/>
    <n v="45987"/>
    <s v="Alberto"/>
    <m/>
    <m/>
    <n v="46049"/>
    <n v="0"/>
    <m/>
    <m/>
    <s v="No"/>
    <m/>
    <s v="No"/>
    <m/>
    <n v="0"/>
    <n v="0"/>
    <m/>
    <m/>
    <m/>
    <m/>
    <s v="No"/>
    <s v="No"/>
    <s v="No"/>
    <m/>
    <m/>
    <m/>
    <m/>
    <x v="7"/>
    <n v="0"/>
    <n v="0"/>
    <n v="7"/>
    <x v="1"/>
    <n v="0"/>
    <n v="0"/>
    <n v="123.2"/>
    <x v="0"/>
  </r>
  <r>
    <x v="45"/>
    <n v="43129"/>
    <x v="6591"/>
    <n v="6905"/>
    <n v="45781"/>
    <n v="45987"/>
    <s v="Alberto"/>
    <m/>
    <m/>
    <n v="45683"/>
    <n v="0"/>
    <m/>
    <m/>
    <s v="No"/>
    <m/>
    <s v="No"/>
    <m/>
    <n v="2500"/>
    <n v="30000"/>
    <n v="33"/>
    <n v="23"/>
    <n v="0"/>
    <n v="7"/>
    <s v="Consell Comarcal del Baix Camp el cual adjudicó el contrato a Asssociació Protectora de´Animals de Catalunya y Amics del Gats de Riudoms"/>
    <s v="No"/>
    <s v="No"/>
    <m/>
    <m/>
    <m/>
    <m/>
    <x v="7"/>
    <n v="0"/>
    <n v="0"/>
    <n v="11"/>
    <x v="1"/>
    <n v="0.3620564808110065"/>
    <n v="4.344677769732078"/>
    <n v="690.5"/>
    <x v="0"/>
  </r>
  <r>
    <x v="45"/>
    <n v="43130"/>
    <x v="6592"/>
    <n v="246"/>
    <n v="45782"/>
    <n v="45987"/>
    <s v="Alberto"/>
    <m/>
    <m/>
    <m/>
    <n v="0"/>
    <m/>
    <m/>
    <m/>
    <m/>
    <m/>
    <m/>
    <m/>
    <m/>
    <m/>
    <m/>
    <m/>
    <m/>
    <m/>
    <m/>
    <m/>
    <m/>
    <m/>
    <m/>
    <m/>
    <x v="7"/>
    <n v="0"/>
    <n v="0"/>
    <n v="0"/>
    <x v="0"/>
    <m/>
    <m/>
    <n v="24.6"/>
    <x v="0"/>
  </r>
  <r>
    <x v="45"/>
    <n v="43131"/>
    <x v="6593"/>
    <n v="8048"/>
    <n v="45782"/>
    <n v="45987"/>
    <s v="Alberto"/>
    <s v="8/10/25 Responde por email, reclamo registro de salida"/>
    <m/>
    <m/>
    <n v="445"/>
    <m/>
    <n v="85.39"/>
    <m/>
    <m/>
    <m/>
    <m/>
    <m/>
    <m/>
    <m/>
    <m/>
    <m/>
    <m/>
    <m/>
    <m/>
    <m/>
    <m/>
    <m/>
    <m/>
    <m/>
    <x v="7"/>
    <n v="0.85389999999999999"/>
    <n v="380"/>
    <n v="2"/>
    <x v="1"/>
    <m/>
    <m/>
    <n v="804.8"/>
    <x v="1"/>
  </r>
  <r>
    <x v="45"/>
    <n v="43132"/>
    <x v="6594"/>
    <n v="521"/>
    <n v="45782"/>
    <n v="45987"/>
    <s v="Alberto"/>
    <m/>
    <m/>
    <m/>
    <n v="0"/>
    <m/>
    <m/>
    <m/>
    <m/>
    <m/>
    <m/>
    <m/>
    <m/>
    <m/>
    <m/>
    <m/>
    <m/>
    <m/>
    <m/>
    <m/>
    <m/>
    <m/>
    <m/>
    <m/>
    <x v="7"/>
    <n v="0"/>
    <n v="0"/>
    <n v="0"/>
    <x v="0"/>
    <m/>
    <m/>
    <n v="52.1"/>
    <x v="0"/>
  </r>
  <r>
    <x v="45"/>
    <n v="43133"/>
    <x v="6595"/>
    <n v="8369"/>
    <n v="45782"/>
    <m/>
    <s v="Alberto"/>
    <n v="45859"/>
    <m/>
    <m/>
    <n v="110"/>
    <n v="45503"/>
    <n v="60"/>
    <s v="Sí"/>
    <n v="45503"/>
    <s v="No"/>
    <m/>
    <n v="14943.5"/>
    <n v="15000.98"/>
    <n v="338"/>
    <n v="49"/>
    <n v="1"/>
    <n v="1"/>
    <s v="CER Control de Aves SL, recogida núcleo zoológico Juan M Colome Bernandez, veterinario Clinica Vet. Quatre Camins, recogida e incineración Tanatorio de Mascotes 2021 SL, colonia Progat Roquetes"/>
    <s v="Sí"/>
    <s v="Sí"/>
    <m/>
    <m/>
    <m/>
    <m/>
    <x v="7"/>
    <n v="0.6"/>
    <n v="66"/>
    <n v="15"/>
    <x v="1"/>
    <n v="1.7855777273270403"/>
    <n v="1.7924459314135499"/>
    <n v="836.9"/>
    <x v="1"/>
  </r>
  <r>
    <x v="45"/>
    <n v="43134"/>
    <x v="6596"/>
    <n v="403"/>
    <n v="45782"/>
    <n v="45987"/>
    <s v="Alberto"/>
    <m/>
    <m/>
    <m/>
    <n v="0"/>
    <m/>
    <m/>
    <m/>
    <m/>
    <m/>
    <m/>
    <m/>
    <m/>
    <m/>
    <m/>
    <m/>
    <m/>
    <m/>
    <m/>
    <m/>
    <m/>
    <m/>
    <m/>
    <m/>
    <x v="7"/>
    <n v="0"/>
    <n v="0"/>
    <n v="0"/>
    <x v="0"/>
    <m/>
    <m/>
    <n v="40.299999999999997"/>
    <x v="0"/>
  </r>
  <r>
    <x v="45"/>
    <n v="43135"/>
    <x v="6597"/>
    <n v="525"/>
    <n v="45782"/>
    <n v="45987"/>
    <s v="Alberto"/>
    <m/>
    <m/>
    <n v="46073"/>
    <n v="0"/>
    <m/>
    <n v="0"/>
    <s v="No"/>
    <m/>
    <s v="No"/>
    <m/>
    <n v="500"/>
    <n v="500"/>
    <n v="0"/>
    <n v="3"/>
    <n v="0"/>
    <n v="0"/>
    <s v="Recogida Consell Comarcal de Tarrgonès"/>
    <s v="Sí"/>
    <s v="No"/>
    <m/>
    <m/>
    <m/>
    <m/>
    <x v="7"/>
    <n v="0"/>
    <n v="0"/>
    <n v="12"/>
    <x v="1"/>
    <n v="0.95238095238095233"/>
    <n v="0.95238095238095233"/>
    <n v="52.5"/>
    <x v="0"/>
  </r>
  <r>
    <x v="45"/>
    <n v="43905"/>
    <x v="6598"/>
    <n v="30810"/>
    <n v="45782"/>
    <n v="45956"/>
    <s v="Alberto"/>
    <m/>
    <m/>
    <s v="19/11/25 recojo el registro que tiene fecha de salida del 16/06/25"/>
    <n v="796"/>
    <s v="05/25"/>
    <n v="70"/>
    <s v="Sí"/>
    <n v="45842"/>
    <s v="Sí"/>
    <n v="6"/>
    <n v="10000"/>
    <n v="20000"/>
    <n v="31"/>
    <n v="2"/>
    <m/>
    <m/>
    <s v="Consell Comarcal del Tarragonés"/>
    <s v="Sí lo realiza la policía"/>
    <s v="No"/>
    <m/>
    <m/>
    <m/>
    <m/>
    <x v="7"/>
    <n v="0.7"/>
    <n v="557"/>
    <n v="14"/>
    <x v="1"/>
    <n v="0.32456994482310936"/>
    <n v="0.64913988964621872"/>
    <n v="3081"/>
    <x v="1"/>
  </r>
  <r>
    <x v="45"/>
    <n v="43137"/>
    <x v="6599"/>
    <n v="2803"/>
    <n v="45782"/>
    <n v="45987"/>
    <s v="Alberto"/>
    <m/>
    <m/>
    <m/>
    <n v="0"/>
    <m/>
    <m/>
    <m/>
    <m/>
    <m/>
    <m/>
    <m/>
    <m/>
    <m/>
    <m/>
    <m/>
    <m/>
    <m/>
    <m/>
    <m/>
    <m/>
    <m/>
    <m/>
    <m/>
    <x v="7"/>
    <n v="0"/>
    <n v="0"/>
    <n v="0"/>
    <x v="0"/>
    <m/>
    <m/>
    <n v="280.3"/>
    <x v="0"/>
  </r>
  <r>
    <x v="45"/>
    <n v="43902"/>
    <x v="6600"/>
    <n v="3667"/>
    <n v="45782"/>
    <n v="45987"/>
    <s v="Alberto"/>
    <m/>
    <m/>
    <n v="46037"/>
    <n v="0"/>
    <m/>
    <m/>
    <s v="Sí"/>
    <n v="45925"/>
    <s v="No"/>
    <m/>
    <n v="5130"/>
    <n v="6000"/>
    <n v="15"/>
    <n v="1"/>
    <m/>
    <m/>
    <s v="Empresa privada de recogida"/>
    <s v="Sí"/>
    <s v="No"/>
    <m/>
    <m/>
    <m/>
    <m/>
    <x v="7"/>
    <n v="0"/>
    <n v="0"/>
    <n v="10"/>
    <x v="1"/>
    <n v="1.3989637305699483"/>
    <n v="1.6362148895554949"/>
    <n v="366.7"/>
    <x v="0"/>
  </r>
  <r>
    <x v="45"/>
    <n v="43138"/>
    <x v="6601"/>
    <n v="3827"/>
    <n v="45782"/>
    <n v="45823"/>
    <s v="Alberto"/>
    <s v="23/05/25 Incompleta"/>
    <s v="FASE 2"/>
    <s v="25/09/0285 y 1/10/25"/>
    <n v="135"/>
    <s v="?"/>
    <n v="0.8"/>
    <s v="No"/>
    <m/>
    <s v="No"/>
    <n v="0"/>
    <n v="3500"/>
    <n v="3500"/>
    <n v="21"/>
    <n v="15"/>
    <m/>
    <m/>
    <s v="Clinica Veterinaria Animalons, Portectora Engrescades y colaboración con Profauna"/>
    <s v="No"/>
    <s v="?"/>
    <m/>
    <m/>
    <m/>
    <m/>
    <x v="7"/>
    <n v="0.8"/>
    <n v="108"/>
    <n v="13"/>
    <x v="1"/>
    <n v="0.91455448131695849"/>
    <n v="0.91455448131695849"/>
    <n v="382.7"/>
    <x v="1"/>
  </r>
  <r>
    <x v="45"/>
    <n v="43139"/>
    <x v="6602"/>
    <n v="2800"/>
    <n v="45782"/>
    <n v="45987"/>
    <s v="Alberto"/>
    <m/>
    <m/>
    <n v="46037"/>
    <n v="0"/>
    <m/>
    <m/>
    <s v="No"/>
    <m/>
    <s v="No"/>
    <m/>
    <n v="600"/>
    <n v="600"/>
    <n v="0"/>
    <n v="0"/>
    <n v="0"/>
    <n v="0"/>
    <s v="Convenio con Sociedad Protectora de Animales de Cataluña"/>
    <s v="Sí"/>
    <s v="Sí"/>
    <m/>
    <m/>
    <m/>
    <m/>
    <x v="7"/>
    <n v="0"/>
    <n v="0"/>
    <n v="11"/>
    <x v="1"/>
    <n v="0.21428571428571427"/>
    <n v="0.21428571428571427"/>
    <n v="280"/>
    <x v="0"/>
  </r>
  <r>
    <x v="45"/>
    <n v="43140"/>
    <x v="6603"/>
    <n v="3672"/>
    <n v="45782"/>
    <n v="45987"/>
    <s v="Alberto"/>
    <m/>
    <m/>
    <n v="46044"/>
    <n v="0"/>
    <m/>
    <n v="20"/>
    <s v="Sí"/>
    <n v="45925"/>
    <s v="No"/>
    <m/>
    <n v="10000"/>
    <n v="10000"/>
    <n v="4"/>
    <n v="119"/>
    <n v="0"/>
    <n v="2"/>
    <s v="Veterinaria Ca Banach y SPAC Protectora"/>
    <s v="No"/>
    <s v="No"/>
    <m/>
    <m/>
    <m/>
    <m/>
    <x v="7"/>
    <n v="0.2"/>
    <n v="0"/>
    <n v="13"/>
    <x v="1"/>
    <n v="2.7233115468409586"/>
    <n v="2.7233115468409586"/>
    <n v="367.2"/>
    <x v="0"/>
  </r>
  <r>
    <x v="45"/>
    <n v="43142"/>
    <x v="6604"/>
    <n v="1583"/>
    <n v="45782"/>
    <n v="45987"/>
    <s v="Alberto"/>
    <m/>
    <m/>
    <m/>
    <n v="0"/>
    <m/>
    <m/>
    <m/>
    <m/>
    <m/>
    <m/>
    <m/>
    <m/>
    <m/>
    <m/>
    <m/>
    <m/>
    <m/>
    <m/>
    <m/>
    <m/>
    <m/>
    <m/>
    <m/>
    <x v="7"/>
    <n v="0"/>
    <n v="0"/>
    <n v="0"/>
    <x v="0"/>
    <m/>
    <m/>
    <n v="158.30000000000001"/>
    <x v="0"/>
  </r>
  <r>
    <x v="45"/>
    <n v="43143"/>
    <x v="6605"/>
    <n v="50"/>
    <n v="45782"/>
    <n v="45987"/>
    <s v="Alberto"/>
    <m/>
    <m/>
    <n v="46037"/>
    <n v="8"/>
    <m/>
    <n v="95"/>
    <s v="No"/>
    <m/>
    <s v="No"/>
    <m/>
    <n v="650"/>
    <n v="650"/>
    <n v="0"/>
    <n v="0"/>
    <n v="0"/>
    <n v="0"/>
    <s v="No"/>
    <s v="No"/>
    <m/>
    <m/>
    <m/>
    <m/>
    <m/>
    <x v="7"/>
    <n v="0.95"/>
    <n v="8"/>
    <n v="12"/>
    <x v="1"/>
    <n v="13"/>
    <n v="13"/>
    <n v="5"/>
    <x v="1"/>
  </r>
  <r>
    <x v="45"/>
    <n v="43144"/>
    <x v="6606"/>
    <n v="1828"/>
    <n v="45782"/>
    <s v="2o envio"/>
    <s v="Alberto"/>
    <s v="11/06/25 reclamo datos por segundo registro de entrada 06/05/25 No tienen animales fallecidos recogidos? Disponibilidad servicio recogida de animales"/>
    <s v="FASE 2"/>
    <m/>
    <n v="0"/>
    <m/>
    <m/>
    <s v="No"/>
    <m/>
    <s v="No"/>
    <n v="0"/>
    <n v="0"/>
    <n v="3207.46"/>
    <n v="11"/>
    <n v="3"/>
    <n v="0"/>
    <n v="0"/>
    <s v="Consell Comarcal del Tarragonès para la recogida de animales, Associació   Gats   4   pobles"/>
    <s v="Si"/>
    <s v="No"/>
    <m/>
    <m/>
    <m/>
    <m/>
    <x v="7"/>
    <n v="0"/>
    <n v="0"/>
    <n v="12"/>
    <x v="1"/>
    <n v="0"/>
    <n v="1.7546280087527353"/>
    <n v="182.8"/>
    <x v="0"/>
  </r>
  <r>
    <x v="45"/>
    <n v="43145"/>
    <x v="6607"/>
    <n v="5819"/>
    <n v="45782"/>
    <n v="45987"/>
    <s v="Alberto"/>
    <m/>
    <m/>
    <n v="46003"/>
    <n v="384"/>
    <n v="2025"/>
    <n v="25"/>
    <s v="Sí"/>
    <n v="44971"/>
    <s v="Sí"/>
    <n v="44"/>
    <n v="5000"/>
    <n v="5000"/>
    <n v="42"/>
    <n v="0"/>
    <n v="0"/>
    <n v="0"/>
    <s v="El Consell Comarcal del Baix Camp se ocupa de licitar y contratar a la empresa de recogida de animales"/>
    <s v="No"/>
    <s v="No"/>
    <m/>
    <m/>
    <m/>
    <m/>
    <x v="7"/>
    <n v="0.25"/>
    <n v="96"/>
    <n v="16"/>
    <x v="2"/>
    <n v="0.85925416738271176"/>
    <n v="0.85925416738271176"/>
    <n v="581.9"/>
    <x v="1"/>
  </r>
  <r>
    <x v="45"/>
    <n v="43146"/>
    <x v="6608"/>
    <n v="46"/>
    <n v="45782"/>
    <n v="45987"/>
    <s v="Alberto"/>
    <m/>
    <m/>
    <m/>
    <n v="0"/>
    <m/>
    <m/>
    <m/>
    <m/>
    <m/>
    <m/>
    <m/>
    <m/>
    <m/>
    <m/>
    <m/>
    <m/>
    <m/>
    <m/>
    <m/>
    <m/>
    <m/>
    <m/>
    <m/>
    <x v="7"/>
    <n v="0"/>
    <n v="0"/>
    <n v="0"/>
    <x v="0"/>
    <m/>
    <m/>
    <n v="4.5999999999999996"/>
    <x v="0"/>
  </r>
  <r>
    <x v="45"/>
    <n v="43044"/>
    <x v="6609"/>
    <n v="5594"/>
    <n v="45782"/>
    <n v="45987"/>
    <s v="Alberto"/>
    <m/>
    <m/>
    <n v="46020"/>
    <n v="160"/>
    <n v="46006"/>
    <n v="85"/>
    <s v="No"/>
    <m/>
    <s v="No"/>
    <m/>
    <n v="3500"/>
    <n v="3500"/>
    <n v="3"/>
    <n v="25"/>
    <n v="0"/>
    <n v="9"/>
    <s v="ACOLAMA asociación, empresa serproanimal para recogida"/>
    <s v="Sí"/>
    <s v="No"/>
    <m/>
    <m/>
    <m/>
    <m/>
    <x v="7"/>
    <n v="0.85"/>
    <n v="136"/>
    <n v="14"/>
    <x v="1"/>
    <n v="0.62567036110117979"/>
    <n v="0.62567036110117979"/>
    <n v="559.4"/>
    <x v="1"/>
  </r>
  <r>
    <x v="45"/>
    <n v="43147"/>
    <x v="6610"/>
    <n v="626"/>
    <n v="45782"/>
    <n v="45987"/>
    <s v="Alberto"/>
    <m/>
    <m/>
    <n v="46035"/>
    <n v="14"/>
    <s v="06/25"/>
    <n v="71.42"/>
    <s v="No"/>
    <m/>
    <s v="No"/>
    <n v="71.430000000000007"/>
    <m/>
    <m/>
    <n v="0"/>
    <n v="0"/>
    <n v="0"/>
    <n v="0"/>
    <s v="No"/>
    <s v="No"/>
    <s v="No"/>
    <m/>
    <m/>
    <m/>
    <m/>
    <x v="7"/>
    <n v="0.71420000000000006"/>
    <n v="10"/>
    <n v="13"/>
    <x v="1"/>
    <m/>
    <m/>
    <n v="62.6"/>
    <x v="1"/>
  </r>
  <r>
    <x v="45"/>
    <n v="43148"/>
    <x v="6611"/>
    <n v="141151"/>
    <n v="45782"/>
    <n v="45956"/>
    <s v="Alberto"/>
    <m/>
    <m/>
    <n v="45941"/>
    <n v="3000"/>
    <n v="45789"/>
    <n v="50"/>
    <s v="Sí"/>
    <n v="45504"/>
    <s v="Sí"/>
    <n v="12.13"/>
    <n v="25638"/>
    <n v="18029"/>
    <n v="117"/>
    <n v="104"/>
    <s v=""/>
    <s v=""/>
    <s v="Protectora d´animals i plantes de Tarragona, recogida con L´Última Llar i veterinari pel CRAAMT"/>
    <s v="Sí"/>
    <s v="Sí"/>
    <m/>
    <m/>
    <m/>
    <m/>
    <x v="7"/>
    <n v="0.5"/>
    <n v="1500"/>
    <n v="16"/>
    <x v="2"/>
    <n v="0.1816352700299679"/>
    <n v="0.12772846100984053"/>
    <n v="14115.1"/>
    <x v="1"/>
  </r>
  <r>
    <x v="45"/>
    <n v="43149"/>
    <x v="6612"/>
    <n v="936"/>
    <n v="45782"/>
    <n v="45987"/>
    <s v="Alberto"/>
    <m/>
    <m/>
    <m/>
    <n v="0"/>
    <m/>
    <m/>
    <m/>
    <m/>
    <m/>
    <m/>
    <m/>
    <m/>
    <m/>
    <m/>
    <m/>
    <m/>
    <m/>
    <m/>
    <m/>
    <m/>
    <m/>
    <m/>
    <m/>
    <x v="7"/>
    <n v="0"/>
    <n v="0"/>
    <n v="0"/>
    <x v="0"/>
    <m/>
    <m/>
    <n v="93.6"/>
    <x v="0"/>
  </r>
  <r>
    <x v="45"/>
    <n v="43150"/>
    <x v="6613"/>
    <n v="1632"/>
    <n v="45782"/>
    <n v="45988"/>
    <s v="Alberto"/>
    <m/>
    <m/>
    <n v="46007"/>
    <n v="21"/>
    <n v="45947"/>
    <n v="5"/>
    <s v="No"/>
    <m/>
    <s v="Sí"/>
    <n v="5"/>
    <n v="1250"/>
    <n v="1250"/>
    <n v="3"/>
    <n v="5"/>
    <n v="0"/>
    <n v="2"/>
    <s v="Veterinaia de Falset"/>
    <s v="No"/>
    <s v="No"/>
    <m/>
    <m/>
    <m/>
    <m/>
    <x v="7"/>
    <n v="0.05"/>
    <n v="1"/>
    <n v="15"/>
    <x v="1"/>
    <n v="0.76593137254901966"/>
    <n v="0.76593137254901966"/>
    <n v="163.19999999999999"/>
    <x v="1"/>
  </r>
  <r>
    <x v="45"/>
    <n v="43151"/>
    <x v="6614"/>
    <n v="119"/>
    <n v="45782"/>
    <n v="45988"/>
    <s v="Alberto"/>
    <m/>
    <m/>
    <n v="46058"/>
    <n v="0"/>
    <m/>
    <m/>
    <s v="No"/>
    <m/>
    <s v="No"/>
    <m/>
    <n v="0"/>
    <n v="0"/>
    <m/>
    <m/>
    <m/>
    <m/>
    <s v="No consta"/>
    <s v="No consta"/>
    <s v="No consta"/>
    <m/>
    <m/>
    <m/>
    <m/>
    <x v="7"/>
    <n v="0"/>
    <n v="0"/>
    <n v="7"/>
    <x v="1"/>
    <n v="0"/>
    <n v="0"/>
    <n v="11.9"/>
    <x v="0"/>
  </r>
  <r>
    <x v="45"/>
    <n v="43152"/>
    <x v="6615"/>
    <n v="631"/>
    <n v="45782"/>
    <m/>
    <s v="Alberto"/>
    <s v="11/06/25 Faltan perros y gatos recogidos"/>
    <m/>
    <m/>
    <n v="0"/>
    <m/>
    <n v="0"/>
    <s v="No"/>
    <m/>
    <s v="No"/>
    <m/>
    <n v="10000"/>
    <m/>
    <m/>
    <m/>
    <m/>
    <m/>
    <s v="Asociación Ampare caducado, ahora con Consejo Comarcal"/>
    <s v="No"/>
    <s v="No"/>
    <m/>
    <m/>
    <m/>
    <m/>
    <x v="7"/>
    <n v="0"/>
    <n v="0"/>
    <n v="7"/>
    <x v="1"/>
    <n v="15.847860538827259"/>
    <m/>
    <n v="63.1"/>
    <x v="0"/>
  </r>
  <r>
    <x v="45"/>
    <n v="43153"/>
    <x v="6616"/>
    <n v="17984"/>
    <n v="45782"/>
    <n v="45988"/>
    <s v="Alberto"/>
    <m/>
    <m/>
    <m/>
    <n v="0"/>
    <m/>
    <m/>
    <m/>
    <m/>
    <m/>
    <m/>
    <m/>
    <m/>
    <m/>
    <m/>
    <m/>
    <m/>
    <m/>
    <m/>
    <m/>
    <m/>
    <m/>
    <m/>
    <m/>
    <x v="7"/>
    <n v="0"/>
    <n v="0"/>
    <n v="0"/>
    <x v="0"/>
    <m/>
    <m/>
    <n v="1798.4"/>
    <x v="0"/>
  </r>
  <r>
    <x v="45"/>
    <n v="43154"/>
    <x v="6617"/>
    <n v="137"/>
    <n v="45782"/>
    <n v="45988"/>
    <s v="Alberto"/>
    <m/>
    <m/>
    <n v="46056"/>
    <n v="0"/>
    <m/>
    <m/>
    <s v="No"/>
    <m/>
    <s v="No tienen datos"/>
    <m/>
    <n v="50"/>
    <n v="50"/>
    <m/>
    <m/>
    <m/>
    <m/>
    <s v="No"/>
    <s v="No"/>
    <s v="No"/>
    <m/>
    <m/>
    <m/>
    <m/>
    <x v="7"/>
    <n v="0"/>
    <n v="0"/>
    <n v="7"/>
    <x v="1"/>
    <n v="0.36496350364963503"/>
    <n v="0.36496350364963503"/>
    <n v="13.7"/>
    <x v="0"/>
  </r>
  <r>
    <x v="45"/>
    <n v="43155"/>
    <x v="6618"/>
    <n v="35265"/>
    <n v="45782"/>
    <s v="11/06/25 ID HP2RTCVFD"/>
    <s v="Alberto"/>
    <s v="15/05/25 Incompleta solo contesta convenios"/>
    <s v="FASE 2"/>
    <n v="45930"/>
    <n v="560"/>
    <m/>
    <n v="70"/>
    <s v="Sí"/>
    <n v="45474"/>
    <s v="No"/>
    <m/>
    <n v="8000"/>
    <n v="60000"/>
    <n v="176"/>
    <n v="176"/>
    <n v="0"/>
    <n v="21"/>
    <s v="Progat Tortosa CER y Petjades del l´Ebre gestiona refugio y veterinario"/>
    <s v="Sí"/>
    <s v="Sí"/>
    <m/>
    <m/>
    <m/>
    <m/>
    <x v="7"/>
    <n v="0.7"/>
    <n v="392"/>
    <n v="14"/>
    <x v="1"/>
    <n v="0.22685382106904864"/>
    <n v="1.7014036580178646"/>
    <n v="3526.5"/>
    <x v="1"/>
  </r>
  <r>
    <x v="45"/>
    <n v="43156"/>
    <x v="6619"/>
    <n v="6551"/>
    <n v="45782"/>
    <m/>
    <s v="Alberto"/>
    <n v="45796"/>
    <s v="OK"/>
    <m/>
    <n v="356"/>
    <s v="07/24"/>
    <n v="0.72"/>
    <s v="No"/>
    <m/>
    <s v="No"/>
    <n v="0"/>
    <n v="0"/>
    <n v="0"/>
    <n v="22"/>
    <n v="0"/>
    <n v="2"/>
    <n v="3"/>
    <s v="ProGat Ulldecona i Seproanimal Vinaròs"/>
    <s v="No"/>
    <s v="No"/>
    <m/>
    <m/>
    <m/>
    <m/>
    <x v="7"/>
    <n v="0.72"/>
    <n v="256"/>
    <n v="15"/>
    <x v="1"/>
    <n v="0"/>
    <n v="0"/>
    <n v="655.1"/>
    <x v="1"/>
  </r>
  <r>
    <x v="45"/>
    <n v="43157"/>
    <x v="6620"/>
    <n v="416"/>
    <n v="45782"/>
    <n v="45988"/>
    <s v="Alberto"/>
    <m/>
    <m/>
    <m/>
    <n v="0"/>
    <m/>
    <m/>
    <m/>
    <m/>
    <m/>
    <m/>
    <m/>
    <m/>
    <m/>
    <m/>
    <m/>
    <m/>
    <m/>
    <m/>
    <m/>
    <m/>
    <m/>
    <m/>
    <m/>
    <x v="7"/>
    <n v="0"/>
    <n v="0"/>
    <n v="0"/>
    <x v="0"/>
    <m/>
    <m/>
    <n v="41.6"/>
    <x v="0"/>
  </r>
  <r>
    <x v="45"/>
    <n v="43158"/>
    <x v="6621"/>
    <n v="89"/>
    <n v="45782"/>
    <n v="45988"/>
    <s v="Alberto"/>
    <m/>
    <m/>
    <m/>
    <n v="0"/>
    <m/>
    <m/>
    <m/>
    <m/>
    <m/>
    <m/>
    <m/>
    <m/>
    <m/>
    <m/>
    <m/>
    <m/>
    <m/>
    <m/>
    <m/>
    <m/>
    <m/>
    <m/>
    <m/>
    <x v="7"/>
    <n v="0"/>
    <n v="0"/>
    <n v="0"/>
    <x v="0"/>
    <m/>
    <m/>
    <n v="8.9"/>
    <x v="0"/>
  </r>
  <r>
    <x v="45"/>
    <n v="43159"/>
    <x v="6622"/>
    <n v="97"/>
    <n v="45782"/>
    <n v="45988"/>
    <s v="Alberto"/>
    <m/>
    <m/>
    <n v="46001"/>
    <n v="0"/>
    <m/>
    <m/>
    <s v="No"/>
    <m/>
    <s v="No"/>
    <m/>
    <n v="500"/>
    <n v="500"/>
    <m/>
    <m/>
    <n v="0"/>
    <n v="0"/>
    <s v="No"/>
    <s v="No"/>
    <m/>
    <m/>
    <m/>
    <m/>
    <m/>
    <x v="7"/>
    <n v="0"/>
    <n v="0"/>
    <n v="8"/>
    <x v="1"/>
    <n v="5.1546391752577323"/>
    <n v="5.1546391752577323"/>
    <n v="9.6999999999999993"/>
    <x v="0"/>
  </r>
  <r>
    <x v="45"/>
    <n v="43160"/>
    <x v="6623"/>
    <n v="1951"/>
    <n v="45782"/>
    <n v="45988"/>
    <s v="Alberto"/>
    <m/>
    <m/>
    <m/>
    <n v="0"/>
    <m/>
    <m/>
    <m/>
    <m/>
    <m/>
    <m/>
    <m/>
    <m/>
    <m/>
    <m/>
    <m/>
    <m/>
    <m/>
    <m/>
    <m/>
    <m/>
    <m/>
    <m/>
    <m/>
    <x v="7"/>
    <n v="0"/>
    <n v="0"/>
    <n v="0"/>
    <x v="0"/>
    <m/>
    <m/>
    <n v="195.1"/>
    <x v="0"/>
  </r>
  <r>
    <x v="45"/>
    <n v="43161"/>
    <x v="6624"/>
    <n v="25047"/>
    <n v="45782"/>
    <m/>
    <s v="Alberto"/>
    <n v="45785"/>
    <s v="OK"/>
    <m/>
    <n v="727"/>
    <n v="2024"/>
    <n v="0.41949999999999998"/>
    <s v="No"/>
    <m/>
    <s v="No"/>
    <n v="0"/>
    <n v="20000"/>
    <n v="45000"/>
    <n v="115"/>
    <n v="103"/>
    <n v="5"/>
    <m/>
    <s v="protectora Vallsgat para la gestión de las colonias de gatos y contratamos los servicios de la protectora SPAC para la gestión de los animales abandonados"/>
    <s v="No"/>
    <s v="No"/>
    <m/>
    <m/>
    <m/>
    <m/>
    <x v="7"/>
    <n v="0.41949999999999998"/>
    <n v="305"/>
    <n v="14"/>
    <x v="1"/>
    <n v="0.79849882221423718"/>
    <n v="1.7966223499820337"/>
    <n v="2504.6999999999998"/>
    <x v="1"/>
  </r>
  <r>
    <x v="45"/>
    <n v="43162"/>
    <x v="6625"/>
    <n v="7104"/>
    <n v="45782"/>
    <m/>
    <s v="Alberto"/>
    <n v="45936"/>
    <m/>
    <m/>
    <n v="415"/>
    <s v="07/25"/>
    <n v="40"/>
    <s v="Sí"/>
    <n v="45869"/>
    <s v="Sí"/>
    <n v="1.7"/>
    <n v="12000"/>
    <n v="20000"/>
    <n v="39"/>
    <n v="1"/>
    <m/>
    <m/>
    <s v="recollida d’animals abandonats amb el Consell Comarcal del Baix Camp, ubicat a la població de Reus"/>
    <s v="Sí?"/>
    <s v="No"/>
    <m/>
    <m/>
    <m/>
    <m/>
    <x v="7"/>
    <n v="0.4"/>
    <n v="166"/>
    <n v="14"/>
    <x v="1"/>
    <n v="1.6891891891891893"/>
    <n v="2.8153153153153152"/>
    <n v="710.4"/>
    <x v="1"/>
  </r>
  <r>
    <x v="45"/>
    <n v="43163"/>
    <x v="6626"/>
    <n v="40440"/>
    <n v="45782"/>
    <n v="45988"/>
    <s v="Alberto"/>
    <m/>
    <m/>
    <n v="46058"/>
    <n v="2220"/>
    <m/>
    <n v="16.53"/>
    <m/>
    <m/>
    <m/>
    <m/>
    <m/>
    <m/>
    <n v="116"/>
    <n v="0"/>
    <n v="1"/>
    <n v="11"/>
    <s v="Recogida con Associació Spac Torredembarra"/>
    <m/>
    <m/>
    <m/>
    <m/>
    <m/>
    <m/>
    <x v="7"/>
    <n v="0.1653"/>
    <n v="367"/>
    <n v="7"/>
    <x v="1"/>
    <m/>
    <m/>
    <n v="4044"/>
    <x v="1"/>
  </r>
  <r>
    <x v="45"/>
    <n v="43164"/>
    <x v="6627"/>
    <n v="506"/>
    <n v="45782"/>
    <n v="45988"/>
    <s v="Alberto"/>
    <m/>
    <m/>
    <n v="46044"/>
    <n v="0"/>
    <m/>
    <m/>
    <s v="No"/>
    <m/>
    <s v="No"/>
    <m/>
    <n v="0"/>
    <n v="0"/>
    <n v="0"/>
    <n v="0"/>
    <n v="0"/>
    <n v="0"/>
    <s v="Consell Comarcal del Tarragonès"/>
    <s v="No"/>
    <s v="No"/>
    <m/>
    <m/>
    <m/>
    <m/>
    <x v="7"/>
    <n v="0"/>
    <n v="0"/>
    <n v="11"/>
    <x v="1"/>
    <n v="0"/>
    <n v="0"/>
    <n v="50.6"/>
    <x v="0"/>
  </r>
  <r>
    <x v="45"/>
    <n v="43165"/>
    <x v="6628"/>
    <n v="723"/>
    <n v="45782"/>
    <s v="11/06/25 55HSSX1R1"/>
    <s v="Alberto"/>
    <s v="16/05/25 Incompleta"/>
    <s v="FASE 2"/>
    <m/>
    <n v="75"/>
    <n v="2024"/>
    <n v="0.1066"/>
    <m/>
    <m/>
    <m/>
    <m/>
    <n v="0"/>
    <n v="0"/>
    <n v="0"/>
    <n v="0"/>
    <n v="0"/>
    <n v="1"/>
    <s v="gats Boig per tu de Vilabella, SPAC recogida y Monica Alcocer Rodriguez veterinaria"/>
    <s v="?"/>
    <s v="?"/>
    <m/>
    <m/>
    <m/>
    <m/>
    <x v="7"/>
    <n v="0.1066"/>
    <n v="8"/>
    <n v="12"/>
    <x v="1"/>
    <n v="0"/>
    <n v="0"/>
    <n v="72.3"/>
    <x v="1"/>
  </r>
  <r>
    <x v="45"/>
    <n v="43175"/>
    <x v="6629"/>
    <n v="608"/>
    <n v="45782"/>
    <m/>
    <s v="Alberto"/>
    <s v="21/05/25 CARTA"/>
    <s v="OK"/>
    <m/>
    <n v="144"/>
    <s v="01/25"/>
    <n v="31.25"/>
    <s v="No"/>
    <m/>
    <s v="No"/>
    <n v="0"/>
    <n v="5000"/>
    <n v="5000"/>
    <n v="0"/>
    <n v="0"/>
    <n v="0"/>
    <n v="0"/>
    <s v="No"/>
    <s v="No"/>
    <s v="No"/>
    <m/>
    <m/>
    <m/>
    <m/>
    <x v="7"/>
    <n v="0.3125"/>
    <n v="45"/>
    <n v="15"/>
    <x v="1"/>
    <n v="8.223684210526315"/>
    <n v="8.223684210526315"/>
    <n v="60.8"/>
    <x v="3"/>
  </r>
  <r>
    <x v="45"/>
    <n v="43166"/>
    <x v="6630"/>
    <n v="2451"/>
    <n v="45782"/>
    <s v="13/07/25 67MD2FHYB"/>
    <s v="Alberto"/>
    <n v="45826"/>
    <s v="FASE 2"/>
    <s v="Por un error no me mandaron el adjunto con la respuesta del 06/06/25"/>
    <n v="70"/>
    <n v="45806"/>
    <n v="37"/>
    <s v="No"/>
    <m/>
    <s v="Sí"/>
    <n v="37"/>
    <m/>
    <n v="1600"/>
    <n v="14"/>
    <n v="11"/>
    <n v="0"/>
    <n v="8"/>
    <s v="Asociación 4 gats y Consejo Comarcal del Tarragonès"/>
    <s v="No"/>
    <s v="No"/>
    <m/>
    <m/>
    <m/>
    <m/>
    <x v="7"/>
    <n v="0.37"/>
    <n v="26"/>
    <n v="14"/>
    <x v="1"/>
    <m/>
    <n v="0.65279477764177885"/>
    <n v="245.1"/>
    <x v="1"/>
  </r>
  <r>
    <x v="45"/>
    <n v="43168"/>
    <x v="6631"/>
    <n v="111"/>
    <n v="45782"/>
    <n v="45988"/>
    <s v="Alberto"/>
    <m/>
    <m/>
    <n v="46031"/>
    <n v="30"/>
    <n v="46003"/>
    <n v="12"/>
    <s v="No"/>
    <m/>
    <s v="No"/>
    <m/>
    <n v="200"/>
    <n v="200"/>
    <n v="0"/>
    <n v="0"/>
    <n v="0"/>
    <n v="0"/>
    <s v="No"/>
    <s v="No"/>
    <s v="No"/>
    <m/>
    <m/>
    <m/>
    <m/>
    <x v="7"/>
    <n v="0.12"/>
    <n v="4"/>
    <n v="14"/>
    <x v="1"/>
    <n v="1.8018018018018018"/>
    <n v="1.8018018018018018"/>
    <n v="11.1"/>
    <x v="3"/>
  </r>
  <r>
    <x v="45"/>
    <n v="43167"/>
    <x v="6632"/>
    <n v="610"/>
    <n v="45782"/>
    <n v="45988"/>
    <s v="Alberto"/>
    <m/>
    <m/>
    <m/>
    <n v="0"/>
    <m/>
    <m/>
    <m/>
    <m/>
    <m/>
    <m/>
    <m/>
    <m/>
    <m/>
    <m/>
    <m/>
    <m/>
    <m/>
    <m/>
    <m/>
    <m/>
    <m/>
    <m/>
    <m/>
    <x v="7"/>
    <n v="0"/>
    <n v="0"/>
    <n v="0"/>
    <x v="0"/>
    <m/>
    <m/>
    <n v="61"/>
    <x v="0"/>
  </r>
  <r>
    <x v="45"/>
    <n v="43169"/>
    <x v="6633"/>
    <n v="553"/>
    <n v="45782"/>
    <n v="45988"/>
    <s v="Alberto"/>
    <m/>
    <m/>
    <m/>
    <n v="0"/>
    <m/>
    <m/>
    <m/>
    <m/>
    <m/>
    <m/>
    <m/>
    <m/>
    <m/>
    <m/>
    <m/>
    <m/>
    <m/>
    <m/>
    <m/>
    <m/>
    <m/>
    <m/>
    <m/>
    <x v="7"/>
    <n v="0"/>
    <n v="0"/>
    <n v="0"/>
    <x v="0"/>
    <m/>
    <m/>
    <n v="55.3"/>
    <x v="0"/>
  </r>
  <r>
    <x v="45"/>
    <n v="43170"/>
    <x v="6634"/>
    <n v="1374"/>
    <n v="45782"/>
    <n v="45988"/>
    <s v="Alberto"/>
    <m/>
    <m/>
    <m/>
    <n v="0"/>
    <m/>
    <m/>
    <m/>
    <m/>
    <m/>
    <m/>
    <m/>
    <m/>
    <m/>
    <m/>
    <m/>
    <m/>
    <m/>
    <m/>
    <m/>
    <m/>
    <m/>
    <m/>
    <m/>
    <x v="7"/>
    <n v="0"/>
    <n v="0"/>
    <n v="0"/>
    <x v="0"/>
    <m/>
    <m/>
    <n v="137.4"/>
    <x v="0"/>
  </r>
  <r>
    <x v="45"/>
    <n v="43171"/>
    <x v="6635"/>
    <n v="23826"/>
    <n v="45782"/>
    <n v="45988"/>
    <s v="Alberto"/>
    <m/>
    <m/>
    <n v="46003"/>
    <n v="500"/>
    <n v="2023"/>
    <n v="80"/>
    <s v="Dicen que la ley no les obliga"/>
    <m/>
    <s v="Sí"/>
    <m/>
    <n v="10000"/>
    <n v="20000"/>
    <m/>
    <m/>
    <m/>
    <m/>
    <s v="&quot;Se colabora con&quot; Associación Progat Vila-seca y l´Última Llar"/>
    <s v="No"/>
    <s v="No"/>
    <m/>
    <m/>
    <m/>
    <m/>
    <x v="7"/>
    <n v="0.8"/>
    <n v="400"/>
    <n v="10"/>
    <x v="1"/>
    <n v="0.41970956098379919"/>
    <n v="0.83941912196759838"/>
    <n v="2382.6"/>
    <x v="1"/>
  </r>
  <r>
    <x v="45"/>
    <n v="43172"/>
    <x v="6636"/>
    <n v="468"/>
    <n v="45782"/>
    <n v="45988"/>
    <s v="Alberto"/>
    <m/>
    <m/>
    <m/>
    <n v="0"/>
    <m/>
    <m/>
    <m/>
    <m/>
    <m/>
    <m/>
    <m/>
    <m/>
    <m/>
    <m/>
    <m/>
    <m/>
    <m/>
    <m/>
    <m/>
    <m/>
    <m/>
    <m/>
    <m/>
    <x v="7"/>
    <n v="0"/>
    <n v="0"/>
    <n v="0"/>
    <x v="0"/>
    <m/>
    <m/>
    <n v="46.8"/>
    <x v="0"/>
  </r>
  <r>
    <x v="45"/>
    <n v="43173"/>
    <x v="6637"/>
    <n v="128"/>
    <n v="45782"/>
    <n v="45988"/>
    <s v="Alberto"/>
    <m/>
    <m/>
    <m/>
    <n v="0"/>
    <m/>
    <m/>
    <m/>
    <m/>
    <m/>
    <m/>
    <m/>
    <m/>
    <m/>
    <m/>
    <m/>
    <m/>
    <m/>
    <m/>
    <m/>
    <m/>
    <m/>
    <m/>
    <m/>
    <x v="7"/>
    <n v="0"/>
    <n v="0"/>
    <n v="0"/>
    <x v="0"/>
    <m/>
    <m/>
    <n v="12.8"/>
    <x v="0"/>
  </r>
  <r>
    <x v="45"/>
    <n v="43174"/>
    <x v="6638"/>
    <n v="207"/>
    <n v="45782"/>
    <n v="45988"/>
    <s v="Alberto"/>
    <m/>
    <m/>
    <m/>
    <n v="0"/>
    <m/>
    <m/>
    <m/>
    <m/>
    <m/>
    <m/>
    <m/>
    <m/>
    <m/>
    <m/>
    <m/>
    <m/>
    <m/>
    <m/>
    <m/>
    <m/>
    <m/>
    <m/>
    <m/>
    <x v="7"/>
    <n v="0"/>
    <n v="0"/>
    <n v="0"/>
    <x v="0"/>
    <m/>
    <m/>
    <n v="20.7"/>
    <x v="0"/>
  </r>
  <r>
    <x v="45"/>
    <n v="43176"/>
    <x v="6639"/>
    <n v="893"/>
    <n v="45782"/>
    <n v="45988"/>
    <s v="Alberto"/>
    <m/>
    <m/>
    <n v="46050"/>
    <n v="0"/>
    <m/>
    <m/>
    <s v="No"/>
    <m/>
    <s v="No"/>
    <m/>
    <n v="0"/>
    <n v="0"/>
    <m/>
    <m/>
    <m/>
    <m/>
    <s v="Associació Vimbodí Pets"/>
    <s v="No consta"/>
    <s v="No consta"/>
    <m/>
    <m/>
    <m/>
    <m/>
    <x v="7"/>
    <n v="0"/>
    <n v="0"/>
    <n v="7"/>
    <x v="1"/>
    <n v="0"/>
    <n v="0"/>
    <n v="89.3"/>
    <x v="0"/>
  </r>
  <r>
    <x v="45"/>
    <n v="43177"/>
    <x v="6640"/>
    <n v="424"/>
    <n v="45782"/>
    <n v="45988"/>
    <s v="Alberto"/>
    <m/>
    <m/>
    <n v="46058"/>
    <n v="0"/>
    <m/>
    <m/>
    <s v="No"/>
    <m/>
    <s v="No"/>
    <m/>
    <n v="0"/>
    <n v="0"/>
    <m/>
    <m/>
    <m/>
    <m/>
    <s v="No consta"/>
    <s v="No consta"/>
    <s v="No consta"/>
    <m/>
    <m/>
    <m/>
    <m/>
    <x v="7"/>
    <n v="0"/>
    <n v="0"/>
    <n v="7"/>
    <x v="1"/>
    <n v="0"/>
    <n v="0"/>
    <n v="42.4"/>
    <x v="0"/>
  </r>
  <r>
    <x v="45"/>
    <n v="43178"/>
    <x v="6641"/>
    <n v="2400"/>
    <n v="45782"/>
    <n v="45988"/>
    <s v="Alberto"/>
    <m/>
    <m/>
    <m/>
    <n v="0"/>
    <m/>
    <m/>
    <m/>
    <m/>
    <m/>
    <m/>
    <m/>
    <m/>
    <m/>
    <m/>
    <m/>
    <m/>
    <m/>
    <m/>
    <m/>
    <m/>
    <m/>
    <m/>
    <m/>
    <x v="7"/>
    <n v="0"/>
    <n v="0"/>
    <n v="0"/>
    <x v="0"/>
    <m/>
    <m/>
    <n v="240"/>
    <x v="0"/>
  </r>
  <r>
    <x v="45"/>
    <n v="43052"/>
    <x v="6642"/>
    <n v="1156"/>
    <n v="45782"/>
    <m/>
    <s v="Alberto"/>
    <n v="45786"/>
    <s v="OK"/>
    <m/>
    <n v="0"/>
    <m/>
    <n v="0"/>
    <s v="No"/>
    <m/>
    <s v="No"/>
    <m/>
    <n v="0"/>
    <n v="0"/>
    <n v="6"/>
    <n v="0"/>
    <s v=""/>
    <s v=""/>
    <s v="l‘Associació  per  al  Refugi  i  Cura  dels  Animals (ARCA) signat l’any 2020"/>
    <s v="No"/>
    <s v="No"/>
    <m/>
    <m/>
    <m/>
    <m/>
    <x v="7"/>
    <n v="0"/>
    <n v="0"/>
    <n v="12"/>
    <x v="1"/>
    <n v="0"/>
    <n v="0"/>
    <n v="115.6"/>
    <x v="0"/>
  </r>
  <r>
    <x v="46"/>
    <n v="44001"/>
    <x v="6643"/>
    <n v="74"/>
    <n v="45800"/>
    <n v="45872"/>
    <s v="AnaHerns"/>
    <n v="45801"/>
    <s v="FASE 2"/>
    <m/>
    <n v="0"/>
    <m/>
    <m/>
    <m/>
    <m/>
    <m/>
    <m/>
    <m/>
    <m/>
    <m/>
    <m/>
    <m/>
    <m/>
    <m/>
    <m/>
    <m/>
    <m/>
    <m/>
    <m/>
    <m/>
    <x v="11"/>
    <n v="0"/>
    <n v="0"/>
    <n v="0"/>
    <x v="0"/>
    <m/>
    <m/>
    <n v="7.4"/>
    <x v="0"/>
  </r>
  <r>
    <x v="46"/>
    <n v="44002"/>
    <x v="6644"/>
    <n v="57"/>
    <n v="45800"/>
    <s v="02/11/2025 RT_3007340490/2025"/>
    <s v="AnaHerns"/>
    <m/>
    <s v="FASE 2"/>
    <m/>
    <n v="0"/>
    <m/>
    <m/>
    <m/>
    <m/>
    <m/>
    <m/>
    <m/>
    <m/>
    <m/>
    <m/>
    <m/>
    <m/>
    <m/>
    <m/>
    <m/>
    <m/>
    <m/>
    <m/>
    <m/>
    <x v="11"/>
    <n v="0"/>
    <n v="0"/>
    <n v="0"/>
    <x v="0"/>
    <m/>
    <m/>
    <n v="5.7"/>
    <x v="0"/>
  </r>
  <r>
    <x v="46"/>
    <n v="44003"/>
    <x v="6645"/>
    <n v="17"/>
    <n v="45800"/>
    <m/>
    <s v="AnaHerns"/>
    <n v="45840"/>
    <s v="OK"/>
    <m/>
    <n v="0"/>
    <s v="no"/>
    <n v="0"/>
    <s v="0"/>
    <s v="n0"/>
    <n v="0"/>
    <n v="0"/>
    <n v="0"/>
    <n v="0"/>
    <n v="0"/>
    <n v="0"/>
    <n v="0"/>
    <n v="0"/>
    <s v="Convenio marco de colaboración entre la Diputación Provincial de Teruel y el Ayuntamiento de"/>
    <s v="no"/>
    <s v="no"/>
    <m/>
    <m/>
    <m/>
    <m/>
    <x v="11"/>
    <n v="0"/>
    <n v="0"/>
    <n v="16"/>
    <x v="2"/>
    <n v="0"/>
    <n v="0"/>
    <n v="1.7"/>
    <x v="0"/>
  </r>
  <r>
    <x v="46"/>
    <n v="44004"/>
    <x v="6646"/>
    <n v="547"/>
    <n v="45801"/>
    <n v="45949"/>
    <s v="AnaHerns"/>
    <m/>
    <s v="FASE 2"/>
    <m/>
    <n v="0"/>
    <m/>
    <m/>
    <m/>
    <m/>
    <m/>
    <m/>
    <m/>
    <m/>
    <m/>
    <m/>
    <m/>
    <m/>
    <s v="Torrelacarcel , para la prestación del servicio de recogida de perros vagabundos"/>
    <m/>
    <m/>
    <m/>
    <m/>
    <m/>
    <m/>
    <x v="11"/>
    <n v="0"/>
    <n v="0"/>
    <n v="1"/>
    <x v="1"/>
    <m/>
    <m/>
    <n v="54.7"/>
    <x v="0"/>
  </r>
  <r>
    <x v="46"/>
    <n v="44005"/>
    <x v="6647"/>
    <n v="82"/>
    <n v="45801"/>
    <s v="02/11/2025 RT_3007340498/2025"/>
    <s v="AnaHerns"/>
    <m/>
    <s v="FASE 2"/>
    <m/>
    <n v="0"/>
    <m/>
    <m/>
    <m/>
    <m/>
    <m/>
    <m/>
    <m/>
    <m/>
    <m/>
    <m/>
    <m/>
    <m/>
    <m/>
    <m/>
    <m/>
    <m/>
    <m/>
    <m/>
    <m/>
    <x v="11"/>
    <n v="0"/>
    <n v="0"/>
    <n v="0"/>
    <x v="0"/>
    <m/>
    <m/>
    <n v="8.1999999999999993"/>
    <x v="0"/>
  </r>
  <r>
    <x v="46"/>
    <n v="44006"/>
    <x v="6648"/>
    <n v="208"/>
    <n v="45801"/>
    <m/>
    <s v="AnaHerns"/>
    <n v="45820"/>
    <s v="OK"/>
    <m/>
    <n v="0"/>
    <s v="no"/>
    <n v="0"/>
    <s v="0"/>
    <s v="no"/>
    <n v="0"/>
    <n v="0"/>
    <n v="0"/>
    <n v="0"/>
    <n v="0"/>
    <n v="0"/>
    <n v="0"/>
    <n v="0"/>
    <s v="no"/>
    <s v="no"/>
    <s v="no"/>
    <m/>
    <m/>
    <m/>
    <m/>
    <x v="11"/>
    <n v="0"/>
    <n v="0"/>
    <n v="16"/>
    <x v="2"/>
    <n v="0"/>
    <n v="0"/>
    <n v="20.8"/>
    <x v="0"/>
  </r>
  <r>
    <x v="46"/>
    <n v="44007"/>
    <x v="6649"/>
    <n v="187"/>
    <n v="45801"/>
    <s v="02/11/2025 RT_3007340522/2025"/>
    <s v="AnaHerns"/>
    <m/>
    <s v="FASE 2"/>
    <m/>
    <n v="0"/>
    <m/>
    <m/>
    <m/>
    <m/>
    <m/>
    <m/>
    <m/>
    <m/>
    <m/>
    <m/>
    <m/>
    <m/>
    <m/>
    <m/>
    <m/>
    <m/>
    <m/>
    <m/>
    <m/>
    <x v="11"/>
    <n v="0"/>
    <n v="0"/>
    <n v="0"/>
    <x v="0"/>
    <m/>
    <m/>
    <n v="18.7"/>
    <x v="0"/>
  </r>
  <r>
    <x v="46"/>
    <n v="44008"/>
    <x v="6650"/>
    <n v="1933"/>
    <n v="45801"/>
    <n v="45944"/>
    <s v="AnaHerns"/>
    <m/>
    <s v="FASE 2"/>
    <m/>
    <n v="0"/>
    <m/>
    <m/>
    <m/>
    <m/>
    <m/>
    <m/>
    <m/>
    <m/>
    <m/>
    <m/>
    <m/>
    <m/>
    <m/>
    <m/>
    <m/>
    <m/>
    <m/>
    <m/>
    <m/>
    <x v="11"/>
    <n v="0"/>
    <n v="0"/>
    <n v="0"/>
    <x v="0"/>
    <m/>
    <m/>
    <n v="193.3"/>
    <x v="0"/>
  </r>
  <r>
    <x v="46"/>
    <n v="44009"/>
    <x v="6651"/>
    <n v="1002"/>
    <n v="45801"/>
    <n v="45944"/>
    <s v="AnaHerns"/>
    <m/>
    <s v="FASE 2"/>
    <m/>
    <n v="0"/>
    <m/>
    <m/>
    <m/>
    <m/>
    <m/>
    <m/>
    <m/>
    <m/>
    <m/>
    <m/>
    <m/>
    <m/>
    <m/>
    <m/>
    <m/>
    <m/>
    <m/>
    <m/>
    <m/>
    <x v="11"/>
    <n v="0"/>
    <n v="0"/>
    <n v="0"/>
    <x v="0"/>
    <m/>
    <m/>
    <n v="100.2"/>
    <x v="0"/>
  </r>
  <r>
    <x v="46"/>
    <n v="44010"/>
    <x v="6652"/>
    <n v="299"/>
    <n v="45801"/>
    <s v="04/11/2025 RT_3007344156/2025"/>
    <s v="AnaHerns"/>
    <m/>
    <s v="FASE 2"/>
    <m/>
    <n v="0"/>
    <m/>
    <m/>
    <m/>
    <m/>
    <m/>
    <m/>
    <m/>
    <m/>
    <m/>
    <m/>
    <m/>
    <m/>
    <m/>
    <m/>
    <m/>
    <m/>
    <m/>
    <m/>
    <m/>
    <x v="11"/>
    <n v="0"/>
    <n v="0"/>
    <n v="0"/>
    <x v="0"/>
    <m/>
    <m/>
    <n v="29.9"/>
    <x v="0"/>
  </r>
  <r>
    <x v="46"/>
    <n v="44011"/>
    <x v="6653"/>
    <n v="39"/>
    <n v="45801"/>
    <m/>
    <s v="AnaHerns"/>
    <m/>
    <m/>
    <m/>
    <n v="0"/>
    <m/>
    <m/>
    <m/>
    <m/>
    <m/>
    <m/>
    <m/>
    <m/>
    <m/>
    <m/>
    <m/>
    <m/>
    <m/>
    <m/>
    <m/>
    <m/>
    <m/>
    <m/>
    <m/>
    <x v="11"/>
    <n v="0"/>
    <n v="0"/>
    <n v="0"/>
    <x v="0"/>
    <m/>
    <m/>
    <n v="3.9"/>
    <x v="0"/>
  </r>
  <r>
    <x v="46"/>
    <n v="44012"/>
    <x v="6654"/>
    <n v="378"/>
    <n v="45801"/>
    <s v="21/10/2025 RT_3007298552/2025"/>
    <s v="AnaHerns"/>
    <m/>
    <s v="FASE 2"/>
    <m/>
    <n v="0"/>
    <m/>
    <m/>
    <m/>
    <m/>
    <m/>
    <m/>
    <m/>
    <m/>
    <m/>
    <m/>
    <m/>
    <m/>
    <m/>
    <m/>
    <m/>
    <m/>
    <m/>
    <m/>
    <m/>
    <x v="11"/>
    <n v="0"/>
    <n v="0"/>
    <n v="0"/>
    <x v="0"/>
    <m/>
    <m/>
    <n v="37.799999999999997"/>
    <x v="0"/>
  </r>
  <r>
    <x v="46"/>
    <n v="44013"/>
    <x v="6655"/>
    <n v="16247"/>
    <n v="45801"/>
    <n v="45944"/>
    <s v="AnaHerns"/>
    <m/>
    <s v="FASE 2"/>
    <m/>
    <n v="0"/>
    <m/>
    <m/>
    <m/>
    <m/>
    <m/>
    <m/>
    <m/>
    <m/>
    <m/>
    <m/>
    <m/>
    <m/>
    <m/>
    <m/>
    <m/>
    <m/>
    <m/>
    <m/>
    <m/>
    <x v="11"/>
    <n v="0"/>
    <n v="0"/>
    <n v="0"/>
    <x v="0"/>
    <m/>
    <m/>
    <n v="1624.7"/>
    <x v="0"/>
  </r>
  <r>
    <x v="46"/>
    <n v="44014"/>
    <x v="6656"/>
    <n v="3234"/>
    <n v="45801"/>
    <n v="45944"/>
    <s v="AnaHerns"/>
    <m/>
    <s v="FASE 2"/>
    <m/>
    <n v="0"/>
    <m/>
    <m/>
    <m/>
    <m/>
    <m/>
    <m/>
    <m/>
    <m/>
    <m/>
    <m/>
    <m/>
    <m/>
    <m/>
    <m/>
    <m/>
    <m/>
    <m/>
    <m/>
    <m/>
    <x v="11"/>
    <n v="0"/>
    <n v="0"/>
    <n v="0"/>
    <x v="0"/>
    <m/>
    <m/>
    <n v="323.39999999999998"/>
    <x v="0"/>
  </r>
  <r>
    <x v="46"/>
    <n v="44016"/>
    <x v="6657"/>
    <n v="487"/>
    <n v="45801"/>
    <m/>
    <s v="AnaHerns"/>
    <n v="45834"/>
    <s v="OK"/>
    <m/>
    <n v="0"/>
    <n v="0"/>
    <n v="0"/>
    <s v="0"/>
    <n v="0"/>
    <s v="no"/>
    <n v="0"/>
    <m/>
    <m/>
    <n v="0"/>
    <n v="0"/>
    <n v="0"/>
    <n v="0"/>
    <s v="Diputación provincial de Teruel "/>
    <s v="no"/>
    <s v="no"/>
    <m/>
    <m/>
    <m/>
    <m/>
    <x v="11"/>
    <n v="0"/>
    <n v="0"/>
    <n v="13"/>
    <x v="1"/>
    <m/>
    <m/>
    <n v="48.7"/>
    <x v="0"/>
  </r>
  <r>
    <x v="46"/>
    <n v="44017"/>
    <x v="6658"/>
    <n v="345"/>
    <n v="45801"/>
    <s v="21/10/2025 RT_3007298619/2025"/>
    <s v="AnaHerns"/>
    <m/>
    <s v="FASE 2"/>
    <m/>
    <n v="0"/>
    <m/>
    <m/>
    <m/>
    <m/>
    <m/>
    <m/>
    <m/>
    <m/>
    <m/>
    <m/>
    <m/>
    <m/>
    <m/>
    <m/>
    <m/>
    <m/>
    <m/>
    <m/>
    <m/>
    <x v="11"/>
    <n v="0"/>
    <n v="0"/>
    <n v="0"/>
    <x v="0"/>
    <m/>
    <m/>
    <n v="34.5"/>
    <x v="0"/>
  </r>
  <r>
    <x v="46"/>
    <n v="44021"/>
    <x v="6659"/>
    <n v="124"/>
    <n v="45801"/>
    <s v="04/11/2025 RT_3007344163/2025"/>
    <s v="AnaHerns"/>
    <m/>
    <s v="FASE 2"/>
    <m/>
    <n v="0"/>
    <m/>
    <m/>
    <m/>
    <m/>
    <m/>
    <m/>
    <m/>
    <m/>
    <m/>
    <m/>
    <m/>
    <m/>
    <m/>
    <m/>
    <m/>
    <m/>
    <m/>
    <m/>
    <m/>
    <x v="11"/>
    <n v="0"/>
    <n v="0"/>
    <n v="0"/>
    <x v="0"/>
    <m/>
    <m/>
    <n v="12.4"/>
    <x v="0"/>
  </r>
  <r>
    <x v="46"/>
    <n v="44022"/>
    <x v="6660"/>
    <n v="551"/>
    <n v="45801"/>
    <s v="19/10/2025 RT_3007292507/2025"/>
    <s v="AnaHerns"/>
    <m/>
    <s v="FASE 2"/>
    <m/>
    <n v="0"/>
    <m/>
    <m/>
    <m/>
    <m/>
    <m/>
    <m/>
    <m/>
    <m/>
    <m/>
    <m/>
    <m/>
    <m/>
    <m/>
    <m/>
    <m/>
    <m/>
    <m/>
    <m/>
    <m/>
    <x v="11"/>
    <n v="0"/>
    <n v="0"/>
    <n v="0"/>
    <x v="0"/>
    <m/>
    <m/>
    <n v="55.1"/>
    <x v="0"/>
  </r>
  <r>
    <x v="46"/>
    <n v="44023"/>
    <x v="6661"/>
    <n v="30"/>
    <n v="45801"/>
    <s v="04/11/2025 RT_3007344167/2025"/>
    <s v="AnaHerns"/>
    <m/>
    <s v="FASE 2"/>
    <m/>
    <n v="0"/>
    <m/>
    <m/>
    <m/>
    <m/>
    <m/>
    <m/>
    <m/>
    <m/>
    <m/>
    <m/>
    <m/>
    <m/>
    <m/>
    <m/>
    <m/>
    <m/>
    <m/>
    <m/>
    <m/>
    <x v="11"/>
    <n v="0"/>
    <n v="0"/>
    <n v="0"/>
    <x v="0"/>
    <m/>
    <m/>
    <n v="3"/>
    <x v="0"/>
  </r>
  <r>
    <x v="46"/>
    <n v="44018"/>
    <x v="6662"/>
    <n v="12"/>
    <n v="45801"/>
    <s v="04/11/2025 RT_3007344171/2025"/>
    <s v="AnaHerns"/>
    <m/>
    <s v="FASE 2"/>
    <m/>
    <n v="0"/>
    <m/>
    <m/>
    <m/>
    <m/>
    <m/>
    <m/>
    <m/>
    <m/>
    <m/>
    <m/>
    <m/>
    <m/>
    <m/>
    <m/>
    <m/>
    <m/>
    <m/>
    <m/>
    <m/>
    <x v="11"/>
    <n v="0"/>
    <n v="0"/>
    <n v="0"/>
    <x v="0"/>
    <m/>
    <m/>
    <n v="1.2"/>
    <x v="0"/>
  </r>
  <r>
    <x v="46"/>
    <n v="44019"/>
    <x v="6663"/>
    <n v="69"/>
    <n v="45801"/>
    <s v="04/11/2025 RT_3007344174/2025"/>
    <s v="AnaHerns"/>
    <m/>
    <s v="FASE 2"/>
    <m/>
    <n v="0"/>
    <m/>
    <m/>
    <m/>
    <m/>
    <m/>
    <m/>
    <m/>
    <m/>
    <m/>
    <m/>
    <m/>
    <m/>
    <m/>
    <m/>
    <m/>
    <m/>
    <m/>
    <m/>
    <m/>
    <x v="11"/>
    <n v="0"/>
    <n v="0"/>
    <n v="0"/>
    <x v="0"/>
    <m/>
    <m/>
    <n v="6.9"/>
    <x v="0"/>
  </r>
  <r>
    <x v="46"/>
    <n v="44020"/>
    <x v="6664"/>
    <n v="26"/>
    <n v="45801"/>
    <s v="04/11/2025 RT_3007344177/2025"/>
    <s v="AnaHerns"/>
    <m/>
    <s v="FASE 2"/>
    <m/>
    <n v="0"/>
    <m/>
    <m/>
    <m/>
    <m/>
    <m/>
    <m/>
    <m/>
    <m/>
    <m/>
    <m/>
    <m/>
    <m/>
    <m/>
    <m/>
    <m/>
    <m/>
    <m/>
    <m/>
    <m/>
    <x v="11"/>
    <n v="0"/>
    <n v="0"/>
    <n v="0"/>
    <x v="0"/>
    <m/>
    <m/>
    <n v="2.6"/>
    <x v="0"/>
  </r>
  <r>
    <x v="46"/>
    <n v="44024"/>
    <x v="6665"/>
    <n v="34"/>
    <n v="45801"/>
    <s v="04/11/2025 RT_3007344178/2025"/>
    <s v="AnaHerns"/>
    <m/>
    <s v="FASE 2"/>
    <m/>
    <n v="0"/>
    <m/>
    <m/>
    <m/>
    <m/>
    <m/>
    <m/>
    <m/>
    <m/>
    <m/>
    <m/>
    <m/>
    <m/>
    <m/>
    <m/>
    <m/>
    <m/>
    <m/>
    <m/>
    <m/>
    <x v="11"/>
    <n v="0"/>
    <n v="0"/>
    <n v="0"/>
    <x v="0"/>
    <m/>
    <m/>
    <n v="3.4"/>
    <x v="0"/>
  </r>
  <r>
    <x v="46"/>
    <n v="44025"/>
    <x v="6666"/>
    <n v="7258"/>
    <n v="45801"/>
    <n v="45945"/>
    <s v="AnaHerns"/>
    <m/>
    <s v="FASE 2"/>
    <m/>
    <n v="0"/>
    <m/>
    <m/>
    <m/>
    <m/>
    <m/>
    <m/>
    <m/>
    <m/>
    <m/>
    <m/>
    <m/>
    <m/>
    <m/>
    <m/>
    <m/>
    <m/>
    <m/>
    <m/>
    <m/>
    <x v="11"/>
    <n v="0"/>
    <n v="0"/>
    <n v="0"/>
    <x v="0"/>
    <m/>
    <m/>
    <n v="725.8"/>
    <x v="0"/>
  </r>
  <r>
    <x v="46"/>
    <n v="44026"/>
    <x v="6667"/>
    <n v="110"/>
    <n v="45801"/>
    <s v="04/11/2025 RT_3007344182/2025"/>
    <s v="AnaHerns"/>
    <m/>
    <s v="FASE 2"/>
    <m/>
    <n v="0"/>
    <m/>
    <m/>
    <m/>
    <m/>
    <m/>
    <m/>
    <m/>
    <m/>
    <m/>
    <m/>
    <m/>
    <m/>
    <m/>
    <m/>
    <m/>
    <m/>
    <m/>
    <m/>
    <m/>
    <x v="11"/>
    <n v="0"/>
    <n v="0"/>
    <n v="0"/>
    <x v="0"/>
    <m/>
    <m/>
    <n v="11"/>
    <x v="0"/>
  </r>
  <r>
    <x v="46"/>
    <n v="44027"/>
    <x v="6668"/>
    <n v="194"/>
    <n v="45801"/>
    <s v="04/11/2025 RT_3007344184/2025"/>
    <s v="AnaHerns"/>
    <m/>
    <s v="FASE 2"/>
    <m/>
    <n v="0"/>
    <m/>
    <m/>
    <m/>
    <m/>
    <m/>
    <m/>
    <m/>
    <m/>
    <m/>
    <m/>
    <m/>
    <m/>
    <m/>
    <m/>
    <m/>
    <m/>
    <m/>
    <m/>
    <m/>
    <x v="11"/>
    <n v="0"/>
    <n v="0"/>
    <n v="0"/>
    <x v="0"/>
    <m/>
    <m/>
    <n v="19.399999999999999"/>
    <x v="0"/>
  </r>
  <r>
    <x v="46"/>
    <n v="44028"/>
    <x v="6669"/>
    <n v="201"/>
    <n v="45801"/>
    <s v="04/11/2025 RT_3007344185/2025"/>
    <s v="AnaHerns"/>
    <m/>
    <s v="FASE 2"/>
    <m/>
    <n v="0"/>
    <m/>
    <m/>
    <m/>
    <m/>
    <m/>
    <m/>
    <m/>
    <m/>
    <m/>
    <m/>
    <m/>
    <m/>
    <m/>
    <m/>
    <m/>
    <m/>
    <m/>
    <m/>
    <m/>
    <x v="11"/>
    <n v="0"/>
    <n v="0"/>
    <n v="0"/>
    <x v="0"/>
    <m/>
    <m/>
    <n v="20.100000000000001"/>
    <x v="0"/>
  </r>
  <r>
    <x v="46"/>
    <n v="44029"/>
    <x v="6670"/>
    <n v="632"/>
    <n v="45801"/>
    <m/>
    <s v="AnaHerns"/>
    <n v="45812"/>
    <s v="FASE 2"/>
    <m/>
    <n v="30"/>
    <m/>
    <n v="0"/>
    <s v="si"/>
    <n v="45755"/>
    <m/>
    <m/>
    <m/>
    <m/>
    <m/>
    <m/>
    <m/>
    <m/>
    <s v="Asociación Proarino y clínica veterinaria E.Saenz"/>
    <s v="la asociación Proarino"/>
    <s v="no"/>
    <m/>
    <m/>
    <m/>
    <m/>
    <x v="11"/>
    <n v="0"/>
    <n v="0"/>
    <n v="7"/>
    <x v="1"/>
    <m/>
    <m/>
    <n v="63.2"/>
    <x v="1"/>
  </r>
  <r>
    <x v="46"/>
    <n v="44031"/>
    <x v="6671"/>
    <n v="95"/>
    <n v="45801"/>
    <s v="12/11/2025 RT_3007379317/2025"/>
    <s v="AnaHerns"/>
    <m/>
    <s v="FASE 2"/>
    <m/>
    <n v="0"/>
    <m/>
    <m/>
    <m/>
    <m/>
    <m/>
    <m/>
    <m/>
    <m/>
    <m/>
    <m/>
    <m/>
    <m/>
    <m/>
    <m/>
    <m/>
    <m/>
    <m/>
    <m/>
    <m/>
    <x v="11"/>
    <n v="0"/>
    <n v="0"/>
    <n v="0"/>
    <x v="0"/>
    <m/>
    <m/>
    <n v="9.5"/>
    <x v="0"/>
  </r>
  <r>
    <x v="46"/>
    <n v="44032"/>
    <x v="6672"/>
    <n v="24"/>
    <n v="45801"/>
    <m/>
    <s v="AnaHerns"/>
    <m/>
    <m/>
    <m/>
    <n v="0"/>
    <m/>
    <m/>
    <m/>
    <m/>
    <m/>
    <m/>
    <m/>
    <m/>
    <m/>
    <m/>
    <m/>
    <m/>
    <m/>
    <m/>
    <m/>
    <m/>
    <m/>
    <m/>
    <m/>
    <x v="11"/>
    <n v="0"/>
    <n v="0"/>
    <n v="0"/>
    <x v="0"/>
    <m/>
    <m/>
    <n v="2.4"/>
    <x v="0"/>
  </r>
  <r>
    <x v="46"/>
    <n v="44033"/>
    <x v="6673"/>
    <n v="295"/>
    <n v="45801"/>
    <s v="12/11/2025 RT_3007379326/2025"/>
    <s v="AnaHerns"/>
    <m/>
    <s v="FASE 2"/>
    <m/>
    <n v="0"/>
    <m/>
    <m/>
    <m/>
    <m/>
    <m/>
    <m/>
    <m/>
    <m/>
    <m/>
    <m/>
    <m/>
    <m/>
    <m/>
    <m/>
    <m/>
    <m/>
    <m/>
    <m/>
    <m/>
    <x v="11"/>
    <n v="0"/>
    <n v="0"/>
    <n v="0"/>
    <x v="0"/>
    <m/>
    <m/>
    <n v="29.5"/>
    <x v="0"/>
  </r>
  <r>
    <x v="46"/>
    <n v="44034"/>
    <x v="6674"/>
    <n v="155"/>
    <n v="45801"/>
    <s v="12/11/2025 RT_3007379329/2025"/>
    <s v="AnaHerns"/>
    <m/>
    <s v="FASE 2"/>
    <m/>
    <n v="0"/>
    <m/>
    <m/>
    <m/>
    <m/>
    <m/>
    <m/>
    <m/>
    <m/>
    <m/>
    <m/>
    <m/>
    <m/>
    <m/>
    <m/>
    <m/>
    <m/>
    <m/>
    <m/>
    <m/>
    <x v="11"/>
    <n v="0"/>
    <n v="0"/>
    <n v="0"/>
    <x v="0"/>
    <m/>
    <m/>
    <n v="15.5"/>
    <x v="0"/>
  </r>
  <r>
    <x v="46"/>
    <n v="44035"/>
    <x v="6675"/>
    <n v="115"/>
    <n v="45801"/>
    <s v="12/11/2025 RT_3007379336/2025"/>
    <s v="AnaHerns"/>
    <m/>
    <s v="FASE 2"/>
    <m/>
    <n v="0"/>
    <m/>
    <m/>
    <m/>
    <m/>
    <m/>
    <m/>
    <m/>
    <m/>
    <m/>
    <m/>
    <m/>
    <m/>
    <m/>
    <m/>
    <m/>
    <m/>
    <m/>
    <m/>
    <m/>
    <x v="11"/>
    <n v="0"/>
    <n v="0"/>
    <n v="0"/>
    <x v="0"/>
    <m/>
    <m/>
    <n v="11.5"/>
    <x v="0"/>
  </r>
  <r>
    <x v="46"/>
    <n v="44036"/>
    <x v="6676"/>
    <n v="27"/>
    <n v="45801"/>
    <m/>
    <s v="AnaHerns"/>
    <m/>
    <m/>
    <m/>
    <n v="0"/>
    <m/>
    <m/>
    <m/>
    <m/>
    <m/>
    <m/>
    <m/>
    <m/>
    <m/>
    <m/>
    <m/>
    <m/>
    <m/>
    <m/>
    <m/>
    <m/>
    <m/>
    <m/>
    <m/>
    <x v="11"/>
    <n v="0"/>
    <n v="0"/>
    <n v="0"/>
    <x v="0"/>
    <m/>
    <m/>
    <n v="2.7"/>
    <x v="0"/>
  </r>
  <r>
    <x v="46"/>
    <n v="44037"/>
    <x v="6677"/>
    <n v="562"/>
    <n v="45801"/>
    <s v="19/10/2025 RT_3007292511/2025"/>
    <s v="AnaHerns"/>
    <m/>
    <s v="FASE 2"/>
    <m/>
    <n v="0"/>
    <m/>
    <m/>
    <m/>
    <m/>
    <m/>
    <m/>
    <m/>
    <m/>
    <m/>
    <m/>
    <m/>
    <m/>
    <m/>
    <m/>
    <m/>
    <m/>
    <m/>
    <m/>
    <m/>
    <x v="11"/>
    <n v="0"/>
    <n v="0"/>
    <n v="0"/>
    <x v="0"/>
    <m/>
    <m/>
    <n v="56.2"/>
    <x v="0"/>
  </r>
  <r>
    <x v="46"/>
    <n v="44039"/>
    <x v="6678"/>
    <n v="213"/>
    <n v="45801"/>
    <s v="12/11/2025 RT_3007379337/2025"/>
    <s v="AnaHerns"/>
    <m/>
    <s v="FASE 2"/>
    <m/>
    <n v="0"/>
    <m/>
    <m/>
    <m/>
    <m/>
    <m/>
    <m/>
    <m/>
    <m/>
    <m/>
    <m/>
    <m/>
    <m/>
    <m/>
    <m/>
    <m/>
    <m/>
    <m/>
    <m/>
    <m/>
    <x v="11"/>
    <n v="0"/>
    <n v="0"/>
    <n v="0"/>
    <x v="0"/>
    <m/>
    <m/>
    <n v="21.3"/>
    <x v="0"/>
  </r>
  <r>
    <x v="46"/>
    <n v="44038"/>
    <x v="6679"/>
    <n v="135"/>
    <n v="45801"/>
    <s v="12/11/2025 RT_3007379340/2025"/>
    <s v="AnaHerns"/>
    <m/>
    <s v="FASE 2"/>
    <m/>
    <n v="0"/>
    <m/>
    <m/>
    <m/>
    <m/>
    <m/>
    <m/>
    <m/>
    <m/>
    <m/>
    <m/>
    <m/>
    <m/>
    <m/>
    <m/>
    <m/>
    <m/>
    <m/>
    <m/>
    <m/>
    <x v="11"/>
    <n v="0"/>
    <n v="0"/>
    <n v="0"/>
    <x v="0"/>
    <m/>
    <m/>
    <n v="13.5"/>
    <x v="0"/>
  </r>
  <r>
    <x v="46"/>
    <n v="44040"/>
    <x v="6680"/>
    <n v="216"/>
    <n v="45801"/>
    <s v="12/11/2025 RT_3007379352/2025"/>
    <s v="AnaHerns"/>
    <s v="RECHAZADO"/>
    <s v="FASE 2"/>
    <m/>
    <n v="0"/>
    <m/>
    <m/>
    <m/>
    <m/>
    <m/>
    <m/>
    <m/>
    <m/>
    <m/>
    <m/>
    <m/>
    <m/>
    <m/>
    <m/>
    <m/>
    <m/>
    <m/>
    <m/>
    <m/>
    <x v="11"/>
    <n v="0"/>
    <n v="0"/>
    <n v="0"/>
    <x v="0"/>
    <m/>
    <m/>
    <n v="21.6"/>
    <x v="0"/>
  </r>
  <r>
    <x v="46"/>
    <n v="44041"/>
    <x v="6681"/>
    <n v="68"/>
    <n v="45801"/>
    <m/>
    <s v="AnaHerns"/>
    <m/>
    <m/>
    <m/>
    <n v="0"/>
    <m/>
    <m/>
    <m/>
    <m/>
    <m/>
    <m/>
    <m/>
    <m/>
    <m/>
    <m/>
    <m/>
    <m/>
    <m/>
    <m/>
    <m/>
    <m/>
    <m/>
    <m/>
    <m/>
    <x v="11"/>
    <n v="0"/>
    <n v="0"/>
    <n v="0"/>
    <x v="0"/>
    <m/>
    <m/>
    <n v="6.8"/>
    <x v="0"/>
  </r>
  <r>
    <x v="46"/>
    <n v="44042"/>
    <x v="6682"/>
    <n v="134"/>
    <n v="45801"/>
    <s v="13/11/2025 RT_3007379361/2025"/>
    <s v="AnaHerns"/>
    <m/>
    <s v="FASE 2"/>
    <m/>
    <n v="0"/>
    <m/>
    <m/>
    <m/>
    <m/>
    <m/>
    <m/>
    <m/>
    <m/>
    <m/>
    <m/>
    <m/>
    <m/>
    <m/>
    <m/>
    <m/>
    <m/>
    <m/>
    <m/>
    <m/>
    <x v="11"/>
    <n v="0"/>
    <n v="0"/>
    <n v="0"/>
    <x v="0"/>
    <m/>
    <m/>
    <n v="13.4"/>
    <x v="0"/>
  </r>
  <r>
    <x v="46"/>
    <n v="44043"/>
    <x v="6683"/>
    <n v="76"/>
    <n v="45801"/>
    <m/>
    <s v="AnaHerns"/>
    <m/>
    <m/>
    <m/>
    <n v="0"/>
    <m/>
    <m/>
    <m/>
    <m/>
    <m/>
    <m/>
    <m/>
    <m/>
    <m/>
    <m/>
    <m/>
    <m/>
    <m/>
    <m/>
    <m/>
    <m/>
    <m/>
    <m/>
    <m/>
    <x v="11"/>
    <n v="0"/>
    <n v="0"/>
    <n v="0"/>
    <x v="0"/>
    <m/>
    <m/>
    <n v="7.6"/>
    <x v="0"/>
  </r>
  <r>
    <x v="46"/>
    <n v="44044"/>
    <x v="6684"/>
    <n v="113"/>
    <n v="45801"/>
    <m/>
    <s v="AnaHerns"/>
    <n v="45874"/>
    <s v="OK"/>
    <s v="en el municipio de Bordón NO existe ninguna colonia felina, por lo que no existe un Plan de Gestión ética de Colonias Felinas, ni previsión presupuestaria, ni por lo tanto se han realizado actuaciones relacionadas con dicha gestión."/>
    <n v="0"/>
    <n v="0"/>
    <n v="0"/>
    <s v="0"/>
    <n v="0"/>
    <n v="0"/>
    <n v="0"/>
    <n v="0"/>
    <n v="0"/>
    <n v="0"/>
    <n v="0"/>
    <n v="0"/>
    <n v="0"/>
    <s v="no"/>
    <s v="no"/>
    <s v="no"/>
    <m/>
    <m/>
    <m/>
    <m/>
    <x v="11"/>
    <n v="0"/>
    <n v="0"/>
    <n v="16"/>
    <x v="2"/>
    <n v="0"/>
    <n v="0"/>
    <n v="11.3"/>
    <x v="0"/>
  </r>
  <r>
    <x v="46"/>
    <n v="44045"/>
    <x v="6685"/>
    <n v="451"/>
    <n v="45801"/>
    <m/>
    <s v="AnaHerns"/>
    <n v="45826"/>
    <s v="OK"/>
    <m/>
    <n v="0"/>
    <n v="0"/>
    <n v="0"/>
    <s v="0"/>
    <n v="0"/>
    <s v="no"/>
    <n v="0"/>
    <n v="0"/>
    <n v="0"/>
    <n v="0"/>
    <n v="0"/>
    <n v="0"/>
    <n v="0"/>
    <s v="Diputacion provincial de Teruel"/>
    <s v="no"/>
    <s v="no"/>
    <m/>
    <m/>
    <m/>
    <m/>
    <x v="11"/>
    <n v="0"/>
    <n v="0"/>
    <n v="16"/>
    <x v="2"/>
    <n v="0"/>
    <n v="0"/>
    <n v="45.1"/>
    <x v="0"/>
  </r>
  <r>
    <x v="46"/>
    <n v="44046"/>
    <x v="6686"/>
    <n v="55"/>
    <n v="45801"/>
    <m/>
    <s v="AnaHerns"/>
    <m/>
    <m/>
    <m/>
    <n v="0"/>
    <m/>
    <m/>
    <m/>
    <m/>
    <m/>
    <m/>
    <m/>
    <m/>
    <m/>
    <m/>
    <m/>
    <m/>
    <m/>
    <m/>
    <m/>
    <m/>
    <m/>
    <m/>
    <m/>
    <x v="11"/>
    <n v="0"/>
    <n v="0"/>
    <n v="0"/>
    <x v="0"/>
    <m/>
    <m/>
    <n v="5.5"/>
    <x v="0"/>
  </r>
  <r>
    <x v="46"/>
    <n v="44047"/>
    <x v="6687"/>
    <n v="352"/>
    <n v="45801"/>
    <s v="21!0/20225 RT_3007298699/2025"/>
    <s v="AnaHerns"/>
    <m/>
    <s v="FASE 2"/>
    <m/>
    <n v="0"/>
    <m/>
    <m/>
    <m/>
    <m/>
    <m/>
    <m/>
    <m/>
    <m/>
    <m/>
    <m/>
    <m/>
    <m/>
    <m/>
    <m/>
    <m/>
    <m/>
    <m/>
    <m/>
    <m/>
    <x v="11"/>
    <n v="0"/>
    <n v="0"/>
    <n v="0"/>
    <x v="0"/>
    <m/>
    <m/>
    <n v="35.200000000000003"/>
    <x v="0"/>
  </r>
  <r>
    <x v="46"/>
    <n v="44048"/>
    <x v="6688"/>
    <n v="66"/>
    <n v="45801"/>
    <m/>
    <s v="AnaHerns"/>
    <m/>
    <m/>
    <m/>
    <n v="0"/>
    <m/>
    <m/>
    <m/>
    <m/>
    <m/>
    <m/>
    <m/>
    <m/>
    <m/>
    <m/>
    <m/>
    <m/>
    <m/>
    <m/>
    <m/>
    <m/>
    <m/>
    <m/>
    <m/>
    <x v="11"/>
    <n v="0"/>
    <n v="0"/>
    <n v="0"/>
    <x v="0"/>
    <m/>
    <m/>
    <n v="6.6"/>
    <x v="0"/>
  </r>
  <r>
    <x v="46"/>
    <n v="44049"/>
    <x v="6689"/>
    <n v="960"/>
    <n v="45801"/>
    <s v="19/10/2025 RT_3007292515/2025"/>
    <s v="AnaHerns"/>
    <m/>
    <s v="FASE 2"/>
    <m/>
    <n v="0"/>
    <m/>
    <m/>
    <m/>
    <m/>
    <m/>
    <m/>
    <m/>
    <m/>
    <m/>
    <m/>
    <m/>
    <m/>
    <m/>
    <m/>
    <m/>
    <m/>
    <m/>
    <m/>
    <m/>
    <x v="11"/>
    <n v="0"/>
    <n v="0"/>
    <n v="0"/>
    <x v="0"/>
    <m/>
    <m/>
    <n v="96"/>
    <x v="0"/>
  </r>
  <r>
    <x v="46"/>
    <n v="44050"/>
    <x v="6690"/>
    <n v="4542"/>
    <n v="45801"/>
    <n v="45945"/>
    <s v="AnaHerns"/>
    <s v="pag 35"/>
    <s v="FASE 2"/>
    <m/>
    <n v="0"/>
    <m/>
    <m/>
    <m/>
    <m/>
    <m/>
    <m/>
    <m/>
    <m/>
    <m/>
    <m/>
    <m/>
    <m/>
    <m/>
    <m/>
    <m/>
    <m/>
    <m/>
    <m/>
    <m/>
    <x v="11"/>
    <n v="0"/>
    <n v="0"/>
    <n v="0"/>
    <x v="0"/>
    <m/>
    <m/>
    <n v="454.2"/>
    <x v="0"/>
  </r>
  <r>
    <x v="46"/>
    <n v="44051"/>
    <x v="6691"/>
    <n v="3678"/>
    <n v="45801"/>
    <n v="45945"/>
    <s v="AnaHerns"/>
    <m/>
    <s v="FASE 2"/>
    <m/>
    <n v="0"/>
    <m/>
    <m/>
    <m/>
    <m/>
    <m/>
    <m/>
    <m/>
    <m/>
    <m/>
    <m/>
    <m/>
    <m/>
    <m/>
    <m/>
    <m/>
    <m/>
    <m/>
    <m/>
    <m/>
    <x v="11"/>
    <n v="0"/>
    <n v="0"/>
    <n v="0"/>
    <x v="0"/>
    <m/>
    <m/>
    <n v="367.8"/>
    <x v="0"/>
  </r>
  <r>
    <x v="46"/>
    <n v="44052"/>
    <x v="6692"/>
    <n v="74"/>
    <n v="45802"/>
    <m/>
    <s v="AnaHerns"/>
    <n v="45833"/>
    <s v="OK"/>
    <m/>
    <n v="0"/>
    <n v="0"/>
    <n v="0"/>
    <s v="0"/>
    <n v="0"/>
    <n v="0"/>
    <n v="0"/>
    <n v="0"/>
    <n v="0"/>
    <n v="2"/>
    <n v="0"/>
    <n v="0"/>
    <n v="0"/>
    <s v="Diputación provincial de Teruel y para perros el propio ayuntamiento "/>
    <s v="no"/>
    <s v="no"/>
    <m/>
    <m/>
    <m/>
    <m/>
    <x v="11"/>
    <n v="0"/>
    <n v="0"/>
    <n v="16"/>
    <x v="2"/>
    <n v="0"/>
    <n v="0"/>
    <n v="7.4"/>
    <x v="0"/>
  </r>
  <r>
    <x v="46"/>
    <n v="44053"/>
    <x v="6693"/>
    <n v="127"/>
    <n v="45802"/>
    <s v="13/11/2025 RT_3007379426/2025"/>
    <s v="AnaHerns"/>
    <m/>
    <s v="FASE 2"/>
    <m/>
    <n v="0"/>
    <m/>
    <m/>
    <m/>
    <m/>
    <m/>
    <m/>
    <m/>
    <m/>
    <m/>
    <m/>
    <m/>
    <m/>
    <m/>
    <m/>
    <m/>
    <m/>
    <m/>
    <m/>
    <m/>
    <x v="11"/>
    <n v="0"/>
    <n v="0"/>
    <n v="0"/>
    <x v="0"/>
    <m/>
    <m/>
    <n v="12.7"/>
    <x v="0"/>
  </r>
  <r>
    <x v="46"/>
    <n v="44054"/>
    <x v="6694"/>
    <n v="142"/>
    <n v="45802"/>
    <m/>
    <s v="AnaHerns"/>
    <n v="45804"/>
    <s v="FASE 2"/>
    <s v="Visto que se ha aprobado el Programa de gestión de colonias felinas con fecha 7 de abril de 2025"/>
    <n v="0"/>
    <m/>
    <m/>
    <s v="Que están en curso de elaboración todos los documentos que se solicitan y todavía no disponemos de la información requerida en la solicitud de fecha 25 de mayo de 2025."/>
    <m/>
    <m/>
    <m/>
    <m/>
    <m/>
    <m/>
    <m/>
    <m/>
    <m/>
    <m/>
    <m/>
    <m/>
    <m/>
    <m/>
    <m/>
    <m/>
    <x v="11"/>
    <n v="0"/>
    <n v="0"/>
    <n v="2"/>
    <x v="1"/>
    <m/>
    <m/>
    <n v="14.2"/>
    <x v="0"/>
  </r>
  <r>
    <x v="46"/>
    <n v="44055"/>
    <x v="6695"/>
    <n v="120"/>
    <n v="45802"/>
    <s v="13/11/2025 RT_3007379436/2025"/>
    <s v="AnaHerns"/>
    <m/>
    <s v="FASE 2"/>
    <m/>
    <n v="0"/>
    <m/>
    <m/>
    <m/>
    <m/>
    <m/>
    <m/>
    <m/>
    <m/>
    <m/>
    <m/>
    <m/>
    <m/>
    <m/>
    <m/>
    <m/>
    <m/>
    <m/>
    <m/>
    <m/>
    <x v="11"/>
    <n v="0"/>
    <n v="0"/>
    <n v="0"/>
    <x v="0"/>
    <m/>
    <m/>
    <n v="12"/>
    <x v="0"/>
  </r>
  <r>
    <x v="46"/>
    <n v="44056"/>
    <x v="6696"/>
    <n v="603"/>
    <n v="45802"/>
    <s v="19/10/2025 RT_3007292523/2025"/>
    <s v="AnaHerns"/>
    <m/>
    <s v="FASE 2"/>
    <m/>
    <n v="0"/>
    <m/>
    <m/>
    <m/>
    <m/>
    <m/>
    <m/>
    <m/>
    <m/>
    <m/>
    <m/>
    <m/>
    <m/>
    <m/>
    <m/>
    <m/>
    <m/>
    <m/>
    <m/>
    <m/>
    <x v="11"/>
    <n v="0"/>
    <n v="0"/>
    <n v="0"/>
    <x v="0"/>
    <m/>
    <m/>
    <n v="60.3"/>
    <x v="0"/>
  </r>
  <r>
    <x v="46"/>
    <n v="44059"/>
    <x v="6697"/>
    <n v="719"/>
    <n v="45802"/>
    <s v="19/10/2025 RT_3007292533/2025"/>
    <s v="AnaHerns"/>
    <m/>
    <s v="FASE 2"/>
    <m/>
    <n v="0"/>
    <m/>
    <m/>
    <m/>
    <m/>
    <m/>
    <m/>
    <m/>
    <m/>
    <m/>
    <m/>
    <m/>
    <m/>
    <m/>
    <m/>
    <m/>
    <m/>
    <m/>
    <m/>
    <m/>
    <x v="11"/>
    <n v="0"/>
    <n v="0"/>
    <n v="0"/>
    <x v="0"/>
    <m/>
    <m/>
    <n v="71.900000000000006"/>
    <x v="0"/>
  </r>
  <r>
    <x v="46"/>
    <n v="44060"/>
    <x v="6698"/>
    <n v="39"/>
    <n v="45802"/>
    <m/>
    <s v="AnaHerns"/>
    <n v="45803"/>
    <s v="FASE 2"/>
    <s v="En el Ayuntamiento no se disponen de colonias de gatos comunitarios gestionados por el municipio, ya que no hay evidencias de la existencia de gatos callejeros."/>
    <n v="0"/>
    <n v="0"/>
    <n v="0"/>
    <s v="0"/>
    <n v="0"/>
    <s v="no"/>
    <n v="0"/>
    <n v="0"/>
    <n v="0"/>
    <m/>
    <m/>
    <m/>
    <m/>
    <m/>
    <m/>
    <m/>
    <m/>
    <m/>
    <m/>
    <m/>
    <x v="11"/>
    <n v="0"/>
    <n v="0"/>
    <n v="9"/>
    <x v="1"/>
    <n v="0"/>
    <n v="0"/>
    <n v="3.9"/>
    <x v="0"/>
  </r>
  <r>
    <x v="46"/>
    <n v="44061"/>
    <x v="6699"/>
    <n v="80"/>
    <n v="45802"/>
    <m/>
    <s v="AnaHerns"/>
    <n v="45832"/>
    <s v="OK"/>
    <m/>
    <n v="0"/>
    <m/>
    <n v="0"/>
    <s v="no"/>
    <m/>
    <n v="0"/>
    <n v="0"/>
    <n v="0"/>
    <n v="0"/>
    <n v="0"/>
    <n v="0"/>
    <n v="0"/>
    <n v="0"/>
    <s v="marco con diputación provincial Teruel para recoger perros vagabundos "/>
    <m/>
    <s v="no"/>
    <m/>
    <m/>
    <m/>
    <m/>
    <x v="11"/>
    <n v="0"/>
    <n v="0"/>
    <n v="13"/>
    <x v="1"/>
    <n v="0"/>
    <n v="0"/>
    <n v="8"/>
    <x v="0"/>
  </r>
  <r>
    <x v="46"/>
    <n v="44062"/>
    <x v="6700"/>
    <n v="38"/>
    <n v="45802"/>
    <m/>
    <s v="AnaHerns"/>
    <m/>
    <m/>
    <m/>
    <n v="0"/>
    <m/>
    <m/>
    <m/>
    <m/>
    <m/>
    <m/>
    <m/>
    <m/>
    <m/>
    <m/>
    <m/>
    <m/>
    <m/>
    <m/>
    <m/>
    <m/>
    <m/>
    <m/>
    <m/>
    <x v="11"/>
    <n v="0"/>
    <n v="0"/>
    <n v="0"/>
    <x v="0"/>
    <m/>
    <m/>
    <n v="3.8"/>
    <x v="0"/>
  </r>
  <r>
    <x v="46"/>
    <n v="44063"/>
    <x v="6701"/>
    <n v="111"/>
    <n v="45802"/>
    <s v="15/11/2025 RT_3007389558/2025"/>
    <s v="AnaHerns"/>
    <m/>
    <s v="FASE 2"/>
    <m/>
    <n v="0"/>
    <m/>
    <m/>
    <m/>
    <m/>
    <m/>
    <m/>
    <m/>
    <m/>
    <m/>
    <m/>
    <m/>
    <m/>
    <m/>
    <m/>
    <m/>
    <m/>
    <m/>
    <m/>
    <m/>
    <x v="11"/>
    <n v="0"/>
    <n v="0"/>
    <n v="0"/>
    <x v="0"/>
    <m/>
    <m/>
    <n v="11.1"/>
    <x v="0"/>
  </r>
  <r>
    <x v="46"/>
    <n v="44064"/>
    <x v="6702"/>
    <n v="65"/>
    <n v="45802"/>
    <m/>
    <s v="AnaHerns"/>
    <n v="45804"/>
    <s v="OK"/>
    <s v="no tiene un Programa de gestión de colonias felinas, No disponemos de la información requerida en fecha 25 de mayo de 2025."/>
    <n v="0"/>
    <m/>
    <m/>
    <m/>
    <m/>
    <m/>
    <m/>
    <m/>
    <m/>
    <m/>
    <m/>
    <m/>
    <m/>
    <m/>
    <m/>
    <m/>
    <m/>
    <m/>
    <m/>
    <m/>
    <x v="11"/>
    <n v="0"/>
    <n v="0"/>
    <n v="1"/>
    <x v="1"/>
    <m/>
    <m/>
    <n v="6.5"/>
    <x v="0"/>
  </r>
  <r>
    <x v="46"/>
    <n v="44065"/>
    <x v="6703"/>
    <n v="66"/>
    <n v="45802"/>
    <m/>
    <s v="AnaHerns"/>
    <m/>
    <m/>
    <m/>
    <n v="0"/>
    <m/>
    <m/>
    <m/>
    <m/>
    <m/>
    <m/>
    <m/>
    <m/>
    <m/>
    <m/>
    <m/>
    <m/>
    <m/>
    <m/>
    <m/>
    <m/>
    <m/>
    <m/>
    <m/>
    <x v="11"/>
    <n v="0"/>
    <n v="0"/>
    <n v="0"/>
    <x v="0"/>
    <m/>
    <m/>
    <n v="6.6"/>
    <x v="0"/>
  </r>
  <r>
    <x v="46"/>
    <n v="44066"/>
    <x v="6704"/>
    <n v="84"/>
    <n v="45803"/>
    <m/>
    <s v="AnaHerns"/>
    <m/>
    <m/>
    <m/>
    <n v="0"/>
    <m/>
    <m/>
    <m/>
    <m/>
    <m/>
    <m/>
    <m/>
    <m/>
    <m/>
    <m/>
    <m/>
    <m/>
    <m/>
    <m/>
    <m/>
    <m/>
    <m/>
    <m/>
    <m/>
    <x v="11"/>
    <n v="0"/>
    <n v="0"/>
    <n v="0"/>
    <x v="0"/>
    <m/>
    <m/>
    <n v="8.4"/>
    <x v="0"/>
  </r>
  <r>
    <x v="46"/>
    <n v="44070"/>
    <x v="6705"/>
    <n v="56"/>
    <n v="45803"/>
    <m/>
    <s v="AnaHerns"/>
    <m/>
    <m/>
    <m/>
    <n v="0"/>
    <m/>
    <m/>
    <m/>
    <m/>
    <m/>
    <m/>
    <m/>
    <m/>
    <m/>
    <m/>
    <m/>
    <m/>
    <m/>
    <m/>
    <m/>
    <m/>
    <m/>
    <m/>
    <m/>
    <x v="11"/>
    <n v="0"/>
    <n v="0"/>
    <n v="0"/>
    <x v="0"/>
    <m/>
    <m/>
    <n v="5.6"/>
    <x v="0"/>
  </r>
  <r>
    <x v="46"/>
    <n v="44071"/>
    <x v="6706"/>
    <n v="663"/>
    <n v="45803"/>
    <s v="19/10/2025 RT_3007292549/2025"/>
    <s v="AnaHerns"/>
    <m/>
    <s v="FASE 2"/>
    <m/>
    <n v="0"/>
    <m/>
    <m/>
    <m/>
    <m/>
    <m/>
    <m/>
    <m/>
    <m/>
    <m/>
    <m/>
    <m/>
    <m/>
    <m/>
    <m/>
    <m/>
    <m/>
    <m/>
    <m/>
    <m/>
    <x v="11"/>
    <n v="0"/>
    <n v="0"/>
    <n v="0"/>
    <x v="0"/>
    <m/>
    <m/>
    <n v="66.3"/>
    <x v="0"/>
  </r>
  <r>
    <x v="46"/>
    <n v="44067"/>
    <x v="6707"/>
    <n v="99"/>
    <n v="45803"/>
    <m/>
    <s v="AnaHerns"/>
    <m/>
    <m/>
    <m/>
    <n v="0"/>
    <m/>
    <m/>
    <m/>
    <m/>
    <m/>
    <m/>
    <m/>
    <m/>
    <m/>
    <m/>
    <m/>
    <m/>
    <m/>
    <m/>
    <m/>
    <m/>
    <m/>
    <m/>
    <m/>
    <x v="11"/>
    <n v="0"/>
    <n v="0"/>
    <n v="0"/>
    <x v="0"/>
    <m/>
    <m/>
    <n v="9.9"/>
    <x v="0"/>
  </r>
  <r>
    <x v="46"/>
    <n v="44068"/>
    <x v="6708"/>
    <n v="801"/>
    <n v="45803"/>
    <s v="19/10/2025 RT_3007292553/2025"/>
    <s v="AnaHerns"/>
    <m/>
    <s v="FASE 2"/>
    <m/>
    <n v="0"/>
    <m/>
    <m/>
    <m/>
    <m/>
    <m/>
    <m/>
    <m/>
    <m/>
    <m/>
    <m/>
    <m/>
    <m/>
    <m/>
    <m/>
    <m/>
    <m/>
    <m/>
    <m/>
    <m/>
    <x v="11"/>
    <n v="0"/>
    <n v="0"/>
    <n v="0"/>
    <x v="0"/>
    <m/>
    <m/>
    <n v="80.099999999999994"/>
    <x v="0"/>
  </r>
  <r>
    <x v="46"/>
    <n v="44074"/>
    <x v="6709"/>
    <n v="647"/>
    <n v="45803"/>
    <s v="19/10/2025 RT_3007292557/2025"/>
    <s v="AnaHerns"/>
    <m/>
    <s v="FASE 2"/>
    <m/>
    <n v="0"/>
    <m/>
    <m/>
    <m/>
    <m/>
    <m/>
    <m/>
    <m/>
    <m/>
    <m/>
    <m/>
    <m/>
    <m/>
    <m/>
    <m/>
    <m/>
    <m/>
    <m/>
    <m/>
    <m/>
    <x v="11"/>
    <n v="0"/>
    <n v="0"/>
    <n v="0"/>
    <x v="0"/>
    <m/>
    <m/>
    <n v="64.7"/>
    <x v="0"/>
  </r>
  <r>
    <x v="46"/>
    <n v="44075"/>
    <x v="6710"/>
    <n v="329"/>
    <n v="45803"/>
    <s v="21/10/2025 RT_3007298779/2025"/>
    <s v="AnaHerns"/>
    <m/>
    <s v="FASE 2"/>
    <m/>
    <n v="0"/>
    <m/>
    <m/>
    <m/>
    <m/>
    <m/>
    <m/>
    <m/>
    <m/>
    <m/>
    <m/>
    <m/>
    <m/>
    <m/>
    <m/>
    <m/>
    <m/>
    <m/>
    <m/>
    <m/>
    <x v="11"/>
    <n v="0"/>
    <n v="0"/>
    <n v="0"/>
    <x v="0"/>
    <m/>
    <m/>
    <n v="32.9"/>
    <x v="0"/>
  </r>
  <r>
    <x v="46"/>
    <n v="44076"/>
    <x v="6711"/>
    <n v="2690"/>
    <n v="45803"/>
    <n v="45945"/>
    <s v="AnaHerns"/>
    <m/>
    <s v="FASE 2"/>
    <m/>
    <n v="0"/>
    <m/>
    <m/>
    <m/>
    <m/>
    <m/>
    <m/>
    <m/>
    <m/>
    <m/>
    <m/>
    <m/>
    <m/>
    <m/>
    <m/>
    <m/>
    <m/>
    <m/>
    <m/>
    <m/>
    <x v="11"/>
    <n v="0"/>
    <n v="0"/>
    <n v="0"/>
    <x v="0"/>
    <m/>
    <m/>
    <n v="269"/>
    <x v="0"/>
  </r>
  <r>
    <x v="46"/>
    <n v="44077"/>
    <x v="6712"/>
    <n v="77"/>
    <n v="45803"/>
    <m/>
    <s v="AnaHerns"/>
    <m/>
    <m/>
    <m/>
    <n v="0"/>
    <m/>
    <m/>
    <m/>
    <m/>
    <m/>
    <m/>
    <m/>
    <m/>
    <m/>
    <m/>
    <m/>
    <m/>
    <m/>
    <m/>
    <m/>
    <m/>
    <m/>
    <m/>
    <m/>
    <x v="11"/>
    <n v="0"/>
    <n v="0"/>
    <n v="0"/>
    <x v="0"/>
    <m/>
    <m/>
    <n v="7.7"/>
    <x v="0"/>
  </r>
  <r>
    <x v="46"/>
    <n v="44080"/>
    <x v="6713"/>
    <n v="321"/>
    <n v="45805"/>
    <m/>
    <s v="AnaHerns"/>
    <n v="45826"/>
    <s v="FASE 2"/>
    <m/>
    <n v="0"/>
    <n v="0"/>
    <n v="0"/>
    <s v="si"/>
    <n v="45497"/>
    <s v="si"/>
    <n v="0"/>
    <m/>
    <m/>
    <n v="2"/>
    <n v="0"/>
    <n v="0"/>
    <n v="0"/>
    <s v=" Si con Diputacion territorial de Teruel y veterinario Agaba s.l"/>
    <s v="si"/>
    <s v="si Agaba s.l"/>
    <m/>
    <m/>
    <m/>
    <m/>
    <x v="11"/>
    <n v="0"/>
    <n v="0"/>
    <n v="14"/>
    <x v="1"/>
    <m/>
    <m/>
    <n v="32.1"/>
    <x v="0"/>
  </r>
  <r>
    <x v="46"/>
    <n v="44082"/>
    <x v="6714"/>
    <n v="118"/>
    <n v="45805"/>
    <s v="15/11/2025 RT_3007389574/2025"/>
    <s v="AnaHerns"/>
    <m/>
    <s v="FASE 2"/>
    <m/>
    <n v="0"/>
    <m/>
    <m/>
    <m/>
    <m/>
    <m/>
    <m/>
    <m/>
    <m/>
    <m/>
    <m/>
    <m/>
    <m/>
    <m/>
    <m/>
    <m/>
    <m/>
    <m/>
    <m/>
    <m/>
    <x v="11"/>
    <n v="0"/>
    <n v="0"/>
    <n v="0"/>
    <x v="0"/>
    <m/>
    <m/>
    <n v="11.8"/>
    <x v="0"/>
  </r>
  <r>
    <x v="46"/>
    <n v="44084"/>
    <x v="6715"/>
    <n v="65"/>
    <n v="45805"/>
    <m/>
    <s v="AnaHerns"/>
    <m/>
    <m/>
    <m/>
    <n v="0"/>
    <m/>
    <m/>
    <m/>
    <m/>
    <m/>
    <m/>
    <m/>
    <m/>
    <m/>
    <m/>
    <m/>
    <m/>
    <m/>
    <m/>
    <m/>
    <m/>
    <m/>
    <m/>
    <m/>
    <x v="11"/>
    <n v="0"/>
    <n v="0"/>
    <n v="0"/>
    <x v="0"/>
    <m/>
    <m/>
    <n v="6.5"/>
    <x v="0"/>
  </r>
  <r>
    <x v="46"/>
    <n v="44085"/>
    <x v="6716"/>
    <n v="62"/>
    <n v="45805"/>
    <m/>
    <s v="AnaHerns"/>
    <m/>
    <m/>
    <m/>
    <n v="0"/>
    <m/>
    <m/>
    <m/>
    <m/>
    <m/>
    <m/>
    <m/>
    <m/>
    <m/>
    <m/>
    <m/>
    <m/>
    <m/>
    <m/>
    <m/>
    <m/>
    <m/>
    <m/>
    <m/>
    <x v="11"/>
    <n v="0"/>
    <n v="0"/>
    <n v="0"/>
    <x v="0"/>
    <m/>
    <m/>
    <n v="6.2"/>
    <x v="0"/>
  </r>
  <r>
    <x v="46"/>
    <n v="44086"/>
    <x v="6717"/>
    <n v="570"/>
    <n v="45805"/>
    <s v="19/10/2025 RT_3007292561/2025"/>
    <s v="AnaHerns"/>
    <m/>
    <s v="FASE 2"/>
    <m/>
    <n v="0"/>
    <m/>
    <m/>
    <m/>
    <m/>
    <m/>
    <m/>
    <m/>
    <m/>
    <m/>
    <m/>
    <m/>
    <m/>
    <m/>
    <m/>
    <m/>
    <m/>
    <m/>
    <m/>
    <m/>
    <x v="11"/>
    <n v="0"/>
    <n v="0"/>
    <n v="0"/>
    <x v="0"/>
    <m/>
    <m/>
    <n v="57"/>
    <x v="0"/>
  </r>
  <r>
    <x v="46"/>
    <n v="44087"/>
    <x v="6718"/>
    <n v="91"/>
    <n v="45805"/>
    <m/>
    <s v="AnaHerns"/>
    <m/>
    <m/>
    <m/>
    <n v="0"/>
    <m/>
    <m/>
    <m/>
    <m/>
    <m/>
    <m/>
    <m/>
    <m/>
    <m/>
    <m/>
    <m/>
    <m/>
    <m/>
    <m/>
    <m/>
    <m/>
    <m/>
    <m/>
    <m/>
    <x v="11"/>
    <n v="0"/>
    <n v="0"/>
    <n v="0"/>
    <x v="0"/>
    <m/>
    <m/>
    <n v="9.1"/>
    <x v="0"/>
  </r>
  <r>
    <x v="46"/>
    <n v="44088"/>
    <x v="6719"/>
    <n v="50"/>
    <n v="45805"/>
    <m/>
    <s v="AnaHerns"/>
    <m/>
    <m/>
    <m/>
    <n v="0"/>
    <m/>
    <m/>
    <m/>
    <m/>
    <m/>
    <m/>
    <m/>
    <m/>
    <m/>
    <m/>
    <m/>
    <m/>
    <m/>
    <m/>
    <m/>
    <m/>
    <m/>
    <m/>
    <m/>
    <x v="11"/>
    <n v="0"/>
    <n v="0"/>
    <n v="0"/>
    <x v="0"/>
    <m/>
    <m/>
    <n v="5"/>
    <x v="0"/>
  </r>
  <r>
    <x v="46"/>
    <n v="44089"/>
    <x v="6720"/>
    <n v="58"/>
    <n v="45805"/>
    <m/>
    <s v="AnaHerns"/>
    <m/>
    <m/>
    <m/>
    <n v="0"/>
    <m/>
    <m/>
    <m/>
    <m/>
    <m/>
    <m/>
    <m/>
    <m/>
    <m/>
    <m/>
    <m/>
    <m/>
    <m/>
    <m/>
    <m/>
    <m/>
    <m/>
    <m/>
    <m/>
    <x v="11"/>
    <n v="0"/>
    <n v="0"/>
    <n v="0"/>
    <x v="0"/>
    <m/>
    <m/>
    <n v="5.8"/>
    <x v="0"/>
  </r>
  <r>
    <x v="46"/>
    <n v="44090"/>
    <x v="6721"/>
    <n v="79"/>
    <n v="45805"/>
    <m/>
    <s v="AnaHerns"/>
    <m/>
    <m/>
    <m/>
    <n v="0"/>
    <m/>
    <m/>
    <m/>
    <m/>
    <m/>
    <m/>
    <m/>
    <m/>
    <m/>
    <m/>
    <m/>
    <m/>
    <m/>
    <m/>
    <m/>
    <m/>
    <m/>
    <m/>
    <m/>
    <x v="11"/>
    <n v="0"/>
    <n v="0"/>
    <n v="0"/>
    <x v="0"/>
    <m/>
    <m/>
    <n v="7.9"/>
    <x v="0"/>
  </r>
  <r>
    <x v="46"/>
    <n v="44092"/>
    <x v="6722"/>
    <n v="95"/>
    <n v="45805"/>
    <m/>
    <s v="AnaHerns"/>
    <m/>
    <m/>
    <m/>
    <n v="0"/>
    <m/>
    <m/>
    <m/>
    <m/>
    <m/>
    <m/>
    <m/>
    <m/>
    <m/>
    <m/>
    <m/>
    <m/>
    <m/>
    <m/>
    <m/>
    <m/>
    <m/>
    <m/>
    <m/>
    <x v="11"/>
    <n v="0"/>
    <n v="0"/>
    <n v="0"/>
    <x v="0"/>
    <m/>
    <m/>
    <n v="9.5"/>
    <x v="0"/>
  </r>
  <r>
    <x v="46"/>
    <n v="44093"/>
    <x v="6723"/>
    <n v="115"/>
    <n v="45805"/>
    <s v="15/11/2025 RT_3007389588/2025"/>
    <s v="AnaHerns"/>
    <m/>
    <s v="FASE 2"/>
    <m/>
    <n v="0"/>
    <m/>
    <m/>
    <m/>
    <m/>
    <m/>
    <m/>
    <m/>
    <m/>
    <m/>
    <m/>
    <m/>
    <m/>
    <m/>
    <m/>
    <m/>
    <m/>
    <m/>
    <m/>
    <m/>
    <x v="11"/>
    <n v="0"/>
    <n v="0"/>
    <n v="0"/>
    <x v="0"/>
    <m/>
    <m/>
    <n v="11.5"/>
    <x v="0"/>
  </r>
  <r>
    <x v="46"/>
    <n v="44094"/>
    <x v="6724"/>
    <n v="136"/>
    <n v="45805"/>
    <m/>
    <s v="AnaHerns"/>
    <m/>
    <m/>
    <m/>
    <n v="0"/>
    <m/>
    <m/>
    <m/>
    <m/>
    <m/>
    <m/>
    <m/>
    <m/>
    <m/>
    <m/>
    <m/>
    <m/>
    <m/>
    <m/>
    <m/>
    <m/>
    <m/>
    <m/>
    <m/>
    <x v="11"/>
    <n v="0"/>
    <n v="0"/>
    <n v="0"/>
    <x v="0"/>
    <m/>
    <m/>
    <n v="13.6"/>
    <x v="0"/>
  </r>
  <r>
    <x v="46"/>
    <n v="44096"/>
    <x v="6725"/>
    <n v="169"/>
    <n v="45805"/>
    <m/>
    <s v="AnaHerns"/>
    <m/>
    <m/>
    <m/>
    <n v="0"/>
    <m/>
    <m/>
    <m/>
    <m/>
    <m/>
    <m/>
    <m/>
    <m/>
    <m/>
    <m/>
    <m/>
    <m/>
    <m/>
    <m/>
    <m/>
    <m/>
    <m/>
    <m/>
    <m/>
    <x v="11"/>
    <n v="0"/>
    <n v="0"/>
    <n v="0"/>
    <x v="0"/>
    <m/>
    <m/>
    <n v="16.899999999999999"/>
    <x v="0"/>
  </r>
  <r>
    <x v="46"/>
    <n v="44097"/>
    <x v="6726"/>
    <n v="141"/>
    <n v="45805"/>
    <m/>
    <s v="AnaHerns"/>
    <m/>
    <m/>
    <m/>
    <n v="0"/>
    <m/>
    <m/>
    <m/>
    <m/>
    <m/>
    <m/>
    <m/>
    <m/>
    <m/>
    <m/>
    <m/>
    <m/>
    <m/>
    <m/>
    <m/>
    <m/>
    <m/>
    <m/>
    <m/>
    <x v="11"/>
    <n v="0"/>
    <n v="0"/>
    <n v="0"/>
    <x v="0"/>
    <m/>
    <m/>
    <n v="14.1"/>
    <x v="0"/>
  </r>
  <r>
    <x v="46"/>
    <n v="44099"/>
    <x v="6727"/>
    <n v="772"/>
    <n v="45805"/>
    <s v="21/10/2025 RT_3007298828/2025"/>
    <s v="AnaHerns"/>
    <m/>
    <s v="FASE 2"/>
    <m/>
    <n v="0"/>
    <m/>
    <m/>
    <m/>
    <m/>
    <m/>
    <m/>
    <m/>
    <m/>
    <m/>
    <m/>
    <m/>
    <m/>
    <m/>
    <m/>
    <m/>
    <m/>
    <m/>
    <m/>
    <m/>
    <x v="11"/>
    <n v="0"/>
    <n v="0"/>
    <n v="0"/>
    <x v="0"/>
    <m/>
    <m/>
    <n v="77.2"/>
    <x v="0"/>
  </r>
  <r>
    <x v="46"/>
    <n v="44100"/>
    <x v="6728"/>
    <n v="203"/>
    <n v="45805"/>
    <m/>
    <s v="AnaHerns"/>
    <m/>
    <m/>
    <m/>
    <n v="0"/>
    <m/>
    <m/>
    <m/>
    <m/>
    <m/>
    <m/>
    <m/>
    <m/>
    <m/>
    <m/>
    <m/>
    <m/>
    <m/>
    <m/>
    <m/>
    <m/>
    <m/>
    <m/>
    <m/>
    <x v="11"/>
    <n v="0"/>
    <n v="0"/>
    <n v="0"/>
    <x v="0"/>
    <m/>
    <m/>
    <n v="20.3"/>
    <x v="0"/>
  </r>
  <r>
    <x v="46"/>
    <n v="44101"/>
    <x v="6729"/>
    <n v="78"/>
    <n v="45805"/>
    <m/>
    <s v="AnaHerns"/>
    <m/>
    <m/>
    <m/>
    <n v="0"/>
    <m/>
    <m/>
    <m/>
    <m/>
    <m/>
    <m/>
    <m/>
    <m/>
    <m/>
    <m/>
    <m/>
    <m/>
    <m/>
    <m/>
    <m/>
    <m/>
    <m/>
    <m/>
    <m/>
    <x v="11"/>
    <n v="0"/>
    <n v="0"/>
    <n v="0"/>
    <x v="0"/>
    <m/>
    <m/>
    <n v="7.8"/>
    <x v="0"/>
  </r>
  <r>
    <x v="46"/>
    <n v="44102"/>
    <x v="6730"/>
    <n v="35"/>
    <n v="45805"/>
    <m/>
    <s v="AnaHerns"/>
    <m/>
    <m/>
    <m/>
    <n v="0"/>
    <m/>
    <m/>
    <m/>
    <m/>
    <m/>
    <m/>
    <m/>
    <m/>
    <m/>
    <m/>
    <m/>
    <m/>
    <m/>
    <m/>
    <m/>
    <m/>
    <m/>
    <m/>
    <m/>
    <x v="11"/>
    <n v="0"/>
    <n v="0"/>
    <n v="0"/>
    <x v="0"/>
    <m/>
    <m/>
    <n v="3.5"/>
    <x v="0"/>
  </r>
  <r>
    <x v="46"/>
    <n v="44103"/>
    <x v="6731"/>
    <n v="158"/>
    <n v="45805"/>
    <m/>
    <s v="AnaHerns"/>
    <m/>
    <m/>
    <m/>
    <n v="0"/>
    <m/>
    <m/>
    <m/>
    <m/>
    <m/>
    <m/>
    <m/>
    <m/>
    <m/>
    <m/>
    <m/>
    <m/>
    <m/>
    <m/>
    <m/>
    <m/>
    <m/>
    <m/>
    <m/>
    <x v="11"/>
    <n v="0"/>
    <n v="0"/>
    <n v="0"/>
    <x v="0"/>
    <m/>
    <m/>
    <n v="15.8"/>
    <x v="0"/>
  </r>
  <r>
    <x v="46"/>
    <n v="44105"/>
    <x v="6732"/>
    <n v="72"/>
    <n v="45805"/>
    <m/>
    <s v="AnaHerns"/>
    <m/>
    <m/>
    <m/>
    <n v="0"/>
    <m/>
    <m/>
    <m/>
    <m/>
    <m/>
    <m/>
    <m/>
    <m/>
    <m/>
    <m/>
    <m/>
    <m/>
    <m/>
    <m/>
    <m/>
    <m/>
    <m/>
    <m/>
    <m/>
    <x v="11"/>
    <n v="0"/>
    <n v="0"/>
    <n v="0"/>
    <x v="0"/>
    <m/>
    <m/>
    <n v="7.2"/>
    <x v="0"/>
  </r>
  <r>
    <x v="46"/>
    <n v="44106"/>
    <x v="6733"/>
    <n v="216"/>
    <n v="45805"/>
    <m/>
    <s v="AnaHerns"/>
    <m/>
    <m/>
    <m/>
    <n v="0"/>
    <m/>
    <m/>
    <m/>
    <m/>
    <m/>
    <m/>
    <m/>
    <m/>
    <m/>
    <m/>
    <m/>
    <m/>
    <m/>
    <m/>
    <m/>
    <m/>
    <m/>
    <m/>
    <m/>
    <x v="11"/>
    <n v="0"/>
    <n v="0"/>
    <n v="0"/>
    <x v="0"/>
    <m/>
    <m/>
    <n v="21.6"/>
    <x v="0"/>
  </r>
  <r>
    <x v="46"/>
    <n v="44107"/>
    <x v="6734"/>
    <n v="281"/>
    <n v="45805"/>
    <s v="RT_3007408862/2025 23/11/2025"/>
    <s v="AnaHerns"/>
    <m/>
    <s v="FASE 2"/>
    <m/>
    <n v="0"/>
    <m/>
    <m/>
    <m/>
    <m/>
    <m/>
    <m/>
    <m/>
    <m/>
    <m/>
    <m/>
    <m/>
    <m/>
    <m/>
    <m/>
    <m/>
    <m/>
    <m/>
    <m/>
    <m/>
    <x v="11"/>
    <n v="0"/>
    <n v="0"/>
    <n v="0"/>
    <x v="0"/>
    <m/>
    <m/>
    <n v="28.1"/>
    <x v="0"/>
  </r>
  <r>
    <x v="46"/>
    <n v="44108"/>
    <x v="6735"/>
    <n v="459"/>
    <n v="45805"/>
    <s v="21/10/2025 RT_3007298870/2025"/>
    <s v="AnaHerns"/>
    <m/>
    <s v="FASE 2"/>
    <m/>
    <n v="0"/>
    <m/>
    <m/>
    <m/>
    <m/>
    <m/>
    <m/>
    <m/>
    <m/>
    <m/>
    <m/>
    <m/>
    <m/>
    <m/>
    <m/>
    <m/>
    <m/>
    <m/>
    <m/>
    <m/>
    <x v="11"/>
    <n v="0"/>
    <n v="0"/>
    <n v="0"/>
    <x v="0"/>
    <m/>
    <m/>
    <n v="45.9"/>
    <x v="0"/>
  </r>
  <r>
    <x v="46"/>
    <n v="44109"/>
    <x v="6736"/>
    <n v="112"/>
    <n v="45805"/>
    <m/>
    <s v="AnaHerns"/>
    <n v="45838"/>
    <s v="OK "/>
    <m/>
    <n v="0"/>
    <n v="0"/>
    <n v="0"/>
    <s v="0"/>
    <n v="0"/>
    <n v="0"/>
    <n v="0"/>
    <n v="0"/>
    <n v="0"/>
    <n v="2"/>
    <n v="0"/>
    <n v="0"/>
    <n v="0"/>
    <s v="Convenio marco de colaboración entre la Diputación Provincial de Teruel y el"/>
    <s v="Convenio marco de colaboración entre la Diputación Provincial de Teruel y el"/>
    <s v="no "/>
    <m/>
    <m/>
    <m/>
    <m/>
    <x v="11"/>
    <n v="0"/>
    <n v="0"/>
    <n v="16"/>
    <x v="2"/>
    <n v="0"/>
    <n v="0"/>
    <n v="11.2"/>
    <x v="0"/>
  </r>
  <r>
    <x v="46"/>
    <n v="44110"/>
    <x v="6737"/>
    <n v="35"/>
    <n v="45805"/>
    <m/>
    <s v="AnaHerns"/>
    <m/>
    <m/>
    <m/>
    <n v="0"/>
    <m/>
    <m/>
    <m/>
    <m/>
    <m/>
    <m/>
    <m/>
    <m/>
    <m/>
    <m/>
    <m/>
    <m/>
    <s v="Ayuntamiento de Frías de Albarracín, para la prestación del servicio de recogida de perros"/>
    <s v="Ayuntamiento de Frías de Albarracín, para la prestación del servicio de recogida de perros"/>
    <m/>
    <m/>
    <m/>
    <m/>
    <m/>
    <x v="11"/>
    <n v="0"/>
    <n v="0"/>
    <n v="2"/>
    <x v="1"/>
    <m/>
    <m/>
    <n v="3.5"/>
    <x v="0"/>
  </r>
  <r>
    <x v="46"/>
    <n v="44111"/>
    <x v="6738"/>
    <n v="82"/>
    <n v="45806"/>
    <m/>
    <s v="AnaHerns"/>
    <m/>
    <m/>
    <m/>
    <n v="0"/>
    <m/>
    <m/>
    <m/>
    <m/>
    <m/>
    <m/>
    <m/>
    <m/>
    <m/>
    <m/>
    <m/>
    <m/>
    <s v="vagabundos."/>
    <s v="vagabundos."/>
    <m/>
    <m/>
    <m/>
    <m/>
    <m/>
    <x v="11"/>
    <n v="0"/>
    <n v="0"/>
    <n v="2"/>
    <x v="1"/>
    <m/>
    <m/>
    <n v="8.1999999999999993"/>
    <x v="0"/>
  </r>
  <r>
    <x v="46"/>
    <n v="44112"/>
    <x v="6739"/>
    <n v="435"/>
    <n v="45806"/>
    <m/>
    <s v="AnaHerns"/>
    <m/>
    <m/>
    <m/>
    <n v="0"/>
    <m/>
    <m/>
    <m/>
    <m/>
    <m/>
    <m/>
    <m/>
    <m/>
    <m/>
    <m/>
    <m/>
    <m/>
    <m/>
    <m/>
    <m/>
    <m/>
    <m/>
    <m/>
    <m/>
    <x v="11"/>
    <n v="0"/>
    <n v="0"/>
    <n v="0"/>
    <x v="0"/>
    <m/>
    <m/>
    <n v="43.5"/>
    <x v="0"/>
  </r>
  <r>
    <x v="46"/>
    <n v="44113"/>
    <x v="6740"/>
    <n v="156"/>
    <n v="45806"/>
    <m/>
    <s v="AnaHerns"/>
    <m/>
    <m/>
    <m/>
    <n v="0"/>
    <m/>
    <m/>
    <m/>
    <m/>
    <m/>
    <m/>
    <m/>
    <m/>
    <m/>
    <m/>
    <m/>
    <m/>
    <m/>
    <m/>
    <m/>
    <m/>
    <m/>
    <m/>
    <m/>
    <x v="11"/>
    <n v="0"/>
    <n v="0"/>
    <n v="0"/>
    <x v="0"/>
    <m/>
    <m/>
    <n v="15.6"/>
    <x v="0"/>
  </r>
  <r>
    <x v="46"/>
    <n v="44114"/>
    <x v="6741"/>
    <n v="289"/>
    <n v="45806"/>
    <s v="24/11/2025 RT_3007408872/2025"/>
    <s v="AnaHerns"/>
    <m/>
    <s v="FASE 2"/>
    <m/>
    <n v="0"/>
    <m/>
    <m/>
    <m/>
    <m/>
    <m/>
    <m/>
    <m/>
    <m/>
    <m/>
    <m/>
    <m/>
    <m/>
    <m/>
    <m/>
    <m/>
    <m/>
    <m/>
    <m/>
    <m/>
    <x v="11"/>
    <n v="0"/>
    <n v="0"/>
    <n v="0"/>
    <x v="0"/>
    <m/>
    <m/>
    <n v="28.9"/>
    <x v="0"/>
  </r>
  <r>
    <x v="46"/>
    <n v="44115"/>
    <x v="6742"/>
    <n v="144"/>
    <n v="45806"/>
    <m/>
    <s v="AnaHerns"/>
    <m/>
    <m/>
    <m/>
    <n v="0"/>
    <m/>
    <m/>
    <m/>
    <m/>
    <m/>
    <m/>
    <m/>
    <m/>
    <m/>
    <m/>
    <m/>
    <m/>
    <m/>
    <m/>
    <m/>
    <m/>
    <m/>
    <m/>
    <m/>
    <x v="11"/>
    <n v="0"/>
    <n v="0"/>
    <n v="0"/>
    <x v="0"/>
    <m/>
    <m/>
    <n v="14.4"/>
    <x v="0"/>
  </r>
  <r>
    <x v="46"/>
    <n v="44116"/>
    <x v="6743"/>
    <n v="87"/>
    <n v="45806"/>
    <m/>
    <s v="AnaHerns"/>
    <m/>
    <m/>
    <m/>
    <n v="0"/>
    <m/>
    <m/>
    <m/>
    <m/>
    <m/>
    <m/>
    <m/>
    <m/>
    <m/>
    <m/>
    <m/>
    <m/>
    <m/>
    <m/>
    <m/>
    <m/>
    <m/>
    <m/>
    <m/>
    <x v="11"/>
    <n v="0"/>
    <n v="0"/>
    <n v="0"/>
    <x v="0"/>
    <m/>
    <m/>
    <n v="8.6999999999999993"/>
    <x v="0"/>
  </r>
  <r>
    <x v="46"/>
    <n v="44117"/>
    <x v="6744"/>
    <n v="467"/>
    <n v="45806"/>
    <s v="24/11/2025 RT_3007408918/2025"/>
    <s v="AnaHerns"/>
    <m/>
    <s v="FASE 2"/>
    <m/>
    <n v="0"/>
    <m/>
    <m/>
    <m/>
    <m/>
    <m/>
    <m/>
    <m/>
    <m/>
    <m/>
    <m/>
    <m/>
    <m/>
    <m/>
    <m/>
    <m/>
    <m/>
    <m/>
    <m/>
    <m/>
    <x v="11"/>
    <n v="0"/>
    <n v="0"/>
    <n v="0"/>
    <x v="0"/>
    <m/>
    <m/>
    <n v="46.7"/>
    <x v="0"/>
  </r>
  <r>
    <x v="46"/>
    <n v="44118"/>
    <x v="6745"/>
    <n v="196"/>
    <n v="45806"/>
    <m/>
    <s v="AnaHerns"/>
    <n v="45827"/>
    <s v="OK "/>
    <m/>
    <n v="0"/>
    <n v="0"/>
    <n v="0"/>
    <s v="no"/>
    <m/>
    <s v="no"/>
    <n v="0"/>
    <n v="0"/>
    <n v="0"/>
    <n v="0"/>
    <n v="0"/>
    <n v="0"/>
    <n v="0"/>
    <s v="marco colaboración diputación provincial Teruel solo perros vagabundos "/>
    <m/>
    <s v="no"/>
    <m/>
    <m/>
    <m/>
    <m/>
    <x v="11"/>
    <n v="0"/>
    <n v="0"/>
    <n v="14"/>
    <x v="1"/>
    <n v="0"/>
    <n v="0"/>
    <n v="19.600000000000001"/>
    <x v="0"/>
  </r>
  <r>
    <x v="46"/>
    <n v="44119"/>
    <x v="6746"/>
    <n v="142"/>
    <n v="45806"/>
    <m/>
    <s v="AnaHerns"/>
    <n v="45821"/>
    <s v="OK "/>
    <m/>
    <n v="0"/>
    <n v="0"/>
    <n v="0"/>
    <s v="no"/>
    <m/>
    <s v="no"/>
    <n v="0"/>
    <n v="0"/>
    <n v="0"/>
    <n v="0"/>
    <n v="0"/>
    <n v="0"/>
    <n v="0"/>
    <s v="solo recogida perros vagabundos "/>
    <m/>
    <s v="no"/>
    <m/>
    <m/>
    <m/>
    <m/>
    <x v="11"/>
    <n v="0"/>
    <n v="0"/>
    <n v="14"/>
    <x v="1"/>
    <n v="0"/>
    <n v="0"/>
    <n v="14.2"/>
    <x v="0"/>
  </r>
  <r>
    <x v="46"/>
    <n v="44120"/>
    <x v="6747"/>
    <n v="237"/>
    <n v="45806"/>
    <m/>
    <s v="AnaHerns"/>
    <m/>
    <m/>
    <m/>
    <n v="0"/>
    <m/>
    <m/>
    <m/>
    <m/>
    <m/>
    <m/>
    <m/>
    <m/>
    <m/>
    <m/>
    <m/>
    <m/>
    <m/>
    <m/>
    <m/>
    <m/>
    <m/>
    <m/>
    <m/>
    <x v="11"/>
    <n v="0"/>
    <n v="0"/>
    <n v="0"/>
    <x v="0"/>
    <m/>
    <m/>
    <n v="23.7"/>
    <x v="0"/>
  </r>
  <r>
    <x v="46"/>
    <n v="44121"/>
    <x v="6748"/>
    <n v="73"/>
    <n v="45806"/>
    <m/>
    <s v="AnaHerns"/>
    <m/>
    <m/>
    <m/>
    <n v="0"/>
    <m/>
    <m/>
    <m/>
    <m/>
    <m/>
    <m/>
    <m/>
    <m/>
    <m/>
    <m/>
    <m/>
    <m/>
    <m/>
    <m/>
    <m/>
    <m/>
    <m/>
    <m/>
    <m/>
    <x v="11"/>
    <n v="0"/>
    <n v="0"/>
    <n v="0"/>
    <x v="0"/>
    <m/>
    <m/>
    <n v="7.3"/>
    <x v="0"/>
  </r>
  <r>
    <x v="46"/>
    <n v="44122"/>
    <x v="6749"/>
    <n v="1760"/>
    <n v="45806"/>
    <n v="45945"/>
    <s v="AnaHerns"/>
    <m/>
    <s v="FASE 2"/>
    <m/>
    <n v="0"/>
    <m/>
    <m/>
    <m/>
    <m/>
    <m/>
    <m/>
    <m/>
    <m/>
    <m/>
    <m/>
    <m/>
    <m/>
    <m/>
    <m/>
    <m/>
    <m/>
    <m/>
    <m/>
    <m/>
    <x v="11"/>
    <n v="0"/>
    <n v="0"/>
    <n v="0"/>
    <x v="0"/>
    <m/>
    <m/>
    <n v="176"/>
    <x v="0"/>
  </r>
  <r>
    <x v="46"/>
    <n v="44123"/>
    <x v="6750"/>
    <n v="99"/>
    <n v="45806"/>
    <m/>
    <s v="AnaHerns"/>
    <m/>
    <m/>
    <m/>
    <n v="0"/>
    <m/>
    <m/>
    <m/>
    <m/>
    <m/>
    <m/>
    <m/>
    <m/>
    <m/>
    <m/>
    <m/>
    <m/>
    <m/>
    <m/>
    <m/>
    <m/>
    <m/>
    <m/>
    <m/>
    <x v="11"/>
    <n v="0"/>
    <n v="0"/>
    <n v="0"/>
    <x v="0"/>
    <m/>
    <m/>
    <n v="9.9"/>
    <x v="0"/>
  </r>
  <r>
    <x v="46"/>
    <n v="44124"/>
    <x v="6751"/>
    <n v="87"/>
    <n v="45806"/>
    <m/>
    <s v="AnaHerns"/>
    <s v="29/05/2025...03/07/2025"/>
    <s v="OK"/>
    <s v="Estos datos puede consultarlos en la sede electrónica, pues está publicado el Programa de gestión ética"/>
    <n v="39"/>
    <n v="2025"/>
    <n v="0"/>
    <s v="no"/>
    <n v="0"/>
    <s v="no"/>
    <n v="0"/>
    <n v="0"/>
    <n v="0"/>
    <n v="0"/>
    <n v="0"/>
    <n v="0"/>
    <m/>
    <s v="No, en 2026 se contrataría veterinario"/>
    <s v="No"/>
    <s v="No"/>
    <m/>
    <m/>
    <m/>
    <m/>
    <x v="11"/>
    <n v="0"/>
    <n v="0"/>
    <n v="15"/>
    <x v="1"/>
    <n v="0"/>
    <n v="0"/>
    <n v="8.6999999999999993"/>
    <x v="3"/>
  </r>
  <r>
    <x v="46"/>
    <n v="44125"/>
    <x v="6752"/>
    <n v="57"/>
    <n v="45806"/>
    <m/>
    <s v="AnaHerns"/>
    <m/>
    <m/>
    <m/>
    <n v="0"/>
    <m/>
    <m/>
    <m/>
    <m/>
    <m/>
    <m/>
    <m/>
    <m/>
    <m/>
    <m/>
    <m/>
    <m/>
    <m/>
    <m/>
    <m/>
    <m/>
    <m/>
    <m/>
    <m/>
    <x v="11"/>
    <n v="0"/>
    <n v="0"/>
    <n v="0"/>
    <x v="0"/>
    <m/>
    <m/>
    <n v="5.7"/>
    <x v="0"/>
  </r>
  <r>
    <x v="46"/>
    <n v="44126"/>
    <x v="6753"/>
    <n v="377"/>
    <n v="45806"/>
    <s v="24/11/2025 RT_3007408927/2025"/>
    <s v="AnaHerns"/>
    <m/>
    <s v="FASE 2"/>
    <m/>
    <n v="0"/>
    <m/>
    <m/>
    <m/>
    <m/>
    <m/>
    <m/>
    <m/>
    <m/>
    <m/>
    <m/>
    <m/>
    <m/>
    <m/>
    <m/>
    <m/>
    <m/>
    <m/>
    <m/>
    <m/>
    <x v="11"/>
    <n v="0"/>
    <n v="0"/>
    <n v="0"/>
    <x v="0"/>
    <m/>
    <m/>
    <n v="37.700000000000003"/>
    <x v="0"/>
  </r>
  <r>
    <x v="46"/>
    <n v="44127"/>
    <x v="6754"/>
    <n v="63"/>
    <n v="45806"/>
    <m/>
    <s v="AnaHerns"/>
    <m/>
    <m/>
    <m/>
    <n v="0"/>
    <m/>
    <m/>
    <m/>
    <m/>
    <m/>
    <m/>
    <m/>
    <m/>
    <m/>
    <m/>
    <m/>
    <m/>
    <m/>
    <m/>
    <m/>
    <m/>
    <m/>
    <m/>
    <m/>
    <x v="11"/>
    <n v="0"/>
    <n v="0"/>
    <n v="0"/>
    <x v="0"/>
    <m/>
    <m/>
    <n v="6.3"/>
    <x v="0"/>
  </r>
  <r>
    <x v="46"/>
    <n v="44128"/>
    <x v="6755"/>
    <n v="62"/>
    <n v="45806"/>
    <m/>
    <s v="AnaHerns"/>
    <m/>
    <m/>
    <m/>
    <n v="0"/>
    <m/>
    <m/>
    <m/>
    <m/>
    <m/>
    <m/>
    <m/>
    <m/>
    <m/>
    <m/>
    <m/>
    <m/>
    <m/>
    <m/>
    <m/>
    <m/>
    <m/>
    <m/>
    <m/>
    <x v="11"/>
    <n v="0"/>
    <n v="0"/>
    <n v="0"/>
    <x v="0"/>
    <m/>
    <m/>
    <n v="6.2"/>
    <x v="0"/>
  </r>
  <r>
    <x v="46"/>
    <n v="44129"/>
    <x v="6756"/>
    <n v="49"/>
    <n v="45806"/>
    <m/>
    <s v="AnaHerns"/>
    <s v="15/07/2025 rechazado en regsara Comentario No gestionamos"/>
    <m/>
    <m/>
    <n v="0"/>
    <m/>
    <m/>
    <m/>
    <m/>
    <m/>
    <m/>
    <m/>
    <m/>
    <m/>
    <m/>
    <m/>
    <m/>
    <m/>
    <m/>
    <m/>
    <m/>
    <m/>
    <m/>
    <m/>
    <x v="11"/>
    <n v="0"/>
    <n v="0"/>
    <n v="0"/>
    <x v="0"/>
    <m/>
    <m/>
    <n v="4.9000000000000004"/>
    <x v="0"/>
  </r>
  <r>
    <x v="46"/>
    <n v="44130"/>
    <x v="6757"/>
    <n v="39"/>
    <s v="043/06/2025"/>
    <m/>
    <s v="AnaHerns"/>
    <m/>
    <m/>
    <m/>
    <n v="0"/>
    <m/>
    <m/>
    <m/>
    <m/>
    <m/>
    <m/>
    <m/>
    <m/>
    <m/>
    <m/>
    <m/>
    <m/>
    <m/>
    <m/>
    <m/>
    <m/>
    <m/>
    <m/>
    <m/>
    <x v="11"/>
    <n v="0"/>
    <n v="0"/>
    <n v="0"/>
    <x v="0"/>
    <m/>
    <m/>
    <n v="3.9"/>
    <x v="0"/>
  </r>
  <r>
    <x v="46"/>
    <n v="44131"/>
    <x v="6758"/>
    <n v="35"/>
    <n v="45811"/>
    <m/>
    <s v="AnaHerns"/>
    <m/>
    <m/>
    <m/>
    <n v="0"/>
    <m/>
    <m/>
    <m/>
    <m/>
    <m/>
    <m/>
    <m/>
    <m/>
    <m/>
    <m/>
    <m/>
    <m/>
    <m/>
    <m/>
    <m/>
    <m/>
    <m/>
    <m/>
    <m/>
    <x v="11"/>
    <n v="0"/>
    <n v="0"/>
    <n v="0"/>
    <x v="0"/>
    <m/>
    <m/>
    <n v="3.5"/>
    <x v="0"/>
  </r>
  <r>
    <x v="46"/>
    <n v="44132"/>
    <x v="6759"/>
    <n v="71"/>
    <n v="45811"/>
    <m/>
    <s v="AnaHerns"/>
    <n v="45828"/>
    <s v="FASE 2"/>
    <m/>
    <n v="0"/>
    <m/>
    <n v="0"/>
    <s v="no"/>
    <n v="0"/>
    <s v="no"/>
    <n v="0"/>
    <n v="0"/>
    <n v="0"/>
    <m/>
    <n v="0"/>
    <m/>
    <m/>
    <s v="no"/>
    <s v="no"/>
    <s v="no"/>
    <m/>
    <m/>
    <m/>
    <m/>
    <x v="11"/>
    <n v="0"/>
    <n v="0"/>
    <n v="12"/>
    <x v="1"/>
    <n v="0"/>
    <n v="0"/>
    <n v="7.1"/>
    <x v="0"/>
  </r>
  <r>
    <x v="46"/>
    <n v="44133"/>
    <x v="6760"/>
    <n v="24"/>
    <n v="45811"/>
    <m/>
    <s v="AnaHerns"/>
    <m/>
    <m/>
    <m/>
    <n v="0"/>
    <m/>
    <m/>
    <m/>
    <m/>
    <m/>
    <m/>
    <m/>
    <m/>
    <m/>
    <m/>
    <m/>
    <m/>
    <m/>
    <m/>
    <m/>
    <m/>
    <m/>
    <m/>
    <m/>
    <x v="11"/>
    <n v="0"/>
    <n v="0"/>
    <n v="0"/>
    <x v="0"/>
    <m/>
    <m/>
    <n v="2.4"/>
    <x v="0"/>
  </r>
  <r>
    <x v="46"/>
    <n v="44135"/>
    <x v="6761"/>
    <n v="102"/>
    <n v="45811"/>
    <m/>
    <s v="AnaHerns"/>
    <n v="45819"/>
    <s v="OK"/>
    <m/>
    <n v="0"/>
    <s v="no tienen"/>
    <n v="0"/>
    <s v="0"/>
    <m/>
    <n v="0"/>
    <n v="0"/>
    <n v="0"/>
    <n v="0"/>
    <n v="0"/>
    <n v="0"/>
    <n v="0"/>
    <n v="0"/>
    <s v="no"/>
    <s v="no"/>
    <s v="no"/>
    <m/>
    <m/>
    <m/>
    <m/>
    <x v="11"/>
    <n v="0"/>
    <n v="0"/>
    <n v="15"/>
    <x v="1"/>
    <n v="0"/>
    <n v="0"/>
    <n v="10.199999999999999"/>
    <x v="0"/>
  </r>
  <r>
    <x v="46"/>
    <n v="44136"/>
    <x v="6762"/>
    <n v="56"/>
    <n v="45811"/>
    <m/>
    <s v="AnaHerns"/>
    <m/>
    <m/>
    <m/>
    <n v="0"/>
    <m/>
    <m/>
    <m/>
    <m/>
    <m/>
    <m/>
    <m/>
    <m/>
    <m/>
    <m/>
    <m/>
    <m/>
    <m/>
    <m/>
    <m/>
    <m/>
    <m/>
    <m/>
    <m/>
    <x v="11"/>
    <n v="0"/>
    <n v="0"/>
    <n v="0"/>
    <x v="0"/>
    <m/>
    <m/>
    <n v="5.6"/>
    <x v="0"/>
  </r>
  <r>
    <x v="46"/>
    <n v="44137"/>
    <x v="6763"/>
    <n v="233"/>
    <n v="45811"/>
    <m/>
    <s v="AnaHerns"/>
    <m/>
    <m/>
    <m/>
    <n v="0"/>
    <m/>
    <m/>
    <m/>
    <m/>
    <m/>
    <m/>
    <m/>
    <m/>
    <m/>
    <m/>
    <m/>
    <m/>
    <m/>
    <m/>
    <m/>
    <m/>
    <m/>
    <m/>
    <m/>
    <x v="11"/>
    <n v="0"/>
    <n v="0"/>
    <n v="0"/>
    <x v="0"/>
    <m/>
    <m/>
    <n v="23.3"/>
    <x v="0"/>
  </r>
  <r>
    <x v="46"/>
    <n v="44141"/>
    <x v="6764"/>
    <n v="153"/>
    <n v="45811"/>
    <m/>
    <s v="AnaHerns"/>
    <m/>
    <m/>
    <m/>
    <n v="0"/>
    <m/>
    <m/>
    <m/>
    <m/>
    <m/>
    <m/>
    <m/>
    <m/>
    <m/>
    <m/>
    <m/>
    <m/>
    <m/>
    <m/>
    <m/>
    <m/>
    <m/>
    <m/>
    <m/>
    <x v="11"/>
    <n v="0"/>
    <n v="0"/>
    <n v="0"/>
    <x v="0"/>
    <m/>
    <m/>
    <n v="15.3"/>
    <x v="0"/>
  </r>
  <r>
    <x v="46"/>
    <n v="44138"/>
    <x v="6765"/>
    <n v="112"/>
    <n v="45811"/>
    <m/>
    <s v="AnaHerns"/>
    <m/>
    <m/>
    <m/>
    <n v="0"/>
    <m/>
    <m/>
    <m/>
    <m/>
    <m/>
    <m/>
    <m/>
    <m/>
    <m/>
    <m/>
    <m/>
    <m/>
    <m/>
    <m/>
    <m/>
    <m/>
    <m/>
    <m/>
    <m/>
    <x v="11"/>
    <n v="0"/>
    <n v="0"/>
    <n v="0"/>
    <x v="0"/>
    <m/>
    <m/>
    <n v="11.2"/>
    <x v="0"/>
  </r>
  <r>
    <x v="46"/>
    <n v="44142"/>
    <x v="6766"/>
    <n v="35"/>
    <n v="45811"/>
    <m/>
    <s v="AnaHerns"/>
    <m/>
    <m/>
    <m/>
    <n v="0"/>
    <m/>
    <m/>
    <m/>
    <m/>
    <m/>
    <m/>
    <m/>
    <m/>
    <m/>
    <m/>
    <m/>
    <m/>
    <m/>
    <m/>
    <m/>
    <m/>
    <m/>
    <m/>
    <m/>
    <x v="11"/>
    <n v="0"/>
    <n v="0"/>
    <n v="0"/>
    <x v="0"/>
    <m/>
    <m/>
    <n v="3.5"/>
    <x v="0"/>
  </r>
  <r>
    <x v="46"/>
    <n v="44143"/>
    <x v="6767"/>
    <n v="539"/>
    <n v="45811"/>
    <m/>
    <s v="AnaHerns"/>
    <n v="45831"/>
    <s v="OK"/>
    <m/>
    <n v="0"/>
    <s v="no"/>
    <n v="0"/>
    <s v="0"/>
    <n v="0"/>
    <s v="no"/>
    <n v="0"/>
    <n v="0"/>
    <n v="0"/>
    <n v="0"/>
    <n v="0"/>
    <n v="0"/>
    <n v="0"/>
    <s v="Diputación provincial de Teruel "/>
    <s v="no"/>
    <s v="no"/>
    <m/>
    <m/>
    <m/>
    <m/>
    <x v="11"/>
    <n v="0"/>
    <n v="0"/>
    <n v="15"/>
    <x v="1"/>
    <n v="0"/>
    <n v="0"/>
    <n v="53.9"/>
    <x v="0"/>
  </r>
  <r>
    <x v="46"/>
    <n v="44144"/>
    <x v="6768"/>
    <n v="370"/>
    <n v="45811"/>
    <m/>
    <s v="AnaHerns"/>
    <n v="45965"/>
    <s v="OK"/>
    <m/>
    <n v="20"/>
    <n v="45870"/>
    <n v="0.06"/>
    <m/>
    <n v="45737"/>
    <s v="no"/>
    <n v="0"/>
    <n v="22608"/>
    <m/>
    <n v="0"/>
    <n v="0"/>
    <n v="0"/>
    <n v="0"/>
    <s v="no"/>
    <s v="no, voluntarios "/>
    <s v="no"/>
    <m/>
    <m/>
    <m/>
    <m/>
    <x v="11"/>
    <n v="0.06"/>
    <n v="1"/>
    <n v="14"/>
    <x v="1"/>
    <n v="61.1027027027027"/>
    <m/>
    <n v="37"/>
    <x v="1"/>
  </r>
  <r>
    <x v="46"/>
    <n v="44145"/>
    <x v="6769"/>
    <n v="1225"/>
    <n v="45811"/>
    <n v="45945"/>
    <s v="AnaHerns"/>
    <m/>
    <s v="FASE 2"/>
    <m/>
    <n v="0"/>
    <m/>
    <m/>
    <m/>
    <m/>
    <m/>
    <m/>
    <m/>
    <m/>
    <m/>
    <m/>
    <m/>
    <m/>
    <m/>
    <m/>
    <m/>
    <m/>
    <m/>
    <m/>
    <m/>
    <x v="11"/>
    <n v="0"/>
    <n v="0"/>
    <n v="0"/>
    <x v="0"/>
    <m/>
    <m/>
    <n v="122.5"/>
    <x v="0"/>
  </r>
  <r>
    <x v="46"/>
    <n v="44146"/>
    <x v="6770"/>
    <n v="271"/>
    <n v="45811"/>
    <m/>
    <s v="AnaHerns"/>
    <m/>
    <m/>
    <m/>
    <n v="0"/>
    <m/>
    <m/>
    <m/>
    <m/>
    <m/>
    <m/>
    <m/>
    <m/>
    <m/>
    <m/>
    <m/>
    <m/>
    <m/>
    <m/>
    <m/>
    <m/>
    <m/>
    <m/>
    <m/>
    <x v="11"/>
    <n v="0"/>
    <n v="0"/>
    <n v="0"/>
    <x v="0"/>
    <m/>
    <m/>
    <n v="27.1"/>
    <x v="0"/>
  </r>
  <r>
    <x v="46"/>
    <n v="44147"/>
    <x v="6771"/>
    <n v="481"/>
    <n v="45811"/>
    <s v="24/11/2025 RT_3007408934/2025"/>
    <s v="AnaHerns"/>
    <m/>
    <s v="FASE 2"/>
    <m/>
    <n v="0"/>
    <m/>
    <m/>
    <m/>
    <m/>
    <m/>
    <m/>
    <m/>
    <m/>
    <m/>
    <m/>
    <m/>
    <m/>
    <m/>
    <m/>
    <m/>
    <m/>
    <m/>
    <m/>
    <m/>
    <x v="11"/>
    <n v="0"/>
    <n v="0"/>
    <n v="0"/>
    <x v="0"/>
    <m/>
    <m/>
    <n v="48.1"/>
    <x v="0"/>
  </r>
  <r>
    <x v="46"/>
    <n v="44148"/>
    <x v="6772"/>
    <n v="81"/>
    <n v="45811"/>
    <m/>
    <s v="AnaHerns"/>
    <m/>
    <m/>
    <m/>
    <n v="0"/>
    <m/>
    <m/>
    <m/>
    <m/>
    <m/>
    <m/>
    <m/>
    <m/>
    <m/>
    <m/>
    <m/>
    <m/>
    <m/>
    <m/>
    <m/>
    <m/>
    <m/>
    <m/>
    <m/>
    <x v="11"/>
    <n v="0"/>
    <n v="0"/>
    <n v="0"/>
    <x v="0"/>
    <m/>
    <m/>
    <n v="8.1"/>
    <x v="0"/>
  </r>
  <r>
    <x v="46"/>
    <n v="44149"/>
    <x v="6773"/>
    <n v="107"/>
    <n v="45811"/>
    <m/>
    <s v="AnaHerns"/>
    <m/>
    <m/>
    <m/>
    <n v="0"/>
    <m/>
    <m/>
    <m/>
    <m/>
    <m/>
    <m/>
    <m/>
    <m/>
    <m/>
    <m/>
    <m/>
    <m/>
    <m/>
    <m/>
    <m/>
    <m/>
    <m/>
    <m/>
    <m/>
    <x v="11"/>
    <n v="0"/>
    <n v="0"/>
    <n v="0"/>
    <x v="0"/>
    <m/>
    <m/>
    <n v="10.7"/>
    <x v="0"/>
  </r>
  <r>
    <x v="46"/>
    <n v="44150"/>
    <x v="6774"/>
    <n v="32"/>
    <n v="45811"/>
    <m/>
    <s v="AnaHerns"/>
    <m/>
    <m/>
    <m/>
    <n v="0"/>
    <m/>
    <m/>
    <m/>
    <m/>
    <m/>
    <m/>
    <m/>
    <m/>
    <m/>
    <m/>
    <m/>
    <m/>
    <m/>
    <m/>
    <m/>
    <m/>
    <m/>
    <m/>
    <m/>
    <x v="11"/>
    <n v="0"/>
    <n v="0"/>
    <n v="0"/>
    <x v="0"/>
    <m/>
    <m/>
    <n v="3.2"/>
    <x v="0"/>
  </r>
  <r>
    <x v="46"/>
    <n v="44151"/>
    <x v="6775"/>
    <n v="228"/>
    <n v="45811"/>
    <m/>
    <s v="AnaHerns"/>
    <m/>
    <m/>
    <m/>
    <n v="0"/>
    <m/>
    <m/>
    <m/>
    <m/>
    <m/>
    <m/>
    <m/>
    <m/>
    <m/>
    <m/>
    <m/>
    <m/>
    <m/>
    <m/>
    <m/>
    <m/>
    <m/>
    <m/>
    <m/>
    <x v="11"/>
    <n v="0"/>
    <n v="0"/>
    <n v="0"/>
    <x v="0"/>
    <m/>
    <m/>
    <n v="22.8"/>
    <x v="0"/>
  </r>
  <r>
    <x v="46"/>
    <n v="44152"/>
    <x v="6776"/>
    <n v="75"/>
    <n v="45811"/>
    <m/>
    <s v="AnaHerns"/>
    <m/>
    <m/>
    <m/>
    <n v="0"/>
    <m/>
    <m/>
    <m/>
    <m/>
    <m/>
    <m/>
    <m/>
    <m/>
    <m/>
    <m/>
    <m/>
    <m/>
    <m/>
    <m/>
    <m/>
    <m/>
    <m/>
    <m/>
    <m/>
    <x v="11"/>
    <n v="0"/>
    <n v="0"/>
    <n v="0"/>
    <x v="0"/>
    <m/>
    <m/>
    <n v="7.5"/>
    <x v="0"/>
  </r>
  <r>
    <x v="46"/>
    <n v="44153"/>
    <x v="6777"/>
    <n v="2541"/>
    <n v="45811"/>
    <m/>
    <s v="AnaHerns"/>
    <n v="45812"/>
    <s v="FASE 2"/>
    <m/>
    <n v="0"/>
    <m/>
    <m/>
    <m/>
    <m/>
    <m/>
    <m/>
    <m/>
    <m/>
    <m/>
    <m/>
    <m/>
    <m/>
    <s v="Para recogida perros vagabundos con  la Diputación provincial de Teruel"/>
    <m/>
    <m/>
    <m/>
    <m/>
    <m/>
    <m/>
    <x v="11"/>
    <n v="0"/>
    <n v="0"/>
    <n v="1"/>
    <x v="1"/>
    <m/>
    <m/>
    <n v="254.1"/>
    <x v="0"/>
  </r>
  <r>
    <x v="46"/>
    <n v="44154"/>
    <x v="6778"/>
    <n v="308"/>
    <n v="45811"/>
    <s v="24/11/2025 RT_3007408957/2025"/>
    <s v="AnaHerns"/>
    <m/>
    <s v="FASE 2"/>
    <m/>
    <n v="0"/>
    <m/>
    <m/>
    <m/>
    <m/>
    <m/>
    <m/>
    <m/>
    <m/>
    <m/>
    <m/>
    <m/>
    <m/>
    <m/>
    <m/>
    <m/>
    <m/>
    <m/>
    <m/>
    <m/>
    <x v="11"/>
    <n v="0"/>
    <n v="0"/>
    <n v="0"/>
    <x v="0"/>
    <m/>
    <m/>
    <n v="30.8"/>
    <x v="0"/>
  </r>
  <r>
    <x v="46"/>
    <n v="44155"/>
    <x v="6779"/>
    <n v="1165"/>
    <n v="45811"/>
    <n v="45945"/>
    <s v="AnaHerns"/>
    <s v="4/06/2025 rechazdao en regsara Comentario No procede"/>
    <m/>
    <m/>
    <n v="0"/>
    <m/>
    <m/>
    <m/>
    <m/>
    <m/>
    <m/>
    <m/>
    <m/>
    <m/>
    <m/>
    <m/>
    <m/>
    <m/>
    <m/>
    <m/>
    <m/>
    <m/>
    <m/>
    <m/>
    <x v="11"/>
    <n v="0"/>
    <n v="0"/>
    <n v="0"/>
    <x v="0"/>
    <m/>
    <m/>
    <n v="116.5"/>
    <x v="0"/>
  </r>
  <r>
    <x v="46"/>
    <n v="44156"/>
    <x v="6780"/>
    <n v="43"/>
    <n v="45811"/>
    <m/>
    <s v="AnaHerns"/>
    <m/>
    <m/>
    <m/>
    <n v="0"/>
    <m/>
    <m/>
    <m/>
    <m/>
    <m/>
    <m/>
    <m/>
    <m/>
    <m/>
    <m/>
    <m/>
    <m/>
    <m/>
    <m/>
    <m/>
    <m/>
    <m/>
    <m/>
    <m/>
    <x v="11"/>
    <n v="0"/>
    <n v="0"/>
    <n v="0"/>
    <x v="0"/>
    <m/>
    <m/>
    <n v="4.3"/>
    <x v="0"/>
  </r>
  <r>
    <x v="46"/>
    <n v="44157"/>
    <x v="6781"/>
    <n v="58"/>
    <n v="45811"/>
    <m/>
    <s v="AnaHerns"/>
    <m/>
    <m/>
    <m/>
    <n v="0"/>
    <m/>
    <m/>
    <m/>
    <m/>
    <m/>
    <m/>
    <m/>
    <m/>
    <m/>
    <m/>
    <m/>
    <m/>
    <m/>
    <m/>
    <m/>
    <m/>
    <m/>
    <m/>
    <m/>
    <x v="11"/>
    <n v="0"/>
    <n v="0"/>
    <n v="0"/>
    <x v="0"/>
    <m/>
    <m/>
    <n v="5.8"/>
    <x v="0"/>
  </r>
  <r>
    <x v="46"/>
    <n v="44158"/>
    <x v="6782"/>
    <n v="1618"/>
    <n v="45811"/>
    <n v="45945"/>
    <s v="AnaHerns"/>
    <m/>
    <s v="FASE 2"/>
    <m/>
    <n v="0"/>
    <m/>
    <m/>
    <m/>
    <m/>
    <m/>
    <m/>
    <m/>
    <m/>
    <m/>
    <m/>
    <m/>
    <m/>
    <m/>
    <m/>
    <m/>
    <m/>
    <m/>
    <m/>
    <m/>
    <x v="11"/>
    <n v="0"/>
    <n v="0"/>
    <n v="0"/>
    <x v="0"/>
    <m/>
    <m/>
    <n v="161.80000000000001"/>
    <x v="0"/>
  </r>
  <r>
    <x v="46"/>
    <n v="44159"/>
    <x v="6783"/>
    <n v="61"/>
    <n v="45811"/>
    <m/>
    <s v="AnaHerns"/>
    <m/>
    <m/>
    <m/>
    <n v="0"/>
    <m/>
    <m/>
    <m/>
    <m/>
    <m/>
    <m/>
    <m/>
    <m/>
    <m/>
    <m/>
    <m/>
    <m/>
    <m/>
    <m/>
    <m/>
    <m/>
    <m/>
    <m/>
    <m/>
    <x v="11"/>
    <n v="0"/>
    <n v="0"/>
    <n v="0"/>
    <x v="0"/>
    <m/>
    <m/>
    <n v="6.1"/>
    <x v="0"/>
  </r>
  <r>
    <x v="46"/>
    <n v="44160"/>
    <x v="6784"/>
    <n v="544"/>
    <n v="45811"/>
    <s v="19/10/2025 RT_3007292564/2025"/>
    <s v="AnaHerns"/>
    <m/>
    <s v="FASE 2"/>
    <m/>
    <n v="0"/>
    <m/>
    <m/>
    <m/>
    <m/>
    <m/>
    <m/>
    <m/>
    <m/>
    <m/>
    <m/>
    <m/>
    <m/>
    <m/>
    <m/>
    <m/>
    <m/>
    <m/>
    <m/>
    <m/>
    <x v="11"/>
    <n v="0"/>
    <n v="0"/>
    <n v="0"/>
    <x v="0"/>
    <m/>
    <m/>
    <n v="54.4"/>
    <x v="0"/>
  </r>
  <r>
    <x v="46"/>
    <n v="44161"/>
    <x v="6785"/>
    <n v="572"/>
    <n v="45811"/>
    <s v="19/10/2025 RT_3007292577/2025"/>
    <s v="AnaHerns"/>
    <m/>
    <s v="FASE 2"/>
    <m/>
    <n v="0"/>
    <m/>
    <m/>
    <m/>
    <m/>
    <m/>
    <m/>
    <m/>
    <m/>
    <m/>
    <m/>
    <m/>
    <m/>
    <m/>
    <m/>
    <m/>
    <m/>
    <m/>
    <m/>
    <m/>
    <x v="11"/>
    <n v="0"/>
    <n v="0"/>
    <n v="0"/>
    <x v="0"/>
    <m/>
    <m/>
    <n v="57.2"/>
    <x v="0"/>
  </r>
  <r>
    <x v="46"/>
    <n v="44163"/>
    <x v="6786"/>
    <n v="130"/>
    <n v="45811"/>
    <m/>
    <s v="AnaHerns"/>
    <m/>
    <m/>
    <m/>
    <n v="0"/>
    <m/>
    <m/>
    <m/>
    <m/>
    <m/>
    <m/>
    <m/>
    <m/>
    <m/>
    <m/>
    <m/>
    <m/>
    <m/>
    <m/>
    <m/>
    <m/>
    <m/>
    <m/>
    <m/>
    <x v="11"/>
    <n v="0"/>
    <n v="0"/>
    <n v="0"/>
    <x v="0"/>
    <m/>
    <m/>
    <n v="13"/>
    <x v="0"/>
  </r>
  <r>
    <x v="46"/>
    <n v="44164"/>
    <x v="6787"/>
    <n v="32"/>
    <n v="45811"/>
    <m/>
    <s v="AnaHerns"/>
    <m/>
    <m/>
    <m/>
    <n v="0"/>
    <m/>
    <m/>
    <m/>
    <m/>
    <m/>
    <m/>
    <m/>
    <m/>
    <m/>
    <m/>
    <m/>
    <m/>
    <m/>
    <m/>
    <m/>
    <m/>
    <m/>
    <m/>
    <m/>
    <x v="11"/>
    <n v="0"/>
    <n v="0"/>
    <n v="0"/>
    <x v="0"/>
    <m/>
    <m/>
    <n v="3.2"/>
    <x v="0"/>
  </r>
  <r>
    <x v="46"/>
    <n v="44165"/>
    <x v="6788"/>
    <n v="193"/>
    <n v="45811"/>
    <m/>
    <s v="AnaHerns"/>
    <m/>
    <m/>
    <m/>
    <n v="0"/>
    <m/>
    <m/>
    <m/>
    <m/>
    <m/>
    <m/>
    <m/>
    <m/>
    <m/>
    <m/>
    <m/>
    <m/>
    <m/>
    <m/>
    <m/>
    <m/>
    <m/>
    <m/>
    <m/>
    <x v="11"/>
    <n v="0"/>
    <n v="0"/>
    <n v="0"/>
    <x v="0"/>
    <m/>
    <m/>
    <n v="19.3"/>
    <x v="0"/>
  </r>
  <r>
    <x v="46"/>
    <n v="44167"/>
    <x v="6789"/>
    <n v="31"/>
    <n v="45811"/>
    <m/>
    <s v="AnaHerns"/>
    <m/>
    <m/>
    <m/>
    <n v="0"/>
    <m/>
    <m/>
    <m/>
    <m/>
    <m/>
    <m/>
    <m/>
    <m/>
    <m/>
    <m/>
    <m/>
    <m/>
    <m/>
    <m/>
    <m/>
    <m/>
    <m/>
    <m/>
    <m/>
    <x v="11"/>
    <n v="0"/>
    <n v="0"/>
    <n v="0"/>
    <x v="0"/>
    <m/>
    <m/>
    <n v="3.1"/>
    <x v="0"/>
  </r>
  <r>
    <x v="46"/>
    <n v="44168"/>
    <x v="6790"/>
    <n v="197"/>
    <m/>
    <m/>
    <m/>
    <m/>
    <m/>
    <m/>
    <n v="0"/>
    <m/>
    <m/>
    <m/>
    <m/>
    <m/>
    <m/>
    <m/>
    <m/>
    <m/>
    <m/>
    <m/>
    <m/>
    <m/>
    <m/>
    <m/>
    <m/>
    <m/>
    <m/>
    <m/>
    <x v="11"/>
    <n v="0"/>
    <n v="0"/>
    <n v="0"/>
    <x v="0"/>
    <m/>
    <m/>
    <n v="19.7"/>
    <x v="0"/>
  </r>
  <r>
    <x v="46"/>
    <n v="44169"/>
    <x v="6791"/>
    <n v="328"/>
    <n v="45811"/>
    <s v="26/11/2025 RT_3007425343/2025"/>
    <s v="AnaHerns"/>
    <m/>
    <s v="FASE 2"/>
    <m/>
    <n v="0"/>
    <m/>
    <m/>
    <m/>
    <m/>
    <m/>
    <m/>
    <m/>
    <m/>
    <m/>
    <m/>
    <m/>
    <m/>
    <m/>
    <m/>
    <m/>
    <m/>
    <m/>
    <m/>
    <m/>
    <x v="11"/>
    <n v="0"/>
    <n v="0"/>
    <n v="0"/>
    <x v="0"/>
    <m/>
    <m/>
    <n v="32.799999999999997"/>
    <x v="0"/>
  </r>
  <r>
    <x v="46"/>
    <n v="44171"/>
    <x v="6792"/>
    <n v="294"/>
    <n v="45811"/>
    <m/>
    <s v="AnaHerns"/>
    <m/>
    <m/>
    <m/>
    <n v="0"/>
    <m/>
    <m/>
    <m/>
    <m/>
    <m/>
    <m/>
    <m/>
    <m/>
    <m/>
    <m/>
    <m/>
    <m/>
    <m/>
    <m/>
    <m/>
    <m/>
    <m/>
    <m/>
    <m/>
    <x v="11"/>
    <n v="0"/>
    <n v="0"/>
    <n v="0"/>
    <x v="0"/>
    <m/>
    <m/>
    <n v="29.4"/>
    <x v="0"/>
  </r>
  <r>
    <x v="46"/>
    <n v="44172"/>
    <x v="6793"/>
    <n v="367"/>
    <n v="45811"/>
    <m/>
    <s v="AnaHerns"/>
    <n v="45826"/>
    <s v="OK"/>
    <m/>
    <n v="0"/>
    <s v="no"/>
    <n v="0"/>
    <s v="si"/>
    <n v="45560"/>
    <s v="no"/>
    <n v="0"/>
    <m/>
    <m/>
    <n v="0"/>
    <n v="0"/>
    <n v="0"/>
    <n v="0"/>
    <s v="no"/>
    <s v="no"/>
    <s v="no"/>
    <m/>
    <m/>
    <m/>
    <m/>
    <x v="11"/>
    <n v="0"/>
    <n v="0"/>
    <n v="14"/>
    <x v="1"/>
    <m/>
    <m/>
    <n v="36.700000000000003"/>
    <x v="0"/>
  </r>
  <r>
    <x v="46"/>
    <n v="44173"/>
    <x v="6794"/>
    <n v="117"/>
    <n v="45811"/>
    <m/>
    <s v="AnaHerns"/>
    <m/>
    <m/>
    <m/>
    <n v="0"/>
    <m/>
    <m/>
    <m/>
    <m/>
    <m/>
    <m/>
    <m/>
    <m/>
    <m/>
    <m/>
    <m/>
    <m/>
    <m/>
    <m/>
    <m/>
    <m/>
    <m/>
    <m/>
    <m/>
    <x v="11"/>
    <n v="0"/>
    <n v="0"/>
    <n v="0"/>
    <x v="0"/>
    <m/>
    <m/>
    <n v="11.7"/>
    <x v="0"/>
  </r>
  <r>
    <x v="46"/>
    <n v="44174"/>
    <x v="6795"/>
    <n v="458"/>
    <n v="45811"/>
    <s v="26/11/2025 RT_3007425376/2025"/>
    <s v="AnaHerns"/>
    <m/>
    <s v="FASE 2"/>
    <m/>
    <n v="0"/>
    <m/>
    <m/>
    <m/>
    <m/>
    <m/>
    <m/>
    <m/>
    <m/>
    <m/>
    <m/>
    <m/>
    <m/>
    <m/>
    <m/>
    <m/>
    <m/>
    <m/>
    <m/>
    <m/>
    <x v="11"/>
    <n v="0"/>
    <n v="0"/>
    <n v="0"/>
    <x v="0"/>
    <m/>
    <m/>
    <n v="45.8"/>
    <x v="0"/>
  </r>
  <r>
    <x v="46"/>
    <n v="44175"/>
    <x v="6796"/>
    <n v="119"/>
    <n v="45811"/>
    <m/>
    <s v="AnaHerns"/>
    <m/>
    <m/>
    <m/>
    <n v="0"/>
    <m/>
    <m/>
    <m/>
    <m/>
    <m/>
    <m/>
    <m/>
    <m/>
    <m/>
    <m/>
    <m/>
    <m/>
    <m/>
    <m/>
    <m/>
    <m/>
    <m/>
    <m/>
    <m/>
    <x v="11"/>
    <n v="0"/>
    <n v="0"/>
    <n v="0"/>
    <x v="0"/>
    <m/>
    <m/>
    <n v="11.9"/>
    <x v="0"/>
  </r>
  <r>
    <x v="46"/>
    <n v="44176"/>
    <x v="6797"/>
    <n v="160"/>
    <n v="45812"/>
    <m/>
    <s v="AnaHerns"/>
    <m/>
    <m/>
    <m/>
    <n v="0"/>
    <m/>
    <m/>
    <m/>
    <m/>
    <m/>
    <m/>
    <m/>
    <m/>
    <m/>
    <m/>
    <m/>
    <m/>
    <m/>
    <m/>
    <m/>
    <m/>
    <m/>
    <m/>
    <m/>
    <x v="11"/>
    <n v="0"/>
    <n v="0"/>
    <n v="0"/>
    <x v="0"/>
    <m/>
    <m/>
    <n v="16"/>
    <x v="0"/>
  </r>
  <r>
    <x v="46"/>
    <n v="44177"/>
    <x v="6798"/>
    <n v="113"/>
    <n v="45812"/>
    <m/>
    <s v="AnaHerns"/>
    <m/>
    <m/>
    <m/>
    <n v="0"/>
    <m/>
    <m/>
    <m/>
    <m/>
    <m/>
    <m/>
    <m/>
    <m/>
    <m/>
    <m/>
    <m/>
    <m/>
    <m/>
    <m/>
    <m/>
    <m/>
    <m/>
    <m/>
    <m/>
    <x v="11"/>
    <n v="0"/>
    <n v="0"/>
    <n v="0"/>
    <x v="0"/>
    <m/>
    <m/>
    <n v="11.3"/>
    <x v="0"/>
  </r>
  <r>
    <x v="46"/>
    <n v="44178"/>
    <x v="6799"/>
    <n v="57"/>
    <n v="45812"/>
    <m/>
    <s v="AnaHerns"/>
    <m/>
    <m/>
    <m/>
    <n v="0"/>
    <m/>
    <m/>
    <m/>
    <m/>
    <m/>
    <m/>
    <m/>
    <m/>
    <m/>
    <m/>
    <m/>
    <m/>
    <m/>
    <m/>
    <m/>
    <m/>
    <m/>
    <m/>
    <m/>
    <x v="11"/>
    <n v="0"/>
    <n v="0"/>
    <n v="0"/>
    <x v="0"/>
    <m/>
    <m/>
    <n v="5.7"/>
    <x v="0"/>
  </r>
  <r>
    <x v="46"/>
    <n v="44179"/>
    <x v="6800"/>
    <n v="460"/>
    <n v="45812"/>
    <s v="26/11/2025 RT_3007425585/2025"/>
    <s v="AnaHerns"/>
    <m/>
    <s v="FASE 2"/>
    <m/>
    <n v="0"/>
    <m/>
    <m/>
    <m/>
    <m/>
    <m/>
    <m/>
    <m/>
    <m/>
    <m/>
    <m/>
    <m/>
    <m/>
    <m/>
    <m/>
    <m/>
    <m/>
    <m/>
    <m/>
    <m/>
    <x v="11"/>
    <n v="0"/>
    <n v="0"/>
    <n v="0"/>
    <x v="0"/>
    <m/>
    <m/>
    <n v="46"/>
    <x v="0"/>
  </r>
  <r>
    <x v="46"/>
    <n v="44180"/>
    <x v="6801"/>
    <n v="74"/>
    <n v="45812"/>
    <m/>
    <s v="AnaHerns"/>
    <m/>
    <m/>
    <m/>
    <n v="0"/>
    <m/>
    <m/>
    <m/>
    <m/>
    <m/>
    <m/>
    <m/>
    <m/>
    <m/>
    <m/>
    <m/>
    <m/>
    <m/>
    <m/>
    <m/>
    <m/>
    <m/>
    <m/>
    <m/>
    <x v="11"/>
    <n v="0"/>
    <n v="0"/>
    <n v="0"/>
    <x v="0"/>
    <m/>
    <m/>
    <n v="7.4"/>
    <x v="0"/>
  </r>
  <r>
    <x v="46"/>
    <n v="44181"/>
    <x v="6802"/>
    <n v="89"/>
    <n v="45812"/>
    <m/>
    <s v="AnaHerns"/>
    <m/>
    <m/>
    <m/>
    <n v="0"/>
    <m/>
    <m/>
    <m/>
    <m/>
    <m/>
    <m/>
    <m/>
    <m/>
    <m/>
    <m/>
    <m/>
    <m/>
    <m/>
    <m/>
    <m/>
    <m/>
    <m/>
    <m/>
    <m/>
    <x v="11"/>
    <n v="0"/>
    <n v="0"/>
    <n v="0"/>
    <x v="0"/>
    <m/>
    <m/>
    <n v="8.9"/>
    <x v="0"/>
  </r>
  <r>
    <x v="46"/>
    <n v="44182"/>
    <x v="6803"/>
    <n v="271"/>
    <n v="45812"/>
    <m/>
    <s v="AnaHerns"/>
    <m/>
    <m/>
    <m/>
    <n v="0"/>
    <m/>
    <m/>
    <m/>
    <m/>
    <m/>
    <m/>
    <m/>
    <m/>
    <m/>
    <m/>
    <m/>
    <m/>
    <m/>
    <m/>
    <m/>
    <m/>
    <m/>
    <m/>
    <m/>
    <x v="11"/>
    <n v="0"/>
    <n v="0"/>
    <n v="0"/>
    <x v="0"/>
    <m/>
    <m/>
    <n v="27.1"/>
    <x v="0"/>
  </r>
  <r>
    <x v="46"/>
    <n v="44183"/>
    <x v="6804"/>
    <n v="61"/>
    <n v="45812"/>
    <m/>
    <s v="AnaHerns"/>
    <m/>
    <m/>
    <m/>
    <n v="0"/>
    <m/>
    <m/>
    <m/>
    <m/>
    <m/>
    <m/>
    <m/>
    <m/>
    <m/>
    <m/>
    <m/>
    <m/>
    <m/>
    <m/>
    <m/>
    <m/>
    <m/>
    <m/>
    <m/>
    <x v="11"/>
    <n v="0"/>
    <n v="0"/>
    <n v="0"/>
    <x v="0"/>
    <m/>
    <m/>
    <n v="6.1"/>
    <x v="0"/>
  </r>
  <r>
    <x v="46"/>
    <n v="44184"/>
    <x v="6805"/>
    <n v="46"/>
    <n v="45812"/>
    <m/>
    <s v="AnaHerns"/>
    <m/>
    <m/>
    <m/>
    <n v="0"/>
    <m/>
    <m/>
    <m/>
    <m/>
    <m/>
    <m/>
    <m/>
    <m/>
    <m/>
    <m/>
    <m/>
    <m/>
    <m/>
    <m/>
    <m/>
    <m/>
    <m/>
    <m/>
    <m/>
    <x v="11"/>
    <n v="0"/>
    <n v="0"/>
    <n v="0"/>
    <x v="0"/>
    <m/>
    <m/>
    <n v="4.5999999999999996"/>
    <x v="0"/>
  </r>
  <r>
    <x v="46"/>
    <n v="44185"/>
    <x v="6806"/>
    <n v="98"/>
    <n v="45812"/>
    <m/>
    <s v="AnaHerns"/>
    <m/>
    <m/>
    <m/>
    <n v="0"/>
    <m/>
    <m/>
    <m/>
    <m/>
    <m/>
    <m/>
    <m/>
    <m/>
    <m/>
    <m/>
    <m/>
    <m/>
    <m/>
    <m/>
    <m/>
    <m/>
    <m/>
    <m/>
    <m/>
    <x v="11"/>
    <n v="0"/>
    <n v="0"/>
    <n v="0"/>
    <x v="0"/>
    <m/>
    <m/>
    <n v="9.8000000000000007"/>
    <x v="0"/>
  </r>
  <r>
    <x v="46"/>
    <n v="44187"/>
    <x v="6807"/>
    <n v="241"/>
    <n v="45812"/>
    <m/>
    <s v="AnaHerns"/>
    <m/>
    <m/>
    <m/>
    <n v="0"/>
    <m/>
    <m/>
    <m/>
    <m/>
    <m/>
    <m/>
    <m/>
    <m/>
    <m/>
    <m/>
    <m/>
    <m/>
    <m/>
    <m/>
    <m/>
    <m/>
    <m/>
    <m/>
    <m/>
    <x v="11"/>
    <n v="0"/>
    <n v="0"/>
    <n v="0"/>
    <x v="0"/>
    <m/>
    <m/>
    <n v="24.1"/>
    <x v="0"/>
  </r>
  <r>
    <x v="46"/>
    <n v="44189"/>
    <x v="6808"/>
    <n v="54"/>
    <n v="45812"/>
    <m/>
    <s v="AnaHerns"/>
    <m/>
    <m/>
    <m/>
    <n v="0"/>
    <m/>
    <m/>
    <m/>
    <m/>
    <m/>
    <m/>
    <m/>
    <m/>
    <m/>
    <m/>
    <m/>
    <m/>
    <m/>
    <m/>
    <m/>
    <m/>
    <m/>
    <m/>
    <m/>
    <x v="11"/>
    <n v="0"/>
    <n v="0"/>
    <n v="0"/>
    <x v="0"/>
    <m/>
    <m/>
    <n v="5.4"/>
    <x v="0"/>
  </r>
  <r>
    <x v="46"/>
    <n v="44190"/>
    <x v="6809"/>
    <n v="66"/>
    <n v="45812"/>
    <m/>
    <s v="AnaHerns"/>
    <m/>
    <m/>
    <m/>
    <n v="0"/>
    <m/>
    <m/>
    <m/>
    <m/>
    <m/>
    <m/>
    <m/>
    <m/>
    <m/>
    <m/>
    <m/>
    <m/>
    <m/>
    <m/>
    <m/>
    <m/>
    <m/>
    <m/>
    <m/>
    <x v="11"/>
    <n v="0"/>
    <n v="0"/>
    <n v="0"/>
    <x v="0"/>
    <m/>
    <m/>
    <n v="6.6"/>
    <x v="0"/>
  </r>
  <r>
    <x v="46"/>
    <n v="44191"/>
    <x v="6810"/>
    <n v="934"/>
    <n v="45812"/>
    <m/>
    <s v="AnaHerns"/>
    <n v="45876"/>
    <s v="OK"/>
    <m/>
    <n v="125"/>
    <m/>
    <n v="0.2"/>
    <s v="si"/>
    <n v="45869"/>
    <s v="si"/>
    <n v="0.2"/>
    <n v="3000"/>
    <n v="0"/>
    <n v="0"/>
    <m/>
    <m/>
    <n v="0"/>
    <s v="el ayuntamiento colabora con varios veterinarios pero sin un convenio ya que no es obligatorio en municipios de menos de 5000"/>
    <s v="no"/>
    <s v="no"/>
    <m/>
    <m/>
    <m/>
    <m/>
    <x v="11"/>
    <n v="0.2"/>
    <n v="25"/>
    <n v="13"/>
    <x v="1"/>
    <n v="3.2119914346895073"/>
    <n v="0"/>
    <n v="93.4"/>
    <x v="1"/>
  </r>
  <r>
    <x v="46"/>
    <n v="44192"/>
    <x v="6811"/>
    <n v="465"/>
    <n v="45812"/>
    <s v="26/11/2025 RT_3007425534/2025"/>
    <s v="AnaHerns"/>
    <m/>
    <s v="FASE 2"/>
    <m/>
    <n v="0"/>
    <m/>
    <m/>
    <m/>
    <m/>
    <m/>
    <m/>
    <m/>
    <m/>
    <m/>
    <m/>
    <m/>
    <m/>
    <m/>
    <m/>
    <m/>
    <m/>
    <m/>
    <m/>
    <m/>
    <x v="11"/>
    <n v="0"/>
    <n v="0"/>
    <n v="0"/>
    <x v="0"/>
    <m/>
    <m/>
    <n v="46.5"/>
    <x v="0"/>
  </r>
  <r>
    <x v="46"/>
    <n v="44193"/>
    <x v="6812"/>
    <n v="141"/>
    <n v="45812"/>
    <m/>
    <s v="AnaHerns"/>
    <m/>
    <m/>
    <m/>
    <n v="0"/>
    <m/>
    <m/>
    <m/>
    <m/>
    <m/>
    <m/>
    <m/>
    <m/>
    <m/>
    <m/>
    <m/>
    <m/>
    <m/>
    <m/>
    <m/>
    <m/>
    <m/>
    <m/>
    <m/>
    <x v="11"/>
    <n v="0"/>
    <n v="0"/>
    <n v="0"/>
    <x v="0"/>
    <m/>
    <m/>
    <n v="14.1"/>
    <x v="0"/>
  </r>
  <r>
    <x v="46"/>
    <n v="44194"/>
    <x v="6813"/>
    <n v="149"/>
    <n v="45812"/>
    <m/>
    <s v="AnaHerns"/>
    <m/>
    <m/>
    <m/>
    <n v="0"/>
    <m/>
    <m/>
    <m/>
    <m/>
    <m/>
    <m/>
    <m/>
    <m/>
    <m/>
    <m/>
    <m/>
    <m/>
    <m/>
    <m/>
    <m/>
    <m/>
    <m/>
    <m/>
    <m/>
    <x v="11"/>
    <n v="0"/>
    <n v="0"/>
    <n v="0"/>
    <x v="0"/>
    <m/>
    <m/>
    <n v="14.9"/>
    <x v="0"/>
  </r>
  <r>
    <x v="46"/>
    <n v="44195"/>
    <x v="6814"/>
    <n v="98"/>
    <n v="45812"/>
    <m/>
    <s v="AnaHerns"/>
    <m/>
    <m/>
    <m/>
    <n v="0"/>
    <m/>
    <m/>
    <m/>
    <m/>
    <m/>
    <m/>
    <m/>
    <m/>
    <m/>
    <m/>
    <m/>
    <m/>
    <m/>
    <m/>
    <m/>
    <m/>
    <m/>
    <m/>
    <m/>
    <x v="11"/>
    <n v="0"/>
    <n v="0"/>
    <n v="0"/>
    <x v="0"/>
    <m/>
    <m/>
    <n v="9.8000000000000007"/>
    <x v="0"/>
  </r>
  <r>
    <x v="46"/>
    <n v="44196"/>
    <x v="6815"/>
    <n v="121"/>
    <n v="45812"/>
    <m/>
    <s v="AnaHerns"/>
    <n v="45819"/>
    <s v="OK"/>
    <m/>
    <n v="0"/>
    <n v="0"/>
    <n v="0"/>
    <s v="0"/>
    <n v="0"/>
    <n v="0"/>
    <n v="0"/>
    <n v="0"/>
    <n v="0"/>
    <n v="0"/>
    <n v="0"/>
    <n v="0"/>
    <n v="0"/>
    <s v="no"/>
    <s v="no"/>
    <s v="no"/>
    <m/>
    <m/>
    <m/>
    <m/>
    <x v="11"/>
    <n v="0"/>
    <n v="0"/>
    <n v="16"/>
    <x v="2"/>
    <n v="0"/>
    <n v="0"/>
    <n v="12.1"/>
    <x v="0"/>
  </r>
  <r>
    <x v="46"/>
    <n v="44197"/>
    <x v="6816"/>
    <n v="61"/>
    <n v="45812"/>
    <m/>
    <s v="AnaHerns"/>
    <m/>
    <m/>
    <m/>
    <n v="0"/>
    <m/>
    <m/>
    <m/>
    <m/>
    <m/>
    <m/>
    <m/>
    <m/>
    <m/>
    <m/>
    <m/>
    <m/>
    <m/>
    <m/>
    <m/>
    <m/>
    <m/>
    <m/>
    <m/>
    <x v="11"/>
    <n v="0"/>
    <n v="0"/>
    <n v="0"/>
    <x v="0"/>
    <m/>
    <m/>
    <n v="6.1"/>
    <x v="0"/>
  </r>
  <r>
    <x v="46"/>
    <n v="44198"/>
    <x v="6817"/>
    <n v="225"/>
    <n v="45812"/>
    <m/>
    <s v="AnaHerns"/>
    <m/>
    <m/>
    <m/>
    <n v="0"/>
    <m/>
    <m/>
    <m/>
    <m/>
    <m/>
    <m/>
    <m/>
    <m/>
    <m/>
    <m/>
    <m/>
    <m/>
    <m/>
    <m/>
    <m/>
    <m/>
    <m/>
    <m/>
    <m/>
    <x v="11"/>
    <n v="0"/>
    <n v="0"/>
    <n v="0"/>
    <x v="0"/>
    <m/>
    <m/>
    <n v="22.5"/>
    <x v="0"/>
  </r>
  <r>
    <x v="46"/>
    <n v="44199"/>
    <x v="6818"/>
    <n v="43"/>
    <n v="45812"/>
    <m/>
    <s v="AnaHerns"/>
    <m/>
    <m/>
    <m/>
    <n v="0"/>
    <m/>
    <m/>
    <m/>
    <m/>
    <m/>
    <m/>
    <m/>
    <m/>
    <m/>
    <m/>
    <m/>
    <m/>
    <m/>
    <m/>
    <m/>
    <m/>
    <m/>
    <m/>
    <m/>
    <x v="11"/>
    <n v="0"/>
    <n v="0"/>
    <n v="0"/>
    <x v="0"/>
    <m/>
    <m/>
    <n v="4.3"/>
    <x v="0"/>
  </r>
  <r>
    <x v="46"/>
    <n v="44200"/>
    <x v="6819"/>
    <n v="26"/>
    <n v="45812"/>
    <m/>
    <s v="AnaHerns"/>
    <m/>
    <m/>
    <m/>
    <n v="0"/>
    <m/>
    <m/>
    <m/>
    <m/>
    <m/>
    <m/>
    <m/>
    <m/>
    <m/>
    <m/>
    <m/>
    <m/>
    <m/>
    <m/>
    <m/>
    <m/>
    <m/>
    <m/>
    <m/>
    <x v="11"/>
    <n v="0"/>
    <n v="0"/>
    <n v="0"/>
    <x v="0"/>
    <m/>
    <m/>
    <n v="2.6"/>
    <x v="0"/>
  </r>
  <r>
    <x v="46"/>
    <n v="44201"/>
    <x v="6820"/>
    <n v="615"/>
    <n v="45812"/>
    <s v="19/10/2025 RT_3007292582/2025"/>
    <s v="AnaHerns"/>
    <m/>
    <s v="FASE 2"/>
    <m/>
    <n v="0"/>
    <m/>
    <m/>
    <m/>
    <m/>
    <m/>
    <m/>
    <m/>
    <m/>
    <m/>
    <m/>
    <m/>
    <m/>
    <m/>
    <m/>
    <m/>
    <m/>
    <m/>
    <m/>
    <m/>
    <x v="11"/>
    <n v="0"/>
    <n v="0"/>
    <n v="0"/>
    <x v="0"/>
    <m/>
    <m/>
    <n v="61.5"/>
    <x v="0"/>
  </r>
  <r>
    <x v="46"/>
    <n v="44203"/>
    <x v="6821"/>
    <n v="13"/>
    <n v="45812"/>
    <m/>
    <s v="AnaHerns"/>
    <m/>
    <m/>
    <m/>
    <n v="0"/>
    <m/>
    <m/>
    <m/>
    <m/>
    <m/>
    <m/>
    <m/>
    <m/>
    <m/>
    <m/>
    <m/>
    <m/>
    <m/>
    <m/>
    <m/>
    <m/>
    <m/>
    <m/>
    <m/>
    <x v="11"/>
    <n v="0"/>
    <n v="0"/>
    <n v="0"/>
    <x v="0"/>
    <m/>
    <m/>
    <n v="1.3"/>
    <x v="0"/>
  </r>
  <r>
    <x v="46"/>
    <n v="44204"/>
    <x v="6822"/>
    <n v="26"/>
    <n v="45812"/>
    <m/>
    <s v="AnaHerns"/>
    <m/>
    <m/>
    <m/>
    <n v="0"/>
    <m/>
    <m/>
    <m/>
    <m/>
    <m/>
    <m/>
    <m/>
    <m/>
    <m/>
    <m/>
    <m/>
    <m/>
    <m/>
    <m/>
    <m/>
    <m/>
    <m/>
    <m/>
    <m/>
    <x v="11"/>
    <n v="0"/>
    <n v="0"/>
    <n v="0"/>
    <x v="0"/>
    <m/>
    <m/>
    <n v="2.6"/>
    <x v="0"/>
  </r>
  <r>
    <x v="46"/>
    <n v="44205"/>
    <x v="6823"/>
    <n v="730"/>
    <n v="45812"/>
    <s v="19/10/2025 RT_3007292590/2025"/>
    <s v="AnaHerns"/>
    <m/>
    <s v="FASE 2"/>
    <m/>
    <n v="0"/>
    <m/>
    <m/>
    <m/>
    <m/>
    <m/>
    <m/>
    <m/>
    <m/>
    <m/>
    <m/>
    <m/>
    <m/>
    <m/>
    <m/>
    <m/>
    <m/>
    <m/>
    <m/>
    <m/>
    <x v="11"/>
    <n v="0"/>
    <n v="0"/>
    <n v="0"/>
    <x v="0"/>
    <m/>
    <m/>
    <n v="73"/>
    <x v="0"/>
  </r>
  <r>
    <x v="46"/>
    <n v="44206"/>
    <x v="6824"/>
    <n v="137"/>
    <n v="45812"/>
    <m/>
    <s v="AnaHerns"/>
    <m/>
    <m/>
    <m/>
    <n v="0"/>
    <m/>
    <m/>
    <m/>
    <m/>
    <m/>
    <m/>
    <m/>
    <m/>
    <m/>
    <m/>
    <m/>
    <m/>
    <m/>
    <m/>
    <m/>
    <m/>
    <m/>
    <m/>
    <m/>
    <x v="11"/>
    <n v="0"/>
    <n v="0"/>
    <n v="0"/>
    <x v="0"/>
    <m/>
    <m/>
    <n v="13.7"/>
    <x v="0"/>
  </r>
  <r>
    <x v="46"/>
    <n v="44207"/>
    <x v="6825"/>
    <n v="136"/>
    <n v="45812"/>
    <m/>
    <s v="AnaHerns"/>
    <m/>
    <m/>
    <m/>
    <n v="0"/>
    <m/>
    <m/>
    <m/>
    <m/>
    <m/>
    <m/>
    <m/>
    <m/>
    <m/>
    <m/>
    <m/>
    <m/>
    <m/>
    <m/>
    <m/>
    <m/>
    <m/>
    <m/>
    <m/>
    <x v="11"/>
    <n v="0"/>
    <n v="0"/>
    <n v="0"/>
    <x v="0"/>
    <m/>
    <m/>
    <n v="13.6"/>
    <x v="0"/>
  </r>
  <r>
    <x v="46"/>
    <n v="44208"/>
    <x v="6826"/>
    <n v="24"/>
    <n v="45815"/>
    <m/>
    <s v="AnaHerns"/>
    <m/>
    <m/>
    <m/>
    <n v="0"/>
    <m/>
    <m/>
    <m/>
    <m/>
    <m/>
    <m/>
    <m/>
    <m/>
    <m/>
    <m/>
    <m/>
    <m/>
    <m/>
    <m/>
    <m/>
    <m/>
    <m/>
    <m/>
    <m/>
    <x v="11"/>
    <n v="0"/>
    <n v="0"/>
    <n v="0"/>
    <x v="0"/>
    <m/>
    <m/>
    <n v="2.4"/>
    <x v="0"/>
  </r>
  <r>
    <x v="46"/>
    <n v="44209"/>
    <x v="6827"/>
    <n v="1020"/>
    <n v="45815"/>
    <m/>
    <s v="AnaHerns"/>
    <n v="6693232"/>
    <s v="OK"/>
    <m/>
    <n v="0"/>
    <s v="no"/>
    <n v="0"/>
    <s v="0"/>
    <n v="0"/>
    <s v="no"/>
    <n v="0"/>
    <n v="0"/>
    <n v="0"/>
    <n v="1"/>
    <n v="0"/>
    <n v="0"/>
    <n v="0"/>
    <s v="Convenio marco de colaboración entre la Diputación Provinvial de Teruel para servicio de recogida de perros vagabundos."/>
    <s v="Solo perros vagabundos, el mencionado en el punto anterior."/>
    <s v="no"/>
    <m/>
    <m/>
    <m/>
    <m/>
    <x v="11"/>
    <n v="0"/>
    <n v="0"/>
    <n v="16"/>
    <x v="2"/>
    <n v="0"/>
    <n v="0"/>
    <n v="102"/>
    <x v="0"/>
  </r>
  <r>
    <x v="46"/>
    <n v="44210"/>
    <x v="6828"/>
    <n v="1216"/>
    <n v="45815"/>
    <n v="45945"/>
    <s v="AnaHerns"/>
    <m/>
    <s v="FASE 2"/>
    <m/>
    <n v="0"/>
    <m/>
    <m/>
    <m/>
    <m/>
    <m/>
    <m/>
    <m/>
    <m/>
    <m/>
    <m/>
    <m/>
    <m/>
    <m/>
    <m/>
    <m/>
    <m/>
    <m/>
    <m/>
    <m/>
    <x v="11"/>
    <n v="0"/>
    <n v="0"/>
    <n v="0"/>
    <x v="0"/>
    <m/>
    <m/>
    <n v="121.6"/>
    <x v="0"/>
  </r>
  <r>
    <x v="46"/>
    <n v="44211"/>
    <x v="6829"/>
    <n v="48"/>
    <n v="45815"/>
    <m/>
    <s v="AnaHerns"/>
    <m/>
    <m/>
    <m/>
    <n v="0"/>
    <m/>
    <m/>
    <m/>
    <m/>
    <m/>
    <m/>
    <m/>
    <m/>
    <m/>
    <m/>
    <m/>
    <m/>
    <m/>
    <m/>
    <m/>
    <m/>
    <m/>
    <m/>
    <m/>
    <x v="11"/>
    <n v="0"/>
    <n v="0"/>
    <n v="0"/>
    <x v="0"/>
    <m/>
    <m/>
    <n v="4.8"/>
    <x v="0"/>
  </r>
  <r>
    <x v="46"/>
    <n v="44212"/>
    <x v="6830"/>
    <n v="38"/>
    <n v="45815"/>
    <m/>
    <s v="AnaHerns"/>
    <m/>
    <m/>
    <m/>
    <n v="0"/>
    <m/>
    <m/>
    <m/>
    <m/>
    <m/>
    <m/>
    <m/>
    <m/>
    <m/>
    <m/>
    <m/>
    <m/>
    <m/>
    <m/>
    <m/>
    <m/>
    <m/>
    <m/>
    <m/>
    <x v="11"/>
    <n v="0"/>
    <n v="0"/>
    <n v="0"/>
    <x v="0"/>
    <m/>
    <m/>
    <n v="3.8"/>
    <x v="0"/>
  </r>
  <r>
    <x v="46"/>
    <n v="44213"/>
    <x v="6831"/>
    <n v="75"/>
    <n v="45815"/>
    <m/>
    <s v="AnaHerns"/>
    <m/>
    <m/>
    <m/>
    <n v="0"/>
    <m/>
    <m/>
    <m/>
    <m/>
    <m/>
    <m/>
    <m/>
    <m/>
    <m/>
    <m/>
    <m/>
    <m/>
    <m/>
    <m/>
    <m/>
    <m/>
    <m/>
    <m/>
    <m/>
    <x v="11"/>
    <n v="0"/>
    <n v="0"/>
    <n v="0"/>
    <x v="0"/>
    <m/>
    <m/>
    <n v="7.5"/>
    <x v="0"/>
  </r>
  <r>
    <x v="46"/>
    <n v="44215"/>
    <x v="6832"/>
    <n v="210"/>
    <n v="45815"/>
    <m/>
    <s v="AnaHerns"/>
    <m/>
    <m/>
    <m/>
    <n v="0"/>
    <m/>
    <m/>
    <m/>
    <m/>
    <m/>
    <m/>
    <m/>
    <m/>
    <m/>
    <m/>
    <m/>
    <m/>
    <m/>
    <m/>
    <m/>
    <m/>
    <m/>
    <m/>
    <m/>
    <x v="11"/>
    <n v="0"/>
    <n v="0"/>
    <n v="0"/>
    <x v="0"/>
    <m/>
    <m/>
    <n v="21"/>
    <x v="0"/>
  </r>
  <r>
    <x v="46"/>
    <n v="44216"/>
    <x v="6833"/>
    <n v="36713"/>
    <n v="45815"/>
    <n v="45945"/>
    <s v="AnaHerns"/>
    <m/>
    <s v="FASE 2"/>
    <m/>
    <n v="0"/>
    <m/>
    <m/>
    <m/>
    <m/>
    <m/>
    <m/>
    <m/>
    <m/>
    <m/>
    <m/>
    <m/>
    <m/>
    <m/>
    <m/>
    <m/>
    <m/>
    <m/>
    <m/>
    <m/>
    <x v="11"/>
    <n v="0"/>
    <n v="0"/>
    <n v="0"/>
    <x v="0"/>
    <m/>
    <m/>
    <n v="3671.3"/>
    <x v="0"/>
  </r>
  <r>
    <x v="46"/>
    <n v="44217"/>
    <x v="6834"/>
    <n v="34"/>
    <n v="45817"/>
    <m/>
    <s v="AnaHerns"/>
    <m/>
    <m/>
    <m/>
    <n v="0"/>
    <m/>
    <m/>
    <m/>
    <m/>
    <m/>
    <m/>
    <m/>
    <m/>
    <m/>
    <m/>
    <m/>
    <m/>
    <m/>
    <m/>
    <m/>
    <m/>
    <m/>
    <m/>
    <m/>
    <x v="11"/>
    <n v="0"/>
    <n v="0"/>
    <n v="0"/>
    <x v="0"/>
    <m/>
    <m/>
    <n v="3.4"/>
    <x v="0"/>
  </r>
  <r>
    <x v="46"/>
    <n v="44218"/>
    <x v="6835"/>
    <n v="31"/>
    <n v="45817"/>
    <m/>
    <s v="AnaHerns"/>
    <m/>
    <m/>
    <m/>
    <n v="0"/>
    <m/>
    <m/>
    <m/>
    <m/>
    <m/>
    <m/>
    <m/>
    <m/>
    <m/>
    <m/>
    <m/>
    <m/>
    <m/>
    <m/>
    <m/>
    <m/>
    <m/>
    <m/>
    <m/>
    <x v="11"/>
    <n v="0"/>
    <n v="0"/>
    <n v="0"/>
    <x v="0"/>
    <m/>
    <m/>
    <n v="3.1"/>
    <x v="0"/>
  </r>
  <r>
    <x v="46"/>
    <n v="44219"/>
    <x v="6836"/>
    <n v="182"/>
    <n v="45817"/>
    <m/>
    <s v="AnaHerns"/>
    <m/>
    <m/>
    <m/>
    <n v="0"/>
    <m/>
    <m/>
    <m/>
    <m/>
    <m/>
    <m/>
    <m/>
    <m/>
    <m/>
    <m/>
    <m/>
    <m/>
    <m/>
    <m/>
    <m/>
    <m/>
    <m/>
    <m/>
    <m/>
    <x v="11"/>
    <n v="0"/>
    <n v="0"/>
    <n v="0"/>
    <x v="0"/>
    <m/>
    <m/>
    <n v="18.2"/>
    <x v="0"/>
  </r>
  <r>
    <x v="46"/>
    <n v="44220"/>
    <x v="6837"/>
    <n v="146"/>
    <n v="45817"/>
    <m/>
    <s v="AnaHerns"/>
    <m/>
    <m/>
    <m/>
    <n v="0"/>
    <m/>
    <m/>
    <m/>
    <m/>
    <m/>
    <m/>
    <m/>
    <m/>
    <m/>
    <m/>
    <m/>
    <m/>
    <m/>
    <m/>
    <m/>
    <m/>
    <m/>
    <m/>
    <m/>
    <x v="11"/>
    <n v="0"/>
    <n v="0"/>
    <n v="0"/>
    <x v="0"/>
    <m/>
    <m/>
    <n v="14.6"/>
    <x v="0"/>
  </r>
  <r>
    <x v="46"/>
    <n v="44223"/>
    <x v="6838"/>
    <n v="82"/>
    <n v="45817"/>
    <m/>
    <s v="AnaHerns"/>
    <m/>
    <m/>
    <m/>
    <n v="0"/>
    <m/>
    <m/>
    <m/>
    <m/>
    <m/>
    <m/>
    <m/>
    <m/>
    <m/>
    <m/>
    <m/>
    <m/>
    <m/>
    <m/>
    <m/>
    <m/>
    <m/>
    <m/>
    <m/>
    <x v="11"/>
    <n v="0"/>
    <n v="0"/>
    <n v="0"/>
    <x v="0"/>
    <m/>
    <m/>
    <n v="8.1999999999999993"/>
    <x v="0"/>
  </r>
  <r>
    <x v="46"/>
    <n v="44224"/>
    <x v="6839"/>
    <n v="20"/>
    <n v="45817"/>
    <m/>
    <s v="AnaHerns"/>
    <m/>
    <m/>
    <m/>
    <n v="0"/>
    <m/>
    <m/>
    <m/>
    <m/>
    <m/>
    <m/>
    <m/>
    <m/>
    <m/>
    <m/>
    <m/>
    <m/>
    <m/>
    <m/>
    <m/>
    <m/>
    <m/>
    <m/>
    <m/>
    <x v="11"/>
    <n v="0"/>
    <n v="0"/>
    <n v="0"/>
    <x v="0"/>
    <m/>
    <m/>
    <n v="2"/>
    <x v="0"/>
  </r>
  <r>
    <x v="46"/>
    <n v="44225"/>
    <x v="6840"/>
    <n v="122"/>
    <n v="45817"/>
    <m/>
    <s v="AnaHerns"/>
    <m/>
    <m/>
    <m/>
    <n v="0"/>
    <m/>
    <m/>
    <m/>
    <m/>
    <m/>
    <m/>
    <m/>
    <m/>
    <m/>
    <m/>
    <m/>
    <m/>
    <m/>
    <m/>
    <m/>
    <m/>
    <m/>
    <m/>
    <m/>
    <x v="11"/>
    <n v="0"/>
    <n v="0"/>
    <n v="0"/>
    <x v="0"/>
    <m/>
    <m/>
    <n v="12.2"/>
    <x v="0"/>
  </r>
  <r>
    <x v="46"/>
    <n v="44227"/>
    <x v="6841"/>
    <n v="80"/>
    <n v="45817"/>
    <m/>
    <s v="AnaHerns"/>
    <m/>
    <m/>
    <m/>
    <n v="0"/>
    <m/>
    <m/>
    <m/>
    <m/>
    <m/>
    <m/>
    <m/>
    <m/>
    <m/>
    <m/>
    <m/>
    <m/>
    <m/>
    <m/>
    <m/>
    <m/>
    <m/>
    <m/>
    <m/>
    <x v="11"/>
    <n v="0"/>
    <n v="0"/>
    <n v="0"/>
    <x v="0"/>
    <m/>
    <m/>
    <n v="8"/>
    <x v="0"/>
  </r>
  <r>
    <x v="46"/>
    <n v="44221"/>
    <x v="6842"/>
    <n v="436"/>
    <n v="45817"/>
    <s v="26/11/2025 RT_3007425492/2025"/>
    <s v="AnaHerns"/>
    <m/>
    <s v="FASE 2"/>
    <m/>
    <n v="0"/>
    <m/>
    <m/>
    <m/>
    <m/>
    <m/>
    <m/>
    <m/>
    <m/>
    <m/>
    <m/>
    <m/>
    <m/>
    <m/>
    <m/>
    <m/>
    <m/>
    <m/>
    <m/>
    <m/>
    <x v="11"/>
    <n v="0"/>
    <n v="0"/>
    <n v="0"/>
    <x v="0"/>
    <m/>
    <m/>
    <n v="43.6"/>
    <x v="0"/>
  </r>
  <r>
    <x v="46"/>
    <n v="44222"/>
    <x v="6843"/>
    <n v="117"/>
    <n v="45817"/>
    <m/>
    <s v="AnaHerns"/>
    <m/>
    <m/>
    <m/>
    <n v="0"/>
    <m/>
    <m/>
    <m/>
    <m/>
    <m/>
    <m/>
    <m/>
    <m/>
    <m/>
    <m/>
    <m/>
    <m/>
    <m/>
    <m/>
    <m/>
    <m/>
    <m/>
    <m/>
    <m/>
    <x v="11"/>
    <n v="0"/>
    <n v="0"/>
    <n v="0"/>
    <x v="0"/>
    <m/>
    <m/>
    <n v="11.7"/>
    <x v="0"/>
  </r>
  <r>
    <x v="46"/>
    <n v="44226"/>
    <x v="6844"/>
    <n v="131"/>
    <n v="45817"/>
    <m/>
    <s v="AnaHerns"/>
    <n v="45835"/>
    <s v="OK "/>
    <m/>
    <n v="0"/>
    <n v="0"/>
    <n v="0"/>
    <s v="0"/>
    <n v="0"/>
    <s v="no "/>
    <n v="0"/>
    <n v="0"/>
    <n v="0"/>
    <n v="0"/>
    <n v="0"/>
    <n v="0"/>
    <n v="0"/>
    <s v="Convenio marco de colaboración entre la Diputación Provincial de Teruel y el"/>
    <s v="Convenio marco de colaboración entre la Diputación Provincial de Teruel y el"/>
    <s v="no"/>
    <m/>
    <m/>
    <m/>
    <m/>
    <x v="11"/>
    <n v="0"/>
    <n v="0"/>
    <n v="16"/>
    <x v="2"/>
    <n v="0"/>
    <n v="0"/>
    <n v="13.1"/>
    <x v="0"/>
  </r>
  <r>
    <x v="46"/>
    <n v="44228"/>
    <x v="6845"/>
    <n v="103"/>
    <n v="45817"/>
    <m/>
    <s v="AnaHerns"/>
    <n v="45834"/>
    <s v="OK"/>
    <m/>
    <n v="0"/>
    <n v="0"/>
    <n v="0"/>
    <s v="0"/>
    <n v="0"/>
    <s v="no"/>
    <n v="0"/>
    <n v="0"/>
    <n v="0"/>
    <n v="0"/>
    <n v="0"/>
    <n v="0"/>
    <n v="0"/>
    <s v="Ayuntamiento de Torrelacarcel , para la prestación del servicio de recogida de perros"/>
    <s v="Ayuntamiento de Torrelacarcel , para la prestación del servicio de recogida de perros"/>
    <s v="no"/>
    <m/>
    <m/>
    <m/>
    <m/>
    <x v="11"/>
    <n v="0"/>
    <n v="0"/>
    <n v="16"/>
    <x v="2"/>
    <n v="0"/>
    <n v="0"/>
    <n v="10.3"/>
    <x v="0"/>
  </r>
  <r>
    <x v="46"/>
    <n v="44229"/>
    <x v="6846"/>
    <n v="191"/>
    <n v="45817"/>
    <m/>
    <s v="AnaHerns"/>
    <m/>
    <m/>
    <m/>
    <n v="0"/>
    <m/>
    <m/>
    <m/>
    <m/>
    <m/>
    <m/>
    <m/>
    <m/>
    <m/>
    <m/>
    <m/>
    <m/>
    <s v="vagabundos."/>
    <s v="vagabundos."/>
    <m/>
    <m/>
    <m/>
    <m/>
    <m/>
    <x v="11"/>
    <n v="0"/>
    <n v="0"/>
    <n v="2"/>
    <x v="1"/>
    <m/>
    <m/>
    <n v="19.100000000000001"/>
    <x v="0"/>
  </r>
  <r>
    <x v="46"/>
    <n v="44230"/>
    <x v="6847"/>
    <n v="182"/>
    <n v="45817"/>
    <m/>
    <s v="AnaHerns"/>
    <m/>
    <m/>
    <m/>
    <n v="0"/>
    <m/>
    <m/>
    <m/>
    <m/>
    <m/>
    <m/>
    <m/>
    <m/>
    <m/>
    <m/>
    <m/>
    <m/>
    <m/>
    <m/>
    <m/>
    <m/>
    <m/>
    <m/>
    <m/>
    <x v="11"/>
    <n v="0"/>
    <n v="0"/>
    <n v="0"/>
    <x v="0"/>
    <m/>
    <m/>
    <n v="18.2"/>
    <x v="0"/>
  </r>
  <r>
    <x v="46"/>
    <n v="44231"/>
    <x v="6848"/>
    <n v="36"/>
    <n v="45817"/>
    <m/>
    <s v="AnaHerns"/>
    <m/>
    <m/>
    <m/>
    <n v="0"/>
    <m/>
    <m/>
    <m/>
    <m/>
    <m/>
    <m/>
    <m/>
    <m/>
    <m/>
    <m/>
    <m/>
    <m/>
    <m/>
    <m/>
    <m/>
    <m/>
    <m/>
    <m/>
    <m/>
    <x v="11"/>
    <n v="0"/>
    <n v="0"/>
    <n v="0"/>
    <x v="0"/>
    <m/>
    <m/>
    <n v="3.6"/>
    <x v="0"/>
  </r>
  <r>
    <x v="46"/>
    <n v="44232"/>
    <x v="6849"/>
    <n v="502"/>
    <n v="45817"/>
    <s v="19/10/2025 RT_3007292595/2025"/>
    <s v="AnaHerns"/>
    <m/>
    <s v="FASE 2"/>
    <m/>
    <n v="0"/>
    <m/>
    <m/>
    <m/>
    <m/>
    <m/>
    <m/>
    <m/>
    <m/>
    <m/>
    <m/>
    <m/>
    <m/>
    <m/>
    <m/>
    <m/>
    <m/>
    <m/>
    <m/>
    <m/>
    <x v="11"/>
    <n v="0"/>
    <n v="0"/>
    <n v="0"/>
    <x v="0"/>
    <m/>
    <m/>
    <n v="50.2"/>
    <x v="0"/>
  </r>
  <r>
    <x v="46"/>
    <n v="44234"/>
    <x v="6850"/>
    <n v="58"/>
    <n v="45817"/>
    <m/>
    <s v="AnaHerns"/>
    <n v="45819"/>
    <s v="OK"/>
    <m/>
    <n v="0"/>
    <n v="0"/>
    <n v="0"/>
    <s v="0"/>
    <n v="0"/>
    <s v="no"/>
    <n v="0"/>
    <n v="0"/>
    <n v="0"/>
    <n v="0"/>
    <n v="0"/>
    <n v="0"/>
    <n v="0"/>
    <s v="no"/>
    <s v="no"/>
    <s v="no"/>
    <m/>
    <m/>
    <m/>
    <m/>
    <x v="11"/>
    <n v="0"/>
    <n v="0"/>
    <n v="16"/>
    <x v="2"/>
    <n v="0"/>
    <n v="0"/>
    <n v="5.8"/>
    <x v="0"/>
  </r>
  <r>
    <x v="46"/>
    <n v="44235"/>
    <x v="6851"/>
    <n v="130"/>
    <s v="no existe en regSara"/>
    <m/>
    <m/>
    <m/>
    <m/>
    <m/>
    <n v="0"/>
    <m/>
    <m/>
    <m/>
    <m/>
    <m/>
    <m/>
    <m/>
    <m/>
    <m/>
    <m/>
    <m/>
    <m/>
    <m/>
    <m/>
    <m/>
    <m/>
    <m/>
    <m/>
    <m/>
    <x v="11"/>
    <n v="0"/>
    <n v="0"/>
    <n v="0"/>
    <x v="0"/>
    <m/>
    <m/>
    <n v="13"/>
    <x v="0"/>
  </r>
  <r>
    <x v="46"/>
    <n v="44236"/>
    <x v="6852"/>
    <n v="60"/>
    <n v="45817"/>
    <m/>
    <s v="AnaHerns"/>
    <m/>
    <m/>
    <m/>
    <n v="0"/>
    <m/>
    <m/>
    <m/>
    <m/>
    <m/>
    <m/>
    <m/>
    <m/>
    <m/>
    <m/>
    <m/>
    <m/>
    <m/>
    <m/>
    <m/>
    <m/>
    <m/>
    <m/>
    <m/>
    <x v="11"/>
    <n v="0"/>
    <n v="0"/>
    <n v="0"/>
    <x v="0"/>
    <m/>
    <m/>
    <n v="6"/>
    <x v="0"/>
  </r>
  <r>
    <x v="46"/>
    <n v="44237"/>
    <x v="6853"/>
    <n v="440"/>
    <n v="45817"/>
    <s v="26/11/2025 RT_3007425461/2025"/>
    <s v="AnaHerns"/>
    <m/>
    <s v="FASE 2"/>
    <m/>
    <n v="0"/>
    <m/>
    <m/>
    <m/>
    <m/>
    <m/>
    <m/>
    <m/>
    <m/>
    <m/>
    <m/>
    <m/>
    <m/>
    <m/>
    <m/>
    <m/>
    <m/>
    <m/>
    <m/>
    <m/>
    <x v="11"/>
    <n v="0"/>
    <n v="0"/>
    <n v="0"/>
    <x v="0"/>
    <m/>
    <m/>
    <n v="44"/>
    <x v="0"/>
  </r>
  <r>
    <x v="46"/>
    <n v="44238"/>
    <x v="6854"/>
    <n v="3102"/>
    <n v="45817"/>
    <n v="45945"/>
    <s v="AnaHerns"/>
    <m/>
    <s v="FASE 2"/>
    <m/>
    <n v="0"/>
    <m/>
    <m/>
    <m/>
    <m/>
    <m/>
    <m/>
    <m/>
    <m/>
    <m/>
    <m/>
    <m/>
    <m/>
    <m/>
    <m/>
    <m/>
    <m/>
    <m/>
    <m/>
    <m/>
    <x v="11"/>
    <n v="0"/>
    <n v="0"/>
    <n v="0"/>
    <x v="0"/>
    <m/>
    <m/>
    <n v="310.2"/>
    <x v="0"/>
  </r>
  <r>
    <x v="46"/>
    <n v="44239"/>
    <x v="6855"/>
    <n v="32"/>
    <n v="45817"/>
    <m/>
    <s v="AnaHerns"/>
    <m/>
    <m/>
    <m/>
    <n v="0"/>
    <m/>
    <m/>
    <m/>
    <m/>
    <m/>
    <m/>
    <m/>
    <m/>
    <m/>
    <m/>
    <m/>
    <m/>
    <m/>
    <m/>
    <m/>
    <m/>
    <m/>
    <m/>
    <m/>
    <x v="11"/>
    <n v="0"/>
    <n v="0"/>
    <n v="0"/>
    <x v="0"/>
    <m/>
    <m/>
    <n v="3.2"/>
    <x v="0"/>
  </r>
  <r>
    <x v="46"/>
    <n v="44240"/>
    <x v="6856"/>
    <n v="192"/>
    <n v="45817"/>
    <m/>
    <s v="AnaHerns"/>
    <m/>
    <m/>
    <m/>
    <n v="0"/>
    <m/>
    <m/>
    <m/>
    <m/>
    <m/>
    <m/>
    <m/>
    <m/>
    <m/>
    <m/>
    <m/>
    <m/>
    <m/>
    <m/>
    <m/>
    <m/>
    <m/>
    <m/>
    <m/>
    <x v="11"/>
    <n v="0"/>
    <n v="0"/>
    <n v="0"/>
    <x v="0"/>
    <m/>
    <m/>
    <n v="19.2"/>
    <x v="0"/>
  </r>
  <r>
    <x v="46"/>
    <n v="44241"/>
    <x v="6857"/>
    <n v="580"/>
    <n v="45817"/>
    <s v="19/10/2025 RT_3007292600/2025"/>
    <s v="AnaHerns"/>
    <m/>
    <s v="FASE 2"/>
    <m/>
    <n v="0"/>
    <m/>
    <m/>
    <m/>
    <m/>
    <m/>
    <m/>
    <m/>
    <m/>
    <m/>
    <m/>
    <m/>
    <m/>
    <m/>
    <m/>
    <m/>
    <m/>
    <m/>
    <m/>
    <m/>
    <x v="11"/>
    <n v="0"/>
    <n v="0"/>
    <n v="0"/>
    <x v="0"/>
    <m/>
    <m/>
    <n v="58"/>
    <x v="0"/>
  </r>
  <r>
    <x v="46"/>
    <n v="44243"/>
    <x v="6858"/>
    <n v="28"/>
    <n v="45817"/>
    <m/>
    <s v="AnaHerns"/>
    <m/>
    <m/>
    <m/>
    <n v="0"/>
    <m/>
    <m/>
    <m/>
    <m/>
    <m/>
    <m/>
    <m/>
    <m/>
    <m/>
    <m/>
    <m/>
    <m/>
    <m/>
    <m/>
    <m/>
    <m/>
    <m/>
    <m/>
    <m/>
    <x v="11"/>
    <n v="0"/>
    <n v="0"/>
    <n v="0"/>
    <x v="0"/>
    <m/>
    <m/>
    <n v="2.8"/>
    <x v="0"/>
  </r>
  <r>
    <x v="46"/>
    <n v="44244"/>
    <x v="6859"/>
    <n v="75"/>
    <n v="45817"/>
    <m/>
    <s v="AnaHerns"/>
    <m/>
    <m/>
    <m/>
    <n v="0"/>
    <m/>
    <m/>
    <m/>
    <m/>
    <m/>
    <m/>
    <m/>
    <m/>
    <m/>
    <m/>
    <m/>
    <m/>
    <m/>
    <m/>
    <m/>
    <m/>
    <m/>
    <m/>
    <m/>
    <x v="11"/>
    <n v="0"/>
    <n v="0"/>
    <n v="0"/>
    <x v="0"/>
    <m/>
    <m/>
    <n v="7.5"/>
    <x v="0"/>
  </r>
  <r>
    <x v="46"/>
    <n v="44245"/>
    <x v="6860"/>
    <n v="305"/>
    <n v="45817"/>
    <s v="26/11/2025  RT_3007425439/2025"/>
    <s v="AnaHerns"/>
    <m/>
    <s v="FASE 2"/>
    <m/>
    <n v="0"/>
    <m/>
    <m/>
    <m/>
    <m/>
    <m/>
    <m/>
    <m/>
    <m/>
    <m/>
    <m/>
    <m/>
    <m/>
    <m/>
    <m/>
    <m/>
    <m/>
    <m/>
    <m/>
    <m/>
    <x v="11"/>
    <n v="0"/>
    <n v="0"/>
    <n v="0"/>
    <x v="0"/>
    <m/>
    <m/>
    <n v="30.5"/>
    <x v="0"/>
  </r>
  <r>
    <x v="46"/>
    <n v="44246"/>
    <x v="6861"/>
    <n v="2545"/>
    <n v="45817"/>
    <m/>
    <s v="AnaHerns"/>
    <n v="45894"/>
    <s v="FASE 2"/>
    <m/>
    <n v="0"/>
    <n v="0"/>
    <n v="0"/>
    <s v="si"/>
    <n v="45874"/>
    <n v="0"/>
    <n v="0"/>
    <n v="28000"/>
    <n v="0"/>
    <n v="0"/>
    <n v="0"/>
    <n v="0"/>
    <n v="0"/>
    <s v="Para gatos GRUPO COMERTU, Para perros Brigada municipal en colaboracion con la protectora de Teruel"/>
    <m/>
    <s v="Elena Saenz (Alcañiz)"/>
    <m/>
    <m/>
    <m/>
    <m/>
    <x v="11"/>
    <n v="0"/>
    <n v="0"/>
    <n v="15"/>
    <x v="1"/>
    <n v="11.00196463654224"/>
    <n v="0"/>
    <n v="254.5"/>
    <x v="0"/>
  </r>
  <r>
    <x v="46"/>
    <n v="44247"/>
    <x v="6862"/>
    <n v="328"/>
    <n v="45817"/>
    <m/>
    <s v="AnaHerns"/>
    <n v="45835"/>
    <s v="OK "/>
    <m/>
    <n v="0"/>
    <n v="0"/>
    <n v="0"/>
    <s v="0"/>
    <n v="0"/>
    <s v="no"/>
    <n v="0"/>
    <n v="0"/>
    <n v="0"/>
    <n v="0"/>
    <n v="0"/>
    <n v="0"/>
    <n v="0"/>
    <s v="Convenio marco de colaboración entre la Diputación Provincial de Teruel y el Ayuntamiento de Valjunquera, para la prestación del servicio de recogida de perros vagabundos."/>
    <s v="Convenio marco de colaboración entre la Diputación Provincial de Teruel y el Ayuntamiento de Valjunquera, para la prestación del servicio de recogida de perros vagabundos."/>
    <s v="no"/>
    <m/>
    <m/>
    <m/>
    <m/>
    <x v="11"/>
    <n v="0"/>
    <n v="0"/>
    <n v="16"/>
    <x v="2"/>
    <n v="0"/>
    <n v="0"/>
    <n v="32.799999999999997"/>
    <x v="0"/>
  </r>
  <r>
    <x v="46"/>
    <n v="44249"/>
    <x v="6863"/>
    <n v="37"/>
    <n v="45817"/>
    <m/>
    <s v="AnaHerns"/>
    <m/>
    <m/>
    <m/>
    <n v="0"/>
    <m/>
    <m/>
    <m/>
    <m/>
    <m/>
    <m/>
    <m/>
    <m/>
    <m/>
    <m/>
    <m/>
    <m/>
    <m/>
    <m/>
    <m/>
    <m/>
    <m/>
    <m/>
    <m/>
    <x v="11"/>
    <n v="0"/>
    <n v="0"/>
    <n v="0"/>
    <x v="0"/>
    <m/>
    <m/>
    <n v="3.7"/>
    <x v="0"/>
  </r>
  <r>
    <x v="46"/>
    <n v="44250"/>
    <x v="6864"/>
    <n v="24"/>
    <n v="45817"/>
    <m/>
    <s v="AnaHerns"/>
    <m/>
    <m/>
    <m/>
    <n v="0"/>
    <m/>
    <m/>
    <m/>
    <m/>
    <m/>
    <m/>
    <m/>
    <m/>
    <m/>
    <m/>
    <m/>
    <m/>
    <m/>
    <m/>
    <m/>
    <m/>
    <m/>
    <m/>
    <m/>
    <x v="11"/>
    <n v="0"/>
    <n v="0"/>
    <n v="0"/>
    <x v="0"/>
    <m/>
    <m/>
    <n v="2.4"/>
    <x v="0"/>
  </r>
  <r>
    <x v="46"/>
    <n v="44251"/>
    <x v="6865"/>
    <n v="296"/>
    <n v="45817"/>
    <m/>
    <s v="AnaHerns"/>
    <m/>
    <m/>
    <m/>
    <n v="0"/>
    <m/>
    <m/>
    <m/>
    <m/>
    <m/>
    <m/>
    <m/>
    <m/>
    <m/>
    <m/>
    <m/>
    <m/>
    <m/>
    <m/>
    <m/>
    <m/>
    <m/>
    <m/>
    <m/>
    <x v="11"/>
    <n v="0"/>
    <n v="0"/>
    <n v="0"/>
    <x v="0"/>
    <m/>
    <m/>
    <n v="29.6"/>
    <x v="0"/>
  </r>
  <r>
    <x v="46"/>
    <n v="44252"/>
    <x v="6866"/>
    <n v="93"/>
    <n v="45818"/>
    <m/>
    <s v="AnaHerns"/>
    <n v="45828"/>
    <s v="FASE 2"/>
    <m/>
    <n v="0"/>
    <m/>
    <n v="0"/>
    <s v="ha iniciado la aprobación del Programa de Gestión de Colonias Felinas, habiendo para ello aprobado por Decreto la misma a la espera de la próxima sesión de pleno para su ratificación y publicación"/>
    <s v=" "/>
    <s v="no"/>
    <n v="0"/>
    <m/>
    <n v="0"/>
    <m/>
    <n v="0"/>
    <m/>
    <n v="0"/>
    <s v="no"/>
    <s v="no"/>
    <s v="no"/>
    <m/>
    <m/>
    <m/>
    <m/>
    <x v="11"/>
    <n v="0"/>
    <n v="0"/>
    <n v="11"/>
    <x v="1"/>
    <m/>
    <n v="0"/>
    <n v="9.3000000000000007"/>
    <x v="0"/>
  </r>
  <r>
    <x v="46"/>
    <n v="44256"/>
    <x v="6867"/>
    <n v="48"/>
    <n v="45818"/>
    <m/>
    <s v="AnaHerns"/>
    <m/>
    <m/>
    <m/>
    <n v="0"/>
    <m/>
    <m/>
    <m/>
    <m/>
    <m/>
    <m/>
    <m/>
    <m/>
    <m/>
    <m/>
    <m/>
    <m/>
    <m/>
    <m/>
    <m/>
    <m/>
    <m/>
    <m/>
    <m/>
    <x v="11"/>
    <n v="0"/>
    <n v="0"/>
    <n v="0"/>
    <x v="0"/>
    <m/>
    <m/>
    <n v="4.8"/>
    <x v="0"/>
  </r>
  <r>
    <x v="46"/>
    <n v="44257"/>
    <x v="6868"/>
    <n v="162"/>
    <n v="45818"/>
    <m/>
    <s v="AnaHerns"/>
    <m/>
    <m/>
    <m/>
    <n v="0"/>
    <m/>
    <m/>
    <m/>
    <m/>
    <m/>
    <m/>
    <m/>
    <m/>
    <m/>
    <m/>
    <m/>
    <m/>
    <m/>
    <m/>
    <m/>
    <m/>
    <m/>
    <m/>
    <m/>
    <x v="11"/>
    <n v="0"/>
    <n v="0"/>
    <n v="0"/>
    <x v="0"/>
    <m/>
    <m/>
    <n v="16.2"/>
    <x v="0"/>
  </r>
  <r>
    <x v="46"/>
    <n v="44258"/>
    <x v="6869"/>
    <n v="53"/>
    <n v="45818"/>
    <m/>
    <s v="AnaHerns"/>
    <m/>
    <m/>
    <m/>
    <n v="0"/>
    <m/>
    <m/>
    <m/>
    <m/>
    <m/>
    <m/>
    <m/>
    <m/>
    <m/>
    <m/>
    <m/>
    <m/>
    <m/>
    <m/>
    <m/>
    <m/>
    <m/>
    <m/>
    <m/>
    <x v="11"/>
    <n v="0"/>
    <n v="0"/>
    <n v="0"/>
    <x v="0"/>
    <m/>
    <m/>
    <n v="5.3"/>
    <x v="0"/>
  </r>
  <r>
    <x v="46"/>
    <n v="44260"/>
    <x v="6870"/>
    <n v="163"/>
    <n v="45818"/>
    <m/>
    <s v="AnaHerns"/>
    <m/>
    <m/>
    <m/>
    <n v="0"/>
    <m/>
    <m/>
    <m/>
    <m/>
    <m/>
    <m/>
    <m/>
    <m/>
    <m/>
    <m/>
    <m/>
    <m/>
    <m/>
    <m/>
    <m/>
    <m/>
    <m/>
    <m/>
    <m/>
    <x v="11"/>
    <n v="0"/>
    <n v="0"/>
    <n v="0"/>
    <x v="0"/>
    <m/>
    <m/>
    <n v="16.3"/>
    <x v="0"/>
  </r>
  <r>
    <x v="46"/>
    <n v="44261"/>
    <x v="6871"/>
    <n v="870"/>
    <n v="45818"/>
    <s v="19/10/2025 RT_3007292605/2025"/>
    <s v="AnaHerns"/>
    <m/>
    <s v="FASE 2"/>
    <m/>
    <n v="0"/>
    <m/>
    <m/>
    <m/>
    <m/>
    <m/>
    <m/>
    <m/>
    <m/>
    <m/>
    <m/>
    <m/>
    <m/>
    <m/>
    <m/>
    <m/>
    <m/>
    <m/>
    <m/>
    <m/>
    <x v="11"/>
    <n v="0"/>
    <n v="0"/>
    <n v="0"/>
    <x v="0"/>
    <m/>
    <m/>
    <n v="87"/>
    <x v="0"/>
  </r>
  <r>
    <x v="46"/>
    <n v="44262"/>
    <x v="6872"/>
    <n v="163"/>
    <n v="45818"/>
    <m/>
    <s v="AnaHerns"/>
    <m/>
    <m/>
    <m/>
    <n v="0"/>
    <m/>
    <m/>
    <m/>
    <m/>
    <m/>
    <m/>
    <m/>
    <m/>
    <m/>
    <m/>
    <m/>
    <m/>
    <m/>
    <m/>
    <m/>
    <m/>
    <m/>
    <m/>
    <m/>
    <x v="11"/>
    <n v="0"/>
    <n v="0"/>
    <n v="0"/>
    <x v="0"/>
    <m/>
    <m/>
    <n v="16.3"/>
    <x v="0"/>
  </r>
  <r>
    <x v="46"/>
    <n v="44263"/>
    <x v="6873"/>
    <n v="551"/>
    <n v="45818"/>
    <s v="19/10/2025 RT_3007292609/2025"/>
    <s v="AnaHerns"/>
    <m/>
    <s v="FASE 2"/>
    <m/>
    <n v="0"/>
    <m/>
    <m/>
    <m/>
    <m/>
    <m/>
    <m/>
    <m/>
    <m/>
    <m/>
    <m/>
    <m/>
    <m/>
    <m/>
    <m/>
    <m/>
    <m/>
    <m/>
    <m/>
    <m/>
    <x v="11"/>
    <n v="0"/>
    <n v="0"/>
    <n v="0"/>
    <x v="0"/>
    <m/>
    <m/>
    <n v="55.1"/>
    <x v="0"/>
  </r>
  <r>
    <x v="46"/>
    <n v="44264"/>
    <x v="6874"/>
    <n v="337"/>
    <n v="45818"/>
    <s v="26/11/2025 RT_3007425420/2025"/>
    <s v="AnaHerns"/>
    <m/>
    <s v="FASE 2"/>
    <m/>
    <n v="0"/>
    <m/>
    <m/>
    <m/>
    <m/>
    <m/>
    <m/>
    <m/>
    <m/>
    <m/>
    <m/>
    <m/>
    <m/>
    <m/>
    <m/>
    <m/>
    <m/>
    <m/>
    <m/>
    <m/>
    <x v="11"/>
    <n v="0"/>
    <n v="0"/>
    <n v="0"/>
    <x v="0"/>
    <m/>
    <m/>
    <n v="33.700000000000003"/>
    <x v="0"/>
  </r>
  <r>
    <x v="46"/>
    <n v="44265"/>
    <x v="6875"/>
    <n v="182"/>
    <n v="45818"/>
    <m/>
    <s v="AnaHerns"/>
    <m/>
    <m/>
    <m/>
    <n v="0"/>
    <m/>
    <m/>
    <m/>
    <m/>
    <m/>
    <m/>
    <m/>
    <m/>
    <m/>
    <m/>
    <m/>
    <m/>
    <m/>
    <m/>
    <m/>
    <m/>
    <m/>
    <m/>
    <m/>
    <x v="11"/>
    <n v="0"/>
    <n v="0"/>
    <n v="0"/>
    <x v="0"/>
    <m/>
    <m/>
    <n v="18.2"/>
    <x v="0"/>
  </r>
  <r>
    <x v="46"/>
    <n v="44266"/>
    <x v="6876"/>
    <n v="131"/>
    <n v="45818"/>
    <m/>
    <s v="AnaHerns"/>
    <m/>
    <m/>
    <m/>
    <n v="0"/>
    <m/>
    <m/>
    <m/>
    <m/>
    <m/>
    <m/>
    <m/>
    <m/>
    <m/>
    <m/>
    <m/>
    <m/>
    <m/>
    <m/>
    <m/>
    <m/>
    <m/>
    <m/>
    <m/>
    <x v="11"/>
    <n v="0"/>
    <n v="0"/>
    <n v="0"/>
    <x v="0"/>
    <m/>
    <m/>
    <n v="13.1"/>
    <x v="0"/>
  </r>
  <r>
    <x v="46"/>
    <n v="44267"/>
    <x v="6877"/>
    <n v="63"/>
    <n v="45818"/>
    <m/>
    <s v="AnaHerns"/>
    <m/>
    <m/>
    <m/>
    <n v="0"/>
    <m/>
    <m/>
    <m/>
    <m/>
    <m/>
    <m/>
    <m/>
    <m/>
    <m/>
    <m/>
    <m/>
    <m/>
    <m/>
    <m/>
    <m/>
    <m/>
    <m/>
    <m/>
    <m/>
    <x v="11"/>
    <n v="0"/>
    <n v="0"/>
    <n v="0"/>
    <x v="0"/>
    <m/>
    <m/>
    <n v="6.3"/>
    <x v="0"/>
  </r>
  <r>
    <x v="46"/>
    <n v="44268"/>
    <x v="6878"/>
    <n v="27"/>
    <n v="45818"/>
    <m/>
    <s v="AnaHerns"/>
    <m/>
    <m/>
    <m/>
    <n v="0"/>
    <m/>
    <m/>
    <m/>
    <m/>
    <m/>
    <m/>
    <m/>
    <m/>
    <m/>
    <m/>
    <m/>
    <m/>
    <m/>
    <m/>
    <m/>
    <m/>
    <m/>
    <m/>
    <m/>
    <x v="11"/>
    <n v="0"/>
    <n v="0"/>
    <n v="0"/>
    <x v="0"/>
    <m/>
    <m/>
    <n v="2.7"/>
    <x v="0"/>
  </r>
  <r>
    <x v="47"/>
    <n v="45001"/>
    <x v="6879"/>
    <n v="2350"/>
    <n v="45788"/>
    <m/>
    <s v="ANA"/>
    <m/>
    <m/>
    <m/>
    <n v="0"/>
    <m/>
    <m/>
    <m/>
    <m/>
    <m/>
    <m/>
    <m/>
    <m/>
    <n v="1"/>
    <m/>
    <n v="0"/>
    <m/>
    <m/>
    <m/>
    <m/>
    <m/>
    <m/>
    <m/>
    <m/>
    <x v="1"/>
    <n v="0"/>
    <n v="0"/>
    <n v="2"/>
    <x v="1"/>
    <m/>
    <m/>
    <n v="235"/>
    <x v="0"/>
  </r>
  <r>
    <x v="47"/>
    <n v="45002"/>
    <x v="6880"/>
    <n v="4239"/>
    <n v="45788"/>
    <m/>
    <s v="ANA"/>
    <m/>
    <m/>
    <m/>
    <n v="0"/>
    <m/>
    <m/>
    <m/>
    <m/>
    <m/>
    <m/>
    <m/>
    <m/>
    <n v="15"/>
    <m/>
    <n v="0"/>
    <m/>
    <m/>
    <m/>
    <m/>
    <m/>
    <m/>
    <m/>
    <m/>
    <x v="1"/>
    <n v="0"/>
    <n v="0"/>
    <n v="2"/>
    <x v="1"/>
    <m/>
    <m/>
    <n v="423.9"/>
    <x v="0"/>
  </r>
  <r>
    <x v="47"/>
    <n v="45003"/>
    <x v="6881"/>
    <n v="762"/>
    <n v="45788"/>
    <m/>
    <s v="ANA"/>
    <m/>
    <m/>
    <m/>
    <n v="0"/>
    <m/>
    <m/>
    <m/>
    <m/>
    <m/>
    <m/>
    <m/>
    <m/>
    <n v="4"/>
    <m/>
    <n v="0"/>
    <m/>
    <m/>
    <m/>
    <m/>
    <m/>
    <m/>
    <m/>
    <m/>
    <x v="1"/>
    <n v="0"/>
    <n v="0"/>
    <n v="2"/>
    <x v="1"/>
    <m/>
    <m/>
    <n v="76.2"/>
    <x v="0"/>
  </r>
  <r>
    <x v="47"/>
    <n v="45004"/>
    <x v="6882"/>
    <n v="761"/>
    <n v="45788"/>
    <m/>
    <s v="ANA"/>
    <m/>
    <m/>
    <m/>
    <n v="0"/>
    <m/>
    <m/>
    <m/>
    <m/>
    <m/>
    <m/>
    <m/>
    <m/>
    <n v="1"/>
    <m/>
    <n v="0"/>
    <m/>
    <m/>
    <m/>
    <m/>
    <m/>
    <m/>
    <m/>
    <m/>
    <x v="1"/>
    <n v="0"/>
    <n v="0"/>
    <n v="2"/>
    <x v="1"/>
    <m/>
    <m/>
    <n v="76.099999999999994"/>
    <x v="0"/>
  </r>
  <r>
    <x v="47"/>
    <n v="45005"/>
    <x v="6883"/>
    <n v="275"/>
    <n v="45788"/>
    <m/>
    <s v="ANA"/>
    <m/>
    <m/>
    <m/>
    <n v="0"/>
    <m/>
    <m/>
    <m/>
    <m/>
    <m/>
    <m/>
    <m/>
    <m/>
    <n v="0"/>
    <m/>
    <n v="0"/>
    <m/>
    <m/>
    <m/>
    <m/>
    <m/>
    <m/>
    <m/>
    <m/>
    <x v="1"/>
    <n v="0"/>
    <n v="0"/>
    <n v="2"/>
    <x v="1"/>
    <m/>
    <m/>
    <n v="27.5"/>
    <x v="0"/>
  </r>
  <r>
    <x v="47"/>
    <n v="45006"/>
    <x v="6884"/>
    <n v="1662"/>
    <n v="45788"/>
    <m/>
    <s v="ANA"/>
    <m/>
    <m/>
    <m/>
    <n v="0"/>
    <m/>
    <m/>
    <m/>
    <m/>
    <m/>
    <m/>
    <m/>
    <m/>
    <n v="8"/>
    <m/>
    <n v="0"/>
    <m/>
    <m/>
    <m/>
    <m/>
    <m/>
    <m/>
    <m/>
    <m/>
    <x v="1"/>
    <n v="0"/>
    <n v="0"/>
    <n v="2"/>
    <x v="1"/>
    <m/>
    <m/>
    <n v="166.2"/>
    <x v="0"/>
  </r>
  <r>
    <x v="47"/>
    <n v="45007"/>
    <x v="6885"/>
    <n v="829"/>
    <n v="45788"/>
    <m/>
    <s v="ANA"/>
    <n v="45800"/>
    <s v="FASE 2"/>
    <m/>
    <n v="0"/>
    <m/>
    <m/>
    <m/>
    <m/>
    <m/>
    <m/>
    <m/>
    <m/>
    <n v="7"/>
    <m/>
    <n v="0"/>
    <m/>
    <m/>
    <m/>
    <m/>
    <m/>
    <m/>
    <m/>
    <m/>
    <x v="1"/>
    <n v="0"/>
    <n v="0"/>
    <n v="2"/>
    <x v="1"/>
    <m/>
    <m/>
    <n v="82.9"/>
    <x v="0"/>
  </r>
  <r>
    <x v="47"/>
    <n v="45008"/>
    <x v="6886"/>
    <n v="205"/>
    <n v="45788"/>
    <m/>
    <s v="ANA"/>
    <m/>
    <m/>
    <m/>
    <n v="0"/>
    <m/>
    <m/>
    <m/>
    <m/>
    <m/>
    <m/>
    <m/>
    <m/>
    <n v="0"/>
    <m/>
    <n v="0"/>
    <m/>
    <m/>
    <m/>
    <m/>
    <m/>
    <m/>
    <m/>
    <m/>
    <x v="1"/>
    <n v="0"/>
    <n v="0"/>
    <n v="2"/>
    <x v="1"/>
    <m/>
    <m/>
    <n v="20.5"/>
    <x v="0"/>
  </r>
  <r>
    <x v="47"/>
    <n v="45009"/>
    <x v="6887"/>
    <n v="461"/>
    <n v="45788"/>
    <m/>
    <s v="ANA"/>
    <m/>
    <m/>
    <m/>
    <n v="0"/>
    <m/>
    <m/>
    <m/>
    <m/>
    <m/>
    <m/>
    <m/>
    <m/>
    <n v="3"/>
    <m/>
    <n v="0"/>
    <m/>
    <m/>
    <m/>
    <m/>
    <m/>
    <m/>
    <m/>
    <m/>
    <x v="1"/>
    <n v="0"/>
    <n v="0"/>
    <n v="2"/>
    <x v="1"/>
    <m/>
    <m/>
    <n v="46.1"/>
    <x v="0"/>
  </r>
  <r>
    <x v="47"/>
    <n v="45010"/>
    <x v="6888"/>
    <n v="413"/>
    <n v="45788"/>
    <m/>
    <s v="ANA"/>
    <m/>
    <m/>
    <m/>
    <n v="0"/>
    <m/>
    <m/>
    <m/>
    <m/>
    <m/>
    <m/>
    <m/>
    <m/>
    <n v="0"/>
    <m/>
    <n v="0"/>
    <m/>
    <m/>
    <m/>
    <m/>
    <m/>
    <m/>
    <m/>
    <m/>
    <x v="1"/>
    <n v="0"/>
    <n v="0"/>
    <n v="2"/>
    <x v="1"/>
    <m/>
    <m/>
    <n v="41.3"/>
    <x v="0"/>
  </r>
  <r>
    <x v="47"/>
    <n v="45011"/>
    <x v="6889"/>
    <n v="345"/>
    <n v="45788"/>
    <m/>
    <s v="ANA"/>
    <m/>
    <m/>
    <m/>
    <n v="0"/>
    <m/>
    <m/>
    <m/>
    <m/>
    <m/>
    <m/>
    <m/>
    <m/>
    <n v="0"/>
    <m/>
    <n v="0"/>
    <m/>
    <m/>
    <m/>
    <m/>
    <m/>
    <m/>
    <m/>
    <m/>
    <x v="1"/>
    <n v="0"/>
    <n v="0"/>
    <n v="2"/>
    <x v="1"/>
    <m/>
    <m/>
    <n v="34.5"/>
    <x v="0"/>
  </r>
  <r>
    <x v="47"/>
    <n v="45012"/>
    <x v="6890"/>
    <n v="931"/>
    <n v="45788"/>
    <m/>
    <s v="ANA"/>
    <m/>
    <m/>
    <m/>
    <n v="0"/>
    <m/>
    <m/>
    <m/>
    <m/>
    <m/>
    <m/>
    <m/>
    <m/>
    <n v="0"/>
    <m/>
    <n v="0"/>
    <m/>
    <m/>
    <m/>
    <m/>
    <m/>
    <m/>
    <m/>
    <m/>
    <x v="1"/>
    <n v="0"/>
    <n v="0"/>
    <n v="2"/>
    <x v="1"/>
    <m/>
    <m/>
    <n v="93.1"/>
    <x v="0"/>
  </r>
  <r>
    <x v="47"/>
    <n v="45013"/>
    <x v="6891"/>
    <n v="2472"/>
    <n v="45788"/>
    <m/>
    <s v="ANA"/>
    <m/>
    <m/>
    <m/>
    <n v="0"/>
    <m/>
    <m/>
    <m/>
    <m/>
    <m/>
    <m/>
    <m/>
    <m/>
    <n v="1"/>
    <m/>
    <n v="0"/>
    <m/>
    <m/>
    <m/>
    <m/>
    <m/>
    <m/>
    <m/>
    <m/>
    <x v="1"/>
    <n v="0"/>
    <n v="0"/>
    <n v="2"/>
    <x v="1"/>
    <m/>
    <m/>
    <n v="247.2"/>
    <x v="0"/>
  </r>
  <r>
    <x v="47"/>
    <n v="45014"/>
    <x v="6892"/>
    <n v="5354"/>
    <n v="45788"/>
    <m/>
    <s v="ANA"/>
    <m/>
    <m/>
    <m/>
    <n v="0"/>
    <m/>
    <m/>
    <m/>
    <m/>
    <m/>
    <m/>
    <m/>
    <m/>
    <n v="5"/>
    <m/>
    <n v="0"/>
    <m/>
    <m/>
    <m/>
    <m/>
    <m/>
    <m/>
    <m/>
    <m/>
    <x v="1"/>
    <n v="0"/>
    <n v="0"/>
    <n v="2"/>
    <x v="1"/>
    <m/>
    <m/>
    <n v="535.4"/>
    <x v="0"/>
  </r>
  <r>
    <x v="47"/>
    <n v="45015"/>
    <x v="6893"/>
    <n v="1082"/>
    <n v="45788"/>
    <m/>
    <s v="ANA"/>
    <m/>
    <m/>
    <m/>
    <n v="0"/>
    <m/>
    <m/>
    <m/>
    <m/>
    <m/>
    <m/>
    <m/>
    <m/>
    <n v="5"/>
    <m/>
    <n v="0"/>
    <m/>
    <m/>
    <m/>
    <m/>
    <m/>
    <m/>
    <m/>
    <m/>
    <x v="1"/>
    <n v="0"/>
    <n v="0"/>
    <n v="2"/>
    <x v="1"/>
    <m/>
    <m/>
    <n v="108.2"/>
    <x v="0"/>
  </r>
  <r>
    <x v="47"/>
    <n v="45016"/>
    <x v="6894"/>
    <n v="7014"/>
    <n v="45788"/>
    <m/>
    <s v="ANA"/>
    <m/>
    <m/>
    <m/>
    <n v="0"/>
    <m/>
    <m/>
    <m/>
    <m/>
    <m/>
    <m/>
    <m/>
    <m/>
    <n v="0"/>
    <m/>
    <n v="0"/>
    <m/>
    <m/>
    <m/>
    <m/>
    <m/>
    <m/>
    <m/>
    <m/>
    <x v="1"/>
    <n v="0"/>
    <n v="0"/>
    <n v="2"/>
    <x v="1"/>
    <m/>
    <m/>
    <n v="701.4"/>
    <x v="0"/>
  </r>
  <r>
    <x v="47"/>
    <n v="45017"/>
    <x v="6895"/>
    <n v="289"/>
    <n v="45788"/>
    <m/>
    <s v="ANA"/>
    <m/>
    <m/>
    <m/>
    <n v="0"/>
    <m/>
    <m/>
    <m/>
    <m/>
    <m/>
    <m/>
    <m/>
    <m/>
    <n v="0"/>
    <m/>
    <n v="0"/>
    <m/>
    <m/>
    <m/>
    <m/>
    <m/>
    <m/>
    <m/>
    <m/>
    <x v="1"/>
    <n v="0"/>
    <n v="0"/>
    <n v="2"/>
    <x v="1"/>
    <m/>
    <m/>
    <n v="28.9"/>
    <x v="0"/>
  </r>
  <r>
    <x v="47"/>
    <n v="45018"/>
    <x v="6896"/>
    <n v="1049"/>
    <n v="45795"/>
    <m/>
    <s v="ANA"/>
    <m/>
    <m/>
    <m/>
    <n v="0"/>
    <m/>
    <m/>
    <m/>
    <m/>
    <m/>
    <m/>
    <m/>
    <m/>
    <n v="1"/>
    <m/>
    <n v="0"/>
    <m/>
    <m/>
    <m/>
    <m/>
    <m/>
    <m/>
    <m/>
    <m/>
    <x v="1"/>
    <n v="0"/>
    <n v="0"/>
    <n v="2"/>
    <x v="1"/>
    <m/>
    <m/>
    <n v="104.9"/>
    <x v="0"/>
  </r>
  <r>
    <x v="47"/>
    <n v="45019"/>
    <x v="6897"/>
    <n v="11099"/>
    <n v="45795"/>
    <m/>
    <s v="ANA"/>
    <m/>
    <m/>
    <m/>
    <n v="0"/>
    <m/>
    <m/>
    <m/>
    <m/>
    <m/>
    <m/>
    <m/>
    <m/>
    <n v="9"/>
    <m/>
    <n v="1"/>
    <m/>
    <m/>
    <m/>
    <m/>
    <m/>
    <m/>
    <m/>
    <m/>
    <x v="1"/>
    <n v="0"/>
    <n v="0"/>
    <n v="2"/>
    <x v="1"/>
    <m/>
    <m/>
    <n v="1109.9000000000001"/>
    <x v="0"/>
  </r>
  <r>
    <x v="47"/>
    <n v="45020"/>
    <x v="6898"/>
    <n v="1428"/>
    <n v="45795"/>
    <m/>
    <s v="ANA"/>
    <m/>
    <m/>
    <m/>
    <n v="0"/>
    <m/>
    <m/>
    <m/>
    <m/>
    <m/>
    <m/>
    <m/>
    <m/>
    <n v="5"/>
    <m/>
    <n v="0"/>
    <m/>
    <m/>
    <m/>
    <m/>
    <m/>
    <m/>
    <m/>
    <m/>
    <x v="1"/>
    <n v="0"/>
    <n v="0"/>
    <n v="2"/>
    <x v="1"/>
    <m/>
    <m/>
    <n v="142.80000000000001"/>
    <x v="0"/>
  </r>
  <r>
    <x v="47"/>
    <n v="45021"/>
    <x v="6899"/>
    <n v="4250"/>
    <n v="45795"/>
    <m/>
    <s v="ANA"/>
    <m/>
    <m/>
    <m/>
    <n v="0"/>
    <m/>
    <m/>
    <m/>
    <m/>
    <m/>
    <m/>
    <m/>
    <m/>
    <n v="2"/>
    <m/>
    <n v="0"/>
    <m/>
    <m/>
    <m/>
    <m/>
    <m/>
    <m/>
    <m/>
    <m/>
    <x v="1"/>
    <n v="0"/>
    <n v="0"/>
    <n v="2"/>
    <x v="1"/>
    <m/>
    <m/>
    <n v="425"/>
    <x v="0"/>
  </r>
  <r>
    <x v="47"/>
    <n v="45022"/>
    <x v="6900"/>
    <n v="377"/>
    <n v="45795"/>
    <m/>
    <s v="ANA"/>
    <m/>
    <m/>
    <m/>
    <n v="0"/>
    <m/>
    <m/>
    <m/>
    <m/>
    <m/>
    <m/>
    <m/>
    <m/>
    <n v="0"/>
    <m/>
    <n v="0"/>
    <m/>
    <m/>
    <m/>
    <m/>
    <m/>
    <m/>
    <m/>
    <m/>
    <x v="1"/>
    <n v="0"/>
    <n v="0"/>
    <n v="2"/>
    <x v="1"/>
    <m/>
    <m/>
    <n v="37.700000000000003"/>
    <x v="0"/>
  </r>
  <r>
    <x v="47"/>
    <n v="45023"/>
    <x v="6901"/>
    <n v="3743"/>
    <n v="45795"/>
    <m/>
    <s v="ANA"/>
    <m/>
    <m/>
    <m/>
    <n v="0"/>
    <m/>
    <m/>
    <m/>
    <m/>
    <m/>
    <m/>
    <m/>
    <m/>
    <n v="0"/>
    <m/>
    <n v="0"/>
    <m/>
    <m/>
    <m/>
    <m/>
    <m/>
    <m/>
    <m/>
    <m/>
    <x v="1"/>
    <n v="0"/>
    <n v="0"/>
    <n v="2"/>
    <x v="1"/>
    <m/>
    <m/>
    <n v="374.3"/>
    <x v="0"/>
  </r>
  <r>
    <x v="47"/>
    <n v="45024"/>
    <x v="6902"/>
    <n v="1332"/>
    <n v="45795"/>
    <m/>
    <s v="ANA"/>
    <m/>
    <m/>
    <m/>
    <n v="0"/>
    <m/>
    <m/>
    <m/>
    <m/>
    <m/>
    <m/>
    <m/>
    <m/>
    <n v="1"/>
    <m/>
    <n v="0"/>
    <m/>
    <m/>
    <m/>
    <m/>
    <m/>
    <m/>
    <m/>
    <m/>
    <x v="1"/>
    <n v="0"/>
    <n v="0"/>
    <n v="2"/>
    <x v="1"/>
    <m/>
    <m/>
    <n v="133.19999999999999"/>
    <x v="0"/>
  </r>
  <r>
    <x v="47"/>
    <n v="45025"/>
    <x v="6903"/>
    <n v="2137"/>
    <n v="45795"/>
    <m/>
    <s v="ANA"/>
    <n v="45824"/>
    <s v="OK"/>
    <m/>
    <n v="39"/>
    <n v="45658"/>
    <n v="58.97"/>
    <s v="si"/>
    <s v="02-25"/>
    <s v="si"/>
    <n v="58.97"/>
    <n v="325"/>
    <n v="325"/>
    <n v="5"/>
    <n v="0"/>
    <n v="0"/>
    <n v="0"/>
    <s v="si"/>
    <s v="si"/>
    <s v="si"/>
    <m/>
    <m/>
    <m/>
    <m/>
    <x v="1"/>
    <n v="0.5897"/>
    <n v="23"/>
    <n v="16"/>
    <x v="2"/>
    <n v="0.15208235844642021"/>
    <n v="0.15208235844642021"/>
    <n v="213.7"/>
    <x v="1"/>
  </r>
  <r>
    <x v="47"/>
    <n v="45026"/>
    <x v="6904"/>
    <n v="306"/>
    <n v="45795"/>
    <m/>
    <s v="ANA"/>
    <m/>
    <m/>
    <m/>
    <n v="0"/>
    <m/>
    <m/>
    <m/>
    <m/>
    <m/>
    <m/>
    <m/>
    <m/>
    <n v="0"/>
    <m/>
    <n v="0"/>
    <m/>
    <m/>
    <m/>
    <m/>
    <m/>
    <m/>
    <m/>
    <m/>
    <x v="1"/>
    <n v="0"/>
    <n v="0"/>
    <n v="2"/>
    <x v="1"/>
    <m/>
    <m/>
    <n v="30.6"/>
    <x v="0"/>
  </r>
  <r>
    <x v="47"/>
    <n v="45027"/>
    <x v="6905"/>
    <n v="332"/>
    <m/>
    <m/>
    <s v="ANA"/>
    <m/>
    <m/>
    <m/>
    <n v="0"/>
    <m/>
    <m/>
    <m/>
    <m/>
    <m/>
    <m/>
    <m/>
    <m/>
    <n v="0"/>
    <m/>
    <n v="0"/>
    <m/>
    <m/>
    <m/>
    <m/>
    <m/>
    <m/>
    <m/>
    <m/>
    <x v="1"/>
    <n v="0"/>
    <n v="0"/>
    <n v="2"/>
    <x v="1"/>
    <m/>
    <m/>
    <n v="33.200000000000003"/>
    <x v="0"/>
  </r>
  <r>
    <x v="47"/>
    <n v="45028"/>
    <x v="6906"/>
    <n v="4773"/>
    <s v="18-05-25 su web"/>
    <m/>
    <s v="ANA"/>
    <m/>
    <m/>
    <m/>
    <n v="0"/>
    <m/>
    <m/>
    <m/>
    <m/>
    <m/>
    <m/>
    <m/>
    <m/>
    <n v="12"/>
    <m/>
    <n v="0"/>
    <m/>
    <m/>
    <m/>
    <m/>
    <m/>
    <m/>
    <m/>
    <m/>
    <x v="1"/>
    <n v="0"/>
    <n v="0"/>
    <n v="2"/>
    <x v="1"/>
    <m/>
    <m/>
    <n v="477.3"/>
    <x v="0"/>
  </r>
  <r>
    <x v="47"/>
    <n v="45029"/>
    <x v="6907"/>
    <n v="201"/>
    <s v="18-05-25 su web"/>
    <m/>
    <s v="ANA"/>
    <m/>
    <m/>
    <m/>
    <n v="0"/>
    <m/>
    <m/>
    <m/>
    <m/>
    <m/>
    <m/>
    <m/>
    <m/>
    <n v="1"/>
    <m/>
    <n v="0"/>
    <m/>
    <m/>
    <m/>
    <m/>
    <m/>
    <m/>
    <m/>
    <m/>
    <x v="1"/>
    <n v="0"/>
    <n v="0"/>
    <n v="2"/>
    <x v="1"/>
    <m/>
    <m/>
    <n v="20.100000000000001"/>
    <x v="0"/>
  </r>
  <r>
    <x v="47"/>
    <n v="45030"/>
    <x v="6908"/>
    <n v="518"/>
    <n v="45795"/>
    <m/>
    <s v="ANA"/>
    <m/>
    <m/>
    <m/>
    <n v="0"/>
    <m/>
    <m/>
    <m/>
    <m/>
    <m/>
    <m/>
    <m/>
    <m/>
    <n v="1"/>
    <m/>
    <n v="0"/>
    <m/>
    <m/>
    <m/>
    <m/>
    <m/>
    <m/>
    <m/>
    <m/>
    <x v="1"/>
    <n v="0"/>
    <n v="0"/>
    <n v="2"/>
    <x v="1"/>
    <m/>
    <m/>
    <n v="51.8"/>
    <x v="0"/>
  </r>
  <r>
    <x v="47"/>
    <n v="45031"/>
    <x v="6909"/>
    <n v="4634"/>
    <n v="45795"/>
    <m/>
    <s v="ANA"/>
    <m/>
    <m/>
    <m/>
    <n v="0"/>
    <m/>
    <m/>
    <m/>
    <m/>
    <m/>
    <m/>
    <m/>
    <m/>
    <n v="5"/>
    <m/>
    <n v="0"/>
    <m/>
    <m/>
    <m/>
    <m/>
    <m/>
    <m/>
    <m/>
    <m/>
    <x v="1"/>
    <n v="0"/>
    <n v="0"/>
    <n v="2"/>
    <x v="1"/>
    <m/>
    <m/>
    <n v="463.4"/>
    <x v="0"/>
  </r>
  <r>
    <x v="47"/>
    <n v="45032"/>
    <x v="6910"/>
    <n v="606"/>
    <n v="45795"/>
    <m/>
    <s v="ANA"/>
    <m/>
    <m/>
    <m/>
    <n v="0"/>
    <m/>
    <m/>
    <m/>
    <m/>
    <m/>
    <m/>
    <m/>
    <m/>
    <n v="1"/>
    <m/>
    <n v="0"/>
    <m/>
    <m/>
    <m/>
    <m/>
    <m/>
    <m/>
    <m/>
    <m/>
    <x v="1"/>
    <n v="0"/>
    <n v="0"/>
    <n v="2"/>
    <x v="1"/>
    <m/>
    <m/>
    <n v="60.6"/>
    <x v="0"/>
  </r>
  <r>
    <x v="47"/>
    <n v="45033"/>
    <x v="6911"/>
    <n v="322"/>
    <n v="45795"/>
    <m/>
    <s v="ANA"/>
    <m/>
    <m/>
    <m/>
    <n v="0"/>
    <m/>
    <m/>
    <m/>
    <m/>
    <m/>
    <m/>
    <m/>
    <m/>
    <n v="0"/>
    <m/>
    <n v="0"/>
    <m/>
    <m/>
    <m/>
    <m/>
    <m/>
    <m/>
    <m/>
    <m/>
    <x v="1"/>
    <n v="0"/>
    <n v="0"/>
    <n v="2"/>
    <x v="1"/>
    <m/>
    <m/>
    <n v="32.200000000000003"/>
    <x v="0"/>
  </r>
  <r>
    <x v="47"/>
    <n v="45034"/>
    <x v="6912"/>
    <n v="1767"/>
    <n v="45795"/>
    <m/>
    <s v="ANA"/>
    <m/>
    <m/>
    <m/>
    <n v="0"/>
    <m/>
    <m/>
    <m/>
    <m/>
    <m/>
    <m/>
    <m/>
    <m/>
    <n v="0"/>
    <m/>
    <n v="0"/>
    <m/>
    <m/>
    <m/>
    <m/>
    <m/>
    <m/>
    <m/>
    <m/>
    <x v="1"/>
    <n v="0"/>
    <n v="0"/>
    <n v="2"/>
    <x v="1"/>
    <m/>
    <m/>
    <n v="176.7"/>
    <x v="0"/>
  </r>
  <r>
    <x v="47"/>
    <n v="45035"/>
    <x v="6913"/>
    <n v="390"/>
    <n v="45795"/>
    <m/>
    <s v="ANA"/>
    <m/>
    <m/>
    <m/>
    <n v="0"/>
    <m/>
    <m/>
    <m/>
    <m/>
    <m/>
    <m/>
    <m/>
    <m/>
    <n v="0"/>
    <m/>
    <n v="0"/>
    <m/>
    <m/>
    <m/>
    <m/>
    <m/>
    <m/>
    <m/>
    <m/>
    <x v="1"/>
    <n v="0"/>
    <n v="0"/>
    <n v="2"/>
    <x v="1"/>
    <m/>
    <m/>
    <n v="39"/>
    <x v="0"/>
  </r>
  <r>
    <x v="47"/>
    <n v="45036"/>
    <x v="6914"/>
    <n v="836"/>
    <n v="45795"/>
    <n v="45778"/>
    <s v="ANA"/>
    <s v="19-05-25 rechaza"/>
    <s v="FASE 2"/>
    <m/>
    <n v="0"/>
    <m/>
    <m/>
    <m/>
    <m/>
    <m/>
    <m/>
    <m/>
    <m/>
    <n v="0"/>
    <m/>
    <n v="0"/>
    <m/>
    <m/>
    <m/>
    <m/>
    <m/>
    <m/>
    <m/>
    <m/>
    <x v="1"/>
    <n v="0"/>
    <n v="0"/>
    <n v="2"/>
    <x v="1"/>
    <m/>
    <m/>
    <n v="83.6"/>
    <x v="0"/>
  </r>
  <r>
    <x v="47"/>
    <n v="45037"/>
    <x v="6915"/>
    <n v="1873"/>
    <n v="45795"/>
    <m/>
    <s v="ANA"/>
    <m/>
    <m/>
    <m/>
    <n v="0"/>
    <m/>
    <m/>
    <m/>
    <m/>
    <m/>
    <m/>
    <m/>
    <m/>
    <n v="2"/>
    <m/>
    <n v="0"/>
    <m/>
    <m/>
    <m/>
    <m/>
    <m/>
    <m/>
    <m/>
    <m/>
    <x v="1"/>
    <n v="0"/>
    <n v="0"/>
    <n v="2"/>
    <x v="1"/>
    <m/>
    <m/>
    <n v="187.3"/>
    <x v="0"/>
  </r>
  <r>
    <x v="47"/>
    <n v="45038"/>
    <x v="6916"/>
    <n v="5418"/>
    <n v="45795"/>
    <m/>
    <s v="ANA"/>
    <m/>
    <m/>
    <m/>
    <n v="0"/>
    <m/>
    <m/>
    <m/>
    <m/>
    <m/>
    <m/>
    <m/>
    <m/>
    <n v="7"/>
    <m/>
    <n v="1"/>
    <m/>
    <m/>
    <m/>
    <m/>
    <m/>
    <m/>
    <m/>
    <m/>
    <x v="1"/>
    <n v="0"/>
    <n v="0"/>
    <n v="2"/>
    <x v="1"/>
    <m/>
    <m/>
    <n v="541.79999999999995"/>
    <x v="0"/>
  </r>
  <r>
    <x v="47"/>
    <n v="45039"/>
    <x v="6917"/>
    <n v="266"/>
    <n v="45795"/>
    <m/>
    <s v="ANA"/>
    <m/>
    <m/>
    <m/>
    <n v="0"/>
    <m/>
    <m/>
    <m/>
    <m/>
    <m/>
    <m/>
    <m/>
    <m/>
    <n v="3"/>
    <m/>
    <n v="0"/>
    <m/>
    <m/>
    <m/>
    <m/>
    <m/>
    <m/>
    <m/>
    <m/>
    <x v="1"/>
    <n v="0"/>
    <n v="0"/>
    <n v="2"/>
    <x v="1"/>
    <m/>
    <m/>
    <n v="26.6"/>
    <x v="0"/>
  </r>
  <r>
    <x v="47"/>
    <n v="45040"/>
    <x v="6918"/>
    <n v="2128"/>
    <n v="45795"/>
    <m/>
    <s v="ANA"/>
    <m/>
    <m/>
    <m/>
    <n v="0"/>
    <m/>
    <m/>
    <m/>
    <m/>
    <m/>
    <m/>
    <m/>
    <m/>
    <n v="7"/>
    <m/>
    <n v="0"/>
    <m/>
    <m/>
    <m/>
    <m/>
    <m/>
    <m/>
    <m/>
    <m/>
    <x v="1"/>
    <n v="0"/>
    <n v="0"/>
    <n v="2"/>
    <x v="1"/>
    <m/>
    <m/>
    <n v="212.8"/>
    <x v="0"/>
  </r>
  <r>
    <x v="47"/>
    <n v="45041"/>
    <x v="6919"/>
    <n v="7098"/>
    <n v="45795"/>
    <m/>
    <s v="ANA"/>
    <m/>
    <m/>
    <m/>
    <n v="0"/>
    <m/>
    <m/>
    <m/>
    <m/>
    <m/>
    <m/>
    <m/>
    <m/>
    <m/>
    <m/>
    <m/>
    <m/>
    <m/>
    <m/>
    <m/>
    <m/>
    <m/>
    <m/>
    <m/>
    <x v="1"/>
    <n v="0"/>
    <n v="0"/>
    <n v="0"/>
    <x v="0"/>
    <m/>
    <m/>
    <n v="709.8"/>
    <x v="0"/>
  </r>
  <r>
    <x v="47"/>
    <n v="45042"/>
    <x v="6920"/>
    <n v="193"/>
    <n v="45795"/>
    <m/>
    <s v="ANA"/>
    <n v="45833"/>
    <s v="OK"/>
    <m/>
    <n v="0"/>
    <m/>
    <m/>
    <s v="no"/>
    <m/>
    <m/>
    <m/>
    <m/>
    <m/>
    <n v="0"/>
    <n v="0"/>
    <n v="0"/>
    <n v="0"/>
    <s v="si, perros diput"/>
    <s v="no"/>
    <s v="no"/>
    <m/>
    <m/>
    <m/>
    <m/>
    <x v="1"/>
    <n v="0"/>
    <n v="0"/>
    <n v="9"/>
    <x v="1"/>
    <m/>
    <m/>
    <n v="19.3"/>
    <x v="0"/>
  </r>
  <r>
    <x v="47"/>
    <n v="45043"/>
    <x v="6921"/>
    <n v="921"/>
    <n v="45795"/>
    <m/>
    <s v="ANA"/>
    <m/>
    <m/>
    <m/>
    <n v="0"/>
    <m/>
    <m/>
    <m/>
    <m/>
    <m/>
    <m/>
    <m/>
    <m/>
    <n v="2"/>
    <m/>
    <n v="0"/>
    <m/>
    <m/>
    <m/>
    <m/>
    <m/>
    <m/>
    <m/>
    <m/>
    <x v="1"/>
    <n v="0"/>
    <n v="0"/>
    <n v="2"/>
    <x v="1"/>
    <m/>
    <m/>
    <n v="92.1"/>
    <x v="0"/>
  </r>
  <r>
    <x v="47"/>
    <n v="45045"/>
    <x v="6922"/>
    <n v="2098"/>
    <n v="45795"/>
    <m/>
    <s v="ANA"/>
    <m/>
    <m/>
    <m/>
    <n v="0"/>
    <m/>
    <m/>
    <m/>
    <m/>
    <m/>
    <m/>
    <m/>
    <m/>
    <n v="1"/>
    <m/>
    <n v="0"/>
    <m/>
    <m/>
    <m/>
    <m/>
    <m/>
    <m/>
    <m/>
    <m/>
    <x v="1"/>
    <n v="0"/>
    <n v="0"/>
    <n v="2"/>
    <x v="1"/>
    <m/>
    <m/>
    <n v="209.8"/>
    <x v="0"/>
  </r>
  <r>
    <x v="47"/>
    <n v="45046"/>
    <x v="6923"/>
    <n v="3234"/>
    <n v="45795"/>
    <m/>
    <s v="ANA"/>
    <m/>
    <m/>
    <m/>
    <n v="0"/>
    <m/>
    <m/>
    <m/>
    <m/>
    <m/>
    <m/>
    <m/>
    <m/>
    <n v="4"/>
    <m/>
    <n v="0"/>
    <m/>
    <m/>
    <m/>
    <m/>
    <m/>
    <m/>
    <m/>
    <m/>
    <x v="1"/>
    <n v="0"/>
    <n v="0"/>
    <n v="2"/>
    <x v="1"/>
    <m/>
    <m/>
    <n v="323.39999999999998"/>
    <x v="0"/>
  </r>
  <r>
    <x v="47"/>
    <n v="45047"/>
    <x v="6924"/>
    <n v="4337"/>
    <n v="45795"/>
    <m/>
    <s v="ANA"/>
    <m/>
    <m/>
    <m/>
    <n v="0"/>
    <m/>
    <m/>
    <m/>
    <m/>
    <m/>
    <m/>
    <m/>
    <m/>
    <n v="17"/>
    <m/>
    <n v="0"/>
    <m/>
    <m/>
    <m/>
    <m/>
    <m/>
    <m/>
    <m/>
    <m/>
    <x v="1"/>
    <n v="0"/>
    <n v="0"/>
    <n v="2"/>
    <x v="1"/>
    <m/>
    <m/>
    <n v="433.7"/>
    <x v="0"/>
  </r>
  <r>
    <x v="47"/>
    <n v="45048"/>
    <x v="6925"/>
    <n v="425"/>
    <n v="45795"/>
    <m/>
    <s v="ANA"/>
    <n v="45798"/>
    <s v="OK"/>
    <m/>
    <n v="10"/>
    <s v="05-08-2024, 1 colonia"/>
    <n v="0"/>
    <s v="no"/>
    <s v="no procede"/>
    <s v="no"/>
    <n v="0"/>
    <n v="0"/>
    <n v="300"/>
    <n v="8"/>
    <n v="2"/>
    <n v="2"/>
    <n v="0"/>
    <s v="si, diputación"/>
    <s v="si "/>
    <s v="no"/>
    <m/>
    <m/>
    <m/>
    <m/>
    <x v="1"/>
    <n v="0"/>
    <n v="0"/>
    <n v="16"/>
    <x v="2"/>
    <n v="0"/>
    <n v="0.70588235294117652"/>
    <n v="42.5"/>
    <x v="1"/>
  </r>
  <r>
    <x v="47"/>
    <n v="45049"/>
    <x v="6926"/>
    <n v="495"/>
    <n v="45795"/>
    <m/>
    <s v="ANA"/>
    <m/>
    <m/>
    <m/>
    <n v="0"/>
    <m/>
    <m/>
    <m/>
    <m/>
    <m/>
    <m/>
    <m/>
    <m/>
    <n v="0"/>
    <m/>
    <n v="0"/>
    <m/>
    <m/>
    <m/>
    <m/>
    <m/>
    <m/>
    <m/>
    <m/>
    <x v="1"/>
    <n v="0"/>
    <n v="0"/>
    <n v="2"/>
    <x v="1"/>
    <m/>
    <m/>
    <n v="49.5"/>
    <x v="0"/>
  </r>
  <r>
    <x v="47"/>
    <n v="45056"/>
    <x v="6927"/>
    <n v="4887"/>
    <n v="45795"/>
    <m/>
    <s v="ANA"/>
    <m/>
    <m/>
    <m/>
    <n v="0"/>
    <m/>
    <m/>
    <m/>
    <m/>
    <m/>
    <m/>
    <m/>
    <m/>
    <n v="2"/>
    <m/>
    <n v="0"/>
    <m/>
    <m/>
    <m/>
    <m/>
    <m/>
    <m/>
    <m/>
    <m/>
    <x v="1"/>
    <n v="0"/>
    <n v="0"/>
    <n v="2"/>
    <x v="1"/>
    <m/>
    <m/>
    <n v="488.7"/>
    <x v="0"/>
  </r>
  <r>
    <x v="47"/>
    <n v="45057"/>
    <x v="6928"/>
    <n v="249"/>
    <n v="45795"/>
    <m/>
    <s v="ANA"/>
    <m/>
    <m/>
    <m/>
    <n v="0"/>
    <m/>
    <m/>
    <m/>
    <m/>
    <m/>
    <m/>
    <m/>
    <m/>
    <n v="1"/>
    <m/>
    <n v="0"/>
    <m/>
    <m/>
    <m/>
    <m/>
    <m/>
    <m/>
    <m/>
    <m/>
    <x v="1"/>
    <n v="0"/>
    <n v="0"/>
    <n v="2"/>
    <x v="1"/>
    <m/>
    <m/>
    <n v="24.9"/>
    <x v="0"/>
  </r>
  <r>
    <x v="47"/>
    <n v="45050"/>
    <x v="6929"/>
    <n v="679"/>
    <n v="45795"/>
    <m/>
    <s v="ANA"/>
    <m/>
    <m/>
    <m/>
    <n v="0"/>
    <m/>
    <m/>
    <m/>
    <m/>
    <m/>
    <m/>
    <m/>
    <m/>
    <n v="1"/>
    <m/>
    <n v="0"/>
    <m/>
    <m/>
    <m/>
    <m/>
    <m/>
    <m/>
    <m/>
    <m/>
    <x v="1"/>
    <n v="0"/>
    <n v="0"/>
    <n v="2"/>
    <x v="1"/>
    <m/>
    <m/>
    <n v="67.900000000000006"/>
    <x v="0"/>
  </r>
  <r>
    <x v="47"/>
    <n v="45051"/>
    <x v="6930"/>
    <n v="2668"/>
    <n v="45795"/>
    <m/>
    <s v="ANA"/>
    <m/>
    <m/>
    <m/>
    <n v="0"/>
    <m/>
    <m/>
    <m/>
    <m/>
    <m/>
    <m/>
    <m/>
    <m/>
    <n v="0"/>
    <m/>
    <n v="0"/>
    <m/>
    <m/>
    <m/>
    <m/>
    <m/>
    <m/>
    <m/>
    <m/>
    <x v="1"/>
    <n v="0"/>
    <n v="0"/>
    <n v="2"/>
    <x v="1"/>
    <m/>
    <m/>
    <n v="266.8"/>
    <x v="0"/>
  </r>
  <r>
    <x v="47"/>
    <n v="45052"/>
    <x v="6931"/>
    <n v="4500"/>
    <n v="45795"/>
    <m/>
    <s v="ANA"/>
    <m/>
    <m/>
    <m/>
    <n v="0"/>
    <m/>
    <m/>
    <m/>
    <m/>
    <m/>
    <m/>
    <m/>
    <m/>
    <n v="0"/>
    <m/>
    <n v="0"/>
    <m/>
    <m/>
    <m/>
    <m/>
    <m/>
    <m/>
    <m/>
    <m/>
    <x v="1"/>
    <n v="0"/>
    <n v="0"/>
    <n v="2"/>
    <x v="1"/>
    <m/>
    <m/>
    <n v="450"/>
    <x v="0"/>
  </r>
  <r>
    <x v="47"/>
    <n v="45053"/>
    <x v="6932"/>
    <n v="9758"/>
    <n v="45795"/>
    <m/>
    <s v="ANA"/>
    <m/>
    <m/>
    <m/>
    <n v="0"/>
    <m/>
    <m/>
    <m/>
    <m/>
    <m/>
    <m/>
    <m/>
    <m/>
    <n v="2"/>
    <m/>
    <n v="0"/>
    <m/>
    <m/>
    <m/>
    <m/>
    <m/>
    <m/>
    <m/>
    <m/>
    <x v="1"/>
    <n v="0"/>
    <n v="0"/>
    <n v="2"/>
    <x v="1"/>
    <m/>
    <m/>
    <n v="975.8"/>
    <x v="0"/>
  </r>
  <r>
    <x v="47"/>
    <n v="45054"/>
    <x v="6933"/>
    <n v="5237"/>
    <n v="45795"/>
    <m/>
    <s v="ANA"/>
    <m/>
    <m/>
    <m/>
    <n v="0"/>
    <m/>
    <m/>
    <m/>
    <m/>
    <m/>
    <m/>
    <m/>
    <m/>
    <n v="3"/>
    <m/>
    <n v="0"/>
    <m/>
    <m/>
    <m/>
    <m/>
    <m/>
    <m/>
    <m/>
    <m/>
    <x v="1"/>
    <n v="0"/>
    <n v="0"/>
    <n v="2"/>
    <x v="1"/>
    <m/>
    <m/>
    <n v="523.70000000000005"/>
    <x v="0"/>
  </r>
  <r>
    <x v="47"/>
    <n v="45055"/>
    <x v="6934"/>
    <n v="1260"/>
    <n v="45795"/>
    <m/>
    <s v="ANA"/>
    <m/>
    <m/>
    <m/>
    <n v="0"/>
    <m/>
    <m/>
    <m/>
    <m/>
    <m/>
    <m/>
    <m/>
    <m/>
    <n v="1"/>
    <m/>
    <n v="0"/>
    <m/>
    <m/>
    <m/>
    <m/>
    <m/>
    <m/>
    <m/>
    <m/>
    <x v="1"/>
    <n v="0"/>
    <n v="0"/>
    <n v="2"/>
    <x v="1"/>
    <m/>
    <m/>
    <n v="126"/>
    <x v="0"/>
  </r>
  <r>
    <x v="47"/>
    <n v="45058"/>
    <x v="6935"/>
    <n v="395"/>
    <n v="45795"/>
    <m/>
    <s v="ANA"/>
    <m/>
    <m/>
    <m/>
    <n v="0"/>
    <m/>
    <m/>
    <m/>
    <m/>
    <m/>
    <m/>
    <m/>
    <m/>
    <n v="2"/>
    <m/>
    <n v="0"/>
    <m/>
    <m/>
    <m/>
    <m/>
    <m/>
    <m/>
    <m/>
    <m/>
    <x v="1"/>
    <n v="0"/>
    <n v="0"/>
    <n v="2"/>
    <x v="1"/>
    <m/>
    <m/>
    <n v="39.5"/>
    <x v="0"/>
  </r>
  <r>
    <x v="47"/>
    <n v="45059"/>
    <x v="6936"/>
    <n v="2203"/>
    <n v="45795"/>
    <n v="45824"/>
    <s v="ANA"/>
    <n v="45824"/>
    <s v="FASE 2"/>
    <s v="7-7-25 NOBIEN"/>
    <n v="0"/>
    <m/>
    <m/>
    <m/>
    <m/>
    <m/>
    <m/>
    <m/>
    <m/>
    <n v="1"/>
    <m/>
    <n v="0"/>
    <m/>
    <m/>
    <m/>
    <m/>
    <m/>
    <m/>
    <m/>
    <m/>
    <x v="1"/>
    <n v="0"/>
    <n v="0"/>
    <n v="2"/>
    <x v="1"/>
    <m/>
    <m/>
    <n v="220.3"/>
    <x v="0"/>
  </r>
  <r>
    <x v="47"/>
    <n v="45060"/>
    <x v="6937"/>
    <n v="226"/>
    <n v="45795"/>
    <m/>
    <s v="ANA"/>
    <m/>
    <m/>
    <m/>
    <n v="0"/>
    <m/>
    <m/>
    <m/>
    <m/>
    <m/>
    <m/>
    <m/>
    <m/>
    <n v="0"/>
    <m/>
    <n v="0"/>
    <m/>
    <m/>
    <m/>
    <m/>
    <m/>
    <m/>
    <m/>
    <m/>
    <x v="1"/>
    <n v="0"/>
    <n v="0"/>
    <n v="2"/>
    <x v="1"/>
    <m/>
    <m/>
    <n v="22.6"/>
    <x v="0"/>
  </r>
  <r>
    <x v="47"/>
    <n v="45061"/>
    <x v="6938"/>
    <n v="3801"/>
    <n v="45795"/>
    <m/>
    <s v="ANA"/>
    <m/>
    <m/>
    <m/>
    <n v="0"/>
    <m/>
    <m/>
    <m/>
    <m/>
    <m/>
    <m/>
    <m/>
    <m/>
    <n v="0"/>
    <m/>
    <n v="0"/>
    <m/>
    <m/>
    <m/>
    <m/>
    <m/>
    <m/>
    <m/>
    <m/>
    <x v="1"/>
    <n v="0"/>
    <n v="0"/>
    <n v="2"/>
    <x v="1"/>
    <m/>
    <m/>
    <n v="380.1"/>
    <x v="0"/>
  </r>
  <r>
    <x v="47"/>
    <n v="45062"/>
    <x v="6939"/>
    <n v="1497"/>
    <n v="45795"/>
    <m/>
    <s v="ANA"/>
    <m/>
    <m/>
    <m/>
    <n v="0"/>
    <m/>
    <m/>
    <m/>
    <m/>
    <m/>
    <m/>
    <m/>
    <m/>
    <n v="9"/>
    <m/>
    <n v="0"/>
    <m/>
    <m/>
    <m/>
    <m/>
    <m/>
    <m/>
    <m/>
    <m/>
    <x v="1"/>
    <n v="0"/>
    <n v="0"/>
    <n v="2"/>
    <x v="1"/>
    <m/>
    <m/>
    <n v="149.69999999999999"/>
    <x v="0"/>
  </r>
  <r>
    <x v="47"/>
    <n v="45063"/>
    <x v="6940"/>
    <n v="418"/>
    <n v="45795"/>
    <m/>
    <s v="ANA"/>
    <m/>
    <m/>
    <m/>
    <n v="0"/>
    <m/>
    <m/>
    <m/>
    <m/>
    <m/>
    <m/>
    <m/>
    <m/>
    <n v="1"/>
    <m/>
    <n v="1"/>
    <m/>
    <m/>
    <m/>
    <m/>
    <m/>
    <m/>
    <m/>
    <m/>
    <x v="1"/>
    <n v="0"/>
    <n v="0"/>
    <n v="2"/>
    <x v="1"/>
    <m/>
    <m/>
    <n v="41.8"/>
    <x v="0"/>
  </r>
  <r>
    <x v="47"/>
    <n v="45064"/>
    <x v="6941"/>
    <n v="5832"/>
    <n v="45795"/>
    <m/>
    <s v="ANA"/>
    <m/>
    <m/>
    <m/>
    <n v="0"/>
    <m/>
    <m/>
    <m/>
    <m/>
    <m/>
    <m/>
    <m/>
    <m/>
    <n v="3"/>
    <m/>
    <n v="0"/>
    <m/>
    <m/>
    <m/>
    <m/>
    <m/>
    <m/>
    <m/>
    <m/>
    <x v="1"/>
    <n v="0"/>
    <n v="0"/>
    <n v="2"/>
    <x v="1"/>
    <m/>
    <m/>
    <n v="583.20000000000005"/>
    <x v="0"/>
  </r>
  <r>
    <x v="47"/>
    <n v="45065"/>
    <x v="6942"/>
    <n v="267"/>
    <n v="45795"/>
    <m/>
    <s v="ANA"/>
    <m/>
    <m/>
    <m/>
    <n v="0"/>
    <m/>
    <m/>
    <m/>
    <m/>
    <m/>
    <m/>
    <m/>
    <m/>
    <m/>
    <m/>
    <m/>
    <m/>
    <m/>
    <m/>
    <m/>
    <m/>
    <m/>
    <m/>
    <m/>
    <x v="1"/>
    <n v="0"/>
    <n v="0"/>
    <n v="0"/>
    <x v="0"/>
    <m/>
    <m/>
    <n v="26.7"/>
    <x v="0"/>
  </r>
  <r>
    <x v="47"/>
    <n v="45066"/>
    <x v="6943"/>
    <n v="12508"/>
    <n v="45795"/>
    <m/>
    <s v="ANA"/>
    <m/>
    <m/>
    <m/>
    <n v="0"/>
    <m/>
    <m/>
    <m/>
    <m/>
    <m/>
    <m/>
    <m/>
    <m/>
    <n v="6"/>
    <m/>
    <n v="0"/>
    <m/>
    <m/>
    <m/>
    <m/>
    <m/>
    <m/>
    <m/>
    <m/>
    <x v="1"/>
    <n v="0"/>
    <n v="0"/>
    <n v="2"/>
    <x v="1"/>
    <m/>
    <m/>
    <n v="1250.8"/>
    <x v="0"/>
  </r>
  <r>
    <x v="47"/>
    <n v="45067"/>
    <x v="6944"/>
    <n v="3006"/>
    <n v="45795"/>
    <m/>
    <s v="ANA"/>
    <m/>
    <m/>
    <m/>
    <n v="0"/>
    <m/>
    <m/>
    <m/>
    <m/>
    <m/>
    <m/>
    <m/>
    <m/>
    <n v="4"/>
    <m/>
    <n v="0"/>
    <m/>
    <m/>
    <m/>
    <m/>
    <m/>
    <m/>
    <m/>
    <m/>
    <x v="1"/>
    <n v="0"/>
    <n v="0"/>
    <n v="2"/>
    <x v="1"/>
    <m/>
    <m/>
    <n v="300.60000000000002"/>
    <x v="0"/>
  </r>
  <r>
    <x v="47"/>
    <n v="45068"/>
    <x v="6945"/>
    <n v="215"/>
    <n v="45795"/>
    <m/>
    <s v="ANA"/>
    <m/>
    <m/>
    <m/>
    <n v="0"/>
    <m/>
    <m/>
    <m/>
    <m/>
    <m/>
    <m/>
    <m/>
    <m/>
    <n v="0"/>
    <m/>
    <n v="0"/>
    <m/>
    <m/>
    <m/>
    <m/>
    <m/>
    <m/>
    <m/>
    <m/>
    <x v="1"/>
    <n v="0"/>
    <n v="0"/>
    <n v="2"/>
    <x v="1"/>
    <m/>
    <m/>
    <n v="21.5"/>
    <x v="0"/>
  </r>
  <r>
    <x v="47"/>
    <n v="45069"/>
    <x v="6946"/>
    <n v="2767"/>
    <n v="45795"/>
    <m/>
    <s v="ANA"/>
    <m/>
    <m/>
    <m/>
    <n v="0"/>
    <m/>
    <m/>
    <m/>
    <m/>
    <m/>
    <m/>
    <m/>
    <m/>
    <n v="2"/>
    <m/>
    <n v="0"/>
    <m/>
    <m/>
    <m/>
    <m/>
    <m/>
    <m/>
    <m/>
    <m/>
    <x v="1"/>
    <n v="0"/>
    <n v="0"/>
    <n v="2"/>
    <x v="1"/>
    <m/>
    <m/>
    <n v="276.7"/>
    <x v="0"/>
  </r>
  <r>
    <x v="47"/>
    <n v="45070"/>
    <x v="6947"/>
    <n v="1782"/>
    <n v="45795"/>
    <m/>
    <s v="ANA"/>
    <n v="45833"/>
    <s v="FASE 2"/>
    <m/>
    <n v="0"/>
    <m/>
    <m/>
    <m/>
    <m/>
    <m/>
    <m/>
    <m/>
    <m/>
    <n v="0"/>
    <m/>
    <n v="0"/>
    <m/>
    <m/>
    <m/>
    <m/>
    <m/>
    <m/>
    <m/>
    <m/>
    <x v="1"/>
    <n v="0"/>
    <n v="0"/>
    <n v="2"/>
    <x v="1"/>
    <m/>
    <m/>
    <n v="178.2"/>
    <x v="0"/>
  </r>
  <r>
    <x v="47"/>
    <n v="45071"/>
    <x v="6948"/>
    <n v="2160"/>
    <n v="45795"/>
    <m/>
    <s v="ANA"/>
    <m/>
    <m/>
    <m/>
    <n v="0"/>
    <m/>
    <m/>
    <m/>
    <m/>
    <m/>
    <m/>
    <m/>
    <m/>
    <m/>
    <m/>
    <m/>
    <m/>
    <m/>
    <m/>
    <m/>
    <m/>
    <m/>
    <m/>
    <m/>
    <x v="1"/>
    <n v="0"/>
    <n v="0"/>
    <n v="0"/>
    <x v="0"/>
    <m/>
    <m/>
    <n v="216"/>
    <x v="0"/>
  </r>
  <r>
    <x v="47"/>
    <n v="45072"/>
    <x v="6949"/>
    <n v="792"/>
    <n v="45796"/>
    <m/>
    <s v="ANA"/>
    <m/>
    <m/>
    <m/>
    <n v="0"/>
    <m/>
    <m/>
    <m/>
    <m/>
    <m/>
    <m/>
    <m/>
    <m/>
    <n v="2"/>
    <m/>
    <n v="0"/>
    <m/>
    <m/>
    <m/>
    <m/>
    <m/>
    <m/>
    <m/>
    <m/>
    <x v="1"/>
    <n v="0"/>
    <n v="0"/>
    <n v="2"/>
    <x v="1"/>
    <m/>
    <m/>
    <n v="79.2"/>
    <x v="0"/>
  </r>
  <r>
    <x v="47"/>
    <n v="45073"/>
    <x v="6950"/>
    <n v="328"/>
    <n v="45796"/>
    <m/>
    <s v="ANA"/>
    <m/>
    <m/>
    <m/>
    <n v="0"/>
    <m/>
    <m/>
    <m/>
    <m/>
    <m/>
    <m/>
    <m/>
    <m/>
    <n v="0"/>
    <m/>
    <n v="0"/>
    <m/>
    <m/>
    <m/>
    <m/>
    <m/>
    <m/>
    <m/>
    <m/>
    <x v="1"/>
    <n v="0"/>
    <n v="0"/>
    <n v="2"/>
    <x v="1"/>
    <m/>
    <m/>
    <n v="32.799999999999997"/>
    <x v="0"/>
  </r>
  <r>
    <x v="47"/>
    <n v="45074"/>
    <x v="6951"/>
    <n v="380"/>
    <n v="45796"/>
    <m/>
    <s v="ANA"/>
    <m/>
    <m/>
    <m/>
    <n v="0"/>
    <m/>
    <m/>
    <m/>
    <m/>
    <m/>
    <m/>
    <m/>
    <m/>
    <n v="0"/>
    <m/>
    <n v="0"/>
    <m/>
    <m/>
    <m/>
    <m/>
    <m/>
    <m/>
    <m/>
    <m/>
    <x v="1"/>
    <n v="0"/>
    <n v="0"/>
    <n v="2"/>
    <x v="1"/>
    <m/>
    <m/>
    <n v="38"/>
    <x v="0"/>
  </r>
  <r>
    <x v="47"/>
    <n v="45075"/>
    <x v="6952"/>
    <n v="151"/>
    <n v="45796"/>
    <n v="45778"/>
    <s v="ANA"/>
    <s v="20-05-25 rechazo"/>
    <s v="FASE 2"/>
    <s v="ESTIMADA"/>
    <n v="0"/>
    <m/>
    <m/>
    <m/>
    <m/>
    <m/>
    <m/>
    <m/>
    <m/>
    <n v="0"/>
    <m/>
    <n v="0"/>
    <m/>
    <m/>
    <m/>
    <m/>
    <m/>
    <m/>
    <m/>
    <m/>
    <x v="1"/>
    <n v="0"/>
    <n v="0"/>
    <n v="2"/>
    <x v="1"/>
    <m/>
    <m/>
    <n v="15.1"/>
    <x v="0"/>
  </r>
  <r>
    <x v="47"/>
    <n v="45076"/>
    <x v="6953"/>
    <n v="992"/>
    <n v="45796"/>
    <m/>
    <s v="ANA"/>
    <m/>
    <m/>
    <m/>
    <n v="0"/>
    <m/>
    <m/>
    <m/>
    <m/>
    <m/>
    <m/>
    <m/>
    <m/>
    <n v="4"/>
    <m/>
    <n v="0"/>
    <m/>
    <m/>
    <m/>
    <m/>
    <m/>
    <m/>
    <m/>
    <m/>
    <x v="1"/>
    <n v="0"/>
    <n v="0"/>
    <n v="2"/>
    <x v="1"/>
    <m/>
    <m/>
    <n v="99.2"/>
    <x v="0"/>
  </r>
  <r>
    <x v="47"/>
    <n v="45077"/>
    <x v="6954"/>
    <n v="875"/>
    <n v="45796"/>
    <m/>
    <s v="ANA"/>
    <m/>
    <m/>
    <m/>
    <n v="0"/>
    <m/>
    <m/>
    <m/>
    <m/>
    <m/>
    <m/>
    <m/>
    <m/>
    <n v="2"/>
    <m/>
    <n v="0"/>
    <m/>
    <m/>
    <m/>
    <m/>
    <m/>
    <m/>
    <m/>
    <m/>
    <x v="1"/>
    <n v="0"/>
    <n v="0"/>
    <n v="2"/>
    <x v="1"/>
    <m/>
    <m/>
    <n v="87.5"/>
    <x v="0"/>
  </r>
  <r>
    <x v="47"/>
    <n v="45078"/>
    <x v="6955"/>
    <n v="1771"/>
    <n v="45796"/>
    <m/>
    <s v="ANA"/>
    <m/>
    <m/>
    <m/>
    <n v="0"/>
    <m/>
    <m/>
    <m/>
    <m/>
    <m/>
    <m/>
    <m/>
    <m/>
    <n v="6"/>
    <m/>
    <n v="0"/>
    <m/>
    <m/>
    <m/>
    <m/>
    <m/>
    <m/>
    <m/>
    <m/>
    <x v="1"/>
    <n v="0"/>
    <n v="0"/>
    <n v="2"/>
    <x v="1"/>
    <m/>
    <m/>
    <n v="177.1"/>
    <x v="0"/>
  </r>
  <r>
    <x v="47"/>
    <n v="45089"/>
    <x v="6956"/>
    <n v="1678"/>
    <s v="no se puedeni por web"/>
    <m/>
    <s v="ANA"/>
    <m/>
    <m/>
    <m/>
    <n v="0"/>
    <m/>
    <m/>
    <m/>
    <m/>
    <m/>
    <m/>
    <m/>
    <m/>
    <m/>
    <m/>
    <m/>
    <m/>
    <m/>
    <m/>
    <m/>
    <m/>
    <m/>
    <m/>
    <m/>
    <x v="1"/>
    <n v="0"/>
    <n v="0"/>
    <n v="0"/>
    <x v="0"/>
    <m/>
    <m/>
    <n v="167.8"/>
    <x v="0"/>
  </r>
  <r>
    <x v="47"/>
    <n v="45079"/>
    <x v="6957"/>
    <n v="451"/>
    <n v="45796"/>
    <m/>
    <s v="ANA"/>
    <n v="45799"/>
    <s v="OK"/>
    <m/>
    <n v="0"/>
    <s v="no procede"/>
    <n v="0"/>
    <s v="no"/>
    <s v="no procede"/>
    <s v="no"/>
    <n v="0"/>
    <m/>
    <n v="150000"/>
    <n v="0"/>
    <n v="0"/>
    <n v="0"/>
    <n v="0"/>
    <s v="si"/>
    <s v="si"/>
    <s v="no"/>
    <m/>
    <m/>
    <m/>
    <m/>
    <x v="1"/>
    <n v="0"/>
    <n v="0"/>
    <n v="15"/>
    <x v="1"/>
    <m/>
    <n v="332.59423503325945"/>
    <n v="45.1"/>
    <x v="0"/>
  </r>
  <r>
    <x v="47"/>
    <n v="45080"/>
    <x v="6958"/>
    <n v="2"/>
    <s v="NO SE PUEDE"/>
    <m/>
    <s v="ANA"/>
    <m/>
    <m/>
    <m/>
    <n v="0"/>
    <m/>
    <m/>
    <m/>
    <m/>
    <m/>
    <m/>
    <m/>
    <m/>
    <n v="0"/>
    <m/>
    <n v="0"/>
    <m/>
    <m/>
    <m/>
    <m/>
    <m/>
    <m/>
    <m/>
    <m/>
    <x v="1"/>
    <n v="0"/>
    <n v="0"/>
    <n v="2"/>
    <x v="1"/>
    <m/>
    <m/>
    <n v="0.2"/>
    <x v="0"/>
  </r>
  <r>
    <x v="47"/>
    <n v="45081"/>
    <x v="6959"/>
    <n v="32159"/>
    <n v="45796"/>
    <m/>
    <s v="ANA"/>
    <m/>
    <m/>
    <m/>
    <n v="0"/>
    <m/>
    <m/>
    <m/>
    <m/>
    <m/>
    <m/>
    <m/>
    <m/>
    <n v="48"/>
    <m/>
    <n v="1"/>
    <m/>
    <m/>
    <m/>
    <m/>
    <m/>
    <m/>
    <m/>
    <m/>
    <x v="1"/>
    <n v="0"/>
    <n v="0"/>
    <n v="2"/>
    <x v="1"/>
    <m/>
    <m/>
    <n v="3215.9"/>
    <x v="0"/>
  </r>
  <r>
    <x v="47"/>
    <n v="45082"/>
    <x v="6960"/>
    <n v="1315"/>
    <n v="45796"/>
    <m/>
    <s v="ANA"/>
    <n v="45865"/>
    <s v="ok"/>
    <m/>
    <n v="0"/>
    <m/>
    <n v="0"/>
    <s v="no"/>
    <m/>
    <s v="no"/>
    <m/>
    <m/>
    <m/>
    <n v="0"/>
    <n v="0"/>
    <n v="0"/>
    <m/>
    <s v="no"/>
    <s v="no"/>
    <s v="no"/>
    <m/>
    <m/>
    <m/>
    <m/>
    <x v="1"/>
    <n v="0"/>
    <n v="0"/>
    <n v="10"/>
    <x v="1"/>
    <m/>
    <m/>
    <n v="131.5"/>
    <x v="0"/>
  </r>
  <r>
    <x v="47"/>
    <n v="45083"/>
    <x v="6961"/>
    <n v="906"/>
    <n v="45796"/>
    <m/>
    <s v="ANA"/>
    <m/>
    <m/>
    <m/>
    <n v="0"/>
    <m/>
    <m/>
    <m/>
    <m/>
    <m/>
    <m/>
    <m/>
    <m/>
    <n v="0"/>
    <m/>
    <n v="0"/>
    <m/>
    <m/>
    <m/>
    <m/>
    <m/>
    <m/>
    <m/>
    <m/>
    <x v="1"/>
    <n v="0"/>
    <n v="0"/>
    <n v="2"/>
    <x v="1"/>
    <m/>
    <m/>
    <n v="90.6"/>
    <x v="0"/>
  </r>
  <r>
    <x v="47"/>
    <n v="45084"/>
    <x v="6962"/>
    <n v="2493"/>
    <n v="45796"/>
    <m/>
    <s v="ANA"/>
    <m/>
    <m/>
    <m/>
    <n v="0"/>
    <m/>
    <m/>
    <m/>
    <m/>
    <m/>
    <m/>
    <m/>
    <m/>
    <n v="0"/>
    <m/>
    <n v="0"/>
    <m/>
    <m/>
    <m/>
    <m/>
    <m/>
    <m/>
    <m/>
    <m/>
    <x v="1"/>
    <n v="0"/>
    <n v="0"/>
    <n v="2"/>
    <x v="1"/>
    <m/>
    <m/>
    <n v="249.3"/>
    <x v="0"/>
  </r>
  <r>
    <x v="47"/>
    <n v="45085"/>
    <x v="6963"/>
    <n v="2815"/>
    <n v="45802"/>
    <m/>
    <s v="ANA"/>
    <m/>
    <m/>
    <m/>
    <n v="0"/>
    <m/>
    <m/>
    <m/>
    <m/>
    <m/>
    <m/>
    <m/>
    <m/>
    <n v="5"/>
    <m/>
    <n v="0"/>
    <m/>
    <m/>
    <m/>
    <m/>
    <m/>
    <m/>
    <m/>
    <m/>
    <x v="1"/>
    <n v="0"/>
    <n v="0"/>
    <n v="2"/>
    <x v="1"/>
    <m/>
    <m/>
    <n v="281.5"/>
    <x v="0"/>
  </r>
  <r>
    <x v="47"/>
    <n v="45086"/>
    <x v="6964"/>
    <n v="629"/>
    <n v="45802"/>
    <m/>
    <s v="ANA"/>
    <n v="45833"/>
    <s v="OK"/>
    <m/>
    <n v="15"/>
    <s v="no tienen"/>
    <n v="0"/>
    <s v="si"/>
    <n v="45804"/>
    <s v="no"/>
    <m/>
    <m/>
    <m/>
    <n v="2"/>
    <n v="1"/>
    <n v="0"/>
    <n v="1"/>
    <s v="si , perros diput"/>
    <s v="no"/>
    <s v="no"/>
    <m/>
    <m/>
    <m/>
    <m/>
    <x v="1"/>
    <n v="0"/>
    <n v="0"/>
    <n v="13"/>
    <x v="1"/>
    <m/>
    <m/>
    <n v="62.9"/>
    <x v="1"/>
  </r>
  <r>
    <x v="47"/>
    <n v="45087"/>
    <x v="6965"/>
    <n v="10102"/>
    <n v="45802"/>
    <m/>
    <s v="ANA"/>
    <m/>
    <m/>
    <m/>
    <n v="0"/>
    <m/>
    <m/>
    <m/>
    <m/>
    <m/>
    <m/>
    <m/>
    <m/>
    <n v="0"/>
    <m/>
    <n v="0"/>
    <m/>
    <m/>
    <m/>
    <m/>
    <m/>
    <m/>
    <m/>
    <m/>
    <x v="1"/>
    <n v="0"/>
    <n v="0"/>
    <n v="2"/>
    <x v="1"/>
    <m/>
    <m/>
    <n v="1010.2"/>
    <x v="0"/>
  </r>
  <r>
    <x v="47"/>
    <n v="45088"/>
    <x v="6966"/>
    <n v="4114"/>
    <n v="45802"/>
    <m/>
    <s v="ANA"/>
    <m/>
    <m/>
    <m/>
    <n v="0"/>
    <m/>
    <m/>
    <m/>
    <m/>
    <m/>
    <m/>
    <m/>
    <m/>
    <n v="0"/>
    <m/>
    <n v="0"/>
    <m/>
    <m/>
    <m/>
    <m/>
    <m/>
    <m/>
    <m/>
    <m/>
    <x v="1"/>
    <n v="0"/>
    <n v="0"/>
    <n v="2"/>
    <x v="1"/>
    <m/>
    <m/>
    <n v="411.4"/>
    <x v="0"/>
  </r>
  <r>
    <x v="47"/>
    <n v="45090"/>
    <x v="6967"/>
    <n v="398"/>
    <n v="45802"/>
    <m/>
    <s v="ANA"/>
    <m/>
    <m/>
    <m/>
    <n v="0"/>
    <m/>
    <m/>
    <m/>
    <m/>
    <m/>
    <m/>
    <m/>
    <m/>
    <n v="3"/>
    <m/>
    <n v="0"/>
    <m/>
    <m/>
    <m/>
    <m/>
    <m/>
    <m/>
    <m/>
    <m/>
    <x v="1"/>
    <n v="0"/>
    <n v="0"/>
    <n v="2"/>
    <x v="1"/>
    <m/>
    <m/>
    <n v="39.799999999999997"/>
    <x v="0"/>
  </r>
  <r>
    <x v="47"/>
    <n v="45091"/>
    <x v="6968"/>
    <n v="504"/>
    <n v="45802"/>
    <m/>
    <s v="ANA"/>
    <n v="45845"/>
    <s v="FASE 2"/>
    <m/>
    <n v="0"/>
    <m/>
    <m/>
    <m/>
    <m/>
    <m/>
    <m/>
    <m/>
    <m/>
    <n v="1"/>
    <m/>
    <n v="0"/>
    <m/>
    <m/>
    <m/>
    <m/>
    <m/>
    <m/>
    <m/>
    <m/>
    <x v="1"/>
    <n v="0"/>
    <n v="0"/>
    <n v="2"/>
    <x v="1"/>
    <m/>
    <m/>
    <n v="50.4"/>
    <x v="0"/>
  </r>
  <r>
    <x v="47"/>
    <n v="45092"/>
    <x v="6969"/>
    <n v="264"/>
    <n v="45802"/>
    <m/>
    <s v="ANA"/>
    <m/>
    <m/>
    <m/>
    <n v="0"/>
    <m/>
    <m/>
    <m/>
    <m/>
    <m/>
    <m/>
    <m/>
    <m/>
    <n v="0"/>
    <m/>
    <n v="0"/>
    <m/>
    <m/>
    <m/>
    <m/>
    <m/>
    <m/>
    <m/>
    <m/>
    <x v="1"/>
    <n v="0"/>
    <n v="0"/>
    <n v="2"/>
    <x v="1"/>
    <m/>
    <m/>
    <n v="26.4"/>
    <x v="0"/>
  </r>
  <r>
    <x v="47"/>
    <n v="45093"/>
    <x v="6970"/>
    <n v="162"/>
    <n v="45802"/>
    <m/>
    <s v="ANA"/>
    <m/>
    <m/>
    <m/>
    <n v="0"/>
    <m/>
    <m/>
    <m/>
    <m/>
    <m/>
    <m/>
    <m/>
    <m/>
    <n v="0"/>
    <m/>
    <n v="0"/>
    <m/>
    <m/>
    <m/>
    <m/>
    <m/>
    <m/>
    <m/>
    <m/>
    <x v="1"/>
    <n v="0"/>
    <n v="0"/>
    <n v="2"/>
    <x v="1"/>
    <m/>
    <m/>
    <n v="16.2"/>
    <x v="0"/>
  </r>
  <r>
    <x v="47"/>
    <n v="45094"/>
    <x v="6971"/>
    <n v="424"/>
    <n v="45802"/>
    <m/>
    <s v="ANA"/>
    <m/>
    <m/>
    <m/>
    <n v="0"/>
    <m/>
    <m/>
    <m/>
    <m/>
    <m/>
    <m/>
    <m/>
    <m/>
    <n v="2"/>
    <m/>
    <n v="0"/>
    <m/>
    <m/>
    <m/>
    <m/>
    <m/>
    <m/>
    <m/>
    <m/>
    <x v="1"/>
    <n v="0"/>
    <n v="0"/>
    <n v="2"/>
    <x v="1"/>
    <m/>
    <m/>
    <n v="42.4"/>
    <x v="0"/>
  </r>
  <r>
    <x v="47"/>
    <n v="45095"/>
    <x v="6972"/>
    <n v="915"/>
    <s v="no web,ni sedeelec"/>
    <m/>
    <s v="ANA"/>
    <m/>
    <m/>
    <m/>
    <n v="0"/>
    <m/>
    <m/>
    <m/>
    <m/>
    <m/>
    <m/>
    <m/>
    <m/>
    <m/>
    <m/>
    <m/>
    <m/>
    <m/>
    <m/>
    <m/>
    <m/>
    <m/>
    <m/>
    <m/>
    <x v="1"/>
    <n v="0"/>
    <n v="0"/>
    <n v="0"/>
    <x v="0"/>
    <m/>
    <m/>
    <n v="91.5"/>
    <x v="0"/>
  </r>
  <r>
    <x v="47"/>
    <n v="45096"/>
    <x v="6973"/>
    <n v="1270"/>
    <n v="45806"/>
    <m/>
    <s v="ANA"/>
    <m/>
    <m/>
    <m/>
    <n v="0"/>
    <m/>
    <m/>
    <m/>
    <m/>
    <m/>
    <m/>
    <m/>
    <m/>
    <n v="0"/>
    <m/>
    <n v="0"/>
    <m/>
    <m/>
    <m/>
    <m/>
    <m/>
    <m/>
    <m/>
    <m/>
    <x v="1"/>
    <n v="0"/>
    <n v="0"/>
    <n v="2"/>
    <x v="1"/>
    <m/>
    <m/>
    <n v="127"/>
    <x v="0"/>
  </r>
  <r>
    <x v="47"/>
    <n v="45097"/>
    <x v="6974"/>
    <n v="1385"/>
    <n v="45806"/>
    <m/>
    <s v="ANA"/>
    <m/>
    <m/>
    <m/>
    <n v="0"/>
    <m/>
    <m/>
    <m/>
    <m/>
    <m/>
    <m/>
    <m/>
    <m/>
    <n v="1"/>
    <m/>
    <n v="0"/>
    <m/>
    <m/>
    <m/>
    <m/>
    <m/>
    <m/>
    <m/>
    <m/>
    <x v="1"/>
    <n v="0"/>
    <n v="0"/>
    <n v="2"/>
    <x v="1"/>
    <m/>
    <m/>
    <n v="138.5"/>
    <x v="0"/>
  </r>
  <r>
    <x v="47"/>
    <n v="45098"/>
    <x v="6975"/>
    <n v="2485"/>
    <s v="29-05-25 sedeweb"/>
    <m/>
    <s v="ANA"/>
    <m/>
    <m/>
    <m/>
    <n v="0"/>
    <m/>
    <m/>
    <m/>
    <m/>
    <m/>
    <m/>
    <m/>
    <m/>
    <n v="1"/>
    <m/>
    <n v="0"/>
    <m/>
    <m/>
    <m/>
    <m/>
    <m/>
    <m/>
    <m/>
    <m/>
    <x v="1"/>
    <n v="0"/>
    <n v="0"/>
    <n v="2"/>
    <x v="1"/>
    <m/>
    <m/>
    <n v="248.5"/>
    <x v="0"/>
  </r>
  <r>
    <x v="47"/>
    <n v="45099"/>
    <x v="6976"/>
    <n v="6273"/>
    <n v="45806"/>
    <m/>
    <s v="ANA"/>
    <m/>
    <m/>
    <m/>
    <n v="0"/>
    <m/>
    <m/>
    <m/>
    <m/>
    <m/>
    <m/>
    <m/>
    <m/>
    <n v="19"/>
    <m/>
    <n v="0"/>
    <m/>
    <m/>
    <m/>
    <m/>
    <m/>
    <m/>
    <m/>
    <m/>
    <x v="1"/>
    <n v="0"/>
    <n v="0"/>
    <n v="2"/>
    <x v="1"/>
    <m/>
    <m/>
    <n v="627.29999999999995"/>
    <x v="0"/>
  </r>
  <r>
    <x v="47"/>
    <n v="45100"/>
    <x v="6977"/>
    <n v="200"/>
    <n v="45806"/>
    <m/>
    <s v="ANA"/>
    <m/>
    <m/>
    <m/>
    <n v="0"/>
    <m/>
    <m/>
    <m/>
    <m/>
    <m/>
    <m/>
    <m/>
    <m/>
    <n v="0"/>
    <m/>
    <n v="0"/>
    <m/>
    <m/>
    <m/>
    <m/>
    <m/>
    <m/>
    <m/>
    <m/>
    <x v="1"/>
    <n v="0"/>
    <n v="0"/>
    <n v="2"/>
    <x v="1"/>
    <m/>
    <m/>
    <n v="20"/>
    <x v="0"/>
  </r>
  <r>
    <x v="47"/>
    <n v="45101"/>
    <x v="6978"/>
    <n v="4733"/>
    <n v="45806"/>
    <m/>
    <s v="ANA"/>
    <m/>
    <m/>
    <m/>
    <n v="0"/>
    <m/>
    <m/>
    <m/>
    <m/>
    <m/>
    <m/>
    <m/>
    <m/>
    <n v="0"/>
    <m/>
    <n v="0"/>
    <m/>
    <m/>
    <m/>
    <m/>
    <m/>
    <m/>
    <m/>
    <m/>
    <x v="1"/>
    <n v="0"/>
    <n v="0"/>
    <n v="2"/>
    <x v="1"/>
    <m/>
    <m/>
    <n v="473.3"/>
    <x v="0"/>
  </r>
  <r>
    <x v="47"/>
    <n v="45102"/>
    <x v="6979"/>
    <n v="5172"/>
    <n v="45806"/>
    <m/>
    <s v="ANA"/>
    <m/>
    <m/>
    <m/>
    <n v="0"/>
    <m/>
    <m/>
    <m/>
    <m/>
    <m/>
    <m/>
    <m/>
    <m/>
    <n v="0"/>
    <m/>
    <n v="0"/>
    <m/>
    <m/>
    <m/>
    <m/>
    <m/>
    <m/>
    <m/>
    <m/>
    <x v="1"/>
    <n v="0"/>
    <n v="0"/>
    <n v="2"/>
    <x v="1"/>
    <m/>
    <m/>
    <n v="517.20000000000005"/>
    <x v="0"/>
  </r>
  <r>
    <x v="47"/>
    <n v="45103"/>
    <x v="6980"/>
    <n v="410"/>
    <s v="No sede"/>
    <m/>
    <s v="ANA"/>
    <m/>
    <m/>
    <m/>
    <n v="0"/>
    <m/>
    <m/>
    <m/>
    <m/>
    <m/>
    <m/>
    <m/>
    <m/>
    <n v="0"/>
    <m/>
    <n v="0"/>
    <m/>
    <m/>
    <m/>
    <m/>
    <m/>
    <m/>
    <m/>
    <m/>
    <x v="1"/>
    <n v="0"/>
    <n v="0"/>
    <n v="2"/>
    <x v="1"/>
    <m/>
    <m/>
    <n v="41"/>
    <x v="0"/>
  </r>
  <r>
    <x v="47"/>
    <n v="45104"/>
    <x v="6981"/>
    <n v="588"/>
    <n v="45806"/>
    <m/>
    <s v="ANA"/>
    <n v="45814"/>
    <s v="OK"/>
    <m/>
    <n v="30"/>
    <m/>
    <n v="0"/>
    <s v="si"/>
    <n v="45822"/>
    <s v="no"/>
    <m/>
    <n v="0"/>
    <n v="0"/>
    <n v="3"/>
    <n v="0"/>
    <n v="0"/>
    <n v="0"/>
    <s v="si (perros)"/>
    <s v="no"/>
    <s v="no"/>
    <m/>
    <m/>
    <m/>
    <m/>
    <x v="1"/>
    <n v="0"/>
    <n v="0"/>
    <n v="14"/>
    <x v="1"/>
    <n v="0"/>
    <n v="0"/>
    <n v="58.8"/>
    <x v="1"/>
  </r>
  <r>
    <x v="47"/>
    <n v="45105"/>
    <x v="6982"/>
    <n v="365"/>
    <n v="45806"/>
    <m/>
    <s v="ANA"/>
    <m/>
    <m/>
    <m/>
    <n v="0"/>
    <m/>
    <m/>
    <m/>
    <m/>
    <m/>
    <m/>
    <m/>
    <m/>
    <n v="1"/>
    <m/>
    <n v="0"/>
    <m/>
    <m/>
    <m/>
    <m/>
    <m/>
    <m/>
    <m/>
    <m/>
    <x v="1"/>
    <n v="0"/>
    <n v="0"/>
    <n v="2"/>
    <x v="1"/>
    <m/>
    <m/>
    <n v="36.5"/>
    <x v="0"/>
  </r>
  <r>
    <x v="47"/>
    <n v="45106"/>
    <x v="6983"/>
    <n v="9930"/>
    <n v="45806"/>
    <m/>
    <s v="ANA"/>
    <m/>
    <m/>
    <m/>
    <n v="0"/>
    <m/>
    <m/>
    <m/>
    <m/>
    <m/>
    <m/>
    <m/>
    <m/>
    <n v="8"/>
    <m/>
    <n v="0"/>
    <m/>
    <m/>
    <m/>
    <m/>
    <m/>
    <m/>
    <m/>
    <m/>
    <x v="1"/>
    <n v="0"/>
    <n v="0"/>
    <n v="2"/>
    <x v="1"/>
    <m/>
    <m/>
    <n v="993"/>
    <x v="0"/>
  </r>
  <r>
    <x v="47"/>
    <n v="45107"/>
    <x v="6984"/>
    <n v="5250"/>
    <n v="45806"/>
    <m/>
    <s v="ANA"/>
    <m/>
    <m/>
    <m/>
    <n v="0"/>
    <m/>
    <m/>
    <m/>
    <m/>
    <m/>
    <m/>
    <m/>
    <m/>
    <n v="4"/>
    <m/>
    <n v="0"/>
    <m/>
    <m/>
    <m/>
    <m/>
    <m/>
    <m/>
    <m/>
    <m/>
    <x v="1"/>
    <n v="0"/>
    <n v="0"/>
    <n v="2"/>
    <x v="1"/>
    <m/>
    <m/>
    <n v="525"/>
    <x v="0"/>
  </r>
  <r>
    <x v="47"/>
    <n v="45108"/>
    <x v="6985"/>
    <n v="515"/>
    <n v="45806"/>
    <m/>
    <s v="ANA"/>
    <m/>
    <m/>
    <m/>
    <n v="0"/>
    <m/>
    <m/>
    <m/>
    <m/>
    <m/>
    <m/>
    <m/>
    <m/>
    <m/>
    <m/>
    <n v="0"/>
    <m/>
    <m/>
    <m/>
    <m/>
    <m/>
    <m/>
    <m/>
    <m/>
    <x v="1"/>
    <n v="0"/>
    <n v="0"/>
    <n v="1"/>
    <x v="1"/>
    <m/>
    <m/>
    <n v="51.5"/>
    <x v="0"/>
  </r>
  <r>
    <x v="47"/>
    <n v="45109"/>
    <x v="6986"/>
    <n v="3592"/>
    <n v="45824"/>
    <m/>
    <s v="ANA"/>
    <m/>
    <m/>
    <m/>
    <n v="0"/>
    <m/>
    <m/>
    <m/>
    <m/>
    <m/>
    <m/>
    <m/>
    <m/>
    <n v="6"/>
    <m/>
    <n v="0"/>
    <m/>
    <m/>
    <m/>
    <m/>
    <m/>
    <m/>
    <m/>
    <m/>
    <x v="1"/>
    <n v="0"/>
    <n v="0"/>
    <n v="2"/>
    <x v="1"/>
    <m/>
    <m/>
    <n v="359.2"/>
    <x v="0"/>
  </r>
  <r>
    <x v="47"/>
    <n v="45110"/>
    <x v="6987"/>
    <n v="1863"/>
    <n v="45824"/>
    <m/>
    <s v="ANA"/>
    <m/>
    <m/>
    <m/>
    <n v="0"/>
    <m/>
    <m/>
    <m/>
    <m/>
    <m/>
    <m/>
    <m/>
    <m/>
    <n v="0"/>
    <m/>
    <n v="0"/>
    <m/>
    <m/>
    <m/>
    <m/>
    <m/>
    <m/>
    <m/>
    <m/>
    <x v="1"/>
    <n v="0"/>
    <n v="0"/>
    <n v="2"/>
    <x v="1"/>
    <m/>
    <m/>
    <n v="186.3"/>
    <x v="0"/>
  </r>
  <r>
    <x v="47"/>
    <n v="45111"/>
    <x v="6988"/>
    <n v="54"/>
    <m/>
    <m/>
    <s v="ANA"/>
    <m/>
    <m/>
    <m/>
    <n v="0"/>
    <m/>
    <m/>
    <m/>
    <m/>
    <m/>
    <m/>
    <m/>
    <m/>
    <n v="0"/>
    <m/>
    <n v="0"/>
    <m/>
    <m/>
    <m/>
    <m/>
    <m/>
    <m/>
    <m/>
    <m/>
    <x v="1"/>
    <n v="0"/>
    <n v="0"/>
    <n v="2"/>
    <x v="1"/>
    <m/>
    <m/>
    <n v="5.4"/>
    <x v="0"/>
  </r>
  <r>
    <x v="47"/>
    <n v="45112"/>
    <x v="6989"/>
    <n v="2120"/>
    <n v="45824"/>
    <m/>
    <s v="ANA"/>
    <m/>
    <m/>
    <m/>
    <n v="0"/>
    <m/>
    <m/>
    <m/>
    <m/>
    <m/>
    <m/>
    <m/>
    <m/>
    <m/>
    <m/>
    <m/>
    <m/>
    <m/>
    <m/>
    <m/>
    <m/>
    <m/>
    <m/>
    <m/>
    <x v="1"/>
    <n v="0"/>
    <n v="0"/>
    <n v="0"/>
    <x v="0"/>
    <m/>
    <m/>
    <n v="212"/>
    <x v="0"/>
  </r>
  <r>
    <x v="47"/>
    <n v="45113"/>
    <x v="6990"/>
    <n v="1897"/>
    <n v="45824"/>
    <m/>
    <s v="ANA"/>
    <n v="45891"/>
    <s v="ok"/>
    <m/>
    <n v="30"/>
    <n v="2025"/>
    <n v="0"/>
    <s v="no"/>
    <s v="-"/>
    <s v="no"/>
    <s v=""/>
    <n v="0"/>
    <n v="0"/>
    <n v="2"/>
    <n v="0"/>
    <n v="0"/>
    <n v="0"/>
    <s v="si"/>
    <s v="no"/>
    <s v="no"/>
    <m/>
    <m/>
    <m/>
    <m/>
    <x v="1"/>
    <n v="0"/>
    <n v="0"/>
    <n v="16"/>
    <x v="2"/>
    <n v="0"/>
    <n v="0"/>
    <n v="189.7"/>
    <x v="1"/>
  </r>
  <r>
    <x v="47"/>
    <n v="45114"/>
    <x v="6991"/>
    <n v="599"/>
    <n v="45824"/>
    <m/>
    <s v="ANA"/>
    <m/>
    <m/>
    <m/>
    <n v="0"/>
    <m/>
    <m/>
    <m/>
    <m/>
    <m/>
    <m/>
    <m/>
    <m/>
    <n v="4"/>
    <m/>
    <n v="0"/>
    <m/>
    <m/>
    <m/>
    <m/>
    <m/>
    <m/>
    <m/>
    <m/>
    <x v="1"/>
    <n v="0"/>
    <n v="0"/>
    <n v="2"/>
    <x v="1"/>
    <m/>
    <m/>
    <n v="59.9"/>
    <x v="0"/>
  </r>
  <r>
    <x v="47"/>
    <n v="45115"/>
    <x v="6992"/>
    <n v="3952"/>
    <n v="45824"/>
    <m/>
    <s v="ANA"/>
    <m/>
    <m/>
    <m/>
    <n v="0"/>
    <m/>
    <m/>
    <m/>
    <m/>
    <m/>
    <m/>
    <m/>
    <m/>
    <n v="2"/>
    <m/>
    <n v="0"/>
    <m/>
    <m/>
    <m/>
    <m/>
    <m/>
    <m/>
    <m/>
    <m/>
    <x v="1"/>
    <n v="0"/>
    <n v="0"/>
    <n v="2"/>
    <x v="1"/>
    <m/>
    <m/>
    <n v="395.2"/>
    <x v="0"/>
  </r>
  <r>
    <x v="47"/>
    <n v="45116"/>
    <x v="6993"/>
    <n v="990"/>
    <n v="45824"/>
    <m/>
    <s v="ANA"/>
    <m/>
    <m/>
    <m/>
    <n v="0"/>
    <m/>
    <m/>
    <m/>
    <m/>
    <m/>
    <m/>
    <m/>
    <m/>
    <n v="3"/>
    <m/>
    <n v="0"/>
    <m/>
    <m/>
    <m/>
    <m/>
    <m/>
    <m/>
    <m/>
    <m/>
    <x v="1"/>
    <n v="0"/>
    <n v="0"/>
    <n v="2"/>
    <x v="1"/>
    <m/>
    <m/>
    <n v="99"/>
    <x v="0"/>
  </r>
  <r>
    <x v="47"/>
    <n v="45117"/>
    <x v="6994"/>
    <n v="895"/>
    <n v="45824"/>
    <m/>
    <s v="ANA"/>
    <m/>
    <m/>
    <m/>
    <n v="0"/>
    <m/>
    <m/>
    <m/>
    <m/>
    <m/>
    <m/>
    <m/>
    <m/>
    <n v="1"/>
    <m/>
    <n v="0"/>
    <m/>
    <m/>
    <m/>
    <m/>
    <m/>
    <m/>
    <m/>
    <m/>
    <x v="1"/>
    <n v="0"/>
    <n v="0"/>
    <n v="2"/>
    <x v="1"/>
    <m/>
    <m/>
    <n v="89.5"/>
    <x v="0"/>
  </r>
  <r>
    <x v="47"/>
    <n v="45118"/>
    <x v="6995"/>
    <n v="3463"/>
    <n v="45824"/>
    <m/>
    <s v="ANA"/>
    <m/>
    <m/>
    <m/>
    <n v="0"/>
    <m/>
    <m/>
    <m/>
    <m/>
    <m/>
    <m/>
    <m/>
    <m/>
    <n v="6"/>
    <m/>
    <n v="0"/>
    <m/>
    <m/>
    <m/>
    <m/>
    <m/>
    <m/>
    <m/>
    <m/>
    <x v="1"/>
    <n v="0"/>
    <n v="0"/>
    <n v="2"/>
    <x v="1"/>
    <m/>
    <m/>
    <n v="346.3"/>
    <x v="0"/>
  </r>
  <r>
    <x v="47"/>
    <n v="45119"/>
    <x v="6996"/>
    <n v="5616"/>
    <n v="45826"/>
    <m/>
    <s v="ANA"/>
    <m/>
    <m/>
    <m/>
    <n v="0"/>
    <m/>
    <m/>
    <m/>
    <m/>
    <m/>
    <m/>
    <m/>
    <m/>
    <n v="10"/>
    <m/>
    <n v="0"/>
    <m/>
    <m/>
    <m/>
    <m/>
    <m/>
    <m/>
    <m/>
    <m/>
    <x v="1"/>
    <n v="0"/>
    <n v="0"/>
    <n v="2"/>
    <x v="1"/>
    <m/>
    <m/>
    <n v="561.6"/>
    <x v="0"/>
  </r>
  <r>
    <x v="47"/>
    <n v="45120"/>
    <x v="6997"/>
    <n v="171"/>
    <n v="45826"/>
    <m/>
    <s v="ANA"/>
    <m/>
    <m/>
    <m/>
    <n v="0"/>
    <m/>
    <m/>
    <m/>
    <m/>
    <m/>
    <m/>
    <m/>
    <m/>
    <n v="0"/>
    <m/>
    <n v="0"/>
    <m/>
    <m/>
    <m/>
    <m/>
    <m/>
    <m/>
    <m/>
    <m/>
    <x v="1"/>
    <n v="0"/>
    <n v="0"/>
    <n v="2"/>
    <x v="1"/>
    <m/>
    <m/>
    <n v="17.100000000000001"/>
    <x v="0"/>
  </r>
  <r>
    <x v="47"/>
    <n v="45121"/>
    <x v="6998"/>
    <n v="14469"/>
    <n v="45826"/>
    <m/>
    <s v="ANA"/>
    <m/>
    <m/>
    <m/>
    <n v="0"/>
    <m/>
    <m/>
    <m/>
    <m/>
    <m/>
    <m/>
    <m/>
    <m/>
    <n v="0"/>
    <m/>
    <n v="0"/>
    <m/>
    <m/>
    <m/>
    <m/>
    <m/>
    <m/>
    <m/>
    <m/>
    <x v="1"/>
    <n v="0"/>
    <n v="0"/>
    <n v="2"/>
    <x v="1"/>
    <m/>
    <m/>
    <n v="1446.9"/>
    <x v="0"/>
  </r>
  <r>
    <x v="47"/>
    <n v="45122"/>
    <x v="6999"/>
    <n v="8947"/>
    <n v="45826"/>
    <m/>
    <s v="ANA"/>
    <m/>
    <m/>
    <m/>
    <n v="0"/>
    <m/>
    <m/>
    <m/>
    <m/>
    <m/>
    <m/>
    <m/>
    <m/>
    <n v="0"/>
    <m/>
    <n v="0"/>
    <m/>
    <m/>
    <m/>
    <m/>
    <m/>
    <m/>
    <m/>
    <m/>
    <x v="1"/>
    <n v="0"/>
    <n v="0"/>
    <n v="2"/>
    <x v="1"/>
    <m/>
    <m/>
    <n v="894.7"/>
    <x v="0"/>
  </r>
  <r>
    <x v="47"/>
    <n v="45123"/>
    <x v="7000"/>
    <n v="4992"/>
    <n v="45826"/>
    <m/>
    <s v="ANA"/>
    <m/>
    <m/>
    <m/>
    <n v="0"/>
    <m/>
    <m/>
    <m/>
    <m/>
    <m/>
    <m/>
    <m/>
    <m/>
    <n v="2"/>
    <m/>
    <n v="0"/>
    <m/>
    <m/>
    <m/>
    <m/>
    <m/>
    <m/>
    <m/>
    <m/>
    <x v="1"/>
    <n v="0"/>
    <n v="0"/>
    <n v="2"/>
    <x v="1"/>
    <m/>
    <m/>
    <n v="499.2"/>
    <x v="0"/>
  </r>
  <r>
    <x v="47"/>
    <n v="45124"/>
    <x v="7001"/>
    <n v="2595"/>
    <n v="45826"/>
    <m/>
    <s v="ANA"/>
    <m/>
    <m/>
    <m/>
    <n v="0"/>
    <m/>
    <m/>
    <m/>
    <m/>
    <m/>
    <m/>
    <m/>
    <m/>
    <n v="12"/>
    <m/>
    <n v="0"/>
    <m/>
    <m/>
    <m/>
    <m/>
    <m/>
    <m/>
    <m/>
    <m/>
    <x v="1"/>
    <n v="0"/>
    <n v="0"/>
    <n v="2"/>
    <x v="1"/>
    <m/>
    <m/>
    <n v="259.5"/>
    <x v="0"/>
  </r>
  <r>
    <x v="47"/>
    <n v="45125"/>
    <x v="7002"/>
    <n v="2564"/>
    <n v="45826"/>
    <m/>
    <s v="ANA"/>
    <m/>
    <m/>
    <m/>
    <n v="0"/>
    <m/>
    <m/>
    <m/>
    <m/>
    <m/>
    <m/>
    <m/>
    <m/>
    <n v="1"/>
    <m/>
    <n v="0"/>
    <m/>
    <m/>
    <m/>
    <m/>
    <m/>
    <m/>
    <m/>
    <m/>
    <x v="1"/>
    <n v="0"/>
    <n v="0"/>
    <n v="2"/>
    <x v="1"/>
    <m/>
    <m/>
    <n v="256.39999999999998"/>
    <x v="0"/>
  </r>
  <r>
    <x v="47"/>
    <n v="45126"/>
    <x v="7003"/>
    <n v="431"/>
    <n v="45826"/>
    <m/>
    <s v="ANA"/>
    <m/>
    <m/>
    <m/>
    <n v="0"/>
    <m/>
    <m/>
    <m/>
    <m/>
    <m/>
    <m/>
    <m/>
    <m/>
    <n v="1"/>
    <m/>
    <n v="0"/>
    <m/>
    <m/>
    <m/>
    <m/>
    <m/>
    <m/>
    <m/>
    <m/>
    <x v="1"/>
    <n v="0"/>
    <n v="0"/>
    <n v="2"/>
    <x v="1"/>
    <m/>
    <m/>
    <n v="43.1"/>
    <x v="0"/>
  </r>
  <r>
    <x v="47"/>
    <n v="45127"/>
    <x v="7004"/>
    <n v="1182"/>
    <n v="45826"/>
    <m/>
    <s v="ANA"/>
    <m/>
    <m/>
    <m/>
    <n v="0"/>
    <m/>
    <m/>
    <m/>
    <m/>
    <m/>
    <m/>
    <m/>
    <m/>
    <n v="2"/>
    <m/>
    <n v="0"/>
    <m/>
    <m/>
    <m/>
    <m/>
    <m/>
    <m/>
    <m/>
    <m/>
    <x v="1"/>
    <n v="0"/>
    <n v="0"/>
    <n v="2"/>
    <x v="1"/>
    <m/>
    <m/>
    <n v="118.2"/>
    <x v="0"/>
  </r>
  <r>
    <x v="47"/>
    <n v="45128"/>
    <x v="7005"/>
    <n v="3523"/>
    <n v="45826"/>
    <m/>
    <s v="ANA"/>
    <m/>
    <m/>
    <m/>
    <n v="0"/>
    <m/>
    <m/>
    <m/>
    <m/>
    <m/>
    <m/>
    <m/>
    <m/>
    <n v="1"/>
    <m/>
    <n v="0"/>
    <m/>
    <m/>
    <m/>
    <m/>
    <m/>
    <m/>
    <m/>
    <m/>
    <x v="1"/>
    <n v="0"/>
    <n v="0"/>
    <n v="2"/>
    <x v="1"/>
    <m/>
    <m/>
    <n v="352.3"/>
    <x v="0"/>
  </r>
  <r>
    <x v="47"/>
    <n v="45129"/>
    <x v="7006"/>
    <n v="129"/>
    <n v="45826"/>
    <m/>
    <s v="ANA"/>
    <m/>
    <m/>
    <m/>
    <n v="0"/>
    <m/>
    <m/>
    <m/>
    <m/>
    <m/>
    <m/>
    <m/>
    <m/>
    <n v="1"/>
    <m/>
    <n v="0"/>
    <m/>
    <m/>
    <m/>
    <m/>
    <m/>
    <m/>
    <m/>
    <m/>
    <x v="1"/>
    <n v="0"/>
    <n v="0"/>
    <n v="2"/>
    <x v="1"/>
    <m/>
    <m/>
    <n v="12.9"/>
    <x v="0"/>
  </r>
  <r>
    <x v="47"/>
    <n v="45130"/>
    <x v="7007"/>
    <n v="351"/>
    <n v="45826"/>
    <m/>
    <s v="ANA"/>
    <m/>
    <m/>
    <m/>
    <n v="0"/>
    <m/>
    <m/>
    <m/>
    <m/>
    <m/>
    <m/>
    <m/>
    <m/>
    <n v="0"/>
    <m/>
    <n v="0"/>
    <m/>
    <m/>
    <m/>
    <m/>
    <m/>
    <m/>
    <m/>
    <m/>
    <x v="1"/>
    <n v="0"/>
    <n v="0"/>
    <n v="2"/>
    <x v="1"/>
    <m/>
    <m/>
    <n v="35.1"/>
    <x v="0"/>
  </r>
  <r>
    <x v="47"/>
    <n v="45131"/>
    <x v="7008"/>
    <n v="331"/>
    <n v="45826"/>
    <m/>
    <s v="ANA"/>
    <m/>
    <m/>
    <m/>
    <n v="0"/>
    <m/>
    <m/>
    <m/>
    <m/>
    <m/>
    <m/>
    <m/>
    <m/>
    <n v="2"/>
    <m/>
    <n v="0"/>
    <m/>
    <m/>
    <m/>
    <m/>
    <m/>
    <m/>
    <m/>
    <m/>
    <x v="1"/>
    <n v="0"/>
    <n v="0"/>
    <n v="2"/>
    <x v="1"/>
    <m/>
    <m/>
    <n v="33.1"/>
    <x v="0"/>
  </r>
  <r>
    <x v="47"/>
    <n v="45132"/>
    <x v="7009"/>
    <n v="3259"/>
    <n v="45826"/>
    <m/>
    <s v="ANA"/>
    <m/>
    <m/>
    <m/>
    <n v="0"/>
    <m/>
    <m/>
    <m/>
    <m/>
    <m/>
    <m/>
    <m/>
    <m/>
    <n v="3"/>
    <m/>
    <n v="0"/>
    <m/>
    <m/>
    <m/>
    <m/>
    <m/>
    <m/>
    <m/>
    <m/>
    <x v="1"/>
    <n v="0"/>
    <n v="0"/>
    <n v="2"/>
    <x v="1"/>
    <m/>
    <m/>
    <n v="325.89999999999998"/>
    <x v="0"/>
  </r>
  <r>
    <x v="47"/>
    <n v="45133"/>
    <x v="7010"/>
    <n v="3932"/>
    <n v="45826"/>
    <m/>
    <s v="ANA"/>
    <m/>
    <m/>
    <m/>
    <n v="0"/>
    <m/>
    <m/>
    <m/>
    <m/>
    <m/>
    <m/>
    <m/>
    <m/>
    <n v="2"/>
    <m/>
    <n v="0"/>
    <m/>
    <m/>
    <m/>
    <m/>
    <m/>
    <m/>
    <m/>
    <m/>
    <x v="1"/>
    <n v="0"/>
    <n v="0"/>
    <n v="2"/>
    <x v="1"/>
    <m/>
    <m/>
    <n v="393.2"/>
    <x v="0"/>
  </r>
  <r>
    <x v="47"/>
    <n v="45134"/>
    <x v="7011"/>
    <n v="2346"/>
    <n v="45826"/>
    <m/>
    <s v="ANA"/>
    <m/>
    <m/>
    <m/>
    <n v="0"/>
    <m/>
    <m/>
    <m/>
    <m/>
    <m/>
    <m/>
    <m/>
    <m/>
    <n v="1"/>
    <m/>
    <n v="0"/>
    <m/>
    <m/>
    <m/>
    <m/>
    <m/>
    <m/>
    <m/>
    <m/>
    <x v="1"/>
    <n v="0"/>
    <n v="0"/>
    <n v="2"/>
    <x v="1"/>
    <m/>
    <m/>
    <n v="234.6"/>
    <x v="0"/>
  </r>
  <r>
    <x v="47"/>
    <n v="45135"/>
    <x v="7012"/>
    <n v="4887"/>
    <n v="45826"/>
    <m/>
    <s v="ANA"/>
    <s v="expediente 1658/2025"/>
    <s v="14-7-25 (amplia 18-8)"/>
    <m/>
    <n v="0"/>
    <n v="45292"/>
    <n v="0.8"/>
    <s v="si"/>
    <s v="16-01-24%"/>
    <s v="si"/>
    <n v="40"/>
    <n v="1500"/>
    <n v="550"/>
    <n v="0"/>
    <n v="0"/>
    <n v="0"/>
    <n v="0"/>
    <s v="si"/>
    <s v="no"/>
    <s v="si"/>
    <m/>
    <m/>
    <m/>
    <m/>
    <x v="1"/>
    <n v="0.8"/>
    <n v="0"/>
    <n v="15"/>
    <x v="1"/>
    <n v="0.30693677102516881"/>
    <n v="0.11254348270922857"/>
    <n v="488.7"/>
    <x v="0"/>
  </r>
  <r>
    <x v="47"/>
    <n v="45136"/>
    <x v="7013"/>
    <n v="8032"/>
    <n v="45795"/>
    <m/>
    <s v="ANA"/>
    <m/>
    <m/>
    <m/>
    <n v="0"/>
    <m/>
    <m/>
    <m/>
    <m/>
    <m/>
    <m/>
    <m/>
    <m/>
    <m/>
    <m/>
    <m/>
    <m/>
    <m/>
    <m/>
    <m/>
    <m/>
    <m/>
    <m/>
    <m/>
    <x v="1"/>
    <n v="0"/>
    <n v="0"/>
    <n v="0"/>
    <x v="0"/>
    <m/>
    <m/>
    <n v="803.2"/>
    <x v="0"/>
  </r>
  <r>
    <x v="47"/>
    <n v="45137"/>
    <x v="7014"/>
    <n v="2138"/>
    <n v="45826"/>
    <m/>
    <s v="ANA"/>
    <m/>
    <m/>
    <m/>
    <n v="0"/>
    <m/>
    <m/>
    <m/>
    <m/>
    <m/>
    <m/>
    <m/>
    <m/>
    <m/>
    <m/>
    <m/>
    <m/>
    <m/>
    <m/>
    <m/>
    <m/>
    <m/>
    <m/>
    <m/>
    <x v="1"/>
    <n v="0"/>
    <n v="0"/>
    <n v="0"/>
    <x v="0"/>
    <m/>
    <m/>
    <n v="213.8"/>
    <x v="0"/>
  </r>
  <r>
    <x v="47"/>
    <n v="45138"/>
    <x v="7015"/>
    <n v="1151"/>
    <s v="18.06-25"/>
    <m/>
    <s v="ANA"/>
    <m/>
    <m/>
    <m/>
    <n v="0"/>
    <m/>
    <m/>
    <m/>
    <m/>
    <m/>
    <m/>
    <m/>
    <m/>
    <n v="0"/>
    <m/>
    <n v="0"/>
    <m/>
    <m/>
    <m/>
    <m/>
    <m/>
    <m/>
    <m/>
    <m/>
    <x v="1"/>
    <n v="0"/>
    <n v="0"/>
    <n v="2"/>
    <x v="1"/>
    <m/>
    <m/>
    <n v="115.1"/>
    <x v="0"/>
  </r>
  <r>
    <x v="47"/>
    <n v="45139"/>
    <x v="7016"/>
    <n v="147"/>
    <n v="45826"/>
    <n v="45881"/>
    <s v="ANA"/>
    <n v="45845"/>
    <s v="a fase 2"/>
    <s v="ESTIMADA"/>
    <n v="0"/>
    <m/>
    <m/>
    <m/>
    <m/>
    <m/>
    <m/>
    <m/>
    <m/>
    <n v="0"/>
    <m/>
    <n v="0"/>
    <m/>
    <m/>
    <m/>
    <m/>
    <m/>
    <m/>
    <m/>
    <m/>
    <x v="1"/>
    <n v="0"/>
    <n v="0"/>
    <n v="2"/>
    <x v="1"/>
    <m/>
    <m/>
    <n v="14.7"/>
    <x v="0"/>
  </r>
  <r>
    <x v="47"/>
    <n v="45140"/>
    <x v="7017"/>
    <n v="1600"/>
    <n v="45826"/>
    <m/>
    <s v="ANA"/>
    <m/>
    <m/>
    <m/>
    <n v="0"/>
    <m/>
    <m/>
    <m/>
    <m/>
    <m/>
    <m/>
    <m/>
    <m/>
    <n v="0"/>
    <m/>
    <n v="0"/>
    <m/>
    <m/>
    <m/>
    <m/>
    <m/>
    <m/>
    <m/>
    <m/>
    <x v="1"/>
    <n v="0"/>
    <n v="0"/>
    <n v="2"/>
    <x v="1"/>
    <m/>
    <m/>
    <n v="160"/>
    <x v="0"/>
  </r>
  <r>
    <x v="47"/>
    <n v="45141"/>
    <x v="7018"/>
    <n v="979"/>
    <n v="45826"/>
    <m/>
    <s v="ANA"/>
    <m/>
    <m/>
    <m/>
    <n v="0"/>
    <m/>
    <m/>
    <m/>
    <m/>
    <m/>
    <m/>
    <m/>
    <m/>
    <n v="0"/>
    <m/>
    <n v="0"/>
    <m/>
    <m/>
    <m/>
    <m/>
    <m/>
    <m/>
    <m/>
    <m/>
    <x v="1"/>
    <n v="0"/>
    <n v="0"/>
    <n v="2"/>
    <x v="1"/>
    <m/>
    <m/>
    <n v="97.9"/>
    <x v="0"/>
  </r>
  <r>
    <x v="47"/>
    <n v="45142"/>
    <x v="7019"/>
    <n v="11194"/>
    <n v="45826"/>
    <m/>
    <s v="ANA"/>
    <m/>
    <m/>
    <m/>
    <n v="0"/>
    <m/>
    <m/>
    <m/>
    <m/>
    <m/>
    <m/>
    <m/>
    <m/>
    <n v="0"/>
    <m/>
    <n v="0"/>
    <m/>
    <m/>
    <m/>
    <m/>
    <m/>
    <m/>
    <m/>
    <m/>
    <x v="1"/>
    <n v="0"/>
    <n v="0"/>
    <n v="2"/>
    <x v="1"/>
    <m/>
    <m/>
    <n v="1119.4000000000001"/>
    <x v="0"/>
  </r>
  <r>
    <x v="47"/>
    <n v="45143"/>
    <x v="7020"/>
    <n v="1798"/>
    <n v="45795"/>
    <m/>
    <s v="ANA"/>
    <m/>
    <m/>
    <m/>
    <n v="0"/>
    <m/>
    <m/>
    <m/>
    <m/>
    <m/>
    <m/>
    <m/>
    <m/>
    <n v="4"/>
    <m/>
    <n v="0"/>
    <m/>
    <m/>
    <m/>
    <m/>
    <m/>
    <m/>
    <m/>
    <m/>
    <x v="1"/>
    <n v="0"/>
    <n v="0"/>
    <n v="2"/>
    <x v="1"/>
    <m/>
    <m/>
    <n v="179.8"/>
    <x v="0"/>
  </r>
  <r>
    <x v="47"/>
    <n v="45144"/>
    <x v="7021"/>
    <n v="981"/>
    <n v="45795"/>
    <m/>
    <s v="ANA"/>
    <m/>
    <m/>
    <m/>
    <n v="0"/>
    <m/>
    <m/>
    <m/>
    <m/>
    <m/>
    <m/>
    <m/>
    <m/>
    <n v="4"/>
    <m/>
    <n v="0"/>
    <m/>
    <m/>
    <m/>
    <m/>
    <m/>
    <m/>
    <m/>
    <m/>
    <x v="1"/>
    <n v="0"/>
    <n v="0"/>
    <n v="2"/>
    <x v="1"/>
    <m/>
    <m/>
    <n v="98.1"/>
    <x v="0"/>
  </r>
  <r>
    <x v="47"/>
    <n v="45145"/>
    <x v="7022"/>
    <n v="5023"/>
    <n v="45795"/>
    <m/>
    <s v="ANA"/>
    <m/>
    <m/>
    <m/>
    <n v="0"/>
    <m/>
    <m/>
    <m/>
    <m/>
    <m/>
    <m/>
    <m/>
    <m/>
    <n v="0"/>
    <m/>
    <n v="0"/>
    <m/>
    <m/>
    <m/>
    <m/>
    <m/>
    <m/>
    <m/>
    <m/>
    <x v="1"/>
    <n v="0"/>
    <n v="0"/>
    <n v="2"/>
    <x v="1"/>
    <m/>
    <m/>
    <n v="502.3"/>
    <x v="0"/>
  </r>
  <r>
    <x v="47"/>
    <n v="45146"/>
    <x v="7023"/>
    <n v="110"/>
    <m/>
    <m/>
    <s v="ANA"/>
    <m/>
    <m/>
    <m/>
    <n v="0"/>
    <m/>
    <m/>
    <m/>
    <m/>
    <m/>
    <m/>
    <m/>
    <m/>
    <n v="0"/>
    <m/>
    <n v="0"/>
    <m/>
    <m/>
    <m/>
    <m/>
    <m/>
    <m/>
    <m/>
    <m/>
    <x v="1"/>
    <n v="0"/>
    <n v="0"/>
    <n v="2"/>
    <x v="1"/>
    <m/>
    <m/>
    <n v="11"/>
    <x v="0"/>
  </r>
  <r>
    <x v="47"/>
    <n v="45147"/>
    <x v="7024"/>
    <n v="859"/>
    <n v="45795"/>
    <m/>
    <s v="ANA"/>
    <m/>
    <m/>
    <m/>
    <n v="0"/>
    <m/>
    <m/>
    <m/>
    <m/>
    <m/>
    <m/>
    <m/>
    <m/>
    <n v="2"/>
    <m/>
    <n v="0"/>
    <m/>
    <m/>
    <m/>
    <m/>
    <m/>
    <m/>
    <m/>
    <m/>
    <x v="1"/>
    <n v="0"/>
    <n v="0"/>
    <n v="2"/>
    <x v="1"/>
    <m/>
    <m/>
    <n v="85.9"/>
    <x v="0"/>
  </r>
  <r>
    <x v="47"/>
    <n v="45148"/>
    <x v="7025"/>
    <n v="252"/>
    <n v="45795"/>
    <m/>
    <s v="ANA"/>
    <m/>
    <m/>
    <m/>
    <n v="0"/>
    <m/>
    <m/>
    <m/>
    <m/>
    <m/>
    <m/>
    <m/>
    <m/>
    <n v="0"/>
    <m/>
    <n v="0"/>
    <m/>
    <m/>
    <m/>
    <m/>
    <m/>
    <m/>
    <m/>
    <m/>
    <x v="1"/>
    <n v="0"/>
    <n v="0"/>
    <n v="2"/>
    <x v="1"/>
    <m/>
    <m/>
    <n v="25.2"/>
    <x v="0"/>
  </r>
  <r>
    <x v="47"/>
    <n v="45149"/>
    <x v="7026"/>
    <n v="541"/>
    <n v="45795"/>
    <m/>
    <s v="ANA"/>
    <m/>
    <m/>
    <m/>
    <n v="0"/>
    <m/>
    <m/>
    <m/>
    <m/>
    <m/>
    <m/>
    <m/>
    <m/>
    <n v="0"/>
    <m/>
    <n v="0"/>
    <m/>
    <m/>
    <m/>
    <m/>
    <m/>
    <m/>
    <m/>
    <m/>
    <x v="1"/>
    <n v="0"/>
    <n v="0"/>
    <n v="2"/>
    <x v="1"/>
    <m/>
    <m/>
    <n v="54.1"/>
    <x v="0"/>
  </r>
  <r>
    <x v="47"/>
    <n v="45150"/>
    <x v="7027"/>
    <n v="603"/>
    <n v="45795"/>
    <m/>
    <s v="ANA"/>
    <m/>
    <m/>
    <m/>
    <n v="0"/>
    <m/>
    <m/>
    <m/>
    <m/>
    <m/>
    <m/>
    <m/>
    <m/>
    <n v="0"/>
    <m/>
    <n v="0"/>
    <m/>
    <m/>
    <m/>
    <m/>
    <m/>
    <m/>
    <m/>
    <m/>
    <x v="1"/>
    <n v="0"/>
    <n v="0"/>
    <n v="2"/>
    <x v="1"/>
    <m/>
    <m/>
    <n v="60.3"/>
    <x v="0"/>
  </r>
  <r>
    <x v="47"/>
    <n v="45151"/>
    <x v="7028"/>
    <n v="759"/>
    <n v="45795"/>
    <m/>
    <s v="ANA"/>
    <m/>
    <m/>
    <m/>
    <n v="0"/>
    <m/>
    <m/>
    <m/>
    <m/>
    <m/>
    <m/>
    <m/>
    <m/>
    <n v="4"/>
    <m/>
    <n v="0"/>
    <m/>
    <m/>
    <m/>
    <m/>
    <m/>
    <m/>
    <m/>
    <m/>
    <x v="1"/>
    <n v="0"/>
    <n v="0"/>
    <n v="2"/>
    <x v="1"/>
    <m/>
    <m/>
    <n v="75.900000000000006"/>
    <x v="0"/>
  </r>
  <r>
    <x v="47"/>
    <n v="45152"/>
    <x v="7029"/>
    <n v="604"/>
    <n v="45795"/>
    <m/>
    <s v="ANA"/>
    <m/>
    <m/>
    <m/>
    <n v="0"/>
    <m/>
    <m/>
    <m/>
    <m/>
    <m/>
    <m/>
    <m/>
    <m/>
    <n v="0"/>
    <m/>
    <n v="0"/>
    <m/>
    <m/>
    <m/>
    <m/>
    <m/>
    <m/>
    <m/>
    <m/>
    <x v="1"/>
    <n v="0"/>
    <n v="0"/>
    <n v="2"/>
    <x v="1"/>
    <m/>
    <m/>
    <n v="60.4"/>
    <x v="0"/>
  </r>
  <r>
    <x v="47"/>
    <n v="45153"/>
    <x v="7030"/>
    <n v="1644"/>
    <n v="45795"/>
    <m/>
    <s v="ANA"/>
    <m/>
    <m/>
    <m/>
    <n v="0"/>
    <m/>
    <m/>
    <m/>
    <m/>
    <m/>
    <m/>
    <m/>
    <m/>
    <n v="0"/>
    <m/>
    <n v="0"/>
    <m/>
    <m/>
    <m/>
    <m/>
    <m/>
    <m/>
    <m/>
    <m/>
    <x v="1"/>
    <n v="0"/>
    <n v="0"/>
    <n v="2"/>
    <x v="1"/>
    <m/>
    <m/>
    <n v="164.4"/>
    <x v="0"/>
  </r>
  <r>
    <x v="47"/>
    <n v="45154"/>
    <x v="7031"/>
    <n v="2112"/>
    <n v="45795"/>
    <m/>
    <s v="ANA"/>
    <n v="45866"/>
    <s v="ok"/>
    <m/>
    <n v="235"/>
    <n v="2025"/>
    <n v="60"/>
    <s v="si"/>
    <n v="2025"/>
    <s v="no"/>
    <m/>
    <n v="2000"/>
    <n v="2000"/>
    <n v="5"/>
    <n v="0"/>
    <n v="0"/>
    <n v="0"/>
    <s v="si"/>
    <s v="si"/>
    <s v="si"/>
    <m/>
    <m/>
    <m/>
    <m/>
    <x v="1"/>
    <n v="0.6"/>
    <n v="141"/>
    <n v="15"/>
    <x v="1"/>
    <n v="0.94696969696969702"/>
    <n v="0.94696969696969702"/>
    <n v="211.2"/>
    <x v="1"/>
  </r>
  <r>
    <x v="47"/>
    <n v="45155"/>
    <x v="7032"/>
    <n v="342"/>
    <n v="45795"/>
    <m/>
    <s v="ANA"/>
    <m/>
    <m/>
    <m/>
    <n v="0"/>
    <m/>
    <m/>
    <m/>
    <m/>
    <m/>
    <m/>
    <m/>
    <m/>
    <n v="0"/>
    <m/>
    <n v="0"/>
    <m/>
    <m/>
    <m/>
    <m/>
    <m/>
    <m/>
    <m/>
    <m/>
    <x v="1"/>
    <n v="0"/>
    <n v="0"/>
    <n v="2"/>
    <x v="1"/>
    <m/>
    <m/>
    <n v="34.200000000000003"/>
    <x v="0"/>
  </r>
  <r>
    <x v="47"/>
    <n v="45156"/>
    <x v="7033"/>
    <n v="4100"/>
    <n v="45795"/>
    <m/>
    <s v="ANA"/>
    <n v="45862"/>
    <s v="ok"/>
    <m/>
    <n v="0"/>
    <m/>
    <n v="0"/>
    <s v="si"/>
    <n v="45778"/>
    <s v="no"/>
    <m/>
    <m/>
    <m/>
    <n v="6"/>
    <n v="0"/>
    <n v="0"/>
    <m/>
    <s v="no"/>
    <s v="no"/>
    <s v="no"/>
    <m/>
    <m/>
    <m/>
    <m/>
    <x v="1"/>
    <n v="0"/>
    <n v="0"/>
    <n v="10"/>
    <x v="1"/>
    <m/>
    <m/>
    <n v="410"/>
    <x v="0"/>
  </r>
  <r>
    <x v="47"/>
    <n v="45157"/>
    <x v="7034"/>
    <n v="4038"/>
    <n v="45795"/>
    <m/>
    <s v="ANA"/>
    <m/>
    <m/>
    <m/>
    <n v="0"/>
    <m/>
    <m/>
    <m/>
    <m/>
    <m/>
    <m/>
    <m/>
    <m/>
    <n v="6"/>
    <m/>
    <n v="0"/>
    <m/>
    <m/>
    <m/>
    <m/>
    <m/>
    <m/>
    <m/>
    <m/>
    <x v="1"/>
    <n v="0"/>
    <n v="0"/>
    <n v="2"/>
    <x v="1"/>
    <m/>
    <m/>
    <n v="403.8"/>
    <x v="0"/>
  </r>
  <r>
    <x v="47"/>
    <n v="45158"/>
    <x v="7035"/>
    <n v="3502"/>
    <n v="45795"/>
    <m/>
    <s v="ANA"/>
    <m/>
    <m/>
    <m/>
    <n v="0"/>
    <m/>
    <m/>
    <m/>
    <m/>
    <m/>
    <m/>
    <m/>
    <m/>
    <n v="9"/>
    <m/>
    <n v="1"/>
    <m/>
    <m/>
    <m/>
    <m/>
    <m/>
    <m/>
    <m/>
    <m/>
    <x v="1"/>
    <n v="0"/>
    <n v="0"/>
    <n v="2"/>
    <x v="1"/>
    <m/>
    <m/>
    <n v="350.2"/>
    <x v="0"/>
  </r>
  <r>
    <x v="47"/>
    <n v="45901"/>
    <x v="7036"/>
    <n v="1229"/>
    <n v="45795"/>
    <m/>
    <s v="ANA"/>
    <m/>
    <m/>
    <m/>
    <n v="0"/>
    <m/>
    <m/>
    <m/>
    <m/>
    <m/>
    <m/>
    <m/>
    <m/>
    <n v="6"/>
    <m/>
    <n v="0"/>
    <m/>
    <m/>
    <m/>
    <m/>
    <m/>
    <m/>
    <m/>
    <m/>
    <x v="1"/>
    <n v="0"/>
    <n v="0"/>
    <n v="2"/>
    <x v="1"/>
    <m/>
    <m/>
    <n v="122.9"/>
    <x v="0"/>
  </r>
  <r>
    <x v="47"/>
    <n v="45159"/>
    <x v="7037"/>
    <n v="100"/>
    <n v="45826"/>
    <m/>
    <s v="ANA"/>
    <m/>
    <m/>
    <m/>
    <n v="0"/>
    <m/>
    <m/>
    <m/>
    <m/>
    <m/>
    <m/>
    <m/>
    <m/>
    <n v="0"/>
    <m/>
    <n v="0"/>
    <m/>
    <m/>
    <m/>
    <m/>
    <m/>
    <m/>
    <m/>
    <m/>
    <x v="1"/>
    <n v="0"/>
    <n v="0"/>
    <n v="2"/>
    <x v="1"/>
    <m/>
    <m/>
    <n v="10"/>
    <x v="0"/>
  </r>
  <r>
    <x v="47"/>
    <n v="45160"/>
    <x v="7038"/>
    <n v="1378"/>
    <n v="45827"/>
    <m/>
    <s v="ANA"/>
    <m/>
    <m/>
    <m/>
    <n v="0"/>
    <m/>
    <m/>
    <m/>
    <m/>
    <m/>
    <m/>
    <m/>
    <m/>
    <n v="4"/>
    <m/>
    <n v="0"/>
    <m/>
    <m/>
    <m/>
    <m/>
    <m/>
    <m/>
    <m/>
    <m/>
    <x v="1"/>
    <n v="0"/>
    <n v="0"/>
    <n v="2"/>
    <x v="1"/>
    <m/>
    <m/>
    <n v="137.80000000000001"/>
    <x v="0"/>
  </r>
  <r>
    <x v="47"/>
    <n v="45161"/>
    <x v="7039"/>
    <n v="30165"/>
    <n v="45827"/>
    <m/>
    <s v="ANA"/>
    <m/>
    <m/>
    <m/>
    <n v="0"/>
    <m/>
    <m/>
    <m/>
    <m/>
    <m/>
    <m/>
    <m/>
    <m/>
    <n v="3"/>
    <m/>
    <n v="0"/>
    <m/>
    <m/>
    <m/>
    <m/>
    <m/>
    <m/>
    <m/>
    <m/>
    <x v="1"/>
    <n v="0"/>
    <n v="0"/>
    <n v="2"/>
    <x v="1"/>
    <m/>
    <m/>
    <n v="3016.5"/>
    <x v="0"/>
  </r>
  <r>
    <x v="47"/>
    <n v="45162"/>
    <x v="7040"/>
    <n v="620"/>
    <n v="45827"/>
    <m/>
    <s v="ANA"/>
    <m/>
    <m/>
    <m/>
    <n v="0"/>
    <m/>
    <m/>
    <m/>
    <m/>
    <m/>
    <m/>
    <m/>
    <m/>
    <n v="0"/>
    <m/>
    <n v="0"/>
    <m/>
    <m/>
    <m/>
    <m/>
    <m/>
    <m/>
    <m/>
    <m/>
    <x v="1"/>
    <n v="0"/>
    <n v="0"/>
    <n v="2"/>
    <x v="1"/>
    <m/>
    <m/>
    <n v="62"/>
    <x v="0"/>
  </r>
  <r>
    <x v="47"/>
    <n v="45163"/>
    <x v="7041"/>
    <n v="11328"/>
    <n v="45827"/>
    <m/>
    <s v="ANA"/>
    <m/>
    <m/>
    <m/>
    <n v="0"/>
    <m/>
    <m/>
    <m/>
    <m/>
    <m/>
    <m/>
    <m/>
    <m/>
    <n v="5"/>
    <m/>
    <n v="1"/>
    <m/>
    <m/>
    <m/>
    <m/>
    <m/>
    <m/>
    <m/>
    <m/>
    <x v="1"/>
    <n v="0"/>
    <n v="0"/>
    <n v="2"/>
    <x v="1"/>
    <m/>
    <m/>
    <n v="1132.8"/>
    <x v="0"/>
  </r>
  <r>
    <x v="47"/>
    <n v="45164"/>
    <x v="7042"/>
    <n v="183"/>
    <n v="45827"/>
    <m/>
    <s v="ANA"/>
    <m/>
    <m/>
    <m/>
    <n v="0"/>
    <m/>
    <m/>
    <m/>
    <m/>
    <m/>
    <m/>
    <m/>
    <m/>
    <n v="1"/>
    <m/>
    <n v="0"/>
    <m/>
    <m/>
    <m/>
    <m/>
    <m/>
    <m/>
    <m/>
    <m/>
    <x v="1"/>
    <n v="0"/>
    <n v="0"/>
    <n v="2"/>
    <x v="1"/>
    <m/>
    <m/>
    <n v="18.3"/>
    <x v="0"/>
  </r>
  <r>
    <x v="47"/>
    <n v="45165"/>
    <x v="7043"/>
    <n v="84738"/>
    <n v="45827"/>
    <m/>
    <s v="ANA"/>
    <n v="45923"/>
    <s v="ok"/>
    <m/>
    <n v="774"/>
    <s v="09-25"/>
    <n v="61.76"/>
    <m/>
    <n v="45901"/>
    <s v="si"/>
    <n v="61.76"/>
    <n v="71440"/>
    <m/>
    <n v="243"/>
    <n v="120"/>
    <n v="8"/>
    <n v="16"/>
    <s v="si"/>
    <s v="si"/>
    <s v="si"/>
    <m/>
    <m/>
    <m/>
    <m/>
    <x v="1"/>
    <n v="0.61759999999999993"/>
    <n v="478"/>
    <n v="14"/>
    <x v="1"/>
    <n v="0.84306922514102289"/>
    <m/>
    <n v="8473.7999999999993"/>
    <x v="2"/>
  </r>
  <r>
    <x v="47"/>
    <n v="45166"/>
    <x v="7044"/>
    <n v="2009"/>
    <n v="45827"/>
    <m/>
    <s v="ANA"/>
    <m/>
    <m/>
    <m/>
    <n v="0"/>
    <m/>
    <m/>
    <m/>
    <m/>
    <m/>
    <m/>
    <m/>
    <m/>
    <n v="1"/>
    <m/>
    <n v="0"/>
    <m/>
    <m/>
    <m/>
    <m/>
    <m/>
    <m/>
    <m/>
    <m/>
    <x v="1"/>
    <n v="0"/>
    <n v="0"/>
    <n v="2"/>
    <x v="1"/>
    <m/>
    <m/>
    <n v="200.9"/>
    <x v="0"/>
  </r>
  <r>
    <x v="47"/>
    <n v="45167"/>
    <x v="7045"/>
    <n v="1723"/>
    <n v="45827"/>
    <m/>
    <s v="ANA"/>
    <m/>
    <m/>
    <m/>
    <n v="0"/>
    <m/>
    <m/>
    <m/>
    <m/>
    <m/>
    <m/>
    <m/>
    <m/>
    <n v="0"/>
    <m/>
    <n v="0"/>
    <m/>
    <m/>
    <m/>
    <m/>
    <m/>
    <m/>
    <m/>
    <m/>
    <x v="1"/>
    <n v="0"/>
    <n v="0"/>
    <n v="2"/>
    <x v="1"/>
    <m/>
    <m/>
    <n v="172.3"/>
    <x v="0"/>
  </r>
  <r>
    <x v="47"/>
    <n v="45168"/>
    <x v="7046"/>
    <n v="86526"/>
    <n v="45827"/>
    <m/>
    <s v="ANA"/>
    <m/>
    <m/>
    <m/>
    <n v="0"/>
    <m/>
    <m/>
    <m/>
    <m/>
    <m/>
    <m/>
    <m/>
    <m/>
    <n v="0"/>
    <m/>
    <n v="0"/>
    <m/>
    <m/>
    <m/>
    <m/>
    <m/>
    <m/>
    <m/>
    <m/>
    <x v="1"/>
    <n v="0"/>
    <n v="0"/>
    <n v="2"/>
    <x v="1"/>
    <m/>
    <m/>
    <n v="8652.6"/>
    <x v="0"/>
  </r>
  <r>
    <x v="47"/>
    <n v="45169"/>
    <x v="7047"/>
    <n v="193"/>
    <n v="45827"/>
    <m/>
    <s v="ANA"/>
    <m/>
    <m/>
    <m/>
    <n v="0"/>
    <m/>
    <m/>
    <m/>
    <m/>
    <m/>
    <m/>
    <m/>
    <m/>
    <n v="0"/>
    <m/>
    <n v="0"/>
    <m/>
    <m/>
    <m/>
    <m/>
    <m/>
    <m/>
    <m/>
    <m/>
    <x v="1"/>
    <n v="0"/>
    <n v="0"/>
    <n v="2"/>
    <x v="1"/>
    <m/>
    <m/>
    <n v="19.3"/>
    <x v="0"/>
  </r>
  <r>
    <x v="47"/>
    <n v="45171"/>
    <x v="7048"/>
    <n v="1932"/>
    <n v="45827"/>
    <m/>
    <s v="ANA"/>
    <m/>
    <m/>
    <m/>
    <n v="0"/>
    <m/>
    <m/>
    <m/>
    <m/>
    <m/>
    <m/>
    <m/>
    <m/>
    <m/>
    <m/>
    <m/>
    <m/>
    <m/>
    <m/>
    <m/>
    <m/>
    <m/>
    <m/>
    <m/>
    <x v="1"/>
    <n v="0"/>
    <n v="0"/>
    <n v="0"/>
    <x v="0"/>
    <m/>
    <m/>
    <n v="193.2"/>
    <x v="0"/>
  </r>
  <r>
    <x v="47"/>
    <n v="45170"/>
    <x v="7049"/>
    <n v="222"/>
    <n v="45827"/>
    <m/>
    <s v="ANA"/>
    <m/>
    <m/>
    <m/>
    <n v="0"/>
    <m/>
    <m/>
    <m/>
    <m/>
    <m/>
    <m/>
    <m/>
    <m/>
    <n v="0"/>
    <m/>
    <n v="0"/>
    <m/>
    <m/>
    <m/>
    <m/>
    <m/>
    <m/>
    <m/>
    <m/>
    <x v="1"/>
    <n v="0"/>
    <n v="0"/>
    <n v="2"/>
    <x v="1"/>
    <m/>
    <m/>
    <n v="22.2"/>
    <x v="0"/>
  </r>
  <r>
    <x v="47"/>
    <n v="45172"/>
    <x v="7050"/>
    <n v="702"/>
    <n v="45827"/>
    <m/>
    <s v="ANA"/>
    <m/>
    <m/>
    <m/>
    <n v="0"/>
    <m/>
    <m/>
    <m/>
    <m/>
    <m/>
    <m/>
    <m/>
    <m/>
    <m/>
    <m/>
    <m/>
    <m/>
    <m/>
    <m/>
    <m/>
    <m/>
    <m/>
    <m/>
    <m/>
    <x v="1"/>
    <n v="0"/>
    <n v="0"/>
    <n v="0"/>
    <x v="0"/>
    <m/>
    <m/>
    <n v="70.2"/>
    <x v="0"/>
  </r>
  <r>
    <x v="47"/>
    <n v="45173"/>
    <x v="7051"/>
    <n v="14099"/>
    <n v="45827"/>
    <m/>
    <s v="ANA"/>
    <m/>
    <m/>
    <m/>
    <n v="0"/>
    <m/>
    <m/>
    <m/>
    <m/>
    <m/>
    <m/>
    <m/>
    <m/>
    <n v="18"/>
    <m/>
    <n v="0"/>
    <m/>
    <m/>
    <m/>
    <m/>
    <m/>
    <m/>
    <m/>
    <m/>
    <x v="1"/>
    <n v="0"/>
    <n v="0"/>
    <n v="2"/>
    <x v="1"/>
    <m/>
    <m/>
    <n v="1409.9"/>
    <x v="0"/>
  </r>
  <r>
    <x v="47"/>
    <n v="45174"/>
    <x v="7052"/>
    <n v="371"/>
    <s v="19.06-25"/>
    <m/>
    <s v="ANA"/>
    <n v="45867"/>
    <s v="OK"/>
    <m/>
    <n v="0"/>
    <s v="-"/>
    <n v="0"/>
    <s v="SI"/>
    <n v="45803"/>
    <s v="NO"/>
    <m/>
    <n v="0"/>
    <n v="0"/>
    <n v="0"/>
    <n v="0"/>
    <n v="0"/>
    <n v="0"/>
    <s v="SI"/>
    <s v="SI"/>
    <s v="SI"/>
    <m/>
    <m/>
    <m/>
    <m/>
    <x v="1"/>
    <n v="0"/>
    <n v="0"/>
    <n v="15"/>
    <x v="1"/>
    <n v="0"/>
    <n v="0"/>
    <n v="37.1"/>
    <x v="0"/>
  </r>
  <r>
    <x v="47"/>
    <n v="45175"/>
    <x v="7053"/>
    <n v="692"/>
    <n v="45827"/>
    <m/>
    <s v="ANA"/>
    <m/>
    <m/>
    <m/>
    <n v="0"/>
    <m/>
    <m/>
    <m/>
    <m/>
    <m/>
    <m/>
    <m/>
    <m/>
    <n v="2"/>
    <m/>
    <n v="0"/>
    <m/>
    <m/>
    <m/>
    <m/>
    <m/>
    <m/>
    <m/>
    <m/>
    <x v="1"/>
    <n v="0"/>
    <n v="0"/>
    <n v="2"/>
    <x v="1"/>
    <m/>
    <m/>
    <n v="69.2"/>
    <x v="0"/>
  </r>
  <r>
    <x v="47"/>
    <n v="45176"/>
    <x v="7054"/>
    <n v="5802"/>
    <n v="45827"/>
    <m/>
    <s v="ANA"/>
    <m/>
    <m/>
    <m/>
    <n v="0"/>
    <m/>
    <m/>
    <m/>
    <m/>
    <m/>
    <m/>
    <m/>
    <m/>
    <n v="9"/>
    <m/>
    <n v="0"/>
    <m/>
    <m/>
    <m/>
    <m/>
    <m/>
    <m/>
    <m/>
    <m/>
    <x v="1"/>
    <n v="0"/>
    <n v="0"/>
    <n v="2"/>
    <x v="1"/>
    <m/>
    <m/>
    <n v="580.20000000000005"/>
    <x v="0"/>
  </r>
  <r>
    <x v="47"/>
    <n v="45177"/>
    <x v="7055"/>
    <n v="2494"/>
    <n v="45827"/>
    <m/>
    <s v="ANA"/>
    <m/>
    <m/>
    <m/>
    <n v="0"/>
    <m/>
    <m/>
    <m/>
    <m/>
    <m/>
    <m/>
    <m/>
    <m/>
    <n v="0"/>
    <m/>
    <n v="0"/>
    <m/>
    <m/>
    <m/>
    <m/>
    <m/>
    <m/>
    <m/>
    <m/>
    <x v="1"/>
    <n v="0"/>
    <n v="0"/>
    <n v="2"/>
    <x v="1"/>
    <m/>
    <m/>
    <n v="249.4"/>
    <x v="0"/>
  </r>
  <r>
    <x v="47"/>
    <n v="45179"/>
    <x v="7056"/>
    <n v="565"/>
    <n v="45827"/>
    <m/>
    <s v="ANA"/>
    <m/>
    <m/>
    <m/>
    <n v="0"/>
    <m/>
    <m/>
    <m/>
    <m/>
    <m/>
    <m/>
    <m/>
    <m/>
    <n v="1"/>
    <m/>
    <n v="0"/>
    <m/>
    <m/>
    <m/>
    <m/>
    <m/>
    <m/>
    <m/>
    <m/>
    <x v="1"/>
    <n v="0"/>
    <n v="0"/>
    <n v="2"/>
    <x v="1"/>
    <m/>
    <m/>
    <n v="56.5"/>
    <x v="0"/>
  </r>
  <r>
    <x v="47"/>
    <n v="45180"/>
    <x v="7057"/>
    <n v="4771"/>
    <n v="45827"/>
    <m/>
    <s v="ANA"/>
    <m/>
    <m/>
    <m/>
    <n v="0"/>
    <m/>
    <m/>
    <m/>
    <m/>
    <m/>
    <m/>
    <m/>
    <m/>
    <n v="14"/>
    <m/>
    <n v="0"/>
    <m/>
    <m/>
    <m/>
    <m/>
    <m/>
    <m/>
    <m/>
    <m/>
    <x v="1"/>
    <n v="0"/>
    <n v="0"/>
    <n v="2"/>
    <x v="1"/>
    <m/>
    <m/>
    <n v="477.1"/>
    <x v="0"/>
  </r>
  <r>
    <x v="47"/>
    <n v="45181"/>
    <x v="7058"/>
    <n v="2907"/>
    <n v="45827"/>
    <m/>
    <s v="ANA"/>
    <m/>
    <m/>
    <m/>
    <n v="0"/>
    <m/>
    <m/>
    <m/>
    <m/>
    <m/>
    <m/>
    <m/>
    <m/>
    <n v="6"/>
    <m/>
    <n v="0"/>
    <m/>
    <m/>
    <m/>
    <m/>
    <m/>
    <m/>
    <m/>
    <m/>
    <x v="1"/>
    <n v="0"/>
    <n v="0"/>
    <n v="2"/>
    <x v="1"/>
    <m/>
    <m/>
    <n v="290.7"/>
    <x v="0"/>
  </r>
  <r>
    <x v="47"/>
    <n v="45182"/>
    <x v="7059"/>
    <n v="1118"/>
    <n v="45827"/>
    <m/>
    <s v="ANA"/>
    <m/>
    <m/>
    <m/>
    <n v="0"/>
    <m/>
    <m/>
    <m/>
    <m/>
    <m/>
    <m/>
    <m/>
    <m/>
    <n v="2"/>
    <m/>
    <n v="0"/>
    <m/>
    <m/>
    <m/>
    <m/>
    <m/>
    <m/>
    <m/>
    <m/>
    <x v="1"/>
    <n v="0"/>
    <n v="0"/>
    <n v="2"/>
    <x v="1"/>
    <m/>
    <m/>
    <n v="111.8"/>
    <x v="0"/>
  </r>
  <r>
    <x v="47"/>
    <n v="45183"/>
    <x v="7060"/>
    <n v="4160"/>
    <n v="45827"/>
    <m/>
    <s v="ANA"/>
    <m/>
    <m/>
    <m/>
    <n v="0"/>
    <m/>
    <m/>
    <m/>
    <m/>
    <m/>
    <m/>
    <m/>
    <m/>
    <n v="0"/>
    <m/>
    <n v="0"/>
    <m/>
    <m/>
    <m/>
    <m/>
    <m/>
    <m/>
    <m/>
    <m/>
    <x v="1"/>
    <n v="0"/>
    <n v="0"/>
    <n v="2"/>
    <x v="1"/>
    <m/>
    <m/>
    <n v="416"/>
    <x v="0"/>
  </r>
  <r>
    <x v="47"/>
    <n v="45184"/>
    <x v="7061"/>
    <n v="231"/>
    <n v="45827"/>
    <m/>
    <s v="ANA"/>
    <m/>
    <m/>
    <m/>
    <n v="0"/>
    <m/>
    <m/>
    <m/>
    <m/>
    <m/>
    <m/>
    <m/>
    <m/>
    <n v="2"/>
    <m/>
    <n v="0"/>
    <m/>
    <m/>
    <m/>
    <m/>
    <m/>
    <m/>
    <m/>
    <m/>
    <x v="1"/>
    <n v="0"/>
    <n v="0"/>
    <n v="2"/>
    <x v="1"/>
    <m/>
    <m/>
    <n v="23.1"/>
    <x v="0"/>
  </r>
  <r>
    <x v="47"/>
    <n v="45186"/>
    <x v="7062"/>
    <n v="3553"/>
    <n v="45827"/>
    <m/>
    <s v="ANA"/>
    <m/>
    <m/>
    <m/>
    <n v="0"/>
    <m/>
    <m/>
    <m/>
    <m/>
    <m/>
    <m/>
    <m/>
    <m/>
    <n v="1"/>
    <m/>
    <n v="1"/>
    <m/>
    <m/>
    <m/>
    <m/>
    <m/>
    <m/>
    <m/>
    <m/>
    <x v="1"/>
    <n v="0"/>
    <n v="0"/>
    <n v="2"/>
    <x v="1"/>
    <m/>
    <m/>
    <n v="355.3"/>
    <x v="0"/>
  </r>
  <r>
    <x v="47"/>
    <n v="45185"/>
    <x v="7063"/>
    <n v="9489"/>
    <n v="45827"/>
    <m/>
    <s v="ANA"/>
    <m/>
    <m/>
    <m/>
    <n v="0"/>
    <m/>
    <m/>
    <m/>
    <m/>
    <m/>
    <m/>
    <m/>
    <m/>
    <n v="8"/>
    <m/>
    <n v="1"/>
    <m/>
    <m/>
    <m/>
    <m/>
    <m/>
    <m/>
    <m/>
    <m/>
    <x v="1"/>
    <n v="0"/>
    <n v="0"/>
    <n v="2"/>
    <x v="1"/>
    <m/>
    <m/>
    <n v="948.9"/>
    <x v="0"/>
  </r>
  <r>
    <x v="47"/>
    <n v="45187"/>
    <x v="7064"/>
    <n v="4897"/>
    <n v="45827"/>
    <m/>
    <s v="ANA"/>
    <m/>
    <m/>
    <m/>
    <n v="0"/>
    <m/>
    <m/>
    <m/>
    <m/>
    <m/>
    <m/>
    <m/>
    <m/>
    <n v="14"/>
    <m/>
    <n v="0"/>
    <m/>
    <m/>
    <m/>
    <m/>
    <m/>
    <m/>
    <m/>
    <m/>
    <x v="1"/>
    <n v="0"/>
    <n v="0"/>
    <n v="2"/>
    <x v="1"/>
    <m/>
    <m/>
    <n v="489.7"/>
    <x v="0"/>
  </r>
  <r>
    <x v="47"/>
    <n v="45188"/>
    <x v="7065"/>
    <n v="4171"/>
    <n v="45827"/>
    <m/>
    <s v="ANA"/>
    <m/>
    <m/>
    <m/>
    <n v="0"/>
    <m/>
    <m/>
    <m/>
    <m/>
    <m/>
    <m/>
    <m/>
    <m/>
    <n v="6"/>
    <m/>
    <n v="0"/>
    <m/>
    <m/>
    <m/>
    <m/>
    <m/>
    <m/>
    <m/>
    <m/>
    <x v="1"/>
    <n v="0"/>
    <n v="0"/>
    <n v="2"/>
    <x v="1"/>
    <m/>
    <m/>
    <n v="417.1"/>
    <x v="0"/>
  </r>
  <r>
    <x v="47"/>
    <n v="45189"/>
    <x v="7066"/>
    <n v="1069"/>
    <n v="45827"/>
    <m/>
    <s v="ANA"/>
    <m/>
    <m/>
    <m/>
    <n v="0"/>
    <m/>
    <m/>
    <m/>
    <m/>
    <m/>
    <m/>
    <m/>
    <m/>
    <n v="3"/>
    <m/>
    <n v="0"/>
    <m/>
    <m/>
    <m/>
    <m/>
    <m/>
    <m/>
    <m/>
    <m/>
    <x v="1"/>
    <n v="0"/>
    <n v="0"/>
    <n v="2"/>
    <x v="1"/>
    <m/>
    <m/>
    <n v="106.9"/>
    <x v="0"/>
  </r>
  <r>
    <x v="47"/>
    <n v="45190"/>
    <x v="7067"/>
    <n v="497"/>
    <n v="45827"/>
    <m/>
    <s v="ANA"/>
    <m/>
    <m/>
    <m/>
    <n v="0"/>
    <m/>
    <m/>
    <m/>
    <m/>
    <m/>
    <m/>
    <m/>
    <m/>
    <n v="4"/>
    <m/>
    <n v="0"/>
    <m/>
    <m/>
    <m/>
    <m/>
    <m/>
    <m/>
    <m/>
    <m/>
    <x v="1"/>
    <n v="0"/>
    <n v="0"/>
    <n v="2"/>
    <x v="1"/>
    <m/>
    <m/>
    <n v="49.7"/>
    <x v="0"/>
  </r>
  <r>
    <x v="47"/>
    <n v="45191"/>
    <x v="7068"/>
    <n v="613"/>
    <n v="45796"/>
    <m/>
    <s v="ANA"/>
    <m/>
    <m/>
    <m/>
    <n v="0"/>
    <m/>
    <m/>
    <m/>
    <m/>
    <m/>
    <m/>
    <m/>
    <m/>
    <n v="2"/>
    <m/>
    <n v="0"/>
    <m/>
    <m/>
    <m/>
    <m/>
    <m/>
    <m/>
    <m/>
    <m/>
    <x v="1"/>
    <n v="0"/>
    <n v="0"/>
    <n v="2"/>
    <x v="1"/>
    <m/>
    <m/>
    <n v="61.3"/>
    <x v="0"/>
  </r>
  <r>
    <x v="47"/>
    <n v="45192"/>
    <x v="7069"/>
    <n v="2963"/>
    <n v="45827"/>
    <m/>
    <s v="ANA"/>
    <n v="45887"/>
    <s v="ok"/>
    <m/>
    <n v="81"/>
    <n v="2025"/>
    <n v="0.5"/>
    <s v="si"/>
    <n v="45372"/>
    <s v="si"/>
    <n v="0.5"/>
    <n v="0"/>
    <n v="0"/>
    <n v="1"/>
    <m/>
    <n v="0"/>
    <n v="0"/>
    <s v="si"/>
    <s v="no"/>
    <s v="no"/>
    <m/>
    <m/>
    <m/>
    <m/>
    <x v="1"/>
    <n v="0.5"/>
    <n v="40"/>
    <n v="15"/>
    <x v="1"/>
    <n v="0"/>
    <n v="0"/>
    <n v="296.3"/>
    <x v="1"/>
  </r>
  <r>
    <x v="47"/>
    <n v="45193"/>
    <x v="7070"/>
    <n v="676"/>
    <n v="46192"/>
    <m/>
    <s v="ANA"/>
    <m/>
    <m/>
    <m/>
    <n v="0"/>
    <m/>
    <m/>
    <m/>
    <m/>
    <m/>
    <m/>
    <m/>
    <m/>
    <n v="5"/>
    <m/>
    <n v="0"/>
    <m/>
    <m/>
    <m/>
    <m/>
    <m/>
    <m/>
    <m/>
    <m/>
    <x v="1"/>
    <n v="0"/>
    <n v="0"/>
    <n v="2"/>
    <x v="1"/>
    <m/>
    <m/>
    <n v="67.599999999999994"/>
    <x v="0"/>
  </r>
  <r>
    <x v="47"/>
    <n v="45194"/>
    <x v="7071"/>
    <n v="78"/>
    <n v="45827"/>
    <m/>
    <s v="ANA"/>
    <m/>
    <m/>
    <m/>
    <n v="0"/>
    <m/>
    <m/>
    <m/>
    <m/>
    <m/>
    <m/>
    <m/>
    <m/>
    <n v="0"/>
    <m/>
    <n v="0"/>
    <m/>
    <m/>
    <m/>
    <m/>
    <m/>
    <m/>
    <m/>
    <m/>
    <x v="1"/>
    <n v="0"/>
    <n v="0"/>
    <n v="2"/>
    <x v="1"/>
    <m/>
    <m/>
    <n v="7.8"/>
    <x v="0"/>
  </r>
  <r>
    <x v="47"/>
    <n v="45195"/>
    <x v="7072"/>
    <n v="2559"/>
    <n v="45827"/>
    <m/>
    <s v="ANA"/>
    <m/>
    <m/>
    <m/>
    <n v="0"/>
    <m/>
    <m/>
    <m/>
    <m/>
    <m/>
    <m/>
    <m/>
    <m/>
    <n v="1"/>
    <m/>
    <n v="0"/>
    <m/>
    <m/>
    <m/>
    <m/>
    <m/>
    <m/>
    <m/>
    <m/>
    <x v="1"/>
    <n v="0"/>
    <n v="0"/>
    <n v="2"/>
    <x v="1"/>
    <m/>
    <m/>
    <n v="255.9"/>
    <x v="0"/>
  </r>
  <r>
    <x v="47"/>
    <n v="45196"/>
    <x v="7073"/>
    <n v="1859"/>
    <n v="45827"/>
    <m/>
    <s v="ANA"/>
    <m/>
    <m/>
    <m/>
    <n v="0"/>
    <m/>
    <m/>
    <m/>
    <m/>
    <m/>
    <m/>
    <m/>
    <m/>
    <m/>
    <m/>
    <m/>
    <m/>
    <m/>
    <m/>
    <m/>
    <m/>
    <m/>
    <m/>
    <m/>
    <x v="1"/>
    <n v="0"/>
    <n v="0"/>
    <n v="0"/>
    <x v="0"/>
    <m/>
    <m/>
    <n v="185.9"/>
    <x v="0"/>
  </r>
  <r>
    <x v="47"/>
    <n v="45197"/>
    <x v="7074"/>
    <n v="2621"/>
    <n v="45827"/>
    <m/>
    <s v="ANA"/>
    <m/>
    <m/>
    <m/>
    <n v="0"/>
    <m/>
    <m/>
    <m/>
    <m/>
    <m/>
    <m/>
    <m/>
    <m/>
    <n v="2"/>
    <m/>
    <n v="0"/>
    <m/>
    <m/>
    <m/>
    <m/>
    <m/>
    <m/>
    <m/>
    <m/>
    <x v="1"/>
    <n v="0"/>
    <n v="0"/>
    <n v="2"/>
    <x v="1"/>
    <m/>
    <m/>
    <n v="262.10000000000002"/>
    <x v="0"/>
  </r>
  <r>
    <x v="47"/>
    <n v="45198"/>
    <x v="7075"/>
    <n v="2858"/>
    <n v="45827"/>
    <m/>
    <s v="ANA"/>
    <m/>
    <m/>
    <m/>
    <n v="0"/>
    <m/>
    <m/>
    <m/>
    <m/>
    <m/>
    <m/>
    <m/>
    <m/>
    <n v="4"/>
    <m/>
    <n v="0"/>
    <m/>
    <m/>
    <m/>
    <m/>
    <m/>
    <m/>
    <m/>
    <m/>
    <x v="1"/>
    <n v="0"/>
    <n v="0"/>
    <n v="2"/>
    <x v="1"/>
    <m/>
    <m/>
    <n v="285.8"/>
    <x v="0"/>
  </r>
  <r>
    <x v="47"/>
    <n v="45199"/>
    <x v="7076"/>
    <n v="6164"/>
    <n v="45827"/>
    <m/>
    <s v="ANA"/>
    <m/>
    <m/>
    <m/>
    <n v="0"/>
    <m/>
    <m/>
    <m/>
    <m/>
    <m/>
    <m/>
    <m/>
    <m/>
    <n v="30"/>
    <m/>
    <n v="0"/>
    <m/>
    <m/>
    <m/>
    <m/>
    <m/>
    <m/>
    <m/>
    <m/>
    <x v="1"/>
    <n v="0"/>
    <n v="0"/>
    <n v="2"/>
    <x v="1"/>
    <m/>
    <m/>
    <n v="616.4"/>
    <x v="0"/>
  </r>
  <r>
    <x v="47"/>
    <n v="45200"/>
    <x v="7077"/>
    <n v="5753"/>
    <n v="45827"/>
    <m/>
    <s v="ANA"/>
    <m/>
    <m/>
    <m/>
    <n v="0"/>
    <m/>
    <m/>
    <m/>
    <m/>
    <m/>
    <m/>
    <m/>
    <m/>
    <m/>
    <m/>
    <m/>
    <m/>
    <m/>
    <m/>
    <m/>
    <m/>
    <m/>
    <m/>
    <m/>
    <x v="1"/>
    <n v="0"/>
    <n v="0"/>
    <n v="0"/>
    <x v="0"/>
    <m/>
    <m/>
    <n v="575.29999999999995"/>
    <x v="0"/>
  </r>
  <r>
    <x v="47"/>
    <n v="45201"/>
    <x v="7078"/>
    <n v="6649"/>
    <n v="45827"/>
    <m/>
    <s v="ANA"/>
    <m/>
    <m/>
    <m/>
    <n v="0"/>
    <m/>
    <m/>
    <m/>
    <m/>
    <m/>
    <m/>
    <m/>
    <m/>
    <n v="21"/>
    <m/>
    <n v="1"/>
    <m/>
    <m/>
    <m/>
    <m/>
    <m/>
    <m/>
    <m/>
    <m/>
    <x v="1"/>
    <n v="0"/>
    <n v="0"/>
    <n v="2"/>
    <x v="1"/>
    <m/>
    <m/>
    <n v="664.9"/>
    <x v="0"/>
  </r>
  <r>
    <x v="47"/>
    <n v="45202"/>
    <x v="7079"/>
    <n v="5541"/>
    <n v="45827"/>
    <m/>
    <s v="ANA"/>
    <m/>
    <m/>
    <m/>
    <n v="0"/>
    <m/>
    <m/>
    <m/>
    <m/>
    <m/>
    <m/>
    <m/>
    <m/>
    <n v="2"/>
    <m/>
    <n v="0"/>
    <m/>
    <m/>
    <m/>
    <m/>
    <m/>
    <m/>
    <m/>
    <m/>
    <x v="1"/>
    <n v="0"/>
    <n v="0"/>
    <n v="2"/>
    <x v="1"/>
    <m/>
    <m/>
    <n v="554.1"/>
    <x v="0"/>
  </r>
  <r>
    <x v="47"/>
    <n v="45203"/>
    <x v="7080"/>
    <n v="5033"/>
    <n v="45827"/>
    <m/>
    <s v="ANA"/>
    <m/>
    <m/>
    <m/>
    <n v="0"/>
    <m/>
    <m/>
    <m/>
    <m/>
    <m/>
    <m/>
    <m/>
    <m/>
    <n v="0"/>
    <m/>
    <n v="0"/>
    <m/>
    <m/>
    <m/>
    <m/>
    <m/>
    <m/>
    <m/>
    <m/>
    <x v="1"/>
    <n v="0"/>
    <n v="0"/>
    <n v="2"/>
    <x v="1"/>
    <m/>
    <m/>
    <n v="503.3"/>
    <x v="0"/>
  </r>
  <r>
    <x v="47"/>
    <n v="45204"/>
    <x v="7081"/>
    <n v="816"/>
    <n v="45827"/>
    <m/>
    <s v="ANA"/>
    <m/>
    <m/>
    <m/>
    <n v="0"/>
    <m/>
    <m/>
    <m/>
    <m/>
    <m/>
    <m/>
    <m/>
    <m/>
    <n v="0"/>
    <m/>
    <n v="0"/>
    <m/>
    <m/>
    <m/>
    <m/>
    <m/>
    <m/>
    <m/>
    <m/>
    <x v="1"/>
    <n v="0"/>
    <n v="0"/>
    <n v="2"/>
    <x v="1"/>
    <m/>
    <m/>
    <n v="81.599999999999994"/>
    <x v="0"/>
  </r>
  <r>
    <x v="47"/>
    <n v="45205"/>
    <x v="7082"/>
    <n v="12831"/>
    <n v="45827"/>
    <m/>
    <s v="ANA"/>
    <m/>
    <m/>
    <m/>
    <n v="0"/>
    <m/>
    <m/>
    <m/>
    <m/>
    <m/>
    <m/>
    <m/>
    <m/>
    <n v="0"/>
    <m/>
    <n v="0"/>
    <m/>
    <m/>
    <m/>
    <m/>
    <m/>
    <m/>
    <m/>
    <m/>
    <x v="1"/>
    <n v="0"/>
    <n v="0"/>
    <n v="2"/>
    <x v="1"/>
    <m/>
    <m/>
    <n v="1283.0999999999999"/>
    <x v="0"/>
  </r>
  <r>
    <x v="48"/>
    <n v="46257"/>
    <x v="7083"/>
    <n v="6897"/>
    <n v="45773"/>
    <n v="45901"/>
    <s v="Ignacio Gascón"/>
    <m/>
    <s v="FASE 2"/>
    <n v="45965"/>
    <n v="133"/>
    <s v="No"/>
    <n v="50"/>
    <s v="Si"/>
    <n v="45799"/>
    <s v="No"/>
    <s v=""/>
    <n v="8000"/>
    <n v="8345.89"/>
    <n v="12"/>
    <n v="0"/>
    <n v="0"/>
    <n v="0"/>
    <s v="Si Mancomunidad"/>
    <s v="Si"/>
    <s v="Si"/>
    <m/>
    <m/>
    <m/>
    <m/>
    <x v="2"/>
    <n v="0.5"/>
    <n v="66"/>
    <n v="16"/>
    <x v="2"/>
    <n v="1.1599246049006815"/>
    <n v="1.2100753950993184"/>
    <n v="689.7"/>
    <x v="1"/>
  </r>
  <r>
    <x v="48"/>
    <n v="46001"/>
    <x v="7084"/>
    <n v="1004"/>
    <n v="45773"/>
    <n v="45900"/>
    <s v="Ignacio Gascón"/>
    <m/>
    <s v="FASE 2"/>
    <m/>
    <n v="0"/>
    <m/>
    <m/>
    <m/>
    <m/>
    <m/>
    <m/>
    <m/>
    <m/>
    <m/>
    <m/>
    <m/>
    <m/>
    <m/>
    <m/>
    <m/>
    <m/>
    <m/>
    <m/>
    <m/>
    <x v="2"/>
    <n v="0"/>
    <n v="0"/>
    <n v="0"/>
    <x v="0"/>
    <m/>
    <m/>
    <n v="100.4"/>
    <x v="0"/>
  </r>
  <r>
    <x v="48"/>
    <n v="46002"/>
    <x v="7085"/>
    <n v="1729"/>
    <n v="45773"/>
    <n v="45900"/>
    <s v="Ignacio Gascón"/>
    <m/>
    <s v="FASE 2"/>
    <n v="45931"/>
    <n v="0"/>
    <m/>
    <m/>
    <s v="No"/>
    <m/>
    <m/>
    <m/>
    <m/>
    <n v="1000"/>
    <n v="2"/>
    <n v="1"/>
    <m/>
    <n v="3"/>
    <s v="Si. Mancomunidad de la Safor"/>
    <m/>
    <m/>
    <m/>
    <m/>
    <m/>
    <m/>
    <x v="2"/>
    <n v="0"/>
    <n v="0"/>
    <n v="6"/>
    <x v="1"/>
    <m/>
    <n v="0.578368999421631"/>
    <n v="172.9"/>
    <x v="0"/>
  </r>
  <r>
    <x v="48"/>
    <n v="46004"/>
    <x v="7086"/>
    <n v="2416"/>
    <n v="45773"/>
    <n v="45900"/>
    <s v="Ignacio Gascón"/>
    <m/>
    <s v="FASE 2"/>
    <n v="45918"/>
    <n v="0"/>
    <s v="No"/>
    <m/>
    <s v="Si"/>
    <n v="45784"/>
    <s v="No"/>
    <s v=""/>
    <n v="2000"/>
    <m/>
    <m/>
    <m/>
    <m/>
    <m/>
    <s v="Si. Contrato 2025-0299"/>
    <s v="Si"/>
    <s v="Si."/>
    <m/>
    <m/>
    <m/>
    <m/>
    <x v="2"/>
    <n v="0"/>
    <n v="0"/>
    <n v="9"/>
    <x v="1"/>
    <n v="0.82781456953642385"/>
    <m/>
    <n v="241.6"/>
    <x v="0"/>
  </r>
  <r>
    <x v="48"/>
    <n v="46042"/>
    <x v="7087"/>
    <n v="4599"/>
    <n v="45773"/>
    <n v="45900"/>
    <s v="Ignacio Gascón"/>
    <m/>
    <s v="FASE 2"/>
    <n v="45944"/>
    <n v="0"/>
    <s v="No"/>
    <m/>
    <s v="No"/>
    <s v="No"/>
    <s v="No"/>
    <s v=""/>
    <m/>
    <m/>
    <m/>
    <m/>
    <m/>
    <m/>
    <s v="Sí. Mancomunidad "/>
    <s v="No"/>
    <s v="No"/>
    <m/>
    <m/>
    <m/>
    <m/>
    <x v="2"/>
    <n v="0"/>
    <n v="0"/>
    <n v="8"/>
    <x v="1"/>
    <m/>
    <m/>
    <n v="459.9"/>
    <x v="0"/>
  </r>
  <r>
    <x v="48"/>
    <n v="46043"/>
    <x v="7088"/>
    <n v="160"/>
    <n v="45773"/>
    <n v="45900"/>
    <s v="Ignacio Gascón"/>
    <m/>
    <s v="FASE 2"/>
    <n v="45911"/>
    <n v="0"/>
    <s v="No"/>
    <m/>
    <s v="No"/>
    <s v="No"/>
    <s v="No"/>
    <s v=""/>
    <m/>
    <m/>
    <m/>
    <m/>
    <m/>
    <m/>
    <s v="No"/>
    <s v="Si"/>
    <s v="No"/>
    <m/>
    <m/>
    <m/>
    <m/>
    <x v="2"/>
    <n v="0"/>
    <n v="0"/>
    <n v="8"/>
    <x v="1"/>
    <m/>
    <m/>
    <n v="16"/>
    <x v="0"/>
  </r>
  <r>
    <x v="48"/>
    <n v="46005"/>
    <x v="7089"/>
    <n v="30022"/>
    <n v="45773"/>
    <n v="45888"/>
    <s v="Ignacio Gascón"/>
    <m/>
    <s v="FASE 2"/>
    <n v="45923"/>
    <n v="234"/>
    <n v="45911"/>
    <n v="80"/>
    <s v="No"/>
    <s v="No"/>
    <s v="No"/>
    <s v=""/>
    <n v="10000"/>
    <n v="8000"/>
    <n v="28"/>
    <n v="19"/>
    <n v="4"/>
    <n v="3"/>
    <s v="Si"/>
    <s v="Si"/>
    <s v="Si."/>
    <m/>
    <m/>
    <m/>
    <m/>
    <x v="2"/>
    <n v="0.8"/>
    <n v="187"/>
    <n v="16"/>
    <x v="2"/>
    <n v="0.33308906801678767"/>
    <n v="0.26647125441343017"/>
    <n v="3002.2"/>
    <x v="2"/>
  </r>
  <r>
    <x v="48"/>
    <n v="46006"/>
    <x v="7090"/>
    <n v="6235"/>
    <n v="45773"/>
    <n v="45900"/>
    <s v="Ignacio Gascón"/>
    <m/>
    <s v="FASE 2"/>
    <m/>
    <n v="0"/>
    <m/>
    <m/>
    <m/>
    <m/>
    <m/>
    <m/>
    <m/>
    <m/>
    <m/>
    <m/>
    <m/>
    <m/>
    <m/>
    <m/>
    <m/>
    <m/>
    <m/>
    <m/>
    <m/>
    <x v="2"/>
    <n v="0"/>
    <n v="0"/>
    <n v="0"/>
    <x v="0"/>
    <m/>
    <m/>
    <n v="623.5"/>
    <x v="0"/>
  </r>
  <r>
    <x v="48"/>
    <n v="46007"/>
    <x v="7091"/>
    <n v="17038"/>
    <n v="45773"/>
    <n v="45845"/>
    <s v="Ignacio Gascón"/>
    <n v="45804"/>
    <s v="FASE 2"/>
    <s v="carta  fisica"/>
    <n v="159"/>
    <m/>
    <m/>
    <m/>
    <m/>
    <m/>
    <m/>
    <n v="8000"/>
    <n v="6000"/>
    <m/>
    <m/>
    <m/>
    <m/>
    <m/>
    <m/>
    <m/>
    <m/>
    <m/>
    <m/>
    <m/>
    <x v="2"/>
    <n v="0"/>
    <n v="0"/>
    <n v="3"/>
    <x v="1"/>
    <n v="0.46953867824862072"/>
    <n v="0.35215400868646557"/>
    <n v="1703.8"/>
    <x v="2"/>
  </r>
  <r>
    <x v="48"/>
    <n v="46008"/>
    <x v="7092"/>
    <n v="3446"/>
    <n v="45773"/>
    <n v="45900"/>
    <s v="Ignacio Gascón"/>
    <m/>
    <s v="FASE 2"/>
    <m/>
    <n v="0"/>
    <m/>
    <m/>
    <m/>
    <m/>
    <m/>
    <m/>
    <m/>
    <m/>
    <m/>
    <m/>
    <m/>
    <m/>
    <m/>
    <m/>
    <m/>
    <m/>
    <m/>
    <m/>
    <m/>
    <x v="2"/>
    <n v="0"/>
    <n v="0"/>
    <n v="0"/>
    <x v="0"/>
    <m/>
    <m/>
    <n v="344.6"/>
    <x v="0"/>
  </r>
  <r>
    <x v="48"/>
    <n v="46009"/>
    <x v="7093"/>
    <n v="4249"/>
    <n v="45773"/>
    <n v="45900"/>
    <s v="Ignacio Gascón"/>
    <m/>
    <s v="FASE 2"/>
    <m/>
    <n v="0"/>
    <m/>
    <m/>
    <m/>
    <m/>
    <m/>
    <m/>
    <m/>
    <m/>
    <m/>
    <m/>
    <m/>
    <m/>
    <m/>
    <m/>
    <m/>
    <m/>
    <m/>
    <m/>
    <m/>
    <x v="2"/>
    <n v="0"/>
    <n v="0"/>
    <n v="0"/>
    <x v="0"/>
    <m/>
    <m/>
    <n v="424.9"/>
    <x v="0"/>
  </r>
  <r>
    <x v="48"/>
    <n v="46010"/>
    <x v="7094"/>
    <n v="1516"/>
    <n v="45773"/>
    <m/>
    <s v="Ignacio Gascón"/>
    <n v="45797"/>
    <s v="OK"/>
    <m/>
    <n v="0"/>
    <s v="-"/>
    <n v="0"/>
    <s v="Si"/>
    <n v="45561"/>
    <s v="No"/>
    <s v=""/>
    <n v="2000"/>
    <n v="2000"/>
    <n v="0"/>
    <n v="1"/>
    <n v="0"/>
    <n v="0"/>
    <s v="Si. Centro veterinario Gilet Aicart"/>
    <s v="No"/>
    <s v="No"/>
    <m/>
    <m/>
    <m/>
    <m/>
    <x v="2"/>
    <n v="0"/>
    <n v="0"/>
    <n v="16"/>
    <x v="2"/>
    <n v="1.3192612137203166"/>
    <n v="1.3192612137203166"/>
    <n v="151.6"/>
    <x v="0"/>
  </r>
  <r>
    <x v="48"/>
    <n v="46011"/>
    <x v="7095"/>
    <n v="10945"/>
    <n v="45773"/>
    <n v="45900"/>
    <s v="Ignacio Gascón"/>
    <m/>
    <s v="FASE 2"/>
    <n v="45931"/>
    <n v="420"/>
    <n v="45658"/>
    <n v="66.66"/>
    <s v="Si"/>
    <n v="2023"/>
    <s v="No"/>
    <s v=""/>
    <n v="7500"/>
    <n v="21000"/>
    <n v="37"/>
    <n v="30"/>
    <n v="1"/>
    <m/>
    <s v="Si Moderpran"/>
    <s v="Si"/>
    <s v="Si."/>
    <m/>
    <m/>
    <m/>
    <m/>
    <x v="2"/>
    <n v="0.66659999999999997"/>
    <n v="280"/>
    <n v="15"/>
    <x v="1"/>
    <n v="0.68524440383736862"/>
    <n v="1.9186843307446322"/>
    <n v="1094.5"/>
    <x v="1"/>
  </r>
  <r>
    <x v="48"/>
    <n v="46012"/>
    <x v="7096"/>
    <n v="1471"/>
    <n v="45773"/>
    <n v="45900"/>
    <s v="Ignacio Gascón"/>
    <m/>
    <s v="FASE 2"/>
    <n v="45926"/>
    <n v="177"/>
    <n v="45870"/>
    <n v="35"/>
    <s v="Si"/>
    <n v="45567"/>
    <s v="No"/>
    <s v=""/>
    <n v="5800"/>
    <m/>
    <n v="2"/>
    <n v="149"/>
    <n v="0"/>
    <n v="18"/>
    <s v="Si"/>
    <s v="No"/>
    <s v="No"/>
    <m/>
    <m/>
    <m/>
    <m/>
    <x v="2"/>
    <n v="0.35"/>
    <n v="62"/>
    <n v="15"/>
    <x v="1"/>
    <n v="3.9428959891230457"/>
    <m/>
    <n v="147.1"/>
    <x v="1"/>
  </r>
  <r>
    <x v="48"/>
    <n v="46013"/>
    <x v="7097"/>
    <n v="26259"/>
    <n v="45773"/>
    <n v="45900"/>
    <s v="Ignacio Gascón"/>
    <m/>
    <s v="FASE 2"/>
    <m/>
    <n v="0"/>
    <m/>
    <m/>
    <m/>
    <m/>
    <m/>
    <m/>
    <m/>
    <m/>
    <m/>
    <m/>
    <m/>
    <m/>
    <m/>
    <m/>
    <m/>
    <m/>
    <m/>
    <m/>
    <m/>
    <x v="2"/>
    <n v="0"/>
    <n v="0"/>
    <n v="0"/>
    <x v="0"/>
    <m/>
    <m/>
    <n v="2625.9"/>
    <x v="0"/>
  </r>
  <r>
    <x v="48"/>
    <n v="46014"/>
    <x v="7098"/>
    <n v="4419"/>
    <n v="45773"/>
    <n v="45900"/>
    <s v="Ignacio Gascón"/>
    <m/>
    <s v="FASE 2"/>
    <n v="45924"/>
    <n v="140"/>
    <s v="No"/>
    <m/>
    <s v="Si"/>
    <n v="45253"/>
    <s v="No"/>
    <s v=""/>
    <n v="5000"/>
    <n v="4000"/>
    <m/>
    <m/>
    <m/>
    <m/>
    <s v="Si"/>
    <s v="Si"/>
    <s v="No"/>
    <m/>
    <m/>
    <m/>
    <m/>
    <x v="2"/>
    <n v="0"/>
    <n v="0"/>
    <n v="11"/>
    <x v="1"/>
    <n v="1.1314777098891151"/>
    <n v="0.90518216791129213"/>
    <n v="441.9"/>
    <x v="1"/>
  </r>
  <r>
    <x v="48"/>
    <n v="46016"/>
    <x v="7099"/>
    <n v="1425"/>
    <n v="45773"/>
    <n v="45900"/>
    <s v="Ignacio Gascón"/>
    <m/>
    <s v="FASE 2"/>
    <n v="45917"/>
    <n v="0"/>
    <m/>
    <m/>
    <m/>
    <m/>
    <m/>
    <m/>
    <m/>
    <m/>
    <m/>
    <m/>
    <m/>
    <m/>
    <m/>
    <m/>
    <m/>
    <m/>
    <m/>
    <m/>
    <m/>
    <x v="2"/>
    <n v="0"/>
    <n v="0"/>
    <n v="0"/>
    <x v="0"/>
    <m/>
    <m/>
    <n v="142.5"/>
    <x v="0"/>
  </r>
  <r>
    <x v="48"/>
    <n v="46015"/>
    <x v="7100"/>
    <n v="10676"/>
    <n v="45773"/>
    <n v="45812"/>
    <s v="Ignacio Gascón"/>
    <s v="05/05/25 No tienen medios"/>
    <s v="FASE 2"/>
    <m/>
    <n v="0"/>
    <m/>
    <m/>
    <m/>
    <m/>
    <m/>
    <m/>
    <m/>
    <m/>
    <m/>
    <m/>
    <m/>
    <m/>
    <m/>
    <m/>
    <m/>
    <m/>
    <m/>
    <m/>
    <m/>
    <x v="2"/>
    <n v="0"/>
    <n v="0"/>
    <n v="0"/>
    <x v="0"/>
    <m/>
    <m/>
    <n v="1067.5999999999999"/>
    <x v="0"/>
  </r>
  <r>
    <x v="48"/>
    <n v="46018"/>
    <x v="7101"/>
    <n v="683"/>
    <n v="45773"/>
    <n v="45900"/>
    <s v="Ignacio Gascón"/>
    <m/>
    <s v="FASE 2"/>
    <n v="45937"/>
    <n v="0"/>
    <s v="No"/>
    <m/>
    <s v="No"/>
    <s v="No"/>
    <s v="No"/>
    <s v=""/>
    <m/>
    <n v="1000"/>
    <m/>
    <m/>
    <m/>
    <m/>
    <s v="Si. Centro canino la pineda"/>
    <s v="Si"/>
    <s v="No"/>
    <m/>
    <m/>
    <m/>
    <m/>
    <x v="2"/>
    <n v="0"/>
    <n v="0"/>
    <n v="9"/>
    <x v="1"/>
    <m/>
    <n v="1.4641288433382138"/>
    <n v="68.3"/>
    <x v="0"/>
  </r>
  <r>
    <x v="48"/>
    <n v="46020"/>
    <x v="7102"/>
    <n v="5438"/>
    <n v="45773"/>
    <n v="45900"/>
    <s v="Ignacio Gascón"/>
    <m/>
    <s v="FASE 2"/>
    <m/>
    <n v="0"/>
    <m/>
    <m/>
    <m/>
    <m/>
    <m/>
    <m/>
    <m/>
    <m/>
    <m/>
    <m/>
    <m/>
    <m/>
    <m/>
    <m/>
    <m/>
    <m/>
    <m/>
    <m/>
    <m/>
    <x v="2"/>
    <n v="0"/>
    <n v="0"/>
    <n v="0"/>
    <x v="0"/>
    <m/>
    <m/>
    <n v="543.79999999999995"/>
    <x v="0"/>
  </r>
  <r>
    <x v="48"/>
    <n v="46019"/>
    <x v="7103"/>
    <n v="12402"/>
    <n v="45773"/>
    <n v="45900"/>
    <s v="Ignacio Gascón"/>
    <m/>
    <s v="FASE 2"/>
    <n v="45988"/>
    <n v="0"/>
    <m/>
    <m/>
    <m/>
    <m/>
    <m/>
    <m/>
    <m/>
    <m/>
    <m/>
    <m/>
    <m/>
    <m/>
    <m/>
    <m/>
    <m/>
    <m/>
    <m/>
    <m/>
    <m/>
    <x v="2"/>
    <n v="0"/>
    <n v="0"/>
    <n v="0"/>
    <x v="0"/>
    <m/>
    <m/>
    <n v="1240.2"/>
    <x v="0"/>
  </r>
  <r>
    <x v="48"/>
    <n v="46021"/>
    <x v="7104"/>
    <n v="34035"/>
    <n v="45773"/>
    <n v="45900"/>
    <s v="Ignacio Gascón"/>
    <m/>
    <s v="FASE 2"/>
    <n v="45940"/>
    <n v="0"/>
    <s v="No"/>
    <m/>
    <s v="No"/>
    <s v="No"/>
    <s v="No"/>
    <s v=""/>
    <n v="9234.75"/>
    <m/>
    <n v="18"/>
    <n v="7"/>
    <n v="1"/>
    <n v="1"/>
    <s v="Si. Mancomunitat"/>
    <s v="Si"/>
    <s v="Si"/>
    <m/>
    <m/>
    <m/>
    <m/>
    <x v="2"/>
    <n v="0"/>
    <n v="0"/>
    <n v="13"/>
    <x v="1"/>
    <n v="0.27133098281181139"/>
    <m/>
    <n v="3403.5"/>
    <x v="0"/>
  </r>
  <r>
    <x v="48"/>
    <n v="46022"/>
    <x v="7105"/>
    <n v="22131"/>
    <n v="45773"/>
    <n v="45901"/>
    <s v="Ignacio Gascón"/>
    <m/>
    <s v="FASE 2"/>
    <m/>
    <n v="0"/>
    <m/>
    <m/>
    <m/>
    <m/>
    <m/>
    <m/>
    <m/>
    <m/>
    <m/>
    <m/>
    <m/>
    <m/>
    <m/>
    <m/>
    <m/>
    <m/>
    <m/>
    <m/>
    <m/>
    <x v="2"/>
    <n v="0"/>
    <n v="0"/>
    <n v="0"/>
    <x v="0"/>
    <m/>
    <m/>
    <n v="2213.1"/>
    <x v="0"/>
  </r>
  <r>
    <x v="48"/>
    <n v="46024"/>
    <x v="7106"/>
    <n v="614"/>
    <n v="45773"/>
    <n v="45901"/>
    <s v="Ignacio Gascón"/>
    <m/>
    <s v="FASE 2"/>
    <n v="45924"/>
    <n v="0"/>
    <m/>
    <m/>
    <m/>
    <m/>
    <m/>
    <m/>
    <m/>
    <m/>
    <m/>
    <m/>
    <m/>
    <m/>
    <m/>
    <m/>
    <m/>
    <m/>
    <m/>
    <m/>
    <m/>
    <x v="2"/>
    <n v="0"/>
    <n v="0"/>
    <n v="0"/>
    <x v="0"/>
    <m/>
    <m/>
    <n v="61.4"/>
    <x v="0"/>
  </r>
  <r>
    <x v="48"/>
    <n v="46025"/>
    <x v="7107"/>
    <n v="3623"/>
    <n v="45773"/>
    <n v="45901"/>
    <s v="Ignacio Gascón"/>
    <m/>
    <s v="FASE 2"/>
    <m/>
    <n v="0"/>
    <m/>
    <m/>
    <m/>
    <m/>
    <m/>
    <m/>
    <m/>
    <m/>
    <m/>
    <m/>
    <m/>
    <m/>
    <m/>
    <m/>
    <m/>
    <m/>
    <m/>
    <m/>
    <m/>
    <x v="2"/>
    <n v="0"/>
    <n v="0"/>
    <n v="0"/>
    <x v="0"/>
    <m/>
    <m/>
    <n v="362.3"/>
    <x v="0"/>
  </r>
  <r>
    <x v="48"/>
    <n v="46026"/>
    <x v="7108"/>
    <n v="1676"/>
    <n v="45773"/>
    <n v="45813"/>
    <s v="Ignacio Gascón"/>
    <s v="05/05/2025 Rechaza el registro porque no está motivado y por falta de recursos para recoger los datos"/>
    <s v="FASE 2"/>
    <m/>
    <n v="0"/>
    <m/>
    <m/>
    <m/>
    <m/>
    <m/>
    <m/>
    <n v="3000"/>
    <n v="3397"/>
    <m/>
    <m/>
    <m/>
    <m/>
    <s v="Mancomunidad de la Ribera Alta contratado con Modepran y Conexión Felina"/>
    <m/>
    <m/>
    <m/>
    <m/>
    <m/>
    <m/>
    <x v="2"/>
    <n v="0"/>
    <n v="0"/>
    <n v="3"/>
    <x v="1"/>
    <n v="1.7899761336515514"/>
    <n v="2.0268496420047732"/>
    <n v="167.6"/>
    <x v="0"/>
  </r>
  <r>
    <x v="48"/>
    <n v="46027"/>
    <x v="7109"/>
    <n v="1175"/>
    <n v="45773"/>
    <n v="45901"/>
    <s v="Ignacio Gascón"/>
    <m/>
    <s v="FASE 2"/>
    <m/>
    <n v="0"/>
    <m/>
    <m/>
    <m/>
    <m/>
    <m/>
    <m/>
    <m/>
    <m/>
    <m/>
    <m/>
    <m/>
    <m/>
    <m/>
    <m/>
    <m/>
    <m/>
    <m/>
    <m/>
    <m/>
    <x v="2"/>
    <n v="0"/>
    <n v="0"/>
    <n v="0"/>
    <x v="0"/>
    <m/>
    <m/>
    <n v="117.5"/>
    <x v="0"/>
  </r>
  <r>
    <x v="48"/>
    <n v="46023"/>
    <x v="7110"/>
    <n v="489"/>
    <n v="45774"/>
    <n v="45901"/>
    <s v="Ignacio Gascón"/>
    <m/>
    <s v="FASE 2"/>
    <m/>
    <n v="0"/>
    <m/>
    <m/>
    <m/>
    <m/>
    <m/>
    <m/>
    <m/>
    <m/>
    <m/>
    <m/>
    <m/>
    <m/>
    <m/>
    <m/>
    <m/>
    <m/>
    <m/>
    <m/>
    <m/>
    <x v="2"/>
    <n v="0"/>
    <n v="0"/>
    <n v="0"/>
    <x v="0"/>
    <m/>
    <m/>
    <n v="48.9"/>
    <x v="0"/>
  </r>
  <r>
    <x v="48"/>
    <n v="46028"/>
    <x v="7111"/>
    <n v="542"/>
    <n v="45774"/>
    <n v="45901"/>
    <s v="Ignacio Gascón"/>
    <m/>
    <s v="FASE 2"/>
    <m/>
    <n v="0"/>
    <m/>
    <m/>
    <m/>
    <m/>
    <m/>
    <m/>
    <m/>
    <m/>
    <m/>
    <m/>
    <m/>
    <m/>
    <m/>
    <m/>
    <m/>
    <m/>
    <m/>
    <m/>
    <m/>
    <x v="2"/>
    <n v="0"/>
    <n v="0"/>
    <n v="0"/>
    <x v="0"/>
    <m/>
    <m/>
    <n v="54.2"/>
    <x v="0"/>
  </r>
  <r>
    <x v="48"/>
    <n v="46029"/>
    <x v="7112"/>
    <n v="27968"/>
    <n v="45774"/>
    <n v="45828"/>
    <s v="Ignacio Gascón"/>
    <n v="45797"/>
    <s v="FASE 2"/>
    <m/>
    <n v="160"/>
    <m/>
    <n v="50"/>
    <s v="No"/>
    <m/>
    <s v="Si"/>
    <n v="50"/>
    <n v="14500"/>
    <n v="57700"/>
    <m/>
    <m/>
    <m/>
    <m/>
    <s v="Si"/>
    <s v="No"/>
    <s v="No"/>
    <m/>
    <m/>
    <m/>
    <m/>
    <x v="2"/>
    <n v="0.5"/>
    <n v="80"/>
    <n v="10"/>
    <x v="1"/>
    <n v="0.51844965675057209"/>
    <n v="2.0630720823798625"/>
    <n v="2796.8"/>
    <x v="2"/>
  </r>
  <r>
    <x v="48"/>
    <n v="46030"/>
    <x v="7113"/>
    <n v="1104"/>
    <n v="45774"/>
    <n v="45901"/>
    <s v="Ignacio Gascón"/>
    <m/>
    <s v="FASE 2"/>
    <n v="45924"/>
    <n v="0"/>
    <s v="No"/>
    <m/>
    <s v="No"/>
    <s v="No"/>
    <s v="No"/>
    <s v=""/>
    <m/>
    <m/>
    <m/>
    <m/>
    <m/>
    <m/>
    <s v="No"/>
    <s v="No"/>
    <s v="No"/>
    <m/>
    <m/>
    <m/>
    <m/>
    <x v="2"/>
    <n v="0"/>
    <n v="0"/>
    <n v="8"/>
    <x v="1"/>
    <m/>
    <m/>
    <n v="110.4"/>
    <x v="0"/>
  </r>
  <r>
    <x v="48"/>
    <n v="46031"/>
    <x v="7114"/>
    <n v="14652"/>
    <n v="45774"/>
    <n v="45901"/>
    <s v="Ignacio Gascón"/>
    <m/>
    <s v="FASE 2"/>
    <n v="45964"/>
    <n v="0"/>
    <m/>
    <m/>
    <s v="Si"/>
    <n v="45950"/>
    <m/>
    <m/>
    <m/>
    <m/>
    <m/>
    <m/>
    <m/>
    <m/>
    <m/>
    <m/>
    <m/>
    <m/>
    <m/>
    <m/>
    <m/>
    <x v="2"/>
    <n v="0"/>
    <n v="0"/>
    <n v="2"/>
    <x v="1"/>
    <m/>
    <m/>
    <n v="1465.2"/>
    <x v="0"/>
  </r>
  <r>
    <x v="48"/>
    <n v="46032"/>
    <x v="7115"/>
    <n v="7672"/>
    <n v="45774"/>
    <n v="45901"/>
    <s v="Ignacio Gascón"/>
    <m/>
    <s v="FASE 2"/>
    <m/>
    <n v="0"/>
    <m/>
    <m/>
    <m/>
    <m/>
    <m/>
    <m/>
    <m/>
    <m/>
    <m/>
    <m/>
    <m/>
    <m/>
    <m/>
    <m/>
    <m/>
    <m/>
    <m/>
    <m/>
    <m/>
    <x v="2"/>
    <n v="0"/>
    <n v="0"/>
    <n v="0"/>
    <x v="0"/>
    <m/>
    <m/>
    <n v="767.2"/>
    <x v="0"/>
  </r>
  <r>
    <x v="48"/>
    <n v="46033"/>
    <x v="7116"/>
    <n v="285"/>
    <n v="45774"/>
    <n v="45901"/>
    <s v="Ignacio Gascón"/>
    <m/>
    <s v="FASE 2"/>
    <n v="45919"/>
    <n v="0"/>
    <s v="No"/>
    <m/>
    <s v="No"/>
    <s v="No"/>
    <s v="No"/>
    <s v=""/>
    <n v="0"/>
    <n v="0"/>
    <m/>
    <m/>
    <m/>
    <m/>
    <s v="Si"/>
    <s v="No"/>
    <s v="No"/>
    <m/>
    <m/>
    <m/>
    <m/>
    <x v="2"/>
    <n v="0"/>
    <n v="0"/>
    <n v="10"/>
    <x v="1"/>
    <n v="0"/>
    <n v="0"/>
    <n v="28.5"/>
    <x v="0"/>
  </r>
  <r>
    <x v="48"/>
    <n v="46034"/>
    <x v="7117"/>
    <n v="2643"/>
    <n v="45774"/>
    <n v="45827"/>
    <s v="Ignacio Gascón"/>
    <n v="45796"/>
    <s v="FASE 2"/>
    <n v="45868"/>
    <n v="30"/>
    <n v="45778"/>
    <n v="77"/>
    <s v="Si"/>
    <n v="45197"/>
    <s v="Si"/>
    <n v="20"/>
    <n v="9000"/>
    <n v="2000"/>
    <n v="8"/>
    <n v="0"/>
    <n v="0"/>
    <n v="0"/>
    <s v="Si"/>
    <s v="Si"/>
    <s v="Si"/>
    <m/>
    <m/>
    <m/>
    <m/>
    <x v="2"/>
    <n v="0.77"/>
    <n v="23"/>
    <n v="16"/>
    <x v="2"/>
    <n v="3.4052213393870603"/>
    <n v="0.75671585319712453"/>
    <n v="264.3"/>
    <x v="1"/>
  </r>
  <r>
    <x v="48"/>
    <n v="46035"/>
    <x v="7118"/>
    <n v="9057"/>
    <n v="45774"/>
    <n v="45901"/>
    <s v="Ignacio Gascón"/>
    <m/>
    <s v="FASE 2"/>
    <m/>
    <n v="0"/>
    <m/>
    <m/>
    <m/>
    <m/>
    <m/>
    <m/>
    <m/>
    <m/>
    <m/>
    <m/>
    <m/>
    <m/>
    <m/>
    <m/>
    <m/>
    <m/>
    <m/>
    <m/>
    <m/>
    <x v="2"/>
    <n v="0"/>
    <n v="0"/>
    <n v="0"/>
    <x v="0"/>
    <m/>
    <m/>
    <n v="905.7"/>
    <x v="0"/>
  </r>
  <r>
    <x v="48"/>
    <n v="46036"/>
    <x v="7119"/>
    <n v="700"/>
    <n v="45774"/>
    <n v="45901"/>
    <s v="Ignacio Gascón"/>
    <m/>
    <s v="FASE 2"/>
    <s v="01/10/2025 Nos manda a su sede electronica"/>
    <n v="0"/>
    <m/>
    <m/>
    <m/>
    <m/>
    <m/>
    <m/>
    <m/>
    <m/>
    <m/>
    <m/>
    <m/>
    <m/>
    <m/>
    <m/>
    <m/>
    <m/>
    <m/>
    <m/>
    <m/>
    <x v="2"/>
    <n v="0"/>
    <n v="0"/>
    <n v="0"/>
    <x v="0"/>
    <m/>
    <m/>
    <n v="70"/>
    <x v="0"/>
  </r>
  <r>
    <x v="48"/>
    <n v="46037"/>
    <x v="7120"/>
    <n v="1544"/>
    <n v="45774"/>
    <n v="45901"/>
    <s v="Ignacio Gascón"/>
    <m/>
    <s v="FASE 2"/>
    <n v="45919"/>
    <n v="0"/>
    <s v="No"/>
    <m/>
    <s v="No"/>
    <s v="No"/>
    <s v="No"/>
    <s v=""/>
    <n v="1450"/>
    <n v="1450"/>
    <m/>
    <m/>
    <m/>
    <m/>
    <s v="Si"/>
    <s v="No"/>
    <s v="No"/>
    <m/>
    <m/>
    <m/>
    <m/>
    <x v="2"/>
    <n v="0"/>
    <n v="0"/>
    <n v="10"/>
    <x v="1"/>
    <n v="0.93911917098445596"/>
    <n v="0.93911917098445596"/>
    <n v="154.4"/>
    <x v="0"/>
  </r>
  <r>
    <x v="48"/>
    <n v="46017"/>
    <x v="7121"/>
    <n v="47335"/>
    <n v="45774"/>
    <n v="45814"/>
    <s v="Ignacio Gascón"/>
    <s v="06/05/25 Manda texto legal y rechaza contestar el escrito"/>
    <s v="FASE 2"/>
    <m/>
    <n v="0"/>
    <m/>
    <m/>
    <m/>
    <m/>
    <m/>
    <m/>
    <m/>
    <m/>
    <m/>
    <m/>
    <m/>
    <m/>
    <m/>
    <m/>
    <m/>
    <m/>
    <m/>
    <m/>
    <m/>
    <x v="2"/>
    <n v="0"/>
    <n v="0"/>
    <n v="0"/>
    <x v="0"/>
    <m/>
    <m/>
    <n v="4733.5"/>
    <x v="0"/>
  </r>
  <r>
    <x v="48"/>
    <n v="46038"/>
    <x v="7122"/>
    <n v="324"/>
    <n v="45774"/>
    <n v="45901"/>
    <s v="Ignacio Gascón"/>
    <m/>
    <s v="FASE 2"/>
    <m/>
    <n v="0"/>
    <m/>
    <m/>
    <m/>
    <m/>
    <m/>
    <m/>
    <m/>
    <m/>
    <m/>
    <m/>
    <m/>
    <m/>
    <m/>
    <m/>
    <m/>
    <m/>
    <m/>
    <m/>
    <m/>
    <x v="2"/>
    <n v="0"/>
    <n v="0"/>
    <n v="0"/>
    <x v="0"/>
    <m/>
    <m/>
    <n v="32.4"/>
    <x v="0"/>
  </r>
  <r>
    <x v="48"/>
    <n v="46039"/>
    <x v="7123"/>
    <n v="2595"/>
    <n v="45774"/>
    <n v="45901"/>
    <s v="Ignacio Gascón"/>
    <n v="45806"/>
    <s v="FASE 2"/>
    <s v=" No responden a ni una sola pregunta"/>
    <n v="0"/>
    <m/>
    <m/>
    <m/>
    <m/>
    <m/>
    <m/>
    <m/>
    <m/>
    <m/>
    <m/>
    <m/>
    <m/>
    <m/>
    <m/>
    <m/>
    <m/>
    <m/>
    <m/>
    <m/>
    <x v="2"/>
    <n v="0"/>
    <n v="0"/>
    <n v="0"/>
    <x v="0"/>
    <m/>
    <m/>
    <n v="259.5"/>
    <x v="0"/>
  </r>
  <r>
    <x v="48"/>
    <n v="46040"/>
    <x v="7124"/>
    <n v="1114"/>
    <n v="45774"/>
    <n v="45901"/>
    <s v="Ignacio Gascón"/>
    <m/>
    <s v="FASE 2"/>
    <m/>
    <n v="0"/>
    <m/>
    <m/>
    <m/>
    <m/>
    <m/>
    <m/>
    <m/>
    <m/>
    <m/>
    <m/>
    <m/>
    <m/>
    <m/>
    <m/>
    <m/>
    <m/>
    <m/>
    <m/>
    <m/>
    <x v="2"/>
    <n v="0"/>
    <n v="0"/>
    <n v="0"/>
    <x v="0"/>
    <m/>
    <m/>
    <n v="111.4"/>
    <x v="0"/>
  </r>
  <r>
    <x v="48"/>
    <n v="46041"/>
    <x v="7125"/>
    <n v="392"/>
    <n v="45774"/>
    <n v="45813"/>
    <s v="Ignacio Gascón"/>
    <s v="05/05/25 Afirma creer que es un error con otro municipio"/>
    <s v="FASE 2"/>
    <s v="OK"/>
    <n v="74"/>
    <n v="45474"/>
    <n v="10.81"/>
    <s v="Si."/>
    <n v="45470"/>
    <s v="No"/>
    <n v="0"/>
    <n v="8390"/>
    <n v="10140"/>
    <n v="1"/>
    <n v="0"/>
    <n v="0"/>
    <n v="1"/>
    <s v="Si."/>
    <s v="No"/>
    <s v="No"/>
    <m/>
    <m/>
    <m/>
    <m/>
    <x v="2"/>
    <n v="0.1081"/>
    <n v="8"/>
    <n v="16"/>
    <x v="2"/>
    <n v="21.403061224489797"/>
    <n v="25.867346938775512"/>
    <n v="39.200000000000003"/>
    <x v="1"/>
  </r>
  <r>
    <x v="48"/>
    <n v="46003"/>
    <x v="7126"/>
    <n v="1169"/>
    <n v="45774"/>
    <n v="45901"/>
    <s v="Ignacio Gascón"/>
    <m/>
    <s v="FASE 2"/>
    <n v="45953"/>
    <n v="138"/>
    <n v="45839"/>
    <n v="70"/>
    <s v="Si."/>
    <n v="45120"/>
    <s v="Si"/>
    <n v="25"/>
    <n v="16958.32"/>
    <n v="2100"/>
    <m/>
    <n v="25"/>
    <m/>
    <n v="10"/>
    <s v="Si. Mancomunidad"/>
    <s v="Si"/>
    <s v="Si"/>
    <m/>
    <m/>
    <m/>
    <m/>
    <x v="2"/>
    <n v="0.7"/>
    <n v="97"/>
    <n v="14"/>
    <x v="1"/>
    <n v="14.506689478186484"/>
    <n v="1.7964071856287425"/>
    <n v="116.9"/>
    <x v="1"/>
  </r>
  <r>
    <x v="48"/>
    <n v="46044"/>
    <x v="7127"/>
    <n v="5284"/>
    <n v="45774"/>
    <n v="45901"/>
    <s v="Ignacio Gascón"/>
    <m/>
    <s v="FASE 2"/>
    <n v="45926"/>
    <n v="366"/>
    <s v="No"/>
    <m/>
    <m/>
    <m/>
    <m/>
    <m/>
    <m/>
    <m/>
    <m/>
    <m/>
    <m/>
    <m/>
    <m/>
    <m/>
    <m/>
    <m/>
    <m/>
    <m/>
    <m/>
    <x v="2"/>
    <n v="0"/>
    <n v="0"/>
    <n v="2"/>
    <x v="1"/>
    <m/>
    <m/>
    <n v="528.4"/>
    <x v="1"/>
  </r>
  <r>
    <x v="48"/>
    <n v="46046"/>
    <x v="7128"/>
    <n v="1498"/>
    <n v="45774"/>
    <m/>
    <s v="Ignacio Gascón"/>
    <m/>
    <m/>
    <m/>
    <n v="0"/>
    <m/>
    <m/>
    <m/>
    <m/>
    <m/>
    <m/>
    <m/>
    <m/>
    <m/>
    <m/>
    <m/>
    <m/>
    <m/>
    <m/>
    <m/>
    <m/>
    <m/>
    <m/>
    <m/>
    <x v="2"/>
    <n v="0"/>
    <n v="0"/>
    <n v="0"/>
    <x v="0"/>
    <m/>
    <m/>
    <n v="149.80000000000001"/>
    <x v="0"/>
  </r>
  <r>
    <x v="48"/>
    <n v="46045"/>
    <x v="7129"/>
    <n v="1586"/>
    <n v="45774"/>
    <m/>
    <s v="Ignacio Gascón"/>
    <m/>
    <m/>
    <m/>
    <n v="0"/>
    <m/>
    <m/>
    <m/>
    <m/>
    <m/>
    <m/>
    <m/>
    <m/>
    <m/>
    <m/>
    <m/>
    <m/>
    <m/>
    <m/>
    <m/>
    <m/>
    <m/>
    <m/>
    <m/>
    <x v="2"/>
    <n v="0"/>
    <n v="0"/>
    <n v="0"/>
    <x v="0"/>
    <m/>
    <m/>
    <n v="158.6"/>
    <x v="0"/>
  </r>
  <r>
    <x v="48"/>
    <n v="46047"/>
    <x v="7130"/>
    <n v="640"/>
    <n v="45774"/>
    <m/>
    <s v="Ignacio Gascón"/>
    <m/>
    <m/>
    <m/>
    <n v="0"/>
    <m/>
    <m/>
    <m/>
    <m/>
    <m/>
    <m/>
    <m/>
    <m/>
    <m/>
    <m/>
    <m/>
    <m/>
    <m/>
    <m/>
    <m/>
    <m/>
    <m/>
    <m/>
    <m/>
    <x v="2"/>
    <n v="0"/>
    <n v="0"/>
    <n v="0"/>
    <x v="0"/>
    <m/>
    <m/>
    <n v="64"/>
    <x v="0"/>
  </r>
  <r>
    <x v="48"/>
    <n v="46048"/>
    <x v="7131"/>
    <n v="4943"/>
    <n v="45774"/>
    <n v="45837"/>
    <s v="Ignacio Gascón"/>
    <n v="45806"/>
    <s v="FASE 2"/>
    <m/>
    <n v="98"/>
    <n v="45737"/>
    <n v="85"/>
    <s v="Si"/>
    <n v="45417"/>
    <s v="Si"/>
    <n v="80"/>
    <m/>
    <m/>
    <n v="3"/>
    <n v="13"/>
    <n v="0"/>
    <n v="2"/>
    <s v="Si. Spama"/>
    <s v="No"/>
    <s v="No"/>
    <m/>
    <m/>
    <m/>
    <m/>
    <x v="2"/>
    <n v="0.85"/>
    <n v="83"/>
    <n v="14"/>
    <x v="1"/>
    <m/>
    <m/>
    <n v="494.3"/>
    <x v="1"/>
  </r>
  <r>
    <x v="48"/>
    <n v="46049"/>
    <x v="7132"/>
    <n v="302"/>
    <n v="45774"/>
    <m/>
    <s v="Ignacio Gascón"/>
    <m/>
    <m/>
    <m/>
    <n v="0"/>
    <m/>
    <m/>
    <m/>
    <m/>
    <m/>
    <m/>
    <m/>
    <m/>
    <m/>
    <m/>
    <m/>
    <m/>
    <m/>
    <m/>
    <m/>
    <m/>
    <m/>
    <m/>
    <m/>
    <x v="2"/>
    <n v="0"/>
    <n v="0"/>
    <n v="0"/>
    <x v="0"/>
    <m/>
    <m/>
    <n v="30.2"/>
    <x v="0"/>
  </r>
  <r>
    <x v="48"/>
    <n v="46050"/>
    <x v="7133"/>
    <n v="171"/>
    <n v="45774"/>
    <m/>
    <s v="Ignacio Gascón"/>
    <m/>
    <m/>
    <m/>
    <n v="0"/>
    <m/>
    <m/>
    <m/>
    <m/>
    <m/>
    <m/>
    <m/>
    <m/>
    <m/>
    <m/>
    <m/>
    <m/>
    <m/>
    <m/>
    <m/>
    <m/>
    <m/>
    <m/>
    <m/>
    <x v="2"/>
    <n v="0"/>
    <n v="0"/>
    <n v="0"/>
    <x v="0"/>
    <m/>
    <m/>
    <n v="17.100000000000001"/>
    <x v="0"/>
  </r>
  <r>
    <x v="48"/>
    <n v="46051"/>
    <x v="7134"/>
    <n v="12336"/>
    <n v="45774"/>
    <n v="45941"/>
    <s v="Ignacio Gascón"/>
    <m/>
    <s v="FASE 2"/>
    <n v="45968"/>
    <n v="553"/>
    <n v="45839"/>
    <n v="36.159999999999997"/>
    <s v="Si"/>
    <n v="44927"/>
    <s v="Si"/>
    <n v="0"/>
    <s v=""/>
    <s v=""/>
    <n v="45"/>
    <n v="20"/>
    <m/>
    <m/>
    <s v="No"/>
    <s v="No"/>
    <s v="No"/>
    <m/>
    <m/>
    <m/>
    <m/>
    <x v="2"/>
    <n v="0.36159999999999998"/>
    <n v="200"/>
    <n v="14"/>
    <x v="1"/>
    <m/>
    <m/>
    <n v="1233.5999999999999"/>
    <x v="1"/>
  </r>
  <r>
    <x v="48"/>
    <n v="46052"/>
    <x v="7135"/>
    <n v="661"/>
    <n v="45774"/>
    <m/>
    <s v="Ignacio Gascón"/>
    <m/>
    <m/>
    <m/>
    <n v="0"/>
    <m/>
    <m/>
    <m/>
    <m/>
    <m/>
    <m/>
    <m/>
    <m/>
    <m/>
    <m/>
    <m/>
    <m/>
    <m/>
    <m/>
    <m/>
    <m/>
    <m/>
    <m/>
    <m/>
    <x v="2"/>
    <n v="0"/>
    <n v="0"/>
    <n v="0"/>
    <x v="0"/>
    <m/>
    <m/>
    <n v="66.099999999999994"/>
    <x v="0"/>
  </r>
  <r>
    <x v="48"/>
    <n v="46053"/>
    <x v="7136"/>
    <n v="649"/>
    <n v="45774"/>
    <m/>
    <s v="Ignacio Gascón"/>
    <m/>
    <m/>
    <m/>
    <n v="0"/>
    <m/>
    <m/>
    <m/>
    <m/>
    <m/>
    <m/>
    <m/>
    <m/>
    <m/>
    <m/>
    <m/>
    <m/>
    <m/>
    <m/>
    <m/>
    <m/>
    <m/>
    <m/>
    <m/>
    <x v="2"/>
    <n v="0"/>
    <n v="0"/>
    <n v="0"/>
    <x v="0"/>
    <m/>
    <m/>
    <n v="64.900000000000006"/>
    <x v="0"/>
  </r>
  <r>
    <x v="48"/>
    <n v="46054"/>
    <x v="7137"/>
    <n v="16322"/>
    <n v="45774"/>
    <n v="45941"/>
    <s v="Ignacio Gascón"/>
    <m/>
    <s v="FASE 2"/>
    <m/>
    <n v="0"/>
    <m/>
    <m/>
    <m/>
    <m/>
    <m/>
    <m/>
    <m/>
    <m/>
    <m/>
    <m/>
    <m/>
    <m/>
    <m/>
    <m/>
    <m/>
    <m/>
    <m/>
    <m/>
    <m/>
    <x v="2"/>
    <n v="0"/>
    <n v="0"/>
    <n v="0"/>
    <x v="0"/>
    <m/>
    <m/>
    <n v="1632.2"/>
    <x v="0"/>
  </r>
  <r>
    <x v="48"/>
    <n v="46055"/>
    <x v="7138"/>
    <n v="1907"/>
    <n v="45774"/>
    <m/>
    <s v="Ignacio Gascón"/>
    <m/>
    <m/>
    <m/>
    <n v="0"/>
    <m/>
    <m/>
    <m/>
    <m/>
    <m/>
    <m/>
    <m/>
    <m/>
    <m/>
    <m/>
    <m/>
    <m/>
    <m/>
    <m/>
    <m/>
    <m/>
    <m/>
    <m/>
    <m/>
    <x v="2"/>
    <n v="0"/>
    <n v="0"/>
    <n v="0"/>
    <x v="0"/>
    <m/>
    <m/>
    <n v="190.7"/>
    <x v="0"/>
  </r>
  <r>
    <x v="48"/>
    <n v="46056"/>
    <x v="7139"/>
    <n v="209"/>
    <n v="45774"/>
    <m/>
    <s v="Ignacio Gascón"/>
    <m/>
    <m/>
    <m/>
    <n v="0"/>
    <m/>
    <m/>
    <m/>
    <m/>
    <m/>
    <m/>
    <m/>
    <m/>
    <m/>
    <m/>
    <m/>
    <m/>
    <m/>
    <m/>
    <m/>
    <m/>
    <m/>
    <m/>
    <m/>
    <x v="2"/>
    <n v="0"/>
    <n v="0"/>
    <n v="0"/>
    <x v="0"/>
    <m/>
    <m/>
    <n v="20.9"/>
    <x v="0"/>
  </r>
  <r>
    <x v="48"/>
    <n v="46057"/>
    <x v="7140"/>
    <n v="605"/>
    <n v="45774"/>
    <m/>
    <s v="Ignacio Gascón"/>
    <m/>
    <m/>
    <m/>
    <n v="0"/>
    <m/>
    <m/>
    <m/>
    <m/>
    <m/>
    <m/>
    <m/>
    <m/>
    <m/>
    <m/>
    <m/>
    <m/>
    <m/>
    <m/>
    <m/>
    <m/>
    <m/>
    <m/>
    <m/>
    <x v="2"/>
    <n v="0"/>
    <n v="0"/>
    <n v="0"/>
    <x v="0"/>
    <m/>
    <m/>
    <n v="60.5"/>
    <x v="0"/>
  </r>
  <r>
    <x v="48"/>
    <n v="46904"/>
    <x v="7141"/>
    <n v="1144"/>
    <n v="45774"/>
    <m/>
    <s v="Ignacio Gascón"/>
    <m/>
    <m/>
    <m/>
    <n v="0"/>
    <m/>
    <m/>
    <m/>
    <m/>
    <m/>
    <m/>
    <m/>
    <m/>
    <m/>
    <m/>
    <m/>
    <m/>
    <m/>
    <m/>
    <m/>
    <m/>
    <m/>
    <m/>
    <m/>
    <x v="2"/>
    <n v="0"/>
    <n v="0"/>
    <n v="0"/>
    <x v="0"/>
    <m/>
    <m/>
    <n v="114.4"/>
    <x v="0"/>
  </r>
  <r>
    <x v="48"/>
    <n v="46060"/>
    <x v="7142"/>
    <n v="12130"/>
    <n v="45774"/>
    <n v="45941"/>
    <s v="Ignacio Gascón"/>
    <m/>
    <s v="FASE 2"/>
    <n v="45951"/>
    <n v="0"/>
    <m/>
    <m/>
    <s v="Si"/>
    <n v="45838"/>
    <m/>
    <m/>
    <m/>
    <n v="19294.240000000002"/>
    <n v="14"/>
    <n v="11"/>
    <m/>
    <m/>
    <m/>
    <m/>
    <m/>
    <m/>
    <m/>
    <m/>
    <m/>
    <x v="2"/>
    <n v="0"/>
    <n v="0"/>
    <n v="5"/>
    <x v="1"/>
    <m/>
    <n v="1.5906215993404782"/>
    <n v="1213"/>
    <x v="0"/>
  </r>
  <r>
    <x v="48"/>
    <n v="46059"/>
    <x v="7143"/>
    <n v="1560"/>
    <n v="45774"/>
    <n v="45821"/>
    <s v="Ignacio Gascón"/>
    <n v="45790"/>
    <s v="FASE 2"/>
    <n v="45854"/>
    <n v="0"/>
    <s v="No"/>
    <m/>
    <s v="Sí"/>
    <n v="45763"/>
    <s v="No"/>
    <s v=""/>
    <m/>
    <m/>
    <n v="0"/>
    <n v="0"/>
    <n v="0"/>
    <n v="0"/>
    <s v="Si"/>
    <s v="Si"/>
    <s v="Si"/>
    <m/>
    <m/>
    <m/>
    <m/>
    <x v="2"/>
    <n v="0"/>
    <n v="0"/>
    <n v="12"/>
    <x v="1"/>
    <m/>
    <m/>
    <n v="156"/>
    <x v="0"/>
  </r>
  <r>
    <x v="48"/>
    <n v="46058"/>
    <x v="7144"/>
    <n v="2318"/>
    <n v="45774"/>
    <m/>
    <s v="Ignacio Gascón"/>
    <m/>
    <m/>
    <m/>
    <n v="0"/>
    <m/>
    <m/>
    <m/>
    <m/>
    <m/>
    <m/>
    <m/>
    <m/>
    <m/>
    <m/>
    <m/>
    <m/>
    <m/>
    <m/>
    <m/>
    <m/>
    <m/>
    <m/>
    <m/>
    <x v="2"/>
    <n v="0"/>
    <n v="0"/>
    <n v="0"/>
    <x v="0"/>
    <m/>
    <m/>
    <n v="231.8"/>
    <x v="0"/>
  </r>
  <r>
    <x v="48"/>
    <n v="46061"/>
    <x v="7145"/>
    <n v="502"/>
    <n v="45774"/>
    <m/>
    <s v="Ignacio Gascón"/>
    <m/>
    <m/>
    <m/>
    <n v="0"/>
    <m/>
    <m/>
    <m/>
    <m/>
    <m/>
    <m/>
    <m/>
    <m/>
    <m/>
    <m/>
    <m/>
    <m/>
    <m/>
    <m/>
    <m/>
    <m/>
    <m/>
    <m/>
    <m/>
    <x v="2"/>
    <n v="0"/>
    <n v="0"/>
    <n v="0"/>
    <x v="0"/>
    <m/>
    <m/>
    <n v="50.2"/>
    <x v="0"/>
  </r>
  <r>
    <x v="48"/>
    <n v="46062"/>
    <x v="7146"/>
    <n v="5695"/>
    <n v="45774"/>
    <m/>
    <s v="Ignacio Gascón"/>
    <m/>
    <m/>
    <m/>
    <n v="0"/>
    <m/>
    <m/>
    <m/>
    <m/>
    <m/>
    <m/>
    <m/>
    <m/>
    <m/>
    <m/>
    <m/>
    <m/>
    <m/>
    <m/>
    <m/>
    <m/>
    <m/>
    <m/>
    <m/>
    <x v="2"/>
    <n v="0"/>
    <n v="0"/>
    <n v="0"/>
    <x v="0"/>
    <m/>
    <m/>
    <n v="569.5"/>
    <x v="0"/>
  </r>
  <r>
    <x v="48"/>
    <n v="46063"/>
    <x v="7147"/>
    <n v="2316"/>
    <n v="45774"/>
    <m/>
    <s v="Ignacio Gascón"/>
    <m/>
    <m/>
    <m/>
    <n v="0"/>
    <m/>
    <m/>
    <m/>
    <m/>
    <m/>
    <m/>
    <m/>
    <m/>
    <m/>
    <m/>
    <m/>
    <m/>
    <m/>
    <m/>
    <m/>
    <m/>
    <m/>
    <m/>
    <m/>
    <x v="2"/>
    <n v="0"/>
    <n v="0"/>
    <n v="0"/>
    <x v="0"/>
    <m/>
    <m/>
    <n v="231.6"/>
    <x v="0"/>
  </r>
  <r>
    <x v="48"/>
    <n v="46064"/>
    <x v="7148"/>
    <n v="665"/>
    <n v="45774"/>
    <m/>
    <s v="Ignacio Gascón"/>
    <m/>
    <m/>
    <m/>
    <n v="0"/>
    <m/>
    <m/>
    <m/>
    <m/>
    <m/>
    <m/>
    <m/>
    <m/>
    <m/>
    <m/>
    <m/>
    <m/>
    <m/>
    <m/>
    <m/>
    <m/>
    <m/>
    <m/>
    <m/>
    <x v="2"/>
    <n v="0"/>
    <n v="0"/>
    <n v="0"/>
    <x v="0"/>
    <m/>
    <m/>
    <n v="66.5"/>
    <x v="0"/>
  </r>
  <r>
    <x v="48"/>
    <n v="46065"/>
    <x v="7149"/>
    <n v="2091"/>
    <n v="45774"/>
    <n v="45802"/>
    <s v="Ignacio Gascón"/>
    <s v="rechazado"/>
    <s v="FASE 2"/>
    <m/>
    <n v="0"/>
    <m/>
    <m/>
    <m/>
    <m/>
    <m/>
    <m/>
    <m/>
    <m/>
    <m/>
    <m/>
    <m/>
    <m/>
    <m/>
    <m/>
    <m/>
    <m/>
    <m/>
    <m/>
    <m/>
    <x v="2"/>
    <n v="0"/>
    <n v="0"/>
    <n v="0"/>
    <x v="0"/>
    <m/>
    <m/>
    <n v="209.1"/>
    <x v="0"/>
  </r>
  <r>
    <x v="48"/>
    <n v="46066"/>
    <x v="7150"/>
    <n v="1561"/>
    <n v="45774"/>
    <m/>
    <s v="Ignacio Gascón"/>
    <n v="45789"/>
    <s v="OK"/>
    <m/>
    <n v="60"/>
    <n v="45782"/>
    <n v="20"/>
    <s v="Sí"/>
    <n v="45776"/>
    <s v="Sí."/>
    <n v="0.6"/>
    <n v="0"/>
    <n v="0"/>
    <n v="3"/>
    <n v="4"/>
    <n v="0"/>
    <n v="0"/>
    <s v="Si. Spama Safor"/>
    <s v="Sí. Spama Safor"/>
    <s v="Sí. Spama Safor."/>
    <m/>
    <m/>
    <m/>
    <m/>
    <x v="2"/>
    <n v="0.2"/>
    <n v="12"/>
    <n v="16"/>
    <x v="2"/>
    <n v="0"/>
    <n v="0"/>
    <n v="156.1"/>
    <x v="1"/>
  </r>
  <r>
    <x v="48"/>
    <n v="46067"/>
    <x v="7151"/>
    <n v="2427"/>
    <n v="45774"/>
    <m/>
    <s v="Ignacio Gascón"/>
    <m/>
    <m/>
    <m/>
    <n v="0"/>
    <m/>
    <m/>
    <m/>
    <m/>
    <m/>
    <m/>
    <m/>
    <m/>
    <m/>
    <m/>
    <m/>
    <m/>
    <m/>
    <m/>
    <m/>
    <m/>
    <m/>
    <m/>
    <m/>
    <x v="2"/>
    <n v="0"/>
    <n v="0"/>
    <n v="0"/>
    <x v="0"/>
    <m/>
    <m/>
    <n v="242.7"/>
    <x v="0"/>
  </r>
  <r>
    <x v="48"/>
    <n v="46068"/>
    <x v="7152"/>
    <n v="485"/>
    <n v="45774"/>
    <m/>
    <s v="Ignacio Gascón"/>
    <m/>
    <m/>
    <m/>
    <n v="0"/>
    <m/>
    <m/>
    <m/>
    <m/>
    <m/>
    <m/>
    <m/>
    <m/>
    <m/>
    <m/>
    <m/>
    <m/>
    <m/>
    <m/>
    <m/>
    <m/>
    <m/>
    <m/>
    <m/>
    <x v="2"/>
    <n v="0"/>
    <n v="0"/>
    <n v="0"/>
    <x v="0"/>
    <m/>
    <m/>
    <n v="48.5"/>
    <x v="0"/>
  </r>
  <r>
    <x v="48"/>
    <n v="46069"/>
    <x v="7153"/>
    <n v="185"/>
    <n v="45774"/>
    <m/>
    <s v="Ignacio Gascón"/>
    <m/>
    <m/>
    <m/>
    <n v="0"/>
    <m/>
    <m/>
    <m/>
    <m/>
    <m/>
    <m/>
    <m/>
    <m/>
    <m/>
    <m/>
    <m/>
    <m/>
    <m/>
    <m/>
    <m/>
    <m/>
    <m/>
    <m/>
    <m/>
    <x v="2"/>
    <n v="0"/>
    <n v="0"/>
    <n v="0"/>
    <x v="0"/>
    <m/>
    <m/>
    <n v="18.5"/>
    <x v="0"/>
  </r>
  <r>
    <x v="48"/>
    <n v="46070"/>
    <x v="7154"/>
    <n v="27584"/>
    <n v="45774"/>
    <n v="45872"/>
    <s v="Ignacio Gascón"/>
    <m/>
    <s v="FASE 2"/>
    <s v="01/10/2025 Vacio"/>
    <n v="0"/>
    <m/>
    <m/>
    <m/>
    <m/>
    <m/>
    <m/>
    <m/>
    <m/>
    <m/>
    <m/>
    <m/>
    <m/>
    <m/>
    <m/>
    <m/>
    <m/>
    <m/>
    <m/>
    <m/>
    <x v="2"/>
    <n v="0"/>
    <n v="0"/>
    <n v="0"/>
    <x v="0"/>
    <m/>
    <m/>
    <n v="2758.4"/>
    <x v="0"/>
  </r>
  <r>
    <x v="48"/>
    <n v="46071"/>
    <x v="7155"/>
    <n v="560"/>
    <n v="45774"/>
    <m/>
    <s v="Ignacio Gascón"/>
    <m/>
    <m/>
    <m/>
    <n v="0"/>
    <m/>
    <m/>
    <m/>
    <m/>
    <m/>
    <m/>
    <m/>
    <m/>
    <m/>
    <m/>
    <m/>
    <m/>
    <m/>
    <m/>
    <m/>
    <m/>
    <m/>
    <m/>
    <m/>
    <x v="2"/>
    <n v="0"/>
    <n v="0"/>
    <n v="0"/>
    <x v="0"/>
    <m/>
    <m/>
    <n v="56"/>
    <x v="0"/>
  </r>
  <r>
    <x v="48"/>
    <n v="46072"/>
    <x v="7156"/>
    <n v="4148"/>
    <n v="45774"/>
    <n v="45810"/>
    <s v="Ignacio Gascón"/>
    <s v="02/05/25 Pide motivar la consulta de datos públicos para tramitarla"/>
    <s v="FASE 2"/>
    <s v="30/06/2025 me dice que el ayuntamiento a ellos sí les ha mandado la info"/>
    <n v="0"/>
    <m/>
    <m/>
    <m/>
    <m/>
    <m/>
    <m/>
    <m/>
    <m/>
    <m/>
    <m/>
    <m/>
    <m/>
    <m/>
    <m/>
    <m/>
    <m/>
    <m/>
    <m/>
    <m/>
    <x v="2"/>
    <n v="0"/>
    <n v="0"/>
    <n v="0"/>
    <x v="0"/>
    <m/>
    <m/>
    <n v="414.8"/>
    <x v="0"/>
  </r>
  <r>
    <x v="48"/>
    <n v="46073"/>
    <x v="7157"/>
    <n v="1333"/>
    <n v="45774"/>
    <m/>
    <s v="Ignacio Gascón"/>
    <m/>
    <m/>
    <m/>
    <n v="0"/>
    <m/>
    <m/>
    <m/>
    <m/>
    <m/>
    <m/>
    <m/>
    <m/>
    <m/>
    <m/>
    <m/>
    <m/>
    <m/>
    <m/>
    <m/>
    <m/>
    <m/>
    <m/>
    <m/>
    <x v="2"/>
    <n v="0"/>
    <n v="0"/>
    <n v="0"/>
    <x v="0"/>
    <m/>
    <m/>
    <n v="133.30000000000001"/>
    <x v="0"/>
  </r>
  <r>
    <x v="48"/>
    <n v="46074"/>
    <x v="7158"/>
    <n v="4048"/>
    <n v="45774"/>
    <m/>
    <s v="Ignacio Gascón"/>
    <n v="45791"/>
    <s v="OK"/>
    <m/>
    <n v="92"/>
    <n v="45657"/>
    <n v="85"/>
    <s v="Sí"/>
    <n v="45497"/>
    <s v="No"/>
    <n v="0"/>
    <n v="2500"/>
    <n v="0"/>
    <n v="0"/>
    <n v="0"/>
    <n v="0"/>
    <n v="1"/>
    <s v="Sí. MODEPRAN"/>
    <s v="Sí. MODEPRAN"/>
    <s v="Sí. Dejando Huellas"/>
    <m/>
    <m/>
    <m/>
    <m/>
    <x v="2"/>
    <n v="0.85"/>
    <n v="78"/>
    <n v="16"/>
    <x v="2"/>
    <n v="0.6175889328063241"/>
    <n v="0"/>
    <n v="404.8"/>
    <x v="1"/>
  </r>
  <r>
    <x v="48"/>
    <n v="46075"/>
    <x v="7159"/>
    <n v="154"/>
    <n v="45774"/>
    <m/>
    <s v="Ignacio Gascón"/>
    <m/>
    <m/>
    <m/>
    <n v="0"/>
    <m/>
    <m/>
    <m/>
    <m/>
    <m/>
    <m/>
    <m/>
    <m/>
    <m/>
    <m/>
    <m/>
    <m/>
    <m/>
    <m/>
    <m/>
    <m/>
    <m/>
    <m/>
    <m/>
    <x v="2"/>
    <n v="0"/>
    <n v="0"/>
    <n v="0"/>
    <x v="0"/>
    <m/>
    <m/>
    <n v="15.4"/>
    <x v="0"/>
  </r>
  <r>
    <x v="48"/>
    <n v="46076"/>
    <x v="7160"/>
    <n v="781"/>
    <n v="45774"/>
    <m/>
    <s v="Ignacio Gascón"/>
    <m/>
    <m/>
    <m/>
    <n v="0"/>
    <m/>
    <m/>
    <m/>
    <m/>
    <m/>
    <m/>
    <m/>
    <m/>
    <m/>
    <m/>
    <m/>
    <m/>
    <m/>
    <m/>
    <m/>
    <m/>
    <m/>
    <m/>
    <m/>
    <x v="2"/>
    <n v="0"/>
    <n v="0"/>
    <n v="0"/>
    <x v="0"/>
    <m/>
    <m/>
    <n v="78.099999999999994"/>
    <x v="0"/>
  </r>
  <r>
    <x v="48"/>
    <n v="46077"/>
    <x v="7161"/>
    <n v="9765"/>
    <n v="45777"/>
    <m/>
    <s v="Ignacio Gascón"/>
    <m/>
    <m/>
    <m/>
    <n v="0"/>
    <m/>
    <m/>
    <m/>
    <m/>
    <m/>
    <m/>
    <m/>
    <m/>
    <m/>
    <m/>
    <m/>
    <m/>
    <m/>
    <m/>
    <m/>
    <m/>
    <m/>
    <m/>
    <m/>
    <x v="2"/>
    <n v="0"/>
    <n v="0"/>
    <n v="0"/>
    <x v="0"/>
    <m/>
    <m/>
    <n v="976.5"/>
    <x v="0"/>
  </r>
  <r>
    <x v="48"/>
    <n v="46078"/>
    <x v="7162"/>
    <n v="40634"/>
    <n v="45777"/>
    <n v="45872"/>
    <s v="Ignacio Gascón"/>
    <m/>
    <s v="FASE 2"/>
    <n v="45968"/>
    <n v="166"/>
    <n v="45924"/>
    <n v="99"/>
    <s v="No"/>
    <s v="No"/>
    <s v="No"/>
    <s v=""/>
    <n v="72600"/>
    <n v="52453"/>
    <n v="41"/>
    <n v="99"/>
    <n v="2"/>
    <n v="7"/>
    <s v="Si. Protectora"/>
    <s v="Si"/>
    <s v="Si"/>
    <m/>
    <m/>
    <m/>
    <m/>
    <x v="2"/>
    <n v="0.99"/>
    <n v="164"/>
    <n v="16"/>
    <x v="2"/>
    <n v="1.7866811044937736"/>
    <n v="1.2908647930304671"/>
    <n v="4063.4"/>
    <x v="2"/>
  </r>
  <r>
    <x v="48"/>
    <n v="46079"/>
    <x v="7163"/>
    <n v="447"/>
    <n v="45774"/>
    <m/>
    <s v="Ignacio Gascón"/>
    <m/>
    <m/>
    <m/>
    <n v="0"/>
    <m/>
    <m/>
    <m/>
    <m/>
    <m/>
    <m/>
    <m/>
    <m/>
    <m/>
    <m/>
    <m/>
    <m/>
    <m/>
    <m/>
    <m/>
    <m/>
    <m/>
    <m/>
    <m/>
    <x v="2"/>
    <n v="0"/>
    <n v="0"/>
    <n v="0"/>
    <x v="0"/>
    <m/>
    <m/>
    <n v="44.7"/>
    <x v="0"/>
  </r>
  <r>
    <x v="48"/>
    <n v="46080"/>
    <x v="7164"/>
    <n v="1188"/>
    <n v="45774"/>
    <m/>
    <s v="Ignacio Gascón"/>
    <m/>
    <m/>
    <m/>
    <n v="0"/>
    <m/>
    <m/>
    <m/>
    <m/>
    <m/>
    <m/>
    <m/>
    <m/>
    <m/>
    <m/>
    <m/>
    <m/>
    <m/>
    <m/>
    <m/>
    <m/>
    <m/>
    <m/>
    <m/>
    <x v="2"/>
    <n v="0"/>
    <n v="0"/>
    <n v="0"/>
    <x v="0"/>
    <m/>
    <m/>
    <n v="118.8"/>
    <x v="0"/>
  </r>
  <r>
    <x v="48"/>
    <n v="46081"/>
    <x v="7165"/>
    <n v="13415"/>
    <n v="45774"/>
    <n v="45941"/>
    <s v="Ignacio Gascón"/>
    <m/>
    <s v="FASE 2"/>
    <m/>
    <n v="0"/>
    <m/>
    <m/>
    <m/>
    <m/>
    <m/>
    <m/>
    <m/>
    <m/>
    <m/>
    <m/>
    <m/>
    <m/>
    <m/>
    <m/>
    <m/>
    <m/>
    <m/>
    <m/>
    <m/>
    <x v="2"/>
    <n v="0"/>
    <n v="0"/>
    <n v="0"/>
    <x v="0"/>
    <m/>
    <m/>
    <n v="1341.5"/>
    <x v="0"/>
  </r>
  <r>
    <x v="48"/>
    <n v="46082"/>
    <x v="7166"/>
    <n v="7771"/>
    <n v="45774"/>
    <m/>
    <s v="Ignacio Gascón"/>
    <n v="45779"/>
    <s v="OK"/>
    <m/>
    <n v="230"/>
    <s v="?"/>
    <n v="30"/>
    <s v="No"/>
    <m/>
    <s v="No"/>
    <n v="0"/>
    <n v="25000"/>
    <n v="5000"/>
    <n v="6"/>
    <n v="0"/>
    <n v="0"/>
    <n v="40"/>
    <s v="Serproanimal recogida, Unavet Heltcare veterinario"/>
    <s v="No"/>
    <s v="No"/>
    <m/>
    <m/>
    <m/>
    <m/>
    <x v="2"/>
    <n v="0.3"/>
    <n v="69"/>
    <n v="15"/>
    <x v="1"/>
    <n v="3.2170891777120061"/>
    <n v="0.64341783554240128"/>
    <n v="777.1"/>
    <x v="1"/>
  </r>
  <r>
    <x v="48"/>
    <n v="46083"/>
    <x v="7167"/>
    <n v="21317"/>
    <n v="45774"/>
    <n v="45941"/>
    <s v="Ignacio Gascón"/>
    <m/>
    <s v="FASE 2"/>
    <m/>
    <n v="0"/>
    <m/>
    <m/>
    <m/>
    <m/>
    <m/>
    <m/>
    <m/>
    <m/>
    <m/>
    <m/>
    <m/>
    <m/>
    <m/>
    <m/>
    <m/>
    <m/>
    <m/>
    <m/>
    <m/>
    <x v="2"/>
    <n v="0"/>
    <n v="0"/>
    <n v="0"/>
    <x v="0"/>
    <m/>
    <m/>
    <n v="2131.6999999999998"/>
    <x v="0"/>
  </r>
  <r>
    <x v="48"/>
    <n v="46084"/>
    <x v="7168"/>
    <n v="1806"/>
    <n v="45774"/>
    <m/>
    <s v="Ignacio Gascón"/>
    <m/>
    <m/>
    <m/>
    <n v="0"/>
    <m/>
    <m/>
    <m/>
    <m/>
    <m/>
    <m/>
    <m/>
    <m/>
    <m/>
    <m/>
    <m/>
    <m/>
    <m/>
    <m/>
    <m/>
    <m/>
    <m/>
    <m/>
    <m/>
    <x v="2"/>
    <n v="0"/>
    <n v="0"/>
    <n v="0"/>
    <x v="0"/>
    <m/>
    <m/>
    <n v="180.6"/>
    <x v="0"/>
  </r>
  <r>
    <x v="48"/>
    <n v="46085"/>
    <x v="7169"/>
    <n v="16428"/>
    <n v="45774"/>
    <n v="45872"/>
    <s v="Ignacio Gascón"/>
    <m/>
    <s v="FASE 2"/>
    <m/>
    <n v="0"/>
    <m/>
    <m/>
    <m/>
    <m/>
    <m/>
    <m/>
    <m/>
    <m/>
    <m/>
    <m/>
    <m/>
    <m/>
    <m/>
    <m/>
    <m/>
    <m/>
    <m/>
    <m/>
    <m/>
    <x v="2"/>
    <n v="0"/>
    <n v="0"/>
    <n v="0"/>
    <x v="0"/>
    <m/>
    <m/>
    <n v="1642.8"/>
    <x v="0"/>
  </r>
  <r>
    <x v="48"/>
    <n v="46086"/>
    <x v="7170"/>
    <n v="99"/>
    <n v="45774"/>
    <m/>
    <s v="Ignacio Gascón"/>
    <m/>
    <m/>
    <m/>
    <n v="0"/>
    <m/>
    <m/>
    <m/>
    <m/>
    <m/>
    <m/>
    <m/>
    <m/>
    <m/>
    <m/>
    <m/>
    <m/>
    <m/>
    <m/>
    <m/>
    <m/>
    <m/>
    <m/>
    <m/>
    <x v="2"/>
    <n v="0"/>
    <n v="0"/>
    <n v="0"/>
    <x v="0"/>
    <m/>
    <m/>
    <n v="9.9"/>
    <x v="0"/>
  </r>
  <r>
    <x v="48"/>
    <n v="46087"/>
    <x v="7171"/>
    <n v="139"/>
    <n v="45774"/>
    <m/>
    <s v="Ignacio Gascón"/>
    <m/>
    <m/>
    <m/>
    <n v="0"/>
    <m/>
    <m/>
    <m/>
    <m/>
    <m/>
    <m/>
    <m/>
    <m/>
    <m/>
    <m/>
    <m/>
    <m/>
    <m/>
    <m/>
    <m/>
    <m/>
    <m/>
    <m/>
    <m/>
    <x v="2"/>
    <n v="0"/>
    <n v="0"/>
    <n v="0"/>
    <x v="0"/>
    <m/>
    <m/>
    <n v="13.9"/>
    <x v="0"/>
  </r>
  <r>
    <x v="48"/>
    <n v="46088"/>
    <x v="7172"/>
    <n v="167"/>
    <n v="45774"/>
    <m/>
    <s v="Ignacio Gascón"/>
    <m/>
    <m/>
    <m/>
    <n v="0"/>
    <m/>
    <m/>
    <m/>
    <m/>
    <m/>
    <m/>
    <m/>
    <m/>
    <m/>
    <m/>
    <m/>
    <m/>
    <m/>
    <m/>
    <m/>
    <m/>
    <m/>
    <m/>
    <m/>
    <x v="2"/>
    <n v="0"/>
    <n v="0"/>
    <n v="0"/>
    <x v="0"/>
    <m/>
    <m/>
    <n v="16.7"/>
    <x v="0"/>
  </r>
  <r>
    <x v="48"/>
    <n v="46089"/>
    <x v="7173"/>
    <n v="3113"/>
    <n v="45774"/>
    <m/>
    <s v="Ignacio Gascón"/>
    <m/>
    <m/>
    <m/>
    <n v="0"/>
    <m/>
    <m/>
    <m/>
    <m/>
    <m/>
    <m/>
    <m/>
    <m/>
    <m/>
    <m/>
    <m/>
    <m/>
    <m/>
    <m/>
    <m/>
    <m/>
    <m/>
    <m/>
    <m/>
    <x v="2"/>
    <n v="0"/>
    <n v="0"/>
    <n v="0"/>
    <x v="0"/>
    <m/>
    <m/>
    <n v="311.3"/>
    <x v="0"/>
  </r>
  <r>
    <x v="48"/>
    <n v="46090"/>
    <x v="7174"/>
    <n v="2352"/>
    <n v="45774"/>
    <m/>
    <s v="Ignacio Gascón"/>
    <m/>
    <m/>
    <m/>
    <n v="0"/>
    <m/>
    <m/>
    <m/>
    <m/>
    <m/>
    <m/>
    <m/>
    <m/>
    <m/>
    <m/>
    <m/>
    <m/>
    <m/>
    <m/>
    <m/>
    <m/>
    <m/>
    <m/>
    <m/>
    <x v="2"/>
    <n v="0"/>
    <n v="0"/>
    <n v="0"/>
    <x v="0"/>
    <m/>
    <m/>
    <n v="235.2"/>
    <x v="0"/>
  </r>
  <r>
    <x v="48"/>
    <n v="46091"/>
    <x v="7175"/>
    <n v="144"/>
    <n v="45774"/>
    <m/>
    <s v="Ignacio Gascón"/>
    <m/>
    <m/>
    <m/>
    <n v="0"/>
    <m/>
    <m/>
    <m/>
    <m/>
    <m/>
    <m/>
    <m/>
    <m/>
    <m/>
    <m/>
    <m/>
    <m/>
    <m/>
    <m/>
    <m/>
    <m/>
    <m/>
    <m/>
    <m/>
    <x v="2"/>
    <n v="0"/>
    <n v="0"/>
    <n v="0"/>
    <x v="0"/>
    <m/>
    <m/>
    <n v="14.4"/>
    <x v="0"/>
  </r>
  <r>
    <x v="48"/>
    <n v="46092"/>
    <x v="7176"/>
    <n v="287"/>
    <n v="45774"/>
    <m/>
    <s v="Ignacio Gascón"/>
    <m/>
    <m/>
    <m/>
    <n v="0"/>
    <m/>
    <m/>
    <m/>
    <m/>
    <m/>
    <m/>
    <m/>
    <m/>
    <m/>
    <m/>
    <m/>
    <m/>
    <m/>
    <m/>
    <m/>
    <m/>
    <m/>
    <m/>
    <m/>
    <x v="2"/>
    <n v="0"/>
    <n v="0"/>
    <n v="0"/>
    <x v="0"/>
    <m/>
    <m/>
    <n v="28.7"/>
    <x v="0"/>
  </r>
  <r>
    <x v="48"/>
    <n v="46093"/>
    <x v="7177"/>
    <n v="2967"/>
    <n v="45774"/>
    <m/>
    <s v="Ignacio Gascón"/>
    <m/>
    <m/>
    <m/>
    <n v="0"/>
    <m/>
    <m/>
    <m/>
    <m/>
    <m/>
    <m/>
    <m/>
    <m/>
    <m/>
    <m/>
    <m/>
    <m/>
    <m/>
    <m/>
    <m/>
    <m/>
    <m/>
    <m/>
    <m/>
    <x v="2"/>
    <n v="0"/>
    <n v="0"/>
    <n v="0"/>
    <x v="0"/>
    <m/>
    <m/>
    <n v="296.7"/>
    <x v="0"/>
  </r>
  <r>
    <x v="48"/>
    <n v="46094"/>
    <x v="7178"/>
    <n v="30142"/>
    <n v="45774"/>
    <n v="45872"/>
    <s v="Ignacio Gascón"/>
    <m/>
    <s v="FASE 2"/>
    <n v="45925"/>
    <n v="576"/>
    <n v="45772"/>
    <n v="60"/>
    <s v="Si"/>
    <n v="45117"/>
    <s v="No"/>
    <s v=""/>
    <n v="11400"/>
    <n v="11400"/>
    <n v="6"/>
    <n v="8"/>
    <m/>
    <m/>
    <s v="Si Moderpran"/>
    <s v="Si"/>
    <s v="Si"/>
    <m/>
    <m/>
    <m/>
    <m/>
    <x v="2"/>
    <n v="0.6"/>
    <n v="346"/>
    <n v="14"/>
    <x v="1"/>
    <n v="0.37820980691394068"/>
    <n v="0.37820980691394068"/>
    <n v="3014.2"/>
    <x v="1"/>
  </r>
  <r>
    <x v="48"/>
    <n v="46095"/>
    <x v="7179"/>
    <n v="720"/>
    <n v="45774"/>
    <m/>
    <s v="Ignacio Gascón"/>
    <m/>
    <m/>
    <m/>
    <n v="0"/>
    <m/>
    <m/>
    <m/>
    <m/>
    <m/>
    <m/>
    <m/>
    <m/>
    <m/>
    <m/>
    <m/>
    <m/>
    <m/>
    <m/>
    <m/>
    <m/>
    <m/>
    <m/>
    <m/>
    <x v="2"/>
    <n v="0"/>
    <n v="0"/>
    <n v="0"/>
    <x v="0"/>
    <m/>
    <m/>
    <n v="72"/>
    <x v="0"/>
  </r>
  <r>
    <x v="48"/>
    <n v="46096"/>
    <x v="7180"/>
    <n v="367"/>
    <n v="45774"/>
    <m/>
    <s v="Ignacio Gascón"/>
    <m/>
    <m/>
    <m/>
    <n v="0"/>
    <m/>
    <m/>
    <m/>
    <m/>
    <m/>
    <m/>
    <m/>
    <m/>
    <m/>
    <m/>
    <m/>
    <m/>
    <m/>
    <m/>
    <m/>
    <m/>
    <m/>
    <m/>
    <m/>
    <x v="2"/>
    <n v="0"/>
    <n v="0"/>
    <n v="0"/>
    <x v="0"/>
    <m/>
    <m/>
    <n v="36.700000000000003"/>
    <x v="0"/>
  </r>
  <r>
    <x v="48"/>
    <n v="46107"/>
    <x v="7181"/>
    <n v="2439"/>
    <n v="45774"/>
    <m/>
    <s v="Ignacio Gascón"/>
    <m/>
    <m/>
    <m/>
    <n v="0"/>
    <m/>
    <m/>
    <m/>
    <m/>
    <m/>
    <m/>
    <m/>
    <m/>
    <m/>
    <m/>
    <m/>
    <m/>
    <m/>
    <m/>
    <m/>
    <m/>
    <m/>
    <m/>
    <m/>
    <x v="2"/>
    <n v="0"/>
    <n v="0"/>
    <n v="0"/>
    <x v="0"/>
    <m/>
    <m/>
    <n v="243.9"/>
    <x v="0"/>
  </r>
  <r>
    <x v="48"/>
    <n v="46106"/>
    <x v="7182"/>
    <n v="1677"/>
    <n v="45774"/>
    <m/>
    <s v="Ignacio Gascón"/>
    <m/>
    <m/>
    <m/>
    <n v="0"/>
    <m/>
    <m/>
    <m/>
    <m/>
    <m/>
    <m/>
    <m/>
    <m/>
    <m/>
    <m/>
    <m/>
    <m/>
    <m/>
    <m/>
    <m/>
    <m/>
    <m/>
    <m/>
    <m/>
    <x v="2"/>
    <n v="0"/>
    <n v="0"/>
    <n v="0"/>
    <x v="0"/>
    <m/>
    <m/>
    <n v="167.7"/>
    <x v="0"/>
  </r>
  <r>
    <x v="48"/>
    <n v="46108"/>
    <x v="7183"/>
    <n v="491"/>
    <n v="45774"/>
    <m/>
    <s v="Ignacio Gascón"/>
    <m/>
    <m/>
    <m/>
    <n v="0"/>
    <m/>
    <m/>
    <m/>
    <m/>
    <m/>
    <m/>
    <m/>
    <m/>
    <m/>
    <m/>
    <m/>
    <m/>
    <m/>
    <m/>
    <m/>
    <m/>
    <m/>
    <m/>
    <m/>
    <x v="2"/>
    <n v="0"/>
    <n v="0"/>
    <n v="0"/>
    <x v="0"/>
    <m/>
    <m/>
    <n v="49.1"/>
    <x v="0"/>
  </r>
  <r>
    <x v="48"/>
    <n v="46109"/>
    <x v="7184"/>
    <n v="9022"/>
    <n v="45774"/>
    <m/>
    <s v="Ignacio Gascón"/>
    <m/>
    <m/>
    <m/>
    <n v="0"/>
    <m/>
    <m/>
    <m/>
    <m/>
    <m/>
    <m/>
    <m/>
    <m/>
    <m/>
    <m/>
    <m/>
    <m/>
    <m/>
    <m/>
    <m/>
    <m/>
    <m/>
    <m/>
    <m/>
    <x v="2"/>
    <n v="0"/>
    <n v="0"/>
    <n v="0"/>
    <x v="0"/>
    <m/>
    <m/>
    <n v="902.2"/>
    <x v="0"/>
  </r>
  <r>
    <x v="48"/>
    <n v="46111"/>
    <x v="7185"/>
    <n v="17245"/>
    <n v="45776"/>
    <n v="45816"/>
    <s v="Ignacio Gascón"/>
    <s v="08/05/25 no detalla partidas presupuestarias y número de animales recogidos?"/>
    <s v="FASE 2"/>
    <m/>
    <n v="1909"/>
    <s v="04/25"/>
    <n v="10"/>
    <s v="Sí"/>
    <n v="45492"/>
    <s v="No"/>
    <n v="0"/>
    <n v="7500"/>
    <n v="7500"/>
    <m/>
    <m/>
    <m/>
    <m/>
    <s v="No"/>
    <s v="Sí"/>
    <s v="No"/>
    <m/>
    <m/>
    <m/>
    <m/>
    <x v="2"/>
    <n v="0.1"/>
    <n v="191"/>
    <n v="12"/>
    <x v="1"/>
    <n v="0.4349086691794723"/>
    <n v="0.4349086691794723"/>
    <n v="1724.5"/>
    <x v="1"/>
  </r>
  <r>
    <x v="48"/>
    <n v="46112"/>
    <x v="7186"/>
    <n v="677"/>
    <n v="45776"/>
    <m/>
    <s v="Ignacio Gascón"/>
    <m/>
    <m/>
    <m/>
    <n v="0"/>
    <m/>
    <m/>
    <m/>
    <m/>
    <m/>
    <m/>
    <m/>
    <m/>
    <m/>
    <m/>
    <m/>
    <m/>
    <m/>
    <m/>
    <m/>
    <m/>
    <m/>
    <m/>
    <m/>
    <x v="2"/>
    <n v="0"/>
    <n v="0"/>
    <n v="0"/>
    <x v="0"/>
    <m/>
    <m/>
    <n v="67.7"/>
    <x v="0"/>
  </r>
  <r>
    <x v="48"/>
    <n v="46097"/>
    <x v="7187"/>
    <n v="1123"/>
    <n v="45776"/>
    <m/>
    <s v="Ignacio Gascón"/>
    <m/>
    <m/>
    <m/>
    <n v="0"/>
    <m/>
    <m/>
    <m/>
    <m/>
    <m/>
    <m/>
    <m/>
    <m/>
    <m/>
    <m/>
    <m/>
    <m/>
    <m/>
    <m/>
    <m/>
    <m/>
    <m/>
    <m/>
    <m/>
    <x v="2"/>
    <n v="0"/>
    <n v="0"/>
    <n v="0"/>
    <x v="0"/>
    <m/>
    <m/>
    <n v="112.3"/>
    <x v="0"/>
  </r>
  <r>
    <x v="48"/>
    <n v="46098"/>
    <x v="7188"/>
    <n v="3173"/>
    <n v="45776"/>
    <m/>
    <s v="Ignacio Gascón"/>
    <m/>
    <m/>
    <m/>
    <n v="0"/>
    <m/>
    <m/>
    <m/>
    <m/>
    <m/>
    <m/>
    <m/>
    <m/>
    <m/>
    <m/>
    <m/>
    <m/>
    <m/>
    <m/>
    <m/>
    <m/>
    <m/>
    <m/>
    <m/>
    <x v="2"/>
    <n v="0"/>
    <n v="0"/>
    <n v="0"/>
    <x v="0"/>
    <m/>
    <m/>
    <n v="317.3"/>
    <x v="0"/>
  </r>
  <r>
    <x v="48"/>
    <n v="46099"/>
    <x v="7189"/>
    <n v="758"/>
    <n v="45776"/>
    <m/>
    <s v="Ignacio Gascón"/>
    <m/>
    <m/>
    <m/>
    <n v="0"/>
    <m/>
    <m/>
    <m/>
    <m/>
    <m/>
    <m/>
    <m/>
    <m/>
    <m/>
    <m/>
    <m/>
    <m/>
    <m/>
    <m/>
    <m/>
    <m/>
    <m/>
    <m/>
    <m/>
    <x v="2"/>
    <n v="0"/>
    <n v="0"/>
    <n v="0"/>
    <x v="0"/>
    <m/>
    <m/>
    <n v="75.8"/>
    <x v="0"/>
  </r>
  <r>
    <x v="48"/>
    <n v="46100"/>
    <x v="7190"/>
    <n v="311"/>
    <n v="45776"/>
    <m/>
    <s v="Ignacio Gascón"/>
    <m/>
    <m/>
    <m/>
    <n v="0"/>
    <m/>
    <m/>
    <m/>
    <m/>
    <m/>
    <m/>
    <m/>
    <m/>
    <m/>
    <m/>
    <m/>
    <m/>
    <m/>
    <m/>
    <m/>
    <m/>
    <m/>
    <m/>
    <m/>
    <x v="2"/>
    <n v="0"/>
    <n v="0"/>
    <n v="0"/>
    <x v="0"/>
    <m/>
    <m/>
    <n v="31.1"/>
    <x v="0"/>
  </r>
  <r>
    <x v="48"/>
    <n v="46105"/>
    <x v="7191"/>
    <n v="24181"/>
    <n v="45776"/>
    <n v="45941"/>
    <s v="Ignacio Gascón"/>
    <m/>
    <s v="FASE 2"/>
    <m/>
    <n v="0"/>
    <m/>
    <m/>
    <m/>
    <m/>
    <m/>
    <m/>
    <m/>
    <m/>
    <m/>
    <m/>
    <m/>
    <m/>
    <m/>
    <m/>
    <m/>
    <m/>
    <m/>
    <m/>
    <m/>
    <x v="2"/>
    <n v="0"/>
    <n v="0"/>
    <n v="0"/>
    <x v="0"/>
    <m/>
    <m/>
    <n v="2418.1"/>
    <x v="0"/>
  </r>
  <r>
    <x v="48"/>
    <n v="46113"/>
    <x v="7192"/>
    <n v="3419"/>
    <n v="45776"/>
    <m/>
    <s v="Ignacio Gascón"/>
    <m/>
    <m/>
    <m/>
    <n v="0"/>
    <m/>
    <m/>
    <m/>
    <m/>
    <m/>
    <m/>
    <m/>
    <m/>
    <m/>
    <m/>
    <m/>
    <m/>
    <m/>
    <m/>
    <m/>
    <m/>
    <m/>
    <m/>
    <m/>
    <x v="2"/>
    <n v="0"/>
    <n v="0"/>
    <n v="0"/>
    <x v="0"/>
    <m/>
    <m/>
    <n v="341.9"/>
    <x v="0"/>
  </r>
  <r>
    <x v="48"/>
    <n v="46114"/>
    <x v="7193"/>
    <n v="691"/>
    <n v="45776"/>
    <m/>
    <s v="Ignacio Gascón"/>
    <m/>
    <m/>
    <m/>
    <n v="0"/>
    <m/>
    <m/>
    <m/>
    <m/>
    <m/>
    <m/>
    <m/>
    <m/>
    <m/>
    <m/>
    <m/>
    <m/>
    <m/>
    <m/>
    <m/>
    <m/>
    <m/>
    <m/>
    <m/>
    <x v="2"/>
    <n v="0"/>
    <n v="0"/>
    <n v="0"/>
    <x v="0"/>
    <m/>
    <m/>
    <n v="69.099999999999994"/>
    <x v="0"/>
  </r>
  <r>
    <x v="48"/>
    <n v="46115"/>
    <x v="7194"/>
    <n v="338"/>
    <n v="45776"/>
    <m/>
    <s v="Ignacio Gascón"/>
    <m/>
    <m/>
    <m/>
    <n v="0"/>
    <m/>
    <m/>
    <m/>
    <m/>
    <m/>
    <m/>
    <m/>
    <m/>
    <m/>
    <m/>
    <m/>
    <m/>
    <m/>
    <m/>
    <m/>
    <m/>
    <m/>
    <m/>
    <m/>
    <x v="2"/>
    <n v="0"/>
    <n v="0"/>
    <n v="0"/>
    <x v="0"/>
    <m/>
    <m/>
    <n v="33.799999999999997"/>
    <x v="0"/>
  </r>
  <r>
    <x v="48"/>
    <n v="46116"/>
    <x v="7195"/>
    <n v="19597"/>
    <n v="45776"/>
    <n v="45941"/>
    <s v="Ignacio Gascón"/>
    <m/>
    <s v="FASE 2"/>
    <m/>
    <n v="0"/>
    <m/>
    <m/>
    <m/>
    <m/>
    <m/>
    <m/>
    <m/>
    <m/>
    <m/>
    <m/>
    <m/>
    <m/>
    <m/>
    <m/>
    <m/>
    <m/>
    <m/>
    <m/>
    <m/>
    <x v="2"/>
    <n v="0"/>
    <n v="0"/>
    <n v="0"/>
    <x v="0"/>
    <m/>
    <m/>
    <n v="1959.7"/>
    <x v="0"/>
  </r>
  <r>
    <x v="48"/>
    <n v="46117"/>
    <x v="7196"/>
    <n v="693"/>
    <n v="45776"/>
    <m/>
    <s v="Ignacio Gascón"/>
    <m/>
    <m/>
    <m/>
    <n v="0"/>
    <m/>
    <m/>
    <m/>
    <m/>
    <m/>
    <m/>
    <m/>
    <m/>
    <m/>
    <m/>
    <m/>
    <m/>
    <m/>
    <m/>
    <m/>
    <m/>
    <m/>
    <m/>
    <m/>
    <x v="2"/>
    <n v="0"/>
    <n v="0"/>
    <n v="0"/>
    <x v="0"/>
    <m/>
    <m/>
    <n v="69.3"/>
    <x v="0"/>
  </r>
  <r>
    <x v="48"/>
    <n v="46118"/>
    <x v="7197"/>
    <n v="4769"/>
    <n v="45776"/>
    <m/>
    <s v="Ignacio Gascón"/>
    <m/>
    <m/>
    <m/>
    <n v="0"/>
    <m/>
    <m/>
    <m/>
    <m/>
    <m/>
    <m/>
    <m/>
    <m/>
    <m/>
    <m/>
    <m/>
    <m/>
    <m/>
    <m/>
    <m/>
    <m/>
    <m/>
    <m/>
    <m/>
    <x v="2"/>
    <n v="0"/>
    <n v="0"/>
    <n v="0"/>
    <x v="0"/>
    <m/>
    <m/>
    <n v="476.9"/>
    <x v="0"/>
  </r>
  <r>
    <x v="48"/>
    <n v="46119"/>
    <x v="7198"/>
    <n v="924"/>
    <n v="45776"/>
    <m/>
    <s v="Ignacio Gascón"/>
    <m/>
    <m/>
    <m/>
    <n v="0"/>
    <m/>
    <m/>
    <m/>
    <m/>
    <m/>
    <m/>
    <m/>
    <m/>
    <m/>
    <m/>
    <m/>
    <m/>
    <m/>
    <m/>
    <m/>
    <m/>
    <m/>
    <m/>
    <m/>
    <x v="2"/>
    <n v="0"/>
    <n v="0"/>
    <n v="0"/>
    <x v="0"/>
    <m/>
    <m/>
    <n v="92.4"/>
    <x v="0"/>
  </r>
  <r>
    <x v="48"/>
    <n v="46120"/>
    <x v="7199"/>
    <n v="1631"/>
    <n v="45776"/>
    <m/>
    <s v="Ignacio Gascón"/>
    <m/>
    <m/>
    <m/>
    <n v="0"/>
    <m/>
    <m/>
    <m/>
    <m/>
    <m/>
    <m/>
    <m/>
    <m/>
    <m/>
    <m/>
    <m/>
    <m/>
    <m/>
    <m/>
    <m/>
    <m/>
    <m/>
    <m/>
    <m/>
    <x v="2"/>
    <n v="0"/>
    <n v="0"/>
    <n v="0"/>
    <x v="0"/>
    <m/>
    <m/>
    <n v="163.1"/>
    <x v="0"/>
  </r>
  <r>
    <x v="48"/>
    <n v="46121"/>
    <x v="7200"/>
    <n v="109"/>
    <n v="45776"/>
    <m/>
    <s v="Ignacio Gascón"/>
    <m/>
    <m/>
    <m/>
    <n v="0"/>
    <m/>
    <m/>
    <m/>
    <m/>
    <m/>
    <m/>
    <m/>
    <m/>
    <m/>
    <m/>
    <m/>
    <m/>
    <m/>
    <m/>
    <m/>
    <m/>
    <m/>
    <m/>
    <m/>
    <x v="2"/>
    <n v="0"/>
    <n v="0"/>
    <n v="0"/>
    <x v="0"/>
    <m/>
    <m/>
    <n v="10.9"/>
    <x v="0"/>
  </r>
  <r>
    <x v="48"/>
    <n v="46122"/>
    <x v="7201"/>
    <n v="3671"/>
    <n v="45776"/>
    <m/>
    <s v="Ignacio Gascón"/>
    <m/>
    <m/>
    <m/>
    <n v="0"/>
    <m/>
    <m/>
    <m/>
    <m/>
    <m/>
    <m/>
    <m/>
    <m/>
    <m/>
    <m/>
    <m/>
    <m/>
    <m/>
    <m/>
    <m/>
    <m/>
    <m/>
    <m/>
    <m/>
    <x v="2"/>
    <n v="0"/>
    <n v="0"/>
    <n v="0"/>
    <x v="0"/>
    <m/>
    <m/>
    <n v="367.1"/>
    <x v="0"/>
  </r>
  <r>
    <x v="48"/>
    <n v="46123"/>
    <x v="7202"/>
    <n v="2701"/>
    <n v="45776"/>
    <m/>
    <s v="Ignacio Gascón"/>
    <m/>
    <m/>
    <m/>
    <n v="0"/>
    <m/>
    <m/>
    <m/>
    <m/>
    <m/>
    <m/>
    <m/>
    <m/>
    <m/>
    <m/>
    <m/>
    <m/>
    <m/>
    <m/>
    <m/>
    <m/>
    <m/>
    <m/>
    <m/>
    <x v="2"/>
    <n v="0"/>
    <n v="0"/>
    <n v="0"/>
    <x v="0"/>
    <m/>
    <m/>
    <n v="270.10000000000002"/>
    <x v="0"/>
  </r>
  <r>
    <x v="48"/>
    <n v="46126"/>
    <x v="7203"/>
    <n v="7761"/>
    <n v="45776"/>
    <m/>
    <s v="Ignacio Gascón"/>
    <m/>
    <m/>
    <m/>
    <n v="0"/>
    <m/>
    <m/>
    <m/>
    <m/>
    <m/>
    <m/>
    <m/>
    <m/>
    <m/>
    <m/>
    <m/>
    <m/>
    <m/>
    <m/>
    <m/>
    <m/>
    <m/>
    <m/>
    <m/>
    <x v="2"/>
    <n v="0"/>
    <n v="0"/>
    <n v="0"/>
    <x v="0"/>
    <m/>
    <m/>
    <n v="776.1"/>
    <x v="0"/>
  </r>
  <r>
    <x v="48"/>
    <n v="46127"/>
    <x v="7204"/>
    <n v="3938"/>
    <n v="45776"/>
    <m/>
    <s v="Ignacio Gascón"/>
    <m/>
    <m/>
    <m/>
    <n v="0"/>
    <m/>
    <m/>
    <m/>
    <m/>
    <m/>
    <m/>
    <m/>
    <m/>
    <m/>
    <m/>
    <m/>
    <m/>
    <m/>
    <m/>
    <m/>
    <m/>
    <m/>
    <m/>
    <m/>
    <x v="2"/>
    <n v="0"/>
    <n v="0"/>
    <n v="0"/>
    <x v="0"/>
    <m/>
    <m/>
    <n v="393.8"/>
    <x v="0"/>
  </r>
  <r>
    <x v="48"/>
    <n v="46128"/>
    <x v="7205"/>
    <n v="2043"/>
    <n v="45776"/>
    <n v="45816"/>
    <s v="Ignacio Gascón"/>
    <n v="45785"/>
    <s v="OK"/>
    <m/>
    <n v="80"/>
    <n v="45725"/>
    <n v="86"/>
    <s v="Sí"/>
    <s v="25/07/0205"/>
    <s v="No"/>
    <n v="0"/>
    <n v="2750"/>
    <n v="350"/>
    <m/>
    <m/>
    <m/>
    <m/>
    <s v="Associació Natura Viva"/>
    <s v="No"/>
    <s v="No"/>
    <m/>
    <m/>
    <m/>
    <m/>
    <x v="2"/>
    <n v="0.86"/>
    <n v="69"/>
    <n v="12"/>
    <x v="1"/>
    <n v="1.3460597161037691"/>
    <n v="0.17131669114047968"/>
    <n v="204.3"/>
    <x v="1"/>
  </r>
  <r>
    <x v="48"/>
    <n v="46124"/>
    <x v="7206"/>
    <n v="947"/>
    <n v="45776"/>
    <m/>
    <s v="Ignacio Gascón"/>
    <m/>
    <m/>
    <m/>
    <n v="0"/>
    <m/>
    <m/>
    <m/>
    <m/>
    <m/>
    <m/>
    <m/>
    <m/>
    <m/>
    <m/>
    <m/>
    <m/>
    <m/>
    <m/>
    <m/>
    <m/>
    <m/>
    <m/>
    <m/>
    <x v="2"/>
    <n v="0"/>
    <n v="0"/>
    <n v="0"/>
    <x v="0"/>
    <m/>
    <m/>
    <n v="94.7"/>
    <x v="0"/>
  </r>
  <r>
    <x v="48"/>
    <n v="46125"/>
    <x v="7207"/>
    <n v="1005"/>
    <n v="45776"/>
    <m/>
    <s v="Ignacio Gascón"/>
    <m/>
    <m/>
    <m/>
    <n v="0"/>
    <m/>
    <m/>
    <m/>
    <m/>
    <m/>
    <m/>
    <m/>
    <m/>
    <m/>
    <m/>
    <m/>
    <m/>
    <m/>
    <m/>
    <m/>
    <m/>
    <m/>
    <m/>
    <m/>
    <x v="2"/>
    <n v="0"/>
    <n v="0"/>
    <n v="0"/>
    <x v="0"/>
    <m/>
    <m/>
    <n v="100.5"/>
    <x v="0"/>
  </r>
  <r>
    <x v="48"/>
    <n v="46129"/>
    <x v="7208"/>
    <n v="695"/>
    <n v="45776"/>
    <m/>
    <s v="Ignacio Gascón"/>
    <m/>
    <m/>
    <m/>
    <n v="0"/>
    <m/>
    <m/>
    <m/>
    <m/>
    <m/>
    <m/>
    <m/>
    <m/>
    <m/>
    <m/>
    <m/>
    <m/>
    <m/>
    <m/>
    <m/>
    <m/>
    <m/>
    <m/>
    <m/>
    <x v="2"/>
    <n v="0"/>
    <n v="0"/>
    <n v="0"/>
    <x v="0"/>
    <m/>
    <m/>
    <n v="69.5"/>
    <x v="0"/>
  </r>
  <r>
    <x v="48"/>
    <n v="46131"/>
    <x v="7209"/>
    <n v="80095"/>
    <n v="45776"/>
    <n v="45872"/>
    <s v="Ignacio Gascón"/>
    <m/>
    <s v="FASE 2"/>
    <n v="45919"/>
    <n v="915"/>
    <n v="45870"/>
    <n v="40"/>
    <s v="No"/>
    <s v="No"/>
    <s v="No"/>
    <s v=""/>
    <n v="71500"/>
    <n v="71500"/>
    <n v="114"/>
    <n v="132"/>
    <m/>
    <m/>
    <s v="Si"/>
    <s v="No"/>
    <s v="No"/>
    <m/>
    <m/>
    <m/>
    <m/>
    <x v="2"/>
    <n v="0.4"/>
    <n v="366"/>
    <n v="14"/>
    <x v="1"/>
    <n v="0.89268993070728508"/>
    <n v="0.89268993070728508"/>
    <n v="8009.5"/>
    <x v="1"/>
  </r>
  <r>
    <x v="48"/>
    <n v="46902"/>
    <x v="7210"/>
    <n v="429"/>
    <n v="45776"/>
    <m/>
    <s v="Ignacio Gascón"/>
    <m/>
    <m/>
    <m/>
    <n v="0"/>
    <m/>
    <m/>
    <m/>
    <m/>
    <m/>
    <m/>
    <m/>
    <m/>
    <m/>
    <m/>
    <m/>
    <m/>
    <m/>
    <m/>
    <m/>
    <m/>
    <m/>
    <m/>
    <m/>
    <x v="2"/>
    <n v="0"/>
    <n v="0"/>
    <n v="0"/>
    <x v="0"/>
    <m/>
    <m/>
    <n v="42.9"/>
    <x v="0"/>
  </r>
  <r>
    <x v="48"/>
    <n v="46130"/>
    <x v="7211"/>
    <n v="1036"/>
    <n v="45776"/>
    <m/>
    <s v="Ignacio Gascón"/>
    <s v="18/06/2025 No tienen datos de nada"/>
    <s v="FASE 2"/>
    <m/>
    <n v="0"/>
    <m/>
    <m/>
    <m/>
    <m/>
    <m/>
    <m/>
    <m/>
    <m/>
    <m/>
    <m/>
    <m/>
    <m/>
    <m/>
    <m/>
    <m/>
    <m/>
    <m/>
    <m/>
    <m/>
    <x v="2"/>
    <n v="0"/>
    <n v="0"/>
    <n v="0"/>
    <x v="0"/>
    <m/>
    <m/>
    <n v="103.6"/>
    <x v="0"/>
  </r>
  <r>
    <x v="48"/>
    <n v="46132"/>
    <x v="7212"/>
    <n v="2823"/>
    <n v="45776"/>
    <m/>
    <s v="Ignacio Gascón"/>
    <m/>
    <m/>
    <m/>
    <n v="0"/>
    <m/>
    <m/>
    <m/>
    <m/>
    <m/>
    <m/>
    <m/>
    <m/>
    <m/>
    <m/>
    <m/>
    <m/>
    <m/>
    <m/>
    <m/>
    <m/>
    <m/>
    <m/>
    <m/>
    <x v="2"/>
    <n v="0"/>
    <n v="0"/>
    <n v="0"/>
    <x v="0"/>
    <m/>
    <m/>
    <n v="282.3"/>
    <x v="0"/>
  </r>
  <r>
    <x v="48"/>
    <n v="46133"/>
    <x v="7213"/>
    <n v="560"/>
    <n v="45776"/>
    <m/>
    <s v="Ignacio Gascón"/>
    <m/>
    <m/>
    <m/>
    <n v="0"/>
    <m/>
    <m/>
    <m/>
    <m/>
    <m/>
    <m/>
    <m/>
    <m/>
    <m/>
    <m/>
    <m/>
    <m/>
    <m/>
    <m/>
    <m/>
    <m/>
    <m/>
    <m/>
    <m/>
    <x v="2"/>
    <n v="0"/>
    <n v="0"/>
    <n v="0"/>
    <x v="0"/>
    <m/>
    <m/>
    <n v="56"/>
    <x v="0"/>
  </r>
  <r>
    <x v="48"/>
    <n v="46134"/>
    <x v="7214"/>
    <n v="3887"/>
    <n v="45776"/>
    <m/>
    <s v="Ignacio Gascón"/>
    <m/>
    <m/>
    <m/>
    <n v="0"/>
    <m/>
    <m/>
    <m/>
    <m/>
    <m/>
    <m/>
    <m/>
    <m/>
    <m/>
    <m/>
    <m/>
    <m/>
    <m/>
    <m/>
    <m/>
    <m/>
    <m/>
    <m/>
    <m/>
    <x v="2"/>
    <n v="0"/>
    <n v="0"/>
    <n v="0"/>
    <x v="0"/>
    <m/>
    <m/>
    <n v="388.7"/>
    <x v="0"/>
  </r>
  <r>
    <x v="48"/>
    <n v="46135"/>
    <x v="7215"/>
    <n v="13437"/>
    <n v="45776"/>
    <n v="45941"/>
    <s v="Ignacio Gascón"/>
    <m/>
    <s v="FASE 2"/>
    <m/>
    <n v="0"/>
    <m/>
    <m/>
    <m/>
    <m/>
    <m/>
    <m/>
    <m/>
    <m/>
    <m/>
    <m/>
    <m/>
    <m/>
    <m/>
    <m/>
    <m/>
    <m/>
    <m/>
    <m/>
    <m/>
    <x v="2"/>
    <n v="0"/>
    <n v="0"/>
    <n v="0"/>
    <x v="0"/>
    <m/>
    <m/>
    <n v="1343.7"/>
    <x v="0"/>
  </r>
  <r>
    <x v="48"/>
    <n v="46136"/>
    <x v="7216"/>
    <n v="4182"/>
    <n v="45776"/>
    <m/>
    <s v="Ignacio Gascón"/>
    <m/>
    <m/>
    <m/>
    <n v="0"/>
    <m/>
    <m/>
    <m/>
    <m/>
    <m/>
    <m/>
    <m/>
    <m/>
    <m/>
    <m/>
    <m/>
    <m/>
    <m/>
    <m/>
    <m/>
    <m/>
    <m/>
    <m/>
    <m/>
    <x v="2"/>
    <n v="0"/>
    <n v="0"/>
    <n v="0"/>
    <x v="0"/>
    <m/>
    <m/>
    <n v="418.2"/>
    <x v="0"/>
  </r>
  <r>
    <x v="48"/>
    <n v="46137"/>
    <x v="7217"/>
    <n v="294"/>
    <n v="45776"/>
    <n v="45802"/>
    <s v="Ignacio Gascón"/>
    <s v="rechazado"/>
    <s v="FASE 2"/>
    <m/>
    <n v="0"/>
    <m/>
    <m/>
    <m/>
    <m/>
    <m/>
    <m/>
    <m/>
    <m/>
    <m/>
    <m/>
    <m/>
    <m/>
    <m/>
    <m/>
    <m/>
    <m/>
    <m/>
    <m/>
    <m/>
    <x v="2"/>
    <n v="0"/>
    <n v="0"/>
    <n v="0"/>
    <x v="0"/>
    <m/>
    <m/>
    <n v="29.4"/>
    <x v="0"/>
  </r>
  <r>
    <x v="48"/>
    <n v="46138"/>
    <x v="7218"/>
    <n v="468"/>
    <n v="45776"/>
    <m/>
    <s v="Ignacio Gascón"/>
    <m/>
    <m/>
    <m/>
    <n v="0"/>
    <m/>
    <m/>
    <m/>
    <m/>
    <m/>
    <m/>
    <m/>
    <m/>
    <m/>
    <m/>
    <m/>
    <m/>
    <m/>
    <m/>
    <m/>
    <m/>
    <m/>
    <m/>
    <m/>
    <x v="2"/>
    <n v="0"/>
    <n v="0"/>
    <n v="0"/>
    <x v="0"/>
    <m/>
    <m/>
    <n v="46.8"/>
    <x v="0"/>
  </r>
  <r>
    <x v="48"/>
    <n v="46139"/>
    <x v="7219"/>
    <n v="5992"/>
    <n v="45776"/>
    <m/>
    <s v="Ignacio Gascón"/>
    <m/>
    <m/>
    <m/>
    <n v="0"/>
    <m/>
    <m/>
    <m/>
    <m/>
    <m/>
    <m/>
    <m/>
    <m/>
    <m/>
    <m/>
    <m/>
    <m/>
    <m/>
    <m/>
    <m/>
    <m/>
    <m/>
    <m/>
    <m/>
    <x v="2"/>
    <n v="0"/>
    <n v="0"/>
    <n v="0"/>
    <x v="0"/>
    <m/>
    <m/>
    <n v="599.20000000000005"/>
    <x v="0"/>
  </r>
  <r>
    <x v="48"/>
    <n v="46140"/>
    <x v="7220"/>
    <n v="607"/>
    <n v="45776"/>
    <n v="45820"/>
    <s v="Ignacio Gascón"/>
    <n v="45789"/>
    <s v="FASE 2"/>
    <m/>
    <n v="30"/>
    <n v="2024"/>
    <n v="72.400000000000006"/>
    <s v="si"/>
    <n v="45337"/>
    <m/>
    <m/>
    <m/>
    <m/>
    <m/>
    <n v="3"/>
    <m/>
    <n v="2"/>
    <s v="Si. Animus Veterinaria"/>
    <s v="No"/>
    <s v="Si. Animus Veterinaria"/>
    <m/>
    <m/>
    <m/>
    <m/>
    <x v="2"/>
    <n v="0.72400000000000009"/>
    <n v="22"/>
    <n v="10"/>
    <x v="1"/>
    <m/>
    <m/>
    <n v="60.7"/>
    <x v="1"/>
  </r>
  <r>
    <x v="48"/>
    <n v="46141"/>
    <x v="7221"/>
    <n v="534"/>
    <n v="45776"/>
    <m/>
    <s v="Ignacio Gascón"/>
    <m/>
    <m/>
    <m/>
    <n v="0"/>
    <m/>
    <m/>
    <m/>
    <m/>
    <m/>
    <m/>
    <m/>
    <m/>
    <m/>
    <m/>
    <m/>
    <m/>
    <m/>
    <m/>
    <m/>
    <m/>
    <m/>
    <m/>
    <m/>
    <x v="2"/>
    <n v="0"/>
    <n v="0"/>
    <n v="0"/>
    <x v="0"/>
    <m/>
    <m/>
    <n v="53.4"/>
    <x v="0"/>
  </r>
  <r>
    <x v="48"/>
    <n v="46142"/>
    <x v="7222"/>
    <n v="803"/>
    <n v="45776"/>
    <m/>
    <s v="Ignacio Gascón"/>
    <m/>
    <m/>
    <m/>
    <n v="0"/>
    <m/>
    <m/>
    <m/>
    <m/>
    <m/>
    <m/>
    <m/>
    <m/>
    <m/>
    <m/>
    <m/>
    <m/>
    <m/>
    <m/>
    <m/>
    <m/>
    <m/>
    <m/>
    <m/>
    <x v="2"/>
    <n v="0"/>
    <n v="0"/>
    <n v="0"/>
    <x v="0"/>
    <m/>
    <m/>
    <n v="80.3"/>
    <x v="0"/>
  </r>
  <r>
    <x v="48"/>
    <n v="46144"/>
    <x v="7223"/>
    <n v="757"/>
    <n v="45776"/>
    <m/>
    <s v="Ignacio Gascón"/>
    <m/>
    <m/>
    <m/>
    <n v="0"/>
    <m/>
    <m/>
    <m/>
    <m/>
    <m/>
    <m/>
    <m/>
    <m/>
    <m/>
    <m/>
    <m/>
    <m/>
    <m/>
    <m/>
    <m/>
    <m/>
    <m/>
    <m/>
    <m/>
    <x v="2"/>
    <n v="0"/>
    <n v="0"/>
    <n v="0"/>
    <x v="0"/>
    <m/>
    <m/>
    <n v="75.7"/>
    <x v="0"/>
  </r>
  <r>
    <x v="48"/>
    <n v="46154"/>
    <x v="7224"/>
    <n v="1057"/>
    <n v="45776"/>
    <m/>
    <s v="Ignacio Gascón"/>
    <m/>
    <m/>
    <m/>
    <n v="0"/>
    <m/>
    <m/>
    <m/>
    <m/>
    <m/>
    <m/>
    <m/>
    <m/>
    <m/>
    <m/>
    <m/>
    <m/>
    <m/>
    <m/>
    <m/>
    <m/>
    <m/>
    <m/>
    <m/>
    <x v="2"/>
    <n v="0"/>
    <n v="0"/>
    <n v="0"/>
    <x v="0"/>
    <m/>
    <m/>
    <n v="105.7"/>
    <x v="0"/>
  </r>
  <r>
    <x v="48"/>
    <n v="46155"/>
    <x v="7225"/>
    <n v="1236"/>
    <n v="45776"/>
    <m/>
    <s v="Ignacio Gascón"/>
    <m/>
    <m/>
    <m/>
    <n v="0"/>
    <m/>
    <m/>
    <m/>
    <m/>
    <m/>
    <m/>
    <m/>
    <m/>
    <m/>
    <m/>
    <m/>
    <m/>
    <m/>
    <m/>
    <m/>
    <m/>
    <m/>
    <m/>
    <m/>
    <x v="2"/>
    <n v="0"/>
    <n v="0"/>
    <n v="0"/>
    <x v="0"/>
    <m/>
    <m/>
    <n v="123.6"/>
    <x v="0"/>
  </r>
  <r>
    <x v="48"/>
    <n v="46147"/>
    <x v="7226"/>
    <n v="25077"/>
    <n v="45776"/>
    <n v="45872"/>
    <s v="Ignacio Gascón"/>
    <m/>
    <s v="FASE 2"/>
    <m/>
    <n v="0"/>
    <m/>
    <m/>
    <m/>
    <m/>
    <m/>
    <m/>
    <m/>
    <m/>
    <m/>
    <m/>
    <m/>
    <m/>
    <m/>
    <m/>
    <m/>
    <m/>
    <m/>
    <m/>
    <m/>
    <x v="2"/>
    <n v="0"/>
    <n v="0"/>
    <n v="0"/>
    <x v="0"/>
    <m/>
    <m/>
    <n v="2507.6999999999998"/>
    <x v="0"/>
  </r>
  <r>
    <x v="48"/>
    <n v="46151"/>
    <x v="7227"/>
    <n v="924"/>
    <n v="45776"/>
    <m/>
    <s v="Ignacio Gascón"/>
    <m/>
    <m/>
    <m/>
    <n v="0"/>
    <m/>
    <m/>
    <m/>
    <m/>
    <m/>
    <m/>
    <m/>
    <m/>
    <m/>
    <m/>
    <m/>
    <m/>
    <m/>
    <m/>
    <m/>
    <m/>
    <m/>
    <m/>
    <m/>
    <x v="2"/>
    <n v="0"/>
    <n v="0"/>
    <n v="0"/>
    <x v="0"/>
    <m/>
    <m/>
    <n v="92.4"/>
    <x v="0"/>
  </r>
  <r>
    <x v="48"/>
    <n v="46152"/>
    <x v="7228"/>
    <n v="121"/>
    <n v="45776"/>
    <m/>
    <s v="Ignacio Gascón"/>
    <m/>
    <m/>
    <m/>
    <n v="0"/>
    <m/>
    <m/>
    <m/>
    <m/>
    <m/>
    <m/>
    <m/>
    <m/>
    <m/>
    <m/>
    <m/>
    <m/>
    <m/>
    <m/>
    <m/>
    <m/>
    <m/>
    <m/>
    <m/>
    <x v="2"/>
    <n v="0"/>
    <n v="0"/>
    <n v="0"/>
    <x v="0"/>
    <m/>
    <m/>
    <n v="12.1"/>
    <x v="0"/>
  </r>
  <r>
    <x v="48"/>
    <n v="46153"/>
    <x v="7229"/>
    <n v="586"/>
    <n v="45776"/>
    <m/>
    <s v="Ignacio Gascón"/>
    <m/>
    <m/>
    <m/>
    <n v="0"/>
    <m/>
    <m/>
    <m/>
    <m/>
    <m/>
    <m/>
    <m/>
    <m/>
    <m/>
    <m/>
    <m/>
    <m/>
    <m/>
    <m/>
    <m/>
    <m/>
    <m/>
    <m/>
    <m/>
    <x v="2"/>
    <n v="0"/>
    <n v="0"/>
    <n v="0"/>
    <x v="0"/>
    <m/>
    <m/>
    <n v="58.6"/>
    <x v="0"/>
  </r>
  <r>
    <x v="48"/>
    <n v="46156"/>
    <x v="7230"/>
    <n v="2767"/>
    <n v="45776"/>
    <n v="45802"/>
    <s v="Ignacio Gascón"/>
    <s v="rechazado"/>
    <s v="FASE 2"/>
    <m/>
    <n v="0"/>
    <m/>
    <m/>
    <m/>
    <m/>
    <m/>
    <m/>
    <m/>
    <m/>
    <m/>
    <m/>
    <m/>
    <m/>
    <m/>
    <m/>
    <m/>
    <m/>
    <m/>
    <m/>
    <m/>
    <x v="2"/>
    <n v="0"/>
    <n v="0"/>
    <n v="0"/>
    <x v="0"/>
    <m/>
    <m/>
    <n v="276.7"/>
    <x v="0"/>
  </r>
  <r>
    <x v="48"/>
    <n v="46157"/>
    <x v="7231"/>
    <n v="3736"/>
    <n v="45776"/>
    <m/>
    <s v="Ignacio Gascón"/>
    <m/>
    <m/>
    <m/>
    <n v="0"/>
    <m/>
    <m/>
    <m/>
    <m/>
    <m/>
    <m/>
    <m/>
    <m/>
    <m/>
    <m/>
    <m/>
    <m/>
    <m/>
    <m/>
    <m/>
    <m/>
    <m/>
    <m/>
    <m/>
    <x v="2"/>
    <n v="0"/>
    <n v="0"/>
    <n v="0"/>
    <x v="0"/>
    <m/>
    <m/>
    <n v="373.6"/>
    <x v="0"/>
  </r>
  <r>
    <x v="48"/>
    <n v="46150"/>
    <x v="7232"/>
    <n v="2335"/>
    <n v="45776"/>
    <m/>
    <s v="Ignacio Gascón"/>
    <m/>
    <m/>
    <m/>
    <n v="0"/>
    <m/>
    <m/>
    <m/>
    <m/>
    <m/>
    <m/>
    <m/>
    <m/>
    <m/>
    <m/>
    <m/>
    <m/>
    <m/>
    <m/>
    <m/>
    <m/>
    <m/>
    <m/>
    <m/>
    <x v="2"/>
    <n v="0"/>
    <n v="0"/>
    <n v="0"/>
    <x v="0"/>
    <m/>
    <m/>
    <n v="233.5"/>
    <x v="0"/>
  </r>
  <r>
    <x v="48"/>
    <n v="46148"/>
    <x v="7233"/>
    <n v="2186"/>
    <n v="45776"/>
    <m/>
    <s v="Ignacio Gascón"/>
    <m/>
    <m/>
    <m/>
    <n v="0"/>
    <m/>
    <m/>
    <m/>
    <m/>
    <m/>
    <m/>
    <m/>
    <m/>
    <m/>
    <m/>
    <m/>
    <m/>
    <m/>
    <m/>
    <m/>
    <m/>
    <m/>
    <m/>
    <m/>
    <x v="2"/>
    <n v="0"/>
    <n v="0"/>
    <n v="0"/>
    <x v="0"/>
    <m/>
    <m/>
    <n v="218.6"/>
    <x v="0"/>
  </r>
  <r>
    <x v="48"/>
    <n v="46149"/>
    <x v="7234"/>
    <n v="523"/>
    <n v="45776"/>
    <m/>
    <s v="Ignacio Gascón"/>
    <m/>
    <m/>
    <m/>
    <n v="0"/>
    <m/>
    <m/>
    <m/>
    <m/>
    <m/>
    <m/>
    <m/>
    <m/>
    <m/>
    <m/>
    <m/>
    <m/>
    <m/>
    <m/>
    <m/>
    <m/>
    <m/>
    <m/>
    <m/>
    <x v="2"/>
    <n v="0"/>
    <n v="0"/>
    <n v="0"/>
    <x v="0"/>
    <m/>
    <m/>
    <n v="52.3"/>
    <x v="0"/>
  </r>
  <r>
    <x v="48"/>
    <n v="46158"/>
    <x v="7235"/>
    <n v="1475"/>
    <n v="45776"/>
    <m/>
    <s v="Ignacio Gascón"/>
    <m/>
    <m/>
    <m/>
    <n v="0"/>
    <m/>
    <m/>
    <m/>
    <m/>
    <m/>
    <m/>
    <m/>
    <m/>
    <m/>
    <m/>
    <m/>
    <m/>
    <m/>
    <m/>
    <m/>
    <m/>
    <m/>
    <m/>
    <m/>
    <x v="2"/>
    <n v="0"/>
    <n v="0"/>
    <n v="0"/>
    <x v="0"/>
    <m/>
    <m/>
    <n v="147.5"/>
    <x v="0"/>
  </r>
  <r>
    <x v="48"/>
    <n v="46159"/>
    <x v="7236"/>
    <n v="32273"/>
    <n v="45776"/>
    <n v="45872"/>
    <s v="Ignacio Gascón"/>
    <m/>
    <s v="FASE 2"/>
    <n v="45918"/>
    <n v="430"/>
    <n v="45748"/>
    <n v="64"/>
    <s v="Si"/>
    <n v="45120"/>
    <s v="Si"/>
    <n v="5"/>
    <m/>
    <m/>
    <n v="22"/>
    <n v="15"/>
    <n v="2"/>
    <n v="6"/>
    <s v="Si"/>
    <s v="Si"/>
    <s v="No"/>
    <m/>
    <m/>
    <m/>
    <m/>
    <x v="2"/>
    <n v="0.64"/>
    <n v="275"/>
    <n v="14"/>
    <x v="1"/>
    <m/>
    <m/>
    <n v="3227.3"/>
    <x v="1"/>
  </r>
  <r>
    <x v="48"/>
    <n v="46160"/>
    <x v="7237"/>
    <n v="2524"/>
    <n v="45776"/>
    <m/>
    <s v="Ignacio Gascón"/>
    <m/>
    <m/>
    <m/>
    <n v="0"/>
    <m/>
    <m/>
    <m/>
    <m/>
    <m/>
    <m/>
    <m/>
    <m/>
    <m/>
    <m/>
    <m/>
    <m/>
    <m/>
    <m/>
    <m/>
    <m/>
    <m/>
    <m/>
    <m/>
    <x v="2"/>
    <n v="0"/>
    <n v="0"/>
    <n v="0"/>
    <x v="0"/>
    <m/>
    <m/>
    <n v="252.4"/>
    <x v="0"/>
  </r>
  <r>
    <x v="48"/>
    <n v="46161"/>
    <x v="7238"/>
    <n v="1921"/>
    <n v="45776"/>
    <m/>
    <s v="Ignacio Gascón"/>
    <m/>
    <m/>
    <m/>
    <n v="0"/>
    <m/>
    <m/>
    <m/>
    <m/>
    <m/>
    <m/>
    <m/>
    <m/>
    <m/>
    <m/>
    <m/>
    <m/>
    <m/>
    <m/>
    <m/>
    <m/>
    <m/>
    <m/>
    <m/>
    <x v="2"/>
    <n v="0"/>
    <n v="0"/>
    <n v="0"/>
    <x v="0"/>
    <m/>
    <m/>
    <n v="192.1"/>
    <x v="0"/>
  </r>
  <r>
    <x v="48"/>
    <n v="46162"/>
    <x v="7239"/>
    <n v="1811"/>
    <n v="45776"/>
    <m/>
    <s v="Ignacio Gascón"/>
    <m/>
    <m/>
    <m/>
    <n v="0"/>
    <m/>
    <m/>
    <m/>
    <m/>
    <m/>
    <m/>
    <m/>
    <m/>
    <m/>
    <m/>
    <m/>
    <m/>
    <m/>
    <m/>
    <m/>
    <m/>
    <m/>
    <m/>
    <m/>
    <x v="2"/>
    <n v="0"/>
    <n v="0"/>
    <n v="0"/>
    <x v="0"/>
    <m/>
    <m/>
    <n v="181.1"/>
    <x v="0"/>
  </r>
  <r>
    <x v="48"/>
    <n v="46163"/>
    <x v="7240"/>
    <n v="2653"/>
    <n v="45776"/>
    <m/>
    <s v="Ignacio Gascón"/>
    <m/>
    <m/>
    <m/>
    <n v="0"/>
    <m/>
    <m/>
    <m/>
    <m/>
    <m/>
    <m/>
    <m/>
    <m/>
    <m/>
    <m/>
    <m/>
    <m/>
    <m/>
    <m/>
    <m/>
    <m/>
    <m/>
    <m/>
    <m/>
    <x v="2"/>
    <n v="0"/>
    <n v="0"/>
    <n v="0"/>
    <x v="0"/>
    <m/>
    <m/>
    <n v="265.3"/>
    <x v="0"/>
  </r>
  <r>
    <x v="48"/>
    <n v="46164"/>
    <x v="7241"/>
    <n v="17216"/>
    <n v="45776"/>
    <n v="45941"/>
    <s v="Ignacio Gascón"/>
    <m/>
    <s v="FASE 2"/>
    <m/>
    <n v="0"/>
    <m/>
    <m/>
    <m/>
    <m/>
    <m/>
    <m/>
    <m/>
    <m/>
    <m/>
    <m/>
    <m/>
    <m/>
    <m/>
    <m/>
    <m/>
    <m/>
    <m/>
    <m/>
    <m/>
    <x v="2"/>
    <n v="0"/>
    <n v="0"/>
    <n v="0"/>
    <x v="0"/>
    <m/>
    <m/>
    <n v="1721.6"/>
    <x v="0"/>
  </r>
  <r>
    <x v="48"/>
    <n v="46165"/>
    <x v="7242"/>
    <n v="10345"/>
    <n v="45776"/>
    <m/>
    <s v="Ignacio Gascón"/>
    <m/>
    <m/>
    <m/>
    <n v="0"/>
    <m/>
    <m/>
    <m/>
    <m/>
    <m/>
    <m/>
    <m/>
    <m/>
    <m/>
    <m/>
    <m/>
    <m/>
    <m/>
    <m/>
    <m/>
    <m/>
    <m/>
    <m/>
    <m/>
    <x v="2"/>
    <n v="0"/>
    <n v="0"/>
    <n v="0"/>
    <x v="0"/>
    <m/>
    <m/>
    <n v="1034.5"/>
    <x v="0"/>
  </r>
  <r>
    <x v="48"/>
    <n v="46166"/>
    <x v="7243"/>
    <n v="10990"/>
    <n v="45776"/>
    <m/>
    <s v="Ignacio Gascón"/>
    <m/>
    <m/>
    <m/>
    <n v="0"/>
    <m/>
    <m/>
    <m/>
    <m/>
    <m/>
    <m/>
    <m/>
    <m/>
    <m/>
    <m/>
    <m/>
    <m/>
    <m/>
    <m/>
    <m/>
    <m/>
    <m/>
    <m/>
    <m/>
    <x v="2"/>
    <n v="0"/>
    <n v="0"/>
    <n v="0"/>
    <x v="0"/>
    <m/>
    <m/>
    <n v="1099"/>
    <x v="0"/>
  </r>
  <r>
    <x v="48"/>
    <n v="46167"/>
    <x v="7244"/>
    <n v="329"/>
    <n v="45776"/>
    <m/>
    <s v="Ignacio Gascón"/>
    <m/>
    <m/>
    <m/>
    <n v="0"/>
    <m/>
    <m/>
    <m/>
    <m/>
    <m/>
    <m/>
    <m/>
    <m/>
    <m/>
    <m/>
    <m/>
    <m/>
    <m/>
    <m/>
    <m/>
    <m/>
    <m/>
    <m/>
    <m/>
    <x v="2"/>
    <n v="0"/>
    <n v="0"/>
    <n v="0"/>
    <x v="0"/>
    <m/>
    <m/>
    <n v="32.9"/>
    <x v="0"/>
  </r>
  <r>
    <x v="48"/>
    <n v="46168"/>
    <x v="7245"/>
    <n v="3020"/>
    <n v="45776"/>
    <m/>
    <s v="Ignacio Gascón"/>
    <m/>
    <m/>
    <m/>
    <n v="0"/>
    <m/>
    <m/>
    <m/>
    <m/>
    <m/>
    <m/>
    <m/>
    <m/>
    <m/>
    <m/>
    <m/>
    <m/>
    <m/>
    <m/>
    <m/>
    <m/>
    <m/>
    <m/>
    <m/>
    <x v="2"/>
    <n v="0"/>
    <n v="0"/>
    <n v="0"/>
    <x v="0"/>
    <m/>
    <m/>
    <n v="302"/>
    <x v="0"/>
  </r>
  <r>
    <x v="48"/>
    <n v="46169"/>
    <x v="7246"/>
    <n v="46153"/>
    <n v="45776"/>
    <m/>
    <s v="Ignacio Gascón"/>
    <n v="45863"/>
    <s v="OK"/>
    <m/>
    <n v="379"/>
    <s v="-"/>
    <n v="61.48"/>
    <s v="No"/>
    <s v="No"/>
    <s v="No"/>
    <n v="0"/>
    <n v="0"/>
    <n v="0"/>
    <n v="5"/>
    <n v="7"/>
    <n v="0"/>
    <n v="0"/>
    <s v="Si"/>
    <s v="Si"/>
    <s v="No"/>
    <m/>
    <m/>
    <m/>
    <m/>
    <x v="2"/>
    <n v="0.61480000000000001"/>
    <n v="233"/>
    <n v="16"/>
    <x v="2"/>
    <n v="0"/>
    <n v="0"/>
    <n v="4615.3"/>
    <x v="2"/>
  </r>
  <r>
    <x v="48"/>
    <n v="46170"/>
    <x v="7247"/>
    <n v="4373"/>
    <n v="45776"/>
    <m/>
    <s v="Ignacio Gascón"/>
    <m/>
    <m/>
    <m/>
    <n v="0"/>
    <m/>
    <m/>
    <m/>
    <m/>
    <m/>
    <m/>
    <m/>
    <m/>
    <m/>
    <m/>
    <m/>
    <m/>
    <m/>
    <m/>
    <m/>
    <m/>
    <m/>
    <m/>
    <m/>
    <x v="2"/>
    <n v="0"/>
    <n v="0"/>
    <n v="0"/>
    <x v="0"/>
    <m/>
    <m/>
    <n v="437.3"/>
    <x v="0"/>
  </r>
  <r>
    <x v="48"/>
    <n v="46171"/>
    <x v="7248"/>
    <n v="21993"/>
    <n v="45776"/>
    <n v="45941"/>
    <s v="Ignacio Gascón"/>
    <m/>
    <s v="FASE 2"/>
    <m/>
    <n v="0"/>
    <m/>
    <m/>
    <m/>
    <m/>
    <m/>
    <m/>
    <m/>
    <m/>
    <m/>
    <m/>
    <m/>
    <m/>
    <m/>
    <m/>
    <m/>
    <m/>
    <m/>
    <m/>
    <m/>
    <x v="2"/>
    <n v="0"/>
    <n v="0"/>
    <n v="0"/>
    <x v="0"/>
    <m/>
    <m/>
    <n v="2199.3000000000002"/>
    <x v="0"/>
  </r>
  <r>
    <x v="48"/>
    <n v="46173"/>
    <x v="7249"/>
    <n v="1626"/>
    <n v="45776"/>
    <m/>
    <s v="Ignacio Gascón"/>
    <m/>
    <m/>
    <m/>
    <n v="0"/>
    <m/>
    <m/>
    <m/>
    <m/>
    <m/>
    <m/>
    <m/>
    <m/>
    <m/>
    <m/>
    <m/>
    <m/>
    <m/>
    <m/>
    <m/>
    <m/>
    <m/>
    <m/>
    <m/>
    <x v="2"/>
    <n v="0"/>
    <n v="0"/>
    <n v="0"/>
    <x v="0"/>
    <m/>
    <m/>
    <n v="162.6"/>
    <x v="0"/>
  </r>
  <r>
    <x v="48"/>
    <n v="46174"/>
    <x v="7250"/>
    <n v="1134"/>
    <n v="45776"/>
    <m/>
    <s v="Ignacio Gascón"/>
    <m/>
    <m/>
    <m/>
    <n v="0"/>
    <m/>
    <m/>
    <m/>
    <m/>
    <m/>
    <m/>
    <m/>
    <m/>
    <m/>
    <m/>
    <m/>
    <m/>
    <m/>
    <m/>
    <m/>
    <m/>
    <m/>
    <m/>
    <m/>
    <x v="2"/>
    <n v="0"/>
    <n v="0"/>
    <n v="0"/>
    <x v="0"/>
    <m/>
    <m/>
    <n v="113.4"/>
    <x v="0"/>
  </r>
  <r>
    <x v="48"/>
    <n v="46175"/>
    <x v="7251"/>
    <n v="577"/>
    <n v="45776"/>
    <m/>
    <s v="Ignacio Gascón"/>
    <m/>
    <m/>
    <m/>
    <n v="0"/>
    <m/>
    <m/>
    <m/>
    <m/>
    <m/>
    <m/>
    <m/>
    <m/>
    <m/>
    <m/>
    <m/>
    <m/>
    <m/>
    <m/>
    <m/>
    <m/>
    <m/>
    <m/>
    <m/>
    <x v="2"/>
    <n v="0"/>
    <n v="0"/>
    <n v="0"/>
    <x v="0"/>
    <m/>
    <m/>
    <n v="57.7"/>
    <x v="0"/>
  </r>
  <r>
    <x v="48"/>
    <n v="46176"/>
    <x v="7252"/>
    <n v="3477"/>
    <n v="45776"/>
    <m/>
    <s v="Ignacio Gascón"/>
    <m/>
    <m/>
    <m/>
    <n v="0"/>
    <m/>
    <m/>
    <m/>
    <m/>
    <m/>
    <m/>
    <m/>
    <m/>
    <m/>
    <m/>
    <m/>
    <m/>
    <m/>
    <m/>
    <m/>
    <m/>
    <m/>
    <m/>
    <m/>
    <x v="2"/>
    <n v="0"/>
    <n v="0"/>
    <n v="0"/>
    <x v="0"/>
    <m/>
    <m/>
    <n v="347.7"/>
    <x v="0"/>
  </r>
  <r>
    <x v="48"/>
    <n v="46172"/>
    <x v="7253"/>
    <n v="9656"/>
    <n v="45776"/>
    <m/>
    <s v="Ignacio Gascón"/>
    <n v="45784"/>
    <s v="OK"/>
    <m/>
    <n v="280"/>
    <s v="04/25"/>
    <n v="69"/>
    <s v="Sí"/>
    <s v="03/25"/>
    <s v="No"/>
    <n v="0"/>
    <n v="6000"/>
    <n v="13660"/>
    <n v="32"/>
    <n v="4"/>
    <n v="5"/>
    <n v="16"/>
    <s v="Ribamontes"/>
    <s v="Sí"/>
    <s v="Sí"/>
    <m/>
    <m/>
    <m/>
    <m/>
    <x v="2"/>
    <n v="0.69"/>
    <n v="193"/>
    <n v="16"/>
    <x v="2"/>
    <n v="0.62137531068765539"/>
    <n v="1.4146644573322287"/>
    <n v="965.6"/>
    <x v="1"/>
  </r>
  <r>
    <x v="48"/>
    <n v="46177"/>
    <x v="7254"/>
    <n v="6739"/>
    <n v="45776"/>
    <m/>
    <s v="Ignacio Gascón"/>
    <m/>
    <m/>
    <m/>
    <n v="0"/>
    <m/>
    <m/>
    <m/>
    <m/>
    <m/>
    <m/>
    <m/>
    <m/>
    <m/>
    <m/>
    <m/>
    <m/>
    <m/>
    <m/>
    <m/>
    <m/>
    <m/>
    <m/>
    <m/>
    <x v="2"/>
    <n v="0"/>
    <n v="0"/>
    <n v="0"/>
    <x v="0"/>
    <m/>
    <m/>
    <n v="673.9"/>
    <x v="0"/>
  </r>
  <r>
    <x v="48"/>
    <n v="46178"/>
    <x v="7255"/>
    <n v="8308"/>
    <n v="45776"/>
    <m/>
    <s v="Ignacio Gascón"/>
    <m/>
    <m/>
    <m/>
    <n v="0"/>
    <m/>
    <m/>
    <m/>
    <m/>
    <m/>
    <m/>
    <m/>
    <m/>
    <m/>
    <m/>
    <m/>
    <m/>
    <m/>
    <m/>
    <m/>
    <m/>
    <m/>
    <m/>
    <m/>
    <x v="2"/>
    <n v="0"/>
    <n v="0"/>
    <n v="0"/>
    <x v="0"/>
    <m/>
    <m/>
    <n v="830.8"/>
    <x v="0"/>
  </r>
  <r>
    <x v="48"/>
    <n v="46179"/>
    <x v="7256"/>
    <n v="3055"/>
    <n v="45776"/>
    <m/>
    <s v="Ignacio Gascón"/>
    <m/>
    <m/>
    <m/>
    <n v="0"/>
    <m/>
    <m/>
    <m/>
    <m/>
    <m/>
    <m/>
    <m/>
    <m/>
    <m/>
    <m/>
    <m/>
    <m/>
    <m/>
    <m/>
    <m/>
    <m/>
    <m/>
    <m/>
    <m/>
    <x v="2"/>
    <n v="0"/>
    <n v="0"/>
    <n v="0"/>
    <x v="0"/>
    <m/>
    <m/>
    <n v="305.5"/>
    <x v="0"/>
  </r>
  <r>
    <x v="48"/>
    <n v="46180"/>
    <x v="7257"/>
    <n v="849"/>
    <n v="45776"/>
    <m/>
    <s v="Ignacio Gascón"/>
    <m/>
    <m/>
    <m/>
    <n v="0"/>
    <m/>
    <m/>
    <m/>
    <m/>
    <m/>
    <m/>
    <m/>
    <m/>
    <m/>
    <m/>
    <m/>
    <m/>
    <m/>
    <m/>
    <m/>
    <m/>
    <m/>
    <m/>
    <m/>
    <x v="2"/>
    <n v="0"/>
    <n v="0"/>
    <n v="0"/>
    <x v="0"/>
    <m/>
    <m/>
    <n v="84.9"/>
    <x v="0"/>
  </r>
  <r>
    <x v="48"/>
    <n v="46181"/>
    <x v="7258"/>
    <n v="26122"/>
    <n v="45776"/>
    <n v="45872"/>
    <s v="Ignacio Gascón"/>
    <m/>
    <s v="FASE 2"/>
    <m/>
    <n v="0"/>
    <m/>
    <m/>
    <m/>
    <m/>
    <m/>
    <m/>
    <m/>
    <m/>
    <m/>
    <m/>
    <m/>
    <m/>
    <m/>
    <m/>
    <m/>
    <m/>
    <m/>
    <m/>
    <m/>
    <x v="2"/>
    <n v="0"/>
    <n v="0"/>
    <n v="0"/>
    <x v="0"/>
    <m/>
    <m/>
    <n v="2612.1999999999998"/>
    <x v="0"/>
  </r>
  <r>
    <x v="48"/>
    <n v="46183"/>
    <x v="7259"/>
    <n v="8648"/>
    <n v="45776"/>
    <m/>
    <s v="Ignacio Gascón"/>
    <m/>
    <m/>
    <m/>
    <n v="0"/>
    <m/>
    <m/>
    <m/>
    <m/>
    <m/>
    <m/>
    <m/>
    <m/>
    <m/>
    <m/>
    <m/>
    <m/>
    <m/>
    <m/>
    <m/>
    <m/>
    <m/>
    <m/>
    <m/>
    <x v="2"/>
    <n v="0"/>
    <n v="0"/>
    <n v="0"/>
    <x v="0"/>
    <m/>
    <m/>
    <n v="864.8"/>
    <x v="0"/>
  </r>
  <r>
    <x v="48"/>
    <n v="46182"/>
    <x v="7260"/>
    <n v="2425"/>
    <n v="45776"/>
    <m/>
    <s v="Ignacio Gascón"/>
    <m/>
    <m/>
    <m/>
    <n v="0"/>
    <m/>
    <m/>
    <m/>
    <m/>
    <m/>
    <m/>
    <m/>
    <m/>
    <m/>
    <m/>
    <m/>
    <m/>
    <m/>
    <m/>
    <m/>
    <m/>
    <m/>
    <m/>
    <m/>
    <x v="2"/>
    <n v="0"/>
    <n v="0"/>
    <n v="0"/>
    <x v="0"/>
    <m/>
    <m/>
    <n v="242.5"/>
    <x v="0"/>
  </r>
  <r>
    <x v="48"/>
    <n v="46184"/>
    <x v="7261"/>
    <n v="36430"/>
    <n v="45776"/>
    <n v="45838"/>
    <s v="Ignacio Gascón"/>
    <n v="45807"/>
    <s v="FASE 2"/>
    <s v="carta fisica"/>
    <n v="0"/>
    <m/>
    <m/>
    <m/>
    <m/>
    <m/>
    <m/>
    <m/>
    <m/>
    <m/>
    <m/>
    <m/>
    <m/>
    <m/>
    <m/>
    <m/>
    <m/>
    <m/>
    <m/>
    <m/>
    <x v="2"/>
    <n v="0"/>
    <n v="0"/>
    <n v="0"/>
    <x v="0"/>
    <m/>
    <m/>
    <n v="3643"/>
    <x v="0"/>
  </r>
  <r>
    <x v="48"/>
    <n v="46185"/>
    <x v="7262"/>
    <n v="440"/>
    <n v="45776"/>
    <m/>
    <s v="Ignacio Gascón"/>
    <m/>
    <m/>
    <m/>
    <n v="0"/>
    <m/>
    <m/>
    <m/>
    <m/>
    <m/>
    <m/>
    <m/>
    <m/>
    <m/>
    <m/>
    <m/>
    <m/>
    <m/>
    <m/>
    <m/>
    <m/>
    <m/>
    <m/>
    <m/>
    <x v="2"/>
    <n v="0"/>
    <n v="0"/>
    <n v="0"/>
    <x v="0"/>
    <m/>
    <m/>
    <n v="44"/>
    <x v="0"/>
  </r>
  <r>
    <x v="48"/>
    <n v="46186"/>
    <x v="7263"/>
    <n v="27748"/>
    <n v="45776"/>
    <n v="45872"/>
    <s v="Ignacio Gascón"/>
    <m/>
    <s v="FASE 2"/>
    <n v="45922"/>
    <n v="177"/>
    <n v="45748"/>
    <n v="63"/>
    <s v="Si"/>
    <n v="45842"/>
    <s v="No"/>
    <s v=""/>
    <n v="5000"/>
    <n v="13231"/>
    <n v="8"/>
    <n v="1"/>
    <n v="0"/>
    <n v="0"/>
    <s v="Si"/>
    <s v="Si"/>
    <s v="No"/>
    <m/>
    <m/>
    <m/>
    <m/>
    <x v="2"/>
    <n v="0.63"/>
    <n v="112"/>
    <n v="16"/>
    <x v="2"/>
    <n v="0.18019316707510452"/>
    <n v="0.47682715871414155"/>
    <n v="2774.8"/>
    <x v="2"/>
  </r>
  <r>
    <x v="48"/>
    <n v="46187"/>
    <x v="7264"/>
    <n v="1816"/>
    <n v="45776"/>
    <m/>
    <s v="Ignacio Gascón"/>
    <m/>
    <m/>
    <m/>
    <n v="0"/>
    <m/>
    <m/>
    <m/>
    <m/>
    <m/>
    <m/>
    <m/>
    <m/>
    <m/>
    <m/>
    <m/>
    <m/>
    <m/>
    <m/>
    <m/>
    <m/>
    <m/>
    <m/>
    <m/>
    <x v="2"/>
    <n v="0"/>
    <n v="0"/>
    <n v="0"/>
    <x v="0"/>
    <m/>
    <m/>
    <n v="181.6"/>
    <x v="0"/>
  </r>
  <r>
    <x v="48"/>
    <n v="46188"/>
    <x v="7265"/>
    <n v="1028"/>
    <n v="45776"/>
    <m/>
    <s v="Ignacio Gascón"/>
    <m/>
    <m/>
    <m/>
    <n v="0"/>
    <m/>
    <m/>
    <m/>
    <m/>
    <m/>
    <m/>
    <m/>
    <m/>
    <m/>
    <m/>
    <m/>
    <m/>
    <m/>
    <m/>
    <m/>
    <m/>
    <m/>
    <m/>
    <m/>
    <x v="2"/>
    <n v="0"/>
    <n v="0"/>
    <n v="0"/>
    <x v="0"/>
    <m/>
    <m/>
    <n v="102.8"/>
    <x v="0"/>
  </r>
  <r>
    <x v="48"/>
    <n v="46189"/>
    <x v="7266"/>
    <n v="598"/>
    <n v="45776"/>
    <m/>
    <s v="Ignacio Gascón"/>
    <m/>
    <m/>
    <m/>
    <n v="0"/>
    <m/>
    <m/>
    <m/>
    <m/>
    <m/>
    <m/>
    <m/>
    <m/>
    <m/>
    <m/>
    <m/>
    <m/>
    <m/>
    <m/>
    <m/>
    <m/>
    <m/>
    <m/>
    <m/>
    <x v="2"/>
    <n v="0"/>
    <n v="0"/>
    <n v="0"/>
    <x v="0"/>
    <m/>
    <m/>
    <n v="59.8"/>
    <x v="0"/>
  </r>
  <r>
    <x v="48"/>
    <n v="46190"/>
    <x v="7267"/>
    <n v="74822"/>
    <n v="45776"/>
    <n v="45872"/>
    <s v="Ignacio Gascón"/>
    <m/>
    <s v="FASE 2"/>
    <m/>
    <n v="0"/>
    <m/>
    <m/>
    <m/>
    <m/>
    <m/>
    <m/>
    <m/>
    <m/>
    <m/>
    <m/>
    <m/>
    <m/>
    <m/>
    <m/>
    <m/>
    <m/>
    <m/>
    <m/>
    <m/>
    <x v="2"/>
    <n v="0"/>
    <n v="0"/>
    <n v="0"/>
    <x v="0"/>
    <m/>
    <m/>
    <n v="7482.2"/>
    <x v="0"/>
  </r>
  <r>
    <x v="48"/>
    <n v="46191"/>
    <x v="7268"/>
    <n v="3124"/>
    <n v="45776"/>
    <m/>
    <s v="Ignacio Gascón"/>
    <n v="45849"/>
    <s v="OK"/>
    <m/>
    <n v="514"/>
    <n v="45809"/>
    <n v="41"/>
    <s v="Si"/>
    <n v="45126"/>
    <s v="no"/>
    <n v="0"/>
    <n v="7000"/>
    <n v="3000"/>
    <n v="0"/>
    <m/>
    <m/>
    <m/>
    <s v="Si"/>
    <s v="Si"/>
    <s v="No"/>
    <m/>
    <m/>
    <m/>
    <m/>
    <x v="2"/>
    <n v="0.41"/>
    <n v="211"/>
    <n v="13"/>
    <x v="1"/>
    <n v="2.2407170294494239"/>
    <n v="0.96030729833546735"/>
    <n v="312.39999999999998"/>
    <x v="1"/>
  </r>
  <r>
    <x v="48"/>
    <n v="46192"/>
    <x v="7269"/>
    <n v="1142"/>
    <n v="45776"/>
    <m/>
    <s v="Ignacio Gascón"/>
    <m/>
    <m/>
    <m/>
    <n v="0"/>
    <m/>
    <m/>
    <m/>
    <m/>
    <m/>
    <m/>
    <m/>
    <m/>
    <m/>
    <m/>
    <m/>
    <m/>
    <m/>
    <m/>
    <m/>
    <m/>
    <m/>
    <m/>
    <m/>
    <x v="2"/>
    <n v="0"/>
    <n v="0"/>
    <n v="0"/>
    <x v="0"/>
    <m/>
    <m/>
    <n v="114.2"/>
    <x v="0"/>
  </r>
  <r>
    <x v="48"/>
    <n v="46193"/>
    <x v="7270"/>
    <n v="11876"/>
    <n v="45776"/>
    <n v="45941"/>
    <s v="Ignacio Gascón"/>
    <m/>
    <s v="FASE 2"/>
    <m/>
    <n v="0"/>
    <m/>
    <m/>
    <m/>
    <m/>
    <m/>
    <m/>
    <m/>
    <m/>
    <m/>
    <m/>
    <m/>
    <m/>
    <m/>
    <m/>
    <m/>
    <m/>
    <m/>
    <m/>
    <m/>
    <x v="2"/>
    <n v="0"/>
    <n v="0"/>
    <n v="0"/>
    <x v="0"/>
    <m/>
    <m/>
    <n v="1187.5999999999999"/>
    <x v="0"/>
  </r>
  <r>
    <x v="48"/>
    <n v="46194"/>
    <x v="7271"/>
    <n v="22695"/>
    <n v="45776"/>
    <n v="45941"/>
    <s v="Ignacio Gascón"/>
    <m/>
    <s v="FASE 2"/>
    <m/>
    <n v="0"/>
    <m/>
    <m/>
    <m/>
    <m/>
    <m/>
    <m/>
    <m/>
    <m/>
    <m/>
    <m/>
    <m/>
    <m/>
    <m/>
    <m/>
    <m/>
    <m/>
    <m/>
    <m/>
    <m/>
    <x v="2"/>
    <n v="0"/>
    <n v="0"/>
    <n v="0"/>
    <x v="0"/>
    <m/>
    <m/>
    <n v="2269.5"/>
    <x v="0"/>
  </r>
  <r>
    <x v="48"/>
    <n v="46195"/>
    <x v="7272"/>
    <n v="3195"/>
    <n v="45776"/>
    <m/>
    <s v="Ignacio Gascón"/>
    <m/>
    <m/>
    <m/>
    <n v="0"/>
    <m/>
    <m/>
    <m/>
    <m/>
    <m/>
    <m/>
    <m/>
    <m/>
    <m/>
    <m/>
    <m/>
    <m/>
    <m/>
    <m/>
    <m/>
    <m/>
    <m/>
    <m/>
    <m/>
    <x v="2"/>
    <n v="0"/>
    <n v="0"/>
    <n v="0"/>
    <x v="0"/>
    <m/>
    <m/>
    <n v="319.5"/>
    <x v="0"/>
  </r>
  <r>
    <x v="48"/>
    <n v="46196"/>
    <x v="7273"/>
    <n v="148"/>
    <n v="45776"/>
    <m/>
    <s v="Ignacio Gascón"/>
    <m/>
    <m/>
    <m/>
    <n v="0"/>
    <m/>
    <m/>
    <m/>
    <m/>
    <m/>
    <m/>
    <m/>
    <m/>
    <m/>
    <m/>
    <m/>
    <m/>
    <m/>
    <m/>
    <m/>
    <m/>
    <m/>
    <m/>
    <m/>
    <x v="2"/>
    <n v="0"/>
    <n v="0"/>
    <n v="0"/>
    <x v="0"/>
    <m/>
    <m/>
    <n v="14.8"/>
    <x v="0"/>
  </r>
  <r>
    <x v="48"/>
    <n v="46199"/>
    <x v="7274"/>
    <n v="9076"/>
    <n v="45776"/>
    <m/>
    <s v="Ignacio Gascón"/>
    <n v="45799"/>
    <s v="FASE 2"/>
    <m/>
    <n v="0"/>
    <s v="?"/>
    <n v="0"/>
    <s v="No"/>
    <s v="No"/>
    <s v="No"/>
    <s v=""/>
    <m/>
    <m/>
    <m/>
    <m/>
    <n v="0"/>
    <n v="12"/>
    <s v="No"/>
    <s v="No"/>
    <s v="No"/>
    <m/>
    <m/>
    <m/>
    <m/>
    <x v="2"/>
    <n v="0"/>
    <n v="0"/>
    <n v="12"/>
    <x v="1"/>
    <m/>
    <m/>
    <n v="907.6"/>
    <x v="0"/>
  </r>
  <r>
    <x v="48"/>
    <n v="46202"/>
    <x v="7275"/>
    <n v="27056"/>
    <n v="45776"/>
    <n v="45872"/>
    <s v="Ignacio Gascón"/>
    <m/>
    <s v="FASE 2"/>
    <n v="45931"/>
    <n v="788"/>
    <n v="45919"/>
    <n v="80.2"/>
    <s v="No"/>
    <s v="No"/>
    <s v="No"/>
    <s v=""/>
    <n v="18000"/>
    <n v="13000"/>
    <n v="67"/>
    <n v="8"/>
    <n v="2"/>
    <n v="10"/>
    <s v="No"/>
    <s v="Si.Centro canino ribamontes"/>
    <s v="Si. Equiclinic veterinarios."/>
    <m/>
    <m/>
    <m/>
    <m/>
    <x v="2"/>
    <n v="0.80200000000000005"/>
    <n v="632"/>
    <n v="16"/>
    <x v="2"/>
    <n v="0.66528681253696043"/>
    <n v="0.48048492016558247"/>
    <n v="2705.6"/>
    <x v="1"/>
  </r>
  <r>
    <x v="48"/>
    <n v="46200"/>
    <x v="7276"/>
    <n v="2449"/>
    <n v="45776"/>
    <m/>
    <s v="Ignacio Gascón"/>
    <m/>
    <m/>
    <m/>
    <n v="0"/>
    <m/>
    <m/>
    <m/>
    <m/>
    <m/>
    <m/>
    <m/>
    <m/>
    <m/>
    <m/>
    <m/>
    <m/>
    <m/>
    <m/>
    <m/>
    <m/>
    <m/>
    <m/>
    <m/>
    <x v="2"/>
    <n v="0"/>
    <n v="0"/>
    <n v="0"/>
    <x v="0"/>
    <m/>
    <m/>
    <n v="244.9"/>
    <x v="0"/>
  </r>
  <r>
    <x v="48"/>
    <n v="46203"/>
    <x v="7277"/>
    <n v="4569"/>
    <n v="45776"/>
    <m/>
    <s v="Ignacio Gascón"/>
    <m/>
    <m/>
    <m/>
    <n v="0"/>
    <m/>
    <m/>
    <m/>
    <m/>
    <m/>
    <m/>
    <m/>
    <m/>
    <m/>
    <m/>
    <m/>
    <m/>
    <m/>
    <m/>
    <m/>
    <m/>
    <m/>
    <m/>
    <m/>
    <x v="2"/>
    <n v="0"/>
    <n v="0"/>
    <n v="0"/>
    <x v="0"/>
    <m/>
    <m/>
    <n v="456.9"/>
    <x v="0"/>
  </r>
  <r>
    <x v="48"/>
    <n v="46197"/>
    <x v="7278"/>
    <n v="2551"/>
    <n v="45776"/>
    <n v="45827"/>
    <s v="Ignacio Gascón"/>
    <n v="45796"/>
    <s v="FASE 2"/>
    <m/>
    <n v="67"/>
    <s v="?"/>
    <n v="70"/>
    <s v="No"/>
    <s v="No"/>
    <s v="?"/>
    <s v=""/>
    <m/>
    <m/>
    <m/>
    <m/>
    <m/>
    <m/>
    <s v="Sí. Garcia Verdejo Antonio"/>
    <s v="Sí. Garcia Verdejo Antonio"/>
    <s v="Sí. Garcia Verdejo Antonio"/>
    <m/>
    <m/>
    <m/>
    <m/>
    <x v="2"/>
    <n v="0.7"/>
    <n v="47"/>
    <n v="10"/>
    <x v="1"/>
    <m/>
    <m/>
    <n v="255.1"/>
    <x v="1"/>
  </r>
  <r>
    <x v="48"/>
    <n v="46198"/>
    <x v="7279"/>
    <n v="1104"/>
    <n v="45776"/>
    <m/>
    <s v="Ignacio Gascón"/>
    <m/>
    <m/>
    <m/>
    <n v="0"/>
    <m/>
    <m/>
    <m/>
    <m/>
    <m/>
    <m/>
    <m/>
    <m/>
    <m/>
    <m/>
    <m/>
    <m/>
    <m/>
    <m/>
    <m/>
    <m/>
    <m/>
    <m/>
    <m/>
    <x v="2"/>
    <n v="0"/>
    <n v="0"/>
    <n v="0"/>
    <x v="0"/>
    <m/>
    <m/>
    <n v="110.4"/>
    <x v="0"/>
  </r>
  <r>
    <x v="48"/>
    <n v="46205"/>
    <x v="7280"/>
    <n v="21298"/>
    <n v="45776"/>
    <n v="45812"/>
    <s v="Ignacio Gascón"/>
    <s v="05/05/25 cuántos animales recoje? vale que el servicio lo preste la mancomunidad pero dónde están los datos?"/>
    <s v="FASE 2"/>
    <m/>
    <n v="208"/>
    <n v="45751"/>
    <n v="0"/>
    <s v="No"/>
    <m/>
    <s v="No"/>
    <n v="0"/>
    <n v="16293"/>
    <n v="23314"/>
    <m/>
    <m/>
    <m/>
    <m/>
    <s v=" asociación el Albergue  de Sam "/>
    <s v="?"/>
    <s v="?"/>
    <m/>
    <m/>
    <m/>
    <m/>
    <x v="2"/>
    <n v="0"/>
    <n v="0"/>
    <n v="11"/>
    <x v="1"/>
    <n v="0.7650014085829655"/>
    <n v="1.0946567752840641"/>
    <n v="2129.8000000000002"/>
    <x v="2"/>
  </r>
  <r>
    <x v="48"/>
    <n v="46201"/>
    <x v="7281"/>
    <n v="51"/>
    <n v="45776"/>
    <m/>
    <s v="Ignacio Gascón"/>
    <m/>
    <m/>
    <m/>
    <n v="0"/>
    <m/>
    <m/>
    <m/>
    <m/>
    <m/>
    <m/>
    <m/>
    <m/>
    <m/>
    <m/>
    <m/>
    <m/>
    <m/>
    <m/>
    <m/>
    <m/>
    <m/>
    <m/>
    <m/>
    <x v="2"/>
    <n v="0"/>
    <n v="0"/>
    <n v="0"/>
    <x v="0"/>
    <m/>
    <m/>
    <n v="5.0999999999999996"/>
    <x v="0"/>
  </r>
  <r>
    <x v="48"/>
    <n v="46204"/>
    <x v="7282"/>
    <n v="9367"/>
    <n v="45776"/>
    <m/>
    <s v="Ignacio Gascón"/>
    <m/>
    <m/>
    <m/>
    <n v="0"/>
    <m/>
    <m/>
    <m/>
    <m/>
    <m/>
    <m/>
    <m/>
    <m/>
    <m/>
    <m/>
    <m/>
    <m/>
    <m/>
    <m/>
    <m/>
    <m/>
    <m/>
    <m/>
    <m/>
    <x v="2"/>
    <n v="0"/>
    <n v="0"/>
    <n v="0"/>
    <x v="0"/>
    <m/>
    <m/>
    <n v="936.7"/>
    <x v="0"/>
  </r>
  <r>
    <x v="48"/>
    <n v="46101"/>
    <x v="7283"/>
    <n v="1040"/>
    <n v="45777"/>
    <m/>
    <s v="Ignacio Gascón"/>
    <m/>
    <m/>
    <m/>
    <n v="0"/>
    <m/>
    <m/>
    <m/>
    <m/>
    <m/>
    <m/>
    <m/>
    <m/>
    <m/>
    <m/>
    <m/>
    <m/>
    <m/>
    <m/>
    <m/>
    <m/>
    <m/>
    <m/>
    <m/>
    <x v="2"/>
    <n v="0"/>
    <n v="0"/>
    <n v="0"/>
    <x v="0"/>
    <m/>
    <m/>
    <n v="104"/>
    <x v="0"/>
  </r>
  <r>
    <x v="48"/>
    <n v="46102"/>
    <x v="7284"/>
    <n v="26304"/>
    <n v="45777"/>
    <n v="45872"/>
    <s v="Ignacio Gascón"/>
    <m/>
    <s v="FASE 2"/>
    <n v="45944"/>
    <n v="443"/>
    <n v="2024"/>
    <m/>
    <s v="Si"/>
    <n v="45776"/>
    <s v="No"/>
    <s v=""/>
    <m/>
    <m/>
    <n v="29"/>
    <n v="21"/>
    <n v="9"/>
    <n v="19"/>
    <s v="Si. Conexion Felina"/>
    <s v="Si"/>
    <s v="No"/>
    <m/>
    <m/>
    <m/>
    <m/>
    <x v="2"/>
    <n v="0"/>
    <n v="0"/>
    <n v="13"/>
    <x v="1"/>
    <m/>
    <m/>
    <n v="2630.4"/>
    <x v="1"/>
  </r>
  <r>
    <x v="48"/>
    <n v="46103"/>
    <x v="7285"/>
    <n v="1657"/>
    <n v="45777"/>
    <m/>
    <s v="Ignacio Gascón"/>
    <m/>
    <m/>
    <m/>
    <n v="0"/>
    <m/>
    <m/>
    <m/>
    <m/>
    <m/>
    <m/>
    <m/>
    <m/>
    <m/>
    <m/>
    <m/>
    <m/>
    <m/>
    <m/>
    <m/>
    <m/>
    <m/>
    <m/>
    <m/>
    <x v="2"/>
    <n v="0"/>
    <n v="0"/>
    <n v="0"/>
    <x v="0"/>
    <m/>
    <m/>
    <n v="165.7"/>
    <x v="0"/>
  </r>
  <r>
    <x v="48"/>
    <n v="46104"/>
    <x v="7286"/>
    <n v="2206"/>
    <n v="45777"/>
    <m/>
    <s v="Ignacio Gascón"/>
    <m/>
    <m/>
    <m/>
    <n v="0"/>
    <m/>
    <m/>
    <m/>
    <m/>
    <m/>
    <m/>
    <m/>
    <m/>
    <m/>
    <m/>
    <m/>
    <m/>
    <m/>
    <m/>
    <m/>
    <m/>
    <m/>
    <m/>
    <m/>
    <x v="2"/>
    <n v="0"/>
    <n v="0"/>
    <n v="0"/>
    <x v="0"/>
    <m/>
    <m/>
    <n v="220.6"/>
    <x v="0"/>
  </r>
  <r>
    <x v="48"/>
    <n v="46206"/>
    <x v="7287"/>
    <n v="675"/>
    <n v="45777"/>
    <m/>
    <s v="Ignacio Gascón"/>
    <m/>
    <m/>
    <m/>
    <n v="0"/>
    <m/>
    <m/>
    <m/>
    <m/>
    <m/>
    <m/>
    <m/>
    <m/>
    <m/>
    <m/>
    <m/>
    <m/>
    <m/>
    <m/>
    <m/>
    <m/>
    <m/>
    <m/>
    <m/>
    <x v="2"/>
    <n v="0"/>
    <n v="0"/>
    <n v="0"/>
    <x v="0"/>
    <m/>
    <m/>
    <n v="67.5"/>
    <x v="0"/>
  </r>
  <r>
    <x v="48"/>
    <n v="46207"/>
    <x v="7288"/>
    <n v="9710"/>
    <n v="45777"/>
    <m/>
    <s v="Ignacio Gascón"/>
    <m/>
    <m/>
    <m/>
    <n v="0"/>
    <m/>
    <m/>
    <m/>
    <m/>
    <m/>
    <m/>
    <m/>
    <m/>
    <m/>
    <m/>
    <m/>
    <m/>
    <m/>
    <m/>
    <m/>
    <m/>
    <m/>
    <m/>
    <m/>
    <x v="2"/>
    <n v="0"/>
    <n v="0"/>
    <n v="0"/>
    <x v="0"/>
    <m/>
    <m/>
    <n v="971"/>
    <x v="0"/>
  </r>
  <r>
    <x v="48"/>
    <n v="46208"/>
    <x v="7289"/>
    <n v="1374"/>
    <n v="45777"/>
    <m/>
    <s v="Ignacio Gascón"/>
    <m/>
    <m/>
    <m/>
    <n v="0"/>
    <m/>
    <m/>
    <m/>
    <m/>
    <m/>
    <m/>
    <m/>
    <m/>
    <m/>
    <m/>
    <m/>
    <m/>
    <m/>
    <m/>
    <m/>
    <m/>
    <m/>
    <m/>
    <m/>
    <x v="2"/>
    <n v="0"/>
    <n v="0"/>
    <n v="0"/>
    <x v="0"/>
    <m/>
    <m/>
    <n v="137.4"/>
    <x v="0"/>
  </r>
  <r>
    <x v="48"/>
    <n v="46209"/>
    <x v="7290"/>
    <n v="2350"/>
    <n v="45777"/>
    <m/>
    <s v="Ignacio Gascón"/>
    <m/>
    <m/>
    <m/>
    <n v="0"/>
    <m/>
    <m/>
    <m/>
    <m/>
    <m/>
    <m/>
    <m/>
    <m/>
    <m/>
    <m/>
    <m/>
    <m/>
    <m/>
    <m/>
    <m/>
    <m/>
    <m/>
    <m/>
    <m/>
    <x v="2"/>
    <n v="0"/>
    <n v="0"/>
    <n v="0"/>
    <x v="0"/>
    <m/>
    <m/>
    <n v="235"/>
    <x v="0"/>
  </r>
  <r>
    <x v="48"/>
    <n v="46210"/>
    <x v="7291"/>
    <n v="464"/>
    <n v="45777"/>
    <m/>
    <s v="Ignacio Gascón"/>
    <m/>
    <m/>
    <m/>
    <n v="0"/>
    <m/>
    <m/>
    <m/>
    <m/>
    <m/>
    <m/>
    <m/>
    <m/>
    <m/>
    <m/>
    <m/>
    <m/>
    <m/>
    <m/>
    <m/>
    <m/>
    <m/>
    <m/>
    <m/>
    <x v="2"/>
    <n v="0"/>
    <n v="0"/>
    <n v="0"/>
    <x v="0"/>
    <m/>
    <m/>
    <n v="46.4"/>
    <x v="0"/>
  </r>
  <r>
    <x v="48"/>
    <n v="46212"/>
    <x v="7292"/>
    <n v="2435"/>
    <n v="45777"/>
    <n v="45836"/>
    <s v="Ignacio Gascón"/>
    <n v="45805"/>
    <s v="FASE 2"/>
    <s v=" Me deriva a Mancomunidad"/>
    <n v="0"/>
    <m/>
    <m/>
    <m/>
    <m/>
    <m/>
    <m/>
    <m/>
    <m/>
    <m/>
    <m/>
    <m/>
    <m/>
    <m/>
    <m/>
    <m/>
    <m/>
    <m/>
    <m/>
    <m/>
    <x v="2"/>
    <n v="0"/>
    <n v="0"/>
    <n v="0"/>
    <x v="0"/>
    <m/>
    <m/>
    <n v="243.5"/>
    <x v="0"/>
  </r>
  <r>
    <x v="48"/>
    <n v="46211"/>
    <x v="7293"/>
    <n v="2670"/>
    <n v="45777"/>
    <m/>
    <s v="Ignacio Gascón"/>
    <m/>
    <m/>
    <m/>
    <n v="0"/>
    <m/>
    <m/>
    <m/>
    <m/>
    <m/>
    <m/>
    <m/>
    <m/>
    <m/>
    <m/>
    <m/>
    <m/>
    <m/>
    <m/>
    <m/>
    <m/>
    <m/>
    <m/>
    <m/>
    <x v="2"/>
    <n v="0"/>
    <n v="0"/>
    <n v="0"/>
    <x v="0"/>
    <m/>
    <m/>
    <n v="267"/>
    <x v="0"/>
  </r>
  <r>
    <x v="48"/>
    <n v="46213"/>
    <x v="7294"/>
    <n v="20740"/>
    <n v="45777"/>
    <n v="45941"/>
    <s v="Ignacio Gascón"/>
    <m/>
    <s v="FASE 2"/>
    <n v="45981"/>
    <n v="0"/>
    <s v="No"/>
    <m/>
    <s v="Si"/>
    <n v="45666"/>
    <s v="No"/>
    <s v=""/>
    <m/>
    <n v="107811"/>
    <m/>
    <m/>
    <m/>
    <m/>
    <s v="No"/>
    <s v="No"/>
    <s v="No"/>
    <m/>
    <m/>
    <m/>
    <m/>
    <x v="2"/>
    <n v="0"/>
    <n v="0"/>
    <n v="9"/>
    <x v="1"/>
    <m/>
    <n v="5.1982160077145609"/>
    <n v="2074"/>
    <x v="0"/>
  </r>
  <r>
    <x v="48"/>
    <n v="46214"/>
    <x v="7295"/>
    <n v="24230"/>
    <n v="45777"/>
    <n v="45941"/>
    <s v="Ignacio Gascón"/>
    <m/>
    <s v="FASE 2"/>
    <n v="45971"/>
    <n v="399"/>
    <m/>
    <n v="34.58"/>
    <m/>
    <m/>
    <m/>
    <m/>
    <m/>
    <m/>
    <m/>
    <m/>
    <m/>
    <m/>
    <s v="No"/>
    <m/>
    <m/>
    <m/>
    <m/>
    <m/>
    <m/>
    <x v="2"/>
    <n v="0.3458"/>
    <n v="138"/>
    <n v="3"/>
    <x v="1"/>
    <m/>
    <m/>
    <n v="2423"/>
    <x v="1"/>
  </r>
  <r>
    <x v="48"/>
    <n v="46215"/>
    <x v="7296"/>
    <n v="1770"/>
    <n v="45777"/>
    <m/>
    <s v="Ignacio Gascón"/>
    <m/>
    <m/>
    <m/>
    <n v="0"/>
    <m/>
    <m/>
    <m/>
    <m/>
    <m/>
    <m/>
    <m/>
    <m/>
    <m/>
    <m/>
    <m/>
    <m/>
    <m/>
    <m/>
    <m/>
    <m/>
    <m/>
    <m/>
    <m/>
    <x v="2"/>
    <n v="0"/>
    <n v="0"/>
    <n v="0"/>
    <x v="0"/>
    <m/>
    <m/>
    <n v="177"/>
    <x v="0"/>
  </r>
  <r>
    <x v="48"/>
    <n v="46216"/>
    <x v="7297"/>
    <n v="7753"/>
    <n v="45777"/>
    <m/>
    <s v="Ignacio Gascón"/>
    <m/>
    <m/>
    <m/>
    <n v="0"/>
    <m/>
    <m/>
    <m/>
    <m/>
    <m/>
    <m/>
    <m/>
    <m/>
    <m/>
    <m/>
    <m/>
    <m/>
    <m/>
    <m/>
    <m/>
    <m/>
    <m/>
    <m/>
    <m/>
    <x v="2"/>
    <n v="0"/>
    <n v="0"/>
    <n v="0"/>
    <x v="0"/>
    <m/>
    <m/>
    <n v="775.3"/>
    <x v="0"/>
  </r>
  <r>
    <x v="48"/>
    <n v="46217"/>
    <x v="7298"/>
    <n v="1158"/>
    <n v="45777"/>
    <m/>
    <s v="Ignacio Gascón"/>
    <m/>
    <m/>
    <m/>
    <n v="0"/>
    <m/>
    <m/>
    <m/>
    <m/>
    <m/>
    <m/>
    <m/>
    <m/>
    <m/>
    <m/>
    <m/>
    <m/>
    <m/>
    <m/>
    <m/>
    <m/>
    <m/>
    <m/>
    <m/>
    <x v="2"/>
    <n v="0"/>
    <n v="0"/>
    <n v="0"/>
    <x v="0"/>
    <m/>
    <m/>
    <n v="115.8"/>
    <x v="0"/>
  </r>
  <r>
    <x v="48"/>
    <n v="46218"/>
    <x v="7299"/>
    <n v="1271"/>
    <n v="45777"/>
    <m/>
    <s v="Ignacio Gascón"/>
    <m/>
    <m/>
    <m/>
    <n v="0"/>
    <m/>
    <m/>
    <m/>
    <m/>
    <m/>
    <m/>
    <m/>
    <m/>
    <m/>
    <m/>
    <m/>
    <m/>
    <m/>
    <m/>
    <m/>
    <m/>
    <m/>
    <m/>
    <m/>
    <x v="2"/>
    <n v="0"/>
    <n v="0"/>
    <n v="0"/>
    <x v="0"/>
    <m/>
    <m/>
    <n v="127.1"/>
    <x v="0"/>
  </r>
  <r>
    <x v="48"/>
    <n v="46219"/>
    <x v="7300"/>
    <n v="171"/>
    <n v="45777"/>
    <m/>
    <s v="Ignacio Gascón"/>
    <m/>
    <m/>
    <m/>
    <n v="0"/>
    <m/>
    <m/>
    <m/>
    <m/>
    <m/>
    <m/>
    <m/>
    <m/>
    <m/>
    <m/>
    <m/>
    <m/>
    <m/>
    <m/>
    <m/>
    <m/>
    <m/>
    <m/>
    <m/>
    <x v="2"/>
    <n v="0"/>
    <n v="0"/>
    <n v="0"/>
    <x v="0"/>
    <m/>
    <m/>
    <n v="17.100000000000001"/>
    <x v="0"/>
  </r>
  <r>
    <x v="48"/>
    <n v="46220"/>
    <x v="7301"/>
    <n v="71377"/>
    <n v="45777"/>
    <n v="45872"/>
    <s v="Ignacio Gascón"/>
    <m/>
    <s v="FASE 2"/>
    <n v="45932"/>
    <n v="1164"/>
    <n v="2024"/>
    <n v="33"/>
    <s v="Si"/>
    <n v="45800"/>
    <s v="No"/>
    <s v=""/>
    <n v="20000"/>
    <n v="78210"/>
    <n v="96"/>
    <n v="10"/>
    <n v="4"/>
    <n v="66"/>
    <s v="Si. Adiestramiento Valencia"/>
    <s v="Si"/>
    <s v="Si"/>
    <m/>
    <m/>
    <m/>
    <m/>
    <x v="2"/>
    <n v="0.33"/>
    <n v="384"/>
    <n v="16"/>
    <x v="2"/>
    <n v="0.28020230606497892"/>
    <n v="1.0957311178671001"/>
    <n v="7137.7"/>
    <x v="1"/>
  </r>
  <r>
    <x v="48"/>
    <n v="46221"/>
    <x v="7302"/>
    <n v="394"/>
    <n v="45777"/>
    <m/>
    <s v="Ignacio Gascón"/>
    <m/>
    <m/>
    <m/>
    <n v="0"/>
    <m/>
    <m/>
    <m/>
    <m/>
    <m/>
    <m/>
    <m/>
    <m/>
    <m/>
    <m/>
    <m/>
    <m/>
    <m/>
    <m/>
    <m/>
    <m/>
    <m/>
    <m/>
    <m/>
    <x v="2"/>
    <n v="0"/>
    <n v="0"/>
    <n v="0"/>
    <x v="0"/>
    <m/>
    <m/>
    <n v="39.4"/>
    <x v="0"/>
  </r>
  <r>
    <x v="48"/>
    <n v="46903"/>
    <x v="7303"/>
    <n v="10630"/>
    <n v="45777"/>
    <m/>
    <s v="Ignacio Gascón"/>
    <m/>
    <m/>
    <m/>
    <n v="0"/>
    <m/>
    <m/>
    <m/>
    <m/>
    <m/>
    <m/>
    <m/>
    <m/>
    <m/>
    <m/>
    <m/>
    <m/>
    <m/>
    <m/>
    <m/>
    <m/>
    <m/>
    <m/>
    <m/>
    <x v="2"/>
    <n v="0"/>
    <n v="0"/>
    <n v="0"/>
    <x v="0"/>
    <m/>
    <m/>
    <n v="1063"/>
    <x v="0"/>
  </r>
  <r>
    <x v="48"/>
    <n v="46222"/>
    <x v="7304"/>
    <n v="526"/>
    <n v="45777"/>
    <m/>
    <s v="Ignacio Gascón"/>
    <m/>
    <m/>
    <m/>
    <n v="0"/>
    <m/>
    <m/>
    <m/>
    <m/>
    <m/>
    <m/>
    <m/>
    <m/>
    <m/>
    <m/>
    <m/>
    <m/>
    <m/>
    <m/>
    <m/>
    <m/>
    <m/>
    <m/>
    <m/>
    <x v="2"/>
    <n v="0"/>
    <n v="0"/>
    <n v="0"/>
    <x v="0"/>
    <m/>
    <m/>
    <n v="52.6"/>
    <x v="0"/>
  </r>
  <r>
    <x v="48"/>
    <n v="46223"/>
    <x v="7305"/>
    <n v="10908"/>
    <n v="45777"/>
    <m/>
    <s v="Ignacio Gascón"/>
    <m/>
    <m/>
    <m/>
    <n v="0"/>
    <m/>
    <m/>
    <m/>
    <m/>
    <m/>
    <m/>
    <m/>
    <m/>
    <m/>
    <m/>
    <m/>
    <m/>
    <m/>
    <m/>
    <m/>
    <m/>
    <m/>
    <m/>
    <m/>
    <x v="2"/>
    <n v="0"/>
    <n v="0"/>
    <n v="0"/>
    <x v="0"/>
    <m/>
    <m/>
    <n v="1090.8"/>
    <x v="0"/>
  </r>
  <r>
    <x v="48"/>
    <n v="46224"/>
    <x v="7306"/>
    <n v="167"/>
    <n v="45777"/>
    <m/>
    <s v="Ignacio Gascón"/>
    <m/>
    <m/>
    <m/>
    <n v="0"/>
    <m/>
    <m/>
    <m/>
    <m/>
    <m/>
    <m/>
    <m/>
    <m/>
    <m/>
    <m/>
    <m/>
    <m/>
    <m/>
    <m/>
    <m/>
    <m/>
    <m/>
    <m/>
    <m/>
    <x v="2"/>
    <n v="0"/>
    <n v="0"/>
    <n v="0"/>
    <x v="0"/>
    <m/>
    <m/>
    <n v="16.7"/>
    <x v="0"/>
  </r>
  <r>
    <x v="48"/>
    <n v="46225"/>
    <x v="7307"/>
    <n v="383"/>
    <n v="45777"/>
    <m/>
    <s v="Ignacio Gascón"/>
    <m/>
    <m/>
    <m/>
    <n v="0"/>
    <m/>
    <m/>
    <m/>
    <m/>
    <m/>
    <m/>
    <m/>
    <m/>
    <m/>
    <m/>
    <m/>
    <m/>
    <m/>
    <m/>
    <m/>
    <m/>
    <m/>
    <m/>
    <m/>
    <x v="2"/>
    <n v="0"/>
    <n v="0"/>
    <n v="0"/>
    <x v="0"/>
    <m/>
    <m/>
    <n v="38.299999999999997"/>
    <x v="0"/>
  </r>
  <r>
    <x v="48"/>
    <n v="46226"/>
    <x v="7308"/>
    <n v="29"/>
    <n v="45777"/>
    <m/>
    <s v="Ignacio Gascón"/>
    <m/>
    <m/>
    <m/>
    <n v="0"/>
    <m/>
    <m/>
    <m/>
    <m/>
    <m/>
    <m/>
    <m/>
    <m/>
    <m/>
    <m/>
    <m/>
    <m/>
    <m/>
    <m/>
    <m/>
    <m/>
    <m/>
    <m/>
    <m/>
    <x v="2"/>
    <n v="0"/>
    <n v="0"/>
    <n v="0"/>
    <x v="0"/>
    <m/>
    <m/>
    <n v="2.9"/>
    <x v="0"/>
  </r>
  <r>
    <x v="48"/>
    <n v="46227"/>
    <x v="7309"/>
    <n v="1124"/>
    <n v="45777"/>
    <n v="45814"/>
    <s v="Ignacio Gascón"/>
    <s v="07/05/25 Están muy ocupados haciendo el plan de gestión"/>
    <s v="FASE 2"/>
    <m/>
    <n v="0"/>
    <m/>
    <m/>
    <m/>
    <m/>
    <m/>
    <m/>
    <m/>
    <m/>
    <m/>
    <m/>
    <m/>
    <m/>
    <m/>
    <m/>
    <m/>
    <m/>
    <m/>
    <m/>
    <m/>
    <x v="2"/>
    <n v="0"/>
    <n v="0"/>
    <n v="0"/>
    <x v="0"/>
    <m/>
    <m/>
    <n v="112.4"/>
    <x v="0"/>
  </r>
  <r>
    <x v="48"/>
    <n v="46228"/>
    <x v="7310"/>
    <n v="3725"/>
    <n v="45777"/>
    <m/>
    <s v="Ignacio Gascón"/>
    <m/>
    <m/>
    <m/>
    <n v="0"/>
    <m/>
    <m/>
    <m/>
    <m/>
    <m/>
    <m/>
    <m/>
    <m/>
    <m/>
    <m/>
    <m/>
    <m/>
    <m/>
    <m/>
    <m/>
    <m/>
    <m/>
    <m/>
    <m/>
    <x v="2"/>
    <n v="0"/>
    <n v="0"/>
    <n v="0"/>
    <x v="0"/>
    <m/>
    <m/>
    <n v="372.5"/>
    <x v="0"/>
  </r>
  <r>
    <x v="48"/>
    <n v="46229"/>
    <x v="7311"/>
    <n v="1279"/>
    <n v="45777"/>
    <m/>
    <s v="Ignacio Gascón"/>
    <m/>
    <m/>
    <m/>
    <n v="0"/>
    <m/>
    <m/>
    <m/>
    <m/>
    <m/>
    <m/>
    <m/>
    <m/>
    <m/>
    <m/>
    <m/>
    <m/>
    <m/>
    <m/>
    <m/>
    <m/>
    <m/>
    <m/>
    <m/>
    <x v="2"/>
    <n v="0"/>
    <n v="0"/>
    <n v="0"/>
    <x v="0"/>
    <m/>
    <m/>
    <n v="127.9"/>
    <x v="0"/>
  </r>
  <r>
    <x v="48"/>
    <n v="46230"/>
    <x v="7312"/>
    <n v="20117"/>
    <n v="45777"/>
    <n v="45941"/>
    <s v="Ignacio Gascón"/>
    <m/>
    <s v="FASE 2"/>
    <n v="45957"/>
    <n v="350"/>
    <n v="2025"/>
    <n v="65"/>
    <s v="Si"/>
    <n v="2021"/>
    <s v="Si"/>
    <n v="14"/>
    <n v="17500"/>
    <n v="17500"/>
    <n v="21"/>
    <n v="9"/>
    <n v="0"/>
    <n v="3"/>
    <s v="Si.Modepran"/>
    <s v="Si"/>
    <s v="Si"/>
    <m/>
    <m/>
    <m/>
    <m/>
    <x v="2"/>
    <n v="0.65"/>
    <n v="228"/>
    <n v="16"/>
    <x v="2"/>
    <n v="0.8699110205299001"/>
    <n v="0.8699110205299001"/>
    <n v="2011.7"/>
    <x v="1"/>
  </r>
  <r>
    <x v="48"/>
    <n v="46231"/>
    <x v="7313"/>
    <n v="3289"/>
    <n v="45777"/>
    <m/>
    <s v="Ignacio Gascón"/>
    <m/>
    <m/>
    <m/>
    <n v="0"/>
    <m/>
    <m/>
    <m/>
    <m/>
    <m/>
    <m/>
    <m/>
    <m/>
    <m/>
    <m/>
    <m/>
    <m/>
    <m/>
    <m/>
    <m/>
    <m/>
    <m/>
    <m/>
    <m/>
    <x v="2"/>
    <n v="0"/>
    <n v="0"/>
    <n v="0"/>
    <x v="0"/>
    <m/>
    <m/>
    <n v="328.9"/>
    <x v="0"/>
  </r>
  <r>
    <x v="48"/>
    <n v="46232"/>
    <x v="7314"/>
    <n v="1153"/>
    <n v="45777"/>
    <m/>
    <s v="Ignacio Gascón"/>
    <m/>
    <m/>
    <m/>
    <n v="0"/>
    <m/>
    <m/>
    <m/>
    <m/>
    <m/>
    <m/>
    <m/>
    <m/>
    <m/>
    <m/>
    <m/>
    <m/>
    <m/>
    <m/>
    <m/>
    <m/>
    <m/>
    <m/>
    <m/>
    <x v="2"/>
    <n v="0"/>
    <n v="0"/>
    <n v="0"/>
    <x v="0"/>
    <m/>
    <m/>
    <n v="115.3"/>
    <x v="0"/>
  </r>
  <r>
    <x v="48"/>
    <n v="46233"/>
    <x v="7315"/>
    <n v="5035"/>
    <n v="45777"/>
    <m/>
    <s v="Ignacio Gascón"/>
    <n v="45817"/>
    <s v="OK"/>
    <m/>
    <n v="205"/>
    <n v="45762"/>
    <n v="50"/>
    <s v="si"/>
    <n v="45784"/>
    <s v="si"/>
    <n v="50"/>
    <n v="5000"/>
    <n v="5000"/>
    <n v="5"/>
    <n v="7"/>
    <n v="1"/>
    <n v="5"/>
    <s v="Si. Mancomunidad"/>
    <s v="Si"/>
    <s v="Si"/>
    <m/>
    <m/>
    <m/>
    <m/>
    <x v="2"/>
    <n v="0.5"/>
    <n v="102"/>
    <n v="16"/>
    <x v="2"/>
    <n v="0.99304865938430986"/>
    <n v="0.99304865938430986"/>
    <n v="503.5"/>
    <x v="1"/>
  </r>
  <r>
    <x v="48"/>
    <n v="46234"/>
    <x v="7316"/>
    <n v="432"/>
    <n v="45777"/>
    <m/>
    <s v="Ignacio Gascón"/>
    <m/>
    <m/>
    <m/>
    <n v="0"/>
    <m/>
    <m/>
    <m/>
    <m/>
    <m/>
    <m/>
    <m/>
    <m/>
    <m/>
    <m/>
    <m/>
    <m/>
    <m/>
    <m/>
    <m/>
    <m/>
    <m/>
    <m/>
    <m/>
    <x v="2"/>
    <n v="0"/>
    <n v="0"/>
    <n v="0"/>
    <x v="0"/>
    <m/>
    <m/>
    <n v="43.2"/>
    <x v="0"/>
  </r>
  <r>
    <x v="48"/>
    <n v="46235"/>
    <x v="7317"/>
    <n v="28480"/>
    <n v="45777"/>
    <n v="45872"/>
    <s v="Ignacio Gascón"/>
    <m/>
    <s v="FASE 2"/>
    <n v="45936"/>
    <n v="0"/>
    <m/>
    <m/>
    <m/>
    <m/>
    <m/>
    <m/>
    <n v="18000"/>
    <n v="12441.59"/>
    <m/>
    <m/>
    <m/>
    <m/>
    <s v="Si"/>
    <m/>
    <m/>
    <m/>
    <m/>
    <m/>
    <m/>
    <x v="2"/>
    <n v="0"/>
    <n v="0"/>
    <n v="3"/>
    <x v="1"/>
    <n v="0.6320224719101124"/>
    <n v="0.43685358146067416"/>
    <n v="2848"/>
    <x v="0"/>
  </r>
  <r>
    <x v="48"/>
    <n v="46236"/>
    <x v="7318"/>
    <n v="1042"/>
    <n v="45777"/>
    <m/>
    <s v="Ignacio Gascón"/>
    <m/>
    <m/>
    <m/>
    <n v="0"/>
    <m/>
    <m/>
    <m/>
    <m/>
    <m/>
    <m/>
    <m/>
    <m/>
    <m/>
    <m/>
    <m/>
    <m/>
    <m/>
    <m/>
    <m/>
    <m/>
    <m/>
    <m/>
    <m/>
    <x v="2"/>
    <n v="0"/>
    <n v="0"/>
    <n v="0"/>
    <x v="0"/>
    <m/>
    <m/>
    <n v="104.2"/>
    <x v="0"/>
  </r>
  <r>
    <x v="48"/>
    <n v="46237"/>
    <x v="7319"/>
    <n v="9635"/>
    <n v="45777"/>
    <m/>
    <s v="Ignacio Gascón"/>
    <n v="45792"/>
    <s v="OK"/>
    <m/>
    <n v="145"/>
    <n v="45638"/>
    <n v="17.239999999999998"/>
    <s v="Si"/>
    <n v="45771"/>
    <s v="no"/>
    <s v=""/>
    <n v="3500"/>
    <n v="3500"/>
    <n v="2"/>
    <n v="0"/>
    <n v="0"/>
    <n v="27"/>
    <s v="Sí. Valcan"/>
    <s v="Sí.Valcan"/>
    <s v="Si. Valcan"/>
    <m/>
    <m/>
    <m/>
    <m/>
    <x v="2"/>
    <n v="0.1724"/>
    <n v="25"/>
    <n v="16"/>
    <x v="2"/>
    <n v="0.36325895173845357"/>
    <n v="0.36325895173845357"/>
    <n v="963.5"/>
    <x v="1"/>
  </r>
  <r>
    <x v="48"/>
    <n v="46238"/>
    <x v="7320"/>
    <n v="17631"/>
    <n v="45777"/>
    <n v="45941"/>
    <s v="Ignacio Gascón"/>
    <m/>
    <s v="FASE 2"/>
    <n v="45964"/>
    <n v="242"/>
    <n v="45748"/>
    <n v="80"/>
    <s v="Si"/>
    <n v="44985"/>
    <s v="No"/>
    <s v=""/>
    <n v="16940"/>
    <n v="18029"/>
    <n v="28"/>
    <n v="7"/>
    <n v="2"/>
    <n v="1"/>
    <s v="Si. Animalista y Mancomunidad"/>
    <s v="Si"/>
    <s v="Si"/>
    <m/>
    <m/>
    <m/>
    <m/>
    <x v="2"/>
    <n v="0.8"/>
    <n v="194"/>
    <n v="16"/>
    <x v="2"/>
    <n v="0.96080766831149678"/>
    <n v="1.022573875560093"/>
    <n v="1763.1"/>
    <x v="1"/>
  </r>
  <r>
    <x v="48"/>
    <n v="46239"/>
    <x v="7321"/>
    <n v="605"/>
    <n v="45777"/>
    <n v="45863"/>
    <s v="Ignacio Gascón"/>
    <s v="Rechazado 25/06"/>
    <s v="FASE 2"/>
    <m/>
    <n v="0"/>
    <m/>
    <m/>
    <m/>
    <m/>
    <m/>
    <m/>
    <m/>
    <m/>
    <m/>
    <m/>
    <m/>
    <m/>
    <m/>
    <m/>
    <m/>
    <m/>
    <m/>
    <m/>
    <m/>
    <x v="2"/>
    <n v="0"/>
    <n v="0"/>
    <n v="0"/>
    <x v="0"/>
    <m/>
    <m/>
    <n v="60.5"/>
    <x v="0"/>
  </r>
  <r>
    <x v="48"/>
    <n v="46240"/>
    <x v="7322"/>
    <n v="290"/>
    <n v="45777"/>
    <m/>
    <s v="Ignacio Gascón"/>
    <m/>
    <m/>
    <m/>
    <n v="0"/>
    <m/>
    <m/>
    <m/>
    <m/>
    <m/>
    <m/>
    <m/>
    <m/>
    <m/>
    <m/>
    <m/>
    <m/>
    <m/>
    <m/>
    <m/>
    <m/>
    <m/>
    <m/>
    <m/>
    <x v="2"/>
    <n v="0"/>
    <n v="0"/>
    <n v="0"/>
    <x v="0"/>
    <m/>
    <m/>
    <n v="29"/>
    <x v="0"/>
  </r>
  <r>
    <x v="48"/>
    <n v="46241"/>
    <x v="7323"/>
    <n v="494"/>
    <n v="45777"/>
    <m/>
    <s v="Ignacio Gascón"/>
    <s v="Rechazado 07/08"/>
    <s v="FASE 2"/>
    <m/>
    <n v="0"/>
    <m/>
    <m/>
    <m/>
    <m/>
    <m/>
    <m/>
    <m/>
    <m/>
    <m/>
    <m/>
    <m/>
    <m/>
    <m/>
    <m/>
    <m/>
    <m/>
    <m/>
    <m/>
    <m/>
    <x v="2"/>
    <n v="0"/>
    <n v="0"/>
    <n v="0"/>
    <x v="0"/>
    <m/>
    <m/>
    <n v="49.4"/>
    <x v="0"/>
  </r>
  <r>
    <x v="48"/>
    <n v="46242"/>
    <x v="7324"/>
    <n v="391"/>
    <n v="45777"/>
    <m/>
    <s v="Ignacio Gascón"/>
    <m/>
    <m/>
    <m/>
    <n v="0"/>
    <m/>
    <m/>
    <m/>
    <m/>
    <m/>
    <m/>
    <m/>
    <m/>
    <m/>
    <m/>
    <m/>
    <m/>
    <m/>
    <m/>
    <m/>
    <m/>
    <m/>
    <m/>
    <m/>
    <x v="2"/>
    <n v="0"/>
    <n v="0"/>
    <n v="0"/>
    <x v="0"/>
    <m/>
    <m/>
    <n v="39.1"/>
    <x v="0"/>
  </r>
  <r>
    <x v="48"/>
    <n v="46243"/>
    <x v="7325"/>
    <n v="150"/>
    <n v="45777"/>
    <m/>
    <s v="Ignacio Gascón"/>
    <m/>
    <m/>
    <m/>
    <n v="0"/>
    <m/>
    <m/>
    <m/>
    <m/>
    <m/>
    <m/>
    <m/>
    <m/>
    <m/>
    <m/>
    <m/>
    <m/>
    <m/>
    <m/>
    <m/>
    <m/>
    <m/>
    <m/>
    <m/>
    <x v="2"/>
    <n v="0"/>
    <n v="0"/>
    <n v="0"/>
    <x v="0"/>
    <m/>
    <m/>
    <n v="15"/>
    <x v="0"/>
  </r>
  <r>
    <x v="48"/>
    <n v="46244"/>
    <x v="2766"/>
    <n v="89401"/>
    <n v="45777"/>
    <m/>
    <s v="Ignacio Gascón"/>
    <n v="45805"/>
    <s v="OK"/>
    <m/>
    <n v="1684"/>
    <n v="45700"/>
    <n v="60.33"/>
    <s v="No"/>
    <s v="No"/>
    <s v="Si"/>
    <n v="0"/>
    <n v="25000"/>
    <n v="39600"/>
    <n v="80"/>
    <n v="28"/>
    <n v="0"/>
    <n v="12"/>
    <s v="No (Ribamontes nos informa colonia)"/>
    <s v="Si"/>
    <s v="Si"/>
    <m/>
    <m/>
    <m/>
    <m/>
    <x v="2"/>
    <n v="0.60329999999999995"/>
    <n v="1016"/>
    <n v="16"/>
    <x v="2"/>
    <n v="0.2796389302133086"/>
    <n v="0.44294806545788079"/>
    <n v="8940.1"/>
    <x v="1"/>
  </r>
  <r>
    <x v="48"/>
    <n v="46245"/>
    <x v="7326"/>
    <n v="750"/>
    <n v="45777"/>
    <m/>
    <s v="Ignacio Gascón"/>
    <m/>
    <m/>
    <m/>
    <n v="0"/>
    <m/>
    <m/>
    <m/>
    <m/>
    <m/>
    <m/>
    <m/>
    <m/>
    <m/>
    <m/>
    <m/>
    <m/>
    <m/>
    <m/>
    <m/>
    <m/>
    <m/>
    <m/>
    <m/>
    <x v="2"/>
    <n v="0"/>
    <n v="0"/>
    <n v="0"/>
    <x v="0"/>
    <m/>
    <m/>
    <n v="75"/>
    <x v="0"/>
  </r>
  <r>
    <x v="48"/>
    <n v="46246"/>
    <x v="7327"/>
    <n v="1357"/>
    <n v="45777"/>
    <n v="45810"/>
    <s v="Ignacio Gascón"/>
    <s v="02/05/25 Información incompelta"/>
    <s v="FASE 2"/>
    <m/>
    <n v="0"/>
    <m/>
    <m/>
    <m/>
    <m/>
    <m/>
    <m/>
    <m/>
    <m/>
    <m/>
    <m/>
    <m/>
    <m/>
    <s v="Colonias Felinas de Tous y Modepran"/>
    <m/>
    <m/>
    <m/>
    <m/>
    <m/>
    <m/>
    <x v="2"/>
    <n v="0"/>
    <n v="0"/>
    <n v="1"/>
    <x v="1"/>
    <m/>
    <m/>
    <n v="135.69999999999999"/>
    <x v="0"/>
  </r>
  <r>
    <x v="48"/>
    <n v="46247"/>
    <x v="7328"/>
    <n v="1233"/>
    <n v="45777"/>
    <m/>
    <s v="Ignacio Gascón"/>
    <m/>
    <m/>
    <m/>
    <n v="0"/>
    <m/>
    <m/>
    <m/>
    <m/>
    <m/>
    <m/>
    <m/>
    <m/>
    <m/>
    <m/>
    <m/>
    <m/>
    <m/>
    <m/>
    <m/>
    <m/>
    <m/>
    <m/>
    <m/>
    <x v="2"/>
    <n v="0"/>
    <n v="0"/>
    <n v="0"/>
    <x v="0"/>
    <m/>
    <m/>
    <n v="123.3"/>
    <x v="0"/>
  </r>
  <r>
    <x v="48"/>
    <n v="46248"/>
    <x v="7329"/>
    <n v="7544"/>
    <n v="45777"/>
    <m/>
    <s v="Ignacio Gascón"/>
    <m/>
    <m/>
    <m/>
    <n v="0"/>
    <m/>
    <m/>
    <m/>
    <m/>
    <m/>
    <m/>
    <m/>
    <m/>
    <m/>
    <m/>
    <m/>
    <m/>
    <m/>
    <m/>
    <m/>
    <m/>
    <m/>
    <m/>
    <m/>
    <x v="2"/>
    <n v="0"/>
    <n v="0"/>
    <n v="0"/>
    <x v="0"/>
    <m/>
    <m/>
    <n v="754.4"/>
    <x v="0"/>
  </r>
  <r>
    <x v="48"/>
    <n v="46249"/>
    <x v="7330"/>
    <n v="11703"/>
    <n v="45777"/>
    <n v="45941"/>
    <s v="Ignacio Gascón"/>
    <m/>
    <s v="FASE 2"/>
    <n v="45968"/>
    <n v="411"/>
    <n v="45931"/>
    <n v="15"/>
    <s v="Si"/>
    <n v="45799"/>
    <s v="No"/>
    <s v=""/>
    <n v="10000"/>
    <m/>
    <n v="37"/>
    <m/>
    <n v="0"/>
    <n v="0"/>
    <s v="Si. Mancomunidad"/>
    <s v="Si"/>
    <s v="Si"/>
    <m/>
    <m/>
    <m/>
    <m/>
    <x v="2"/>
    <n v="0.15"/>
    <n v="62"/>
    <n v="14"/>
    <x v="1"/>
    <n v="0.85448175681449201"/>
    <m/>
    <n v="1170.3"/>
    <x v="1"/>
  </r>
  <r>
    <x v="48"/>
    <n v="46250"/>
    <x v="7331"/>
    <n v="825948"/>
    <n v="45777"/>
    <n v="45886"/>
    <s v="Ignacio Gascón"/>
    <m/>
    <s v="FASE 2"/>
    <n v="45915"/>
    <n v="20000"/>
    <s v="Finales 2024"/>
    <n v="40"/>
    <s v="Si"/>
    <n v="44348"/>
    <s v="Si"/>
    <n v="8"/>
    <m/>
    <n v="221157.62"/>
    <n v="716"/>
    <n v="806"/>
    <n v="26"/>
    <n v="220"/>
    <s v="Si"/>
    <s v="Si"/>
    <s v="Si"/>
    <m/>
    <m/>
    <m/>
    <m/>
    <x v="2"/>
    <n v="0.4"/>
    <n v="8000"/>
    <n v="15"/>
    <x v="1"/>
    <m/>
    <n v="0.26776215936112202"/>
    <n v="82594.8"/>
    <x v="1"/>
  </r>
  <r>
    <x v="48"/>
    <n v="46251"/>
    <x v="7332"/>
    <n v="3079"/>
    <n v="45777"/>
    <m/>
    <s v="Ignacio Gascón"/>
    <m/>
    <m/>
    <m/>
    <n v="0"/>
    <m/>
    <m/>
    <m/>
    <m/>
    <m/>
    <m/>
    <m/>
    <m/>
    <m/>
    <m/>
    <m/>
    <m/>
    <m/>
    <m/>
    <m/>
    <m/>
    <m/>
    <m/>
    <m/>
    <x v="2"/>
    <n v="0"/>
    <n v="0"/>
    <n v="0"/>
    <x v="0"/>
    <m/>
    <m/>
    <n v="307.89999999999998"/>
    <x v="0"/>
  </r>
  <r>
    <x v="48"/>
    <n v="46252"/>
    <x v="7333"/>
    <n v="131"/>
    <n v="45777"/>
    <m/>
    <s v="Ignacio Gascón"/>
    <m/>
    <m/>
    <m/>
    <n v="0"/>
    <m/>
    <m/>
    <m/>
    <m/>
    <m/>
    <m/>
    <m/>
    <m/>
    <m/>
    <m/>
    <m/>
    <m/>
    <m/>
    <m/>
    <m/>
    <m/>
    <m/>
    <m/>
    <m/>
    <x v="2"/>
    <n v="0"/>
    <n v="0"/>
    <n v="0"/>
    <x v="0"/>
    <m/>
    <m/>
    <n v="13.1"/>
    <x v="0"/>
  </r>
  <r>
    <x v="48"/>
    <n v="46253"/>
    <x v="7334"/>
    <n v="148"/>
    <n v="45777"/>
    <m/>
    <s v="Ignacio Gascón"/>
    <m/>
    <m/>
    <m/>
    <n v="0"/>
    <m/>
    <m/>
    <m/>
    <m/>
    <m/>
    <m/>
    <m/>
    <m/>
    <m/>
    <m/>
    <m/>
    <m/>
    <m/>
    <m/>
    <m/>
    <m/>
    <m/>
    <m/>
    <m/>
    <x v="2"/>
    <n v="0"/>
    <n v="0"/>
    <n v="0"/>
    <x v="0"/>
    <m/>
    <m/>
    <n v="14.8"/>
    <x v="0"/>
  </r>
  <r>
    <x v="48"/>
    <n v="46254"/>
    <x v="7335"/>
    <n v="1158"/>
    <n v="45777"/>
    <m/>
    <s v="Ignacio Gascón"/>
    <m/>
    <m/>
    <m/>
    <n v="0"/>
    <m/>
    <m/>
    <m/>
    <m/>
    <m/>
    <m/>
    <m/>
    <m/>
    <m/>
    <m/>
    <m/>
    <m/>
    <m/>
    <m/>
    <m/>
    <m/>
    <m/>
    <m/>
    <m/>
    <x v="2"/>
    <n v="0"/>
    <n v="0"/>
    <n v="0"/>
    <x v="0"/>
    <m/>
    <m/>
    <n v="115.8"/>
    <x v="0"/>
  </r>
  <r>
    <x v="48"/>
    <n v="46255"/>
    <x v="7336"/>
    <n v="4713"/>
    <n v="45777"/>
    <m/>
    <s v="Ignacio Gascón"/>
    <m/>
    <m/>
    <m/>
    <n v="0"/>
    <m/>
    <m/>
    <m/>
    <m/>
    <m/>
    <m/>
    <m/>
    <m/>
    <m/>
    <m/>
    <m/>
    <m/>
    <m/>
    <m/>
    <m/>
    <m/>
    <m/>
    <m/>
    <m/>
    <x v="2"/>
    <n v="0"/>
    <n v="0"/>
    <n v="0"/>
    <x v="0"/>
    <m/>
    <m/>
    <n v="471.3"/>
    <x v="0"/>
  </r>
  <r>
    <x v="48"/>
    <n v="46256"/>
    <x v="7337"/>
    <n v="11041"/>
    <n v="45777"/>
    <n v="45941"/>
    <s v="Ignacio Gascón"/>
    <m/>
    <s v="FASE 2"/>
    <m/>
    <n v="0"/>
    <m/>
    <m/>
    <m/>
    <m/>
    <m/>
    <m/>
    <m/>
    <m/>
    <m/>
    <m/>
    <m/>
    <m/>
    <m/>
    <m/>
    <m/>
    <m/>
    <m/>
    <m/>
    <m/>
    <x v="2"/>
    <n v="0"/>
    <n v="0"/>
    <n v="0"/>
    <x v="0"/>
    <m/>
    <m/>
    <n v="1104.0999999999999"/>
    <x v="0"/>
  </r>
  <r>
    <x v="48"/>
    <n v="46258"/>
    <x v="7338"/>
    <n v="3775"/>
    <n v="45777"/>
    <m/>
    <s v="Ignacio Gascón"/>
    <m/>
    <m/>
    <m/>
    <n v="0"/>
    <m/>
    <m/>
    <m/>
    <m/>
    <m/>
    <m/>
    <m/>
    <m/>
    <m/>
    <m/>
    <m/>
    <m/>
    <m/>
    <m/>
    <m/>
    <m/>
    <m/>
    <m/>
    <m/>
    <x v="2"/>
    <n v="0"/>
    <n v="0"/>
    <n v="0"/>
    <x v="0"/>
    <m/>
    <m/>
    <n v="377.5"/>
    <x v="0"/>
  </r>
  <r>
    <x v="48"/>
    <n v="46259"/>
    <x v="7339"/>
    <n v="594"/>
    <n v="45777"/>
    <m/>
    <s v="Ignacio Gascón"/>
    <m/>
    <m/>
    <m/>
    <n v="0"/>
    <m/>
    <m/>
    <m/>
    <m/>
    <m/>
    <m/>
    <m/>
    <m/>
    <m/>
    <m/>
    <m/>
    <m/>
    <m/>
    <m/>
    <m/>
    <m/>
    <m/>
    <m/>
    <m/>
    <x v="2"/>
    <n v="0"/>
    <n v="0"/>
    <n v="0"/>
    <x v="0"/>
    <m/>
    <m/>
    <n v="59.4"/>
    <x v="0"/>
  </r>
  <r>
    <x v="48"/>
    <n v="46260"/>
    <x v="7340"/>
    <n v="3531"/>
    <n v="45777"/>
    <m/>
    <s v="Ignacio Gascón"/>
    <m/>
    <m/>
    <m/>
    <n v="0"/>
    <m/>
    <m/>
    <m/>
    <m/>
    <m/>
    <m/>
    <m/>
    <m/>
    <m/>
    <m/>
    <m/>
    <m/>
    <m/>
    <m/>
    <m/>
    <m/>
    <m/>
    <m/>
    <m/>
    <x v="2"/>
    <n v="0"/>
    <n v="0"/>
    <n v="0"/>
    <x v="0"/>
    <m/>
    <m/>
    <n v="353.1"/>
    <x v="0"/>
  </r>
  <r>
    <x v="48"/>
    <n v="46145"/>
    <x v="7341"/>
    <n v="30378"/>
    <n v="45777"/>
    <m/>
    <s v="Ignacio Gascón"/>
    <n v="45849"/>
    <s v="OK"/>
    <m/>
    <n v="640"/>
    <s v="05/25"/>
    <n v="45.78"/>
    <s v="si"/>
    <n v="44464"/>
    <s v="No"/>
    <n v="0"/>
    <n v="16000"/>
    <n v="16000"/>
    <n v="0"/>
    <n v="0"/>
    <n v="9"/>
    <n v="15"/>
    <s v="Si"/>
    <s v="Si"/>
    <s v="Si"/>
    <m/>
    <m/>
    <m/>
    <m/>
    <x v="2"/>
    <n v="0.45779999999999998"/>
    <n v="293"/>
    <n v="16"/>
    <x v="2"/>
    <n v="0.52669695174139175"/>
    <n v="0.52669695174139175"/>
    <n v="3037.8"/>
    <x v="1"/>
  </r>
  <r>
    <x v="48"/>
    <n v="46143"/>
    <x v="7342"/>
    <n v="6044"/>
    <n v="45777"/>
    <m/>
    <s v="Ignacio Gascón"/>
    <n v="45824"/>
    <s v="OK"/>
    <m/>
    <n v="190"/>
    <s v="04/25"/>
    <n v="70"/>
    <s v="Si"/>
    <n v="45015"/>
    <s v="No"/>
    <n v="0"/>
    <n v="5000"/>
    <n v="4500"/>
    <n v="3"/>
    <n v="0"/>
    <n v="0"/>
    <n v="0"/>
    <s v="Si"/>
    <s v="No"/>
    <s v="Si"/>
    <m/>
    <m/>
    <m/>
    <m/>
    <x v="2"/>
    <n v="0.7"/>
    <n v="133"/>
    <n v="16"/>
    <x v="2"/>
    <n v="0.82726671078755787"/>
    <n v="0.74454003970880211"/>
    <n v="604.4"/>
    <x v="1"/>
  </r>
  <r>
    <x v="48"/>
    <n v="46146"/>
    <x v="7343"/>
    <n v="2341"/>
    <n v="45777"/>
    <m/>
    <s v="Ignacio Gascón"/>
    <m/>
    <m/>
    <m/>
    <n v="0"/>
    <m/>
    <m/>
    <m/>
    <m/>
    <m/>
    <m/>
    <m/>
    <m/>
    <m/>
    <m/>
    <m/>
    <m/>
    <m/>
    <m/>
    <m/>
    <m/>
    <m/>
    <m/>
    <m/>
    <x v="2"/>
    <n v="0"/>
    <n v="0"/>
    <n v="0"/>
    <x v="0"/>
    <m/>
    <m/>
    <n v="234.1"/>
    <x v="0"/>
  </r>
  <r>
    <x v="48"/>
    <n v="46110"/>
    <x v="7344"/>
    <n v="31745"/>
    <n v="45777"/>
    <n v="45872"/>
    <s v="Ignacio Gascón"/>
    <m/>
    <s v="FASE 2"/>
    <n v="45974"/>
    <n v="0"/>
    <m/>
    <m/>
    <m/>
    <m/>
    <m/>
    <m/>
    <n v="15000"/>
    <m/>
    <n v="2"/>
    <n v="0"/>
    <n v="0"/>
    <n v="0"/>
    <s v="Si. Modepran"/>
    <s v="Si"/>
    <s v="Si"/>
    <m/>
    <m/>
    <m/>
    <m/>
    <x v="2"/>
    <n v="0"/>
    <n v="0"/>
    <n v="8"/>
    <x v="1"/>
    <n v="0.47251535674909434"/>
    <m/>
    <n v="3174.5"/>
    <x v="0"/>
  </r>
  <r>
    <x v="48"/>
    <n v="46261"/>
    <x v="7345"/>
    <n v="2242"/>
    <n v="45777"/>
    <m/>
    <s v="Ignacio Gascón"/>
    <m/>
    <m/>
    <m/>
    <n v="0"/>
    <m/>
    <m/>
    <m/>
    <m/>
    <m/>
    <m/>
    <m/>
    <m/>
    <m/>
    <m/>
    <m/>
    <m/>
    <m/>
    <m/>
    <m/>
    <m/>
    <m/>
    <m/>
    <m/>
    <x v="2"/>
    <n v="0"/>
    <n v="0"/>
    <n v="0"/>
    <x v="0"/>
    <m/>
    <m/>
    <n v="224.2"/>
    <x v="0"/>
  </r>
  <r>
    <x v="48"/>
    <n v="46262"/>
    <x v="7346"/>
    <n v="235"/>
    <n v="45777"/>
    <m/>
    <s v="Ignacio Gascón"/>
    <n v="45793"/>
    <s v="OK"/>
    <m/>
    <n v="0"/>
    <s v="No"/>
    <n v="0"/>
    <s v="No"/>
    <s v="No"/>
    <s v="No"/>
    <s v=""/>
    <n v="0"/>
    <n v="0"/>
    <n v="0"/>
    <n v="0"/>
    <n v="0"/>
    <n v="0"/>
    <s v="No"/>
    <s v="No"/>
    <s v="No"/>
    <m/>
    <m/>
    <m/>
    <m/>
    <x v="2"/>
    <n v="0"/>
    <n v="0"/>
    <n v="16"/>
    <x v="2"/>
    <n v="0"/>
    <n v="0"/>
    <n v="23.5"/>
    <x v="0"/>
  </r>
  <r>
    <x v="48"/>
    <n v="46263"/>
    <x v="7347"/>
    <n v="386"/>
    <n v="45777"/>
    <m/>
    <s v="Ignacio Gascón"/>
    <m/>
    <m/>
    <m/>
    <n v="0"/>
    <m/>
    <m/>
    <m/>
    <m/>
    <m/>
    <m/>
    <m/>
    <m/>
    <m/>
    <m/>
    <m/>
    <m/>
    <m/>
    <m/>
    <m/>
    <m/>
    <m/>
    <m/>
    <m/>
    <x v="2"/>
    <n v="0"/>
    <n v="0"/>
    <n v="0"/>
    <x v="0"/>
    <m/>
    <m/>
    <n v="38.6"/>
    <x v="0"/>
  </r>
  <r>
    <x v="49"/>
    <n v="47001"/>
    <x v="7348"/>
    <n v="50"/>
    <n v="45819"/>
    <m/>
    <s v="Aylén"/>
    <m/>
    <m/>
    <m/>
    <n v="0"/>
    <m/>
    <m/>
    <m/>
    <m/>
    <m/>
    <m/>
    <m/>
    <m/>
    <m/>
    <m/>
    <m/>
    <m/>
    <m/>
    <m/>
    <m/>
    <m/>
    <m/>
    <m/>
    <m/>
    <x v="5"/>
    <n v="0"/>
    <n v="0"/>
    <n v="0"/>
    <x v="0"/>
    <m/>
    <m/>
    <n v="5"/>
    <x v="0"/>
  </r>
  <r>
    <x v="49"/>
    <n v="47002"/>
    <x v="7349"/>
    <n v="19"/>
    <n v="45819"/>
    <m/>
    <s v="Aylén"/>
    <s v="Sin recibir"/>
    <m/>
    <m/>
    <n v="0"/>
    <m/>
    <m/>
    <m/>
    <m/>
    <m/>
    <m/>
    <m/>
    <m/>
    <m/>
    <m/>
    <m/>
    <m/>
    <m/>
    <m/>
    <m/>
    <m/>
    <m/>
    <m/>
    <m/>
    <x v="5"/>
    <n v="0"/>
    <n v="0"/>
    <n v="0"/>
    <x v="0"/>
    <m/>
    <m/>
    <n v="1.9"/>
    <x v="0"/>
  </r>
  <r>
    <x v="49"/>
    <n v="47003"/>
    <x v="7350"/>
    <n v="259"/>
    <n v="45820"/>
    <m/>
    <s v="Aylén"/>
    <s v="Sin recibir"/>
    <m/>
    <m/>
    <n v="0"/>
    <m/>
    <m/>
    <m/>
    <m/>
    <m/>
    <m/>
    <m/>
    <m/>
    <m/>
    <m/>
    <m/>
    <m/>
    <m/>
    <m/>
    <m/>
    <m/>
    <m/>
    <m/>
    <m/>
    <x v="5"/>
    <n v="0"/>
    <n v="0"/>
    <n v="0"/>
    <x v="0"/>
    <m/>
    <m/>
    <n v="25.9"/>
    <x v="0"/>
  </r>
  <r>
    <x v="49"/>
    <n v="47004"/>
    <x v="7351"/>
    <n v="1407"/>
    <n v="45820"/>
    <m/>
    <s v="Aylén"/>
    <m/>
    <m/>
    <m/>
    <n v="0"/>
    <m/>
    <m/>
    <m/>
    <m/>
    <m/>
    <m/>
    <m/>
    <m/>
    <m/>
    <m/>
    <m/>
    <m/>
    <m/>
    <m/>
    <m/>
    <m/>
    <m/>
    <m/>
    <m/>
    <x v="5"/>
    <n v="0"/>
    <n v="0"/>
    <n v="0"/>
    <x v="0"/>
    <m/>
    <m/>
    <n v="140.69999999999999"/>
    <x v="0"/>
  </r>
  <r>
    <x v="49"/>
    <n v="47005"/>
    <x v="7352"/>
    <n v="614"/>
    <n v="45820"/>
    <m/>
    <s v="Aylén"/>
    <s v="Se me pasa la fecha de recogida. Ellos también la emitieron tarde."/>
    <m/>
    <m/>
    <n v="0"/>
    <m/>
    <m/>
    <m/>
    <m/>
    <m/>
    <m/>
    <m/>
    <m/>
    <m/>
    <m/>
    <m/>
    <m/>
    <m/>
    <m/>
    <m/>
    <m/>
    <m/>
    <m/>
    <m/>
    <x v="5"/>
    <n v="0"/>
    <n v="0"/>
    <n v="0"/>
    <x v="0"/>
    <m/>
    <m/>
    <n v="61.4"/>
    <x v="0"/>
  </r>
  <r>
    <x v="49"/>
    <n v="47006"/>
    <x v="7353"/>
    <n v="218"/>
    <n v="45820"/>
    <m/>
    <s v="Aylén"/>
    <m/>
    <m/>
    <m/>
    <n v="0"/>
    <m/>
    <m/>
    <m/>
    <m/>
    <m/>
    <m/>
    <m/>
    <m/>
    <m/>
    <m/>
    <m/>
    <m/>
    <m/>
    <m/>
    <m/>
    <m/>
    <m/>
    <m/>
    <m/>
    <x v="5"/>
    <n v="0"/>
    <n v="0"/>
    <n v="0"/>
    <x v="0"/>
    <m/>
    <m/>
    <n v="21.8"/>
    <x v="0"/>
  </r>
  <r>
    <x v="49"/>
    <n v="47007"/>
    <x v="7354"/>
    <n v="6163"/>
    <n v="45820"/>
    <m/>
    <s v="Aylén"/>
    <m/>
    <m/>
    <m/>
    <n v="0"/>
    <m/>
    <m/>
    <m/>
    <m/>
    <m/>
    <m/>
    <m/>
    <m/>
    <m/>
    <m/>
    <m/>
    <m/>
    <m/>
    <m/>
    <m/>
    <m/>
    <m/>
    <m/>
    <m/>
    <x v="5"/>
    <n v="0"/>
    <n v="0"/>
    <n v="0"/>
    <x v="0"/>
    <m/>
    <m/>
    <n v="616.29999999999995"/>
    <x v="0"/>
  </r>
  <r>
    <x v="49"/>
    <n v="47008"/>
    <x v="7355"/>
    <n v="22"/>
    <n v="45820"/>
    <m/>
    <s v="Aylén"/>
    <s v="Sin recibir"/>
    <m/>
    <m/>
    <n v="0"/>
    <m/>
    <m/>
    <m/>
    <m/>
    <m/>
    <m/>
    <m/>
    <m/>
    <m/>
    <m/>
    <m/>
    <m/>
    <m/>
    <m/>
    <m/>
    <m/>
    <m/>
    <m/>
    <m/>
    <x v="5"/>
    <n v="0"/>
    <n v="0"/>
    <n v="0"/>
    <x v="0"/>
    <m/>
    <m/>
    <n v="2.2000000000000002"/>
    <x v="0"/>
  </r>
  <r>
    <x v="49"/>
    <n v="47009"/>
    <x v="7356"/>
    <n v="99"/>
    <n v="45820"/>
    <m/>
    <s v="Aylén"/>
    <m/>
    <m/>
    <m/>
    <n v="0"/>
    <m/>
    <m/>
    <m/>
    <m/>
    <m/>
    <m/>
    <m/>
    <m/>
    <m/>
    <m/>
    <m/>
    <m/>
    <m/>
    <m/>
    <m/>
    <m/>
    <m/>
    <m/>
    <m/>
    <x v="5"/>
    <n v="0"/>
    <n v="0"/>
    <n v="0"/>
    <x v="0"/>
    <m/>
    <m/>
    <n v="9.9"/>
    <x v="0"/>
  </r>
  <r>
    <x v="49"/>
    <n v="47010"/>
    <x v="7357"/>
    <n v="22268"/>
    <n v="45820"/>
    <m/>
    <s v="Aylén"/>
    <s v="OK 6 07 2025 Con voluntad pero sin registro de salida"/>
    <s v="Ya registro de salida "/>
    <m/>
    <n v="148"/>
    <n v="45748"/>
    <n v="0.49320000000000003"/>
    <s v="Si"/>
    <n v="44769"/>
    <s v="Sí."/>
    <n v="0.1757"/>
    <n v="49153"/>
    <n v="1295.98"/>
    <n v="0"/>
    <n v="50"/>
    <n v="1"/>
    <n v="50"/>
    <s v="Actualmente el Ayuntamiento de Arroyo de la Encomienda tiene un Convenio con la_x000a_Diputación Provincial de Valladolid para la recogida de perros abandonados (la Diputación contrata con una empresa). _x000a_El Ayuntamiento ha contratado un servicio complementario de recogida de perros y gatos abandonados o perdidos en Arroyo de la Encomienda y estancia, ya que El citado servicio, en el caso de los perros, lo presta la Diputación Provincial de Valladolid, pero una vez que el adjudicatario_x000a_recibe el aviso de recogida de perros, dispone de un tiempo de respuesta máximo de 24 horas, o 48 horas si el aviso se recibe durante el fin de semana y este Ayuntamiento no dispone de recinto donde albergar a los perros. En el caso de los gatos, no hay servicio profesional para la recogida de gatos abandonados o perdidos, sino que se lleva a cabo a través del equipo de voluntarios de Arroyo CER. "/>
    <s v="No. Por registro de salida Sí."/>
    <s v="No. El contratista presta el servicio de urgencias de lunes a viernes, hasta las 00:00 horas (doce) de la noche."/>
    <m/>
    <m/>
    <m/>
    <m/>
    <x v="5"/>
    <n v="0.49320000000000003"/>
    <n v="73"/>
    <n v="16"/>
    <x v="2"/>
    <n v="2.2073378839590445"/>
    <n v="5.8199209628165979E-2"/>
    <n v="2226.8000000000002"/>
    <x v="2"/>
  </r>
  <r>
    <x v="49"/>
    <n v="47011"/>
    <x v="7358"/>
    <n v="573"/>
    <n v="45820"/>
    <m/>
    <s v="Aylén"/>
    <s v="Sin recibir"/>
    <m/>
    <m/>
    <n v="0"/>
    <m/>
    <m/>
    <m/>
    <m/>
    <m/>
    <m/>
    <m/>
    <m/>
    <m/>
    <m/>
    <m/>
    <m/>
    <m/>
    <m/>
    <m/>
    <m/>
    <m/>
    <m/>
    <m/>
    <x v="5"/>
    <n v="0"/>
    <n v="0"/>
    <n v="0"/>
    <x v="0"/>
    <m/>
    <m/>
    <n v="57.3"/>
    <x v="0"/>
  </r>
  <r>
    <x v="49"/>
    <n v="47012"/>
    <x v="7359"/>
    <n v="93"/>
    <n v="45820"/>
    <m/>
    <s v="Aylén"/>
    <m/>
    <m/>
    <m/>
    <n v="0"/>
    <m/>
    <m/>
    <m/>
    <m/>
    <m/>
    <m/>
    <m/>
    <m/>
    <m/>
    <m/>
    <m/>
    <m/>
    <m/>
    <m/>
    <m/>
    <m/>
    <m/>
    <m/>
    <m/>
    <x v="5"/>
    <n v="0"/>
    <n v="0"/>
    <n v="0"/>
    <x v="0"/>
    <m/>
    <m/>
    <n v="9.3000000000000007"/>
    <x v="0"/>
  </r>
  <r>
    <x v="49"/>
    <n v="47013"/>
    <x v="7360"/>
    <n v="100"/>
    <n v="45821"/>
    <m/>
    <s v="Aylén"/>
    <m/>
    <m/>
    <m/>
    <n v="0"/>
    <m/>
    <m/>
    <m/>
    <m/>
    <m/>
    <m/>
    <m/>
    <m/>
    <m/>
    <m/>
    <m/>
    <m/>
    <m/>
    <m/>
    <m/>
    <m/>
    <m/>
    <m/>
    <m/>
    <x v="5"/>
    <n v="0"/>
    <n v="0"/>
    <n v="0"/>
    <x v="0"/>
    <m/>
    <m/>
    <n v="10"/>
    <x v="0"/>
  </r>
  <r>
    <x v="49"/>
    <n v="47014"/>
    <x v="7361"/>
    <n v="52"/>
    <n v="45821"/>
    <m/>
    <s v="Aylén"/>
    <m/>
    <m/>
    <m/>
    <n v="0"/>
    <m/>
    <m/>
    <m/>
    <m/>
    <m/>
    <m/>
    <m/>
    <m/>
    <m/>
    <m/>
    <m/>
    <m/>
    <m/>
    <m/>
    <m/>
    <m/>
    <m/>
    <m/>
    <m/>
    <x v="5"/>
    <n v="0"/>
    <n v="0"/>
    <n v="0"/>
    <x v="0"/>
    <m/>
    <m/>
    <n v="5.2"/>
    <x v="0"/>
  </r>
  <r>
    <x v="49"/>
    <n v="47015"/>
    <x v="7362"/>
    <n v="200"/>
    <n v="45821"/>
    <m/>
    <s v="Aylén"/>
    <m/>
    <m/>
    <m/>
    <n v="0"/>
    <m/>
    <m/>
    <m/>
    <m/>
    <m/>
    <m/>
    <m/>
    <m/>
    <m/>
    <m/>
    <m/>
    <m/>
    <m/>
    <m/>
    <m/>
    <m/>
    <m/>
    <m/>
    <m/>
    <x v="5"/>
    <n v="0"/>
    <n v="0"/>
    <n v="0"/>
    <x v="0"/>
    <m/>
    <m/>
    <n v="20"/>
    <x v="0"/>
  </r>
  <r>
    <x v="49"/>
    <n v="47016"/>
    <x v="7363"/>
    <n v="70"/>
    <n v="45821"/>
    <m/>
    <s v="Aylén"/>
    <m/>
    <m/>
    <m/>
    <n v="0"/>
    <m/>
    <m/>
    <m/>
    <m/>
    <m/>
    <m/>
    <m/>
    <m/>
    <m/>
    <m/>
    <m/>
    <m/>
    <m/>
    <m/>
    <m/>
    <m/>
    <m/>
    <m/>
    <m/>
    <x v="5"/>
    <n v="0"/>
    <n v="0"/>
    <n v="0"/>
    <x v="0"/>
    <m/>
    <m/>
    <n v="7"/>
    <x v="0"/>
  </r>
  <r>
    <x v="49"/>
    <n v="47017"/>
    <x v="7364"/>
    <n v="177"/>
    <n v="45821"/>
    <m/>
    <s v="Aylén"/>
    <m/>
    <m/>
    <m/>
    <n v="0"/>
    <m/>
    <m/>
    <m/>
    <m/>
    <m/>
    <m/>
    <m/>
    <m/>
    <m/>
    <m/>
    <m/>
    <m/>
    <m/>
    <m/>
    <m/>
    <m/>
    <m/>
    <m/>
    <m/>
    <x v="5"/>
    <n v="0"/>
    <n v="0"/>
    <n v="0"/>
    <x v="0"/>
    <m/>
    <m/>
    <n v="17.7"/>
    <x v="0"/>
  </r>
  <r>
    <x v="49"/>
    <n v="47018"/>
    <x v="7365"/>
    <n v="36"/>
    <n v="45821"/>
    <m/>
    <s v="Aylén"/>
    <m/>
    <m/>
    <m/>
    <n v="0"/>
    <m/>
    <m/>
    <m/>
    <m/>
    <m/>
    <m/>
    <m/>
    <m/>
    <m/>
    <m/>
    <m/>
    <m/>
    <m/>
    <m/>
    <m/>
    <m/>
    <m/>
    <m/>
    <m/>
    <x v="5"/>
    <n v="0"/>
    <n v="0"/>
    <n v="0"/>
    <x v="0"/>
    <m/>
    <m/>
    <n v="3.6"/>
    <x v="0"/>
  </r>
  <r>
    <x v="49"/>
    <n v="47019"/>
    <x v="7366"/>
    <n v="93"/>
    <n v="45821"/>
    <m/>
    <s v="Aylén"/>
    <s v="Recibido el 24/02/2026 14:59"/>
    <m/>
    <m/>
    <n v="0"/>
    <m/>
    <m/>
    <m/>
    <m/>
    <m/>
    <m/>
    <m/>
    <m/>
    <m/>
    <m/>
    <m/>
    <m/>
    <m/>
    <m/>
    <m/>
    <m/>
    <m/>
    <m/>
    <m/>
    <x v="5"/>
    <n v="0"/>
    <n v="0"/>
    <n v="0"/>
    <x v="0"/>
    <m/>
    <m/>
    <n v="9.3000000000000007"/>
    <x v="0"/>
  </r>
  <r>
    <x v="49"/>
    <n v="47020"/>
    <x v="7367"/>
    <n v="284"/>
    <n v="45821"/>
    <m/>
    <s v="Aylén"/>
    <m/>
    <m/>
    <m/>
    <n v="0"/>
    <m/>
    <m/>
    <m/>
    <m/>
    <m/>
    <m/>
    <m/>
    <m/>
    <m/>
    <m/>
    <m/>
    <m/>
    <m/>
    <m/>
    <m/>
    <m/>
    <m/>
    <m/>
    <m/>
    <x v="5"/>
    <n v="0"/>
    <n v="0"/>
    <n v="0"/>
    <x v="0"/>
    <m/>
    <m/>
    <n v="28.4"/>
    <x v="0"/>
  </r>
  <r>
    <x v="49"/>
    <n v="47021"/>
    <x v="7368"/>
    <n v="75"/>
    <n v="45821"/>
    <m/>
    <s v="Aylén"/>
    <m/>
    <m/>
    <m/>
    <n v="0"/>
    <m/>
    <m/>
    <m/>
    <m/>
    <m/>
    <m/>
    <m/>
    <m/>
    <m/>
    <m/>
    <m/>
    <m/>
    <m/>
    <m/>
    <m/>
    <m/>
    <m/>
    <m/>
    <m/>
    <x v="5"/>
    <n v="0"/>
    <n v="0"/>
    <n v="0"/>
    <x v="0"/>
    <m/>
    <m/>
    <n v="7.5"/>
    <x v="0"/>
  </r>
  <r>
    <x v="49"/>
    <n v="47022"/>
    <x v="7369"/>
    <n v="81"/>
    <n v="45821"/>
    <m/>
    <s v="Aylén"/>
    <m/>
    <m/>
    <m/>
    <n v="0"/>
    <m/>
    <m/>
    <m/>
    <m/>
    <m/>
    <m/>
    <m/>
    <m/>
    <m/>
    <m/>
    <m/>
    <m/>
    <m/>
    <m/>
    <m/>
    <m/>
    <m/>
    <m/>
    <m/>
    <x v="5"/>
    <n v="0"/>
    <n v="0"/>
    <n v="0"/>
    <x v="0"/>
    <m/>
    <m/>
    <n v="8.1"/>
    <x v="0"/>
  </r>
  <r>
    <x v="49"/>
    <n v="47023"/>
    <x v="7370"/>
    <n v="4357"/>
    <n v="45821"/>
    <m/>
    <s v="Aylén"/>
    <m/>
    <m/>
    <m/>
    <n v="0"/>
    <m/>
    <m/>
    <m/>
    <m/>
    <m/>
    <m/>
    <m/>
    <m/>
    <m/>
    <m/>
    <m/>
    <m/>
    <m/>
    <m/>
    <m/>
    <m/>
    <m/>
    <m/>
    <m/>
    <x v="5"/>
    <n v="0"/>
    <n v="0"/>
    <n v="0"/>
    <x v="0"/>
    <m/>
    <m/>
    <n v="435.7"/>
    <x v="0"/>
  </r>
  <r>
    <x v="49"/>
    <n v="47024"/>
    <x v="7371"/>
    <n v="254"/>
    <n v="45821"/>
    <m/>
    <s v="Aylén"/>
    <m/>
    <m/>
    <m/>
    <n v="0"/>
    <m/>
    <m/>
    <m/>
    <m/>
    <m/>
    <m/>
    <m/>
    <m/>
    <m/>
    <m/>
    <m/>
    <m/>
    <m/>
    <m/>
    <m/>
    <m/>
    <m/>
    <m/>
    <m/>
    <x v="5"/>
    <n v="0"/>
    <n v="0"/>
    <n v="0"/>
    <x v="0"/>
    <m/>
    <m/>
    <n v="25.4"/>
    <x v="0"/>
  </r>
  <r>
    <x v="49"/>
    <n v="47025"/>
    <x v="7372"/>
    <n v="101"/>
    <n v="45821"/>
    <m/>
    <s v="Aylén"/>
    <s v="Incompleto"/>
    <m/>
    <m/>
    <n v="0"/>
    <m/>
    <m/>
    <s v="No"/>
    <s v="No"/>
    <s v="No"/>
    <m/>
    <m/>
    <m/>
    <m/>
    <m/>
    <n v="0"/>
    <n v="0"/>
    <s v="Servicios de la Dip de Valladolid"/>
    <s v="No"/>
    <s v="No"/>
    <m/>
    <m/>
    <m/>
    <m/>
    <x v="5"/>
    <n v="0"/>
    <n v="0"/>
    <n v="8"/>
    <x v="1"/>
    <m/>
    <m/>
    <n v="10.1"/>
    <x v="0"/>
  </r>
  <r>
    <x v="49"/>
    <n v="47026"/>
    <x v="7373"/>
    <n v="65"/>
    <n v="45821"/>
    <m/>
    <s v="Aylén"/>
    <m/>
    <m/>
    <m/>
    <n v="0"/>
    <m/>
    <m/>
    <m/>
    <m/>
    <m/>
    <m/>
    <m/>
    <m/>
    <m/>
    <m/>
    <m/>
    <m/>
    <m/>
    <m/>
    <m/>
    <m/>
    <m/>
    <m/>
    <m/>
    <x v="5"/>
    <n v="0"/>
    <n v="0"/>
    <n v="0"/>
    <x v="0"/>
    <m/>
    <m/>
    <n v="6.5"/>
    <x v="0"/>
  </r>
  <r>
    <x v="49"/>
    <n v="47027"/>
    <x v="7374"/>
    <n v="3895"/>
    <n v="45822"/>
    <m/>
    <s v="Aylén"/>
    <s v="Gmail y no contestó más."/>
    <m/>
    <m/>
    <n v="0"/>
    <m/>
    <m/>
    <m/>
    <m/>
    <m/>
    <m/>
    <m/>
    <m/>
    <m/>
    <m/>
    <m/>
    <m/>
    <m/>
    <m/>
    <m/>
    <m/>
    <m/>
    <m/>
    <m/>
    <x v="5"/>
    <n v="0"/>
    <n v="0"/>
    <n v="0"/>
    <x v="0"/>
    <m/>
    <m/>
    <n v="389.5"/>
    <x v="0"/>
  </r>
  <r>
    <x v="49"/>
    <n v="47028"/>
    <x v="7375"/>
    <n v="33"/>
    <n v="45822"/>
    <m/>
    <s v="Aylén"/>
    <s v="Sin recibir"/>
    <m/>
    <m/>
    <n v="0"/>
    <m/>
    <m/>
    <m/>
    <m/>
    <m/>
    <m/>
    <m/>
    <m/>
    <m/>
    <m/>
    <m/>
    <m/>
    <m/>
    <m/>
    <m/>
    <m/>
    <m/>
    <m/>
    <m/>
    <x v="5"/>
    <n v="0"/>
    <n v="0"/>
    <n v="0"/>
    <x v="0"/>
    <m/>
    <m/>
    <n v="3.3"/>
    <x v="0"/>
  </r>
  <r>
    <x v="49"/>
    <n v="47029"/>
    <x v="7376"/>
    <n v="56"/>
    <n v="45822"/>
    <m/>
    <s v="Aylén"/>
    <s v="Sin recibir"/>
    <m/>
    <m/>
    <n v="0"/>
    <m/>
    <m/>
    <m/>
    <m/>
    <m/>
    <m/>
    <m/>
    <m/>
    <m/>
    <m/>
    <m/>
    <m/>
    <m/>
    <m/>
    <m/>
    <m/>
    <m/>
    <m/>
    <m/>
    <x v="5"/>
    <n v="0"/>
    <n v="0"/>
    <n v="0"/>
    <x v="0"/>
    <m/>
    <m/>
    <n v="5.6"/>
    <x v="0"/>
  </r>
  <r>
    <x v="49"/>
    <n v="47030"/>
    <x v="7377"/>
    <n v="1004"/>
    <n v="45822"/>
    <m/>
    <s v="Aylén"/>
    <m/>
    <m/>
    <m/>
    <n v="0"/>
    <m/>
    <m/>
    <m/>
    <m/>
    <m/>
    <m/>
    <m/>
    <m/>
    <m/>
    <m/>
    <m/>
    <m/>
    <m/>
    <m/>
    <m/>
    <m/>
    <m/>
    <m/>
    <m/>
    <x v="5"/>
    <n v="0"/>
    <n v="0"/>
    <n v="0"/>
    <x v="0"/>
    <m/>
    <m/>
    <n v="100.4"/>
    <x v="0"/>
  </r>
  <r>
    <x v="49"/>
    <n v="47031"/>
    <x v="3471"/>
    <n v="198"/>
    <n v="45828"/>
    <m/>
    <s v="Aylén"/>
    <m/>
    <m/>
    <m/>
    <n v="0"/>
    <m/>
    <m/>
    <m/>
    <m/>
    <m/>
    <m/>
    <m/>
    <m/>
    <m/>
    <m/>
    <m/>
    <m/>
    <m/>
    <m/>
    <m/>
    <m/>
    <m/>
    <m/>
    <m/>
    <x v="5"/>
    <n v="0"/>
    <n v="0"/>
    <n v="0"/>
    <x v="0"/>
    <m/>
    <m/>
    <n v="19.8"/>
    <x v="0"/>
  </r>
  <r>
    <x v="49"/>
    <n v="47032"/>
    <x v="7378"/>
    <n v="147"/>
    <n v="45828"/>
    <m/>
    <s v="Aylén"/>
    <m/>
    <m/>
    <m/>
    <n v="0"/>
    <m/>
    <m/>
    <m/>
    <m/>
    <m/>
    <m/>
    <m/>
    <m/>
    <m/>
    <m/>
    <m/>
    <m/>
    <m/>
    <m/>
    <m/>
    <m/>
    <m/>
    <m/>
    <m/>
    <x v="5"/>
    <n v="0"/>
    <n v="0"/>
    <n v="0"/>
    <x v="0"/>
    <m/>
    <m/>
    <n v="14.7"/>
    <x v="0"/>
  </r>
  <r>
    <x v="49"/>
    <n v="47033"/>
    <x v="7379"/>
    <n v="252"/>
    <n v="45828"/>
    <m/>
    <s v="Aylén"/>
    <m/>
    <m/>
    <m/>
    <n v="0"/>
    <m/>
    <m/>
    <m/>
    <m/>
    <m/>
    <m/>
    <m/>
    <m/>
    <m/>
    <m/>
    <m/>
    <m/>
    <m/>
    <m/>
    <m/>
    <m/>
    <m/>
    <m/>
    <m/>
    <x v="5"/>
    <n v="0"/>
    <n v="0"/>
    <n v="0"/>
    <x v="0"/>
    <m/>
    <m/>
    <n v="25.2"/>
    <x v="0"/>
  </r>
  <r>
    <x v="49"/>
    <n v="47034"/>
    <x v="7380"/>
    <n v="73"/>
    <n v="45828"/>
    <m/>
    <s v="Aylén"/>
    <m/>
    <m/>
    <m/>
    <n v="0"/>
    <m/>
    <m/>
    <m/>
    <m/>
    <m/>
    <m/>
    <m/>
    <m/>
    <m/>
    <m/>
    <m/>
    <m/>
    <m/>
    <m/>
    <m/>
    <m/>
    <m/>
    <m/>
    <m/>
    <x v="5"/>
    <n v="0"/>
    <n v="0"/>
    <n v="0"/>
    <x v="0"/>
    <m/>
    <m/>
    <n v="7.3"/>
    <x v="0"/>
  </r>
  <r>
    <x v="49"/>
    <n v="47035"/>
    <x v="7381"/>
    <n v="938"/>
    <n v="45828"/>
    <m/>
    <s v="Aylén"/>
    <s v="Se me pasó la fecha de recogida"/>
    <m/>
    <m/>
    <n v="0"/>
    <m/>
    <m/>
    <m/>
    <m/>
    <m/>
    <m/>
    <m/>
    <m/>
    <m/>
    <m/>
    <m/>
    <m/>
    <m/>
    <m/>
    <m/>
    <m/>
    <m/>
    <m/>
    <m/>
    <x v="5"/>
    <n v="0"/>
    <n v="0"/>
    <n v="0"/>
    <x v="0"/>
    <m/>
    <m/>
    <n v="93.8"/>
    <x v="0"/>
  </r>
  <r>
    <x v="49"/>
    <n v="47036"/>
    <x v="7382"/>
    <n v="215"/>
    <n v="45828"/>
    <m/>
    <s v="Aylén"/>
    <m/>
    <m/>
    <m/>
    <n v="0"/>
    <m/>
    <m/>
    <m/>
    <m/>
    <m/>
    <m/>
    <m/>
    <m/>
    <m/>
    <m/>
    <m/>
    <m/>
    <m/>
    <m/>
    <m/>
    <m/>
    <m/>
    <m/>
    <m/>
    <x v="5"/>
    <n v="0"/>
    <n v="0"/>
    <n v="0"/>
    <x v="0"/>
    <m/>
    <m/>
    <n v="21.5"/>
    <x v="0"/>
  </r>
  <r>
    <x v="49"/>
    <n v="47037"/>
    <x v="7383"/>
    <n v="176"/>
    <n v="45828"/>
    <m/>
    <s v="Aylén"/>
    <m/>
    <m/>
    <m/>
    <n v="0"/>
    <m/>
    <m/>
    <m/>
    <m/>
    <m/>
    <m/>
    <m/>
    <m/>
    <m/>
    <m/>
    <m/>
    <m/>
    <m/>
    <m/>
    <m/>
    <m/>
    <m/>
    <m/>
    <m/>
    <x v="5"/>
    <n v="0"/>
    <n v="0"/>
    <n v="0"/>
    <x v="0"/>
    <m/>
    <m/>
    <n v="17.600000000000001"/>
    <x v="0"/>
  </r>
  <r>
    <x v="49"/>
    <n v="47038"/>
    <x v="7384"/>
    <n v="121"/>
    <n v="45828"/>
    <m/>
    <s v="Aylén"/>
    <m/>
    <m/>
    <m/>
    <n v="0"/>
    <m/>
    <m/>
    <m/>
    <m/>
    <m/>
    <m/>
    <m/>
    <m/>
    <m/>
    <m/>
    <m/>
    <m/>
    <m/>
    <m/>
    <m/>
    <m/>
    <m/>
    <m/>
    <m/>
    <x v="5"/>
    <n v="0"/>
    <n v="0"/>
    <n v="0"/>
    <x v="0"/>
    <m/>
    <m/>
    <n v="12.1"/>
    <x v="0"/>
  </r>
  <r>
    <x v="49"/>
    <n v="47039"/>
    <x v="7385"/>
    <n v="152"/>
    <n v="45828"/>
    <m/>
    <s v="Aylén"/>
    <m/>
    <m/>
    <m/>
    <n v="0"/>
    <m/>
    <m/>
    <m/>
    <m/>
    <m/>
    <m/>
    <m/>
    <m/>
    <m/>
    <m/>
    <m/>
    <m/>
    <m/>
    <m/>
    <m/>
    <m/>
    <m/>
    <m/>
    <m/>
    <x v="5"/>
    <n v="0"/>
    <n v="0"/>
    <n v="0"/>
    <x v="0"/>
    <m/>
    <m/>
    <n v="15.2"/>
    <x v="0"/>
  </r>
  <r>
    <x v="49"/>
    <n v="47040"/>
    <x v="7386"/>
    <n v="45"/>
    <n v="45828"/>
    <m/>
    <s v="Aylén"/>
    <m/>
    <m/>
    <m/>
    <n v="0"/>
    <m/>
    <m/>
    <m/>
    <m/>
    <m/>
    <m/>
    <m/>
    <m/>
    <m/>
    <m/>
    <m/>
    <m/>
    <m/>
    <m/>
    <m/>
    <m/>
    <m/>
    <m/>
    <m/>
    <x v="5"/>
    <n v="0"/>
    <n v="0"/>
    <n v="0"/>
    <x v="0"/>
    <m/>
    <m/>
    <n v="4.5"/>
    <x v="0"/>
  </r>
  <r>
    <x v="49"/>
    <n v="47041"/>
    <x v="7387"/>
    <n v="142"/>
    <n v="45828"/>
    <m/>
    <s v="Aylén"/>
    <m/>
    <m/>
    <m/>
    <n v="0"/>
    <m/>
    <m/>
    <m/>
    <m/>
    <m/>
    <m/>
    <m/>
    <m/>
    <m/>
    <m/>
    <m/>
    <m/>
    <m/>
    <m/>
    <m/>
    <m/>
    <m/>
    <m/>
    <m/>
    <x v="5"/>
    <n v="0"/>
    <n v="0"/>
    <n v="0"/>
    <x v="0"/>
    <m/>
    <m/>
    <n v="14.2"/>
    <x v="0"/>
  </r>
  <r>
    <x v="49"/>
    <n v="47042"/>
    <x v="7388"/>
    <n v="49"/>
    <n v="45828"/>
    <m/>
    <s v="Aylén"/>
    <m/>
    <m/>
    <m/>
    <n v="0"/>
    <m/>
    <m/>
    <m/>
    <m/>
    <m/>
    <m/>
    <m/>
    <m/>
    <m/>
    <m/>
    <m/>
    <m/>
    <m/>
    <m/>
    <m/>
    <m/>
    <m/>
    <m/>
    <m/>
    <x v="5"/>
    <n v="0"/>
    <n v="0"/>
    <n v="0"/>
    <x v="0"/>
    <m/>
    <m/>
    <n v="4.9000000000000004"/>
    <x v="0"/>
  </r>
  <r>
    <x v="49"/>
    <n v="47043"/>
    <x v="7389"/>
    <n v="326"/>
    <n v="45828"/>
    <m/>
    <s v="Aylén"/>
    <m/>
    <m/>
    <m/>
    <n v="0"/>
    <m/>
    <m/>
    <m/>
    <m/>
    <m/>
    <m/>
    <m/>
    <m/>
    <m/>
    <m/>
    <m/>
    <m/>
    <m/>
    <m/>
    <m/>
    <m/>
    <m/>
    <m/>
    <m/>
    <x v="5"/>
    <n v="0"/>
    <n v="0"/>
    <n v="0"/>
    <x v="0"/>
    <m/>
    <m/>
    <n v="32.6"/>
    <x v="0"/>
  </r>
  <r>
    <x v="49"/>
    <n v="47044"/>
    <x v="7390"/>
    <n v="393"/>
    <n v="45828"/>
    <m/>
    <s v="Aylén"/>
    <m/>
    <m/>
    <m/>
    <n v="0"/>
    <m/>
    <m/>
    <m/>
    <m/>
    <m/>
    <m/>
    <m/>
    <m/>
    <m/>
    <m/>
    <m/>
    <m/>
    <m/>
    <m/>
    <m/>
    <m/>
    <m/>
    <m/>
    <m/>
    <x v="5"/>
    <n v="0"/>
    <n v="0"/>
    <n v="0"/>
    <x v="0"/>
    <m/>
    <m/>
    <n v="39.299999999999997"/>
    <x v="0"/>
  </r>
  <r>
    <x v="49"/>
    <n v="47045"/>
    <x v="7391"/>
    <n v="767"/>
    <n v="45828"/>
    <m/>
    <s v="Aylén"/>
    <m/>
    <m/>
    <m/>
    <n v="0"/>
    <m/>
    <m/>
    <m/>
    <m/>
    <m/>
    <m/>
    <m/>
    <m/>
    <m/>
    <m/>
    <m/>
    <m/>
    <m/>
    <m/>
    <m/>
    <m/>
    <m/>
    <m/>
    <m/>
    <x v="5"/>
    <n v="0"/>
    <n v="0"/>
    <n v="0"/>
    <x v="0"/>
    <m/>
    <m/>
    <n v="76.7"/>
    <x v="0"/>
  </r>
  <r>
    <x v="49"/>
    <n v="47046"/>
    <x v="7392"/>
    <n v="128"/>
    <n v="45828"/>
    <m/>
    <s v="Aylén"/>
    <m/>
    <m/>
    <m/>
    <n v="0"/>
    <m/>
    <m/>
    <m/>
    <m/>
    <m/>
    <m/>
    <m/>
    <m/>
    <m/>
    <m/>
    <m/>
    <m/>
    <m/>
    <m/>
    <m/>
    <m/>
    <m/>
    <m/>
    <m/>
    <x v="5"/>
    <n v="0"/>
    <n v="0"/>
    <n v="0"/>
    <x v="0"/>
    <m/>
    <m/>
    <n v="12.8"/>
    <x v="0"/>
  </r>
  <r>
    <x v="49"/>
    <n v="47047"/>
    <x v="7393"/>
    <n v="189"/>
    <n v="45828"/>
    <m/>
    <s v="Aylén"/>
    <s v="Sin recibir"/>
    <m/>
    <m/>
    <n v="0"/>
    <m/>
    <m/>
    <m/>
    <m/>
    <m/>
    <m/>
    <m/>
    <m/>
    <m/>
    <m/>
    <m/>
    <m/>
    <m/>
    <m/>
    <m/>
    <m/>
    <m/>
    <m/>
    <m/>
    <x v="5"/>
    <n v="0"/>
    <n v="0"/>
    <n v="0"/>
    <x v="0"/>
    <m/>
    <m/>
    <n v="18.899999999999999"/>
    <x v="0"/>
  </r>
  <r>
    <x v="49"/>
    <n v="47048"/>
    <x v="7394"/>
    <n v="172"/>
    <n v="45828"/>
    <m/>
    <s v="Aylén"/>
    <m/>
    <m/>
    <m/>
    <n v="0"/>
    <m/>
    <m/>
    <m/>
    <m/>
    <m/>
    <m/>
    <m/>
    <m/>
    <m/>
    <m/>
    <m/>
    <m/>
    <m/>
    <m/>
    <m/>
    <m/>
    <m/>
    <m/>
    <m/>
    <x v="5"/>
    <n v="0"/>
    <n v="0"/>
    <n v="0"/>
    <x v="0"/>
    <m/>
    <m/>
    <n v="17.2"/>
    <x v="0"/>
  </r>
  <r>
    <x v="49"/>
    <n v="47049"/>
    <x v="7395"/>
    <n v="91"/>
    <n v="45828"/>
    <m/>
    <s v="Aylén"/>
    <m/>
    <m/>
    <m/>
    <n v="0"/>
    <m/>
    <m/>
    <m/>
    <m/>
    <m/>
    <m/>
    <m/>
    <m/>
    <m/>
    <m/>
    <m/>
    <m/>
    <m/>
    <m/>
    <m/>
    <m/>
    <m/>
    <m/>
    <m/>
    <x v="5"/>
    <n v="0"/>
    <n v="0"/>
    <n v="0"/>
    <x v="0"/>
    <m/>
    <m/>
    <n v="9.1"/>
    <x v="0"/>
  </r>
  <r>
    <x v="49"/>
    <n v="47050"/>
    <x v="7396"/>
    <n v="5364"/>
    <n v="45828"/>
    <m/>
    <s v="Aylén"/>
    <m/>
    <m/>
    <m/>
    <n v="0"/>
    <m/>
    <m/>
    <m/>
    <m/>
    <m/>
    <m/>
    <m/>
    <m/>
    <m/>
    <m/>
    <m/>
    <m/>
    <m/>
    <m/>
    <m/>
    <m/>
    <m/>
    <m/>
    <m/>
    <x v="5"/>
    <n v="0"/>
    <n v="0"/>
    <n v="0"/>
    <x v="0"/>
    <m/>
    <m/>
    <n v="536.4"/>
    <x v="0"/>
  </r>
  <r>
    <x v="49"/>
    <n v="47051"/>
    <x v="7397"/>
    <n v="358"/>
    <n v="45828"/>
    <m/>
    <s v="Aylén"/>
    <s v="No registro salida."/>
    <s v=" Ya sí a 3 07 2025"/>
    <m/>
    <n v="0"/>
    <m/>
    <m/>
    <s v="No"/>
    <m/>
    <m/>
    <m/>
    <m/>
    <m/>
    <m/>
    <m/>
    <m/>
    <m/>
    <m/>
    <m/>
    <m/>
    <m/>
    <m/>
    <m/>
    <m/>
    <x v="5"/>
    <n v="0"/>
    <n v="0"/>
    <n v="1"/>
    <x v="1"/>
    <m/>
    <m/>
    <n v="35.799999999999997"/>
    <x v="0"/>
  </r>
  <r>
    <x v="49"/>
    <n v="47052"/>
    <x v="7398"/>
    <n v="9281"/>
    <n v="45831"/>
    <m/>
    <s v="Aylén"/>
    <m/>
    <m/>
    <m/>
    <n v="0"/>
    <m/>
    <m/>
    <m/>
    <m/>
    <m/>
    <m/>
    <m/>
    <m/>
    <m/>
    <m/>
    <m/>
    <m/>
    <m/>
    <m/>
    <m/>
    <m/>
    <m/>
    <m/>
    <m/>
    <x v="5"/>
    <n v="0"/>
    <n v="0"/>
    <n v="0"/>
    <x v="0"/>
    <m/>
    <m/>
    <n v="928.1"/>
    <x v="0"/>
  </r>
  <r>
    <x v="49"/>
    <n v="47053"/>
    <x v="7399"/>
    <n v="144"/>
    <n v="45831"/>
    <m/>
    <s v="Aylén"/>
    <m/>
    <m/>
    <m/>
    <n v="0"/>
    <m/>
    <m/>
    <m/>
    <m/>
    <m/>
    <m/>
    <m/>
    <m/>
    <m/>
    <m/>
    <m/>
    <m/>
    <m/>
    <m/>
    <m/>
    <m/>
    <m/>
    <m/>
    <m/>
    <x v="5"/>
    <n v="0"/>
    <n v="0"/>
    <n v="0"/>
    <x v="0"/>
    <m/>
    <m/>
    <n v="14.4"/>
    <x v="0"/>
  </r>
  <r>
    <x v="49"/>
    <n v="47054"/>
    <x v="7400"/>
    <n v="644"/>
    <n v="45831"/>
    <m/>
    <s v="Aylén"/>
    <m/>
    <m/>
    <m/>
    <n v="0"/>
    <m/>
    <m/>
    <m/>
    <m/>
    <m/>
    <m/>
    <m/>
    <m/>
    <m/>
    <m/>
    <m/>
    <m/>
    <m/>
    <m/>
    <m/>
    <m/>
    <m/>
    <m/>
    <m/>
    <x v="5"/>
    <n v="0"/>
    <n v="0"/>
    <n v="0"/>
    <x v="0"/>
    <m/>
    <m/>
    <n v="64.400000000000006"/>
    <x v="0"/>
  </r>
  <r>
    <x v="49"/>
    <n v="47055"/>
    <x v="7401"/>
    <n v="210"/>
    <n v="45831"/>
    <m/>
    <s v="Aylén"/>
    <m/>
    <m/>
    <m/>
    <n v="0"/>
    <m/>
    <m/>
    <m/>
    <m/>
    <m/>
    <m/>
    <m/>
    <m/>
    <m/>
    <m/>
    <m/>
    <m/>
    <m/>
    <m/>
    <m/>
    <m/>
    <m/>
    <m/>
    <m/>
    <x v="5"/>
    <n v="0"/>
    <n v="0"/>
    <n v="0"/>
    <x v="0"/>
    <m/>
    <m/>
    <n v="21"/>
    <x v="0"/>
  </r>
  <r>
    <x v="49"/>
    <n v="47056"/>
    <x v="7402"/>
    <n v="105"/>
    <n v="45831"/>
    <m/>
    <s v="Aylén"/>
    <s v="Se me caduca la fecha de recogida. Ellos también tarde."/>
    <m/>
    <m/>
    <n v="0"/>
    <m/>
    <m/>
    <m/>
    <m/>
    <m/>
    <m/>
    <m/>
    <m/>
    <m/>
    <m/>
    <m/>
    <m/>
    <m/>
    <m/>
    <m/>
    <m/>
    <m/>
    <m/>
    <m/>
    <x v="5"/>
    <n v="0"/>
    <n v="0"/>
    <n v="0"/>
    <x v="0"/>
    <m/>
    <m/>
    <n v="10.5"/>
    <x v="0"/>
  </r>
  <r>
    <x v="49"/>
    <n v="47057"/>
    <x v="7403"/>
    <n v="404"/>
    <n v="45831"/>
    <m/>
    <s v="Aylén"/>
    <s v="No RS ni intención"/>
    <m/>
    <m/>
    <n v="0"/>
    <m/>
    <m/>
    <m/>
    <m/>
    <m/>
    <m/>
    <m/>
    <m/>
    <m/>
    <m/>
    <m/>
    <m/>
    <m/>
    <s v="No."/>
    <s v="No."/>
    <m/>
    <m/>
    <m/>
    <m/>
    <x v="5"/>
    <n v="0"/>
    <n v="0"/>
    <n v="2"/>
    <x v="1"/>
    <m/>
    <m/>
    <n v="40.4"/>
    <x v="0"/>
  </r>
  <r>
    <x v="49"/>
    <n v="47058"/>
    <x v="7404"/>
    <n v="192"/>
    <n v="45831"/>
    <m/>
    <s v="Aylén"/>
    <m/>
    <m/>
    <m/>
    <n v="0"/>
    <m/>
    <m/>
    <m/>
    <m/>
    <m/>
    <m/>
    <m/>
    <m/>
    <m/>
    <m/>
    <m/>
    <m/>
    <m/>
    <m/>
    <m/>
    <m/>
    <m/>
    <m/>
    <m/>
    <x v="5"/>
    <n v="0"/>
    <n v="0"/>
    <n v="0"/>
    <x v="0"/>
    <m/>
    <m/>
    <n v="19.2"/>
    <x v="0"/>
  </r>
  <r>
    <x v="49"/>
    <n v="47059"/>
    <x v="7405"/>
    <n v="119"/>
    <n v="45831"/>
    <m/>
    <s v="Aylén"/>
    <m/>
    <m/>
    <m/>
    <n v="0"/>
    <m/>
    <m/>
    <m/>
    <m/>
    <m/>
    <m/>
    <m/>
    <m/>
    <m/>
    <m/>
    <m/>
    <m/>
    <m/>
    <m/>
    <m/>
    <m/>
    <m/>
    <m/>
    <m/>
    <x v="5"/>
    <n v="0"/>
    <n v="0"/>
    <n v="0"/>
    <x v="0"/>
    <m/>
    <m/>
    <n v="11.9"/>
    <x v="0"/>
  </r>
  <r>
    <x v="49"/>
    <n v="47060"/>
    <x v="7406"/>
    <n v="218"/>
    <n v="45831"/>
    <m/>
    <s v="Aylén"/>
    <m/>
    <m/>
    <m/>
    <n v="0"/>
    <m/>
    <m/>
    <m/>
    <m/>
    <m/>
    <m/>
    <m/>
    <m/>
    <m/>
    <m/>
    <m/>
    <m/>
    <m/>
    <m/>
    <m/>
    <m/>
    <m/>
    <m/>
    <m/>
    <x v="5"/>
    <n v="0"/>
    <n v="0"/>
    <n v="0"/>
    <x v="0"/>
    <m/>
    <m/>
    <n v="21.8"/>
    <x v="0"/>
  </r>
  <r>
    <x v="49"/>
    <n v="47061"/>
    <x v="7407"/>
    <n v="258"/>
    <n v="45831"/>
    <m/>
    <s v="Aylén"/>
    <m/>
    <m/>
    <m/>
    <n v="0"/>
    <m/>
    <m/>
    <m/>
    <m/>
    <m/>
    <m/>
    <m/>
    <m/>
    <m/>
    <m/>
    <m/>
    <m/>
    <m/>
    <m/>
    <m/>
    <m/>
    <m/>
    <m/>
    <m/>
    <x v="5"/>
    <n v="0"/>
    <n v="0"/>
    <n v="0"/>
    <x v="0"/>
    <m/>
    <m/>
    <n v="25.8"/>
    <x v="0"/>
  </r>
  <r>
    <x v="49"/>
    <n v="47062"/>
    <x v="7408"/>
    <n v="175"/>
    <n v="45831"/>
    <m/>
    <s v="Aylén"/>
    <s v="Sin recibir"/>
    <m/>
    <m/>
    <n v="0"/>
    <m/>
    <m/>
    <m/>
    <m/>
    <m/>
    <m/>
    <m/>
    <m/>
    <m/>
    <m/>
    <m/>
    <m/>
    <m/>
    <m/>
    <m/>
    <m/>
    <m/>
    <m/>
    <m/>
    <x v="5"/>
    <n v="0"/>
    <n v="0"/>
    <n v="0"/>
    <x v="0"/>
    <m/>
    <m/>
    <n v="17.5"/>
    <x v="0"/>
  </r>
  <r>
    <x v="49"/>
    <n v="47063"/>
    <x v="7409"/>
    <n v="111"/>
    <n v="45831"/>
    <m/>
    <s v="Aylén"/>
    <m/>
    <m/>
    <m/>
    <n v="0"/>
    <m/>
    <m/>
    <m/>
    <m/>
    <m/>
    <m/>
    <m/>
    <m/>
    <m/>
    <m/>
    <m/>
    <m/>
    <m/>
    <m/>
    <m/>
    <m/>
    <m/>
    <m/>
    <m/>
    <x v="5"/>
    <n v="0"/>
    <n v="0"/>
    <n v="0"/>
    <x v="0"/>
    <m/>
    <m/>
    <n v="11.1"/>
    <x v="0"/>
  </r>
  <r>
    <x v="49"/>
    <n v="47064"/>
    <x v="7410"/>
    <n v="31"/>
    <n v="45831"/>
    <m/>
    <s v="Aylén"/>
    <m/>
    <m/>
    <m/>
    <n v="0"/>
    <m/>
    <m/>
    <m/>
    <m/>
    <m/>
    <m/>
    <m/>
    <m/>
    <m/>
    <m/>
    <m/>
    <m/>
    <m/>
    <m/>
    <m/>
    <m/>
    <m/>
    <m/>
    <m/>
    <x v="5"/>
    <n v="0"/>
    <n v="0"/>
    <n v="0"/>
    <x v="0"/>
    <m/>
    <m/>
    <n v="3.1"/>
    <x v="0"/>
  </r>
  <r>
    <x v="49"/>
    <n v="47065"/>
    <x v="7411"/>
    <n v="836"/>
    <n v="45831"/>
    <m/>
    <s v="Aylén"/>
    <m/>
    <m/>
    <m/>
    <n v="0"/>
    <m/>
    <m/>
    <m/>
    <m/>
    <m/>
    <m/>
    <m/>
    <m/>
    <m/>
    <m/>
    <m/>
    <m/>
    <m/>
    <m/>
    <m/>
    <m/>
    <m/>
    <m/>
    <m/>
    <x v="5"/>
    <n v="0"/>
    <n v="0"/>
    <n v="0"/>
    <x v="0"/>
    <m/>
    <m/>
    <n v="83.6"/>
    <x v="0"/>
  </r>
  <r>
    <x v="49"/>
    <n v="47066"/>
    <x v="7412"/>
    <n v="2137"/>
    <n v="45831"/>
    <m/>
    <s v="Aylén"/>
    <m/>
    <m/>
    <m/>
    <n v="0"/>
    <m/>
    <m/>
    <m/>
    <m/>
    <m/>
    <m/>
    <m/>
    <m/>
    <m/>
    <m/>
    <m/>
    <m/>
    <m/>
    <m/>
    <m/>
    <m/>
    <m/>
    <m/>
    <m/>
    <x v="5"/>
    <n v="0"/>
    <n v="0"/>
    <n v="0"/>
    <x v="0"/>
    <m/>
    <m/>
    <n v="213.7"/>
    <x v="0"/>
  </r>
  <r>
    <x v="49"/>
    <n v="47067"/>
    <x v="7413"/>
    <n v="153"/>
    <n v="45831"/>
    <m/>
    <s v="Aylén"/>
    <m/>
    <m/>
    <m/>
    <n v="0"/>
    <m/>
    <m/>
    <m/>
    <m/>
    <m/>
    <m/>
    <m/>
    <m/>
    <m/>
    <m/>
    <m/>
    <m/>
    <m/>
    <m/>
    <m/>
    <m/>
    <m/>
    <m/>
    <m/>
    <x v="5"/>
    <n v="0"/>
    <n v="0"/>
    <n v="0"/>
    <x v="0"/>
    <m/>
    <m/>
    <n v="15.3"/>
    <x v="0"/>
  </r>
  <r>
    <x v="49"/>
    <n v="47068"/>
    <x v="7414"/>
    <n v="42"/>
    <n v="45831"/>
    <m/>
    <s v="Aylén"/>
    <s v="Sin recibir"/>
    <m/>
    <m/>
    <n v="0"/>
    <m/>
    <m/>
    <m/>
    <m/>
    <m/>
    <m/>
    <m/>
    <m/>
    <m/>
    <m/>
    <m/>
    <m/>
    <m/>
    <m/>
    <m/>
    <m/>
    <m/>
    <m/>
    <m/>
    <x v="5"/>
    <n v="0"/>
    <n v="0"/>
    <n v="0"/>
    <x v="0"/>
    <m/>
    <m/>
    <n v="4.2"/>
    <x v="0"/>
  </r>
  <r>
    <x v="49"/>
    <n v="47069"/>
    <x v="7415"/>
    <n v="109"/>
    <n v="45831"/>
    <m/>
    <s v="Aylén"/>
    <m/>
    <m/>
    <m/>
    <n v="0"/>
    <m/>
    <m/>
    <m/>
    <m/>
    <m/>
    <m/>
    <m/>
    <m/>
    <m/>
    <m/>
    <m/>
    <m/>
    <m/>
    <m/>
    <m/>
    <m/>
    <m/>
    <m/>
    <m/>
    <x v="5"/>
    <n v="0"/>
    <n v="0"/>
    <n v="0"/>
    <x v="0"/>
    <m/>
    <m/>
    <n v="10.9"/>
    <x v="0"/>
  </r>
  <r>
    <x v="49"/>
    <n v="47070"/>
    <x v="7416"/>
    <n v="41"/>
    <n v="45831"/>
    <m/>
    <s v="Aylén"/>
    <s v="No tienen los medios..."/>
    <s v="Contesta 13/02/2026 Incompleto"/>
    <m/>
    <n v="0"/>
    <m/>
    <m/>
    <s v="No."/>
    <m/>
    <m/>
    <m/>
    <m/>
    <m/>
    <m/>
    <m/>
    <m/>
    <m/>
    <s v="Contrato por la Excma. Diputación de Valladolid para poder prestar los servicios de esterilización y desparasitación (ocasionalmente la cura de heridas) a los municipios de la provincia."/>
    <m/>
    <m/>
    <m/>
    <m/>
    <m/>
    <m/>
    <x v="5"/>
    <n v="0"/>
    <n v="0"/>
    <n v="2"/>
    <x v="1"/>
    <m/>
    <m/>
    <n v="4.0999999999999996"/>
    <x v="0"/>
  </r>
  <r>
    <x v="49"/>
    <n v="47071"/>
    <x v="7417"/>
    <n v="488"/>
    <n v="45831"/>
    <m/>
    <s v="Aylén"/>
    <s v="Sin recibir"/>
    <m/>
    <m/>
    <n v="0"/>
    <m/>
    <m/>
    <m/>
    <m/>
    <m/>
    <m/>
    <m/>
    <m/>
    <m/>
    <m/>
    <m/>
    <m/>
    <m/>
    <m/>
    <m/>
    <m/>
    <m/>
    <m/>
    <m/>
    <x v="5"/>
    <n v="0"/>
    <n v="0"/>
    <n v="0"/>
    <x v="0"/>
    <m/>
    <m/>
    <n v="48.8"/>
    <x v="0"/>
  </r>
  <r>
    <x v="49"/>
    <n v="47073"/>
    <x v="7418"/>
    <n v="112"/>
    <n v="45831"/>
    <m/>
    <s v="Aylén"/>
    <s v="No tienen los medios..."/>
    <s v="Contesta 12/02/2026 Incompleto"/>
    <m/>
    <n v="0"/>
    <m/>
    <m/>
    <s v="No."/>
    <m/>
    <m/>
    <m/>
    <m/>
    <m/>
    <m/>
    <m/>
    <m/>
    <m/>
    <s v="Contrato por la Excma. Diputación de _x000a_Valladolid para poder prestar los servicios de esterilización y desparasitación _x000a_(ocasionalmente la cura de heridas) a los municipios de la provincia."/>
    <m/>
    <m/>
    <m/>
    <m/>
    <m/>
    <m/>
    <x v="5"/>
    <n v="0"/>
    <n v="0"/>
    <n v="2"/>
    <x v="1"/>
    <m/>
    <m/>
    <n v="11.2"/>
    <x v="0"/>
  </r>
  <r>
    <x v="49"/>
    <n v="47074"/>
    <x v="7419"/>
    <n v="171"/>
    <n v="45831"/>
    <m/>
    <s v="Aylén"/>
    <m/>
    <m/>
    <m/>
    <n v="0"/>
    <m/>
    <m/>
    <m/>
    <m/>
    <m/>
    <m/>
    <m/>
    <m/>
    <m/>
    <m/>
    <m/>
    <m/>
    <m/>
    <m/>
    <m/>
    <m/>
    <m/>
    <m/>
    <m/>
    <x v="5"/>
    <n v="0"/>
    <n v="0"/>
    <n v="0"/>
    <x v="0"/>
    <m/>
    <m/>
    <n v="17.100000000000001"/>
    <x v="0"/>
  </r>
  <r>
    <x v="49"/>
    <n v="47075"/>
    <x v="7420"/>
    <n v="6396"/>
    <n v="45831"/>
    <m/>
    <s v="Aylén"/>
    <s v="Se me paso la fecha de recogida. Ellos 1 día tarde."/>
    <m/>
    <m/>
    <n v="0"/>
    <m/>
    <m/>
    <m/>
    <m/>
    <m/>
    <m/>
    <m/>
    <m/>
    <m/>
    <m/>
    <m/>
    <m/>
    <m/>
    <m/>
    <m/>
    <m/>
    <m/>
    <m/>
    <m/>
    <x v="5"/>
    <n v="0"/>
    <n v="0"/>
    <n v="0"/>
    <x v="0"/>
    <m/>
    <m/>
    <n v="639.6"/>
    <x v="0"/>
  </r>
  <r>
    <x v="49"/>
    <n v="47076"/>
    <x v="7421"/>
    <n v="22907"/>
    <n v="45831"/>
    <m/>
    <s v="Aylén"/>
    <s v="Fecha de recogida: 9/02/2026"/>
    <s v="Contesta por registro de salida"/>
    <m/>
    <n v="553"/>
    <s v="Dia de respuesta"/>
    <n v="80"/>
    <s v="No. Se está elaborando una Ordenanza Municipal y  un Protocolo de Actuación, para dar cumplimiento a la Ley 7/2023, de 28 _x000a_de marzo, de protección de los derechos y el bienestar de los animales. "/>
    <s v="---"/>
    <s v="No"/>
    <m/>
    <m/>
    <n v="18000"/>
    <n v="16"/>
    <m/>
    <n v="0"/>
    <n v="0"/>
    <s v="Empresa que gestiona las recogidas La Yosa. _x000a_Posteriores adopciones Diputación de Valladolid. Contrato de servicios _x000a_veterinarios para CES/CER con la clínica veterinaria, Clínica Las Salinas."/>
    <s v="Tenemos un contrato con una empresa que gestiona las recogidas La Yosa y las posteriores adopciones con la Diputación de Valladolid. "/>
    <s v="No"/>
    <m/>
    <m/>
    <m/>
    <m/>
    <x v="5"/>
    <n v="0.8"/>
    <n v="442"/>
    <n v="13"/>
    <x v="1"/>
    <m/>
    <n v="0.78578600427816825"/>
    <n v="2290.6999999999998"/>
    <x v="1"/>
  </r>
  <r>
    <x v="49"/>
    <n v="47077"/>
    <x v="7422"/>
    <n v="250"/>
    <n v="45831"/>
    <m/>
    <s v="Aylén"/>
    <m/>
    <m/>
    <m/>
    <n v="0"/>
    <m/>
    <m/>
    <m/>
    <m/>
    <m/>
    <m/>
    <m/>
    <m/>
    <m/>
    <m/>
    <m/>
    <m/>
    <m/>
    <m/>
    <m/>
    <m/>
    <m/>
    <m/>
    <m/>
    <x v="5"/>
    <n v="0"/>
    <n v="0"/>
    <n v="0"/>
    <x v="0"/>
    <m/>
    <m/>
    <n v="25"/>
    <x v="0"/>
  </r>
  <r>
    <x v="49"/>
    <n v="47079"/>
    <x v="7423"/>
    <n v="51"/>
    <n v="45831"/>
    <m/>
    <s v="Aylén"/>
    <s v="Sin recibir"/>
    <m/>
    <m/>
    <n v="0"/>
    <m/>
    <m/>
    <m/>
    <m/>
    <m/>
    <m/>
    <m/>
    <m/>
    <m/>
    <m/>
    <m/>
    <m/>
    <m/>
    <m/>
    <m/>
    <m/>
    <m/>
    <m/>
    <m/>
    <x v="5"/>
    <n v="0"/>
    <n v="0"/>
    <n v="0"/>
    <x v="0"/>
    <m/>
    <m/>
    <n v="5.0999999999999996"/>
    <x v="0"/>
  </r>
  <r>
    <x v="49"/>
    <n v="47078"/>
    <x v="7424"/>
    <n v="161"/>
    <n v="45831"/>
    <m/>
    <s v="Aylén"/>
    <m/>
    <s v="Contesta por registro de salida"/>
    <m/>
    <n v="0"/>
    <s v="No existe"/>
    <m/>
    <s v="No"/>
    <s v="-----"/>
    <s v="No"/>
    <m/>
    <m/>
    <m/>
    <m/>
    <m/>
    <m/>
    <m/>
    <s v="Dip de Valladolid y protectoras no especificadas(de lla comarca)"/>
    <s v="No"/>
    <s v="No"/>
    <m/>
    <m/>
    <m/>
    <m/>
    <x v="5"/>
    <n v="0"/>
    <n v="0"/>
    <n v="7"/>
    <x v="1"/>
    <m/>
    <m/>
    <n v="16.100000000000001"/>
    <x v="0"/>
  </r>
  <r>
    <x v="49"/>
    <n v="47080"/>
    <x v="7425"/>
    <n v="48"/>
    <n v="45831"/>
    <m/>
    <s v="Aylén"/>
    <m/>
    <m/>
    <m/>
    <n v="0"/>
    <m/>
    <m/>
    <m/>
    <m/>
    <m/>
    <m/>
    <m/>
    <m/>
    <m/>
    <m/>
    <m/>
    <m/>
    <m/>
    <m/>
    <m/>
    <m/>
    <m/>
    <m/>
    <m/>
    <x v="5"/>
    <n v="0"/>
    <n v="0"/>
    <n v="0"/>
    <x v="0"/>
    <m/>
    <m/>
    <n v="4.8"/>
    <x v="0"/>
  </r>
  <r>
    <x v="49"/>
    <n v="47081"/>
    <x v="7426"/>
    <n v="41"/>
    <n v="45831"/>
    <m/>
    <s v="Aylén"/>
    <m/>
    <m/>
    <m/>
    <n v="0"/>
    <m/>
    <m/>
    <m/>
    <m/>
    <m/>
    <m/>
    <m/>
    <m/>
    <m/>
    <m/>
    <m/>
    <m/>
    <m/>
    <m/>
    <m/>
    <m/>
    <m/>
    <m/>
    <m/>
    <x v="5"/>
    <n v="0"/>
    <n v="0"/>
    <n v="0"/>
    <x v="0"/>
    <m/>
    <m/>
    <n v="4.0999999999999996"/>
    <x v="0"/>
  </r>
  <r>
    <x v="49"/>
    <n v="47082"/>
    <x v="7427"/>
    <n v="1015"/>
    <n v="45831"/>
    <m/>
    <s v="Aylén"/>
    <s v="No registro salida"/>
    <m/>
    <m/>
    <n v="0"/>
    <m/>
    <m/>
    <m/>
    <m/>
    <m/>
    <m/>
    <m/>
    <m/>
    <m/>
    <m/>
    <m/>
    <m/>
    <m/>
    <m/>
    <m/>
    <m/>
    <m/>
    <m/>
    <m/>
    <x v="5"/>
    <n v="0"/>
    <n v="0"/>
    <n v="0"/>
    <x v="0"/>
    <m/>
    <m/>
    <n v="101.5"/>
    <x v="0"/>
  </r>
  <r>
    <x v="49"/>
    <n v="47083"/>
    <x v="7428"/>
    <n v="113"/>
    <n v="45837"/>
    <m/>
    <s v="Aylén"/>
    <s v="Rechazado"/>
    <m/>
    <m/>
    <n v="0"/>
    <m/>
    <m/>
    <m/>
    <m/>
    <m/>
    <m/>
    <m/>
    <m/>
    <m/>
    <m/>
    <m/>
    <m/>
    <m/>
    <m/>
    <m/>
    <m/>
    <m/>
    <m/>
    <m/>
    <x v="5"/>
    <n v="0"/>
    <n v="0"/>
    <n v="0"/>
    <x v="0"/>
    <m/>
    <m/>
    <n v="11.3"/>
    <x v="0"/>
  </r>
  <r>
    <x v="49"/>
    <n v="47084"/>
    <x v="7429"/>
    <n v="1409"/>
    <n v="45837"/>
    <m/>
    <s v="Aylén"/>
    <m/>
    <m/>
    <m/>
    <n v="0"/>
    <m/>
    <m/>
    <m/>
    <m/>
    <m/>
    <m/>
    <m/>
    <m/>
    <m/>
    <m/>
    <m/>
    <m/>
    <m/>
    <m/>
    <m/>
    <m/>
    <m/>
    <m/>
    <m/>
    <x v="5"/>
    <n v="0"/>
    <n v="0"/>
    <n v="0"/>
    <x v="0"/>
    <m/>
    <m/>
    <n v="140.9"/>
    <x v="0"/>
  </r>
  <r>
    <x v="49"/>
    <n v="47086"/>
    <x v="7430"/>
    <n v="4537"/>
    <n v="45837"/>
    <m/>
    <s v="Aylén"/>
    <m/>
    <m/>
    <m/>
    <n v="0"/>
    <m/>
    <m/>
    <m/>
    <m/>
    <m/>
    <m/>
    <m/>
    <m/>
    <m/>
    <m/>
    <m/>
    <m/>
    <m/>
    <m/>
    <m/>
    <m/>
    <m/>
    <m/>
    <m/>
    <x v="5"/>
    <n v="0"/>
    <n v="0"/>
    <n v="0"/>
    <x v="0"/>
    <m/>
    <m/>
    <n v="453.7"/>
    <x v="0"/>
  </r>
  <r>
    <x v="49"/>
    <n v="47085"/>
    <x v="7431"/>
    <n v="20097"/>
    <n v="45837"/>
    <m/>
    <s v="Aylén"/>
    <m/>
    <m/>
    <m/>
    <n v="0"/>
    <m/>
    <m/>
    <m/>
    <m/>
    <m/>
    <m/>
    <m/>
    <m/>
    <m/>
    <m/>
    <m/>
    <m/>
    <m/>
    <m/>
    <m/>
    <m/>
    <m/>
    <m/>
    <m/>
    <x v="5"/>
    <n v="0"/>
    <n v="0"/>
    <n v="0"/>
    <x v="0"/>
    <m/>
    <m/>
    <n v="2009.7"/>
    <x v="0"/>
  </r>
  <r>
    <x v="49"/>
    <n v="47087"/>
    <x v="7432"/>
    <n v="422"/>
    <n v="45837"/>
    <m/>
    <s v="Aylén"/>
    <m/>
    <m/>
    <m/>
    <n v="0"/>
    <m/>
    <m/>
    <m/>
    <m/>
    <m/>
    <m/>
    <m/>
    <m/>
    <m/>
    <m/>
    <m/>
    <m/>
    <m/>
    <m/>
    <m/>
    <m/>
    <m/>
    <m/>
    <m/>
    <x v="5"/>
    <n v="0"/>
    <n v="0"/>
    <n v="0"/>
    <x v="0"/>
    <m/>
    <m/>
    <n v="42.2"/>
    <x v="0"/>
  </r>
  <r>
    <x v="49"/>
    <n v="47088"/>
    <x v="7433"/>
    <n v="114"/>
    <n v="45837"/>
    <m/>
    <s v="Aylén"/>
    <m/>
    <m/>
    <m/>
    <n v="0"/>
    <m/>
    <m/>
    <m/>
    <m/>
    <m/>
    <m/>
    <m/>
    <m/>
    <m/>
    <m/>
    <m/>
    <m/>
    <m/>
    <m/>
    <m/>
    <m/>
    <m/>
    <m/>
    <m/>
    <x v="5"/>
    <n v="0"/>
    <n v="0"/>
    <n v="0"/>
    <x v="0"/>
    <m/>
    <m/>
    <n v="11.4"/>
    <x v="0"/>
  </r>
  <r>
    <x v="49"/>
    <n v="47089"/>
    <x v="7434"/>
    <n v="162"/>
    <n v="45837"/>
    <m/>
    <s v="Aylén"/>
    <m/>
    <m/>
    <m/>
    <n v="0"/>
    <m/>
    <m/>
    <m/>
    <m/>
    <m/>
    <m/>
    <m/>
    <m/>
    <m/>
    <m/>
    <m/>
    <m/>
    <m/>
    <m/>
    <m/>
    <m/>
    <m/>
    <m/>
    <m/>
    <x v="5"/>
    <n v="0"/>
    <n v="0"/>
    <n v="0"/>
    <x v="0"/>
    <m/>
    <m/>
    <n v="16.2"/>
    <x v="0"/>
  </r>
  <r>
    <x v="49"/>
    <n v="47090"/>
    <x v="7435"/>
    <n v="3393"/>
    <n v="45837"/>
    <m/>
    <s v="Aylén"/>
    <m/>
    <m/>
    <m/>
    <n v="0"/>
    <m/>
    <m/>
    <m/>
    <m/>
    <m/>
    <m/>
    <m/>
    <m/>
    <m/>
    <m/>
    <m/>
    <m/>
    <m/>
    <m/>
    <m/>
    <m/>
    <m/>
    <m/>
    <m/>
    <x v="5"/>
    <n v="0"/>
    <n v="0"/>
    <n v="0"/>
    <x v="0"/>
    <m/>
    <m/>
    <n v="339.3"/>
    <x v="0"/>
  </r>
  <r>
    <x v="49"/>
    <n v="47091"/>
    <x v="7436"/>
    <n v="79"/>
    <n v="45837"/>
    <m/>
    <s v="Aylén"/>
    <m/>
    <m/>
    <m/>
    <n v="0"/>
    <m/>
    <m/>
    <m/>
    <m/>
    <m/>
    <m/>
    <m/>
    <m/>
    <m/>
    <m/>
    <m/>
    <m/>
    <m/>
    <m/>
    <m/>
    <m/>
    <m/>
    <m/>
    <m/>
    <x v="5"/>
    <n v="0"/>
    <n v="0"/>
    <n v="0"/>
    <x v="0"/>
    <m/>
    <m/>
    <n v="7.9"/>
    <x v="0"/>
  </r>
  <r>
    <x v="49"/>
    <n v="47092"/>
    <x v="7437"/>
    <n v="105"/>
    <n v="45837"/>
    <m/>
    <s v="Aylén"/>
    <s v="No aporta información pero invita a preguntas más cortas y escuetas q si puedan contestar."/>
    <s v="Fase 2"/>
    <m/>
    <n v="0"/>
    <m/>
    <m/>
    <m/>
    <m/>
    <m/>
    <m/>
    <m/>
    <m/>
    <m/>
    <m/>
    <m/>
    <m/>
    <m/>
    <m/>
    <m/>
    <m/>
    <m/>
    <m/>
    <m/>
    <x v="5"/>
    <n v="0"/>
    <n v="0"/>
    <n v="0"/>
    <x v="0"/>
    <m/>
    <m/>
    <n v="10.5"/>
    <x v="0"/>
  </r>
  <r>
    <x v="49"/>
    <n v="47093"/>
    <x v="7438"/>
    <n v="860"/>
    <m/>
    <m/>
    <m/>
    <m/>
    <m/>
    <m/>
    <n v="0"/>
    <m/>
    <m/>
    <m/>
    <m/>
    <m/>
    <m/>
    <m/>
    <m/>
    <m/>
    <m/>
    <m/>
    <m/>
    <m/>
    <m/>
    <m/>
    <m/>
    <m/>
    <m/>
    <m/>
    <x v="5"/>
    <n v="0"/>
    <n v="0"/>
    <n v="0"/>
    <x v="0"/>
    <m/>
    <m/>
    <n v="86"/>
    <x v="0"/>
  </r>
  <r>
    <x v="49"/>
    <n v="47094"/>
    <x v="7439"/>
    <n v="146"/>
    <m/>
    <m/>
    <m/>
    <m/>
    <m/>
    <m/>
    <n v="0"/>
    <m/>
    <m/>
    <m/>
    <m/>
    <m/>
    <m/>
    <m/>
    <m/>
    <m/>
    <m/>
    <m/>
    <m/>
    <m/>
    <m/>
    <m/>
    <m/>
    <m/>
    <m/>
    <m/>
    <x v="5"/>
    <n v="0"/>
    <n v="0"/>
    <n v="0"/>
    <x v="0"/>
    <m/>
    <m/>
    <n v="14.6"/>
    <x v="0"/>
  </r>
  <r>
    <x v="49"/>
    <n v="47095"/>
    <x v="7440"/>
    <n v="38"/>
    <m/>
    <m/>
    <m/>
    <m/>
    <m/>
    <m/>
    <n v="0"/>
    <m/>
    <m/>
    <m/>
    <m/>
    <m/>
    <m/>
    <m/>
    <m/>
    <m/>
    <m/>
    <m/>
    <m/>
    <m/>
    <m/>
    <m/>
    <m/>
    <m/>
    <m/>
    <m/>
    <x v="5"/>
    <n v="0"/>
    <n v="0"/>
    <n v="0"/>
    <x v="0"/>
    <m/>
    <m/>
    <n v="3.8"/>
    <x v="0"/>
  </r>
  <r>
    <x v="49"/>
    <n v="47096"/>
    <x v="7441"/>
    <n v="130"/>
    <m/>
    <m/>
    <m/>
    <m/>
    <m/>
    <m/>
    <n v="0"/>
    <m/>
    <m/>
    <m/>
    <m/>
    <m/>
    <m/>
    <m/>
    <m/>
    <m/>
    <m/>
    <m/>
    <m/>
    <m/>
    <m/>
    <m/>
    <m/>
    <m/>
    <m/>
    <m/>
    <x v="5"/>
    <n v="0"/>
    <n v="0"/>
    <n v="0"/>
    <x v="0"/>
    <m/>
    <m/>
    <n v="13"/>
    <x v="0"/>
  </r>
  <r>
    <x v="49"/>
    <n v="47097"/>
    <x v="7442"/>
    <n v="330"/>
    <m/>
    <m/>
    <m/>
    <m/>
    <m/>
    <m/>
    <n v="0"/>
    <m/>
    <m/>
    <m/>
    <m/>
    <m/>
    <m/>
    <m/>
    <m/>
    <m/>
    <m/>
    <m/>
    <m/>
    <m/>
    <m/>
    <m/>
    <m/>
    <m/>
    <m/>
    <m/>
    <x v="5"/>
    <n v="0"/>
    <n v="0"/>
    <n v="0"/>
    <x v="0"/>
    <m/>
    <m/>
    <n v="33"/>
    <x v="0"/>
  </r>
  <r>
    <x v="49"/>
    <n v="47098"/>
    <x v="7443"/>
    <n v="691"/>
    <m/>
    <m/>
    <m/>
    <m/>
    <m/>
    <m/>
    <n v="0"/>
    <m/>
    <m/>
    <m/>
    <m/>
    <m/>
    <m/>
    <m/>
    <m/>
    <m/>
    <m/>
    <m/>
    <m/>
    <m/>
    <m/>
    <m/>
    <m/>
    <m/>
    <m/>
    <m/>
    <x v="5"/>
    <n v="0"/>
    <n v="0"/>
    <n v="0"/>
    <x v="0"/>
    <m/>
    <m/>
    <n v="69.099999999999994"/>
    <x v="0"/>
  </r>
  <r>
    <x v="49"/>
    <n v="47099"/>
    <x v="7444"/>
    <n v="169"/>
    <m/>
    <m/>
    <m/>
    <m/>
    <m/>
    <m/>
    <n v="0"/>
    <m/>
    <m/>
    <m/>
    <m/>
    <m/>
    <m/>
    <m/>
    <m/>
    <m/>
    <m/>
    <m/>
    <m/>
    <m/>
    <m/>
    <m/>
    <m/>
    <m/>
    <m/>
    <m/>
    <x v="5"/>
    <n v="0"/>
    <n v="0"/>
    <n v="0"/>
    <x v="0"/>
    <m/>
    <m/>
    <n v="16.899999999999999"/>
    <x v="0"/>
  </r>
  <r>
    <x v="49"/>
    <n v="47100"/>
    <x v="7445"/>
    <n v="111"/>
    <m/>
    <m/>
    <m/>
    <m/>
    <m/>
    <m/>
    <n v="0"/>
    <m/>
    <m/>
    <m/>
    <m/>
    <m/>
    <m/>
    <m/>
    <m/>
    <m/>
    <m/>
    <m/>
    <m/>
    <m/>
    <m/>
    <m/>
    <m/>
    <m/>
    <m/>
    <m/>
    <x v="5"/>
    <n v="0"/>
    <n v="0"/>
    <n v="0"/>
    <x v="0"/>
    <m/>
    <m/>
    <n v="11.1"/>
    <x v="0"/>
  </r>
  <r>
    <x v="49"/>
    <n v="47101"/>
    <x v="7446"/>
    <n v="1925"/>
    <m/>
    <m/>
    <m/>
    <m/>
    <m/>
    <m/>
    <n v="0"/>
    <m/>
    <m/>
    <m/>
    <m/>
    <m/>
    <m/>
    <m/>
    <m/>
    <m/>
    <m/>
    <m/>
    <m/>
    <m/>
    <m/>
    <m/>
    <m/>
    <m/>
    <m/>
    <m/>
    <x v="5"/>
    <n v="0"/>
    <n v="0"/>
    <n v="0"/>
    <x v="0"/>
    <m/>
    <m/>
    <n v="192.5"/>
    <x v="0"/>
  </r>
  <r>
    <x v="49"/>
    <n v="47102"/>
    <x v="7447"/>
    <n v="278"/>
    <m/>
    <m/>
    <m/>
    <m/>
    <m/>
    <m/>
    <n v="0"/>
    <m/>
    <m/>
    <m/>
    <m/>
    <m/>
    <m/>
    <m/>
    <m/>
    <m/>
    <m/>
    <m/>
    <m/>
    <m/>
    <m/>
    <m/>
    <m/>
    <m/>
    <m/>
    <m/>
    <x v="5"/>
    <n v="0"/>
    <n v="0"/>
    <n v="0"/>
    <x v="0"/>
    <m/>
    <m/>
    <n v="27.8"/>
    <x v="0"/>
  </r>
  <r>
    <x v="49"/>
    <n v="47103"/>
    <x v="7448"/>
    <n v="327"/>
    <m/>
    <m/>
    <m/>
    <m/>
    <m/>
    <m/>
    <n v="0"/>
    <m/>
    <m/>
    <m/>
    <m/>
    <m/>
    <m/>
    <m/>
    <m/>
    <m/>
    <m/>
    <m/>
    <m/>
    <m/>
    <m/>
    <m/>
    <m/>
    <m/>
    <m/>
    <m/>
    <x v="5"/>
    <n v="0"/>
    <n v="0"/>
    <n v="0"/>
    <x v="0"/>
    <m/>
    <m/>
    <n v="32.700000000000003"/>
    <x v="0"/>
  </r>
  <r>
    <x v="49"/>
    <n v="47104"/>
    <x v="7449"/>
    <n v="3564"/>
    <m/>
    <m/>
    <m/>
    <m/>
    <m/>
    <m/>
    <n v="0"/>
    <m/>
    <m/>
    <m/>
    <m/>
    <m/>
    <m/>
    <m/>
    <m/>
    <m/>
    <m/>
    <m/>
    <m/>
    <m/>
    <m/>
    <m/>
    <m/>
    <m/>
    <m/>
    <m/>
    <x v="5"/>
    <n v="0"/>
    <n v="0"/>
    <n v="0"/>
    <x v="0"/>
    <m/>
    <m/>
    <n v="356.4"/>
    <x v="0"/>
  </r>
  <r>
    <x v="49"/>
    <n v="47105"/>
    <x v="7450"/>
    <n v="197"/>
    <m/>
    <m/>
    <m/>
    <m/>
    <m/>
    <m/>
    <n v="0"/>
    <m/>
    <m/>
    <m/>
    <m/>
    <m/>
    <m/>
    <m/>
    <m/>
    <m/>
    <m/>
    <m/>
    <m/>
    <m/>
    <m/>
    <m/>
    <m/>
    <m/>
    <m/>
    <m/>
    <x v="5"/>
    <n v="0"/>
    <n v="0"/>
    <n v="0"/>
    <x v="0"/>
    <m/>
    <m/>
    <n v="19.7"/>
    <x v="0"/>
  </r>
  <r>
    <x v="49"/>
    <n v="47106"/>
    <x v="7451"/>
    <n v="38"/>
    <m/>
    <m/>
    <m/>
    <m/>
    <m/>
    <m/>
    <n v="0"/>
    <m/>
    <m/>
    <m/>
    <m/>
    <m/>
    <m/>
    <m/>
    <m/>
    <m/>
    <m/>
    <m/>
    <m/>
    <m/>
    <m/>
    <m/>
    <m/>
    <m/>
    <m/>
    <m/>
    <x v="5"/>
    <n v="0"/>
    <n v="0"/>
    <n v="0"/>
    <x v="0"/>
    <m/>
    <m/>
    <n v="3.8"/>
    <x v="0"/>
  </r>
  <r>
    <x v="49"/>
    <n v="47109"/>
    <x v="7452"/>
    <n v="164"/>
    <m/>
    <m/>
    <m/>
    <m/>
    <m/>
    <m/>
    <n v="0"/>
    <m/>
    <m/>
    <m/>
    <m/>
    <m/>
    <m/>
    <m/>
    <m/>
    <m/>
    <m/>
    <m/>
    <m/>
    <m/>
    <m/>
    <m/>
    <m/>
    <m/>
    <m/>
    <m/>
    <x v="5"/>
    <n v="0"/>
    <n v="0"/>
    <n v="0"/>
    <x v="0"/>
    <m/>
    <m/>
    <n v="16.399999999999999"/>
    <x v="0"/>
  </r>
  <r>
    <x v="49"/>
    <n v="47110"/>
    <x v="7453"/>
    <n v="480"/>
    <m/>
    <m/>
    <m/>
    <m/>
    <m/>
    <m/>
    <n v="0"/>
    <m/>
    <m/>
    <m/>
    <m/>
    <m/>
    <m/>
    <m/>
    <m/>
    <m/>
    <m/>
    <m/>
    <m/>
    <m/>
    <m/>
    <m/>
    <m/>
    <m/>
    <m/>
    <m/>
    <x v="5"/>
    <n v="0"/>
    <n v="0"/>
    <n v="0"/>
    <x v="0"/>
    <m/>
    <m/>
    <n v="48"/>
    <x v="0"/>
  </r>
  <r>
    <x v="49"/>
    <n v="47111"/>
    <x v="7454"/>
    <n v="1175"/>
    <m/>
    <m/>
    <m/>
    <m/>
    <m/>
    <m/>
    <n v="0"/>
    <m/>
    <m/>
    <m/>
    <m/>
    <m/>
    <m/>
    <m/>
    <m/>
    <m/>
    <m/>
    <m/>
    <m/>
    <m/>
    <m/>
    <m/>
    <m/>
    <m/>
    <m/>
    <m/>
    <x v="5"/>
    <n v="0"/>
    <n v="0"/>
    <n v="0"/>
    <x v="0"/>
    <m/>
    <m/>
    <n v="117.5"/>
    <x v="0"/>
  </r>
  <r>
    <x v="49"/>
    <n v="47112"/>
    <x v="7455"/>
    <n v="3406"/>
    <m/>
    <m/>
    <m/>
    <m/>
    <m/>
    <m/>
    <n v="0"/>
    <m/>
    <m/>
    <m/>
    <m/>
    <m/>
    <m/>
    <m/>
    <m/>
    <m/>
    <m/>
    <m/>
    <m/>
    <m/>
    <m/>
    <m/>
    <m/>
    <m/>
    <m/>
    <m/>
    <x v="5"/>
    <n v="0"/>
    <n v="0"/>
    <n v="0"/>
    <x v="0"/>
    <m/>
    <m/>
    <n v="340.6"/>
    <x v="0"/>
  </r>
  <r>
    <x v="49"/>
    <n v="47113"/>
    <x v="7456"/>
    <n v="148"/>
    <m/>
    <m/>
    <m/>
    <m/>
    <m/>
    <m/>
    <n v="0"/>
    <m/>
    <m/>
    <m/>
    <m/>
    <m/>
    <m/>
    <m/>
    <m/>
    <m/>
    <m/>
    <m/>
    <m/>
    <m/>
    <m/>
    <m/>
    <m/>
    <m/>
    <m/>
    <m/>
    <x v="5"/>
    <n v="0"/>
    <n v="0"/>
    <n v="0"/>
    <x v="0"/>
    <m/>
    <m/>
    <n v="14.8"/>
    <x v="0"/>
  </r>
  <r>
    <x v="49"/>
    <n v="47114"/>
    <x v="7457"/>
    <n v="5188"/>
    <m/>
    <m/>
    <m/>
    <m/>
    <m/>
    <m/>
    <n v="0"/>
    <m/>
    <m/>
    <m/>
    <m/>
    <m/>
    <m/>
    <m/>
    <m/>
    <m/>
    <m/>
    <m/>
    <m/>
    <m/>
    <m/>
    <m/>
    <m/>
    <m/>
    <m/>
    <m/>
    <x v="5"/>
    <n v="0"/>
    <n v="0"/>
    <n v="0"/>
    <x v="0"/>
    <m/>
    <m/>
    <n v="518.79999999999995"/>
    <x v="0"/>
  </r>
  <r>
    <x v="49"/>
    <n v="47115"/>
    <x v="7458"/>
    <n v="350"/>
    <m/>
    <m/>
    <m/>
    <m/>
    <m/>
    <m/>
    <n v="0"/>
    <m/>
    <m/>
    <m/>
    <m/>
    <m/>
    <m/>
    <m/>
    <m/>
    <m/>
    <m/>
    <m/>
    <m/>
    <m/>
    <m/>
    <m/>
    <m/>
    <m/>
    <m/>
    <m/>
    <x v="5"/>
    <n v="0"/>
    <n v="0"/>
    <n v="0"/>
    <x v="0"/>
    <m/>
    <m/>
    <n v="35"/>
    <x v="0"/>
  </r>
  <r>
    <x v="49"/>
    <n v="47116"/>
    <x v="7459"/>
    <n v="423"/>
    <m/>
    <m/>
    <m/>
    <m/>
    <m/>
    <m/>
    <n v="0"/>
    <m/>
    <m/>
    <m/>
    <m/>
    <m/>
    <m/>
    <m/>
    <m/>
    <m/>
    <m/>
    <m/>
    <m/>
    <m/>
    <m/>
    <m/>
    <m/>
    <m/>
    <m/>
    <m/>
    <x v="5"/>
    <n v="0"/>
    <n v="0"/>
    <n v="0"/>
    <x v="0"/>
    <m/>
    <m/>
    <n v="42.3"/>
    <x v="0"/>
  </r>
  <r>
    <x v="49"/>
    <n v="47117"/>
    <x v="7460"/>
    <n v="310"/>
    <m/>
    <m/>
    <m/>
    <m/>
    <m/>
    <m/>
    <n v="0"/>
    <m/>
    <m/>
    <m/>
    <m/>
    <m/>
    <m/>
    <m/>
    <m/>
    <m/>
    <m/>
    <m/>
    <m/>
    <m/>
    <m/>
    <m/>
    <m/>
    <m/>
    <m/>
    <m/>
    <x v="5"/>
    <n v="0"/>
    <n v="0"/>
    <n v="0"/>
    <x v="0"/>
    <m/>
    <m/>
    <n v="31"/>
    <x v="0"/>
  </r>
  <r>
    <x v="49"/>
    <n v="47118"/>
    <x v="7461"/>
    <n v="163"/>
    <m/>
    <m/>
    <m/>
    <m/>
    <m/>
    <m/>
    <n v="0"/>
    <m/>
    <m/>
    <m/>
    <m/>
    <m/>
    <m/>
    <m/>
    <m/>
    <m/>
    <m/>
    <m/>
    <m/>
    <m/>
    <m/>
    <m/>
    <m/>
    <m/>
    <m/>
    <m/>
    <x v="5"/>
    <n v="0"/>
    <n v="0"/>
    <n v="0"/>
    <x v="0"/>
    <m/>
    <m/>
    <n v="16.3"/>
    <x v="0"/>
  </r>
  <r>
    <x v="49"/>
    <n v="47119"/>
    <x v="7462"/>
    <n v="88"/>
    <m/>
    <m/>
    <m/>
    <m/>
    <m/>
    <m/>
    <n v="0"/>
    <m/>
    <m/>
    <m/>
    <m/>
    <m/>
    <m/>
    <m/>
    <m/>
    <m/>
    <m/>
    <m/>
    <m/>
    <m/>
    <m/>
    <m/>
    <m/>
    <m/>
    <m/>
    <m/>
    <x v="5"/>
    <n v="0"/>
    <n v="0"/>
    <n v="0"/>
    <x v="0"/>
    <m/>
    <m/>
    <n v="8.8000000000000007"/>
    <x v="0"/>
  </r>
  <r>
    <x v="49"/>
    <n v="47121"/>
    <x v="7463"/>
    <n v="562"/>
    <m/>
    <m/>
    <m/>
    <m/>
    <m/>
    <m/>
    <n v="0"/>
    <m/>
    <m/>
    <m/>
    <m/>
    <m/>
    <m/>
    <m/>
    <m/>
    <m/>
    <m/>
    <m/>
    <m/>
    <m/>
    <m/>
    <m/>
    <m/>
    <m/>
    <m/>
    <m/>
    <x v="5"/>
    <n v="0"/>
    <n v="0"/>
    <n v="0"/>
    <x v="0"/>
    <m/>
    <m/>
    <n v="56.2"/>
    <x v="0"/>
  </r>
  <r>
    <x v="49"/>
    <n v="47122"/>
    <x v="7464"/>
    <n v="2368"/>
    <m/>
    <m/>
    <m/>
    <m/>
    <m/>
    <m/>
    <n v="0"/>
    <m/>
    <m/>
    <m/>
    <m/>
    <m/>
    <m/>
    <m/>
    <m/>
    <m/>
    <m/>
    <m/>
    <m/>
    <m/>
    <m/>
    <m/>
    <m/>
    <m/>
    <m/>
    <m/>
    <x v="5"/>
    <n v="0"/>
    <n v="0"/>
    <n v="0"/>
    <x v="0"/>
    <m/>
    <m/>
    <n v="236.8"/>
    <x v="0"/>
  </r>
  <r>
    <x v="49"/>
    <n v="47123"/>
    <x v="7465"/>
    <n v="538"/>
    <m/>
    <m/>
    <m/>
    <m/>
    <m/>
    <m/>
    <n v="0"/>
    <m/>
    <m/>
    <m/>
    <m/>
    <m/>
    <m/>
    <m/>
    <m/>
    <m/>
    <m/>
    <m/>
    <m/>
    <m/>
    <m/>
    <m/>
    <m/>
    <m/>
    <m/>
    <m/>
    <x v="5"/>
    <n v="0"/>
    <n v="0"/>
    <n v="0"/>
    <x v="0"/>
    <m/>
    <m/>
    <n v="53.8"/>
    <x v="0"/>
  </r>
  <r>
    <x v="49"/>
    <n v="47124"/>
    <x v="7466"/>
    <n v="500"/>
    <m/>
    <m/>
    <m/>
    <m/>
    <m/>
    <m/>
    <n v="0"/>
    <m/>
    <m/>
    <m/>
    <m/>
    <m/>
    <m/>
    <m/>
    <m/>
    <m/>
    <m/>
    <m/>
    <m/>
    <m/>
    <m/>
    <m/>
    <m/>
    <m/>
    <m/>
    <m/>
    <x v="5"/>
    <n v="0"/>
    <n v="0"/>
    <n v="0"/>
    <x v="0"/>
    <m/>
    <m/>
    <n v="50"/>
    <x v="0"/>
  </r>
  <r>
    <x v="49"/>
    <n v="47125"/>
    <x v="7467"/>
    <n v="50"/>
    <m/>
    <m/>
    <m/>
    <m/>
    <m/>
    <m/>
    <n v="0"/>
    <m/>
    <m/>
    <m/>
    <m/>
    <m/>
    <m/>
    <m/>
    <m/>
    <m/>
    <m/>
    <m/>
    <m/>
    <m/>
    <m/>
    <m/>
    <m/>
    <m/>
    <m/>
    <m/>
    <x v="5"/>
    <n v="0"/>
    <n v="0"/>
    <n v="0"/>
    <x v="0"/>
    <m/>
    <m/>
    <n v="5"/>
    <x v="0"/>
  </r>
  <r>
    <x v="49"/>
    <n v="47126"/>
    <x v="7468"/>
    <n v="45"/>
    <m/>
    <m/>
    <m/>
    <m/>
    <m/>
    <m/>
    <n v="0"/>
    <m/>
    <m/>
    <m/>
    <m/>
    <m/>
    <m/>
    <m/>
    <m/>
    <m/>
    <m/>
    <m/>
    <m/>
    <m/>
    <m/>
    <m/>
    <m/>
    <m/>
    <m/>
    <m/>
    <x v="5"/>
    <n v="0"/>
    <n v="0"/>
    <n v="0"/>
    <x v="0"/>
    <m/>
    <m/>
    <n v="4.5"/>
    <x v="0"/>
  </r>
  <r>
    <x v="49"/>
    <n v="47127"/>
    <x v="7469"/>
    <n v="155"/>
    <m/>
    <m/>
    <m/>
    <m/>
    <m/>
    <m/>
    <n v="0"/>
    <m/>
    <m/>
    <m/>
    <m/>
    <m/>
    <m/>
    <m/>
    <m/>
    <m/>
    <m/>
    <m/>
    <m/>
    <m/>
    <m/>
    <m/>
    <m/>
    <m/>
    <m/>
    <m/>
    <x v="5"/>
    <n v="0"/>
    <n v="0"/>
    <n v="0"/>
    <x v="0"/>
    <m/>
    <m/>
    <n v="15.5"/>
    <x v="0"/>
  </r>
  <r>
    <x v="49"/>
    <n v="47129"/>
    <x v="7470"/>
    <n v="992"/>
    <m/>
    <m/>
    <m/>
    <m/>
    <m/>
    <m/>
    <n v="0"/>
    <m/>
    <m/>
    <m/>
    <m/>
    <m/>
    <m/>
    <m/>
    <m/>
    <m/>
    <m/>
    <m/>
    <m/>
    <m/>
    <m/>
    <m/>
    <m/>
    <m/>
    <m/>
    <m/>
    <x v="5"/>
    <n v="0"/>
    <n v="0"/>
    <n v="0"/>
    <x v="0"/>
    <m/>
    <m/>
    <n v="99.2"/>
    <x v="0"/>
  </r>
  <r>
    <x v="49"/>
    <n v="47130"/>
    <x v="7471"/>
    <n v="101"/>
    <m/>
    <m/>
    <m/>
    <m/>
    <m/>
    <m/>
    <n v="0"/>
    <m/>
    <m/>
    <m/>
    <m/>
    <m/>
    <m/>
    <m/>
    <m/>
    <m/>
    <m/>
    <m/>
    <m/>
    <m/>
    <m/>
    <m/>
    <m/>
    <m/>
    <m/>
    <m/>
    <x v="5"/>
    <n v="0"/>
    <n v="0"/>
    <n v="0"/>
    <x v="0"/>
    <m/>
    <m/>
    <n v="10.1"/>
    <x v="0"/>
  </r>
  <r>
    <x v="49"/>
    <n v="47128"/>
    <x v="7472"/>
    <n v="47"/>
    <m/>
    <m/>
    <m/>
    <m/>
    <m/>
    <m/>
    <n v="0"/>
    <m/>
    <m/>
    <m/>
    <m/>
    <m/>
    <m/>
    <m/>
    <m/>
    <m/>
    <m/>
    <m/>
    <m/>
    <m/>
    <m/>
    <m/>
    <m/>
    <m/>
    <m/>
    <m/>
    <x v="5"/>
    <n v="0"/>
    <n v="0"/>
    <n v="0"/>
    <x v="0"/>
    <m/>
    <m/>
    <n v="4.7"/>
    <x v="0"/>
  </r>
  <r>
    <x v="49"/>
    <n v="47131"/>
    <x v="7473"/>
    <n v="176"/>
    <m/>
    <m/>
    <m/>
    <m/>
    <m/>
    <m/>
    <n v="0"/>
    <m/>
    <m/>
    <m/>
    <m/>
    <m/>
    <m/>
    <m/>
    <m/>
    <m/>
    <m/>
    <m/>
    <m/>
    <m/>
    <m/>
    <m/>
    <m/>
    <m/>
    <m/>
    <m/>
    <x v="5"/>
    <n v="0"/>
    <n v="0"/>
    <n v="0"/>
    <x v="0"/>
    <m/>
    <m/>
    <n v="17.600000000000001"/>
    <x v="0"/>
  </r>
  <r>
    <x v="49"/>
    <n v="47132"/>
    <x v="7474"/>
    <n v="46"/>
    <m/>
    <m/>
    <m/>
    <m/>
    <m/>
    <m/>
    <n v="0"/>
    <m/>
    <m/>
    <m/>
    <m/>
    <m/>
    <m/>
    <m/>
    <m/>
    <m/>
    <m/>
    <m/>
    <m/>
    <m/>
    <m/>
    <m/>
    <m/>
    <m/>
    <m/>
    <m/>
    <x v="5"/>
    <n v="0"/>
    <n v="0"/>
    <n v="0"/>
    <x v="0"/>
    <m/>
    <m/>
    <n v="4.5999999999999996"/>
    <x v="0"/>
  </r>
  <r>
    <x v="49"/>
    <n v="47133"/>
    <x v="7475"/>
    <n v="3972"/>
    <m/>
    <m/>
    <m/>
    <m/>
    <m/>
    <m/>
    <n v="0"/>
    <m/>
    <m/>
    <m/>
    <m/>
    <m/>
    <m/>
    <m/>
    <m/>
    <m/>
    <m/>
    <m/>
    <m/>
    <m/>
    <m/>
    <m/>
    <m/>
    <m/>
    <m/>
    <m/>
    <x v="5"/>
    <n v="0"/>
    <n v="0"/>
    <n v="0"/>
    <x v="0"/>
    <m/>
    <m/>
    <n v="397.2"/>
    <x v="0"/>
  </r>
  <r>
    <x v="49"/>
    <n v="47134"/>
    <x v="7476"/>
    <n v="165"/>
    <m/>
    <m/>
    <m/>
    <m/>
    <m/>
    <m/>
    <n v="0"/>
    <m/>
    <m/>
    <m/>
    <m/>
    <m/>
    <m/>
    <m/>
    <m/>
    <m/>
    <m/>
    <m/>
    <m/>
    <m/>
    <m/>
    <m/>
    <m/>
    <m/>
    <m/>
    <m/>
    <x v="5"/>
    <n v="0"/>
    <n v="0"/>
    <n v="0"/>
    <x v="0"/>
    <m/>
    <m/>
    <n v="16.5"/>
    <x v="0"/>
  </r>
  <r>
    <x v="49"/>
    <n v="47135"/>
    <x v="7477"/>
    <n v="87"/>
    <m/>
    <m/>
    <m/>
    <m/>
    <m/>
    <m/>
    <n v="0"/>
    <m/>
    <m/>
    <m/>
    <m/>
    <m/>
    <m/>
    <m/>
    <m/>
    <m/>
    <m/>
    <m/>
    <m/>
    <m/>
    <m/>
    <m/>
    <m/>
    <m/>
    <m/>
    <m/>
    <x v="5"/>
    <n v="0"/>
    <n v="0"/>
    <n v="0"/>
    <x v="0"/>
    <m/>
    <m/>
    <n v="8.6999999999999993"/>
    <x v="0"/>
  </r>
  <r>
    <x v="49"/>
    <n v="47137"/>
    <x v="7478"/>
    <n v="26"/>
    <m/>
    <m/>
    <m/>
    <m/>
    <m/>
    <m/>
    <n v="0"/>
    <m/>
    <m/>
    <m/>
    <m/>
    <m/>
    <m/>
    <m/>
    <m/>
    <m/>
    <m/>
    <m/>
    <m/>
    <m/>
    <m/>
    <m/>
    <m/>
    <m/>
    <m/>
    <m/>
    <x v="5"/>
    <n v="0"/>
    <n v="0"/>
    <n v="0"/>
    <x v="0"/>
    <m/>
    <m/>
    <n v="2.6"/>
    <x v="0"/>
  </r>
  <r>
    <x v="49"/>
    <n v="47138"/>
    <x v="7479"/>
    <n v="214"/>
    <m/>
    <m/>
    <m/>
    <m/>
    <m/>
    <m/>
    <n v="0"/>
    <m/>
    <m/>
    <m/>
    <m/>
    <m/>
    <m/>
    <m/>
    <m/>
    <m/>
    <m/>
    <m/>
    <m/>
    <m/>
    <m/>
    <m/>
    <m/>
    <m/>
    <m/>
    <m/>
    <x v="5"/>
    <n v="0"/>
    <n v="0"/>
    <n v="0"/>
    <x v="0"/>
    <m/>
    <m/>
    <n v="21.4"/>
    <x v="0"/>
  </r>
  <r>
    <x v="49"/>
    <n v="47139"/>
    <x v="7480"/>
    <n v="1103"/>
    <m/>
    <m/>
    <m/>
    <m/>
    <m/>
    <m/>
    <n v="0"/>
    <m/>
    <m/>
    <m/>
    <m/>
    <m/>
    <m/>
    <m/>
    <m/>
    <m/>
    <m/>
    <m/>
    <m/>
    <m/>
    <m/>
    <m/>
    <m/>
    <m/>
    <m/>
    <m/>
    <x v="5"/>
    <n v="0"/>
    <n v="0"/>
    <n v="0"/>
    <x v="0"/>
    <m/>
    <m/>
    <n v="110.3"/>
    <x v="0"/>
  </r>
  <r>
    <x v="49"/>
    <n v="47140"/>
    <x v="7481"/>
    <n v="111"/>
    <m/>
    <m/>
    <m/>
    <m/>
    <m/>
    <m/>
    <n v="0"/>
    <m/>
    <m/>
    <m/>
    <m/>
    <m/>
    <m/>
    <m/>
    <m/>
    <m/>
    <m/>
    <m/>
    <m/>
    <m/>
    <m/>
    <m/>
    <m/>
    <m/>
    <m/>
    <m/>
    <x v="5"/>
    <n v="0"/>
    <n v="0"/>
    <n v="0"/>
    <x v="0"/>
    <m/>
    <m/>
    <n v="11.1"/>
    <x v="0"/>
  </r>
  <r>
    <x v="49"/>
    <n v="47141"/>
    <x v="7482"/>
    <n v="103"/>
    <m/>
    <m/>
    <m/>
    <m/>
    <m/>
    <m/>
    <n v="0"/>
    <m/>
    <m/>
    <m/>
    <m/>
    <m/>
    <m/>
    <m/>
    <m/>
    <m/>
    <m/>
    <m/>
    <m/>
    <m/>
    <m/>
    <m/>
    <m/>
    <m/>
    <m/>
    <m/>
    <x v="5"/>
    <n v="0"/>
    <n v="0"/>
    <n v="0"/>
    <x v="0"/>
    <m/>
    <m/>
    <n v="10.3"/>
    <x v="0"/>
  </r>
  <r>
    <x v="49"/>
    <n v="47142"/>
    <x v="7483"/>
    <n v="103"/>
    <m/>
    <m/>
    <m/>
    <m/>
    <m/>
    <m/>
    <n v="0"/>
    <m/>
    <m/>
    <m/>
    <m/>
    <m/>
    <m/>
    <m/>
    <m/>
    <m/>
    <m/>
    <m/>
    <m/>
    <m/>
    <m/>
    <m/>
    <m/>
    <m/>
    <m/>
    <m/>
    <x v="5"/>
    <n v="0"/>
    <n v="0"/>
    <n v="0"/>
    <x v="0"/>
    <m/>
    <m/>
    <n v="10.3"/>
    <x v="0"/>
  </r>
  <r>
    <x v="49"/>
    <n v="47143"/>
    <x v="7484"/>
    <n v="94"/>
    <m/>
    <m/>
    <m/>
    <m/>
    <m/>
    <m/>
    <n v="0"/>
    <m/>
    <m/>
    <m/>
    <m/>
    <m/>
    <m/>
    <m/>
    <m/>
    <m/>
    <m/>
    <m/>
    <m/>
    <m/>
    <m/>
    <m/>
    <m/>
    <m/>
    <m/>
    <m/>
    <x v="5"/>
    <n v="0"/>
    <n v="0"/>
    <n v="0"/>
    <x v="0"/>
    <m/>
    <m/>
    <n v="9.4"/>
    <x v="0"/>
  </r>
  <r>
    <x v="49"/>
    <n v="47144"/>
    <x v="7485"/>
    <n v="84"/>
    <m/>
    <m/>
    <m/>
    <m/>
    <m/>
    <m/>
    <n v="0"/>
    <m/>
    <m/>
    <m/>
    <m/>
    <m/>
    <m/>
    <m/>
    <m/>
    <m/>
    <m/>
    <m/>
    <m/>
    <m/>
    <m/>
    <m/>
    <m/>
    <m/>
    <m/>
    <m/>
    <x v="5"/>
    <n v="0"/>
    <n v="0"/>
    <n v="0"/>
    <x v="0"/>
    <m/>
    <m/>
    <n v="8.4"/>
    <x v="0"/>
  </r>
  <r>
    <x v="49"/>
    <n v="47145"/>
    <x v="7486"/>
    <n v="646"/>
    <m/>
    <m/>
    <m/>
    <m/>
    <m/>
    <m/>
    <n v="0"/>
    <m/>
    <m/>
    <m/>
    <m/>
    <m/>
    <m/>
    <m/>
    <m/>
    <m/>
    <m/>
    <m/>
    <m/>
    <m/>
    <m/>
    <m/>
    <m/>
    <m/>
    <m/>
    <m/>
    <x v="5"/>
    <n v="0"/>
    <n v="0"/>
    <n v="0"/>
    <x v="0"/>
    <m/>
    <m/>
    <n v="64.599999999999994"/>
    <x v="0"/>
  </r>
  <r>
    <x v="49"/>
    <n v="47146"/>
    <x v="7487"/>
    <n v="367"/>
    <m/>
    <m/>
    <m/>
    <m/>
    <m/>
    <m/>
    <n v="0"/>
    <m/>
    <m/>
    <m/>
    <m/>
    <m/>
    <m/>
    <m/>
    <m/>
    <m/>
    <m/>
    <m/>
    <m/>
    <m/>
    <m/>
    <m/>
    <m/>
    <m/>
    <m/>
    <m/>
    <x v="5"/>
    <n v="0"/>
    <n v="0"/>
    <n v="0"/>
    <x v="0"/>
    <m/>
    <m/>
    <n v="36.700000000000003"/>
    <x v="0"/>
  </r>
  <r>
    <x v="49"/>
    <n v="47147"/>
    <x v="7488"/>
    <n v="107"/>
    <m/>
    <m/>
    <m/>
    <m/>
    <m/>
    <m/>
    <n v="0"/>
    <m/>
    <m/>
    <m/>
    <m/>
    <m/>
    <m/>
    <m/>
    <m/>
    <m/>
    <m/>
    <m/>
    <m/>
    <m/>
    <m/>
    <m/>
    <m/>
    <m/>
    <m/>
    <m/>
    <x v="5"/>
    <n v="0"/>
    <n v="0"/>
    <n v="0"/>
    <x v="0"/>
    <m/>
    <m/>
    <n v="10.7"/>
    <x v="0"/>
  </r>
  <r>
    <x v="49"/>
    <n v="47148"/>
    <x v="7489"/>
    <n v="434"/>
    <m/>
    <m/>
    <m/>
    <m/>
    <m/>
    <m/>
    <n v="0"/>
    <m/>
    <m/>
    <m/>
    <m/>
    <m/>
    <m/>
    <m/>
    <m/>
    <m/>
    <m/>
    <m/>
    <m/>
    <m/>
    <m/>
    <m/>
    <m/>
    <m/>
    <m/>
    <m/>
    <x v="5"/>
    <n v="0"/>
    <n v="0"/>
    <n v="0"/>
    <x v="0"/>
    <m/>
    <m/>
    <n v="43.4"/>
    <x v="0"/>
  </r>
  <r>
    <x v="49"/>
    <n v="47149"/>
    <x v="7490"/>
    <n v="48"/>
    <m/>
    <m/>
    <m/>
    <m/>
    <m/>
    <m/>
    <n v="0"/>
    <m/>
    <m/>
    <m/>
    <m/>
    <m/>
    <m/>
    <m/>
    <m/>
    <m/>
    <m/>
    <m/>
    <m/>
    <m/>
    <m/>
    <m/>
    <m/>
    <m/>
    <m/>
    <m/>
    <x v="5"/>
    <n v="0"/>
    <n v="0"/>
    <n v="0"/>
    <x v="0"/>
    <m/>
    <m/>
    <n v="4.8"/>
    <x v="0"/>
  </r>
  <r>
    <x v="49"/>
    <n v="47150"/>
    <x v="7491"/>
    <n v="301"/>
    <m/>
    <m/>
    <m/>
    <m/>
    <m/>
    <m/>
    <n v="0"/>
    <m/>
    <m/>
    <m/>
    <m/>
    <m/>
    <m/>
    <m/>
    <m/>
    <m/>
    <m/>
    <m/>
    <m/>
    <m/>
    <m/>
    <m/>
    <m/>
    <m/>
    <m/>
    <m/>
    <x v="5"/>
    <n v="0"/>
    <n v="0"/>
    <n v="0"/>
    <x v="0"/>
    <m/>
    <m/>
    <n v="30.1"/>
    <x v="0"/>
  </r>
  <r>
    <x v="49"/>
    <n v="47151"/>
    <x v="7492"/>
    <n v="23"/>
    <m/>
    <m/>
    <m/>
    <m/>
    <m/>
    <m/>
    <n v="0"/>
    <m/>
    <m/>
    <m/>
    <m/>
    <m/>
    <m/>
    <m/>
    <m/>
    <m/>
    <m/>
    <m/>
    <m/>
    <m/>
    <m/>
    <m/>
    <m/>
    <m/>
    <m/>
    <m/>
    <x v="5"/>
    <n v="0"/>
    <n v="0"/>
    <n v="0"/>
    <x v="0"/>
    <m/>
    <m/>
    <n v="2.2999999999999998"/>
    <x v="0"/>
  </r>
  <r>
    <x v="49"/>
    <n v="47156"/>
    <x v="7493"/>
    <n v="160"/>
    <m/>
    <m/>
    <m/>
    <m/>
    <m/>
    <m/>
    <n v="0"/>
    <m/>
    <m/>
    <m/>
    <m/>
    <m/>
    <m/>
    <m/>
    <m/>
    <m/>
    <m/>
    <m/>
    <m/>
    <m/>
    <m/>
    <m/>
    <m/>
    <m/>
    <m/>
    <m/>
    <x v="5"/>
    <n v="0"/>
    <n v="0"/>
    <n v="0"/>
    <x v="0"/>
    <m/>
    <m/>
    <n v="16"/>
    <x v="0"/>
  </r>
  <r>
    <x v="49"/>
    <n v="47152"/>
    <x v="7494"/>
    <n v="73"/>
    <m/>
    <m/>
    <m/>
    <m/>
    <m/>
    <m/>
    <n v="0"/>
    <m/>
    <m/>
    <m/>
    <m/>
    <m/>
    <m/>
    <m/>
    <m/>
    <m/>
    <m/>
    <m/>
    <m/>
    <m/>
    <m/>
    <m/>
    <m/>
    <m/>
    <m/>
    <m/>
    <x v="5"/>
    <n v="0"/>
    <n v="0"/>
    <n v="0"/>
    <x v="0"/>
    <m/>
    <m/>
    <n v="7.3"/>
    <x v="0"/>
  </r>
  <r>
    <x v="49"/>
    <n v="47153"/>
    <x v="7495"/>
    <n v="108"/>
    <m/>
    <m/>
    <m/>
    <m/>
    <m/>
    <m/>
    <n v="0"/>
    <m/>
    <m/>
    <m/>
    <m/>
    <m/>
    <m/>
    <m/>
    <m/>
    <m/>
    <m/>
    <m/>
    <m/>
    <m/>
    <m/>
    <m/>
    <m/>
    <m/>
    <m/>
    <m/>
    <x v="5"/>
    <n v="0"/>
    <n v="0"/>
    <n v="0"/>
    <x v="0"/>
    <m/>
    <m/>
    <n v="10.8"/>
    <x v="0"/>
  </r>
  <r>
    <x v="49"/>
    <n v="47154"/>
    <x v="7496"/>
    <n v="187"/>
    <m/>
    <m/>
    <m/>
    <m/>
    <m/>
    <m/>
    <n v="0"/>
    <m/>
    <m/>
    <m/>
    <m/>
    <m/>
    <m/>
    <m/>
    <m/>
    <m/>
    <m/>
    <m/>
    <m/>
    <m/>
    <m/>
    <m/>
    <m/>
    <m/>
    <m/>
    <m/>
    <x v="5"/>
    <n v="0"/>
    <n v="0"/>
    <n v="0"/>
    <x v="0"/>
    <m/>
    <m/>
    <n v="18.7"/>
    <x v="0"/>
  </r>
  <r>
    <x v="49"/>
    <n v="47155"/>
    <x v="7497"/>
    <n v="4703"/>
    <m/>
    <m/>
    <m/>
    <m/>
    <m/>
    <m/>
    <n v="0"/>
    <m/>
    <m/>
    <m/>
    <m/>
    <m/>
    <m/>
    <m/>
    <m/>
    <m/>
    <m/>
    <m/>
    <m/>
    <m/>
    <m/>
    <m/>
    <m/>
    <m/>
    <m/>
    <m/>
    <x v="5"/>
    <n v="0"/>
    <n v="0"/>
    <n v="0"/>
    <x v="0"/>
    <m/>
    <m/>
    <n v="470.3"/>
    <x v="0"/>
  </r>
  <r>
    <x v="49"/>
    <n v="47157"/>
    <x v="7498"/>
    <n v="607"/>
    <m/>
    <m/>
    <m/>
    <m/>
    <m/>
    <m/>
    <n v="0"/>
    <m/>
    <m/>
    <m/>
    <m/>
    <m/>
    <m/>
    <m/>
    <m/>
    <m/>
    <m/>
    <m/>
    <m/>
    <m/>
    <m/>
    <m/>
    <m/>
    <m/>
    <m/>
    <m/>
    <x v="5"/>
    <n v="0"/>
    <n v="0"/>
    <n v="0"/>
    <x v="0"/>
    <m/>
    <m/>
    <n v="60.7"/>
    <x v="0"/>
  </r>
  <r>
    <x v="49"/>
    <n v="47158"/>
    <x v="7499"/>
    <n v="1013"/>
    <m/>
    <m/>
    <m/>
    <m/>
    <m/>
    <m/>
    <n v="0"/>
    <m/>
    <m/>
    <m/>
    <m/>
    <m/>
    <m/>
    <m/>
    <m/>
    <m/>
    <m/>
    <m/>
    <m/>
    <m/>
    <m/>
    <m/>
    <m/>
    <m/>
    <m/>
    <m/>
    <x v="5"/>
    <n v="0"/>
    <n v="0"/>
    <n v="0"/>
    <x v="0"/>
    <m/>
    <m/>
    <n v="101.3"/>
    <x v="0"/>
  </r>
  <r>
    <x v="49"/>
    <n v="47159"/>
    <x v="7500"/>
    <n v="1109"/>
    <m/>
    <m/>
    <m/>
    <m/>
    <m/>
    <m/>
    <n v="0"/>
    <m/>
    <m/>
    <m/>
    <m/>
    <m/>
    <m/>
    <m/>
    <m/>
    <m/>
    <m/>
    <m/>
    <m/>
    <m/>
    <m/>
    <m/>
    <m/>
    <m/>
    <m/>
    <m/>
    <x v="5"/>
    <n v="0"/>
    <n v="0"/>
    <n v="0"/>
    <x v="0"/>
    <m/>
    <m/>
    <n v="110.9"/>
    <x v="0"/>
  </r>
  <r>
    <x v="49"/>
    <n v="47160"/>
    <x v="7501"/>
    <n v="419"/>
    <m/>
    <m/>
    <m/>
    <m/>
    <m/>
    <m/>
    <n v="0"/>
    <m/>
    <m/>
    <m/>
    <m/>
    <m/>
    <m/>
    <m/>
    <m/>
    <m/>
    <m/>
    <m/>
    <m/>
    <m/>
    <m/>
    <m/>
    <m/>
    <m/>
    <m/>
    <m/>
    <x v="5"/>
    <n v="0"/>
    <n v="0"/>
    <n v="0"/>
    <x v="0"/>
    <m/>
    <m/>
    <n v="41.9"/>
    <x v="0"/>
  </r>
  <r>
    <x v="49"/>
    <n v="47161"/>
    <x v="7502"/>
    <n v="5538"/>
    <m/>
    <m/>
    <m/>
    <m/>
    <m/>
    <m/>
    <n v="0"/>
    <m/>
    <m/>
    <m/>
    <m/>
    <m/>
    <m/>
    <m/>
    <m/>
    <m/>
    <m/>
    <m/>
    <m/>
    <m/>
    <m/>
    <m/>
    <m/>
    <m/>
    <m/>
    <m/>
    <x v="5"/>
    <n v="0"/>
    <n v="0"/>
    <n v="0"/>
    <x v="0"/>
    <m/>
    <m/>
    <n v="553.79999999999995"/>
    <x v="0"/>
  </r>
  <r>
    <x v="49"/>
    <n v="47162"/>
    <x v="7503"/>
    <n v="84"/>
    <m/>
    <m/>
    <m/>
    <m/>
    <m/>
    <m/>
    <n v="0"/>
    <m/>
    <m/>
    <m/>
    <m/>
    <m/>
    <m/>
    <m/>
    <m/>
    <m/>
    <m/>
    <m/>
    <m/>
    <m/>
    <m/>
    <m/>
    <m/>
    <m/>
    <m/>
    <m/>
    <x v="5"/>
    <n v="0"/>
    <n v="0"/>
    <n v="0"/>
    <x v="0"/>
    <m/>
    <m/>
    <n v="8.4"/>
    <x v="0"/>
  </r>
  <r>
    <x v="49"/>
    <n v="47163"/>
    <x v="7504"/>
    <n v="282"/>
    <m/>
    <m/>
    <m/>
    <m/>
    <m/>
    <m/>
    <n v="0"/>
    <m/>
    <m/>
    <m/>
    <m/>
    <m/>
    <m/>
    <m/>
    <m/>
    <m/>
    <m/>
    <m/>
    <m/>
    <m/>
    <m/>
    <m/>
    <m/>
    <m/>
    <m/>
    <m/>
    <x v="5"/>
    <n v="0"/>
    <n v="0"/>
    <n v="0"/>
    <x v="0"/>
    <m/>
    <m/>
    <n v="28.2"/>
    <x v="0"/>
  </r>
  <r>
    <x v="49"/>
    <n v="47164"/>
    <x v="7505"/>
    <n v="375"/>
    <m/>
    <m/>
    <m/>
    <m/>
    <m/>
    <m/>
    <n v="0"/>
    <m/>
    <m/>
    <m/>
    <m/>
    <m/>
    <m/>
    <m/>
    <m/>
    <m/>
    <m/>
    <m/>
    <m/>
    <m/>
    <m/>
    <m/>
    <m/>
    <m/>
    <m/>
    <m/>
    <x v="5"/>
    <n v="0"/>
    <n v="0"/>
    <n v="0"/>
    <x v="0"/>
    <m/>
    <m/>
    <n v="37.5"/>
    <x v="0"/>
  </r>
  <r>
    <x v="49"/>
    <n v="47165"/>
    <x v="7506"/>
    <n v="8638"/>
    <m/>
    <m/>
    <m/>
    <m/>
    <m/>
    <m/>
    <n v="0"/>
    <m/>
    <m/>
    <m/>
    <m/>
    <m/>
    <m/>
    <m/>
    <m/>
    <m/>
    <m/>
    <m/>
    <m/>
    <m/>
    <m/>
    <m/>
    <m/>
    <m/>
    <m/>
    <m/>
    <x v="5"/>
    <n v="0"/>
    <n v="0"/>
    <n v="0"/>
    <x v="0"/>
    <m/>
    <m/>
    <n v="863.8"/>
    <x v="0"/>
  </r>
  <r>
    <x v="49"/>
    <n v="47169"/>
    <x v="7507"/>
    <n v="62"/>
    <m/>
    <m/>
    <m/>
    <m/>
    <m/>
    <m/>
    <n v="0"/>
    <m/>
    <m/>
    <m/>
    <m/>
    <m/>
    <m/>
    <m/>
    <m/>
    <m/>
    <m/>
    <m/>
    <m/>
    <m/>
    <m/>
    <m/>
    <m/>
    <m/>
    <m/>
    <m/>
    <x v="5"/>
    <n v="0"/>
    <n v="0"/>
    <n v="0"/>
    <x v="0"/>
    <m/>
    <m/>
    <n v="6.2"/>
    <x v="0"/>
  </r>
  <r>
    <x v="49"/>
    <n v="47170"/>
    <x v="7508"/>
    <n v="57"/>
    <m/>
    <m/>
    <m/>
    <m/>
    <m/>
    <m/>
    <n v="0"/>
    <m/>
    <m/>
    <m/>
    <m/>
    <m/>
    <m/>
    <m/>
    <m/>
    <m/>
    <m/>
    <m/>
    <m/>
    <m/>
    <m/>
    <m/>
    <m/>
    <m/>
    <m/>
    <m/>
    <x v="5"/>
    <n v="0"/>
    <n v="0"/>
    <n v="0"/>
    <x v="0"/>
    <m/>
    <m/>
    <n v="5.7"/>
    <x v="0"/>
  </r>
  <r>
    <x v="49"/>
    <n v="47166"/>
    <x v="7509"/>
    <n v="250"/>
    <m/>
    <m/>
    <m/>
    <m/>
    <m/>
    <m/>
    <n v="0"/>
    <m/>
    <m/>
    <m/>
    <m/>
    <m/>
    <m/>
    <m/>
    <m/>
    <m/>
    <m/>
    <m/>
    <m/>
    <m/>
    <m/>
    <m/>
    <m/>
    <m/>
    <m/>
    <m/>
    <x v="5"/>
    <n v="0"/>
    <n v="0"/>
    <n v="0"/>
    <x v="0"/>
    <m/>
    <m/>
    <n v="25"/>
    <x v="0"/>
  </r>
  <r>
    <x v="49"/>
    <n v="47167"/>
    <x v="7510"/>
    <n v="227"/>
    <m/>
    <m/>
    <m/>
    <m/>
    <m/>
    <m/>
    <n v="0"/>
    <m/>
    <m/>
    <m/>
    <m/>
    <m/>
    <m/>
    <m/>
    <m/>
    <m/>
    <m/>
    <m/>
    <m/>
    <m/>
    <m/>
    <m/>
    <m/>
    <m/>
    <m/>
    <m/>
    <x v="5"/>
    <n v="0"/>
    <n v="0"/>
    <n v="0"/>
    <x v="0"/>
    <m/>
    <m/>
    <n v="22.7"/>
    <x v="0"/>
  </r>
  <r>
    <x v="49"/>
    <n v="47168"/>
    <x v="7511"/>
    <n v="28"/>
    <m/>
    <m/>
    <m/>
    <m/>
    <m/>
    <m/>
    <n v="0"/>
    <m/>
    <m/>
    <m/>
    <m/>
    <m/>
    <m/>
    <m/>
    <m/>
    <m/>
    <m/>
    <m/>
    <m/>
    <m/>
    <m/>
    <m/>
    <m/>
    <m/>
    <m/>
    <m/>
    <x v="5"/>
    <n v="0"/>
    <n v="0"/>
    <n v="0"/>
    <x v="0"/>
    <m/>
    <m/>
    <n v="2.8"/>
    <x v="0"/>
  </r>
  <r>
    <x v="49"/>
    <n v="47171"/>
    <x v="7512"/>
    <n v="386"/>
    <m/>
    <m/>
    <m/>
    <m/>
    <m/>
    <m/>
    <n v="0"/>
    <m/>
    <m/>
    <m/>
    <m/>
    <m/>
    <m/>
    <m/>
    <m/>
    <m/>
    <m/>
    <m/>
    <m/>
    <m/>
    <m/>
    <m/>
    <m/>
    <m/>
    <m/>
    <m/>
    <x v="5"/>
    <n v="0"/>
    <n v="0"/>
    <n v="0"/>
    <x v="0"/>
    <m/>
    <m/>
    <n v="38.6"/>
    <x v="0"/>
  </r>
  <r>
    <x v="49"/>
    <n v="47172"/>
    <x v="7513"/>
    <n v="164"/>
    <m/>
    <m/>
    <m/>
    <m/>
    <m/>
    <m/>
    <n v="0"/>
    <m/>
    <m/>
    <m/>
    <m/>
    <m/>
    <m/>
    <m/>
    <m/>
    <m/>
    <m/>
    <m/>
    <m/>
    <m/>
    <m/>
    <m/>
    <m/>
    <m/>
    <m/>
    <m/>
    <x v="5"/>
    <n v="0"/>
    <n v="0"/>
    <n v="0"/>
    <x v="0"/>
    <m/>
    <m/>
    <n v="16.399999999999999"/>
    <x v="0"/>
  </r>
  <r>
    <x v="49"/>
    <n v="47173"/>
    <x v="7514"/>
    <n v="1240"/>
    <m/>
    <m/>
    <m/>
    <m/>
    <m/>
    <m/>
    <n v="0"/>
    <m/>
    <m/>
    <m/>
    <m/>
    <m/>
    <m/>
    <m/>
    <m/>
    <m/>
    <m/>
    <m/>
    <m/>
    <m/>
    <m/>
    <m/>
    <m/>
    <m/>
    <m/>
    <m/>
    <x v="5"/>
    <n v="0"/>
    <n v="0"/>
    <n v="0"/>
    <x v="0"/>
    <m/>
    <m/>
    <n v="124"/>
    <x v="0"/>
  </r>
  <r>
    <x v="49"/>
    <n v="47174"/>
    <x v="7515"/>
    <n v="314"/>
    <m/>
    <m/>
    <m/>
    <m/>
    <m/>
    <m/>
    <n v="0"/>
    <m/>
    <m/>
    <m/>
    <m/>
    <m/>
    <m/>
    <m/>
    <m/>
    <m/>
    <m/>
    <m/>
    <m/>
    <m/>
    <m/>
    <m/>
    <m/>
    <m/>
    <m/>
    <m/>
    <x v="5"/>
    <n v="0"/>
    <n v="0"/>
    <n v="0"/>
    <x v="0"/>
    <m/>
    <m/>
    <n v="31.4"/>
    <x v="0"/>
  </r>
  <r>
    <x v="49"/>
    <n v="47175"/>
    <x v="7516"/>
    <n v="8786"/>
    <m/>
    <m/>
    <m/>
    <m/>
    <m/>
    <m/>
    <n v="0"/>
    <m/>
    <m/>
    <m/>
    <m/>
    <m/>
    <m/>
    <m/>
    <m/>
    <m/>
    <m/>
    <m/>
    <m/>
    <m/>
    <m/>
    <m/>
    <m/>
    <m/>
    <m/>
    <m/>
    <x v="5"/>
    <n v="0"/>
    <n v="0"/>
    <n v="0"/>
    <x v="0"/>
    <m/>
    <m/>
    <n v="878.6"/>
    <x v="0"/>
  </r>
  <r>
    <x v="49"/>
    <n v="47176"/>
    <x v="7517"/>
    <n v="202"/>
    <m/>
    <m/>
    <m/>
    <m/>
    <m/>
    <m/>
    <n v="0"/>
    <m/>
    <m/>
    <m/>
    <m/>
    <m/>
    <m/>
    <m/>
    <m/>
    <m/>
    <m/>
    <m/>
    <m/>
    <m/>
    <m/>
    <m/>
    <m/>
    <m/>
    <m/>
    <m/>
    <x v="5"/>
    <n v="0"/>
    <n v="0"/>
    <n v="0"/>
    <x v="0"/>
    <m/>
    <m/>
    <n v="20.2"/>
    <x v="0"/>
  </r>
  <r>
    <x v="49"/>
    <n v="47177"/>
    <x v="7518"/>
    <n v="100"/>
    <m/>
    <m/>
    <m/>
    <m/>
    <m/>
    <m/>
    <n v="0"/>
    <m/>
    <m/>
    <m/>
    <m/>
    <m/>
    <m/>
    <m/>
    <m/>
    <m/>
    <m/>
    <m/>
    <m/>
    <m/>
    <m/>
    <m/>
    <m/>
    <m/>
    <m/>
    <m/>
    <x v="5"/>
    <n v="0"/>
    <n v="0"/>
    <n v="0"/>
    <x v="0"/>
    <m/>
    <m/>
    <n v="10"/>
    <x v="0"/>
  </r>
  <r>
    <x v="49"/>
    <n v="47178"/>
    <x v="7519"/>
    <n v="203"/>
    <m/>
    <m/>
    <m/>
    <m/>
    <m/>
    <m/>
    <n v="0"/>
    <m/>
    <m/>
    <m/>
    <m/>
    <m/>
    <m/>
    <m/>
    <m/>
    <m/>
    <m/>
    <m/>
    <m/>
    <m/>
    <m/>
    <m/>
    <m/>
    <m/>
    <m/>
    <m/>
    <x v="5"/>
    <n v="0"/>
    <n v="0"/>
    <n v="0"/>
    <x v="0"/>
    <m/>
    <m/>
    <n v="20.3"/>
    <x v="0"/>
  </r>
  <r>
    <x v="49"/>
    <n v="47179"/>
    <x v="7520"/>
    <n v="399"/>
    <m/>
    <m/>
    <m/>
    <m/>
    <m/>
    <m/>
    <n v="0"/>
    <m/>
    <m/>
    <m/>
    <m/>
    <m/>
    <m/>
    <m/>
    <m/>
    <m/>
    <m/>
    <m/>
    <m/>
    <m/>
    <m/>
    <m/>
    <m/>
    <m/>
    <m/>
    <m/>
    <x v="5"/>
    <n v="0"/>
    <n v="0"/>
    <n v="0"/>
    <x v="0"/>
    <m/>
    <m/>
    <n v="39.9"/>
    <x v="0"/>
  </r>
  <r>
    <x v="49"/>
    <n v="47180"/>
    <x v="7521"/>
    <n v="64"/>
    <m/>
    <m/>
    <m/>
    <m/>
    <m/>
    <m/>
    <n v="0"/>
    <m/>
    <m/>
    <m/>
    <m/>
    <m/>
    <m/>
    <m/>
    <m/>
    <m/>
    <m/>
    <m/>
    <m/>
    <m/>
    <m/>
    <m/>
    <m/>
    <m/>
    <m/>
    <m/>
    <x v="5"/>
    <n v="0"/>
    <n v="0"/>
    <n v="0"/>
    <x v="0"/>
    <m/>
    <m/>
    <n v="6.4"/>
    <x v="0"/>
  </r>
  <r>
    <x v="49"/>
    <n v="47181"/>
    <x v="7522"/>
    <n v="185"/>
    <m/>
    <m/>
    <m/>
    <m/>
    <m/>
    <m/>
    <n v="0"/>
    <m/>
    <m/>
    <m/>
    <m/>
    <m/>
    <m/>
    <m/>
    <m/>
    <m/>
    <m/>
    <m/>
    <m/>
    <m/>
    <m/>
    <m/>
    <m/>
    <m/>
    <m/>
    <m/>
    <x v="5"/>
    <n v="0"/>
    <n v="0"/>
    <n v="0"/>
    <x v="0"/>
    <m/>
    <m/>
    <n v="18.5"/>
    <x v="0"/>
  </r>
  <r>
    <x v="49"/>
    <n v="47182"/>
    <x v="7523"/>
    <n v="1612"/>
    <m/>
    <m/>
    <m/>
    <m/>
    <m/>
    <m/>
    <n v="0"/>
    <m/>
    <m/>
    <m/>
    <m/>
    <m/>
    <m/>
    <m/>
    <m/>
    <m/>
    <m/>
    <m/>
    <m/>
    <m/>
    <m/>
    <m/>
    <m/>
    <m/>
    <m/>
    <m/>
    <x v="5"/>
    <n v="0"/>
    <n v="0"/>
    <n v="0"/>
    <x v="0"/>
    <m/>
    <m/>
    <n v="161.19999999999999"/>
    <x v="0"/>
  </r>
  <r>
    <x v="49"/>
    <n v="47183"/>
    <x v="7524"/>
    <n v="116"/>
    <m/>
    <m/>
    <m/>
    <m/>
    <m/>
    <m/>
    <n v="0"/>
    <m/>
    <m/>
    <m/>
    <m/>
    <m/>
    <m/>
    <m/>
    <m/>
    <m/>
    <m/>
    <m/>
    <m/>
    <m/>
    <m/>
    <m/>
    <m/>
    <m/>
    <m/>
    <m/>
    <x v="5"/>
    <n v="0"/>
    <n v="0"/>
    <n v="0"/>
    <x v="0"/>
    <m/>
    <m/>
    <n v="11.6"/>
    <x v="0"/>
  </r>
  <r>
    <x v="49"/>
    <n v="47186"/>
    <x v="7525"/>
    <n v="300618"/>
    <m/>
    <m/>
    <m/>
    <m/>
    <m/>
    <m/>
    <n v="0"/>
    <m/>
    <m/>
    <m/>
    <m/>
    <m/>
    <m/>
    <m/>
    <m/>
    <m/>
    <m/>
    <m/>
    <m/>
    <m/>
    <m/>
    <m/>
    <m/>
    <m/>
    <m/>
    <m/>
    <x v="5"/>
    <n v="0"/>
    <n v="0"/>
    <n v="0"/>
    <x v="0"/>
    <m/>
    <m/>
    <n v="30061.8"/>
    <x v="0"/>
  </r>
  <r>
    <x v="49"/>
    <n v="47184"/>
    <x v="7526"/>
    <n v="745"/>
    <m/>
    <m/>
    <m/>
    <m/>
    <m/>
    <m/>
    <n v="0"/>
    <m/>
    <m/>
    <m/>
    <m/>
    <m/>
    <m/>
    <m/>
    <m/>
    <m/>
    <m/>
    <m/>
    <m/>
    <m/>
    <m/>
    <m/>
    <m/>
    <m/>
    <m/>
    <m/>
    <x v="5"/>
    <n v="0"/>
    <n v="0"/>
    <n v="0"/>
    <x v="0"/>
    <m/>
    <m/>
    <n v="74.5"/>
    <x v="0"/>
  </r>
  <r>
    <x v="49"/>
    <n v="47185"/>
    <x v="7527"/>
    <n v="91"/>
    <m/>
    <m/>
    <m/>
    <m/>
    <m/>
    <m/>
    <n v="0"/>
    <m/>
    <m/>
    <m/>
    <m/>
    <m/>
    <m/>
    <m/>
    <m/>
    <m/>
    <m/>
    <m/>
    <m/>
    <m/>
    <m/>
    <m/>
    <m/>
    <m/>
    <m/>
    <m/>
    <x v="5"/>
    <n v="0"/>
    <n v="0"/>
    <n v="0"/>
    <x v="0"/>
    <m/>
    <m/>
    <n v="9.1"/>
    <x v="0"/>
  </r>
  <r>
    <x v="49"/>
    <n v="47187"/>
    <x v="7528"/>
    <n v="81"/>
    <m/>
    <m/>
    <m/>
    <m/>
    <m/>
    <m/>
    <n v="0"/>
    <m/>
    <m/>
    <m/>
    <m/>
    <m/>
    <m/>
    <m/>
    <m/>
    <m/>
    <m/>
    <m/>
    <m/>
    <m/>
    <m/>
    <m/>
    <m/>
    <m/>
    <m/>
    <m/>
    <x v="5"/>
    <n v="0"/>
    <n v="0"/>
    <n v="0"/>
    <x v="0"/>
    <m/>
    <m/>
    <n v="8.1"/>
    <x v="0"/>
  </r>
  <r>
    <x v="49"/>
    <n v="47188"/>
    <x v="7529"/>
    <n v="91"/>
    <m/>
    <m/>
    <m/>
    <m/>
    <m/>
    <m/>
    <n v="0"/>
    <m/>
    <m/>
    <m/>
    <m/>
    <m/>
    <m/>
    <m/>
    <m/>
    <m/>
    <m/>
    <m/>
    <m/>
    <m/>
    <m/>
    <m/>
    <m/>
    <m/>
    <m/>
    <m/>
    <x v="5"/>
    <n v="0"/>
    <n v="0"/>
    <n v="0"/>
    <x v="0"/>
    <m/>
    <m/>
    <n v="9.1"/>
    <x v="0"/>
  </r>
  <r>
    <x v="49"/>
    <n v="47189"/>
    <x v="7530"/>
    <n v="163"/>
    <m/>
    <m/>
    <m/>
    <m/>
    <m/>
    <m/>
    <n v="0"/>
    <m/>
    <m/>
    <m/>
    <m/>
    <m/>
    <m/>
    <m/>
    <m/>
    <m/>
    <m/>
    <m/>
    <m/>
    <m/>
    <m/>
    <m/>
    <m/>
    <m/>
    <m/>
    <m/>
    <x v="5"/>
    <n v="0"/>
    <n v="0"/>
    <n v="0"/>
    <x v="0"/>
    <m/>
    <m/>
    <n v="16.3"/>
    <x v="0"/>
  </r>
  <r>
    <x v="49"/>
    <n v="47190"/>
    <x v="7531"/>
    <n v="113"/>
    <m/>
    <m/>
    <m/>
    <m/>
    <m/>
    <m/>
    <n v="0"/>
    <m/>
    <m/>
    <m/>
    <m/>
    <m/>
    <m/>
    <m/>
    <m/>
    <m/>
    <m/>
    <m/>
    <m/>
    <m/>
    <m/>
    <m/>
    <m/>
    <m/>
    <m/>
    <m/>
    <x v="5"/>
    <n v="0"/>
    <n v="0"/>
    <n v="0"/>
    <x v="0"/>
    <m/>
    <m/>
    <n v="11.3"/>
    <x v="0"/>
  </r>
  <r>
    <x v="49"/>
    <n v="47191"/>
    <x v="7532"/>
    <n v="121"/>
    <m/>
    <m/>
    <m/>
    <m/>
    <m/>
    <m/>
    <n v="0"/>
    <m/>
    <m/>
    <m/>
    <m/>
    <m/>
    <m/>
    <m/>
    <m/>
    <m/>
    <m/>
    <m/>
    <m/>
    <m/>
    <m/>
    <m/>
    <m/>
    <m/>
    <m/>
    <m/>
    <x v="5"/>
    <n v="0"/>
    <n v="0"/>
    <n v="0"/>
    <x v="0"/>
    <m/>
    <m/>
    <n v="12.1"/>
    <x v="0"/>
  </r>
  <r>
    <x v="49"/>
    <n v="47192"/>
    <x v="7533"/>
    <n v="101"/>
    <m/>
    <m/>
    <m/>
    <m/>
    <m/>
    <m/>
    <n v="0"/>
    <m/>
    <m/>
    <m/>
    <m/>
    <m/>
    <m/>
    <m/>
    <m/>
    <m/>
    <m/>
    <m/>
    <m/>
    <m/>
    <m/>
    <m/>
    <m/>
    <m/>
    <m/>
    <m/>
    <x v="5"/>
    <n v="0"/>
    <n v="0"/>
    <n v="0"/>
    <x v="0"/>
    <m/>
    <m/>
    <n v="10.1"/>
    <x v="0"/>
  </r>
  <r>
    <x v="49"/>
    <n v="47193"/>
    <x v="7534"/>
    <n v="2292"/>
    <m/>
    <m/>
    <m/>
    <m/>
    <m/>
    <m/>
    <n v="0"/>
    <m/>
    <m/>
    <m/>
    <m/>
    <m/>
    <m/>
    <m/>
    <m/>
    <m/>
    <m/>
    <m/>
    <m/>
    <m/>
    <m/>
    <m/>
    <m/>
    <m/>
    <m/>
    <m/>
    <x v="5"/>
    <n v="0"/>
    <n v="0"/>
    <n v="0"/>
    <x v="0"/>
    <m/>
    <m/>
    <n v="229.2"/>
    <x v="0"/>
  </r>
  <r>
    <x v="49"/>
    <n v="47195"/>
    <x v="7535"/>
    <n v="507"/>
    <m/>
    <m/>
    <m/>
    <m/>
    <m/>
    <m/>
    <n v="0"/>
    <m/>
    <m/>
    <m/>
    <m/>
    <m/>
    <m/>
    <m/>
    <m/>
    <m/>
    <m/>
    <m/>
    <m/>
    <m/>
    <m/>
    <m/>
    <m/>
    <m/>
    <m/>
    <m/>
    <x v="5"/>
    <n v="0"/>
    <n v="0"/>
    <n v="0"/>
    <x v="0"/>
    <m/>
    <m/>
    <n v="50.7"/>
    <x v="0"/>
  </r>
  <r>
    <x v="49"/>
    <n v="47196"/>
    <x v="7536"/>
    <n v="32"/>
    <m/>
    <m/>
    <m/>
    <m/>
    <m/>
    <m/>
    <n v="0"/>
    <m/>
    <m/>
    <m/>
    <m/>
    <m/>
    <m/>
    <m/>
    <m/>
    <m/>
    <m/>
    <m/>
    <m/>
    <m/>
    <m/>
    <m/>
    <m/>
    <m/>
    <m/>
    <m/>
    <x v="5"/>
    <n v="0"/>
    <n v="0"/>
    <n v="0"/>
    <x v="0"/>
    <m/>
    <m/>
    <n v="3.2"/>
    <x v="0"/>
  </r>
  <r>
    <x v="49"/>
    <n v="47197"/>
    <x v="7537"/>
    <n v="1048"/>
    <m/>
    <m/>
    <m/>
    <m/>
    <m/>
    <m/>
    <n v="0"/>
    <m/>
    <m/>
    <m/>
    <m/>
    <m/>
    <m/>
    <m/>
    <m/>
    <m/>
    <m/>
    <m/>
    <m/>
    <m/>
    <m/>
    <m/>
    <m/>
    <m/>
    <m/>
    <m/>
    <x v="5"/>
    <n v="0"/>
    <n v="0"/>
    <n v="0"/>
    <x v="0"/>
    <m/>
    <m/>
    <n v="104.8"/>
    <x v="0"/>
  </r>
  <r>
    <x v="49"/>
    <n v="47198"/>
    <x v="7538"/>
    <n v="66"/>
    <m/>
    <m/>
    <m/>
    <m/>
    <m/>
    <m/>
    <n v="0"/>
    <m/>
    <m/>
    <m/>
    <m/>
    <m/>
    <m/>
    <m/>
    <m/>
    <m/>
    <m/>
    <m/>
    <m/>
    <m/>
    <m/>
    <m/>
    <m/>
    <m/>
    <m/>
    <m/>
    <x v="5"/>
    <n v="0"/>
    <n v="0"/>
    <n v="0"/>
    <x v="0"/>
    <m/>
    <m/>
    <n v="6.6"/>
    <x v="0"/>
  </r>
  <r>
    <x v="49"/>
    <n v="47199"/>
    <x v="7539"/>
    <n v="82"/>
    <m/>
    <m/>
    <m/>
    <m/>
    <m/>
    <m/>
    <n v="0"/>
    <m/>
    <m/>
    <m/>
    <m/>
    <m/>
    <m/>
    <m/>
    <m/>
    <m/>
    <m/>
    <m/>
    <m/>
    <m/>
    <m/>
    <m/>
    <m/>
    <m/>
    <m/>
    <m/>
    <x v="5"/>
    <n v="0"/>
    <n v="0"/>
    <n v="0"/>
    <x v="0"/>
    <m/>
    <m/>
    <n v="8.1999999999999993"/>
    <x v="0"/>
  </r>
  <r>
    <x v="49"/>
    <n v="47200"/>
    <x v="7540"/>
    <n v="75"/>
    <m/>
    <m/>
    <m/>
    <m/>
    <m/>
    <m/>
    <n v="0"/>
    <m/>
    <m/>
    <m/>
    <m/>
    <m/>
    <m/>
    <m/>
    <m/>
    <m/>
    <m/>
    <m/>
    <m/>
    <m/>
    <m/>
    <m/>
    <m/>
    <m/>
    <m/>
    <m/>
    <x v="5"/>
    <n v="0"/>
    <n v="0"/>
    <n v="0"/>
    <x v="0"/>
    <m/>
    <m/>
    <n v="7.5"/>
    <x v="0"/>
  </r>
  <r>
    <x v="49"/>
    <n v="47203"/>
    <x v="7541"/>
    <n v="61"/>
    <m/>
    <m/>
    <m/>
    <m/>
    <m/>
    <m/>
    <n v="0"/>
    <m/>
    <m/>
    <m/>
    <m/>
    <m/>
    <m/>
    <m/>
    <m/>
    <m/>
    <m/>
    <m/>
    <m/>
    <m/>
    <m/>
    <m/>
    <m/>
    <m/>
    <m/>
    <m/>
    <x v="5"/>
    <n v="0"/>
    <n v="0"/>
    <n v="0"/>
    <x v="0"/>
    <m/>
    <m/>
    <n v="6.1"/>
    <x v="0"/>
  </r>
  <r>
    <x v="49"/>
    <n v="47204"/>
    <x v="7542"/>
    <n v="241"/>
    <m/>
    <m/>
    <m/>
    <m/>
    <m/>
    <m/>
    <n v="0"/>
    <m/>
    <m/>
    <m/>
    <m/>
    <m/>
    <m/>
    <m/>
    <m/>
    <m/>
    <m/>
    <m/>
    <m/>
    <m/>
    <m/>
    <m/>
    <m/>
    <m/>
    <m/>
    <m/>
    <x v="5"/>
    <n v="0"/>
    <n v="0"/>
    <n v="0"/>
    <x v="0"/>
    <m/>
    <m/>
    <n v="24.1"/>
    <x v="0"/>
  </r>
  <r>
    <x v="49"/>
    <n v="47205"/>
    <x v="7543"/>
    <n v="468"/>
    <m/>
    <m/>
    <m/>
    <m/>
    <m/>
    <m/>
    <n v="0"/>
    <m/>
    <m/>
    <m/>
    <m/>
    <m/>
    <m/>
    <m/>
    <m/>
    <m/>
    <m/>
    <m/>
    <m/>
    <m/>
    <m/>
    <m/>
    <m/>
    <m/>
    <m/>
    <m/>
    <x v="5"/>
    <n v="0"/>
    <n v="0"/>
    <n v="0"/>
    <x v="0"/>
    <m/>
    <m/>
    <n v="46.8"/>
    <x v="0"/>
  </r>
  <r>
    <x v="49"/>
    <n v="47206"/>
    <x v="7544"/>
    <n v="86"/>
    <m/>
    <m/>
    <m/>
    <m/>
    <m/>
    <m/>
    <n v="0"/>
    <m/>
    <m/>
    <m/>
    <m/>
    <m/>
    <m/>
    <m/>
    <m/>
    <m/>
    <m/>
    <m/>
    <m/>
    <m/>
    <m/>
    <m/>
    <m/>
    <m/>
    <m/>
    <m/>
    <x v="5"/>
    <n v="0"/>
    <n v="0"/>
    <n v="0"/>
    <x v="0"/>
    <m/>
    <m/>
    <n v="8.6"/>
    <x v="0"/>
  </r>
  <r>
    <x v="49"/>
    <n v="47207"/>
    <x v="7545"/>
    <n v="288"/>
    <m/>
    <m/>
    <m/>
    <m/>
    <m/>
    <m/>
    <n v="0"/>
    <m/>
    <m/>
    <m/>
    <m/>
    <m/>
    <m/>
    <m/>
    <m/>
    <m/>
    <m/>
    <m/>
    <m/>
    <m/>
    <m/>
    <m/>
    <m/>
    <m/>
    <m/>
    <m/>
    <x v="5"/>
    <n v="0"/>
    <n v="0"/>
    <n v="0"/>
    <x v="0"/>
    <m/>
    <m/>
    <n v="28.8"/>
    <x v="0"/>
  </r>
  <r>
    <x v="49"/>
    <n v="47208"/>
    <x v="7546"/>
    <n v="51"/>
    <m/>
    <m/>
    <m/>
    <m/>
    <m/>
    <m/>
    <n v="0"/>
    <m/>
    <m/>
    <m/>
    <m/>
    <m/>
    <m/>
    <m/>
    <m/>
    <m/>
    <m/>
    <m/>
    <m/>
    <m/>
    <m/>
    <m/>
    <m/>
    <m/>
    <m/>
    <m/>
    <x v="5"/>
    <n v="0"/>
    <n v="0"/>
    <n v="0"/>
    <x v="0"/>
    <m/>
    <m/>
    <n v="5.0999999999999996"/>
    <x v="0"/>
  </r>
  <r>
    <x v="49"/>
    <n v="47209"/>
    <x v="7547"/>
    <n v="32"/>
    <m/>
    <m/>
    <m/>
    <m/>
    <m/>
    <m/>
    <n v="0"/>
    <m/>
    <m/>
    <m/>
    <m/>
    <m/>
    <m/>
    <m/>
    <m/>
    <m/>
    <m/>
    <m/>
    <m/>
    <m/>
    <m/>
    <m/>
    <m/>
    <m/>
    <m/>
    <m/>
    <x v="5"/>
    <n v="0"/>
    <n v="0"/>
    <n v="0"/>
    <x v="0"/>
    <m/>
    <m/>
    <n v="3.2"/>
    <x v="0"/>
  </r>
  <r>
    <x v="49"/>
    <n v="47210"/>
    <x v="7548"/>
    <n v="490"/>
    <m/>
    <m/>
    <m/>
    <m/>
    <m/>
    <m/>
    <n v="0"/>
    <m/>
    <m/>
    <m/>
    <m/>
    <m/>
    <m/>
    <m/>
    <m/>
    <m/>
    <m/>
    <m/>
    <m/>
    <m/>
    <m/>
    <m/>
    <m/>
    <m/>
    <m/>
    <m/>
    <x v="5"/>
    <n v="0"/>
    <n v="0"/>
    <n v="0"/>
    <x v="0"/>
    <m/>
    <m/>
    <n v="49"/>
    <x v="0"/>
  </r>
  <r>
    <x v="49"/>
    <n v="47211"/>
    <x v="7549"/>
    <n v="58"/>
    <m/>
    <m/>
    <m/>
    <m/>
    <m/>
    <m/>
    <n v="0"/>
    <m/>
    <m/>
    <m/>
    <m/>
    <m/>
    <m/>
    <m/>
    <m/>
    <m/>
    <m/>
    <m/>
    <m/>
    <m/>
    <m/>
    <m/>
    <m/>
    <m/>
    <m/>
    <m/>
    <x v="5"/>
    <n v="0"/>
    <n v="0"/>
    <n v="0"/>
    <x v="0"/>
    <m/>
    <m/>
    <n v="5.8"/>
    <x v="0"/>
  </r>
  <r>
    <x v="49"/>
    <n v="47212"/>
    <x v="7550"/>
    <n v="392"/>
    <m/>
    <m/>
    <m/>
    <m/>
    <m/>
    <m/>
    <n v="0"/>
    <m/>
    <m/>
    <m/>
    <m/>
    <m/>
    <m/>
    <m/>
    <m/>
    <m/>
    <m/>
    <m/>
    <m/>
    <m/>
    <m/>
    <m/>
    <m/>
    <m/>
    <m/>
    <m/>
    <x v="5"/>
    <n v="0"/>
    <n v="0"/>
    <n v="0"/>
    <x v="0"/>
    <m/>
    <m/>
    <n v="39.200000000000003"/>
    <x v="0"/>
  </r>
  <r>
    <x v="49"/>
    <n v="47213"/>
    <x v="7551"/>
    <n v="100"/>
    <m/>
    <m/>
    <m/>
    <m/>
    <m/>
    <m/>
    <n v="0"/>
    <m/>
    <m/>
    <m/>
    <m/>
    <m/>
    <m/>
    <m/>
    <m/>
    <m/>
    <m/>
    <m/>
    <m/>
    <m/>
    <m/>
    <m/>
    <m/>
    <m/>
    <m/>
    <m/>
    <x v="5"/>
    <n v="0"/>
    <n v="0"/>
    <n v="0"/>
    <x v="0"/>
    <m/>
    <m/>
    <n v="10"/>
    <x v="0"/>
  </r>
  <r>
    <x v="49"/>
    <n v="47214"/>
    <x v="7552"/>
    <n v="1496"/>
    <m/>
    <m/>
    <m/>
    <m/>
    <m/>
    <m/>
    <n v="0"/>
    <m/>
    <m/>
    <m/>
    <m/>
    <m/>
    <m/>
    <m/>
    <m/>
    <m/>
    <m/>
    <m/>
    <m/>
    <m/>
    <m/>
    <m/>
    <m/>
    <m/>
    <m/>
    <m/>
    <x v="5"/>
    <n v="0"/>
    <n v="0"/>
    <n v="0"/>
    <x v="0"/>
    <m/>
    <m/>
    <n v="149.6"/>
    <x v="0"/>
  </r>
  <r>
    <x v="49"/>
    <n v="47215"/>
    <x v="7553"/>
    <n v="51"/>
    <m/>
    <m/>
    <m/>
    <m/>
    <m/>
    <m/>
    <n v="0"/>
    <m/>
    <m/>
    <m/>
    <m/>
    <m/>
    <m/>
    <m/>
    <m/>
    <m/>
    <m/>
    <m/>
    <m/>
    <m/>
    <m/>
    <m/>
    <m/>
    <m/>
    <m/>
    <m/>
    <x v="5"/>
    <n v="0"/>
    <n v="0"/>
    <n v="0"/>
    <x v="0"/>
    <m/>
    <m/>
    <n v="5.0999999999999996"/>
    <x v="0"/>
  </r>
  <r>
    <x v="49"/>
    <n v="47216"/>
    <x v="7554"/>
    <n v="122"/>
    <m/>
    <m/>
    <m/>
    <m/>
    <m/>
    <m/>
    <n v="0"/>
    <m/>
    <m/>
    <m/>
    <m/>
    <m/>
    <m/>
    <m/>
    <m/>
    <m/>
    <m/>
    <m/>
    <m/>
    <m/>
    <m/>
    <m/>
    <m/>
    <m/>
    <m/>
    <m/>
    <x v="5"/>
    <n v="0"/>
    <n v="0"/>
    <n v="0"/>
    <x v="0"/>
    <m/>
    <m/>
    <n v="12.2"/>
    <x v="0"/>
  </r>
  <r>
    <x v="49"/>
    <n v="47217"/>
    <x v="7555"/>
    <n v="2915"/>
    <m/>
    <m/>
    <m/>
    <m/>
    <m/>
    <m/>
    <n v="0"/>
    <m/>
    <m/>
    <m/>
    <m/>
    <m/>
    <m/>
    <m/>
    <m/>
    <m/>
    <m/>
    <m/>
    <m/>
    <m/>
    <m/>
    <m/>
    <m/>
    <m/>
    <m/>
    <m/>
    <x v="5"/>
    <n v="0"/>
    <n v="0"/>
    <n v="0"/>
    <x v="0"/>
    <m/>
    <m/>
    <n v="291.5"/>
    <x v="0"/>
  </r>
  <r>
    <x v="49"/>
    <n v="47218"/>
    <x v="7556"/>
    <n v="1258"/>
    <m/>
    <m/>
    <m/>
    <m/>
    <m/>
    <m/>
    <n v="0"/>
    <m/>
    <m/>
    <m/>
    <m/>
    <m/>
    <m/>
    <m/>
    <m/>
    <m/>
    <m/>
    <m/>
    <m/>
    <m/>
    <m/>
    <m/>
    <m/>
    <m/>
    <m/>
    <m/>
    <x v="5"/>
    <n v="0"/>
    <n v="0"/>
    <n v="0"/>
    <x v="0"/>
    <m/>
    <m/>
    <n v="125.8"/>
    <x v="0"/>
  </r>
  <r>
    <x v="49"/>
    <n v="47219"/>
    <x v="7557"/>
    <n v="59"/>
    <m/>
    <m/>
    <m/>
    <m/>
    <m/>
    <m/>
    <n v="0"/>
    <m/>
    <m/>
    <m/>
    <m/>
    <m/>
    <m/>
    <m/>
    <m/>
    <m/>
    <m/>
    <m/>
    <m/>
    <m/>
    <m/>
    <m/>
    <m/>
    <m/>
    <m/>
    <m/>
    <x v="5"/>
    <n v="0"/>
    <n v="0"/>
    <n v="0"/>
    <x v="0"/>
    <m/>
    <m/>
    <n v="5.9"/>
    <x v="0"/>
  </r>
  <r>
    <x v="49"/>
    <n v="47220"/>
    <x v="7558"/>
    <n v="157"/>
    <m/>
    <m/>
    <m/>
    <m/>
    <m/>
    <m/>
    <n v="0"/>
    <m/>
    <m/>
    <m/>
    <m/>
    <m/>
    <m/>
    <m/>
    <m/>
    <m/>
    <m/>
    <m/>
    <m/>
    <m/>
    <m/>
    <m/>
    <m/>
    <m/>
    <m/>
    <m/>
    <x v="5"/>
    <n v="0"/>
    <n v="0"/>
    <n v="0"/>
    <x v="0"/>
    <m/>
    <m/>
    <n v="15.7"/>
    <x v="0"/>
  </r>
  <r>
    <x v="49"/>
    <n v="47221"/>
    <x v="2986"/>
    <n v="112"/>
    <m/>
    <m/>
    <m/>
    <m/>
    <m/>
    <m/>
    <n v="0"/>
    <m/>
    <m/>
    <m/>
    <m/>
    <m/>
    <m/>
    <m/>
    <m/>
    <m/>
    <m/>
    <m/>
    <m/>
    <m/>
    <m/>
    <m/>
    <m/>
    <m/>
    <m/>
    <m/>
    <x v="5"/>
    <n v="0"/>
    <n v="0"/>
    <n v="0"/>
    <x v="0"/>
    <m/>
    <m/>
    <n v="11.2"/>
    <x v="0"/>
  </r>
  <r>
    <x v="49"/>
    <n v="47222"/>
    <x v="7559"/>
    <n v="102"/>
    <m/>
    <m/>
    <m/>
    <m/>
    <m/>
    <m/>
    <n v="0"/>
    <m/>
    <m/>
    <m/>
    <m/>
    <m/>
    <m/>
    <m/>
    <m/>
    <m/>
    <m/>
    <m/>
    <m/>
    <m/>
    <m/>
    <m/>
    <m/>
    <m/>
    <m/>
    <m/>
    <x v="5"/>
    <n v="0"/>
    <n v="0"/>
    <n v="0"/>
    <x v="0"/>
    <m/>
    <m/>
    <n v="10.199999999999999"/>
    <x v="0"/>
  </r>
  <r>
    <x v="49"/>
    <n v="47223"/>
    <x v="7560"/>
    <n v="136"/>
    <m/>
    <m/>
    <m/>
    <m/>
    <m/>
    <m/>
    <n v="0"/>
    <m/>
    <m/>
    <m/>
    <m/>
    <m/>
    <m/>
    <m/>
    <m/>
    <m/>
    <m/>
    <m/>
    <m/>
    <m/>
    <m/>
    <m/>
    <m/>
    <m/>
    <m/>
    <m/>
    <x v="5"/>
    <n v="0"/>
    <n v="0"/>
    <n v="0"/>
    <x v="0"/>
    <m/>
    <m/>
    <n v="13.6"/>
    <x v="0"/>
  </r>
  <r>
    <x v="49"/>
    <n v="47224"/>
    <x v="7561"/>
    <n v="102"/>
    <m/>
    <m/>
    <m/>
    <m/>
    <m/>
    <m/>
    <n v="0"/>
    <m/>
    <m/>
    <m/>
    <m/>
    <m/>
    <m/>
    <m/>
    <m/>
    <m/>
    <m/>
    <m/>
    <m/>
    <m/>
    <m/>
    <m/>
    <m/>
    <m/>
    <m/>
    <m/>
    <x v="5"/>
    <n v="0"/>
    <n v="0"/>
    <n v="0"/>
    <x v="0"/>
    <m/>
    <m/>
    <n v="10.199999999999999"/>
    <x v="0"/>
  </r>
  <r>
    <x v="49"/>
    <n v="47225"/>
    <x v="7562"/>
    <n v="67"/>
    <m/>
    <m/>
    <m/>
    <m/>
    <m/>
    <m/>
    <n v="0"/>
    <m/>
    <m/>
    <m/>
    <m/>
    <m/>
    <m/>
    <m/>
    <m/>
    <m/>
    <m/>
    <m/>
    <m/>
    <m/>
    <m/>
    <m/>
    <m/>
    <m/>
    <m/>
    <m/>
    <x v="5"/>
    <n v="0"/>
    <n v="0"/>
    <n v="0"/>
    <x v="0"/>
    <m/>
    <m/>
    <n v="6.7"/>
    <x v="0"/>
  </r>
  <r>
    <x v="49"/>
    <n v="47226"/>
    <x v="7563"/>
    <n v="145"/>
    <m/>
    <m/>
    <m/>
    <m/>
    <m/>
    <m/>
    <n v="0"/>
    <m/>
    <m/>
    <m/>
    <m/>
    <m/>
    <m/>
    <m/>
    <m/>
    <m/>
    <m/>
    <m/>
    <m/>
    <m/>
    <m/>
    <m/>
    <m/>
    <m/>
    <m/>
    <m/>
    <x v="5"/>
    <n v="0"/>
    <n v="0"/>
    <n v="0"/>
    <x v="0"/>
    <m/>
    <m/>
    <n v="14.5"/>
    <x v="0"/>
  </r>
  <r>
    <x v="49"/>
    <n v="47227"/>
    <x v="7564"/>
    <n v="53"/>
    <m/>
    <m/>
    <m/>
    <m/>
    <m/>
    <m/>
    <n v="0"/>
    <m/>
    <m/>
    <m/>
    <m/>
    <m/>
    <m/>
    <m/>
    <m/>
    <m/>
    <m/>
    <m/>
    <m/>
    <m/>
    <m/>
    <m/>
    <m/>
    <m/>
    <m/>
    <m/>
    <x v="5"/>
    <n v="0"/>
    <n v="0"/>
    <n v="0"/>
    <x v="0"/>
    <m/>
    <m/>
    <n v="5.3"/>
    <x v="0"/>
  </r>
  <r>
    <x v="49"/>
    <n v="47228"/>
    <x v="7565"/>
    <n v="529"/>
    <m/>
    <m/>
    <m/>
    <m/>
    <m/>
    <m/>
    <n v="0"/>
    <m/>
    <m/>
    <m/>
    <m/>
    <m/>
    <m/>
    <m/>
    <m/>
    <m/>
    <m/>
    <m/>
    <m/>
    <m/>
    <m/>
    <m/>
    <m/>
    <m/>
    <m/>
    <m/>
    <x v="5"/>
    <n v="0"/>
    <n v="0"/>
    <n v="0"/>
    <x v="0"/>
    <m/>
    <m/>
    <n v="52.9"/>
    <x v="0"/>
  </r>
  <r>
    <x v="49"/>
    <n v="47229"/>
    <x v="7566"/>
    <n v="221"/>
    <m/>
    <m/>
    <m/>
    <m/>
    <m/>
    <m/>
    <n v="0"/>
    <m/>
    <m/>
    <m/>
    <m/>
    <m/>
    <m/>
    <m/>
    <m/>
    <m/>
    <m/>
    <m/>
    <m/>
    <m/>
    <m/>
    <m/>
    <m/>
    <m/>
    <m/>
    <m/>
    <x v="5"/>
    <n v="0"/>
    <n v="0"/>
    <n v="0"/>
    <x v="0"/>
    <m/>
    <m/>
    <n v="22.1"/>
    <x v="0"/>
  </r>
  <r>
    <x v="49"/>
    <n v="47194"/>
    <x v="7567"/>
    <n v="331"/>
    <m/>
    <m/>
    <m/>
    <m/>
    <m/>
    <m/>
    <n v="0"/>
    <m/>
    <m/>
    <m/>
    <m/>
    <m/>
    <m/>
    <m/>
    <m/>
    <m/>
    <m/>
    <m/>
    <m/>
    <m/>
    <m/>
    <m/>
    <m/>
    <m/>
    <m/>
    <m/>
    <x v="5"/>
    <n v="0"/>
    <n v="0"/>
    <n v="0"/>
    <x v="0"/>
    <m/>
    <m/>
    <n v="33.1"/>
    <x v="0"/>
  </r>
  <r>
    <x v="49"/>
    <n v="47230"/>
    <x v="7568"/>
    <n v="295"/>
    <m/>
    <m/>
    <m/>
    <m/>
    <m/>
    <m/>
    <n v="0"/>
    <m/>
    <m/>
    <m/>
    <m/>
    <m/>
    <m/>
    <m/>
    <m/>
    <m/>
    <m/>
    <m/>
    <m/>
    <m/>
    <m/>
    <m/>
    <m/>
    <m/>
    <m/>
    <m/>
    <x v="5"/>
    <n v="0"/>
    <n v="0"/>
    <n v="0"/>
    <x v="0"/>
    <m/>
    <m/>
    <n v="29.5"/>
    <x v="0"/>
  </r>
  <r>
    <x v="49"/>
    <n v="47231"/>
    <x v="7569"/>
    <n v="6383"/>
    <m/>
    <m/>
    <m/>
    <m/>
    <m/>
    <m/>
    <n v="0"/>
    <m/>
    <m/>
    <m/>
    <m/>
    <m/>
    <m/>
    <m/>
    <m/>
    <m/>
    <m/>
    <m/>
    <m/>
    <m/>
    <m/>
    <m/>
    <m/>
    <m/>
    <m/>
    <m/>
    <x v="5"/>
    <n v="0"/>
    <n v="0"/>
    <n v="0"/>
    <x v="0"/>
    <m/>
    <m/>
    <n v="638.29999999999995"/>
    <x v="0"/>
  </r>
  <r>
    <x v="49"/>
    <n v="47232"/>
    <x v="871"/>
    <n v="118"/>
    <m/>
    <m/>
    <m/>
    <m/>
    <m/>
    <m/>
    <n v="0"/>
    <m/>
    <m/>
    <m/>
    <m/>
    <m/>
    <m/>
    <m/>
    <m/>
    <m/>
    <m/>
    <m/>
    <m/>
    <m/>
    <m/>
    <m/>
    <m/>
    <m/>
    <m/>
    <m/>
    <x v="5"/>
    <n v="0"/>
    <n v="0"/>
    <n v="0"/>
    <x v="0"/>
    <m/>
    <m/>
    <n v="11.8"/>
    <x v="0"/>
  </r>
  <r>
    <x v="50"/>
    <n v="49002"/>
    <x v="7570"/>
    <n v="60"/>
    <n v="45780"/>
    <m/>
    <s v="Raquel Alternativa"/>
    <m/>
    <m/>
    <m/>
    <n v="0"/>
    <m/>
    <m/>
    <m/>
    <m/>
    <m/>
    <m/>
    <m/>
    <m/>
    <m/>
    <m/>
    <m/>
    <m/>
    <m/>
    <m/>
    <m/>
    <m/>
    <m/>
    <m/>
    <m/>
    <x v="5"/>
    <n v="0"/>
    <n v="0"/>
    <n v="0"/>
    <x v="0"/>
    <m/>
    <m/>
    <n v="6"/>
    <x v="0"/>
  </r>
  <r>
    <x v="50"/>
    <n v="49003"/>
    <x v="7571"/>
    <n v="1061"/>
    <n v="45780"/>
    <m/>
    <s v="Raquel Alternativa"/>
    <m/>
    <m/>
    <m/>
    <n v="0"/>
    <m/>
    <m/>
    <m/>
    <m/>
    <m/>
    <m/>
    <m/>
    <m/>
    <m/>
    <m/>
    <m/>
    <m/>
    <m/>
    <m/>
    <m/>
    <m/>
    <m/>
    <m/>
    <m/>
    <x v="5"/>
    <n v="0"/>
    <n v="0"/>
    <n v="0"/>
    <x v="0"/>
    <m/>
    <m/>
    <n v="106.1"/>
    <x v="0"/>
  </r>
  <r>
    <x v="50"/>
    <n v="49004"/>
    <x v="7572"/>
    <n v="108"/>
    <n v="45780"/>
    <m/>
    <s v="Raquel Alternativa"/>
    <m/>
    <m/>
    <m/>
    <n v="0"/>
    <m/>
    <m/>
    <m/>
    <m/>
    <m/>
    <m/>
    <m/>
    <m/>
    <m/>
    <m/>
    <m/>
    <m/>
    <m/>
    <m/>
    <m/>
    <m/>
    <m/>
    <m/>
    <m/>
    <x v="5"/>
    <n v="0"/>
    <n v="0"/>
    <n v="0"/>
    <x v="0"/>
    <m/>
    <m/>
    <n v="10.8"/>
    <x v="0"/>
  </r>
  <r>
    <x v="50"/>
    <n v="49005"/>
    <x v="7573"/>
    <n v="124"/>
    <n v="45780"/>
    <m/>
    <s v="Raquel Alternativa"/>
    <m/>
    <m/>
    <m/>
    <n v="0"/>
    <m/>
    <m/>
    <m/>
    <m/>
    <m/>
    <m/>
    <m/>
    <m/>
    <m/>
    <m/>
    <m/>
    <m/>
    <m/>
    <m/>
    <m/>
    <m/>
    <m/>
    <m/>
    <m/>
    <x v="5"/>
    <n v="0"/>
    <n v="0"/>
    <n v="0"/>
    <x v="0"/>
    <m/>
    <m/>
    <n v="12.4"/>
    <x v="0"/>
  </r>
  <r>
    <x v="50"/>
    <n v="49006"/>
    <x v="7574"/>
    <n v="135"/>
    <n v="45780"/>
    <m/>
    <s v="Raquel Alternativa"/>
    <m/>
    <m/>
    <m/>
    <n v="0"/>
    <m/>
    <m/>
    <m/>
    <m/>
    <m/>
    <m/>
    <m/>
    <m/>
    <m/>
    <m/>
    <m/>
    <m/>
    <m/>
    <m/>
    <m/>
    <m/>
    <m/>
    <m/>
    <m/>
    <x v="5"/>
    <n v="0"/>
    <n v="0"/>
    <n v="0"/>
    <x v="0"/>
    <m/>
    <m/>
    <n v="13.5"/>
    <x v="0"/>
  </r>
  <r>
    <x v="50"/>
    <n v="49007"/>
    <x v="7575"/>
    <n v="397"/>
    <n v="45780"/>
    <m/>
    <s v="Raquel Alternativa"/>
    <m/>
    <m/>
    <m/>
    <n v="0"/>
    <m/>
    <m/>
    <m/>
    <m/>
    <m/>
    <m/>
    <m/>
    <m/>
    <m/>
    <m/>
    <m/>
    <m/>
    <m/>
    <m/>
    <m/>
    <m/>
    <m/>
    <m/>
    <m/>
    <x v="5"/>
    <n v="0"/>
    <n v="0"/>
    <n v="0"/>
    <x v="0"/>
    <m/>
    <m/>
    <n v="39.700000000000003"/>
    <x v="0"/>
  </r>
  <r>
    <x v="50"/>
    <n v="49008"/>
    <x v="7576"/>
    <n v="422"/>
    <n v="45910"/>
    <s v="23/11/2025 2025-E-RE-1633"/>
    <s v="AnaHerns"/>
    <m/>
    <s v="FASE 2"/>
    <m/>
    <n v="0"/>
    <m/>
    <m/>
    <m/>
    <m/>
    <m/>
    <m/>
    <m/>
    <m/>
    <m/>
    <m/>
    <m/>
    <m/>
    <m/>
    <m/>
    <m/>
    <m/>
    <m/>
    <m/>
    <m/>
    <x v="5"/>
    <n v="0"/>
    <n v="0"/>
    <n v="0"/>
    <x v="0"/>
    <m/>
    <m/>
    <n v="42.2"/>
    <x v="0"/>
  </r>
  <r>
    <x v="50"/>
    <n v="49009"/>
    <x v="7577"/>
    <n v="420"/>
    <n v="45913"/>
    <s v="23/11/2025 2025-E-RE-1634"/>
    <s v="AnaHerns"/>
    <m/>
    <s v="FASE 2"/>
    <m/>
    <n v="0"/>
    <m/>
    <m/>
    <m/>
    <m/>
    <m/>
    <m/>
    <m/>
    <m/>
    <m/>
    <m/>
    <m/>
    <m/>
    <m/>
    <m/>
    <m/>
    <m/>
    <m/>
    <m/>
    <m/>
    <x v="5"/>
    <n v="0"/>
    <n v="0"/>
    <n v="0"/>
    <x v="0"/>
    <m/>
    <m/>
    <n v="42"/>
    <x v="0"/>
  </r>
  <r>
    <x v="50"/>
    <n v="49010"/>
    <x v="7578"/>
    <n v="448"/>
    <n v="45913"/>
    <s v="23/11/2025 2025-E-RE-1635"/>
    <s v="AnaHerns"/>
    <m/>
    <s v="FASE 2"/>
    <m/>
    <n v="0"/>
    <m/>
    <m/>
    <m/>
    <m/>
    <m/>
    <m/>
    <m/>
    <m/>
    <m/>
    <m/>
    <m/>
    <m/>
    <m/>
    <m/>
    <m/>
    <m/>
    <m/>
    <m/>
    <m/>
    <x v="5"/>
    <n v="0"/>
    <n v="0"/>
    <n v="0"/>
    <x v="0"/>
    <m/>
    <m/>
    <n v="44.8"/>
    <x v="0"/>
  </r>
  <r>
    <x v="50"/>
    <n v="49011"/>
    <x v="7579"/>
    <n v="216"/>
    <n v="45913"/>
    <s v="23/11/2025  2025-E-RE-1636"/>
    <s v="AnaHerns"/>
    <m/>
    <s v="FASE 2"/>
    <m/>
    <n v="0"/>
    <m/>
    <m/>
    <m/>
    <m/>
    <m/>
    <m/>
    <m/>
    <m/>
    <m/>
    <m/>
    <m/>
    <m/>
    <m/>
    <m/>
    <m/>
    <m/>
    <m/>
    <m/>
    <m/>
    <x v="5"/>
    <n v="0"/>
    <n v="0"/>
    <n v="0"/>
    <x v="0"/>
    <m/>
    <m/>
    <n v="21.6"/>
    <x v="0"/>
  </r>
  <r>
    <x v="50"/>
    <n v="49012"/>
    <x v="7580"/>
    <n v="80"/>
    <n v="45913"/>
    <m/>
    <s v="AnaHerns"/>
    <m/>
    <s v="FASE 2"/>
    <m/>
    <n v="0"/>
    <m/>
    <m/>
    <m/>
    <m/>
    <m/>
    <m/>
    <m/>
    <m/>
    <m/>
    <m/>
    <m/>
    <m/>
    <m/>
    <m/>
    <m/>
    <m/>
    <m/>
    <m/>
    <m/>
    <x v="5"/>
    <n v="0"/>
    <n v="0"/>
    <n v="0"/>
    <x v="0"/>
    <m/>
    <m/>
    <n v="8"/>
    <x v="0"/>
  </r>
  <r>
    <x v="50"/>
    <n v="49013"/>
    <x v="7581"/>
    <n v="218"/>
    <n v="45913"/>
    <m/>
    <s v="AnaHerns"/>
    <m/>
    <s v="FASE 2"/>
    <m/>
    <n v="0"/>
    <m/>
    <m/>
    <m/>
    <m/>
    <m/>
    <m/>
    <m/>
    <m/>
    <m/>
    <m/>
    <m/>
    <m/>
    <m/>
    <m/>
    <m/>
    <m/>
    <m/>
    <m/>
    <m/>
    <x v="5"/>
    <n v="0"/>
    <n v="0"/>
    <n v="0"/>
    <x v="0"/>
    <m/>
    <m/>
    <n v="21.8"/>
    <x v="0"/>
  </r>
  <r>
    <x v="50"/>
    <n v="49014"/>
    <x v="7582"/>
    <n v="113"/>
    <n v="45913"/>
    <m/>
    <s v="AnaHerns"/>
    <m/>
    <s v="FASE 2"/>
    <m/>
    <n v="0"/>
    <m/>
    <m/>
    <m/>
    <m/>
    <m/>
    <m/>
    <m/>
    <m/>
    <m/>
    <m/>
    <m/>
    <m/>
    <m/>
    <m/>
    <m/>
    <m/>
    <m/>
    <m/>
    <m/>
    <x v="5"/>
    <n v="0"/>
    <n v="0"/>
    <n v="0"/>
    <x v="0"/>
    <m/>
    <m/>
    <n v="11.3"/>
    <x v="0"/>
  </r>
  <r>
    <x v="50"/>
    <n v="49015"/>
    <x v="7583"/>
    <n v="194"/>
    <n v="45913"/>
    <m/>
    <s v="AnaHerns"/>
    <m/>
    <s v="FASE 2"/>
    <m/>
    <n v="0"/>
    <m/>
    <m/>
    <m/>
    <m/>
    <m/>
    <m/>
    <m/>
    <m/>
    <m/>
    <m/>
    <m/>
    <m/>
    <m/>
    <m/>
    <m/>
    <m/>
    <m/>
    <m/>
    <m/>
    <x v="5"/>
    <n v="0"/>
    <n v="0"/>
    <n v="0"/>
    <x v="0"/>
    <m/>
    <m/>
    <n v="19.399999999999999"/>
    <x v="0"/>
  </r>
  <r>
    <x v="50"/>
    <n v="49016"/>
    <x v="7584"/>
    <n v="225"/>
    <n v="45913"/>
    <m/>
    <s v="AnaHerns"/>
    <m/>
    <s v="FASE 2"/>
    <m/>
    <n v="0"/>
    <m/>
    <m/>
    <m/>
    <m/>
    <m/>
    <m/>
    <m/>
    <m/>
    <m/>
    <m/>
    <m/>
    <m/>
    <m/>
    <m/>
    <m/>
    <m/>
    <m/>
    <m/>
    <m/>
    <x v="5"/>
    <n v="0"/>
    <n v="0"/>
    <n v="0"/>
    <x v="0"/>
    <m/>
    <m/>
    <n v="22.5"/>
    <x v="0"/>
  </r>
  <r>
    <x v="50"/>
    <n v="49017"/>
    <x v="7585"/>
    <n v="260"/>
    <n v="45913"/>
    <m/>
    <s v="AnaHerns"/>
    <m/>
    <s v="FASE 2"/>
    <m/>
    <n v="0"/>
    <m/>
    <m/>
    <m/>
    <m/>
    <m/>
    <m/>
    <m/>
    <m/>
    <m/>
    <m/>
    <m/>
    <m/>
    <m/>
    <m/>
    <m/>
    <m/>
    <m/>
    <m/>
    <m/>
    <x v="5"/>
    <n v="0"/>
    <n v="0"/>
    <n v="0"/>
    <x v="0"/>
    <m/>
    <m/>
    <n v="26"/>
    <x v="0"/>
  </r>
  <r>
    <x v="50"/>
    <n v="49018"/>
    <x v="7586"/>
    <n v="274"/>
    <n v="45913"/>
    <m/>
    <s v="AnaHerns"/>
    <m/>
    <s v="FASE 2"/>
    <m/>
    <n v="0"/>
    <m/>
    <m/>
    <m/>
    <m/>
    <m/>
    <m/>
    <m/>
    <m/>
    <m/>
    <m/>
    <m/>
    <m/>
    <m/>
    <m/>
    <m/>
    <m/>
    <m/>
    <m/>
    <m/>
    <x v="5"/>
    <n v="0"/>
    <n v="0"/>
    <n v="0"/>
    <x v="0"/>
    <m/>
    <m/>
    <n v="27.4"/>
    <x v="0"/>
  </r>
  <r>
    <x v="50"/>
    <n v="49019"/>
    <x v="7587"/>
    <n v="253"/>
    <n v="45913"/>
    <m/>
    <s v="AnaHerns"/>
    <m/>
    <s v="FASE 2"/>
    <m/>
    <n v="0"/>
    <m/>
    <m/>
    <m/>
    <m/>
    <m/>
    <m/>
    <m/>
    <m/>
    <m/>
    <m/>
    <m/>
    <m/>
    <m/>
    <m/>
    <m/>
    <m/>
    <m/>
    <m/>
    <m/>
    <x v="5"/>
    <n v="0"/>
    <n v="0"/>
    <n v="0"/>
    <x v="0"/>
    <m/>
    <m/>
    <n v="25.3"/>
    <x v="0"/>
  </r>
  <r>
    <x v="50"/>
    <n v="49020"/>
    <x v="7588"/>
    <n v="253"/>
    <n v="45913"/>
    <m/>
    <s v="AnaHerns"/>
    <m/>
    <s v="FASE 2"/>
    <m/>
    <n v="0"/>
    <m/>
    <m/>
    <m/>
    <m/>
    <m/>
    <m/>
    <m/>
    <m/>
    <m/>
    <m/>
    <m/>
    <m/>
    <m/>
    <m/>
    <m/>
    <m/>
    <m/>
    <m/>
    <m/>
    <x v="5"/>
    <n v="0"/>
    <n v="0"/>
    <n v="0"/>
    <x v="0"/>
    <m/>
    <m/>
    <n v="25.3"/>
    <x v="0"/>
  </r>
  <r>
    <x v="50"/>
    <n v="49021"/>
    <x v="7589"/>
    <n v="17246"/>
    <n v="45906"/>
    <m/>
    <s v="AnaHerns"/>
    <n v="45926"/>
    <s v="OK"/>
    <m/>
    <n v="300"/>
    <n v="45658"/>
    <s v=""/>
    <s v="Es un decreto de Alcaldia"/>
    <n v="45798"/>
    <s v="Sí"/>
    <n v="0.65"/>
    <n v="38160.269999999997"/>
    <n v="24000"/>
    <n v="55"/>
    <n v="60"/>
    <n v="39"/>
    <n v="10"/>
    <s v="PROCAN"/>
    <s v="PROCAN"/>
    <s v="PROCAN"/>
    <m/>
    <m/>
    <m/>
    <m/>
    <x v="5"/>
    <m/>
    <n v="0"/>
    <n v="16"/>
    <x v="2"/>
    <n v="2.2127026556882754"/>
    <n v="1.3916270439522207"/>
    <n v="1724.6"/>
    <x v="1"/>
  </r>
  <r>
    <x v="50"/>
    <n v="49022"/>
    <x v="7590"/>
    <n v="268"/>
    <n v="45913"/>
    <m/>
    <s v="AnaHerns"/>
    <m/>
    <s v="FASE 2"/>
    <m/>
    <n v="0"/>
    <m/>
    <m/>
    <m/>
    <m/>
    <m/>
    <m/>
    <m/>
    <m/>
    <m/>
    <m/>
    <m/>
    <m/>
    <m/>
    <m/>
    <m/>
    <m/>
    <m/>
    <m/>
    <m/>
    <x v="5"/>
    <n v="0"/>
    <n v="0"/>
    <n v="0"/>
    <x v="0"/>
    <m/>
    <m/>
    <n v="26.8"/>
    <x v="0"/>
  </r>
  <r>
    <x v="50"/>
    <n v="49023"/>
    <x v="7591"/>
    <n v="1026"/>
    <n v="45910"/>
    <s v="19/10/2025 2025-E-RE-1126"/>
    <s v="AnaHerns"/>
    <m/>
    <s v="FASE 2"/>
    <n v="46052"/>
    <n v="0"/>
    <m/>
    <m/>
    <m/>
    <m/>
    <m/>
    <m/>
    <m/>
    <m/>
    <m/>
    <m/>
    <m/>
    <m/>
    <m/>
    <m/>
    <m/>
    <m/>
    <m/>
    <m/>
    <m/>
    <x v="5"/>
    <n v="0"/>
    <n v="0"/>
    <n v="0"/>
    <x v="0"/>
    <m/>
    <m/>
    <n v="102.6"/>
    <x v="0"/>
  </r>
  <r>
    <x v="50"/>
    <n v="49024"/>
    <x v="7592"/>
    <n v="676"/>
    <n v="45913"/>
    <s v="19/10/2025 2025-E-RE-1127"/>
    <s v="AnaHerns"/>
    <m/>
    <s v="FASE 2"/>
    <n v="46052"/>
    <n v="0"/>
    <m/>
    <m/>
    <m/>
    <m/>
    <m/>
    <m/>
    <m/>
    <m/>
    <m/>
    <m/>
    <m/>
    <m/>
    <m/>
    <m/>
    <m/>
    <m/>
    <m/>
    <m/>
    <m/>
    <x v="5"/>
    <n v="0"/>
    <n v="0"/>
    <n v="0"/>
    <x v="0"/>
    <m/>
    <m/>
    <n v="67.599999999999994"/>
    <x v="0"/>
  </r>
  <r>
    <x v="50"/>
    <n v="49025"/>
    <x v="7593"/>
    <n v="166"/>
    <n v="45913"/>
    <m/>
    <s v="AnaHerns"/>
    <n v="45958"/>
    <s v="FASE 2"/>
    <m/>
    <n v="0"/>
    <m/>
    <m/>
    <s v="no está haciendo nada"/>
    <m/>
    <m/>
    <m/>
    <m/>
    <m/>
    <m/>
    <m/>
    <m/>
    <m/>
    <s v="perros con Diputación "/>
    <m/>
    <m/>
    <m/>
    <m/>
    <m/>
    <m/>
    <x v="5"/>
    <n v="0"/>
    <n v="0"/>
    <n v="2"/>
    <x v="1"/>
    <m/>
    <m/>
    <n v="16.600000000000001"/>
    <x v="0"/>
  </r>
  <r>
    <x v="50"/>
    <n v="49026"/>
    <x v="7594"/>
    <n v="195"/>
    <s v="13/09/2025 05/10"/>
    <m/>
    <s v="AnaHerns"/>
    <s v="28/09/2025 rechazado en regsara por No se aporta ni instancia ni ningún documento"/>
    <s v="FASE 2"/>
    <m/>
    <n v="0"/>
    <m/>
    <m/>
    <m/>
    <m/>
    <m/>
    <m/>
    <m/>
    <m/>
    <m/>
    <m/>
    <m/>
    <m/>
    <m/>
    <m/>
    <m/>
    <m/>
    <m/>
    <m/>
    <m/>
    <x v="5"/>
    <n v="0"/>
    <n v="0"/>
    <n v="0"/>
    <x v="0"/>
    <m/>
    <m/>
    <n v="19.5"/>
    <x v="0"/>
  </r>
  <r>
    <x v="50"/>
    <n v="49027"/>
    <x v="7595"/>
    <n v="116"/>
    <n v="45914"/>
    <m/>
    <s v="AnaHerns"/>
    <m/>
    <s v="FASE 2"/>
    <m/>
    <n v="0"/>
    <m/>
    <m/>
    <m/>
    <m/>
    <m/>
    <m/>
    <m/>
    <m/>
    <m/>
    <m/>
    <m/>
    <m/>
    <m/>
    <m/>
    <m/>
    <m/>
    <m/>
    <m/>
    <m/>
    <x v="5"/>
    <n v="0"/>
    <n v="0"/>
    <n v="0"/>
    <x v="0"/>
    <m/>
    <m/>
    <n v="11.6"/>
    <x v="0"/>
  </r>
  <r>
    <x v="50"/>
    <n v="49028"/>
    <x v="7596"/>
    <n v="99"/>
    <n v="45914"/>
    <m/>
    <s v="AnaHerns"/>
    <m/>
    <s v="FASE 2"/>
    <m/>
    <n v="0"/>
    <m/>
    <m/>
    <m/>
    <m/>
    <m/>
    <m/>
    <m/>
    <m/>
    <m/>
    <m/>
    <m/>
    <m/>
    <m/>
    <m/>
    <m/>
    <m/>
    <m/>
    <m/>
    <m/>
    <x v="5"/>
    <n v="0"/>
    <n v="0"/>
    <n v="0"/>
    <x v="0"/>
    <m/>
    <m/>
    <n v="9.9"/>
    <x v="0"/>
  </r>
  <r>
    <x v="50"/>
    <n v="49029"/>
    <x v="7597"/>
    <n v="618"/>
    <n v="45914"/>
    <s v="19/10/2025 2025-E-RE-1125"/>
    <s v="AnaHerns"/>
    <m/>
    <s v="FASE 2"/>
    <n v="46052"/>
    <n v="0"/>
    <m/>
    <m/>
    <m/>
    <m/>
    <m/>
    <m/>
    <m/>
    <m/>
    <m/>
    <m/>
    <m/>
    <m/>
    <m/>
    <m/>
    <m/>
    <m/>
    <m/>
    <m/>
    <m/>
    <x v="5"/>
    <n v="0"/>
    <n v="0"/>
    <n v="0"/>
    <x v="0"/>
    <m/>
    <m/>
    <n v="61.8"/>
    <x v="0"/>
  </r>
  <r>
    <x v="50"/>
    <n v="49030"/>
    <x v="7598"/>
    <n v="79"/>
    <n v="45914"/>
    <m/>
    <s v="AnaHerns"/>
    <s v="16/09/2025 rechaxado en regsara por cc ¿?"/>
    <s v="FASE 2"/>
    <m/>
    <n v="0"/>
    <m/>
    <m/>
    <m/>
    <m/>
    <m/>
    <m/>
    <m/>
    <m/>
    <m/>
    <m/>
    <m/>
    <m/>
    <m/>
    <m/>
    <m/>
    <m/>
    <m/>
    <m/>
    <m/>
    <x v="5"/>
    <n v="0"/>
    <n v="0"/>
    <n v="0"/>
    <x v="0"/>
    <m/>
    <m/>
    <n v="7.9"/>
    <x v="0"/>
  </r>
  <r>
    <x v="50"/>
    <n v="49031"/>
    <x v="7599"/>
    <n v="151"/>
    <s v="14/09/2025 05/10"/>
    <m/>
    <s v="AnaHerns"/>
    <s v="15/09/2025 RECHAZA POR No se aporta instancia en pdf con los datos solicitados"/>
    <s v="FASE 2"/>
    <m/>
    <n v="0"/>
    <m/>
    <m/>
    <m/>
    <m/>
    <m/>
    <m/>
    <m/>
    <m/>
    <m/>
    <m/>
    <m/>
    <m/>
    <m/>
    <m/>
    <m/>
    <m/>
    <m/>
    <m/>
    <m/>
    <x v="5"/>
    <n v="0"/>
    <n v="0"/>
    <n v="0"/>
    <x v="0"/>
    <m/>
    <m/>
    <n v="15.1"/>
    <x v="0"/>
  </r>
  <r>
    <x v="50"/>
    <n v="49032"/>
    <x v="7600"/>
    <n v="287"/>
    <n v="45914"/>
    <m/>
    <s v="AnaHerns"/>
    <m/>
    <s v="FASE 2"/>
    <m/>
    <n v="0"/>
    <m/>
    <m/>
    <m/>
    <m/>
    <m/>
    <m/>
    <m/>
    <m/>
    <m/>
    <m/>
    <m/>
    <m/>
    <m/>
    <m/>
    <m/>
    <m/>
    <m/>
    <m/>
    <m/>
    <x v="5"/>
    <n v="0"/>
    <n v="0"/>
    <n v="0"/>
    <x v="0"/>
    <m/>
    <m/>
    <n v="28.7"/>
    <x v="0"/>
  </r>
  <r>
    <x v="50"/>
    <n v="49033"/>
    <x v="7601"/>
    <n v="746"/>
    <n v="45914"/>
    <s v="19/10/2025 2025-E-RE-1124"/>
    <s v="AnaHerns"/>
    <m/>
    <s v="FASE 2"/>
    <n v="46052"/>
    <n v="0"/>
    <m/>
    <m/>
    <m/>
    <m/>
    <m/>
    <m/>
    <m/>
    <m/>
    <m/>
    <m/>
    <m/>
    <m/>
    <m/>
    <m/>
    <m/>
    <m/>
    <m/>
    <m/>
    <m/>
    <x v="5"/>
    <n v="0"/>
    <n v="0"/>
    <n v="0"/>
    <x v="0"/>
    <m/>
    <m/>
    <n v="74.599999999999994"/>
    <x v="0"/>
  </r>
  <r>
    <x v="50"/>
    <n v="49034"/>
    <x v="7602"/>
    <n v="421"/>
    <n v="45914"/>
    <m/>
    <s v="AnaHerns"/>
    <m/>
    <s v="FASE 2"/>
    <m/>
    <n v="0"/>
    <m/>
    <m/>
    <m/>
    <m/>
    <m/>
    <m/>
    <m/>
    <m/>
    <m/>
    <m/>
    <m/>
    <m/>
    <m/>
    <m/>
    <m/>
    <m/>
    <m/>
    <m/>
    <m/>
    <x v="5"/>
    <n v="0"/>
    <n v="0"/>
    <n v="0"/>
    <x v="0"/>
    <m/>
    <m/>
    <n v="42.1"/>
    <x v="0"/>
  </r>
  <r>
    <x v="50"/>
    <n v="49035"/>
    <x v="7603"/>
    <n v="201"/>
    <n v="45914"/>
    <m/>
    <s v="AnaHerns"/>
    <m/>
    <s v="FASE 2"/>
    <m/>
    <n v="0"/>
    <m/>
    <m/>
    <m/>
    <m/>
    <m/>
    <m/>
    <m/>
    <m/>
    <m/>
    <m/>
    <m/>
    <m/>
    <m/>
    <m/>
    <m/>
    <m/>
    <m/>
    <m/>
    <m/>
    <x v="5"/>
    <n v="0"/>
    <n v="0"/>
    <n v="0"/>
    <x v="0"/>
    <m/>
    <m/>
    <n v="20.100000000000001"/>
    <x v="0"/>
  </r>
  <r>
    <x v="50"/>
    <n v="49036"/>
    <x v="7604"/>
    <n v="466"/>
    <n v="45914"/>
    <m/>
    <s v="AnaHerns"/>
    <m/>
    <s v="FASE 2"/>
    <m/>
    <n v="0"/>
    <m/>
    <m/>
    <m/>
    <m/>
    <m/>
    <m/>
    <m/>
    <m/>
    <m/>
    <m/>
    <m/>
    <m/>
    <m/>
    <m/>
    <m/>
    <m/>
    <m/>
    <m/>
    <m/>
    <x v="5"/>
    <n v="0"/>
    <n v="0"/>
    <n v="0"/>
    <x v="0"/>
    <m/>
    <m/>
    <n v="46.6"/>
    <x v="0"/>
  </r>
  <r>
    <x v="50"/>
    <n v="49037"/>
    <x v="7605"/>
    <n v="182"/>
    <n v="45914"/>
    <m/>
    <s v="AnaHerns"/>
    <m/>
    <s v="FASE 2"/>
    <m/>
    <n v="0"/>
    <m/>
    <m/>
    <m/>
    <m/>
    <m/>
    <m/>
    <m/>
    <m/>
    <m/>
    <m/>
    <m/>
    <m/>
    <m/>
    <m/>
    <m/>
    <m/>
    <m/>
    <m/>
    <m/>
    <x v="5"/>
    <n v="0"/>
    <n v="0"/>
    <n v="0"/>
    <x v="0"/>
    <m/>
    <m/>
    <n v="18.2"/>
    <x v="0"/>
  </r>
  <r>
    <x v="50"/>
    <n v="49038"/>
    <x v="7606"/>
    <n v="86"/>
    <n v="45914"/>
    <m/>
    <s v="AnaHerns"/>
    <m/>
    <s v="FASE 2"/>
    <m/>
    <n v="0"/>
    <m/>
    <m/>
    <m/>
    <m/>
    <m/>
    <m/>
    <m/>
    <m/>
    <m/>
    <m/>
    <m/>
    <m/>
    <m/>
    <m/>
    <m/>
    <m/>
    <m/>
    <m/>
    <m/>
    <x v="5"/>
    <n v="0"/>
    <n v="0"/>
    <n v="0"/>
    <x v="0"/>
    <m/>
    <m/>
    <n v="8.6"/>
    <x v="0"/>
  </r>
  <r>
    <x v="50"/>
    <n v="49039"/>
    <x v="7607"/>
    <n v="373"/>
    <n v="45914"/>
    <m/>
    <s v="AnaHerns"/>
    <m/>
    <s v="FASE 2"/>
    <m/>
    <n v="0"/>
    <m/>
    <m/>
    <m/>
    <m/>
    <m/>
    <m/>
    <m/>
    <m/>
    <m/>
    <m/>
    <m/>
    <m/>
    <m/>
    <m/>
    <m/>
    <m/>
    <m/>
    <m/>
    <m/>
    <x v="5"/>
    <n v="0"/>
    <n v="0"/>
    <n v="0"/>
    <x v="0"/>
    <m/>
    <m/>
    <n v="37.299999999999997"/>
    <x v="0"/>
  </r>
  <r>
    <x v="50"/>
    <n v="49040"/>
    <x v="7608"/>
    <n v="118"/>
    <n v="45914"/>
    <m/>
    <s v="AnaHerns"/>
    <m/>
    <s v="FASE 2"/>
    <m/>
    <n v="0"/>
    <m/>
    <m/>
    <m/>
    <m/>
    <m/>
    <m/>
    <m/>
    <m/>
    <m/>
    <m/>
    <m/>
    <m/>
    <m/>
    <m/>
    <m/>
    <m/>
    <m/>
    <m/>
    <m/>
    <x v="5"/>
    <n v="0"/>
    <n v="0"/>
    <n v="0"/>
    <x v="0"/>
    <m/>
    <m/>
    <n v="11.8"/>
    <x v="0"/>
  </r>
  <r>
    <x v="50"/>
    <n v="49041"/>
    <x v="7609"/>
    <n v="430"/>
    <n v="45915"/>
    <m/>
    <s v="AnaHerns"/>
    <s v="15/09/2025 rECHAZA POR DUPLICIDAD"/>
    <s v="FASE 2"/>
    <m/>
    <n v="0"/>
    <m/>
    <m/>
    <m/>
    <m/>
    <m/>
    <m/>
    <m/>
    <m/>
    <m/>
    <m/>
    <m/>
    <m/>
    <m/>
    <m/>
    <m/>
    <m/>
    <m/>
    <m/>
    <m/>
    <x v="5"/>
    <n v="0"/>
    <n v="0"/>
    <n v="0"/>
    <x v="0"/>
    <m/>
    <m/>
    <n v="43"/>
    <x v="0"/>
  </r>
  <r>
    <x v="50"/>
    <n v="49042"/>
    <x v="7610"/>
    <n v="218"/>
    <n v="45915"/>
    <m/>
    <s v="AnaHerns"/>
    <m/>
    <s v="FASE 2"/>
    <m/>
    <n v="0"/>
    <m/>
    <m/>
    <m/>
    <m/>
    <m/>
    <m/>
    <m/>
    <m/>
    <m/>
    <m/>
    <m/>
    <m/>
    <m/>
    <m/>
    <m/>
    <m/>
    <m/>
    <m/>
    <m/>
    <x v="5"/>
    <n v="0"/>
    <n v="0"/>
    <n v="0"/>
    <x v="0"/>
    <m/>
    <m/>
    <n v="21.8"/>
    <x v="0"/>
  </r>
  <r>
    <x v="50"/>
    <n v="49043"/>
    <x v="7611"/>
    <n v="256"/>
    <n v="45915"/>
    <m/>
    <s v="AnaHerns"/>
    <n v="45929"/>
    <s v="OK"/>
    <m/>
    <n v="0"/>
    <n v="0"/>
    <n v="0"/>
    <s v="0"/>
    <n v="0"/>
    <s v="no"/>
    <n v="0"/>
    <n v="0"/>
    <n v="0"/>
    <n v="0"/>
    <n v="0"/>
    <n v="0"/>
    <n v="0"/>
    <s v="no"/>
    <s v="El servicio de recogida de animales abandonados en el municipio lo realiza la Diputación Provincial de Zamora."/>
    <s v="no"/>
    <m/>
    <m/>
    <m/>
    <m/>
    <x v="5"/>
    <n v="0"/>
    <n v="0"/>
    <n v="15"/>
    <x v="1"/>
    <n v="0"/>
    <n v="0"/>
    <n v="25.6"/>
    <x v="0"/>
  </r>
  <r>
    <x v="50"/>
    <n v="49044"/>
    <x v="7612"/>
    <n v="74"/>
    <s v="05/20/2025"/>
    <m/>
    <s v="AnaHerns"/>
    <n v="45944"/>
    <s v="OK"/>
    <m/>
    <n v="0"/>
    <n v="0"/>
    <n v="0"/>
    <s v="0"/>
    <n v="0"/>
    <s v="no"/>
    <n v="0"/>
    <n v="0"/>
    <n v="0"/>
    <n v="0"/>
    <n v="0"/>
    <n v="0"/>
    <n v="0"/>
    <s v="no gatos para perros tienen con Diputación"/>
    <s v="Diputacion solo perros"/>
    <s v="no"/>
    <m/>
    <m/>
    <m/>
    <m/>
    <x v="5"/>
    <n v="0"/>
    <n v="0"/>
    <n v="15"/>
    <x v="1"/>
    <n v="0"/>
    <n v="0"/>
    <n v="7.4"/>
    <x v="0"/>
  </r>
  <r>
    <x v="50"/>
    <n v="49046"/>
    <x v="7613"/>
    <n v="234"/>
    <n v="45915"/>
    <m/>
    <s v="AnaHerns"/>
    <m/>
    <s v="FASE 2"/>
    <m/>
    <n v="0"/>
    <m/>
    <m/>
    <m/>
    <m/>
    <m/>
    <m/>
    <m/>
    <m/>
    <m/>
    <m/>
    <m/>
    <m/>
    <m/>
    <m/>
    <m/>
    <m/>
    <m/>
    <m/>
    <m/>
    <x v="5"/>
    <n v="0"/>
    <n v="0"/>
    <n v="0"/>
    <x v="0"/>
    <m/>
    <m/>
    <n v="23.4"/>
    <x v="0"/>
  </r>
  <r>
    <x v="50"/>
    <n v="49047"/>
    <x v="7614"/>
    <n v="108"/>
    <n v="45915"/>
    <m/>
    <s v="AnaHerns"/>
    <m/>
    <s v="FASE 2"/>
    <m/>
    <n v="0"/>
    <m/>
    <m/>
    <m/>
    <m/>
    <m/>
    <m/>
    <m/>
    <m/>
    <m/>
    <m/>
    <m/>
    <m/>
    <m/>
    <m/>
    <m/>
    <m/>
    <m/>
    <m/>
    <m/>
    <x v="5"/>
    <n v="0"/>
    <n v="0"/>
    <n v="0"/>
    <x v="0"/>
    <m/>
    <m/>
    <n v="10.8"/>
    <x v="0"/>
  </r>
  <r>
    <x v="50"/>
    <n v="49048"/>
    <x v="7615"/>
    <n v="110"/>
    <n v="45915"/>
    <m/>
    <s v="AnaHerns"/>
    <m/>
    <s v="FASE 2"/>
    <m/>
    <n v="0"/>
    <m/>
    <m/>
    <m/>
    <m/>
    <m/>
    <m/>
    <m/>
    <m/>
    <m/>
    <m/>
    <m/>
    <m/>
    <m/>
    <m/>
    <m/>
    <m/>
    <m/>
    <m/>
    <m/>
    <x v="5"/>
    <n v="0"/>
    <n v="0"/>
    <n v="0"/>
    <x v="0"/>
    <m/>
    <m/>
    <n v="11"/>
    <x v="0"/>
  </r>
  <r>
    <x v="50"/>
    <n v="49050"/>
    <x v="7616"/>
    <n v="545"/>
    <n v="45915"/>
    <s v="24/11/2025 2025-E-RE-1632"/>
    <s v="AnaHerns"/>
    <m/>
    <s v="FASE 2"/>
    <m/>
    <n v="0"/>
    <m/>
    <m/>
    <m/>
    <m/>
    <m/>
    <m/>
    <m/>
    <m/>
    <m/>
    <m/>
    <m/>
    <m/>
    <m/>
    <m/>
    <m/>
    <m/>
    <m/>
    <m/>
    <m/>
    <x v="5"/>
    <n v="0"/>
    <n v="0"/>
    <n v="0"/>
    <x v="0"/>
    <m/>
    <m/>
    <n v="54.5"/>
    <x v="0"/>
  </r>
  <r>
    <x v="50"/>
    <n v="49052"/>
    <x v="7617"/>
    <n v="179"/>
    <n v="45915"/>
    <m/>
    <s v="AnaHerns"/>
    <m/>
    <s v="FASE 2"/>
    <m/>
    <n v="0"/>
    <m/>
    <m/>
    <m/>
    <m/>
    <m/>
    <m/>
    <m/>
    <m/>
    <m/>
    <m/>
    <m/>
    <m/>
    <m/>
    <m/>
    <m/>
    <m/>
    <m/>
    <m/>
    <m/>
    <x v="5"/>
    <n v="0"/>
    <n v="0"/>
    <n v="0"/>
    <x v="0"/>
    <m/>
    <m/>
    <n v="17.899999999999999"/>
    <x v="0"/>
  </r>
  <r>
    <x v="50"/>
    <n v="49053"/>
    <x v="7618"/>
    <n v="1037"/>
    <n v="45910"/>
    <s v="18/10/2025 2025-E-RE-1117"/>
    <s v="AnaHerns"/>
    <s v="03/10/2025 Incompleto"/>
    <s v="FASE 2"/>
    <n v="46052"/>
    <n v="0"/>
    <m/>
    <m/>
    <m/>
    <m/>
    <m/>
    <m/>
    <m/>
    <m/>
    <m/>
    <m/>
    <m/>
    <m/>
    <m/>
    <m/>
    <m/>
    <m/>
    <m/>
    <m/>
    <m/>
    <x v="5"/>
    <n v="0"/>
    <n v="0"/>
    <n v="0"/>
    <x v="0"/>
    <m/>
    <m/>
    <n v="103.7"/>
    <x v="0"/>
  </r>
  <r>
    <x v="50"/>
    <n v="49054"/>
    <x v="7619"/>
    <n v="929"/>
    <n v="45910"/>
    <s v="19/10/2025 2025-E-RE-1128"/>
    <s v="AnaHerns"/>
    <m/>
    <s v="FASE 2"/>
    <n v="45687"/>
    <n v="0"/>
    <m/>
    <m/>
    <m/>
    <m/>
    <m/>
    <m/>
    <m/>
    <m/>
    <m/>
    <m/>
    <m/>
    <m/>
    <m/>
    <m/>
    <m/>
    <m/>
    <m/>
    <m/>
    <m/>
    <x v="5"/>
    <n v="0"/>
    <n v="0"/>
    <n v="0"/>
    <x v="0"/>
    <m/>
    <m/>
    <n v="92.9"/>
    <x v="0"/>
  </r>
  <r>
    <x v="50"/>
    <n v="49055"/>
    <x v="7620"/>
    <n v="82"/>
    <n v="45915"/>
    <m/>
    <s v="AnaHerns"/>
    <m/>
    <m/>
    <m/>
    <n v="0"/>
    <m/>
    <m/>
    <m/>
    <m/>
    <m/>
    <m/>
    <m/>
    <m/>
    <m/>
    <m/>
    <m/>
    <m/>
    <m/>
    <m/>
    <m/>
    <m/>
    <m/>
    <m/>
    <m/>
    <x v="5"/>
    <n v="0"/>
    <n v="0"/>
    <n v="0"/>
    <x v="0"/>
    <m/>
    <m/>
    <n v="8.1999999999999993"/>
    <x v="0"/>
  </r>
  <r>
    <x v="50"/>
    <n v="49056"/>
    <x v="7621"/>
    <n v="295"/>
    <n v="45949"/>
    <m/>
    <s v="AnaHerns"/>
    <m/>
    <m/>
    <m/>
    <n v="0"/>
    <m/>
    <m/>
    <m/>
    <m/>
    <m/>
    <m/>
    <m/>
    <m/>
    <m/>
    <m/>
    <m/>
    <m/>
    <m/>
    <m/>
    <m/>
    <m/>
    <m/>
    <m/>
    <m/>
    <x v="5"/>
    <n v="0"/>
    <n v="0"/>
    <n v="0"/>
    <x v="0"/>
    <m/>
    <m/>
    <n v="29.5"/>
    <x v="0"/>
  </r>
  <r>
    <x v="50"/>
    <n v="49057"/>
    <x v="7622"/>
    <n v="117"/>
    <n v="45949"/>
    <m/>
    <s v="AnaHerns"/>
    <m/>
    <m/>
    <m/>
    <n v="0"/>
    <m/>
    <m/>
    <m/>
    <m/>
    <m/>
    <m/>
    <m/>
    <m/>
    <m/>
    <m/>
    <m/>
    <m/>
    <m/>
    <m/>
    <m/>
    <m/>
    <m/>
    <m/>
    <m/>
    <x v="5"/>
    <n v="0"/>
    <n v="0"/>
    <n v="0"/>
    <x v="0"/>
    <m/>
    <m/>
    <n v="11.7"/>
    <x v="0"/>
  </r>
  <r>
    <x v="50"/>
    <n v="49058"/>
    <x v="7623"/>
    <n v="298"/>
    <n v="45950"/>
    <s v="01/11/2025 2025-E-RE-1350"/>
    <s v="AnaHerns"/>
    <n v="45961"/>
    <s v="FASE 2"/>
    <m/>
    <n v="0"/>
    <m/>
    <m/>
    <m/>
    <m/>
    <m/>
    <m/>
    <m/>
    <m/>
    <m/>
    <m/>
    <m/>
    <m/>
    <m/>
    <m/>
    <m/>
    <m/>
    <m/>
    <m/>
    <m/>
    <x v="5"/>
    <n v="0"/>
    <n v="0"/>
    <n v="0"/>
    <x v="0"/>
    <m/>
    <m/>
    <n v="29.8"/>
    <x v="0"/>
  </r>
  <r>
    <x v="50"/>
    <n v="49059"/>
    <x v="7624"/>
    <n v="80"/>
    <n v="45950"/>
    <m/>
    <s v="AnaHerns"/>
    <m/>
    <m/>
    <m/>
    <n v="0"/>
    <m/>
    <m/>
    <m/>
    <m/>
    <m/>
    <m/>
    <m/>
    <m/>
    <m/>
    <m/>
    <m/>
    <m/>
    <m/>
    <m/>
    <m/>
    <m/>
    <m/>
    <m/>
    <m/>
    <x v="5"/>
    <n v="0"/>
    <n v="0"/>
    <n v="0"/>
    <x v="0"/>
    <m/>
    <m/>
    <n v="8"/>
    <x v="0"/>
  </r>
  <r>
    <x v="50"/>
    <n v="49061"/>
    <x v="7625"/>
    <n v="127"/>
    <n v="45950"/>
    <m/>
    <s v="AnaHerns"/>
    <m/>
    <m/>
    <m/>
    <n v="0"/>
    <m/>
    <m/>
    <m/>
    <m/>
    <m/>
    <m/>
    <m/>
    <m/>
    <m/>
    <m/>
    <m/>
    <m/>
    <m/>
    <m/>
    <m/>
    <m/>
    <m/>
    <m/>
    <m/>
    <x v="5"/>
    <n v="0"/>
    <n v="0"/>
    <n v="0"/>
    <x v="0"/>
    <m/>
    <m/>
    <n v="12.7"/>
    <x v="0"/>
  </r>
  <r>
    <x v="50"/>
    <n v="49062"/>
    <x v="7626"/>
    <n v="104"/>
    <n v="45950"/>
    <m/>
    <s v="AnaHerns"/>
    <n v="45951"/>
    <s v="OK"/>
    <m/>
    <n v="0"/>
    <s v="no "/>
    <n v="0"/>
    <s v="0"/>
    <n v="0"/>
    <s v="no"/>
    <n v="0"/>
    <n v="0"/>
    <n v="0"/>
    <n v="0"/>
    <n v="0"/>
    <n v="0"/>
    <n v="0"/>
    <s v="no"/>
    <s v="no"/>
    <s v="no"/>
    <m/>
    <m/>
    <m/>
    <m/>
    <x v="5"/>
    <n v="0"/>
    <n v="0"/>
    <n v="15"/>
    <x v="1"/>
    <n v="0"/>
    <n v="0"/>
    <n v="10.4"/>
    <x v="0"/>
  </r>
  <r>
    <x v="50"/>
    <n v="49063"/>
    <x v="7627"/>
    <n v="340"/>
    <n v="45950"/>
    <m/>
    <s v="AnaHerns"/>
    <m/>
    <m/>
    <m/>
    <n v="0"/>
    <m/>
    <m/>
    <m/>
    <m/>
    <m/>
    <m/>
    <m/>
    <m/>
    <m/>
    <m/>
    <m/>
    <m/>
    <m/>
    <m/>
    <m/>
    <m/>
    <m/>
    <m/>
    <m/>
    <x v="5"/>
    <n v="0"/>
    <n v="0"/>
    <n v="0"/>
    <x v="0"/>
    <m/>
    <m/>
    <n v="34"/>
    <x v="0"/>
  </r>
  <r>
    <x v="50"/>
    <n v="49064"/>
    <x v="7628"/>
    <n v="496"/>
    <n v="45950"/>
    <m/>
    <s v="AnaHerns"/>
    <m/>
    <m/>
    <m/>
    <n v="0"/>
    <m/>
    <m/>
    <m/>
    <m/>
    <m/>
    <m/>
    <m/>
    <m/>
    <m/>
    <m/>
    <m/>
    <m/>
    <m/>
    <m/>
    <m/>
    <m/>
    <m/>
    <m/>
    <m/>
    <x v="5"/>
    <n v="0"/>
    <n v="0"/>
    <n v="0"/>
    <x v="0"/>
    <m/>
    <m/>
    <n v="49.6"/>
    <x v="0"/>
  </r>
  <r>
    <x v="50"/>
    <n v="49065"/>
    <x v="7629"/>
    <n v="1149"/>
    <n v="45910"/>
    <s v="18/10/2025 2025-E-RE-1106"/>
    <s v="AnaHerns"/>
    <n v="46092"/>
    <s v="FASE 2"/>
    <n v="46052"/>
    <n v="0"/>
    <m/>
    <m/>
    <m/>
    <m/>
    <m/>
    <m/>
    <m/>
    <m/>
    <m/>
    <m/>
    <m/>
    <m/>
    <m/>
    <m/>
    <m/>
    <m/>
    <m/>
    <m/>
    <m/>
    <x v="5"/>
    <n v="0"/>
    <n v="0"/>
    <n v="0"/>
    <x v="0"/>
    <m/>
    <m/>
    <n v="114.9"/>
    <x v="0"/>
  </r>
  <r>
    <x v="50"/>
    <n v="49066"/>
    <x v="7630"/>
    <n v="451"/>
    <n v="45950"/>
    <m/>
    <s v="AnaHerns"/>
    <m/>
    <m/>
    <m/>
    <n v="0"/>
    <m/>
    <m/>
    <m/>
    <m/>
    <m/>
    <m/>
    <m/>
    <m/>
    <m/>
    <m/>
    <m/>
    <m/>
    <m/>
    <m/>
    <m/>
    <m/>
    <m/>
    <m/>
    <m/>
    <x v="5"/>
    <n v="0"/>
    <n v="0"/>
    <n v="0"/>
    <x v="0"/>
    <m/>
    <m/>
    <n v="45.1"/>
    <x v="0"/>
  </r>
  <r>
    <x v="50"/>
    <n v="49067"/>
    <x v="7631"/>
    <n v="358"/>
    <n v="45950"/>
    <m/>
    <s v="AnaHerns"/>
    <m/>
    <m/>
    <m/>
    <n v="0"/>
    <m/>
    <m/>
    <m/>
    <m/>
    <m/>
    <m/>
    <m/>
    <m/>
    <m/>
    <m/>
    <m/>
    <m/>
    <m/>
    <m/>
    <m/>
    <m/>
    <m/>
    <m/>
    <m/>
    <x v="5"/>
    <n v="0"/>
    <n v="0"/>
    <n v="0"/>
    <x v="0"/>
    <m/>
    <m/>
    <n v="35.799999999999997"/>
    <x v="0"/>
  </r>
  <r>
    <x v="50"/>
    <n v="49068"/>
    <x v="7632"/>
    <n v="419"/>
    <n v="45950"/>
    <m/>
    <s v="AnaHerns"/>
    <m/>
    <m/>
    <m/>
    <n v="0"/>
    <m/>
    <m/>
    <m/>
    <m/>
    <m/>
    <m/>
    <m/>
    <m/>
    <m/>
    <m/>
    <m/>
    <m/>
    <m/>
    <m/>
    <m/>
    <m/>
    <m/>
    <m/>
    <m/>
    <x v="5"/>
    <n v="0"/>
    <n v="0"/>
    <n v="0"/>
    <x v="0"/>
    <m/>
    <m/>
    <n v="41.9"/>
    <x v="0"/>
  </r>
  <r>
    <x v="50"/>
    <n v="49069"/>
    <x v="7633"/>
    <n v="318"/>
    <n v="45950"/>
    <m/>
    <s v="AnaHerns"/>
    <m/>
    <m/>
    <m/>
    <n v="0"/>
    <m/>
    <m/>
    <m/>
    <m/>
    <m/>
    <m/>
    <m/>
    <m/>
    <m/>
    <m/>
    <m/>
    <m/>
    <m/>
    <m/>
    <m/>
    <m/>
    <m/>
    <m/>
    <m/>
    <x v="5"/>
    <n v="0"/>
    <n v="0"/>
    <n v="0"/>
    <x v="0"/>
    <m/>
    <m/>
    <n v="31.8"/>
    <x v="0"/>
  </r>
  <r>
    <x v="50"/>
    <n v="49071"/>
    <x v="6730"/>
    <n v="763"/>
    <n v="45915"/>
    <s v="18/10/2025 2025-E-RE-1105"/>
    <s v="AnaHerns"/>
    <m/>
    <s v="FASE 2"/>
    <s v="30/01/26  04/02/26"/>
    <n v="0"/>
    <m/>
    <m/>
    <m/>
    <m/>
    <m/>
    <m/>
    <m/>
    <m/>
    <m/>
    <m/>
    <m/>
    <m/>
    <m/>
    <m/>
    <m/>
    <m/>
    <m/>
    <m/>
    <m/>
    <x v="5"/>
    <n v="0"/>
    <n v="0"/>
    <n v="0"/>
    <x v="0"/>
    <m/>
    <m/>
    <n v="76.3"/>
    <x v="0"/>
  </r>
  <r>
    <x v="50"/>
    <n v="49075"/>
    <x v="7634"/>
    <n v="114"/>
    <n v="45950"/>
    <m/>
    <s v="AnaHerns"/>
    <m/>
    <m/>
    <m/>
    <n v="0"/>
    <m/>
    <m/>
    <m/>
    <m/>
    <m/>
    <m/>
    <m/>
    <m/>
    <m/>
    <m/>
    <m/>
    <m/>
    <m/>
    <m/>
    <m/>
    <m/>
    <m/>
    <m/>
    <m/>
    <x v="5"/>
    <n v="0"/>
    <n v="0"/>
    <n v="0"/>
    <x v="0"/>
    <m/>
    <m/>
    <n v="11.4"/>
    <x v="0"/>
  </r>
  <r>
    <x v="50"/>
    <n v="49076"/>
    <x v="7635"/>
    <n v="342"/>
    <n v="45950"/>
    <m/>
    <s v="AnaHerns"/>
    <n v="46063"/>
    <s v="FASE 2"/>
    <m/>
    <n v="0"/>
    <m/>
    <m/>
    <m/>
    <m/>
    <m/>
    <m/>
    <m/>
    <m/>
    <m/>
    <m/>
    <m/>
    <m/>
    <m/>
    <m/>
    <m/>
    <m/>
    <m/>
    <m/>
    <m/>
    <x v="5"/>
    <n v="0"/>
    <n v="0"/>
    <n v="0"/>
    <x v="0"/>
    <m/>
    <m/>
    <n v="34.200000000000003"/>
    <x v="0"/>
  </r>
  <r>
    <x v="50"/>
    <n v="49077"/>
    <x v="7636"/>
    <n v="143"/>
    <n v="45950"/>
    <m/>
    <s v="AnaHerns"/>
    <s v="23/10/2025 no tiene lpos recursos personales ni materiales para responder el conjunto de cuestiones planteadas"/>
    <s v="FASE 2"/>
    <m/>
    <n v="0"/>
    <m/>
    <m/>
    <m/>
    <m/>
    <m/>
    <m/>
    <m/>
    <m/>
    <m/>
    <m/>
    <m/>
    <m/>
    <m/>
    <m/>
    <m/>
    <m/>
    <m/>
    <m/>
    <m/>
    <x v="5"/>
    <n v="0"/>
    <n v="0"/>
    <n v="0"/>
    <x v="0"/>
    <m/>
    <m/>
    <n v="14.3"/>
    <x v="0"/>
  </r>
  <r>
    <x v="50"/>
    <n v="49078"/>
    <x v="7637"/>
    <n v="127"/>
    <n v="45950"/>
    <m/>
    <s v="AnaHerns"/>
    <m/>
    <m/>
    <m/>
    <n v="0"/>
    <m/>
    <m/>
    <m/>
    <m/>
    <m/>
    <m/>
    <m/>
    <m/>
    <m/>
    <m/>
    <m/>
    <m/>
    <m/>
    <m/>
    <m/>
    <m/>
    <m/>
    <m/>
    <m/>
    <x v="5"/>
    <n v="0"/>
    <n v="0"/>
    <n v="0"/>
    <x v="0"/>
    <m/>
    <m/>
    <n v="12.7"/>
    <x v="0"/>
  </r>
  <r>
    <x v="50"/>
    <n v="49079"/>
    <x v="7638"/>
    <n v="89"/>
    <n v="45950"/>
    <m/>
    <s v="AnaHerns"/>
    <m/>
    <m/>
    <m/>
    <n v="0"/>
    <m/>
    <m/>
    <m/>
    <m/>
    <m/>
    <m/>
    <m/>
    <m/>
    <m/>
    <m/>
    <m/>
    <m/>
    <m/>
    <m/>
    <m/>
    <m/>
    <m/>
    <m/>
    <m/>
    <x v="5"/>
    <n v="0"/>
    <n v="0"/>
    <n v="0"/>
    <x v="0"/>
    <m/>
    <m/>
    <n v="8.9"/>
    <x v="0"/>
  </r>
  <r>
    <x v="50"/>
    <n v="49080"/>
    <x v="7639"/>
    <n v="599"/>
    <n v="45915"/>
    <s v="18/10/2025 2025-E-RE-1104"/>
    <s v="AnaHerns"/>
    <m/>
    <s v="FASE 2"/>
    <n v="46052"/>
    <n v="0"/>
    <m/>
    <m/>
    <m/>
    <m/>
    <m/>
    <m/>
    <m/>
    <m/>
    <m/>
    <m/>
    <m/>
    <m/>
    <m/>
    <m/>
    <m/>
    <m/>
    <m/>
    <m/>
    <m/>
    <x v="5"/>
    <n v="0"/>
    <n v="0"/>
    <n v="0"/>
    <x v="0"/>
    <m/>
    <m/>
    <n v="59.9"/>
    <x v="0"/>
  </r>
  <r>
    <x v="50"/>
    <n v="49082"/>
    <x v="7640"/>
    <n v="361"/>
    <n v="45951"/>
    <m/>
    <s v="AnaHerns"/>
    <m/>
    <m/>
    <m/>
    <n v="0"/>
    <m/>
    <m/>
    <m/>
    <m/>
    <m/>
    <m/>
    <m/>
    <m/>
    <m/>
    <m/>
    <m/>
    <m/>
    <m/>
    <m/>
    <m/>
    <m/>
    <m/>
    <m/>
    <m/>
    <x v="5"/>
    <n v="0"/>
    <n v="0"/>
    <n v="0"/>
    <x v="0"/>
    <m/>
    <m/>
    <n v="36.1"/>
    <x v="0"/>
  </r>
  <r>
    <x v="50"/>
    <n v="49081"/>
    <x v="7641"/>
    <n v="1606"/>
    <n v="45910"/>
    <s v="18/10/2025 2025-E-RE-1107"/>
    <s v="AnaHerns"/>
    <m/>
    <s v="FASE 2"/>
    <n v="46052"/>
    <n v="0"/>
    <m/>
    <m/>
    <m/>
    <m/>
    <m/>
    <m/>
    <m/>
    <m/>
    <m/>
    <m/>
    <m/>
    <m/>
    <m/>
    <m/>
    <m/>
    <m/>
    <m/>
    <m/>
    <m/>
    <x v="5"/>
    <n v="0"/>
    <n v="0"/>
    <n v="0"/>
    <x v="0"/>
    <m/>
    <m/>
    <n v="160.6"/>
    <x v="0"/>
  </r>
  <r>
    <x v="50"/>
    <n v="49083"/>
    <x v="7642"/>
    <n v="44"/>
    <n v="45951"/>
    <m/>
    <s v="AnaHerns"/>
    <m/>
    <m/>
    <m/>
    <n v="0"/>
    <m/>
    <m/>
    <m/>
    <m/>
    <m/>
    <m/>
    <m/>
    <m/>
    <m/>
    <m/>
    <m/>
    <m/>
    <m/>
    <m/>
    <m/>
    <m/>
    <m/>
    <m/>
    <m/>
    <x v="5"/>
    <n v="0"/>
    <n v="0"/>
    <n v="0"/>
    <x v="0"/>
    <m/>
    <m/>
    <n v="4.4000000000000004"/>
    <x v="0"/>
  </r>
  <r>
    <x v="50"/>
    <n v="49084"/>
    <x v="7643"/>
    <n v="290"/>
    <n v="45951"/>
    <m/>
    <s v="AnaHerns"/>
    <m/>
    <m/>
    <m/>
    <n v="0"/>
    <m/>
    <m/>
    <m/>
    <m/>
    <m/>
    <m/>
    <m/>
    <m/>
    <m/>
    <m/>
    <m/>
    <m/>
    <m/>
    <m/>
    <m/>
    <m/>
    <m/>
    <m/>
    <m/>
    <x v="5"/>
    <n v="0"/>
    <n v="0"/>
    <n v="0"/>
    <x v="0"/>
    <m/>
    <m/>
    <n v="29"/>
    <x v="0"/>
  </r>
  <r>
    <x v="50"/>
    <n v="49085"/>
    <x v="7644"/>
    <n v="1024"/>
    <n v="45910"/>
    <s v="18/10/2025 2025-E-RE-1108"/>
    <s v="AnaHerns"/>
    <m/>
    <s v="FASE 2"/>
    <n v="46052"/>
    <n v="0"/>
    <m/>
    <m/>
    <m/>
    <m/>
    <m/>
    <m/>
    <m/>
    <m/>
    <m/>
    <m/>
    <m/>
    <m/>
    <m/>
    <m/>
    <m/>
    <m/>
    <m/>
    <m/>
    <m/>
    <x v="5"/>
    <n v="0"/>
    <n v="0"/>
    <n v="0"/>
    <x v="0"/>
    <m/>
    <m/>
    <n v="102.4"/>
    <x v="0"/>
  </r>
  <r>
    <x v="50"/>
    <n v="49086"/>
    <x v="7645"/>
    <n v="116"/>
    <n v="45951"/>
    <m/>
    <s v="AnaHerns"/>
    <m/>
    <m/>
    <m/>
    <n v="0"/>
    <m/>
    <m/>
    <m/>
    <m/>
    <m/>
    <m/>
    <m/>
    <m/>
    <m/>
    <m/>
    <m/>
    <m/>
    <m/>
    <m/>
    <m/>
    <m/>
    <m/>
    <m/>
    <m/>
    <x v="5"/>
    <n v="0"/>
    <n v="0"/>
    <n v="0"/>
    <x v="0"/>
    <m/>
    <m/>
    <n v="11.6"/>
    <x v="0"/>
  </r>
  <r>
    <x v="50"/>
    <n v="49087"/>
    <x v="7646"/>
    <n v="467"/>
    <n v="45951"/>
    <m/>
    <s v="AnaHerns"/>
    <m/>
    <m/>
    <m/>
    <n v="0"/>
    <m/>
    <m/>
    <m/>
    <m/>
    <m/>
    <m/>
    <m/>
    <m/>
    <m/>
    <m/>
    <m/>
    <m/>
    <m/>
    <m/>
    <m/>
    <m/>
    <m/>
    <m/>
    <m/>
    <x v="5"/>
    <n v="0"/>
    <n v="0"/>
    <n v="0"/>
    <x v="0"/>
    <m/>
    <m/>
    <n v="46.7"/>
    <x v="0"/>
  </r>
  <r>
    <x v="50"/>
    <n v="49088"/>
    <x v="7647"/>
    <n v="92"/>
    <n v="45951"/>
    <m/>
    <s v="AnaHerns"/>
    <m/>
    <m/>
    <m/>
    <n v="0"/>
    <m/>
    <m/>
    <m/>
    <m/>
    <m/>
    <m/>
    <m/>
    <m/>
    <m/>
    <m/>
    <m/>
    <m/>
    <m/>
    <m/>
    <m/>
    <m/>
    <m/>
    <m/>
    <m/>
    <x v="5"/>
    <n v="0"/>
    <n v="0"/>
    <n v="0"/>
    <x v="0"/>
    <m/>
    <m/>
    <n v="9.1999999999999993"/>
    <x v="0"/>
  </r>
  <r>
    <x v="50"/>
    <n v="49090"/>
    <x v="7648"/>
    <n v="197"/>
    <n v="45951"/>
    <m/>
    <s v="AnaHerns"/>
    <m/>
    <m/>
    <m/>
    <n v="0"/>
    <m/>
    <m/>
    <m/>
    <m/>
    <m/>
    <m/>
    <m/>
    <m/>
    <m/>
    <m/>
    <m/>
    <m/>
    <m/>
    <m/>
    <m/>
    <m/>
    <m/>
    <m/>
    <m/>
    <x v="5"/>
    <n v="0"/>
    <n v="0"/>
    <n v="0"/>
    <x v="0"/>
    <m/>
    <m/>
    <n v="19.7"/>
    <x v="0"/>
  </r>
  <r>
    <x v="50"/>
    <n v="49091"/>
    <x v="7649"/>
    <n v="250"/>
    <n v="45951"/>
    <m/>
    <s v="AnaHerns"/>
    <m/>
    <m/>
    <m/>
    <n v="0"/>
    <m/>
    <m/>
    <m/>
    <m/>
    <m/>
    <m/>
    <m/>
    <m/>
    <m/>
    <m/>
    <m/>
    <m/>
    <m/>
    <m/>
    <m/>
    <m/>
    <m/>
    <m/>
    <m/>
    <x v="5"/>
    <n v="0"/>
    <n v="0"/>
    <n v="0"/>
    <x v="0"/>
    <m/>
    <m/>
    <n v="25"/>
    <x v="0"/>
  </r>
  <r>
    <x v="50"/>
    <n v="49092"/>
    <x v="7650"/>
    <n v="104"/>
    <n v="45951"/>
    <m/>
    <s v="AnaHerns"/>
    <m/>
    <m/>
    <m/>
    <n v="0"/>
    <m/>
    <m/>
    <m/>
    <m/>
    <m/>
    <m/>
    <m/>
    <m/>
    <m/>
    <m/>
    <m/>
    <m/>
    <m/>
    <m/>
    <m/>
    <m/>
    <m/>
    <m/>
    <m/>
    <x v="5"/>
    <n v="0"/>
    <n v="0"/>
    <n v="0"/>
    <x v="0"/>
    <m/>
    <m/>
    <n v="10.4"/>
    <x v="0"/>
  </r>
  <r>
    <x v="50"/>
    <n v="49093"/>
    <x v="7651"/>
    <n v="314"/>
    <n v="45951"/>
    <m/>
    <s v="AnaHerns"/>
    <m/>
    <m/>
    <m/>
    <n v="0"/>
    <m/>
    <m/>
    <m/>
    <m/>
    <m/>
    <m/>
    <m/>
    <m/>
    <m/>
    <m/>
    <m/>
    <m/>
    <m/>
    <m/>
    <m/>
    <m/>
    <m/>
    <m/>
    <m/>
    <x v="5"/>
    <n v="0"/>
    <n v="0"/>
    <n v="0"/>
    <x v="0"/>
    <m/>
    <m/>
    <n v="31.4"/>
    <x v="0"/>
  </r>
  <r>
    <x v="50"/>
    <n v="49094"/>
    <x v="7652"/>
    <n v="216"/>
    <n v="45951"/>
    <m/>
    <s v="AnaHerns"/>
    <m/>
    <m/>
    <m/>
    <n v="0"/>
    <m/>
    <m/>
    <m/>
    <m/>
    <m/>
    <m/>
    <m/>
    <m/>
    <m/>
    <m/>
    <m/>
    <m/>
    <m/>
    <m/>
    <m/>
    <m/>
    <m/>
    <m/>
    <m/>
    <x v="5"/>
    <n v="0"/>
    <n v="0"/>
    <n v="0"/>
    <x v="0"/>
    <m/>
    <m/>
    <n v="21.6"/>
    <x v="0"/>
  </r>
  <r>
    <x v="50"/>
    <n v="49095"/>
    <x v="7653"/>
    <n v="307"/>
    <n v="45951"/>
    <m/>
    <s v="AnaHerns"/>
    <m/>
    <m/>
    <m/>
    <n v="0"/>
    <m/>
    <m/>
    <m/>
    <m/>
    <m/>
    <m/>
    <m/>
    <m/>
    <m/>
    <m/>
    <m/>
    <m/>
    <m/>
    <m/>
    <m/>
    <m/>
    <m/>
    <m/>
    <m/>
    <x v="5"/>
    <n v="0"/>
    <n v="0"/>
    <n v="0"/>
    <x v="0"/>
    <m/>
    <m/>
    <n v="30.7"/>
    <x v="0"/>
  </r>
  <r>
    <x v="50"/>
    <n v="49096"/>
    <x v="7654"/>
    <n v="149"/>
    <n v="45951"/>
    <m/>
    <s v="AnaHerns"/>
    <m/>
    <m/>
    <m/>
    <n v="0"/>
    <m/>
    <m/>
    <m/>
    <m/>
    <m/>
    <m/>
    <m/>
    <m/>
    <m/>
    <m/>
    <m/>
    <m/>
    <m/>
    <m/>
    <m/>
    <m/>
    <m/>
    <m/>
    <m/>
    <x v="5"/>
    <n v="0"/>
    <n v="0"/>
    <n v="0"/>
    <x v="0"/>
    <m/>
    <m/>
    <n v="14.9"/>
    <x v="0"/>
  </r>
  <r>
    <x v="50"/>
    <n v="49097"/>
    <x v="7655"/>
    <n v="78"/>
    <n v="45951"/>
    <m/>
    <s v="AnaHerns"/>
    <n v="45982"/>
    <s v="OK"/>
    <m/>
    <n v="0"/>
    <s v="no"/>
    <m/>
    <s v="no se ha aprobado por el pleno"/>
    <m/>
    <s v="no"/>
    <n v="0"/>
    <m/>
    <m/>
    <m/>
    <m/>
    <m/>
    <m/>
    <s v="no exite"/>
    <s v="no "/>
    <s v="no"/>
    <m/>
    <m/>
    <m/>
    <m/>
    <x v="5"/>
    <n v="0"/>
    <n v="0"/>
    <n v="7"/>
    <x v="1"/>
    <m/>
    <m/>
    <n v="7.8"/>
    <x v="0"/>
  </r>
  <r>
    <x v="50"/>
    <n v="49098"/>
    <x v="7656"/>
    <n v="187"/>
    <n v="45951"/>
    <m/>
    <s v="AnaHerns"/>
    <m/>
    <m/>
    <m/>
    <n v="0"/>
    <m/>
    <m/>
    <m/>
    <m/>
    <m/>
    <m/>
    <m/>
    <m/>
    <m/>
    <m/>
    <m/>
    <m/>
    <m/>
    <m/>
    <m/>
    <m/>
    <m/>
    <m/>
    <m/>
    <x v="5"/>
    <n v="0"/>
    <n v="0"/>
    <n v="0"/>
    <x v="0"/>
    <m/>
    <m/>
    <n v="18.7"/>
    <x v="0"/>
  </r>
  <r>
    <x v="50"/>
    <n v="49099"/>
    <x v="7657"/>
    <n v="89"/>
    <n v="45953"/>
    <m/>
    <s v="AnaHerns"/>
    <m/>
    <m/>
    <m/>
    <n v="0"/>
    <m/>
    <m/>
    <m/>
    <m/>
    <m/>
    <m/>
    <m/>
    <m/>
    <m/>
    <m/>
    <m/>
    <m/>
    <m/>
    <m/>
    <m/>
    <m/>
    <m/>
    <m/>
    <m/>
    <x v="5"/>
    <n v="0"/>
    <n v="0"/>
    <n v="0"/>
    <x v="0"/>
    <m/>
    <m/>
    <n v="8.9"/>
    <x v="0"/>
  </r>
  <r>
    <x v="50"/>
    <n v="49100"/>
    <x v="7658"/>
    <n v="290"/>
    <n v="45953"/>
    <m/>
    <s v="AnaHerns"/>
    <m/>
    <m/>
    <m/>
    <n v="0"/>
    <m/>
    <m/>
    <m/>
    <m/>
    <m/>
    <m/>
    <m/>
    <m/>
    <m/>
    <m/>
    <m/>
    <m/>
    <m/>
    <m/>
    <m/>
    <m/>
    <m/>
    <m/>
    <m/>
    <x v="5"/>
    <n v="0"/>
    <n v="0"/>
    <n v="0"/>
    <x v="0"/>
    <m/>
    <m/>
    <n v="29"/>
    <x v="0"/>
  </r>
  <r>
    <x v="50"/>
    <n v="49101"/>
    <x v="7659"/>
    <n v="149"/>
    <n v="45953"/>
    <m/>
    <s v="AnaHerns"/>
    <m/>
    <m/>
    <m/>
    <n v="0"/>
    <m/>
    <m/>
    <m/>
    <m/>
    <m/>
    <m/>
    <m/>
    <m/>
    <m/>
    <m/>
    <m/>
    <m/>
    <m/>
    <m/>
    <m/>
    <m/>
    <m/>
    <m/>
    <m/>
    <x v="5"/>
    <n v="0"/>
    <n v="0"/>
    <n v="0"/>
    <x v="0"/>
    <m/>
    <m/>
    <n v="14.9"/>
    <x v="0"/>
  </r>
  <r>
    <x v="50"/>
    <n v="49102"/>
    <x v="7660"/>
    <n v="169"/>
    <n v="45953"/>
    <m/>
    <s v="AnaHerns"/>
    <m/>
    <m/>
    <m/>
    <n v="0"/>
    <m/>
    <m/>
    <m/>
    <m/>
    <m/>
    <m/>
    <m/>
    <m/>
    <m/>
    <m/>
    <m/>
    <m/>
    <m/>
    <m/>
    <m/>
    <m/>
    <m/>
    <m/>
    <m/>
    <x v="5"/>
    <n v="0"/>
    <n v="0"/>
    <n v="0"/>
    <x v="0"/>
    <m/>
    <m/>
    <n v="16.899999999999999"/>
    <x v="0"/>
  </r>
  <r>
    <x v="50"/>
    <n v="49103"/>
    <x v="7661"/>
    <n v="453"/>
    <n v="45953"/>
    <m/>
    <s v="AnaHerns"/>
    <m/>
    <m/>
    <m/>
    <n v="0"/>
    <m/>
    <m/>
    <m/>
    <m/>
    <m/>
    <m/>
    <m/>
    <m/>
    <m/>
    <m/>
    <m/>
    <m/>
    <m/>
    <m/>
    <m/>
    <m/>
    <m/>
    <m/>
    <m/>
    <x v="5"/>
    <n v="0"/>
    <n v="0"/>
    <n v="0"/>
    <x v="0"/>
    <m/>
    <m/>
    <n v="45.3"/>
    <x v="0"/>
  </r>
  <r>
    <x v="50"/>
    <n v="49104"/>
    <x v="7662"/>
    <n v="310"/>
    <n v="45953"/>
    <m/>
    <s v="AnaHerns"/>
    <m/>
    <m/>
    <m/>
    <n v="0"/>
    <m/>
    <m/>
    <m/>
    <m/>
    <m/>
    <m/>
    <m/>
    <m/>
    <m/>
    <m/>
    <m/>
    <m/>
    <m/>
    <m/>
    <m/>
    <m/>
    <m/>
    <m/>
    <m/>
    <x v="5"/>
    <n v="0"/>
    <n v="0"/>
    <n v="0"/>
    <x v="0"/>
    <m/>
    <m/>
    <n v="31"/>
    <x v="0"/>
  </r>
  <r>
    <x v="50"/>
    <n v="49105"/>
    <x v="7663"/>
    <n v="140"/>
    <n v="45953"/>
    <m/>
    <s v="AnaHerns"/>
    <m/>
    <m/>
    <m/>
    <n v="0"/>
    <m/>
    <m/>
    <m/>
    <m/>
    <m/>
    <m/>
    <m/>
    <m/>
    <m/>
    <m/>
    <m/>
    <m/>
    <m/>
    <m/>
    <m/>
    <m/>
    <m/>
    <m/>
    <m/>
    <x v="5"/>
    <n v="0"/>
    <n v="0"/>
    <n v="0"/>
    <x v="0"/>
    <m/>
    <m/>
    <n v="14"/>
    <x v="0"/>
  </r>
  <r>
    <x v="50"/>
    <n v="49107"/>
    <x v="7664"/>
    <n v="100"/>
    <n v="45953"/>
    <m/>
    <s v="AnaHerns"/>
    <m/>
    <m/>
    <m/>
    <n v="0"/>
    <m/>
    <m/>
    <m/>
    <m/>
    <m/>
    <m/>
    <m/>
    <m/>
    <m/>
    <m/>
    <m/>
    <m/>
    <m/>
    <m/>
    <m/>
    <m/>
    <m/>
    <m/>
    <m/>
    <x v="5"/>
    <n v="0"/>
    <n v="0"/>
    <n v="0"/>
    <x v="0"/>
    <m/>
    <m/>
    <n v="10"/>
    <x v="0"/>
  </r>
  <r>
    <x v="50"/>
    <n v="49108"/>
    <x v="7665"/>
    <n v="439"/>
    <n v="45953"/>
    <m/>
    <s v="AnaHerns"/>
    <m/>
    <m/>
    <m/>
    <n v="0"/>
    <m/>
    <m/>
    <m/>
    <m/>
    <m/>
    <m/>
    <m/>
    <m/>
    <m/>
    <m/>
    <m/>
    <m/>
    <m/>
    <m/>
    <m/>
    <m/>
    <m/>
    <m/>
    <m/>
    <x v="5"/>
    <n v="0"/>
    <n v="0"/>
    <n v="0"/>
    <x v="0"/>
    <m/>
    <m/>
    <n v="43.9"/>
    <x v="0"/>
  </r>
  <r>
    <x v="50"/>
    <n v="49109"/>
    <x v="7666"/>
    <n v="641"/>
    <n v="45915"/>
    <s v="18/10/2025 2025-E-RE-1103"/>
    <s v="AnaHerns"/>
    <m/>
    <s v="FASE 2"/>
    <n v="46052"/>
    <n v="0"/>
    <m/>
    <m/>
    <m/>
    <m/>
    <m/>
    <m/>
    <m/>
    <m/>
    <m/>
    <m/>
    <m/>
    <m/>
    <m/>
    <m/>
    <m/>
    <m/>
    <m/>
    <m/>
    <m/>
    <x v="5"/>
    <n v="0"/>
    <n v="0"/>
    <n v="0"/>
    <x v="0"/>
    <m/>
    <m/>
    <n v="64.099999999999994"/>
    <x v="0"/>
  </r>
  <r>
    <x v="50"/>
    <n v="49110"/>
    <x v="7667"/>
    <n v="350"/>
    <n v="45953"/>
    <m/>
    <s v="AnaHerns"/>
    <m/>
    <m/>
    <m/>
    <n v="0"/>
    <m/>
    <m/>
    <m/>
    <m/>
    <m/>
    <m/>
    <m/>
    <m/>
    <m/>
    <m/>
    <m/>
    <m/>
    <m/>
    <m/>
    <m/>
    <m/>
    <m/>
    <m/>
    <m/>
    <x v="5"/>
    <n v="0"/>
    <n v="0"/>
    <n v="0"/>
    <x v="0"/>
    <m/>
    <m/>
    <n v="35"/>
    <x v="0"/>
  </r>
  <r>
    <x v="50"/>
    <n v="49112"/>
    <x v="7668"/>
    <n v="135"/>
    <n v="45953"/>
    <m/>
    <s v="AnaHerns"/>
    <m/>
    <m/>
    <m/>
    <n v="0"/>
    <m/>
    <m/>
    <m/>
    <m/>
    <m/>
    <m/>
    <m/>
    <m/>
    <m/>
    <m/>
    <m/>
    <m/>
    <m/>
    <m/>
    <m/>
    <m/>
    <m/>
    <m/>
    <m/>
    <x v="5"/>
    <n v="0"/>
    <n v="0"/>
    <n v="0"/>
    <x v="0"/>
    <m/>
    <m/>
    <n v="13.5"/>
    <x v="0"/>
  </r>
  <r>
    <x v="50"/>
    <n v="49111"/>
    <x v="7669"/>
    <n v="128"/>
    <n v="45953"/>
    <m/>
    <s v="AnaHerns"/>
    <m/>
    <m/>
    <m/>
    <n v="0"/>
    <m/>
    <m/>
    <m/>
    <m/>
    <m/>
    <m/>
    <m/>
    <m/>
    <m/>
    <m/>
    <m/>
    <m/>
    <m/>
    <m/>
    <m/>
    <m/>
    <m/>
    <m/>
    <m/>
    <x v="5"/>
    <n v="0"/>
    <n v="0"/>
    <n v="0"/>
    <x v="0"/>
    <m/>
    <m/>
    <n v="12.8"/>
    <x v="0"/>
  </r>
  <r>
    <x v="50"/>
    <n v="49113"/>
    <x v="7670"/>
    <n v="157"/>
    <n v="45953"/>
    <m/>
    <s v="AnaHerns"/>
    <m/>
    <m/>
    <m/>
    <n v="0"/>
    <m/>
    <m/>
    <m/>
    <m/>
    <m/>
    <m/>
    <m/>
    <m/>
    <m/>
    <m/>
    <m/>
    <m/>
    <m/>
    <m/>
    <m/>
    <m/>
    <m/>
    <m/>
    <m/>
    <x v="5"/>
    <n v="0"/>
    <n v="0"/>
    <n v="0"/>
    <x v="0"/>
    <m/>
    <m/>
    <n v="15.7"/>
    <x v="0"/>
  </r>
  <r>
    <x v="50"/>
    <n v="49114"/>
    <x v="7671"/>
    <n v="36"/>
    <n v="45953"/>
    <m/>
    <s v="AnaHerns"/>
    <n v="46062"/>
    <m/>
    <m/>
    <n v="0"/>
    <m/>
    <m/>
    <m/>
    <m/>
    <m/>
    <m/>
    <m/>
    <m/>
    <m/>
    <m/>
    <m/>
    <m/>
    <m/>
    <m/>
    <m/>
    <m/>
    <m/>
    <m/>
    <m/>
    <x v="5"/>
    <n v="0"/>
    <n v="0"/>
    <n v="0"/>
    <x v="0"/>
    <m/>
    <m/>
    <n v="3.6"/>
    <x v="0"/>
  </r>
  <r>
    <x v="50"/>
    <n v="49115"/>
    <x v="7672"/>
    <n v="152"/>
    <n v="45953"/>
    <m/>
    <s v="AnaHerns"/>
    <s v="06/11/0205"/>
    <s v="FASE 2"/>
    <m/>
    <n v="0"/>
    <m/>
    <m/>
    <m/>
    <m/>
    <m/>
    <m/>
    <m/>
    <m/>
    <m/>
    <m/>
    <m/>
    <m/>
    <m/>
    <m/>
    <m/>
    <m/>
    <m/>
    <m/>
    <m/>
    <x v="5"/>
    <n v="0"/>
    <n v="0"/>
    <n v="0"/>
    <x v="0"/>
    <m/>
    <m/>
    <n v="15.2"/>
    <x v="0"/>
  </r>
  <r>
    <x v="50"/>
    <n v="49116"/>
    <x v="7673"/>
    <n v="351"/>
    <n v="45953"/>
    <m/>
    <s v="AnaHerns"/>
    <m/>
    <m/>
    <m/>
    <n v="0"/>
    <m/>
    <m/>
    <m/>
    <m/>
    <m/>
    <m/>
    <m/>
    <m/>
    <m/>
    <m/>
    <m/>
    <m/>
    <m/>
    <m/>
    <m/>
    <m/>
    <m/>
    <m/>
    <m/>
    <x v="5"/>
    <n v="0"/>
    <n v="0"/>
    <n v="0"/>
    <x v="0"/>
    <m/>
    <m/>
    <n v="35.1"/>
    <x v="0"/>
  </r>
  <r>
    <x v="50"/>
    <n v="49117"/>
    <x v="7674"/>
    <n v="414"/>
    <n v="45953"/>
    <m/>
    <s v="AnaHerns"/>
    <m/>
    <m/>
    <m/>
    <n v="0"/>
    <m/>
    <m/>
    <m/>
    <m/>
    <m/>
    <m/>
    <m/>
    <m/>
    <m/>
    <m/>
    <m/>
    <m/>
    <m/>
    <m/>
    <m/>
    <m/>
    <m/>
    <m/>
    <m/>
    <x v="5"/>
    <n v="0"/>
    <n v="0"/>
    <n v="0"/>
    <x v="0"/>
    <m/>
    <m/>
    <n v="41.4"/>
    <x v="0"/>
  </r>
  <r>
    <x v="50"/>
    <n v="49118"/>
    <x v="7675"/>
    <n v="199"/>
    <n v="45954"/>
    <m/>
    <s v="AnaHerns"/>
    <m/>
    <m/>
    <m/>
    <n v="0"/>
    <m/>
    <m/>
    <m/>
    <m/>
    <m/>
    <m/>
    <m/>
    <m/>
    <m/>
    <m/>
    <m/>
    <m/>
    <m/>
    <m/>
    <m/>
    <m/>
    <m/>
    <m/>
    <m/>
    <x v="5"/>
    <n v="0"/>
    <n v="0"/>
    <n v="0"/>
    <x v="0"/>
    <m/>
    <m/>
    <n v="19.899999999999999"/>
    <x v="0"/>
  </r>
  <r>
    <x v="50"/>
    <n v="49119"/>
    <x v="7676"/>
    <n v="233"/>
    <n v="45954"/>
    <m/>
    <s v="AnaHerns"/>
    <m/>
    <m/>
    <m/>
    <n v="0"/>
    <m/>
    <m/>
    <m/>
    <m/>
    <m/>
    <m/>
    <m/>
    <m/>
    <m/>
    <m/>
    <m/>
    <m/>
    <m/>
    <m/>
    <m/>
    <m/>
    <m/>
    <m/>
    <m/>
    <x v="5"/>
    <n v="0"/>
    <n v="0"/>
    <n v="0"/>
    <x v="0"/>
    <m/>
    <m/>
    <n v="23.3"/>
    <x v="0"/>
  </r>
  <r>
    <x v="50"/>
    <n v="49120"/>
    <x v="7677"/>
    <n v="46"/>
    <n v="45954"/>
    <m/>
    <s v="AnaHerns"/>
    <m/>
    <m/>
    <m/>
    <n v="0"/>
    <m/>
    <m/>
    <m/>
    <m/>
    <m/>
    <m/>
    <m/>
    <m/>
    <m/>
    <m/>
    <m/>
    <m/>
    <m/>
    <m/>
    <m/>
    <m/>
    <m/>
    <m/>
    <m/>
    <x v="5"/>
    <n v="0"/>
    <n v="0"/>
    <n v="0"/>
    <x v="0"/>
    <m/>
    <m/>
    <n v="4.5999999999999996"/>
    <x v="0"/>
  </r>
  <r>
    <x v="50"/>
    <n v="49121"/>
    <x v="7678"/>
    <n v="386"/>
    <n v="45954"/>
    <m/>
    <s v="AnaHerns"/>
    <m/>
    <m/>
    <m/>
    <n v="0"/>
    <m/>
    <m/>
    <m/>
    <m/>
    <m/>
    <m/>
    <m/>
    <m/>
    <m/>
    <m/>
    <m/>
    <m/>
    <m/>
    <m/>
    <m/>
    <m/>
    <m/>
    <m/>
    <m/>
    <x v="5"/>
    <n v="0"/>
    <n v="0"/>
    <n v="0"/>
    <x v="0"/>
    <m/>
    <m/>
    <n v="38.6"/>
    <x v="0"/>
  </r>
  <r>
    <x v="50"/>
    <n v="49122"/>
    <x v="7679"/>
    <n v="995"/>
    <n v="45915"/>
    <s v="18/10/2025 2025-E-RE-1102"/>
    <s v="AnaHerns"/>
    <m/>
    <s v="FASE 2"/>
    <n v="46052"/>
    <n v="0"/>
    <m/>
    <m/>
    <m/>
    <m/>
    <m/>
    <m/>
    <m/>
    <m/>
    <m/>
    <m/>
    <m/>
    <m/>
    <m/>
    <m/>
    <m/>
    <m/>
    <m/>
    <m/>
    <m/>
    <x v="5"/>
    <n v="0"/>
    <n v="0"/>
    <n v="0"/>
    <x v="0"/>
    <m/>
    <m/>
    <n v="99.5"/>
    <x v="0"/>
  </r>
  <r>
    <x v="50"/>
    <n v="49123"/>
    <x v="7680"/>
    <n v="543"/>
    <n v="45915"/>
    <s v="18/10/2025 2025-E-RE-1099"/>
    <s v="AnaHerns"/>
    <m/>
    <s v="FASE 2"/>
    <n v="46052"/>
    <n v="0"/>
    <m/>
    <m/>
    <m/>
    <m/>
    <m/>
    <m/>
    <m/>
    <m/>
    <m/>
    <m/>
    <m/>
    <m/>
    <m/>
    <m/>
    <m/>
    <m/>
    <m/>
    <m/>
    <m/>
    <x v="5"/>
    <n v="0"/>
    <n v="0"/>
    <n v="0"/>
    <x v="0"/>
    <m/>
    <m/>
    <n v="54.3"/>
    <x v="0"/>
  </r>
  <r>
    <x v="50"/>
    <n v="49124"/>
    <x v="7681"/>
    <n v="262"/>
    <n v="45954"/>
    <m/>
    <s v="AnaHerns"/>
    <m/>
    <m/>
    <m/>
    <n v="0"/>
    <m/>
    <m/>
    <m/>
    <m/>
    <m/>
    <m/>
    <m/>
    <m/>
    <m/>
    <m/>
    <m/>
    <m/>
    <m/>
    <m/>
    <m/>
    <m/>
    <m/>
    <m/>
    <m/>
    <x v="5"/>
    <n v="0"/>
    <n v="0"/>
    <n v="0"/>
    <x v="0"/>
    <m/>
    <m/>
    <n v="26.2"/>
    <x v="0"/>
  </r>
  <r>
    <x v="50"/>
    <n v="49126"/>
    <x v="7682"/>
    <n v="299"/>
    <n v="45954"/>
    <m/>
    <s v="AnaHerns"/>
    <m/>
    <m/>
    <m/>
    <n v="0"/>
    <m/>
    <m/>
    <m/>
    <m/>
    <m/>
    <m/>
    <m/>
    <m/>
    <m/>
    <m/>
    <m/>
    <m/>
    <m/>
    <m/>
    <m/>
    <m/>
    <m/>
    <m/>
    <m/>
    <x v="5"/>
    <n v="0"/>
    <n v="0"/>
    <n v="0"/>
    <x v="0"/>
    <m/>
    <m/>
    <n v="29.9"/>
    <x v="0"/>
  </r>
  <r>
    <x v="50"/>
    <n v="49125"/>
    <x v="7683"/>
    <n v="1806"/>
    <n v="45910"/>
    <s v="18/10/2025 2025-E-RE-1109"/>
    <s v="AnaHerns"/>
    <m/>
    <s v="FASE 2"/>
    <n v="46052"/>
    <n v="0"/>
    <m/>
    <m/>
    <m/>
    <m/>
    <m/>
    <m/>
    <m/>
    <m/>
    <m/>
    <m/>
    <m/>
    <m/>
    <m/>
    <m/>
    <m/>
    <m/>
    <m/>
    <m/>
    <m/>
    <x v="5"/>
    <n v="0"/>
    <n v="0"/>
    <n v="0"/>
    <x v="0"/>
    <m/>
    <m/>
    <n v="180.6"/>
    <x v="0"/>
  </r>
  <r>
    <x v="50"/>
    <n v="49128"/>
    <x v="7684"/>
    <n v="517"/>
    <n v="45915"/>
    <s v="18/10/2025 2025-E-RE-1098"/>
    <s v="AnaHerns"/>
    <m/>
    <s v="FASE 2"/>
    <n v="46052"/>
    <n v="0"/>
    <m/>
    <m/>
    <m/>
    <m/>
    <m/>
    <m/>
    <m/>
    <m/>
    <m/>
    <m/>
    <m/>
    <m/>
    <m/>
    <m/>
    <m/>
    <m/>
    <m/>
    <m/>
    <m/>
    <x v="5"/>
    <n v="0"/>
    <n v="0"/>
    <n v="0"/>
    <x v="0"/>
    <m/>
    <m/>
    <n v="51.7"/>
    <x v="0"/>
  </r>
  <r>
    <x v="50"/>
    <n v="49129"/>
    <x v="7685"/>
    <n v="919"/>
    <n v="45915"/>
    <s v="18/10/2025 2025-E-RE-1096"/>
    <s v="AnaHerns"/>
    <m/>
    <s v="FASE 2"/>
    <n v="46052"/>
    <n v="0"/>
    <m/>
    <m/>
    <m/>
    <m/>
    <m/>
    <m/>
    <m/>
    <m/>
    <m/>
    <m/>
    <m/>
    <m/>
    <m/>
    <m/>
    <m/>
    <m/>
    <m/>
    <m/>
    <m/>
    <x v="5"/>
    <n v="0"/>
    <n v="0"/>
    <n v="0"/>
    <x v="0"/>
    <m/>
    <m/>
    <n v="91.9"/>
    <x v="0"/>
  </r>
  <r>
    <x v="50"/>
    <n v="49130"/>
    <x v="7686"/>
    <n v="150"/>
    <n v="45954"/>
    <m/>
    <s v="AnaHerns"/>
    <m/>
    <m/>
    <m/>
    <n v="0"/>
    <m/>
    <m/>
    <m/>
    <m/>
    <m/>
    <m/>
    <m/>
    <m/>
    <m/>
    <m/>
    <m/>
    <m/>
    <m/>
    <m/>
    <m/>
    <m/>
    <m/>
    <m/>
    <m/>
    <x v="5"/>
    <n v="0"/>
    <n v="0"/>
    <n v="0"/>
    <x v="0"/>
    <m/>
    <m/>
    <n v="15"/>
    <x v="0"/>
  </r>
  <r>
    <x v="50"/>
    <n v="49127"/>
    <x v="7687"/>
    <n v="3085"/>
    <n v="45910"/>
    <s v="18/10/2025 2025-E-RE-1110"/>
    <s v="AnaHerns"/>
    <s v="17/03/2026 transparencia "/>
    <s v="FASE 2"/>
    <n v="46052"/>
    <n v="0"/>
    <m/>
    <m/>
    <m/>
    <m/>
    <m/>
    <m/>
    <m/>
    <m/>
    <m/>
    <m/>
    <m/>
    <m/>
    <m/>
    <m/>
    <m/>
    <m/>
    <m/>
    <m/>
    <m/>
    <x v="5"/>
    <n v="0"/>
    <n v="0"/>
    <n v="0"/>
    <x v="0"/>
    <m/>
    <m/>
    <n v="308.5"/>
    <x v="0"/>
  </r>
  <r>
    <x v="50"/>
    <n v="49131"/>
    <x v="7688"/>
    <n v="219"/>
    <n v="45954"/>
    <m/>
    <s v="AnaHerns"/>
    <n v="45965"/>
    <s v="OK "/>
    <m/>
    <n v="0"/>
    <n v="0"/>
    <n v="0"/>
    <s v="no"/>
    <n v="0"/>
    <s v="no"/>
    <n v="0"/>
    <s v=""/>
    <s v=""/>
    <n v="0"/>
    <n v="0"/>
    <n v="0"/>
    <n v="0"/>
    <s v="no"/>
    <s v="no"/>
    <s v="no"/>
    <m/>
    <m/>
    <m/>
    <m/>
    <x v="5"/>
    <n v="0"/>
    <n v="0"/>
    <n v="15"/>
    <x v="1"/>
    <m/>
    <m/>
    <n v="21.9"/>
    <x v="0"/>
  </r>
  <r>
    <x v="50"/>
    <n v="49132"/>
    <x v="7689"/>
    <n v="324"/>
    <n v="45954"/>
    <m/>
    <s v="AnaHerns"/>
    <m/>
    <m/>
    <m/>
    <n v="0"/>
    <m/>
    <m/>
    <m/>
    <m/>
    <m/>
    <m/>
    <m/>
    <m/>
    <m/>
    <m/>
    <m/>
    <m/>
    <m/>
    <m/>
    <m/>
    <m/>
    <m/>
    <m/>
    <m/>
    <x v="5"/>
    <n v="0"/>
    <n v="0"/>
    <n v="0"/>
    <x v="0"/>
    <m/>
    <m/>
    <n v="32.4"/>
    <x v="0"/>
  </r>
  <r>
    <x v="50"/>
    <n v="49133"/>
    <x v="7690"/>
    <n v="288"/>
    <n v="45954"/>
    <m/>
    <s v="AnaHerns"/>
    <m/>
    <m/>
    <m/>
    <n v="0"/>
    <m/>
    <m/>
    <m/>
    <m/>
    <m/>
    <m/>
    <m/>
    <m/>
    <m/>
    <m/>
    <m/>
    <m/>
    <m/>
    <m/>
    <m/>
    <m/>
    <m/>
    <m/>
    <m/>
    <x v="5"/>
    <n v="0"/>
    <n v="0"/>
    <n v="0"/>
    <x v="0"/>
    <m/>
    <m/>
    <n v="28.8"/>
    <x v="0"/>
  </r>
  <r>
    <x v="50"/>
    <n v="49134"/>
    <x v="7691"/>
    <n v="188"/>
    <n v="45954"/>
    <m/>
    <s v="AnaHerns"/>
    <n v="45985"/>
    <s v="OK"/>
    <m/>
    <n v="0"/>
    <n v="0"/>
    <m/>
    <s v="no se ha aprobado ningun plan"/>
    <m/>
    <s v="no"/>
    <n v="0"/>
    <m/>
    <m/>
    <m/>
    <m/>
    <m/>
    <m/>
    <s v="no hay"/>
    <s v="no existe servicio"/>
    <s v="no exisgte servicio"/>
    <m/>
    <m/>
    <m/>
    <m/>
    <x v="5"/>
    <n v="0"/>
    <n v="0"/>
    <n v="7"/>
    <x v="1"/>
    <m/>
    <m/>
    <n v="18.8"/>
    <x v="0"/>
  </r>
  <r>
    <x v="50"/>
    <n v="49135"/>
    <x v="7692"/>
    <n v="616"/>
    <n v="45915"/>
    <s v="18/10/2025 2025-E-RE-1095"/>
    <s v="AnaHerns"/>
    <s v="04/02/2026 tras tran"/>
    <s v="OK"/>
    <n v="46052"/>
    <n v="0"/>
    <m/>
    <n v="0"/>
    <s v="no"/>
    <m/>
    <s v="no"/>
    <n v="0"/>
    <n v="0"/>
    <n v="0"/>
    <m/>
    <m/>
    <n v="0"/>
    <s v=""/>
    <s v="no"/>
    <s v="Diputación "/>
    <s v="no"/>
    <m/>
    <m/>
    <m/>
    <m/>
    <x v="5"/>
    <n v="0"/>
    <n v="0"/>
    <n v="11"/>
    <x v="1"/>
    <n v="0"/>
    <n v="0"/>
    <n v="61.6"/>
    <x v="0"/>
  </r>
  <r>
    <x v="50"/>
    <n v="49136"/>
    <x v="7693"/>
    <n v="317"/>
    <n v="45954"/>
    <m/>
    <s v="AnaHerns"/>
    <m/>
    <m/>
    <m/>
    <n v="0"/>
    <m/>
    <m/>
    <m/>
    <m/>
    <m/>
    <m/>
    <m/>
    <m/>
    <m/>
    <m/>
    <m/>
    <m/>
    <m/>
    <m/>
    <m/>
    <m/>
    <m/>
    <m/>
    <m/>
    <x v="5"/>
    <n v="0"/>
    <n v="0"/>
    <n v="0"/>
    <x v="0"/>
    <m/>
    <m/>
    <n v="31.7"/>
    <x v="0"/>
  </r>
  <r>
    <x v="50"/>
    <n v="49137"/>
    <x v="7694"/>
    <n v="163"/>
    <n v="45954"/>
    <m/>
    <s v="AnaHerns"/>
    <m/>
    <m/>
    <m/>
    <n v="0"/>
    <m/>
    <m/>
    <m/>
    <m/>
    <m/>
    <m/>
    <m/>
    <m/>
    <m/>
    <m/>
    <m/>
    <m/>
    <m/>
    <m/>
    <m/>
    <m/>
    <m/>
    <m/>
    <m/>
    <x v="5"/>
    <n v="0"/>
    <n v="0"/>
    <n v="0"/>
    <x v="0"/>
    <m/>
    <m/>
    <n v="16.3"/>
    <x v="0"/>
  </r>
  <r>
    <x v="50"/>
    <n v="49138"/>
    <x v="7695"/>
    <n v="193"/>
    <n v="45955"/>
    <m/>
    <s v="AnaHerns"/>
    <m/>
    <m/>
    <m/>
    <n v="0"/>
    <m/>
    <m/>
    <m/>
    <m/>
    <m/>
    <m/>
    <m/>
    <m/>
    <m/>
    <m/>
    <m/>
    <m/>
    <m/>
    <m/>
    <m/>
    <m/>
    <m/>
    <m/>
    <m/>
    <x v="5"/>
    <n v="0"/>
    <n v="0"/>
    <n v="0"/>
    <x v="0"/>
    <m/>
    <m/>
    <n v="19.3"/>
    <x v="0"/>
  </r>
  <r>
    <x v="50"/>
    <n v="49139"/>
    <x v="7696"/>
    <n v="166"/>
    <n v="45955"/>
    <m/>
    <s v="AnaHerns"/>
    <m/>
    <m/>
    <m/>
    <n v="0"/>
    <m/>
    <m/>
    <m/>
    <m/>
    <m/>
    <m/>
    <m/>
    <m/>
    <m/>
    <m/>
    <m/>
    <m/>
    <m/>
    <m/>
    <m/>
    <m/>
    <m/>
    <m/>
    <m/>
    <x v="5"/>
    <n v="0"/>
    <n v="0"/>
    <n v="0"/>
    <x v="0"/>
    <m/>
    <m/>
    <n v="16.600000000000001"/>
    <x v="0"/>
  </r>
  <r>
    <x v="50"/>
    <n v="49141"/>
    <x v="7697"/>
    <n v="280"/>
    <n v="45955"/>
    <m/>
    <s v="AnaHerns"/>
    <m/>
    <m/>
    <m/>
    <n v="0"/>
    <m/>
    <m/>
    <m/>
    <m/>
    <m/>
    <m/>
    <m/>
    <m/>
    <m/>
    <m/>
    <m/>
    <m/>
    <m/>
    <m/>
    <m/>
    <m/>
    <m/>
    <m/>
    <m/>
    <x v="5"/>
    <n v="0"/>
    <n v="0"/>
    <n v="0"/>
    <x v="0"/>
    <m/>
    <m/>
    <n v="28"/>
    <x v="0"/>
  </r>
  <r>
    <x v="50"/>
    <n v="49143"/>
    <x v="7698"/>
    <n v="230"/>
    <n v="45955"/>
    <m/>
    <s v="AnaHerns"/>
    <m/>
    <m/>
    <m/>
    <n v="0"/>
    <m/>
    <m/>
    <m/>
    <m/>
    <m/>
    <m/>
    <m/>
    <m/>
    <m/>
    <m/>
    <m/>
    <m/>
    <m/>
    <m/>
    <m/>
    <m/>
    <m/>
    <m/>
    <m/>
    <x v="5"/>
    <n v="0"/>
    <n v="0"/>
    <n v="0"/>
    <x v="0"/>
    <m/>
    <m/>
    <n v="23"/>
    <x v="0"/>
  </r>
  <r>
    <x v="50"/>
    <n v="49142"/>
    <x v="7699"/>
    <n v="240"/>
    <n v="45955"/>
    <m/>
    <s v="AnaHerns"/>
    <m/>
    <m/>
    <m/>
    <n v="0"/>
    <m/>
    <m/>
    <m/>
    <m/>
    <m/>
    <m/>
    <m/>
    <m/>
    <m/>
    <m/>
    <m/>
    <m/>
    <m/>
    <m/>
    <m/>
    <m/>
    <m/>
    <m/>
    <m/>
    <x v="5"/>
    <n v="0"/>
    <n v="0"/>
    <n v="0"/>
    <x v="0"/>
    <m/>
    <m/>
    <n v="24"/>
    <x v="0"/>
  </r>
  <r>
    <x v="50"/>
    <n v="49145"/>
    <x v="7700"/>
    <n v="195"/>
    <n v="45955"/>
    <m/>
    <s v="AnaHerns"/>
    <m/>
    <m/>
    <m/>
    <n v="0"/>
    <m/>
    <m/>
    <m/>
    <m/>
    <m/>
    <m/>
    <m/>
    <m/>
    <m/>
    <m/>
    <m/>
    <m/>
    <m/>
    <m/>
    <m/>
    <m/>
    <m/>
    <m/>
    <m/>
    <x v="5"/>
    <n v="0"/>
    <n v="0"/>
    <n v="0"/>
    <x v="0"/>
    <m/>
    <m/>
    <n v="19.5"/>
    <x v="0"/>
  </r>
  <r>
    <x v="50"/>
    <n v="49146"/>
    <x v="7701"/>
    <n v="284"/>
    <n v="45955"/>
    <m/>
    <s v="AnaHerns"/>
    <m/>
    <m/>
    <m/>
    <n v="0"/>
    <m/>
    <m/>
    <m/>
    <m/>
    <m/>
    <m/>
    <m/>
    <m/>
    <m/>
    <m/>
    <m/>
    <m/>
    <m/>
    <m/>
    <m/>
    <m/>
    <m/>
    <m/>
    <m/>
    <x v="5"/>
    <n v="0"/>
    <n v="0"/>
    <n v="0"/>
    <x v="0"/>
    <m/>
    <m/>
    <n v="28.4"/>
    <x v="0"/>
  </r>
  <r>
    <x v="50"/>
    <n v="49147"/>
    <x v="7702"/>
    <n v="294"/>
    <n v="45955"/>
    <m/>
    <s v="AnaHerns"/>
    <m/>
    <m/>
    <m/>
    <n v="0"/>
    <m/>
    <m/>
    <m/>
    <m/>
    <m/>
    <m/>
    <m/>
    <m/>
    <m/>
    <m/>
    <m/>
    <m/>
    <m/>
    <m/>
    <m/>
    <m/>
    <m/>
    <m/>
    <m/>
    <x v="5"/>
    <n v="0"/>
    <n v="0"/>
    <n v="0"/>
    <x v="0"/>
    <m/>
    <m/>
    <n v="29.4"/>
    <x v="0"/>
  </r>
  <r>
    <x v="50"/>
    <n v="49148"/>
    <x v="7703"/>
    <n v="255"/>
    <n v="45955"/>
    <m/>
    <s v="AnaHerns"/>
    <m/>
    <m/>
    <m/>
    <n v="0"/>
    <m/>
    <m/>
    <m/>
    <m/>
    <m/>
    <m/>
    <m/>
    <m/>
    <m/>
    <m/>
    <m/>
    <m/>
    <m/>
    <m/>
    <m/>
    <m/>
    <m/>
    <m/>
    <m/>
    <x v="5"/>
    <n v="0"/>
    <n v="0"/>
    <n v="0"/>
    <x v="0"/>
    <m/>
    <m/>
    <n v="25.5"/>
    <x v="0"/>
  </r>
  <r>
    <x v="50"/>
    <n v="49149"/>
    <x v="7704"/>
    <n v="375"/>
    <n v="45955"/>
    <m/>
    <s v="AnaHerns"/>
    <n v="45959"/>
    <s v="FASE 2"/>
    <m/>
    <n v="0"/>
    <m/>
    <m/>
    <m/>
    <m/>
    <m/>
    <m/>
    <m/>
    <m/>
    <m/>
    <m/>
    <m/>
    <m/>
    <m/>
    <m/>
    <m/>
    <m/>
    <m/>
    <m/>
    <m/>
    <x v="5"/>
    <n v="0"/>
    <n v="0"/>
    <n v="0"/>
    <x v="0"/>
    <m/>
    <m/>
    <n v="37.5"/>
    <x v="0"/>
  </r>
  <r>
    <x v="50"/>
    <n v="49150"/>
    <x v="7705"/>
    <n v="122"/>
    <n v="45955"/>
    <m/>
    <s v="AnaHerns"/>
    <m/>
    <m/>
    <m/>
    <n v="0"/>
    <m/>
    <m/>
    <m/>
    <m/>
    <m/>
    <m/>
    <m/>
    <m/>
    <m/>
    <m/>
    <m/>
    <m/>
    <m/>
    <m/>
    <m/>
    <m/>
    <m/>
    <m/>
    <m/>
    <x v="5"/>
    <n v="0"/>
    <n v="0"/>
    <n v="0"/>
    <x v="0"/>
    <m/>
    <m/>
    <n v="12.2"/>
    <x v="0"/>
  </r>
  <r>
    <x v="50"/>
    <n v="49151"/>
    <x v="7706"/>
    <n v="650"/>
    <n v="45915"/>
    <s v="18/19/2025 2025-E-RE-1094"/>
    <s v="AnaHerns"/>
    <m/>
    <s v="FASE 2"/>
    <n v="46052"/>
    <n v="0"/>
    <m/>
    <m/>
    <m/>
    <m/>
    <m/>
    <m/>
    <m/>
    <m/>
    <m/>
    <m/>
    <m/>
    <m/>
    <m/>
    <m/>
    <m/>
    <m/>
    <m/>
    <m/>
    <m/>
    <x v="5"/>
    <n v="0"/>
    <n v="0"/>
    <n v="0"/>
    <x v="0"/>
    <m/>
    <m/>
    <n v="65"/>
    <x v="0"/>
  </r>
  <r>
    <x v="50"/>
    <n v="49152"/>
    <x v="7707"/>
    <n v="496"/>
    <n v="45955"/>
    <m/>
    <s v="AnaHerns"/>
    <m/>
    <m/>
    <m/>
    <n v="0"/>
    <m/>
    <m/>
    <m/>
    <m/>
    <m/>
    <m/>
    <m/>
    <m/>
    <m/>
    <m/>
    <m/>
    <m/>
    <m/>
    <m/>
    <m/>
    <m/>
    <m/>
    <m/>
    <m/>
    <x v="5"/>
    <n v="0"/>
    <n v="0"/>
    <n v="0"/>
    <x v="0"/>
    <m/>
    <m/>
    <n v="49.6"/>
    <x v="0"/>
  </r>
  <r>
    <x v="50"/>
    <n v="49153"/>
    <x v="7708"/>
    <n v="148"/>
    <n v="45955"/>
    <m/>
    <s v="AnaHerns"/>
    <m/>
    <m/>
    <m/>
    <n v="0"/>
    <m/>
    <m/>
    <m/>
    <m/>
    <m/>
    <m/>
    <m/>
    <m/>
    <m/>
    <m/>
    <m/>
    <m/>
    <m/>
    <m/>
    <m/>
    <m/>
    <m/>
    <m/>
    <m/>
    <x v="5"/>
    <n v="0"/>
    <n v="0"/>
    <n v="0"/>
    <x v="0"/>
    <m/>
    <m/>
    <n v="14.8"/>
    <x v="0"/>
  </r>
  <r>
    <x v="50"/>
    <n v="49154"/>
    <x v="7709"/>
    <n v="94"/>
    <n v="45955"/>
    <m/>
    <s v="AnaHerns"/>
    <m/>
    <m/>
    <m/>
    <n v="0"/>
    <m/>
    <m/>
    <m/>
    <m/>
    <m/>
    <m/>
    <m/>
    <m/>
    <m/>
    <m/>
    <m/>
    <m/>
    <m/>
    <m/>
    <m/>
    <m/>
    <m/>
    <m/>
    <m/>
    <x v="5"/>
    <n v="0"/>
    <n v="0"/>
    <n v="0"/>
    <x v="0"/>
    <m/>
    <m/>
    <n v="9.4"/>
    <x v="0"/>
  </r>
  <r>
    <x v="50"/>
    <n v="49155"/>
    <x v="7710"/>
    <n v="106"/>
    <n v="45955"/>
    <m/>
    <s v="AnaHerns"/>
    <m/>
    <m/>
    <m/>
    <n v="0"/>
    <m/>
    <m/>
    <m/>
    <m/>
    <m/>
    <m/>
    <m/>
    <m/>
    <m/>
    <m/>
    <m/>
    <m/>
    <m/>
    <m/>
    <m/>
    <m/>
    <m/>
    <m/>
    <m/>
    <x v="5"/>
    <n v="0"/>
    <n v="0"/>
    <n v="0"/>
    <x v="0"/>
    <m/>
    <m/>
    <n v="10.6"/>
    <x v="0"/>
  </r>
  <r>
    <x v="50"/>
    <n v="49156"/>
    <x v="7711"/>
    <n v="184"/>
    <n v="45955"/>
    <m/>
    <s v="AnaHerns"/>
    <m/>
    <m/>
    <m/>
    <n v="0"/>
    <m/>
    <m/>
    <m/>
    <m/>
    <m/>
    <m/>
    <m/>
    <m/>
    <m/>
    <m/>
    <m/>
    <m/>
    <m/>
    <m/>
    <m/>
    <m/>
    <m/>
    <m/>
    <m/>
    <x v="5"/>
    <n v="0"/>
    <n v="0"/>
    <n v="0"/>
    <x v="0"/>
    <m/>
    <m/>
    <n v="18.399999999999999"/>
    <x v="0"/>
  </r>
  <r>
    <x v="50"/>
    <n v="49157"/>
    <x v="7712"/>
    <n v="175"/>
    <n v="45955"/>
    <m/>
    <s v="AnaHerns"/>
    <m/>
    <m/>
    <m/>
    <n v="0"/>
    <m/>
    <m/>
    <m/>
    <m/>
    <m/>
    <m/>
    <m/>
    <m/>
    <m/>
    <m/>
    <m/>
    <m/>
    <m/>
    <m/>
    <m/>
    <m/>
    <m/>
    <m/>
    <m/>
    <x v="5"/>
    <n v="0"/>
    <n v="0"/>
    <n v="0"/>
    <x v="0"/>
    <m/>
    <m/>
    <n v="17.5"/>
    <x v="0"/>
  </r>
  <r>
    <x v="50"/>
    <n v="49158"/>
    <x v="7713"/>
    <n v="215"/>
    <n v="45955"/>
    <m/>
    <s v="AnaHerns"/>
    <m/>
    <m/>
    <m/>
    <n v="0"/>
    <m/>
    <m/>
    <m/>
    <m/>
    <m/>
    <m/>
    <m/>
    <m/>
    <m/>
    <m/>
    <m/>
    <m/>
    <m/>
    <m/>
    <m/>
    <m/>
    <m/>
    <m/>
    <m/>
    <x v="5"/>
    <n v="0"/>
    <n v="0"/>
    <n v="0"/>
    <x v="0"/>
    <m/>
    <m/>
    <n v="21.5"/>
    <x v="0"/>
  </r>
  <r>
    <x v="50"/>
    <n v="49160"/>
    <x v="7714"/>
    <n v="35"/>
    <n v="45955"/>
    <m/>
    <s v="AnaHerns"/>
    <m/>
    <m/>
    <m/>
    <n v="0"/>
    <m/>
    <m/>
    <m/>
    <m/>
    <m/>
    <m/>
    <m/>
    <m/>
    <m/>
    <m/>
    <m/>
    <m/>
    <m/>
    <m/>
    <m/>
    <m/>
    <m/>
    <m/>
    <m/>
    <x v="5"/>
    <n v="0"/>
    <n v="0"/>
    <n v="0"/>
    <x v="0"/>
    <m/>
    <m/>
    <n v="3.5"/>
    <x v="0"/>
  </r>
  <r>
    <x v="50"/>
    <n v="49159"/>
    <x v="7715"/>
    <n v="273"/>
    <n v="45955"/>
    <m/>
    <s v="AnaHerns"/>
    <m/>
    <m/>
    <m/>
    <n v="0"/>
    <m/>
    <m/>
    <m/>
    <m/>
    <m/>
    <m/>
    <m/>
    <m/>
    <m/>
    <m/>
    <m/>
    <m/>
    <m/>
    <m/>
    <m/>
    <m/>
    <m/>
    <m/>
    <m/>
    <x v="5"/>
    <n v="0"/>
    <n v="0"/>
    <n v="0"/>
    <x v="0"/>
    <m/>
    <m/>
    <n v="27.3"/>
    <x v="0"/>
  </r>
  <r>
    <x v="50"/>
    <n v="49162"/>
    <x v="7716"/>
    <n v="156"/>
    <n v="45955"/>
    <m/>
    <s v="AnaHerns"/>
    <m/>
    <m/>
    <m/>
    <n v="0"/>
    <m/>
    <m/>
    <m/>
    <m/>
    <m/>
    <m/>
    <m/>
    <m/>
    <m/>
    <m/>
    <m/>
    <m/>
    <m/>
    <m/>
    <m/>
    <m/>
    <m/>
    <m/>
    <m/>
    <x v="5"/>
    <n v="0"/>
    <n v="0"/>
    <n v="0"/>
    <x v="0"/>
    <m/>
    <m/>
    <n v="15.6"/>
    <x v="0"/>
  </r>
  <r>
    <x v="50"/>
    <n v="49163"/>
    <x v="7717"/>
    <n v="190"/>
    <n v="45955"/>
    <m/>
    <s v="AnaHerns"/>
    <m/>
    <m/>
    <m/>
    <n v="0"/>
    <m/>
    <m/>
    <m/>
    <m/>
    <m/>
    <m/>
    <m/>
    <m/>
    <m/>
    <m/>
    <m/>
    <m/>
    <m/>
    <m/>
    <m/>
    <m/>
    <m/>
    <m/>
    <m/>
    <x v="5"/>
    <n v="0"/>
    <n v="0"/>
    <n v="0"/>
    <x v="0"/>
    <m/>
    <m/>
    <n v="19"/>
    <x v="0"/>
  </r>
  <r>
    <x v="50"/>
    <n v="49164"/>
    <x v="7718"/>
    <n v="145"/>
    <n v="45955"/>
    <m/>
    <s v="AnaHerns"/>
    <m/>
    <m/>
    <m/>
    <n v="0"/>
    <m/>
    <m/>
    <m/>
    <m/>
    <m/>
    <m/>
    <m/>
    <m/>
    <m/>
    <m/>
    <m/>
    <m/>
    <m/>
    <m/>
    <m/>
    <m/>
    <m/>
    <m/>
    <m/>
    <x v="5"/>
    <n v="0"/>
    <n v="0"/>
    <n v="0"/>
    <x v="0"/>
    <m/>
    <m/>
    <n v="14.5"/>
    <x v="0"/>
  </r>
  <r>
    <x v="50"/>
    <n v="49165"/>
    <x v="7719"/>
    <n v="53"/>
    <n v="45955"/>
    <m/>
    <s v="AnaHerns"/>
    <m/>
    <m/>
    <m/>
    <n v="0"/>
    <m/>
    <m/>
    <m/>
    <m/>
    <m/>
    <m/>
    <m/>
    <m/>
    <m/>
    <m/>
    <m/>
    <m/>
    <m/>
    <m/>
    <m/>
    <m/>
    <m/>
    <m/>
    <m/>
    <x v="5"/>
    <n v="0"/>
    <n v="0"/>
    <n v="0"/>
    <x v="0"/>
    <m/>
    <m/>
    <n v="5.3"/>
    <x v="0"/>
  </r>
  <r>
    <x v="50"/>
    <n v="49166"/>
    <x v="7720"/>
    <n v="1366"/>
    <n v="45910"/>
    <s v="18/10/2025 2025-E-RE-1111"/>
    <s v="AnaHerns"/>
    <m/>
    <s v="FASE 2"/>
    <s v="30/01/26 09/02/26"/>
    <n v="4"/>
    <n v="45839"/>
    <n v="1"/>
    <s v="no"/>
    <n v="0"/>
    <s v="no"/>
    <n v="0"/>
    <m/>
    <m/>
    <m/>
    <m/>
    <n v="0"/>
    <n v="0"/>
    <s v="convenio entre la Diputación de Zamora y la protectora Scooby Zamora, se procede a la recogida"/>
    <m/>
    <s v="Todo animal que precise cuidados, se deriva a la Clinica Vetersan de Puebla de Sanabria, y esta factura los gastos al Ayuntamiento."/>
    <m/>
    <m/>
    <m/>
    <m/>
    <x v="5"/>
    <n v="1"/>
    <n v="4"/>
    <n v="11"/>
    <x v="1"/>
    <m/>
    <m/>
    <n v="136.6"/>
    <x v="2"/>
  </r>
  <r>
    <x v="50"/>
    <n v="49167"/>
    <x v="7721"/>
    <n v="177"/>
    <n v="45955"/>
    <m/>
    <s v="AnaHerns"/>
    <m/>
    <m/>
    <m/>
    <n v="0"/>
    <m/>
    <m/>
    <m/>
    <m/>
    <m/>
    <m/>
    <m/>
    <m/>
    <m/>
    <m/>
    <m/>
    <m/>
    <m/>
    <m/>
    <m/>
    <m/>
    <m/>
    <m/>
    <m/>
    <x v="5"/>
    <n v="0"/>
    <n v="0"/>
    <n v="0"/>
    <x v="0"/>
    <m/>
    <m/>
    <n v="17.7"/>
    <x v="0"/>
  </r>
  <r>
    <x v="50"/>
    <n v="49170"/>
    <x v="7722"/>
    <n v="97"/>
    <n v="45955"/>
    <m/>
    <s v="AnaHerns"/>
    <m/>
    <m/>
    <m/>
    <n v="0"/>
    <m/>
    <m/>
    <m/>
    <m/>
    <m/>
    <m/>
    <m/>
    <m/>
    <m/>
    <m/>
    <m/>
    <m/>
    <m/>
    <m/>
    <m/>
    <m/>
    <m/>
    <m/>
    <m/>
    <x v="5"/>
    <n v="0"/>
    <n v="0"/>
    <n v="0"/>
    <x v="0"/>
    <m/>
    <m/>
    <n v="9.6999999999999993"/>
    <x v="0"/>
  </r>
  <r>
    <x v="50"/>
    <n v="49168"/>
    <x v="7723"/>
    <n v="95"/>
    <n v="45955"/>
    <m/>
    <s v="AnaHerns"/>
    <m/>
    <m/>
    <m/>
    <n v="0"/>
    <m/>
    <m/>
    <m/>
    <m/>
    <m/>
    <m/>
    <m/>
    <m/>
    <m/>
    <m/>
    <m/>
    <m/>
    <m/>
    <m/>
    <m/>
    <m/>
    <m/>
    <m/>
    <m/>
    <x v="5"/>
    <n v="0"/>
    <n v="0"/>
    <n v="0"/>
    <x v="0"/>
    <m/>
    <m/>
    <n v="9.5"/>
    <x v="0"/>
  </r>
  <r>
    <x v="50"/>
    <n v="49169"/>
    <x v="7724"/>
    <n v="45"/>
    <n v="45955"/>
    <m/>
    <s v="AnaHerns"/>
    <s v="15/09/2025 RECHAZA SIN MOTIVO"/>
    <m/>
    <m/>
    <n v="0"/>
    <m/>
    <m/>
    <m/>
    <m/>
    <m/>
    <m/>
    <m/>
    <m/>
    <m/>
    <m/>
    <m/>
    <m/>
    <m/>
    <m/>
    <m/>
    <m/>
    <m/>
    <m/>
    <m/>
    <x v="5"/>
    <n v="0"/>
    <n v="0"/>
    <n v="0"/>
    <x v="0"/>
    <m/>
    <m/>
    <n v="4.5"/>
    <x v="0"/>
  </r>
  <r>
    <x v="50"/>
    <n v="49171"/>
    <x v="7725"/>
    <n v="635"/>
    <n v="45915"/>
    <s v="18/10/2025 2025-E-RE-1093"/>
    <s v="AnaHerns"/>
    <m/>
    <s v="FASE 2"/>
    <n v="46052"/>
    <n v="0"/>
    <m/>
    <m/>
    <m/>
    <m/>
    <m/>
    <m/>
    <m/>
    <m/>
    <m/>
    <m/>
    <m/>
    <m/>
    <m/>
    <m/>
    <m/>
    <m/>
    <m/>
    <m/>
    <m/>
    <x v="5"/>
    <n v="0"/>
    <n v="0"/>
    <n v="0"/>
    <x v="0"/>
    <m/>
    <m/>
    <n v="63.5"/>
    <x v="0"/>
  </r>
  <r>
    <x v="50"/>
    <n v="49172"/>
    <x v="7726"/>
    <n v="488"/>
    <n v="45955"/>
    <m/>
    <s v="AnaHerns"/>
    <m/>
    <m/>
    <m/>
    <n v="0"/>
    <m/>
    <m/>
    <m/>
    <m/>
    <m/>
    <m/>
    <m/>
    <m/>
    <m/>
    <m/>
    <m/>
    <m/>
    <m/>
    <m/>
    <m/>
    <m/>
    <m/>
    <m/>
    <m/>
    <x v="5"/>
    <n v="0"/>
    <n v="0"/>
    <n v="0"/>
    <x v="0"/>
    <m/>
    <m/>
    <n v="48.8"/>
    <x v="0"/>
  </r>
  <r>
    <x v="50"/>
    <n v="49173"/>
    <x v="7727"/>
    <n v="314"/>
    <n v="45955"/>
    <m/>
    <s v="AnaHerns"/>
    <m/>
    <m/>
    <m/>
    <n v="0"/>
    <m/>
    <m/>
    <m/>
    <m/>
    <m/>
    <m/>
    <m/>
    <m/>
    <m/>
    <m/>
    <m/>
    <m/>
    <m/>
    <m/>
    <m/>
    <m/>
    <m/>
    <m/>
    <m/>
    <x v="5"/>
    <n v="0"/>
    <n v="0"/>
    <n v="0"/>
    <x v="0"/>
    <m/>
    <m/>
    <n v="31.4"/>
    <x v="0"/>
  </r>
  <r>
    <x v="50"/>
    <n v="49174"/>
    <x v="7728"/>
    <n v="111"/>
    <n v="45955"/>
    <m/>
    <s v="AnaHerns"/>
    <m/>
    <m/>
    <m/>
    <n v="0"/>
    <m/>
    <m/>
    <m/>
    <m/>
    <m/>
    <m/>
    <m/>
    <m/>
    <m/>
    <m/>
    <m/>
    <m/>
    <m/>
    <m/>
    <m/>
    <m/>
    <m/>
    <m/>
    <m/>
    <x v="5"/>
    <n v="0"/>
    <n v="0"/>
    <n v="0"/>
    <x v="0"/>
    <m/>
    <m/>
    <n v="11.1"/>
    <x v="0"/>
  </r>
  <r>
    <x v="50"/>
    <n v="49175"/>
    <x v="7729"/>
    <n v="229"/>
    <n v="45955"/>
    <m/>
    <s v="AnaHerns"/>
    <m/>
    <m/>
    <m/>
    <n v="0"/>
    <m/>
    <m/>
    <m/>
    <m/>
    <m/>
    <m/>
    <m/>
    <m/>
    <m/>
    <m/>
    <m/>
    <m/>
    <m/>
    <m/>
    <m/>
    <m/>
    <m/>
    <m/>
    <m/>
    <x v="5"/>
    <n v="0"/>
    <n v="0"/>
    <n v="0"/>
    <x v="0"/>
    <m/>
    <m/>
    <n v="22.9"/>
    <x v="0"/>
  </r>
  <r>
    <x v="50"/>
    <n v="49176"/>
    <x v="7730"/>
    <n v="599"/>
    <n v="45915"/>
    <s v="18/10/2025 2025-E-RE-1092"/>
    <s v="AnaHerns"/>
    <m/>
    <s v="FASE 2"/>
    <s v="30/01/26 09/02/2026"/>
    <n v="0"/>
    <m/>
    <m/>
    <m/>
    <m/>
    <m/>
    <m/>
    <m/>
    <m/>
    <m/>
    <m/>
    <m/>
    <m/>
    <m/>
    <m/>
    <m/>
    <m/>
    <m/>
    <m/>
    <m/>
    <x v="5"/>
    <n v="0"/>
    <n v="0"/>
    <n v="0"/>
    <x v="0"/>
    <m/>
    <m/>
    <n v="59.9"/>
    <x v="0"/>
  </r>
  <r>
    <x v="50"/>
    <n v="49177"/>
    <x v="7731"/>
    <n v="234"/>
    <n v="45955"/>
    <m/>
    <s v="AnaHerns"/>
    <m/>
    <m/>
    <m/>
    <n v="0"/>
    <m/>
    <m/>
    <m/>
    <m/>
    <m/>
    <m/>
    <m/>
    <m/>
    <m/>
    <m/>
    <m/>
    <m/>
    <m/>
    <m/>
    <m/>
    <m/>
    <m/>
    <m/>
    <m/>
    <x v="5"/>
    <n v="0"/>
    <n v="0"/>
    <n v="0"/>
    <x v="0"/>
    <m/>
    <m/>
    <n v="23.4"/>
    <x v="0"/>
  </r>
  <r>
    <x v="50"/>
    <n v="49178"/>
    <x v="7732"/>
    <n v="1022"/>
    <n v="45910"/>
    <s v="18/10/2025 2025-E-RE-1112"/>
    <s v="AnaHerns"/>
    <m/>
    <s v="FASE 2"/>
    <n v="46052"/>
    <n v="0"/>
    <m/>
    <m/>
    <m/>
    <m/>
    <m/>
    <m/>
    <m/>
    <m/>
    <m/>
    <m/>
    <m/>
    <m/>
    <m/>
    <m/>
    <m/>
    <m/>
    <m/>
    <m/>
    <m/>
    <x v="5"/>
    <n v="0"/>
    <n v="0"/>
    <n v="0"/>
    <x v="0"/>
    <m/>
    <m/>
    <n v="102.2"/>
    <x v="0"/>
  </r>
  <r>
    <x v="50"/>
    <n v="49179"/>
    <x v="7733"/>
    <n v="400"/>
    <n v="45955"/>
    <m/>
    <s v="AnaHerns"/>
    <m/>
    <m/>
    <m/>
    <n v="0"/>
    <m/>
    <m/>
    <m/>
    <m/>
    <m/>
    <m/>
    <m/>
    <m/>
    <m/>
    <m/>
    <m/>
    <m/>
    <m/>
    <m/>
    <m/>
    <m/>
    <m/>
    <m/>
    <m/>
    <x v="5"/>
    <n v="0"/>
    <n v="0"/>
    <n v="0"/>
    <x v="0"/>
    <m/>
    <m/>
    <n v="40"/>
    <x v="0"/>
  </r>
  <r>
    <x v="50"/>
    <n v="49180"/>
    <x v="7734"/>
    <n v="138"/>
    <n v="45955"/>
    <m/>
    <s v="AnaHerns"/>
    <m/>
    <m/>
    <m/>
    <n v="0"/>
    <m/>
    <m/>
    <m/>
    <m/>
    <m/>
    <m/>
    <m/>
    <m/>
    <m/>
    <m/>
    <m/>
    <m/>
    <m/>
    <m/>
    <m/>
    <m/>
    <m/>
    <m/>
    <m/>
    <x v="5"/>
    <n v="0"/>
    <n v="0"/>
    <n v="0"/>
    <x v="0"/>
    <m/>
    <m/>
    <n v="13.8"/>
    <x v="0"/>
  </r>
  <r>
    <x v="50"/>
    <n v="49181"/>
    <x v="7735"/>
    <n v="305"/>
    <n v="45955"/>
    <m/>
    <s v="AnaHerns"/>
    <m/>
    <m/>
    <m/>
    <n v="0"/>
    <m/>
    <m/>
    <m/>
    <m/>
    <m/>
    <m/>
    <m/>
    <m/>
    <m/>
    <m/>
    <m/>
    <m/>
    <m/>
    <m/>
    <m/>
    <m/>
    <m/>
    <m/>
    <m/>
    <x v="5"/>
    <n v="0"/>
    <n v="0"/>
    <n v="0"/>
    <x v="0"/>
    <m/>
    <m/>
    <n v="30.5"/>
    <x v="0"/>
  </r>
  <r>
    <x v="50"/>
    <n v="49183"/>
    <x v="7736"/>
    <n v="85"/>
    <n v="45955"/>
    <m/>
    <s v="AnaHerns"/>
    <m/>
    <m/>
    <m/>
    <n v="0"/>
    <m/>
    <m/>
    <m/>
    <m/>
    <m/>
    <m/>
    <m/>
    <m/>
    <m/>
    <m/>
    <m/>
    <m/>
    <m/>
    <m/>
    <m/>
    <m/>
    <m/>
    <m/>
    <m/>
    <x v="5"/>
    <n v="0"/>
    <n v="0"/>
    <n v="0"/>
    <x v="0"/>
    <m/>
    <m/>
    <n v="8.5"/>
    <x v="0"/>
  </r>
  <r>
    <x v="50"/>
    <n v="49184"/>
    <x v="7737"/>
    <n v="156"/>
    <n v="45955"/>
    <m/>
    <s v="AnaHerns"/>
    <m/>
    <m/>
    <m/>
    <n v="0"/>
    <m/>
    <m/>
    <m/>
    <m/>
    <m/>
    <m/>
    <m/>
    <m/>
    <m/>
    <m/>
    <m/>
    <m/>
    <m/>
    <m/>
    <m/>
    <m/>
    <m/>
    <m/>
    <m/>
    <x v="5"/>
    <n v="0"/>
    <n v="0"/>
    <n v="0"/>
    <x v="0"/>
    <m/>
    <m/>
    <n v="15.6"/>
    <x v="0"/>
  </r>
  <r>
    <x v="50"/>
    <n v="49185"/>
    <x v="7738"/>
    <n v="166"/>
    <n v="45955"/>
    <m/>
    <s v="AnaHerns"/>
    <m/>
    <m/>
    <m/>
    <n v="0"/>
    <m/>
    <m/>
    <m/>
    <m/>
    <m/>
    <m/>
    <m/>
    <m/>
    <m/>
    <m/>
    <m/>
    <m/>
    <m/>
    <m/>
    <m/>
    <m/>
    <m/>
    <m/>
    <m/>
    <x v="5"/>
    <n v="0"/>
    <n v="0"/>
    <n v="0"/>
    <x v="0"/>
    <m/>
    <m/>
    <n v="16.600000000000001"/>
    <x v="0"/>
  </r>
  <r>
    <x v="50"/>
    <n v="49186"/>
    <x v="7739"/>
    <n v="249"/>
    <n v="45955"/>
    <m/>
    <s v="AnaHerns"/>
    <m/>
    <m/>
    <m/>
    <n v="0"/>
    <m/>
    <m/>
    <m/>
    <m/>
    <m/>
    <m/>
    <m/>
    <m/>
    <m/>
    <m/>
    <m/>
    <m/>
    <m/>
    <m/>
    <m/>
    <m/>
    <m/>
    <m/>
    <m/>
    <x v="5"/>
    <n v="0"/>
    <n v="0"/>
    <n v="0"/>
    <x v="0"/>
    <m/>
    <m/>
    <n v="24.9"/>
    <x v="0"/>
  </r>
  <r>
    <x v="50"/>
    <n v="49187"/>
    <x v="7740"/>
    <n v="1318"/>
    <n v="45910"/>
    <m/>
    <s v="AnaHerns"/>
    <n v="45911"/>
    <s v="OK"/>
    <m/>
    <n v="0"/>
    <n v="0"/>
    <n v="0"/>
    <s v="0"/>
    <n v="0"/>
    <s v="no"/>
    <n v="0"/>
    <m/>
    <m/>
    <n v="2"/>
    <n v="0"/>
    <n v="0"/>
    <n v="0"/>
    <s v="no"/>
    <s v="no"/>
    <s v="no"/>
    <m/>
    <m/>
    <m/>
    <m/>
    <x v="5"/>
    <n v="0"/>
    <n v="0"/>
    <n v="13"/>
    <x v="1"/>
    <m/>
    <m/>
    <n v="131.80000000000001"/>
    <x v="0"/>
  </r>
  <r>
    <x v="50"/>
    <n v="49188"/>
    <x v="7741"/>
    <n v="109"/>
    <n v="45955"/>
    <m/>
    <s v="AnaHerns"/>
    <m/>
    <m/>
    <m/>
    <n v="0"/>
    <m/>
    <m/>
    <m/>
    <m/>
    <m/>
    <m/>
    <m/>
    <m/>
    <m/>
    <m/>
    <m/>
    <m/>
    <m/>
    <m/>
    <m/>
    <m/>
    <m/>
    <m/>
    <m/>
    <x v="5"/>
    <n v="0"/>
    <n v="0"/>
    <n v="0"/>
    <x v="0"/>
    <m/>
    <m/>
    <n v="10.9"/>
    <x v="0"/>
  </r>
  <r>
    <x v="50"/>
    <n v="49189"/>
    <x v="7742"/>
    <n v="215"/>
    <n v="45955"/>
    <m/>
    <s v="AnaHerns"/>
    <n v="45959"/>
    <s v="OK"/>
    <m/>
    <n v="0"/>
    <s v="no hay"/>
    <m/>
    <s v="no "/>
    <s v="no  hay"/>
    <s v="no "/>
    <n v="0"/>
    <m/>
    <m/>
    <n v="0"/>
    <n v="0"/>
    <n v="0"/>
    <n v="0"/>
    <s v="no"/>
    <s v="Diputación de Zamora se encarga"/>
    <s v="no"/>
    <m/>
    <m/>
    <m/>
    <m/>
    <x v="5"/>
    <n v="0"/>
    <n v="0"/>
    <n v="12"/>
    <x v="1"/>
    <m/>
    <m/>
    <n v="21.5"/>
    <x v="0"/>
  </r>
  <r>
    <x v="50"/>
    <n v="49190"/>
    <x v="7743"/>
    <n v="45"/>
    <n v="45955"/>
    <m/>
    <s v="AnaHerns"/>
    <m/>
    <m/>
    <m/>
    <n v="0"/>
    <m/>
    <m/>
    <m/>
    <m/>
    <m/>
    <m/>
    <m/>
    <m/>
    <m/>
    <m/>
    <m/>
    <m/>
    <m/>
    <m/>
    <m/>
    <m/>
    <m/>
    <m/>
    <m/>
    <x v="5"/>
    <n v="0"/>
    <n v="0"/>
    <n v="0"/>
    <x v="0"/>
    <m/>
    <m/>
    <n v="4.5"/>
    <x v="0"/>
  </r>
  <r>
    <x v="50"/>
    <n v="49191"/>
    <x v="7744"/>
    <n v="252"/>
    <n v="45955"/>
    <m/>
    <s v="AnaHerns"/>
    <m/>
    <m/>
    <m/>
    <n v="0"/>
    <m/>
    <m/>
    <m/>
    <m/>
    <m/>
    <m/>
    <m/>
    <m/>
    <m/>
    <m/>
    <m/>
    <m/>
    <m/>
    <m/>
    <m/>
    <m/>
    <m/>
    <m/>
    <m/>
    <x v="5"/>
    <n v="0"/>
    <n v="0"/>
    <n v="0"/>
    <x v="0"/>
    <m/>
    <m/>
    <n v="25.2"/>
    <x v="0"/>
  </r>
  <r>
    <x v="50"/>
    <n v="49192"/>
    <x v="7745"/>
    <n v="119"/>
    <n v="45955"/>
    <m/>
    <s v="AnaHerns"/>
    <n v="45967"/>
    <s v="OK"/>
    <m/>
    <n v="0"/>
    <s v="no tiene"/>
    <m/>
    <s v="no"/>
    <s v="no hay"/>
    <s v="no"/>
    <n v="0"/>
    <m/>
    <n v="0"/>
    <n v="0"/>
    <n v="0"/>
    <n v="0"/>
    <n v="0"/>
    <s v="no"/>
    <s v="Diputación Zamora "/>
    <s v="no "/>
    <m/>
    <m/>
    <m/>
    <m/>
    <x v="5"/>
    <n v="0"/>
    <n v="0"/>
    <n v="13"/>
    <x v="1"/>
    <m/>
    <n v="0"/>
    <n v="11.9"/>
    <x v="0"/>
  </r>
  <r>
    <x v="50"/>
    <n v="49193"/>
    <x v="7746"/>
    <n v="421"/>
    <n v="45955"/>
    <m/>
    <s v="AnaHerns"/>
    <m/>
    <m/>
    <m/>
    <n v="0"/>
    <m/>
    <m/>
    <m/>
    <m/>
    <m/>
    <m/>
    <m/>
    <m/>
    <m/>
    <m/>
    <m/>
    <m/>
    <m/>
    <m/>
    <m/>
    <m/>
    <m/>
    <m/>
    <m/>
    <x v="5"/>
    <n v="0"/>
    <n v="0"/>
    <n v="0"/>
    <x v="0"/>
    <m/>
    <m/>
    <n v="42.1"/>
    <x v="0"/>
  </r>
  <r>
    <x v="50"/>
    <n v="49194"/>
    <x v="7747"/>
    <n v="322"/>
    <n v="45955"/>
    <m/>
    <s v="AnaHerns"/>
    <m/>
    <m/>
    <m/>
    <n v="0"/>
    <m/>
    <m/>
    <m/>
    <m/>
    <m/>
    <m/>
    <m/>
    <m/>
    <m/>
    <m/>
    <m/>
    <m/>
    <m/>
    <m/>
    <m/>
    <m/>
    <m/>
    <m/>
    <m/>
    <x v="5"/>
    <n v="0"/>
    <n v="0"/>
    <n v="0"/>
    <x v="0"/>
    <m/>
    <m/>
    <n v="32.200000000000003"/>
    <x v="0"/>
  </r>
  <r>
    <x v="50"/>
    <n v="49208"/>
    <x v="7748"/>
    <n v="323"/>
    <n v="45955"/>
    <m/>
    <s v="AnaHerns"/>
    <m/>
    <m/>
    <m/>
    <n v="0"/>
    <m/>
    <m/>
    <m/>
    <m/>
    <m/>
    <m/>
    <m/>
    <m/>
    <m/>
    <m/>
    <m/>
    <m/>
    <m/>
    <m/>
    <m/>
    <m/>
    <m/>
    <m/>
    <m/>
    <x v="5"/>
    <n v="0"/>
    <n v="0"/>
    <n v="0"/>
    <x v="0"/>
    <m/>
    <m/>
    <n v="32.299999999999997"/>
    <x v="0"/>
  </r>
  <r>
    <x v="50"/>
    <n v="49209"/>
    <x v="7749"/>
    <n v="429"/>
    <n v="45955"/>
    <m/>
    <s v="AnaHerns"/>
    <m/>
    <m/>
    <m/>
    <n v="0"/>
    <m/>
    <m/>
    <m/>
    <m/>
    <m/>
    <m/>
    <m/>
    <m/>
    <m/>
    <m/>
    <m/>
    <m/>
    <m/>
    <m/>
    <m/>
    <m/>
    <m/>
    <m/>
    <m/>
    <x v="5"/>
    <n v="0"/>
    <n v="0"/>
    <n v="0"/>
    <x v="0"/>
    <m/>
    <m/>
    <n v="42.9"/>
    <x v="0"/>
  </r>
  <r>
    <x v="50"/>
    <n v="49197"/>
    <x v="7750"/>
    <n v="159"/>
    <n v="45955"/>
    <m/>
    <s v="AnaHerns"/>
    <m/>
    <m/>
    <m/>
    <n v="0"/>
    <m/>
    <m/>
    <m/>
    <m/>
    <m/>
    <m/>
    <m/>
    <m/>
    <m/>
    <m/>
    <m/>
    <m/>
    <m/>
    <m/>
    <m/>
    <m/>
    <m/>
    <m/>
    <m/>
    <x v="5"/>
    <n v="0"/>
    <n v="0"/>
    <n v="0"/>
    <x v="0"/>
    <m/>
    <m/>
    <n v="15.9"/>
    <x v="0"/>
  </r>
  <r>
    <x v="50"/>
    <n v="49199"/>
    <x v="7751"/>
    <n v="232"/>
    <n v="45955"/>
    <m/>
    <s v="AnaHerns"/>
    <m/>
    <m/>
    <m/>
    <n v="0"/>
    <m/>
    <m/>
    <m/>
    <m/>
    <m/>
    <m/>
    <m/>
    <m/>
    <m/>
    <m/>
    <m/>
    <m/>
    <m/>
    <m/>
    <m/>
    <m/>
    <m/>
    <m/>
    <m/>
    <x v="5"/>
    <n v="0"/>
    <n v="0"/>
    <n v="0"/>
    <x v="0"/>
    <m/>
    <m/>
    <n v="23.2"/>
    <x v="0"/>
  </r>
  <r>
    <x v="50"/>
    <n v="49200"/>
    <x v="7752"/>
    <n v="1027"/>
    <n v="45910"/>
    <s v="18/10/2025  2025-E-RE-1113"/>
    <s v="AnaHerns"/>
    <s v="04/02/2026 tras transparencia "/>
    <s v="FASE 2"/>
    <n v="46052"/>
    <n v="0"/>
    <s v="no hay "/>
    <n v="0"/>
    <s v="0"/>
    <s v="no"/>
    <s v="no"/>
    <n v="0"/>
    <m/>
    <n v="0"/>
    <n v="0"/>
    <n v="0"/>
    <n v="0"/>
    <n v="0"/>
    <s v="no"/>
    <s v="Diputación de Zamora "/>
    <s v="no"/>
    <m/>
    <m/>
    <m/>
    <m/>
    <x v="5"/>
    <n v="0"/>
    <n v="0"/>
    <n v="14"/>
    <x v="1"/>
    <m/>
    <n v="0"/>
    <n v="102.7"/>
    <x v="0"/>
  </r>
  <r>
    <x v="50"/>
    <n v="49201"/>
    <x v="7753"/>
    <n v="260"/>
    <n v="45955"/>
    <m/>
    <s v="AnaHerns"/>
    <m/>
    <m/>
    <m/>
    <n v="0"/>
    <m/>
    <m/>
    <m/>
    <m/>
    <m/>
    <m/>
    <m/>
    <m/>
    <m/>
    <m/>
    <m/>
    <m/>
    <m/>
    <m/>
    <m/>
    <m/>
    <m/>
    <m/>
    <m/>
    <x v="5"/>
    <n v="0"/>
    <n v="0"/>
    <n v="0"/>
    <x v="0"/>
    <m/>
    <m/>
    <n v="26"/>
    <x v="0"/>
  </r>
  <r>
    <x v="50"/>
    <n v="49202"/>
    <x v="7754"/>
    <n v="169"/>
    <n v="45955"/>
    <m/>
    <s v="AnaHerns"/>
    <m/>
    <m/>
    <m/>
    <n v="0"/>
    <m/>
    <m/>
    <m/>
    <m/>
    <m/>
    <m/>
    <m/>
    <m/>
    <m/>
    <m/>
    <m/>
    <m/>
    <m/>
    <m/>
    <m/>
    <m/>
    <m/>
    <m/>
    <m/>
    <x v="5"/>
    <n v="0"/>
    <n v="0"/>
    <n v="0"/>
    <x v="0"/>
    <m/>
    <m/>
    <n v="16.899999999999999"/>
    <x v="0"/>
  </r>
  <r>
    <x v="50"/>
    <n v="49203"/>
    <x v="7755"/>
    <n v="290"/>
    <n v="45955"/>
    <m/>
    <s v="AnaHerns"/>
    <m/>
    <m/>
    <m/>
    <n v="0"/>
    <m/>
    <m/>
    <m/>
    <m/>
    <m/>
    <m/>
    <m/>
    <m/>
    <m/>
    <m/>
    <m/>
    <m/>
    <m/>
    <m/>
    <m/>
    <m/>
    <m/>
    <m/>
    <m/>
    <x v="5"/>
    <n v="0"/>
    <n v="0"/>
    <n v="0"/>
    <x v="0"/>
    <m/>
    <m/>
    <n v="29"/>
    <x v="0"/>
  </r>
  <r>
    <x v="50"/>
    <n v="49204"/>
    <x v="7756"/>
    <n v="51"/>
    <n v="45955"/>
    <m/>
    <s v="AnaHerns"/>
    <m/>
    <m/>
    <m/>
    <n v="0"/>
    <m/>
    <m/>
    <m/>
    <m/>
    <m/>
    <m/>
    <m/>
    <m/>
    <m/>
    <m/>
    <m/>
    <m/>
    <m/>
    <m/>
    <m/>
    <m/>
    <m/>
    <m/>
    <m/>
    <x v="5"/>
    <n v="0"/>
    <n v="0"/>
    <n v="0"/>
    <x v="0"/>
    <m/>
    <m/>
    <n v="5.0999999999999996"/>
    <x v="0"/>
  </r>
  <r>
    <x v="50"/>
    <n v="49205"/>
    <x v="7757"/>
    <n v="358"/>
    <n v="45955"/>
    <m/>
    <s v="AnaHerns"/>
    <m/>
    <m/>
    <m/>
    <n v="0"/>
    <m/>
    <m/>
    <m/>
    <m/>
    <m/>
    <m/>
    <m/>
    <m/>
    <m/>
    <m/>
    <m/>
    <m/>
    <m/>
    <m/>
    <m/>
    <m/>
    <m/>
    <m/>
    <m/>
    <x v="5"/>
    <n v="0"/>
    <n v="0"/>
    <n v="0"/>
    <x v="0"/>
    <m/>
    <m/>
    <n v="35.799999999999997"/>
    <x v="0"/>
  </r>
  <r>
    <x v="50"/>
    <n v="49206"/>
    <x v="7758"/>
    <n v="844"/>
    <n v="45915"/>
    <s v="18/10/2025 2025-E-RE-1091"/>
    <s v="AnaHerns"/>
    <m/>
    <s v="FASE 2"/>
    <n v="46052"/>
    <n v="0"/>
    <m/>
    <m/>
    <m/>
    <m/>
    <m/>
    <m/>
    <m/>
    <m/>
    <m/>
    <m/>
    <m/>
    <m/>
    <m/>
    <m/>
    <m/>
    <m/>
    <m/>
    <m/>
    <m/>
    <x v="5"/>
    <n v="0"/>
    <n v="0"/>
    <n v="0"/>
    <x v="0"/>
    <m/>
    <m/>
    <n v="84.4"/>
    <x v="0"/>
  </r>
  <r>
    <x v="50"/>
    <n v="49207"/>
    <x v="7759"/>
    <n v="227"/>
    <n v="45955"/>
    <m/>
    <s v="AnaHerns"/>
    <n v="45957"/>
    <s v="OK"/>
    <m/>
    <n v="0"/>
    <n v="0"/>
    <m/>
    <s v="o"/>
    <s v="no"/>
    <s v="no"/>
    <n v="0"/>
    <n v="0"/>
    <n v="0"/>
    <n v="0"/>
    <n v="0"/>
    <n v="0"/>
    <n v="0"/>
    <s v="no"/>
    <s v="solo perros por convenio con diputacion"/>
    <s v="no"/>
    <m/>
    <m/>
    <m/>
    <m/>
    <x v="5"/>
    <n v="0"/>
    <n v="0"/>
    <n v="14"/>
    <x v="1"/>
    <n v="0"/>
    <n v="0"/>
    <n v="22.7"/>
    <x v="0"/>
  </r>
  <r>
    <x v="50"/>
    <n v="49210"/>
    <x v="7760"/>
    <n v="466"/>
    <n v="45955"/>
    <m/>
    <s v="AnaHerns"/>
    <m/>
    <m/>
    <m/>
    <n v="0"/>
    <m/>
    <m/>
    <m/>
    <m/>
    <m/>
    <m/>
    <m/>
    <m/>
    <m/>
    <m/>
    <m/>
    <m/>
    <m/>
    <m/>
    <m/>
    <m/>
    <m/>
    <m/>
    <m/>
    <x v="5"/>
    <n v="0"/>
    <n v="0"/>
    <n v="0"/>
    <x v="0"/>
    <m/>
    <m/>
    <n v="46.6"/>
    <x v="0"/>
  </r>
  <r>
    <x v="50"/>
    <n v="49214"/>
    <x v="7761"/>
    <n v="748"/>
    <n v="45915"/>
    <s v="18/10/2025 2025-E-RE-1090"/>
    <s v="AnaHerns"/>
    <m/>
    <s v="FASE 2"/>
    <m/>
    <n v="0"/>
    <m/>
    <m/>
    <m/>
    <m/>
    <m/>
    <m/>
    <m/>
    <m/>
    <m/>
    <m/>
    <m/>
    <m/>
    <m/>
    <m/>
    <m/>
    <m/>
    <m/>
    <m/>
    <m/>
    <x v="5"/>
    <n v="0"/>
    <n v="0"/>
    <n v="0"/>
    <x v="0"/>
    <m/>
    <m/>
    <n v="74.8"/>
    <x v="0"/>
  </r>
  <r>
    <x v="50"/>
    <n v="49216"/>
    <x v="7762"/>
    <n v="124"/>
    <n v="45955"/>
    <m/>
    <s v="AnaHerns"/>
    <m/>
    <m/>
    <m/>
    <n v="0"/>
    <m/>
    <m/>
    <m/>
    <m/>
    <m/>
    <m/>
    <m/>
    <m/>
    <m/>
    <m/>
    <m/>
    <m/>
    <m/>
    <m/>
    <m/>
    <m/>
    <m/>
    <m/>
    <m/>
    <x v="5"/>
    <n v="0"/>
    <n v="0"/>
    <n v="0"/>
    <x v="0"/>
    <m/>
    <m/>
    <n v="12.4"/>
    <x v="0"/>
  </r>
  <r>
    <x v="50"/>
    <n v="49219"/>
    <x v="7763"/>
    <n v="8369"/>
    <n v="45906"/>
    <s v="18/10/2025 2025-E-RE-1116"/>
    <s v="AnaHerns"/>
    <m/>
    <s v="FASE 2"/>
    <n v="46052"/>
    <n v="132"/>
    <s v="censo dinamico"/>
    <n v="0.42"/>
    <s v="no consta"/>
    <m/>
    <s v="si"/>
    <n v="0.42"/>
    <m/>
    <m/>
    <m/>
    <m/>
    <m/>
    <m/>
    <s v="no, colaboracion con las clinicas veterinarias Jose Luis y San Agustinasi como voluntariado de Asoc.Animales abandonados de Toro."/>
    <s v="no consta"/>
    <s v="no consta aun asi se trabaja con las dos clinicas y tienen este servicio"/>
    <m/>
    <m/>
    <m/>
    <m/>
    <x v="5"/>
    <n v="0.42"/>
    <n v="55"/>
    <n v="9"/>
    <x v="1"/>
    <m/>
    <m/>
    <n v="836.9"/>
    <x v="1"/>
  </r>
  <r>
    <x v="50"/>
    <n v="49220"/>
    <x v="7764"/>
    <n v="125"/>
    <n v="45955"/>
    <m/>
    <s v="AnaHerns"/>
    <m/>
    <m/>
    <m/>
    <n v="0"/>
    <m/>
    <m/>
    <m/>
    <m/>
    <m/>
    <m/>
    <m/>
    <m/>
    <m/>
    <m/>
    <m/>
    <m/>
    <m/>
    <m/>
    <m/>
    <m/>
    <m/>
    <m/>
    <m/>
    <x v="5"/>
    <n v="0"/>
    <n v="0"/>
    <n v="0"/>
    <x v="0"/>
    <m/>
    <m/>
    <n v="12.5"/>
    <x v="0"/>
  </r>
  <r>
    <x v="50"/>
    <n v="49221"/>
    <x v="7765"/>
    <n v="226"/>
    <n v="45955"/>
    <m/>
    <s v="AnaHerns"/>
    <m/>
    <m/>
    <m/>
    <n v="0"/>
    <m/>
    <m/>
    <m/>
    <m/>
    <m/>
    <m/>
    <m/>
    <m/>
    <m/>
    <m/>
    <m/>
    <m/>
    <m/>
    <m/>
    <m/>
    <m/>
    <m/>
    <m/>
    <m/>
    <x v="5"/>
    <n v="0"/>
    <n v="0"/>
    <n v="0"/>
    <x v="0"/>
    <m/>
    <m/>
    <n v="22.6"/>
    <x v="0"/>
  </r>
  <r>
    <x v="50"/>
    <n v="49222"/>
    <x v="7766"/>
    <n v="407"/>
    <n v="45955"/>
    <m/>
    <s v="AnaHerns"/>
    <m/>
    <m/>
    <m/>
    <n v="0"/>
    <m/>
    <m/>
    <m/>
    <m/>
    <m/>
    <m/>
    <m/>
    <m/>
    <m/>
    <m/>
    <m/>
    <m/>
    <m/>
    <m/>
    <m/>
    <m/>
    <m/>
    <m/>
    <m/>
    <x v="5"/>
    <n v="0"/>
    <n v="0"/>
    <n v="0"/>
    <x v="0"/>
    <m/>
    <m/>
    <n v="40.700000000000003"/>
    <x v="0"/>
  </r>
  <r>
    <x v="50"/>
    <n v="49223"/>
    <x v="7767"/>
    <n v="838"/>
    <n v="45910"/>
    <s v="18/10/2025 2025-E-RE-1115"/>
    <s v="AnaHerns"/>
    <m/>
    <s v="FASE 2"/>
    <n v="46052"/>
    <n v="0"/>
    <m/>
    <m/>
    <m/>
    <m/>
    <m/>
    <m/>
    <m/>
    <m/>
    <m/>
    <m/>
    <m/>
    <m/>
    <m/>
    <m/>
    <m/>
    <m/>
    <m/>
    <m/>
    <m/>
    <x v="5"/>
    <n v="0"/>
    <n v="0"/>
    <n v="0"/>
    <x v="0"/>
    <m/>
    <m/>
    <n v="83.8"/>
    <x v="0"/>
  </r>
  <r>
    <x v="50"/>
    <n v="49224"/>
    <x v="7768"/>
    <n v="165"/>
    <n v="45955"/>
    <m/>
    <s v="AnaHerns"/>
    <n v="45961"/>
    <s v="OK"/>
    <m/>
    <n v="0"/>
    <s v="no tienen censo"/>
    <n v="0"/>
    <s v="0"/>
    <n v="0"/>
    <s v="no"/>
    <n v="0"/>
    <m/>
    <m/>
    <n v="0"/>
    <n v="0"/>
    <n v="0"/>
    <n v="0"/>
    <s v="no"/>
    <s v="Diputación Zamora"/>
    <s v="no"/>
    <m/>
    <m/>
    <m/>
    <m/>
    <x v="5"/>
    <n v="0"/>
    <n v="0"/>
    <n v="13"/>
    <x v="1"/>
    <m/>
    <m/>
    <n v="16.5"/>
    <x v="0"/>
  </r>
  <r>
    <x v="50"/>
    <n v="49225"/>
    <x v="7769"/>
    <n v="121"/>
    <n v="45955"/>
    <m/>
    <s v="AnaHerns"/>
    <m/>
    <m/>
    <m/>
    <n v="0"/>
    <m/>
    <m/>
    <m/>
    <m/>
    <m/>
    <m/>
    <m/>
    <m/>
    <m/>
    <m/>
    <m/>
    <m/>
    <m/>
    <m/>
    <m/>
    <m/>
    <m/>
    <m/>
    <m/>
    <x v="5"/>
    <n v="0"/>
    <n v="0"/>
    <n v="0"/>
    <x v="0"/>
    <m/>
    <m/>
    <n v="12.1"/>
    <x v="0"/>
  </r>
  <r>
    <x v="50"/>
    <n v="49226"/>
    <x v="7770"/>
    <n v="243"/>
    <n v="45955"/>
    <m/>
    <s v="AnaHerns"/>
    <m/>
    <m/>
    <m/>
    <n v="0"/>
    <m/>
    <m/>
    <m/>
    <m/>
    <m/>
    <m/>
    <m/>
    <m/>
    <m/>
    <m/>
    <m/>
    <m/>
    <m/>
    <m/>
    <m/>
    <m/>
    <m/>
    <m/>
    <m/>
    <x v="5"/>
    <n v="0"/>
    <n v="0"/>
    <n v="0"/>
    <x v="0"/>
    <m/>
    <m/>
    <n v="24.3"/>
    <x v="0"/>
  </r>
  <r>
    <x v="50"/>
    <n v="49227"/>
    <x v="7771"/>
    <n v="415"/>
    <n v="45955"/>
    <m/>
    <s v="AnaHerns"/>
    <m/>
    <m/>
    <m/>
    <n v="0"/>
    <m/>
    <m/>
    <m/>
    <m/>
    <m/>
    <m/>
    <m/>
    <m/>
    <m/>
    <m/>
    <m/>
    <m/>
    <m/>
    <m/>
    <m/>
    <m/>
    <m/>
    <m/>
    <m/>
    <x v="5"/>
    <n v="0"/>
    <n v="0"/>
    <n v="0"/>
    <x v="0"/>
    <m/>
    <m/>
    <n v="41.5"/>
    <x v="0"/>
  </r>
  <r>
    <x v="50"/>
    <n v="49228"/>
    <x v="7772"/>
    <n v="59"/>
    <n v="45955"/>
    <m/>
    <s v="AnaHerns"/>
    <m/>
    <m/>
    <m/>
    <n v="0"/>
    <m/>
    <m/>
    <m/>
    <m/>
    <m/>
    <m/>
    <m/>
    <m/>
    <m/>
    <m/>
    <m/>
    <m/>
    <m/>
    <m/>
    <m/>
    <m/>
    <m/>
    <m/>
    <m/>
    <x v="5"/>
    <n v="0"/>
    <n v="0"/>
    <n v="0"/>
    <x v="0"/>
    <m/>
    <m/>
    <n v="5.9"/>
    <x v="0"/>
  </r>
  <r>
    <x v="50"/>
    <n v="49229"/>
    <x v="7773"/>
    <n v="131"/>
    <n v="45955"/>
    <m/>
    <s v="AnaHerns"/>
    <n v="45968"/>
    <s v="Ok"/>
    <m/>
    <n v="0"/>
    <s v="no"/>
    <n v="0"/>
    <s v="no"/>
    <n v="0"/>
    <s v="no"/>
    <n v="0"/>
    <m/>
    <m/>
    <n v="0"/>
    <n v="0"/>
    <n v="0"/>
    <n v="0"/>
    <s v="Diputación "/>
    <s v="no"/>
    <s v="no"/>
    <m/>
    <m/>
    <m/>
    <m/>
    <x v="5"/>
    <n v="0"/>
    <n v="0"/>
    <n v="13"/>
    <x v="1"/>
    <m/>
    <m/>
    <n v="13.1"/>
    <x v="0"/>
  </r>
  <r>
    <x v="50"/>
    <n v="49230"/>
    <x v="7774"/>
    <n v="68"/>
    <n v="45955"/>
    <m/>
    <s v="AnaHerns"/>
    <m/>
    <m/>
    <m/>
    <n v="0"/>
    <m/>
    <m/>
    <m/>
    <m/>
    <m/>
    <m/>
    <m/>
    <m/>
    <m/>
    <m/>
    <m/>
    <m/>
    <m/>
    <m/>
    <m/>
    <m/>
    <m/>
    <m/>
    <m/>
    <x v="5"/>
    <n v="0"/>
    <n v="0"/>
    <n v="0"/>
    <x v="0"/>
    <m/>
    <m/>
    <n v="6.8"/>
    <x v="0"/>
  </r>
  <r>
    <x v="50"/>
    <n v="49231"/>
    <x v="7775"/>
    <n v="287"/>
    <n v="45960"/>
    <m/>
    <s v="AnaHerns"/>
    <m/>
    <m/>
    <m/>
    <n v="0"/>
    <m/>
    <m/>
    <m/>
    <m/>
    <m/>
    <m/>
    <m/>
    <m/>
    <m/>
    <m/>
    <m/>
    <m/>
    <m/>
    <m/>
    <m/>
    <m/>
    <m/>
    <m/>
    <m/>
    <x v="5"/>
    <n v="0"/>
    <n v="0"/>
    <n v="0"/>
    <x v="0"/>
    <m/>
    <m/>
    <n v="28.7"/>
    <x v="0"/>
  </r>
  <r>
    <x v="50"/>
    <n v="49232"/>
    <x v="7776"/>
    <n v="91"/>
    <n v="45960"/>
    <m/>
    <s v="AnaHerns"/>
    <m/>
    <m/>
    <m/>
    <n v="0"/>
    <m/>
    <m/>
    <m/>
    <m/>
    <m/>
    <m/>
    <m/>
    <m/>
    <m/>
    <m/>
    <m/>
    <m/>
    <m/>
    <m/>
    <m/>
    <m/>
    <m/>
    <m/>
    <m/>
    <x v="5"/>
    <n v="0"/>
    <n v="0"/>
    <n v="0"/>
    <x v="0"/>
    <m/>
    <m/>
    <n v="9.1"/>
    <x v="0"/>
  </r>
  <r>
    <x v="50"/>
    <n v="49233"/>
    <x v="7777"/>
    <n v="79"/>
    <n v="45960"/>
    <m/>
    <s v="AnaHerns"/>
    <m/>
    <m/>
    <m/>
    <n v="0"/>
    <m/>
    <m/>
    <m/>
    <m/>
    <m/>
    <m/>
    <m/>
    <m/>
    <m/>
    <m/>
    <m/>
    <m/>
    <m/>
    <m/>
    <m/>
    <m/>
    <m/>
    <m/>
    <m/>
    <x v="5"/>
    <n v="0"/>
    <n v="0"/>
    <n v="0"/>
    <x v="0"/>
    <m/>
    <m/>
    <n v="7.9"/>
    <x v="0"/>
  </r>
  <r>
    <x v="50"/>
    <n v="49234"/>
    <x v="7778"/>
    <n v="431"/>
    <n v="45960"/>
    <m/>
    <s v="AnaHerns"/>
    <m/>
    <m/>
    <m/>
    <n v="0"/>
    <m/>
    <m/>
    <m/>
    <m/>
    <m/>
    <m/>
    <m/>
    <m/>
    <m/>
    <m/>
    <m/>
    <m/>
    <m/>
    <m/>
    <m/>
    <m/>
    <m/>
    <m/>
    <m/>
    <x v="5"/>
    <n v="0"/>
    <n v="0"/>
    <n v="0"/>
    <x v="0"/>
    <m/>
    <m/>
    <n v="43.1"/>
    <x v="0"/>
  </r>
  <r>
    <x v="50"/>
    <n v="49235"/>
    <x v="7779"/>
    <n v="439"/>
    <n v="45960"/>
    <m/>
    <s v="AnaHerns"/>
    <m/>
    <m/>
    <m/>
    <n v="0"/>
    <m/>
    <m/>
    <m/>
    <m/>
    <m/>
    <m/>
    <m/>
    <m/>
    <m/>
    <m/>
    <m/>
    <m/>
    <m/>
    <m/>
    <m/>
    <m/>
    <m/>
    <m/>
    <m/>
    <x v="5"/>
    <n v="0"/>
    <n v="0"/>
    <n v="0"/>
    <x v="0"/>
    <m/>
    <m/>
    <n v="43.9"/>
    <x v="0"/>
  </r>
  <r>
    <x v="50"/>
    <n v="49236"/>
    <x v="7780"/>
    <n v="76"/>
    <n v="45960"/>
    <m/>
    <s v="AnaHerns"/>
    <m/>
    <m/>
    <m/>
    <n v="0"/>
    <m/>
    <m/>
    <m/>
    <m/>
    <m/>
    <m/>
    <m/>
    <m/>
    <m/>
    <m/>
    <m/>
    <m/>
    <m/>
    <m/>
    <m/>
    <m/>
    <m/>
    <m/>
    <m/>
    <x v="5"/>
    <n v="0"/>
    <n v="0"/>
    <n v="0"/>
    <x v="0"/>
    <m/>
    <m/>
    <n v="7.6"/>
    <x v="0"/>
  </r>
  <r>
    <x v="50"/>
    <n v="49237"/>
    <x v="7781"/>
    <n v="140"/>
    <n v="45960"/>
    <m/>
    <s v="AnaHerns"/>
    <m/>
    <m/>
    <m/>
    <n v="0"/>
    <m/>
    <m/>
    <m/>
    <m/>
    <m/>
    <m/>
    <m/>
    <m/>
    <m/>
    <m/>
    <m/>
    <m/>
    <m/>
    <m/>
    <m/>
    <m/>
    <m/>
    <m/>
    <m/>
    <x v="5"/>
    <n v="0"/>
    <n v="0"/>
    <n v="0"/>
    <x v="0"/>
    <m/>
    <m/>
    <n v="14"/>
    <x v="0"/>
  </r>
  <r>
    <x v="50"/>
    <n v="49238"/>
    <x v="7782"/>
    <n v="263"/>
    <n v="45960"/>
    <m/>
    <s v="AnaHerns"/>
    <m/>
    <m/>
    <m/>
    <n v="0"/>
    <m/>
    <m/>
    <m/>
    <m/>
    <m/>
    <m/>
    <m/>
    <m/>
    <m/>
    <m/>
    <m/>
    <m/>
    <m/>
    <m/>
    <m/>
    <m/>
    <m/>
    <m/>
    <m/>
    <x v="5"/>
    <n v="0"/>
    <n v="0"/>
    <n v="0"/>
    <x v="0"/>
    <m/>
    <m/>
    <n v="26.3"/>
    <x v="0"/>
  </r>
  <r>
    <x v="50"/>
    <n v="49239"/>
    <x v="7783"/>
    <n v="586"/>
    <n v="45915"/>
    <s v="18/10/2025  2025-E-RE-1089"/>
    <s v="AnaHerns"/>
    <m/>
    <s v="FASE 2"/>
    <n v="46052"/>
    <n v="0"/>
    <m/>
    <m/>
    <m/>
    <m/>
    <m/>
    <m/>
    <m/>
    <m/>
    <m/>
    <m/>
    <m/>
    <m/>
    <m/>
    <m/>
    <m/>
    <m/>
    <m/>
    <m/>
    <m/>
    <x v="5"/>
    <n v="0"/>
    <n v="0"/>
    <n v="0"/>
    <x v="0"/>
    <m/>
    <m/>
    <n v="58.6"/>
    <x v="0"/>
  </r>
  <r>
    <x v="50"/>
    <n v="49240"/>
    <x v="7784"/>
    <n v="179"/>
    <n v="45960"/>
    <m/>
    <s v="AnaHerns"/>
    <n v="45977"/>
    <s v="OK"/>
    <m/>
    <n v="0"/>
    <m/>
    <m/>
    <s v="no hay"/>
    <s v="no"/>
    <s v="no"/>
    <m/>
    <m/>
    <m/>
    <m/>
    <m/>
    <m/>
    <m/>
    <s v="no "/>
    <s v="no"/>
    <s v="no"/>
    <m/>
    <m/>
    <m/>
    <m/>
    <x v="5"/>
    <n v="0"/>
    <n v="0"/>
    <n v="6"/>
    <x v="1"/>
    <m/>
    <m/>
    <n v="17.899999999999999"/>
    <x v="0"/>
  </r>
  <r>
    <x v="50"/>
    <n v="49241"/>
    <x v="2170"/>
    <n v="237"/>
    <n v="45960"/>
    <m/>
    <s v="AnaHerns"/>
    <m/>
    <m/>
    <m/>
    <n v="0"/>
    <m/>
    <m/>
    <m/>
    <m/>
    <m/>
    <m/>
    <m/>
    <m/>
    <m/>
    <m/>
    <m/>
    <m/>
    <m/>
    <m/>
    <m/>
    <m/>
    <m/>
    <m/>
    <m/>
    <x v="5"/>
    <n v="0"/>
    <n v="0"/>
    <n v="0"/>
    <x v="0"/>
    <m/>
    <m/>
    <n v="23.7"/>
    <x v="0"/>
  </r>
  <r>
    <x v="50"/>
    <n v="49242"/>
    <x v="7785"/>
    <n v="440"/>
    <n v="45960"/>
    <m/>
    <s v="AnaHerns"/>
    <m/>
    <m/>
    <m/>
    <n v="0"/>
    <m/>
    <m/>
    <m/>
    <m/>
    <m/>
    <m/>
    <m/>
    <m/>
    <m/>
    <m/>
    <m/>
    <m/>
    <m/>
    <m/>
    <m/>
    <m/>
    <m/>
    <m/>
    <m/>
    <x v="5"/>
    <n v="0"/>
    <n v="0"/>
    <n v="0"/>
    <x v="0"/>
    <m/>
    <m/>
    <n v="44"/>
    <x v="0"/>
  </r>
  <r>
    <x v="50"/>
    <n v="49243"/>
    <x v="7786"/>
    <n v="106"/>
    <n v="45960"/>
    <m/>
    <s v="AnaHerns"/>
    <m/>
    <m/>
    <m/>
    <n v="0"/>
    <m/>
    <m/>
    <m/>
    <m/>
    <m/>
    <m/>
    <m/>
    <m/>
    <m/>
    <m/>
    <m/>
    <m/>
    <m/>
    <m/>
    <m/>
    <m/>
    <m/>
    <m/>
    <m/>
    <x v="5"/>
    <n v="0"/>
    <n v="0"/>
    <n v="0"/>
    <x v="0"/>
    <m/>
    <m/>
    <n v="10.6"/>
    <x v="0"/>
  </r>
  <r>
    <x v="50"/>
    <n v="49244"/>
    <x v="7787"/>
    <n v="64"/>
    <n v="45960"/>
    <m/>
    <s v="AnaHerns"/>
    <m/>
    <m/>
    <m/>
    <n v="0"/>
    <m/>
    <m/>
    <m/>
    <m/>
    <m/>
    <m/>
    <m/>
    <m/>
    <m/>
    <m/>
    <m/>
    <m/>
    <m/>
    <m/>
    <m/>
    <m/>
    <m/>
    <m/>
    <m/>
    <x v="5"/>
    <n v="0"/>
    <n v="0"/>
    <n v="0"/>
    <x v="0"/>
    <m/>
    <m/>
    <n v="6.4"/>
    <x v="0"/>
  </r>
  <r>
    <x v="50"/>
    <n v="49245"/>
    <x v="7788"/>
    <n v="248"/>
    <n v="45960"/>
    <m/>
    <s v="AnaHerns"/>
    <m/>
    <m/>
    <m/>
    <n v="0"/>
    <m/>
    <m/>
    <m/>
    <m/>
    <m/>
    <m/>
    <m/>
    <m/>
    <m/>
    <m/>
    <m/>
    <m/>
    <m/>
    <m/>
    <m/>
    <m/>
    <m/>
    <m/>
    <m/>
    <x v="5"/>
    <n v="0"/>
    <n v="0"/>
    <n v="0"/>
    <x v="0"/>
    <m/>
    <m/>
    <n v="24.8"/>
    <x v="0"/>
  </r>
  <r>
    <x v="50"/>
    <n v="49246"/>
    <x v="7789"/>
    <n v="212"/>
    <n v="45960"/>
    <m/>
    <s v="AnaHerns"/>
    <m/>
    <m/>
    <m/>
    <n v="0"/>
    <m/>
    <m/>
    <m/>
    <m/>
    <m/>
    <m/>
    <m/>
    <m/>
    <m/>
    <m/>
    <m/>
    <m/>
    <m/>
    <m/>
    <m/>
    <m/>
    <m/>
    <m/>
    <m/>
    <x v="5"/>
    <n v="0"/>
    <n v="0"/>
    <n v="0"/>
    <x v="0"/>
    <m/>
    <m/>
    <n v="21.2"/>
    <x v="0"/>
  </r>
  <r>
    <x v="50"/>
    <n v="49247"/>
    <x v="7790"/>
    <n v="379"/>
    <n v="45960"/>
    <m/>
    <s v="AnaHerns"/>
    <m/>
    <m/>
    <m/>
    <n v="0"/>
    <m/>
    <m/>
    <m/>
    <m/>
    <m/>
    <m/>
    <m/>
    <m/>
    <m/>
    <m/>
    <m/>
    <m/>
    <m/>
    <m/>
    <m/>
    <m/>
    <m/>
    <m/>
    <m/>
    <x v="5"/>
    <n v="0"/>
    <n v="0"/>
    <n v="0"/>
    <x v="0"/>
    <m/>
    <m/>
    <n v="37.9"/>
    <x v="0"/>
  </r>
  <r>
    <x v="50"/>
    <n v="49248"/>
    <x v="7791"/>
    <n v="193"/>
    <n v="45960"/>
    <m/>
    <s v="AnaHerns"/>
    <m/>
    <m/>
    <m/>
    <n v="0"/>
    <m/>
    <m/>
    <m/>
    <m/>
    <m/>
    <m/>
    <m/>
    <m/>
    <m/>
    <m/>
    <m/>
    <m/>
    <m/>
    <m/>
    <m/>
    <m/>
    <m/>
    <m/>
    <m/>
    <x v="5"/>
    <n v="0"/>
    <n v="0"/>
    <n v="0"/>
    <x v="0"/>
    <m/>
    <m/>
    <n v="19.3"/>
    <x v="0"/>
  </r>
  <r>
    <x v="50"/>
    <n v="49249"/>
    <x v="7792"/>
    <n v="79"/>
    <n v="45960"/>
    <m/>
    <s v="AnaHerns"/>
    <m/>
    <m/>
    <m/>
    <n v="0"/>
    <m/>
    <m/>
    <m/>
    <m/>
    <m/>
    <m/>
    <m/>
    <m/>
    <m/>
    <m/>
    <m/>
    <m/>
    <m/>
    <m/>
    <m/>
    <m/>
    <m/>
    <m/>
    <m/>
    <x v="5"/>
    <n v="0"/>
    <n v="0"/>
    <n v="0"/>
    <x v="0"/>
    <m/>
    <m/>
    <n v="7.9"/>
    <x v="0"/>
  </r>
  <r>
    <x v="50"/>
    <n v="49250"/>
    <x v="7793"/>
    <n v="1399"/>
    <n v="45910"/>
    <s v="18/10/2025  2025-E-RE-1114"/>
    <s v="AnaHerns"/>
    <m/>
    <s v="FASE 2"/>
    <n v="46052"/>
    <n v="0"/>
    <m/>
    <m/>
    <m/>
    <m/>
    <m/>
    <m/>
    <m/>
    <m/>
    <m/>
    <m/>
    <m/>
    <m/>
    <m/>
    <m/>
    <m/>
    <m/>
    <m/>
    <m/>
    <m/>
    <x v="5"/>
    <n v="0"/>
    <n v="0"/>
    <n v="0"/>
    <x v="0"/>
    <m/>
    <m/>
    <n v="139.9"/>
    <x v="0"/>
  </r>
  <r>
    <x v="50"/>
    <n v="49251"/>
    <x v="7794"/>
    <n v="147"/>
    <n v="45960"/>
    <m/>
    <s v="AnaHerns"/>
    <m/>
    <m/>
    <m/>
    <n v="0"/>
    <m/>
    <m/>
    <m/>
    <m/>
    <m/>
    <m/>
    <m/>
    <m/>
    <m/>
    <m/>
    <m/>
    <m/>
    <m/>
    <m/>
    <m/>
    <m/>
    <m/>
    <m/>
    <m/>
    <x v="5"/>
    <n v="0"/>
    <n v="0"/>
    <n v="0"/>
    <x v="0"/>
    <m/>
    <m/>
    <n v="14.7"/>
    <x v="0"/>
  </r>
  <r>
    <x v="50"/>
    <n v="49252"/>
    <x v="7795"/>
    <n v="339"/>
    <n v="45960"/>
    <m/>
    <s v="AnaHerns"/>
    <m/>
    <m/>
    <m/>
    <n v="0"/>
    <m/>
    <m/>
    <m/>
    <m/>
    <m/>
    <m/>
    <m/>
    <m/>
    <m/>
    <m/>
    <m/>
    <m/>
    <m/>
    <m/>
    <m/>
    <m/>
    <m/>
    <m/>
    <m/>
    <x v="5"/>
    <n v="0"/>
    <n v="0"/>
    <n v="0"/>
    <x v="0"/>
    <m/>
    <m/>
    <n v="33.9"/>
    <x v="0"/>
  </r>
  <r>
    <x v="50"/>
    <n v="49255"/>
    <x v="7796"/>
    <n v="365"/>
    <n v="45960"/>
    <m/>
    <s v="AnaHerns"/>
    <m/>
    <m/>
    <m/>
    <n v="0"/>
    <m/>
    <m/>
    <m/>
    <m/>
    <m/>
    <m/>
    <m/>
    <m/>
    <m/>
    <m/>
    <m/>
    <m/>
    <m/>
    <m/>
    <m/>
    <m/>
    <m/>
    <m/>
    <m/>
    <x v="5"/>
    <n v="0"/>
    <n v="0"/>
    <n v="0"/>
    <x v="0"/>
    <m/>
    <m/>
    <n v="36.5"/>
    <x v="0"/>
  </r>
  <r>
    <x v="50"/>
    <n v="49256"/>
    <x v="7797"/>
    <n v="249"/>
    <n v="45960"/>
    <m/>
    <s v="AnaHerns"/>
    <m/>
    <m/>
    <m/>
    <n v="0"/>
    <m/>
    <m/>
    <m/>
    <m/>
    <m/>
    <m/>
    <m/>
    <m/>
    <m/>
    <m/>
    <m/>
    <m/>
    <m/>
    <m/>
    <m/>
    <m/>
    <m/>
    <m/>
    <m/>
    <x v="5"/>
    <n v="0"/>
    <n v="0"/>
    <n v="0"/>
    <x v="0"/>
    <m/>
    <m/>
    <n v="24.9"/>
    <x v="0"/>
  </r>
  <r>
    <x v="50"/>
    <n v="49257"/>
    <x v="7798"/>
    <n v="381"/>
    <n v="45960"/>
    <m/>
    <s v="AnaHerns"/>
    <m/>
    <m/>
    <m/>
    <n v="0"/>
    <m/>
    <m/>
    <m/>
    <m/>
    <m/>
    <m/>
    <m/>
    <m/>
    <m/>
    <m/>
    <m/>
    <m/>
    <m/>
    <m/>
    <m/>
    <m/>
    <m/>
    <m/>
    <m/>
    <x v="5"/>
    <n v="0"/>
    <n v="0"/>
    <n v="0"/>
    <x v="0"/>
    <m/>
    <m/>
    <n v="38.1"/>
    <x v="0"/>
  </r>
  <r>
    <x v="50"/>
    <n v="49258"/>
    <x v="7799"/>
    <n v="117"/>
    <n v="45960"/>
    <m/>
    <s v="AnaHerns"/>
    <m/>
    <m/>
    <m/>
    <n v="0"/>
    <m/>
    <m/>
    <m/>
    <m/>
    <m/>
    <m/>
    <m/>
    <m/>
    <m/>
    <m/>
    <m/>
    <m/>
    <m/>
    <m/>
    <m/>
    <m/>
    <m/>
    <m/>
    <m/>
    <x v="5"/>
    <n v="0"/>
    <n v="0"/>
    <n v="0"/>
    <x v="0"/>
    <m/>
    <m/>
    <n v="11.7"/>
    <x v="0"/>
  </r>
  <r>
    <x v="50"/>
    <n v="49259"/>
    <x v="7800"/>
    <n v="89"/>
    <n v="45960"/>
    <m/>
    <s v="AnaHerns"/>
    <m/>
    <m/>
    <m/>
    <n v="0"/>
    <m/>
    <m/>
    <m/>
    <m/>
    <m/>
    <m/>
    <m/>
    <m/>
    <m/>
    <m/>
    <m/>
    <m/>
    <m/>
    <m/>
    <m/>
    <m/>
    <m/>
    <m/>
    <m/>
    <x v="5"/>
    <n v="0"/>
    <n v="0"/>
    <n v="0"/>
    <x v="0"/>
    <m/>
    <m/>
    <n v="8.9"/>
    <x v="0"/>
  </r>
  <r>
    <x v="50"/>
    <n v="49260"/>
    <x v="7801"/>
    <n v="761"/>
    <n v="45910"/>
    <m/>
    <s v="AnaHerns"/>
    <n v="45916"/>
    <s v="OK"/>
    <m/>
    <n v="0"/>
    <s v="no hay censo"/>
    <n v="0"/>
    <s v="no"/>
    <n v="0"/>
    <s v="no"/>
    <n v="0"/>
    <n v="0"/>
    <n v="0"/>
    <m/>
    <n v="0"/>
    <n v="0"/>
    <n v="0"/>
    <s v="no, en el supuesto de producirse un escenario distinto al descrito +, se contaria cona la colaboración de la Diputacion Provincial de Zamora"/>
    <s v="no"/>
    <s v="no"/>
    <m/>
    <m/>
    <m/>
    <m/>
    <x v="5"/>
    <n v="0"/>
    <n v="0"/>
    <n v="14"/>
    <x v="1"/>
    <n v="0"/>
    <n v="0"/>
    <n v="76.099999999999994"/>
    <x v="0"/>
  </r>
  <r>
    <x v="50"/>
    <n v="49263"/>
    <x v="7802"/>
    <n v="49"/>
    <n v="45960"/>
    <m/>
    <s v="AnaHerns"/>
    <m/>
    <m/>
    <m/>
    <n v="0"/>
    <m/>
    <m/>
    <m/>
    <m/>
    <m/>
    <m/>
    <m/>
    <m/>
    <m/>
    <m/>
    <m/>
    <m/>
    <m/>
    <m/>
    <m/>
    <m/>
    <m/>
    <m/>
    <m/>
    <x v="5"/>
    <n v="0"/>
    <n v="0"/>
    <n v="0"/>
    <x v="0"/>
    <m/>
    <m/>
    <n v="4.9000000000000004"/>
    <x v="0"/>
  </r>
  <r>
    <x v="50"/>
    <n v="49264"/>
    <x v="7803"/>
    <n v="514"/>
    <n v="45915"/>
    <s v="18/10/2025 2025-E-RE-1088"/>
    <s v="AnaHerns"/>
    <m/>
    <s v="FASE 2"/>
    <n v="46052"/>
    <n v="0"/>
    <m/>
    <m/>
    <m/>
    <m/>
    <m/>
    <m/>
    <m/>
    <m/>
    <m/>
    <m/>
    <m/>
    <m/>
    <m/>
    <m/>
    <m/>
    <m/>
    <m/>
    <m/>
    <m/>
    <x v="5"/>
    <n v="0"/>
    <n v="0"/>
    <n v="0"/>
    <x v="0"/>
    <m/>
    <m/>
    <n v="51.4"/>
    <x v="0"/>
  </r>
  <r>
    <x v="50"/>
    <n v="49261"/>
    <x v="7804"/>
    <n v="1805"/>
    <n v="45910"/>
    <s v="16/10/2025 2025-E-RE-1085"/>
    <s v="AnaHerns"/>
    <m/>
    <s v="FASE 2"/>
    <n v="46049"/>
    <n v="0"/>
    <m/>
    <m/>
    <m/>
    <m/>
    <m/>
    <m/>
    <m/>
    <m/>
    <m/>
    <m/>
    <m/>
    <m/>
    <m/>
    <m/>
    <m/>
    <m/>
    <m/>
    <m/>
    <m/>
    <x v="5"/>
    <n v="0"/>
    <n v="0"/>
    <n v="0"/>
    <x v="0"/>
    <m/>
    <m/>
    <n v="180.5"/>
    <x v="0"/>
  </r>
  <r>
    <x v="50"/>
    <n v="49262"/>
    <x v="7805"/>
    <n v="392"/>
    <n v="45960"/>
    <m/>
    <s v="AnaHerns"/>
    <m/>
    <m/>
    <m/>
    <n v="0"/>
    <m/>
    <m/>
    <m/>
    <m/>
    <m/>
    <m/>
    <m/>
    <m/>
    <m/>
    <m/>
    <m/>
    <m/>
    <m/>
    <m/>
    <m/>
    <m/>
    <m/>
    <m/>
    <m/>
    <x v="5"/>
    <n v="0"/>
    <n v="0"/>
    <n v="0"/>
    <x v="0"/>
    <m/>
    <m/>
    <n v="39.200000000000003"/>
    <x v="0"/>
  </r>
  <r>
    <x v="50"/>
    <n v="49265"/>
    <x v="7806"/>
    <n v="116"/>
    <n v="45960"/>
    <m/>
    <s v="AnaHerns"/>
    <n v="45967"/>
    <s v="OK"/>
    <m/>
    <n v="0"/>
    <s v="no hay"/>
    <n v="0"/>
    <s v="no"/>
    <n v="0"/>
    <s v="no"/>
    <n v="0"/>
    <n v="0"/>
    <n v="0"/>
    <n v="0"/>
    <n v="0"/>
    <n v="0"/>
    <n v="0"/>
    <s v="no"/>
    <s v="no"/>
    <s v="no"/>
    <m/>
    <m/>
    <m/>
    <m/>
    <x v="5"/>
    <n v="0"/>
    <n v="0"/>
    <n v="15"/>
    <x v="1"/>
    <n v="0"/>
    <n v="0"/>
    <n v="11.6"/>
    <x v="0"/>
  </r>
  <r>
    <x v="50"/>
    <n v="49266"/>
    <x v="7807"/>
    <n v="62"/>
    <n v="45960"/>
    <m/>
    <s v="AnaHerns"/>
    <m/>
    <m/>
    <m/>
    <n v="0"/>
    <m/>
    <m/>
    <m/>
    <m/>
    <m/>
    <m/>
    <m/>
    <m/>
    <m/>
    <m/>
    <m/>
    <m/>
    <m/>
    <m/>
    <m/>
    <m/>
    <m/>
    <m/>
    <m/>
    <x v="5"/>
    <n v="0"/>
    <n v="0"/>
    <n v="0"/>
    <x v="0"/>
    <m/>
    <m/>
    <n v="6.2"/>
    <x v="0"/>
  </r>
  <r>
    <x v="50"/>
    <n v="49267"/>
    <x v="7808"/>
    <n v="127"/>
    <n v="45960"/>
    <m/>
    <s v="AnaHerns"/>
    <m/>
    <m/>
    <m/>
    <n v="0"/>
    <m/>
    <m/>
    <m/>
    <m/>
    <m/>
    <m/>
    <m/>
    <m/>
    <m/>
    <m/>
    <m/>
    <m/>
    <m/>
    <m/>
    <m/>
    <m/>
    <m/>
    <m/>
    <m/>
    <x v="5"/>
    <n v="0"/>
    <n v="0"/>
    <n v="0"/>
    <x v="0"/>
    <m/>
    <m/>
    <n v="12.7"/>
    <x v="0"/>
  </r>
  <r>
    <x v="50"/>
    <n v="49268"/>
    <x v="7809"/>
    <n v="415"/>
    <n v="45960"/>
    <m/>
    <s v="AnaHerns"/>
    <m/>
    <m/>
    <m/>
    <n v="0"/>
    <m/>
    <m/>
    <m/>
    <m/>
    <m/>
    <m/>
    <m/>
    <m/>
    <m/>
    <m/>
    <m/>
    <m/>
    <m/>
    <m/>
    <m/>
    <m/>
    <m/>
    <m/>
    <m/>
    <x v="5"/>
    <n v="0"/>
    <n v="0"/>
    <n v="0"/>
    <x v="0"/>
    <m/>
    <m/>
    <n v="41.5"/>
    <x v="0"/>
  </r>
  <r>
    <x v="50"/>
    <n v="49269"/>
    <x v="7810"/>
    <n v="207"/>
    <n v="45960"/>
    <m/>
    <s v="AnaHerns"/>
    <m/>
    <m/>
    <m/>
    <n v="0"/>
    <m/>
    <m/>
    <m/>
    <m/>
    <m/>
    <m/>
    <m/>
    <m/>
    <m/>
    <m/>
    <m/>
    <m/>
    <m/>
    <m/>
    <m/>
    <m/>
    <m/>
    <m/>
    <m/>
    <x v="5"/>
    <n v="0"/>
    <n v="0"/>
    <n v="0"/>
    <x v="0"/>
    <m/>
    <m/>
    <n v="20.7"/>
    <x v="0"/>
  </r>
  <r>
    <x v="50"/>
    <n v="49270"/>
    <x v="7811"/>
    <n v="156"/>
    <n v="45960"/>
    <m/>
    <s v="AnaHerns"/>
    <m/>
    <m/>
    <m/>
    <n v="0"/>
    <m/>
    <m/>
    <m/>
    <m/>
    <m/>
    <m/>
    <m/>
    <m/>
    <m/>
    <m/>
    <m/>
    <m/>
    <m/>
    <m/>
    <m/>
    <m/>
    <m/>
    <m/>
    <m/>
    <x v="5"/>
    <n v="0"/>
    <n v="0"/>
    <n v="0"/>
    <x v="0"/>
    <m/>
    <m/>
    <n v="15.6"/>
    <x v="0"/>
  </r>
  <r>
    <x v="50"/>
    <n v="49272"/>
    <x v="7812"/>
    <n v="72"/>
    <n v="45960"/>
    <m/>
    <s v="AnaHerns"/>
    <m/>
    <m/>
    <m/>
    <n v="0"/>
    <m/>
    <m/>
    <m/>
    <m/>
    <m/>
    <m/>
    <m/>
    <m/>
    <m/>
    <m/>
    <m/>
    <m/>
    <m/>
    <m/>
    <m/>
    <m/>
    <m/>
    <m/>
    <m/>
    <x v="5"/>
    <n v="0"/>
    <n v="0"/>
    <n v="0"/>
    <x v="0"/>
    <m/>
    <m/>
    <n v="7.2"/>
    <x v="0"/>
  </r>
  <r>
    <x v="50"/>
    <n v="49271"/>
    <x v="7813"/>
    <n v="163"/>
    <n v="45960"/>
    <m/>
    <s v="AnaHerns"/>
    <m/>
    <m/>
    <m/>
    <n v="0"/>
    <m/>
    <m/>
    <m/>
    <m/>
    <m/>
    <m/>
    <m/>
    <m/>
    <m/>
    <m/>
    <m/>
    <m/>
    <m/>
    <m/>
    <m/>
    <m/>
    <m/>
    <m/>
    <m/>
    <x v="5"/>
    <n v="0"/>
    <n v="0"/>
    <n v="0"/>
    <x v="0"/>
    <m/>
    <m/>
    <n v="16.3"/>
    <x v="0"/>
  </r>
  <r>
    <x v="50"/>
    <n v="49273"/>
    <x v="7814"/>
    <n v="160"/>
    <n v="45960"/>
    <m/>
    <s v="AnaHerns"/>
    <m/>
    <m/>
    <m/>
    <n v="0"/>
    <m/>
    <m/>
    <m/>
    <m/>
    <m/>
    <m/>
    <m/>
    <m/>
    <m/>
    <m/>
    <m/>
    <m/>
    <m/>
    <m/>
    <m/>
    <m/>
    <m/>
    <m/>
    <m/>
    <x v="5"/>
    <n v="0"/>
    <n v="0"/>
    <n v="0"/>
    <x v="0"/>
    <m/>
    <m/>
    <n v="16"/>
    <x v="0"/>
  </r>
  <r>
    <x v="50"/>
    <n v="49275"/>
    <x v="7815"/>
    <n v="59506"/>
    <n v="45906"/>
    <s v="16/10/2025 2025-E-RE-1084"/>
    <s v="AnaHerns"/>
    <s v="pagreg14"/>
    <s v="FASE 2"/>
    <n v="46049"/>
    <n v="0"/>
    <m/>
    <m/>
    <m/>
    <m/>
    <m/>
    <m/>
    <m/>
    <m/>
    <m/>
    <m/>
    <m/>
    <m/>
    <m/>
    <m/>
    <m/>
    <m/>
    <m/>
    <m/>
    <m/>
    <x v="5"/>
    <n v="0"/>
    <n v="0"/>
    <n v="0"/>
    <x v="0"/>
    <m/>
    <m/>
    <n v="5950.6"/>
    <x v="0"/>
  </r>
  <r>
    <x v="51"/>
    <n v="50001"/>
    <x v="7816"/>
    <n v="80"/>
    <n v="45792"/>
    <m/>
    <s v="Virginia S"/>
    <m/>
    <m/>
    <m/>
    <n v="0"/>
    <m/>
    <m/>
    <m/>
    <m/>
    <m/>
    <m/>
    <m/>
    <m/>
    <m/>
    <m/>
    <m/>
    <m/>
    <m/>
    <m/>
    <m/>
    <m/>
    <m/>
    <m/>
    <m/>
    <x v="11"/>
    <n v="0"/>
    <n v="0"/>
    <n v="0"/>
    <x v="0"/>
    <m/>
    <m/>
    <n v="8"/>
    <x v="0"/>
  </r>
  <r>
    <x v="51"/>
    <n v="50002"/>
    <x v="7817"/>
    <n v="141"/>
    <n v="45792"/>
    <m/>
    <s v="Virginia S"/>
    <m/>
    <m/>
    <m/>
    <n v="0"/>
    <m/>
    <m/>
    <m/>
    <m/>
    <m/>
    <m/>
    <m/>
    <m/>
    <m/>
    <m/>
    <m/>
    <m/>
    <m/>
    <m/>
    <m/>
    <m/>
    <m/>
    <m/>
    <m/>
    <x v="11"/>
    <n v="0"/>
    <n v="0"/>
    <n v="0"/>
    <x v="0"/>
    <m/>
    <m/>
    <n v="14.1"/>
    <x v="0"/>
  </r>
  <r>
    <x v="51"/>
    <n v="50003"/>
    <x v="7818"/>
    <n v="133"/>
    <n v="45792"/>
    <m/>
    <s v="Virginia S"/>
    <n v="45797"/>
    <s v="OK"/>
    <m/>
    <n v="0"/>
    <s v="-"/>
    <n v="0"/>
    <s v="No"/>
    <s v="-"/>
    <s v="No"/>
    <n v="0"/>
    <n v="0"/>
    <n v="0"/>
    <n v="5"/>
    <n v="0"/>
    <n v="0"/>
    <n v="0"/>
    <s v="Diputación Provincial Zaragoza"/>
    <s v="No"/>
    <s v="No"/>
    <m/>
    <m/>
    <m/>
    <m/>
    <x v="11"/>
    <n v="0"/>
    <n v="0"/>
    <n v="16"/>
    <x v="2"/>
    <n v="0"/>
    <n v="0"/>
    <n v="13.3"/>
    <x v="0"/>
  </r>
  <r>
    <x v="51"/>
    <n v="50004"/>
    <x v="7819"/>
    <n v="599"/>
    <n v="45792"/>
    <m/>
    <s v="Virginia S"/>
    <m/>
    <m/>
    <m/>
    <n v="0"/>
    <m/>
    <m/>
    <m/>
    <m/>
    <m/>
    <m/>
    <m/>
    <m/>
    <m/>
    <m/>
    <m/>
    <m/>
    <m/>
    <m/>
    <m/>
    <m/>
    <m/>
    <m/>
    <m/>
    <x v="11"/>
    <n v="0"/>
    <n v="0"/>
    <n v="0"/>
    <x v="0"/>
    <m/>
    <m/>
    <n v="59.9"/>
    <x v="0"/>
  </r>
  <r>
    <x v="51"/>
    <n v="50005"/>
    <x v="7820"/>
    <n v="273"/>
    <n v="45792"/>
    <m/>
    <s v="Virginia S"/>
    <m/>
    <m/>
    <m/>
    <n v="0"/>
    <m/>
    <m/>
    <m/>
    <m/>
    <m/>
    <m/>
    <m/>
    <m/>
    <m/>
    <m/>
    <m/>
    <m/>
    <m/>
    <m/>
    <m/>
    <m/>
    <m/>
    <m/>
    <m/>
    <x v="11"/>
    <n v="0"/>
    <n v="0"/>
    <n v="0"/>
    <x v="0"/>
    <m/>
    <m/>
    <n v="27.3"/>
    <x v="0"/>
  </r>
  <r>
    <x v="51"/>
    <n v="50006"/>
    <x v="7821"/>
    <n v="1043"/>
    <n v="45792"/>
    <n v="45958"/>
    <s v="Virginia S"/>
    <s v="RT_3007323761/2025"/>
    <m/>
    <m/>
    <n v="0"/>
    <m/>
    <m/>
    <m/>
    <m/>
    <m/>
    <m/>
    <m/>
    <m/>
    <m/>
    <m/>
    <m/>
    <m/>
    <m/>
    <m/>
    <m/>
    <m/>
    <m/>
    <m/>
    <m/>
    <x v="11"/>
    <n v="0"/>
    <n v="0"/>
    <n v="0"/>
    <x v="0"/>
    <m/>
    <m/>
    <n v="104.3"/>
    <x v="0"/>
  </r>
  <r>
    <x v="51"/>
    <n v="50007"/>
    <x v="7822"/>
    <n v="62"/>
    <n v="45792"/>
    <m/>
    <s v="Virginia S"/>
    <m/>
    <m/>
    <m/>
    <n v="0"/>
    <m/>
    <m/>
    <m/>
    <m/>
    <m/>
    <m/>
    <m/>
    <m/>
    <m/>
    <m/>
    <m/>
    <m/>
    <m/>
    <m/>
    <m/>
    <m/>
    <m/>
    <m/>
    <m/>
    <x v="11"/>
    <n v="0"/>
    <n v="0"/>
    <n v="0"/>
    <x v="0"/>
    <m/>
    <m/>
    <n v="6.2"/>
    <x v="0"/>
  </r>
  <r>
    <x v="51"/>
    <n v="50008"/>
    <x v="7823"/>
    <n v="7450"/>
    <n v="45792"/>
    <n v="45958"/>
    <s v="Virginia S"/>
    <s v="RT_3007323471/2025"/>
    <s v="FASE 2"/>
    <m/>
    <n v="0"/>
    <m/>
    <m/>
    <m/>
    <m/>
    <m/>
    <m/>
    <m/>
    <m/>
    <m/>
    <m/>
    <m/>
    <m/>
    <m/>
    <m/>
    <m/>
    <m/>
    <m/>
    <m/>
    <m/>
    <x v="11"/>
    <n v="0"/>
    <n v="0"/>
    <n v="0"/>
    <x v="0"/>
    <m/>
    <m/>
    <n v="745"/>
    <x v="0"/>
  </r>
  <r>
    <x v="51"/>
    <n v="50009"/>
    <x v="7824"/>
    <n v="93"/>
    <n v="45792"/>
    <m/>
    <s v="Virginia S"/>
    <m/>
    <m/>
    <m/>
    <n v="0"/>
    <m/>
    <m/>
    <m/>
    <m/>
    <m/>
    <m/>
    <m/>
    <m/>
    <m/>
    <m/>
    <m/>
    <m/>
    <m/>
    <m/>
    <m/>
    <m/>
    <m/>
    <m/>
    <m/>
    <x v="11"/>
    <n v="0"/>
    <n v="0"/>
    <n v="0"/>
    <x v="0"/>
    <m/>
    <m/>
    <n v="9.3000000000000007"/>
    <x v="0"/>
  </r>
  <r>
    <x v="51"/>
    <n v="50010"/>
    <x v="7825"/>
    <n v="84"/>
    <n v="45792"/>
    <m/>
    <s v="Virginia S"/>
    <m/>
    <m/>
    <m/>
    <n v="0"/>
    <m/>
    <m/>
    <m/>
    <m/>
    <m/>
    <m/>
    <m/>
    <m/>
    <m/>
    <m/>
    <m/>
    <m/>
    <m/>
    <m/>
    <m/>
    <m/>
    <m/>
    <m/>
    <m/>
    <x v="11"/>
    <n v="0"/>
    <n v="0"/>
    <n v="0"/>
    <x v="0"/>
    <m/>
    <m/>
    <n v="8.4"/>
    <x v="0"/>
  </r>
  <r>
    <x v="51"/>
    <n v="50011"/>
    <x v="7826"/>
    <n v="141"/>
    <n v="45792"/>
    <m/>
    <s v="Virginia S"/>
    <m/>
    <m/>
    <m/>
    <n v="0"/>
    <m/>
    <m/>
    <m/>
    <m/>
    <m/>
    <m/>
    <m/>
    <m/>
    <m/>
    <m/>
    <m/>
    <m/>
    <m/>
    <m/>
    <m/>
    <m/>
    <m/>
    <m/>
    <m/>
    <x v="11"/>
    <n v="0"/>
    <n v="0"/>
    <n v="0"/>
    <x v="0"/>
    <m/>
    <m/>
    <n v="14.1"/>
    <x v="0"/>
  </r>
  <r>
    <x v="51"/>
    <n v="50012"/>
    <x v="7827"/>
    <n v="102"/>
    <n v="45792"/>
    <m/>
    <s v="Virginia S"/>
    <m/>
    <m/>
    <m/>
    <n v="0"/>
    <m/>
    <m/>
    <m/>
    <m/>
    <m/>
    <m/>
    <m/>
    <m/>
    <m/>
    <m/>
    <m/>
    <m/>
    <m/>
    <m/>
    <m/>
    <m/>
    <m/>
    <m/>
    <m/>
    <x v="11"/>
    <n v="0"/>
    <n v="0"/>
    <n v="0"/>
    <x v="0"/>
    <m/>
    <m/>
    <n v="10.199999999999999"/>
    <x v="0"/>
  </r>
  <r>
    <x v="51"/>
    <n v="50013"/>
    <x v="7828"/>
    <n v="243"/>
    <n v="45792"/>
    <m/>
    <s v="Virginia S"/>
    <m/>
    <m/>
    <m/>
    <n v="0"/>
    <m/>
    <m/>
    <m/>
    <m/>
    <m/>
    <m/>
    <m/>
    <m/>
    <m/>
    <m/>
    <m/>
    <m/>
    <m/>
    <m/>
    <m/>
    <m/>
    <m/>
    <m/>
    <m/>
    <x v="11"/>
    <n v="0"/>
    <n v="0"/>
    <n v="0"/>
    <x v="0"/>
    <m/>
    <m/>
    <n v="24.3"/>
    <x v="0"/>
  </r>
  <r>
    <x v="51"/>
    <n v="50014"/>
    <x v="7829"/>
    <n v="153"/>
    <n v="45792"/>
    <m/>
    <s v="Virginia S"/>
    <m/>
    <m/>
    <m/>
    <n v="0"/>
    <m/>
    <m/>
    <m/>
    <m/>
    <m/>
    <m/>
    <m/>
    <m/>
    <m/>
    <m/>
    <m/>
    <m/>
    <m/>
    <m/>
    <m/>
    <m/>
    <m/>
    <m/>
    <m/>
    <x v="11"/>
    <n v="0"/>
    <n v="0"/>
    <n v="0"/>
    <x v="0"/>
    <m/>
    <m/>
    <n v="15.3"/>
    <x v="0"/>
  </r>
  <r>
    <x v="51"/>
    <n v="50015"/>
    <x v="7830"/>
    <n v="78"/>
    <n v="45792"/>
    <m/>
    <s v="Virginia S"/>
    <m/>
    <m/>
    <m/>
    <n v="0"/>
    <m/>
    <m/>
    <m/>
    <m/>
    <m/>
    <m/>
    <m/>
    <m/>
    <m/>
    <m/>
    <m/>
    <m/>
    <m/>
    <m/>
    <m/>
    <m/>
    <m/>
    <m/>
    <m/>
    <x v="11"/>
    <n v="0"/>
    <n v="0"/>
    <n v="0"/>
    <x v="0"/>
    <m/>
    <m/>
    <n v="7.8"/>
    <x v="0"/>
  </r>
  <r>
    <x v="51"/>
    <n v="50016"/>
    <x v="7831"/>
    <n v="49"/>
    <n v="45792"/>
    <m/>
    <s v="Virginia S"/>
    <m/>
    <m/>
    <m/>
    <n v="0"/>
    <m/>
    <m/>
    <m/>
    <m/>
    <m/>
    <m/>
    <m/>
    <m/>
    <m/>
    <m/>
    <m/>
    <m/>
    <m/>
    <m/>
    <m/>
    <m/>
    <m/>
    <m/>
    <m/>
    <x v="11"/>
    <n v="0"/>
    <n v="0"/>
    <n v="0"/>
    <x v="0"/>
    <m/>
    <m/>
    <n v="4.9000000000000004"/>
    <x v="0"/>
  </r>
  <r>
    <x v="51"/>
    <n v="50017"/>
    <x v="7832"/>
    <n v="2415"/>
    <n v="45792"/>
    <n v="45958"/>
    <s v="Virginia S"/>
    <s v="RT_3007323506/2025"/>
    <s v="FASE 2"/>
    <m/>
    <n v="0"/>
    <m/>
    <m/>
    <m/>
    <m/>
    <m/>
    <m/>
    <m/>
    <m/>
    <m/>
    <m/>
    <m/>
    <m/>
    <m/>
    <m/>
    <m/>
    <m/>
    <m/>
    <m/>
    <m/>
    <x v="11"/>
    <n v="0"/>
    <n v="0"/>
    <n v="0"/>
    <x v="0"/>
    <m/>
    <m/>
    <n v="241.5"/>
    <x v="0"/>
  </r>
  <r>
    <x v="51"/>
    <n v="50018"/>
    <x v="7833"/>
    <n v="1494"/>
    <n v="45792"/>
    <m/>
    <s v="Virginia S"/>
    <n v="45796"/>
    <s v="OK"/>
    <m/>
    <n v="0"/>
    <s v="-"/>
    <n v="0"/>
    <s v="Sí"/>
    <n v="45748"/>
    <s v="No"/>
    <n v="0"/>
    <n v="0"/>
    <n v="0"/>
    <n v="5"/>
    <n v="0"/>
    <n v="0"/>
    <n v="0"/>
    <s v="No"/>
    <s v="No"/>
    <s v="No"/>
    <m/>
    <m/>
    <m/>
    <m/>
    <x v="11"/>
    <n v="0"/>
    <n v="0"/>
    <n v="16"/>
    <x v="2"/>
    <n v="0"/>
    <n v="0"/>
    <n v="149.4"/>
    <x v="0"/>
  </r>
  <r>
    <x v="51"/>
    <n v="50019"/>
    <x v="7834"/>
    <n v="61"/>
    <n v="45792"/>
    <m/>
    <s v="Virginia S"/>
    <m/>
    <m/>
    <m/>
    <n v="0"/>
    <m/>
    <m/>
    <m/>
    <m/>
    <m/>
    <m/>
    <m/>
    <m/>
    <m/>
    <m/>
    <m/>
    <m/>
    <m/>
    <m/>
    <m/>
    <m/>
    <m/>
    <m/>
    <m/>
    <x v="11"/>
    <n v="0"/>
    <n v="0"/>
    <n v="0"/>
    <x v="0"/>
    <m/>
    <m/>
    <n v="6.1"/>
    <x v="0"/>
  </r>
  <r>
    <x v="51"/>
    <n v="50020"/>
    <x v="7835"/>
    <n v="925"/>
    <n v="45792"/>
    <n v="45958"/>
    <s v="Virginia S"/>
    <s v="RT_3007323791/2025"/>
    <m/>
    <m/>
    <n v="0"/>
    <m/>
    <m/>
    <m/>
    <m/>
    <m/>
    <m/>
    <m/>
    <m/>
    <m/>
    <m/>
    <m/>
    <m/>
    <m/>
    <m/>
    <m/>
    <m/>
    <m/>
    <m/>
    <m/>
    <x v="11"/>
    <n v="0"/>
    <n v="0"/>
    <n v="0"/>
    <x v="0"/>
    <m/>
    <m/>
    <n v="92.5"/>
    <x v="0"/>
  </r>
  <r>
    <x v="51"/>
    <n v="50021"/>
    <x v="7836"/>
    <n v="22"/>
    <n v="45792"/>
    <m/>
    <s v="Virginia S"/>
    <m/>
    <m/>
    <m/>
    <n v="0"/>
    <m/>
    <m/>
    <m/>
    <m/>
    <m/>
    <m/>
    <m/>
    <m/>
    <m/>
    <m/>
    <m/>
    <m/>
    <m/>
    <m/>
    <m/>
    <m/>
    <m/>
    <m/>
    <m/>
    <x v="11"/>
    <n v="0"/>
    <n v="0"/>
    <n v="0"/>
    <x v="0"/>
    <m/>
    <m/>
    <n v="2.2000000000000002"/>
    <x v="0"/>
  </r>
  <r>
    <x v="51"/>
    <n v="50022"/>
    <x v="7837"/>
    <n v="543"/>
    <n v="45792"/>
    <m/>
    <s v="Virginia S"/>
    <m/>
    <m/>
    <m/>
    <n v="0"/>
    <m/>
    <m/>
    <m/>
    <m/>
    <m/>
    <m/>
    <m/>
    <m/>
    <m/>
    <m/>
    <m/>
    <m/>
    <m/>
    <m/>
    <m/>
    <m/>
    <m/>
    <m/>
    <m/>
    <x v="11"/>
    <n v="0"/>
    <n v="0"/>
    <n v="0"/>
    <x v="0"/>
    <m/>
    <m/>
    <n v="54.3"/>
    <x v="0"/>
  </r>
  <r>
    <x v="51"/>
    <n v="50023"/>
    <x v="7838"/>
    <n v="233"/>
    <n v="45792"/>
    <m/>
    <s v="Virginia S"/>
    <s v="-"/>
    <s v="OK"/>
    <m/>
    <n v="0"/>
    <s v="-"/>
    <n v="0"/>
    <s v="No"/>
    <s v="-"/>
    <s v="No"/>
    <n v="0"/>
    <n v="0"/>
    <n v="0"/>
    <n v="5"/>
    <n v="0"/>
    <n v="0"/>
    <n v="0"/>
    <s v="Diputación Provincial Zaragoza"/>
    <s v="No"/>
    <s v="No"/>
    <m/>
    <m/>
    <m/>
    <m/>
    <x v="11"/>
    <n v="0"/>
    <n v="0"/>
    <n v="16"/>
    <x v="2"/>
    <n v="0"/>
    <n v="0"/>
    <n v="23.3"/>
    <x v="0"/>
  </r>
  <r>
    <x v="51"/>
    <n v="50024"/>
    <x v="7839"/>
    <n v="759"/>
    <n v="45792"/>
    <m/>
    <s v="Virginia S"/>
    <m/>
    <m/>
    <m/>
    <n v="0"/>
    <m/>
    <m/>
    <m/>
    <m/>
    <m/>
    <m/>
    <m/>
    <m/>
    <m/>
    <m/>
    <m/>
    <m/>
    <m/>
    <m/>
    <m/>
    <m/>
    <m/>
    <m/>
    <m/>
    <x v="11"/>
    <n v="0"/>
    <n v="0"/>
    <n v="0"/>
    <x v="0"/>
    <m/>
    <m/>
    <n v="75.900000000000006"/>
    <x v="0"/>
  </r>
  <r>
    <x v="51"/>
    <n v="50025"/>
    <x v="7840"/>
    <n v="7937"/>
    <n v="45792"/>
    <n v="45958"/>
    <s v="Virginia S"/>
    <s v="RT_3007323547/2025"/>
    <s v="FASE 2"/>
    <m/>
    <n v="0"/>
    <m/>
    <m/>
    <m/>
    <m/>
    <m/>
    <m/>
    <m/>
    <m/>
    <m/>
    <m/>
    <m/>
    <m/>
    <m/>
    <m/>
    <m/>
    <m/>
    <m/>
    <m/>
    <m/>
    <x v="11"/>
    <n v="0"/>
    <n v="0"/>
    <n v="0"/>
    <x v="0"/>
    <m/>
    <m/>
    <n v="793.7"/>
    <x v="0"/>
  </r>
  <r>
    <x v="51"/>
    <n v="50026"/>
    <x v="7841"/>
    <n v="589"/>
    <n v="45792"/>
    <m/>
    <s v="Virginia S"/>
    <m/>
    <m/>
    <m/>
    <n v="0"/>
    <m/>
    <m/>
    <m/>
    <m/>
    <m/>
    <m/>
    <m/>
    <m/>
    <m/>
    <m/>
    <m/>
    <m/>
    <m/>
    <m/>
    <m/>
    <m/>
    <m/>
    <m/>
    <m/>
    <x v="11"/>
    <n v="0"/>
    <n v="0"/>
    <n v="0"/>
    <x v="0"/>
    <m/>
    <m/>
    <n v="58.9"/>
    <x v="0"/>
  </r>
  <r>
    <x v="51"/>
    <n v="50027"/>
    <x v="7842"/>
    <n v="254"/>
    <n v="45792"/>
    <m/>
    <s v="Virginia S"/>
    <m/>
    <m/>
    <m/>
    <n v="0"/>
    <m/>
    <m/>
    <m/>
    <m/>
    <m/>
    <m/>
    <m/>
    <m/>
    <m/>
    <m/>
    <m/>
    <m/>
    <m/>
    <m/>
    <m/>
    <m/>
    <m/>
    <m/>
    <m/>
    <x v="11"/>
    <n v="0"/>
    <n v="0"/>
    <n v="0"/>
    <x v="0"/>
    <m/>
    <m/>
    <n v="25.4"/>
    <x v="0"/>
  </r>
  <r>
    <x v="51"/>
    <n v="50028"/>
    <x v="7843"/>
    <n v="112"/>
    <n v="45792"/>
    <m/>
    <s v="Virginia S"/>
    <m/>
    <m/>
    <m/>
    <n v="0"/>
    <m/>
    <m/>
    <m/>
    <m/>
    <m/>
    <m/>
    <m/>
    <m/>
    <m/>
    <m/>
    <m/>
    <m/>
    <m/>
    <m/>
    <m/>
    <m/>
    <m/>
    <m/>
    <m/>
    <x v="11"/>
    <n v="0"/>
    <n v="0"/>
    <n v="0"/>
    <x v="0"/>
    <m/>
    <m/>
    <n v="11.2"/>
    <x v="0"/>
  </r>
  <r>
    <x v="51"/>
    <n v="50029"/>
    <x v="7844"/>
    <n v="683"/>
    <n v="45792"/>
    <m/>
    <s v="Virginia S"/>
    <n v="45804"/>
    <s v="OK"/>
    <m/>
    <n v="0"/>
    <s v="-"/>
    <n v="0"/>
    <s v="Sí"/>
    <n v="2025"/>
    <s v="Sí, comenzaron principios 2025"/>
    <n v="0"/>
    <m/>
    <n v="2000"/>
    <m/>
    <m/>
    <m/>
    <m/>
    <s v="Sí, perros con Diputación Provincial Zaragoza"/>
    <s v="No"/>
    <s v="No"/>
    <m/>
    <m/>
    <m/>
    <m/>
    <x v="11"/>
    <n v="0"/>
    <n v="0"/>
    <n v="11"/>
    <x v="1"/>
    <m/>
    <n v="2.9282576866764276"/>
    <n v="68.3"/>
    <x v="0"/>
  </r>
  <r>
    <x v="51"/>
    <n v="50030"/>
    <x v="7845"/>
    <n v="216"/>
    <n v="45792"/>
    <m/>
    <s v="Virginia S"/>
    <m/>
    <m/>
    <m/>
    <n v="0"/>
    <m/>
    <m/>
    <m/>
    <m/>
    <m/>
    <m/>
    <m/>
    <m/>
    <m/>
    <m/>
    <m/>
    <m/>
    <m/>
    <m/>
    <m/>
    <m/>
    <m/>
    <m/>
    <m/>
    <x v="11"/>
    <n v="0"/>
    <n v="0"/>
    <n v="0"/>
    <x v="0"/>
    <m/>
    <m/>
    <n v="21.6"/>
    <x v="0"/>
  </r>
  <r>
    <x v="51"/>
    <n v="50031"/>
    <x v="7846"/>
    <n v="117"/>
    <n v="45792"/>
    <m/>
    <s v="Virginia S"/>
    <m/>
    <m/>
    <m/>
    <n v="0"/>
    <m/>
    <m/>
    <m/>
    <m/>
    <m/>
    <m/>
    <m/>
    <m/>
    <m/>
    <m/>
    <m/>
    <m/>
    <m/>
    <m/>
    <m/>
    <m/>
    <m/>
    <m/>
    <m/>
    <x v="11"/>
    <n v="0"/>
    <n v="0"/>
    <n v="0"/>
    <x v="0"/>
    <m/>
    <m/>
    <n v="11.7"/>
    <x v="0"/>
  </r>
  <r>
    <x v="51"/>
    <n v="50032"/>
    <x v="7847"/>
    <n v="264"/>
    <n v="45792"/>
    <m/>
    <s v="Virginia S"/>
    <m/>
    <m/>
    <m/>
    <n v="0"/>
    <m/>
    <m/>
    <m/>
    <m/>
    <m/>
    <m/>
    <m/>
    <m/>
    <m/>
    <m/>
    <m/>
    <m/>
    <m/>
    <m/>
    <m/>
    <m/>
    <m/>
    <m/>
    <m/>
    <x v="11"/>
    <n v="0"/>
    <n v="0"/>
    <n v="0"/>
    <x v="0"/>
    <m/>
    <m/>
    <n v="26.4"/>
    <x v="0"/>
  </r>
  <r>
    <x v="51"/>
    <n v="50033"/>
    <x v="7848"/>
    <n v="76"/>
    <n v="45792"/>
    <m/>
    <s v="Virginia S"/>
    <n v="45799"/>
    <s v="OK"/>
    <m/>
    <n v="0"/>
    <s v="-"/>
    <n v="0"/>
    <s v="No"/>
    <s v="-"/>
    <s v="No"/>
    <n v="0"/>
    <n v="0"/>
    <n v="0"/>
    <n v="5"/>
    <n v="0"/>
    <n v="0"/>
    <n v="0"/>
    <s v="Diputación Provincial Zaragoza"/>
    <s v="No"/>
    <s v="No"/>
    <m/>
    <m/>
    <m/>
    <m/>
    <x v="11"/>
    <n v="0"/>
    <n v="0"/>
    <n v="16"/>
    <x v="2"/>
    <n v="0"/>
    <n v="0"/>
    <n v="7.6"/>
    <x v="0"/>
  </r>
  <r>
    <x v="51"/>
    <n v="50034"/>
    <x v="7849"/>
    <n v="1082"/>
    <n v="45792"/>
    <n v="45958"/>
    <s v="Virginia S"/>
    <s v="RT_3007323808/2025"/>
    <m/>
    <m/>
    <n v="0"/>
    <m/>
    <m/>
    <m/>
    <m/>
    <m/>
    <m/>
    <m/>
    <m/>
    <m/>
    <m/>
    <m/>
    <m/>
    <m/>
    <m/>
    <m/>
    <m/>
    <m/>
    <m/>
    <m/>
    <x v="11"/>
    <n v="0"/>
    <n v="0"/>
    <n v="0"/>
    <x v="0"/>
    <m/>
    <m/>
    <n v="108.2"/>
    <x v="0"/>
  </r>
  <r>
    <x v="51"/>
    <n v="50035"/>
    <x v="7850"/>
    <n v="86"/>
    <n v="45792"/>
    <m/>
    <s v="Virginia S"/>
    <m/>
    <m/>
    <m/>
    <n v="0"/>
    <m/>
    <m/>
    <m/>
    <m/>
    <m/>
    <m/>
    <m/>
    <m/>
    <m/>
    <m/>
    <m/>
    <m/>
    <m/>
    <m/>
    <m/>
    <m/>
    <m/>
    <m/>
    <m/>
    <x v="11"/>
    <n v="0"/>
    <n v="0"/>
    <n v="0"/>
    <x v="0"/>
    <m/>
    <m/>
    <n v="8.6"/>
    <x v="0"/>
  </r>
  <r>
    <x v="51"/>
    <n v="50036"/>
    <x v="7851"/>
    <n v="89"/>
    <n v="45792"/>
    <m/>
    <s v="Virginia S"/>
    <m/>
    <m/>
    <m/>
    <n v="0"/>
    <m/>
    <m/>
    <m/>
    <m/>
    <m/>
    <m/>
    <m/>
    <m/>
    <m/>
    <m/>
    <m/>
    <m/>
    <m/>
    <m/>
    <m/>
    <m/>
    <m/>
    <m/>
    <m/>
    <x v="11"/>
    <n v="0"/>
    <n v="0"/>
    <n v="0"/>
    <x v="0"/>
    <m/>
    <m/>
    <n v="8.9"/>
    <x v="0"/>
  </r>
  <r>
    <x v="51"/>
    <n v="50037"/>
    <x v="7852"/>
    <n v="136"/>
    <n v="45792"/>
    <m/>
    <s v="Virginia S"/>
    <m/>
    <m/>
    <m/>
    <n v="0"/>
    <m/>
    <m/>
    <m/>
    <m/>
    <m/>
    <m/>
    <m/>
    <m/>
    <m/>
    <m/>
    <m/>
    <m/>
    <m/>
    <m/>
    <m/>
    <m/>
    <m/>
    <m/>
    <m/>
    <x v="11"/>
    <n v="0"/>
    <n v="0"/>
    <n v="0"/>
    <x v="0"/>
    <m/>
    <m/>
    <n v="13.6"/>
    <x v="0"/>
  </r>
  <r>
    <x v="51"/>
    <n v="50038"/>
    <x v="7853"/>
    <n v="1732"/>
    <n v="45792"/>
    <n v="45958"/>
    <s v="Virginia S"/>
    <s v="RT_3007323575/2025"/>
    <s v="FASE 2"/>
    <m/>
    <n v="0"/>
    <m/>
    <m/>
    <m/>
    <m/>
    <m/>
    <m/>
    <m/>
    <m/>
    <m/>
    <m/>
    <m/>
    <m/>
    <m/>
    <m/>
    <m/>
    <m/>
    <m/>
    <m/>
    <m/>
    <x v="11"/>
    <n v="0"/>
    <n v="0"/>
    <n v="0"/>
    <x v="0"/>
    <m/>
    <m/>
    <n v="173.2"/>
    <x v="0"/>
  </r>
  <r>
    <x v="51"/>
    <n v="50039"/>
    <x v="7854"/>
    <n v="537"/>
    <n v="45792"/>
    <m/>
    <s v="Virginia S"/>
    <m/>
    <m/>
    <m/>
    <n v="0"/>
    <m/>
    <m/>
    <m/>
    <m/>
    <m/>
    <m/>
    <m/>
    <m/>
    <m/>
    <m/>
    <m/>
    <m/>
    <m/>
    <m/>
    <m/>
    <m/>
    <m/>
    <m/>
    <m/>
    <x v="11"/>
    <n v="0"/>
    <n v="0"/>
    <n v="0"/>
    <x v="0"/>
    <m/>
    <m/>
    <n v="53.7"/>
    <x v="0"/>
  </r>
  <r>
    <x v="51"/>
    <n v="50040"/>
    <x v="7855"/>
    <n v="81"/>
    <n v="45792"/>
    <m/>
    <s v="Virginia S"/>
    <m/>
    <m/>
    <m/>
    <n v="0"/>
    <m/>
    <m/>
    <m/>
    <m/>
    <m/>
    <m/>
    <m/>
    <m/>
    <m/>
    <m/>
    <m/>
    <m/>
    <m/>
    <m/>
    <m/>
    <m/>
    <m/>
    <m/>
    <m/>
    <x v="11"/>
    <n v="0"/>
    <n v="0"/>
    <n v="0"/>
    <x v="0"/>
    <m/>
    <m/>
    <n v="8.1"/>
    <x v="0"/>
  </r>
  <r>
    <x v="51"/>
    <n v="50041"/>
    <x v="7856"/>
    <n v="17"/>
    <n v="45792"/>
    <m/>
    <s v="Virginia S"/>
    <m/>
    <m/>
    <m/>
    <n v="0"/>
    <m/>
    <m/>
    <m/>
    <m/>
    <m/>
    <m/>
    <m/>
    <m/>
    <m/>
    <m/>
    <m/>
    <m/>
    <m/>
    <m/>
    <m/>
    <m/>
    <m/>
    <m/>
    <m/>
    <x v="11"/>
    <n v="0"/>
    <n v="0"/>
    <n v="0"/>
    <x v="0"/>
    <m/>
    <m/>
    <n v="1.7"/>
    <x v="0"/>
  </r>
  <r>
    <x v="51"/>
    <n v="50042"/>
    <x v="7857"/>
    <n v="19"/>
    <n v="45792"/>
    <m/>
    <s v="Virginia S"/>
    <m/>
    <m/>
    <m/>
    <n v="0"/>
    <m/>
    <m/>
    <m/>
    <m/>
    <m/>
    <m/>
    <m/>
    <m/>
    <m/>
    <m/>
    <m/>
    <m/>
    <m/>
    <m/>
    <m/>
    <m/>
    <m/>
    <m/>
    <m/>
    <x v="11"/>
    <n v="0"/>
    <n v="0"/>
    <n v="0"/>
    <x v="0"/>
    <m/>
    <m/>
    <n v="1.9"/>
    <x v="0"/>
  </r>
  <r>
    <x v="51"/>
    <n v="50043"/>
    <x v="7858"/>
    <n v="286"/>
    <n v="45792"/>
    <m/>
    <s v="Virginia S"/>
    <m/>
    <m/>
    <m/>
    <n v="0"/>
    <m/>
    <m/>
    <m/>
    <m/>
    <m/>
    <m/>
    <m/>
    <m/>
    <m/>
    <m/>
    <m/>
    <m/>
    <m/>
    <m/>
    <m/>
    <m/>
    <m/>
    <m/>
    <m/>
    <x v="11"/>
    <n v="0"/>
    <n v="0"/>
    <n v="0"/>
    <x v="0"/>
    <m/>
    <m/>
    <n v="28.6"/>
    <x v="0"/>
  </r>
  <r>
    <x v="51"/>
    <n v="50044"/>
    <x v="7859"/>
    <n v="228"/>
    <n v="45792"/>
    <m/>
    <s v="Virginia S"/>
    <m/>
    <m/>
    <m/>
    <n v="0"/>
    <m/>
    <m/>
    <m/>
    <m/>
    <m/>
    <m/>
    <m/>
    <m/>
    <m/>
    <m/>
    <m/>
    <m/>
    <m/>
    <m/>
    <m/>
    <m/>
    <m/>
    <m/>
    <m/>
    <x v="11"/>
    <n v="0"/>
    <n v="0"/>
    <n v="0"/>
    <x v="0"/>
    <m/>
    <m/>
    <n v="22.8"/>
    <x v="0"/>
  </r>
  <r>
    <x v="51"/>
    <n v="50045"/>
    <x v="7860"/>
    <n v="1509"/>
    <n v="45792"/>
    <n v="45958"/>
    <s v="Virginia S"/>
    <s v="RT_3007323601/2025"/>
    <s v="FASE 2"/>
    <m/>
    <n v="0"/>
    <m/>
    <m/>
    <m/>
    <m/>
    <m/>
    <m/>
    <m/>
    <m/>
    <m/>
    <m/>
    <m/>
    <m/>
    <m/>
    <m/>
    <m/>
    <m/>
    <m/>
    <m/>
    <m/>
    <x v="11"/>
    <n v="0"/>
    <n v="0"/>
    <n v="0"/>
    <x v="0"/>
    <m/>
    <m/>
    <n v="150.9"/>
    <x v="0"/>
  </r>
  <r>
    <x v="51"/>
    <n v="50046"/>
    <x v="7861"/>
    <n v="181"/>
    <n v="45792"/>
    <m/>
    <s v="Virginia S"/>
    <n v="45799"/>
    <s v="OK"/>
    <m/>
    <n v="0"/>
    <s v="-"/>
    <n v="0"/>
    <s v="No"/>
    <s v="-"/>
    <s v="No"/>
    <n v="0"/>
    <n v="0"/>
    <n v="0"/>
    <n v="5"/>
    <n v="0"/>
    <n v="0"/>
    <n v="0"/>
    <s v="Diputación Provincial Zaragoza"/>
    <s v="No"/>
    <s v="No"/>
    <m/>
    <m/>
    <m/>
    <m/>
    <x v="11"/>
    <n v="0"/>
    <n v="0"/>
    <n v="16"/>
    <x v="2"/>
    <n v="0"/>
    <n v="0"/>
    <n v="18.100000000000001"/>
    <x v="0"/>
  </r>
  <r>
    <x v="51"/>
    <n v="50047"/>
    <x v="7862"/>
    <n v="38"/>
    <s v="NO APARECE"/>
    <m/>
    <s v="Virginia S"/>
    <s v="No aparece en Redsara"/>
    <s v="ERROR"/>
    <m/>
    <n v="0"/>
    <m/>
    <m/>
    <m/>
    <m/>
    <m/>
    <m/>
    <m/>
    <m/>
    <m/>
    <m/>
    <m/>
    <m/>
    <m/>
    <m/>
    <m/>
    <m/>
    <m/>
    <m/>
    <m/>
    <x v="11"/>
    <n v="0"/>
    <n v="0"/>
    <n v="0"/>
    <x v="0"/>
    <m/>
    <m/>
    <n v="3.8"/>
    <x v="0"/>
  </r>
  <r>
    <x v="51"/>
    <n v="50048"/>
    <x v="7863"/>
    <n v="33"/>
    <n v="45792"/>
    <m/>
    <s v="Virginia S"/>
    <m/>
    <m/>
    <m/>
    <n v="0"/>
    <m/>
    <m/>
    <m/>
    <m/>
    <m/>
    <m/>
    <m/>
    <m/>
    <m/>
    <m/>
    <m/>
    <m/>
    <m/>
    <m/>
    <m/>
    <m/>
    <m/>
    <m/>
    <m/>
    <x v="11"/>
    <n v="0"/>
    <n v="0"/>
    <n v="0"/>
    <x v="0"/>
    <m/>
    <m/>
    <n v="3.3"/>
    <x v="0"/>
  </r>
  <r>
    <x v="51"/>
    <n v="50901"/>
    <x v="7864"/>
    <n v="170"/>
    <n v="45792"/>
    <m/>
    <s v="Virginia S"/>
    <m/>
    <m/>
    <m/>
    <n v="0"/>
    <m/>
    <m/>
    <m/>
    <m/>
    <m/>
    <m/>
    <m/>
    <m/>
    <m/>
    <m/>
    <m/>
    <m/>
    <m/>
    <m/>
    <m/>
    <m/>
    <m/>
    <m/>
    <m/>
    <x v="11"/>
    <n v="0"/>
    <n v="0"/>
    <n v="0"/>
    <x v="0"/>
    <m/>
    <m/>
    <n v="17"/>
    <x v="0"/>
  </r>
  <r>
    <x v="51"/>
    <n v="50050"/>
    <x v="7865"/>
    <n v="93"/>
    <n v="45792"/>
    <m/>
    <s v="Virginia S"/>
    <m/>
    <m/>
    <m/>
    <n v="0"/>
    <m/>
    <m/>
    <m/>
    <m/>
    <m/>
    <m/>
    <m/>
    <m/>
    <m/>
    <m/>
    <m/>
    <m/>
    <m/>
    <m/>
    <m/>
    <m/>
    <m/>
    <m/>
    <m/>
    <x v="11"/>
    <n v="0"/>
    <n v="0"/>
    <n v="0"/>
    <x v="0"/>
    <m/>
    <m/>
    <n v="9.3000000000000007"/>
    <x v="0"/>
  </r>
  <r>
    <x v="51"/>
    <n v="50051"/>
    <x v="7866"/>
    <n v="840"/>
    <n v="45792"/>
    <m/>
    <s v="Virginia S"/>
    <m/>
    <m/>
    <m/>
    <n v="0"/>
    <m/>
    <m/>
    <m/>
    <m/>
    <m/>
    <m/>
    <m/>
    <m/>
    <m/>
    <m/>
    <m/>
    <m/>
    <m/>
    <m/>
    <m/>
    <m/>
    <m/>
    <m/>
    <m/>
    <x v="11"/>
    <n v="0"/>
    <n v="0"/>
    <n v="0"/>
    <x v="0"/>
    <m/>
    <m/>
    <n v="84"/>
    <x v="0"/>
  </r>
  <r>
    <x v="51"/>
    <n v="50052"/>
    <x v="7867"/>
    <n v="91"/>
    <n v="45792"/>
    <m/>
    <s v="Virginia S"/>
    <m/>
    <m/>
    <m/>
    <n v="0"/>
    <m/>
    <m/>
    <m/>
    <m/>
    <m/>
    <m/>
    <m/>
    <m/>
    <m/>
    <m/>
    <m/>
    <m/>
    <m/>
    <m/>
    <m/>
    <m/>
    <m/>
    <m/>
    <m/>
    <x v="11"/>
    <n v="0"/>
    <n v="0"/>
    <n v="0"/>
    <x v="0"/>
    <m/>
    <m/>
    <n v="9.1"/>
    <x v="0"/>
  </r>
  <r>
    <x v="51"/>
    <n v="50053"/>
    <x v="7868"/>
    <n v="751"/>
    <n v="45792"/>
    <m/>
    <s v="Virginia S"/>
    <m/>
    <m/>
    <m/>
    <n v="0"/>
    <m/>
    <m/>
    <m/>
    <m/>
    <m/>
    <m/>
    <m/>
    <m/>
    <m/>
    <m/>
    <m/>
    <m/>
    <m/>
    <m/>
    <m/>
    <m/>
    <m/>
    <m/>
    <m/>
    <x v="11"/>
    <n v="0"/>
    <n v="0"/>
    <n v="0"/>
    <x v="0"/>
    <m/>
    <m/>
    <n v="75.099999999999994"/>
    <x v="0"/>
  </r>
  <r>
    <x v="51"/>
    <n v="50054"/>
    <x v="7869"/>
    <n v="47"/>
    <n v="45792"/>
    <m/>
    <s v="Virginia S"/>
    <m/>
    <m/>
    <m/>
    <n v="0"/>
    <m/>
    <m/>
    <m/>
    <m/>
    <m/>
    <m/>
    <m/>
    <m/>
    <m/>
    <m/>
    <m/>
    <m/>
    <m/>
    <m/>
    <m/>
    <m/>
    <m/>
    <m/>
    <m/>
    <x v="11"/>
    <n v="0"/>
    <n v="0"/>
    <n v="0"/>
    <x v="0"/>
    <m/>
    <m/>
    <n v="4.7"/>
    <x v="0"/>
  </r>
  <r>
    <x v="51"/>
    <n v="50055"/>
    <x v="7870"/>
    <n v="5191"/>
    <n v="45792"/>
    <n v="45958"/>
    <s v="Virginia S"/>
    <s v="RT_3007323631/2025"/>
    <s v="FASE 2"/>
    <m/>
    <n v="0"/>
    <m/>
    <m/>
    <m/>
    <m/>
    <m/>
    <m/>
    <m/>
    <m/>
    <m/>
    <m/>
    <m/>
    <m/>
    <m/>
    <m/>
    <m/>
    <m/>
    <m/>
    <m/>
    <m/>
    <x v="11"/>
    <n v="0"/>
    <n v="0"/>
    <n v="0"/>
    <x v="0"/>
    <m/>
    <m/>
    <n v="519.1"/>
    <x v="0"/>
  </r>
  <r>
    <x v="51"/>
    <n v="50056"/>
    <x v="7871"/>
    <n v="579"/>
    <n v="45792"/>
    <m/>
    <s v="Virginia S"/>
    <n v="45804"/>
    <s v="OK"/>
    <m/>
    <n v="68"/>
    <n v="2025"/>
    <n v="45"/>
    <s v="Sí"/>
    <n v="45579"/>
    <s v="Sí"/>
    <n v="45"/>
    <m/>
    <m/>
    <n v="1"/>
    <n v="0"/>
    <n v="0"/>
    <n v="5"/>
    <s v="Diputación Zaragoza para perros y Clínica veterinaria Valvet para gatos"/>
    <m/>
    <s v="Clínica Veterinaria Valvet"/>
    <m/>
    <m/>
    <m/>
    <m/>
    <x v="11"/>
    <n v="0.45"/>
    <n v="31"/>
    <n v="13"/>
    <x v="1"/>
    <m/>
    <m/>
    <n v="57.9"/>
    <x v="1"/>
  </r>
  <r>
    <x v="51"/>
    <n v="50057"/>
    <x v="7872"/>
    <n v="1506"/>
    <n v="45792"/>
    <n v="45958"/>
    <s v="Virginia S"/>
    <s v="RT_3007323457/2025"/>
    <s v="FASE 2"/>
    <m/>
    <n v="0"/>
    <m/>
    <m/>
    <m/>
    <m/>
    <m/>
    <m/>
    <m/>
    <m/>
    <m/>
    <m/>
    <m/>
    <m/>
    <m/>
    <m/>
    <m/>
    <m/>
    <m/>
    <m/>
    <m/>
    <x v="11"/>
    <n v="0"/>
    <n v="0"/>
    <n v="0"/>
    <x v="0"/>
    <m/>
    <m/>
    <n v="150.6"/>
    <x v="0"/>
  </r>
  <r>
    <x v="51"/>
    <n v="50058"/>
    <x v="7873"/>
    <n v="57"/>
    <n v="45792"/>
    <m/>
    <s v="Virginia S"/>
    <m/>
    <m/>
    <m/>
    <n v="0"/>
    <m/>
    <m/>
    <m/>
    <m/>
    <m/>
    <m/>
    <m/>
    <m/>
    <m/>
    <m/>
    <m/>
    <m/>
    <m/>
    <m/>
    <m/>
    <m/>
    <m/>
    <m/>
    <m/>
    <x v="11"/>
    <n v="0"/>
    <n v="0"/>
    <n v="0"/>
    <x v="0"/>
    <m/>
    <m/>
    <n v="5.7"/>
    <x v="0"/>
  </r>
  <r>
    <x v="51"/>
    <n v="50059"/>
    <x v="7874"/>
    <n v="953"/>
    <n v="45792"/>
    <m/>
    <s v="Virginia S"/>
    <m/>
    <m/>
    <m/>
    <n v="0"/>
    <m/>
    <m/>
    <m/>
    <m/>
    <m/>
    <m/>
    <m/>
    <m/>
    <m/>
    <m/>
    <m/>
    <m/>
    <m/>
    <m/>
    <m/>
    <m/>
    <m/>
    <m/>
    <m/>
    <x v="11"/>
    <n v="0"/>
    <n v="0"/>
    <n v="0"/>
    <x v="0"/>
    <m/>
    <m/>
    <n v="95.3"/>
    <x v="0"/>
  </r>
  <r>
    <x v="51"/>
    <n v="50060"/>
    <x v="7875"/>
    <n v="240"/>
    <n v="45792"/>
    <m/>
    <s v="Virginia S"/>
    <m/>
    <m/>
    <m/>
    <n v="0"/>
    <m/>
    <m/>
    <m/>
    <m/>
    <m/>
    <m/>
    <m/>
    <m/>
    <m/>
    <m/>
    <m/>
    <m/>
    <m/>
    <m/>
    <m/>
    <m/>
    <m/>
    <m/>
    <m/>
    <x v="11"/>
    <n v="0"/>
    <n v="0"/>
    <n v="0"/>
    <x v="0"/>
    <m/>
    <m/>
    <n v="24"/>
    <x v="0"/>
  </r>
  <r>
    <x v="51"/>
    <n v="50061"/>
    <x v="7876"/>
    <n v="208"/>
    <n v="45792"/>
    <m/>
    <s v="Virginia S"/>
    <m/>
    <m/>
    <m/>
    <n v="0"/>
    <m/>
    <m/>
    <m/>
    <m/>
    <m/>
    <m/>
    <m/>
    <m/>
    <m/>
    <m/>
    <m/>
    <m/>
    <m/>
    <m/>
    <m/>
    <m/>
    <m/>
    <m/>
    <m/>
    <x v="11"/>
    <n v="0"/>
    <n v="0"/>
    <n v="0"/>
    <x v="0"/>
    <m/>
    <m/>
    <n v="20.8"/>
    <x v="0"/>
  </r>
  <r>
    <x v="51"/>
    <n v="50062"/>
    <x v="7877"/>
    <n v="2704"/>
    <n v="45792"/>
    <n v="45958"/>
    <s v="Virginia S"/>
    <n v="46121"/>
    <s v="FASE 2"/>
    <m/>
    <n v="0"/>
    <m/>
    <m/>
    <m/>
    <m/>
    <m/>
    <m/>
    <m/>
    <m/>
    <m/>
    <m/>
    <m/>
    <m/>
    <m/>
    <m/>
    <m/>
    <m/>
    <m/>
    <m/>
    <m/>
    <x v="11"/>
    <n v="0"/>
    <n v="0"/>
    <n v="0"/>
    <x v="0"/>
    <m/>
    <m/>
    <n v="270.39999999999998"/>
    <x v="0"/>
  </r>
  <r>
    <x v="51"/>
    <n v="50063"/>
    <x v="7878"/>
    <n v="59"/>
    <n v="45792"/>
    <m/>
    <s v="Virginia S"/>
    <m/>
    <m/>
    <m/>
    <n v="0"/>
    <m/>
    <m/>
    <m/>
    <m/>
    <m/>
    <m/>
    <m/>
    <m/>
    <m/>
    <m/>
    <m/>
    <m/>
    <m/>
    <m/>
    <m/>
    <m/>
    <m/>
    <m/>
    <m/>
    <x v="11"/>
    <n v="0"/>
    <n v="0"/>
    <n v="0"/>
    <x v="0"/>
    <m/>
    <m/>
    <n v="5.9"/>
    <x v="0"/>
  </r>
  <r>
    <x v="51"/>
    <n v="50064"/>
    <x v="7879"/>
    <n v="481"/>
    <n v="45792"/>
    <m/>
    <s v="Virginia S"/>
    <m/>
    <m/>
    <m/>
    <n v="0"/>
    <m/>
    <m/>
    <m/>
    <m/>
    <m/>
    <m/>
    <m/>
    <m/>
    <m/>
    <m/>
    <m/>
    <m/>
    <m/>
    <m/>
    <m/>
    <m/>
    <m/>
    <m/>
    <m/>
    <x v="11"/>
    <n v="0"/>
    <n v="0"/>
    <n v="0"/>
    <x v="0"/>
    <m/>
    <m/>
    <n v="48.1"/>
    <x v="0"/>
  </r>
  <r>
    <x v="51"/>
    <n v="50065"/>
    <x v="7880"/>
    <n v="50"/>
    <n v="45792"/>
    <m/>
    <s v="Virginia S"/>
    <m/>
    <m/>
    <m/>
    <n v="0"/>
    <m/>
    <m/>
    <m/>
    <m/>
    <m/>
    <m/>
    <m/>
    <m/>
    <m/>
    <m/>
    <m/>
    <m/>
    <m/>
    <m/>
    <m/>
    <m/>
    <m/>
    <m/>
    <m/>
    <x v="11"/>
    <n v="0"/>
    <n v="0"/>
    <n v="0"/>
    <x v="0"/>
    <m/>
    <m/>
    <n v="5"/>
    <x v="0"/>
  </r>
  <r>
    <x v="51"/>
    <n v="50066"/>
    <x v="7881"/>
    <n v="4639"/>
    <n v="45792"/>
    <n v="45958"/>
    <s v="Virginia S"/>
    <s v="RT_3007323827/2025"/>
    <s v="FASE 2"/>
    <m/>
    <n v="0"/>
    <m/>
    <m/>
    <m/>
    <m/>
    <m/>
    <m/>
    <m/>
    <m/>
    <m/>
    <m/>
    <m/>
    <m/>
    <m/>
    <m/>
    <m/>
    <m/>
    <m/>
    <m/>
    <m/>
    <x v="11"/>
    <n v="0"/>
    <n v="0"/>
    <n v="0"/>
    <x v="0"/>
    <m/>
    <m/>
    <n v="463.9"/>
    <x v="0"/>
  </r>
  <r>
    <x v="51"/>
    <n v="50067"/>
    <x v="7882"/>
    <n v="19850"/>
    <n v="45792"/>
    <n v="45958"/>
    <s v="Virginia S"/>
    <s v="RT_3007323845/2025"/>
    <s v="FASE 2"/>
    <m/>
    <n v="0"/>
    <m/>
    <m/>
    <m/>
    <m/>
    <m/>
    <m/>
    <m/>
    <m/>
    <m/>
    <m/>
    <m/>
    <m/>
    <m/>
    <m/>
    <m/>
    <m/>
    <m/>
    <m/>
    <m/>
    <x v="11"/>
    <n v="0"/>
    <n v="0"/>
    <n v="0"/>
    <x v="0"/>
    <m/>
    <m/>
    <n v="1985"/>
    <x v="0"/>
  </r>
  <r>
    <x v="51"/>
    <n v="50068"/>
    <x v="7883"/>
    <n v="2906"/>
    <n v="45792"/>
    <n v="45958"/>
    <s v="Virginia S"/>
    <s v="RT_3007323861/2025"/>
    <s v="FASE 2"/>
    <m/>
    <n v="0"/>
    <m/>
    <m/>
    <m/>
    <m/>
    <m/>
    <m/>
    <m/>
    <m/>
    <m/>
    <m/>
    <m/>
    <m/>
    <m/>
    <m/>
    <m/>
    <m/>
    <m/>
    <m/>
    <m/>
    <x v="11"/>
    <n v="0"/>
    <n v="0"/>
    <n v="0"/>
    <x v="0"/>
    <m/>
    <m/>
    <n v="290.60000000000002"/>
    <x v="0"/>
  </r>
  <r>
    <x v="51"/>
    <n v="50069"/>
    <x v="7884"/>
    <n v="72"/>
    <n v="45793"/>
    <m/>
    <s v="Virginia S"/>
    <m/>
    <m/>
    <m/>
    <n v="0"/>
    <m/>
    <m/>
    <m/>
    <m/>
    <m/>
    <m/>
    <m/>
    <m/>
    <m/>
    <m/>
    <m/>
    <m/>
    <m/>
    <m/>
    <m/>
    <m/>
    <m/>
    <m/>
    <m/>
    <x v="11"/>
    <n v="0"/>
    <n v="0"/>
    <n v="0"/>
    <x v="0"/>
    <m/>
    <m/>
    <n v="7.2"/>
    <x v="0"/>
  </r>
  <r>
    <x v="51"/>
    <n v="50070"/>
    <x v="7885"/>
    <n v="58"/>
    <n v="45793"/>
    <m/>
    <s v="Virginia S"/>
    <m/>
    <m/>
    <m/>
    <n v="0"/>
    <m/>
    <m/>
    <m/>
    <m/>
    <m/>
    <m/>
    <m/>
    <m/>
    <m/>
    <m/>
    <m/>
    <m/>
    <m/>
    <m/>
    <m/>
    <m/>
    <m/>
    <m/>
    <m/>
    <x v="11"/>
    <n v="0"/>
    <n v="0"/>
    <n v="0"/>
    <x v="0"/>
    <m/>
    <m/>
    <n v="5.8"/>
    <x v="0"/>
  </r>
  <r>
    <x v="51"/>
    <n v="50071"/>
    <x v="7886"/>
    <n v="112"/>
    <n v="45793"/>
    <m/>
    <s v="Virginia S"/>
    <m/>
    <m/>
    <m/>
    <n v="0"/>
    <m/>
    <m/>
    <m/>
    <m/>
    <m/>
    <m/>
    <m/>
    <m/>
    <m/>
    <m/>
    <m/>
    <m/>
    <m/>
    <m/>
    <m/>
    <m/>
    <m/>
    <m/>
    <m/>
    <x v="11"/>
    <n v="0"/>
    <n v="0"/>
    <n v="0"/>
    <x v="0"/>
    <m/>
    <m/>
    <n v="11.2"/>
    <x v="0"/>
  </r>
  <r>
    <x v="51"/>
    <n v="50072"/>
    <x v="7887"/>
    <n v="167"/>
    <n v="45793"/>
    <m/>
    <s v="Virginia S"/>
    <n v="45799"/>
    <s v="OK"/>
    <m/>
    <n v="0"/>
    <s v="-"/>
    <n v="0"/>
    <s v="No"/>
    <s v="-"/>
    <s v="No"/>
    <n v="0"/>
    <n v="0"/>
    <n v="0"/>
    <n v="0"/>
    <n v="0"/>
    <n v="0"/>
    <n v="0"/>
    <s v="Diputación Provincial Zaragoza"/>
    <s v="No"/>
    <s v="No"/>
    <m/>
    <m/>
    <m/>
    <m/>
    <x v="11"/>
    <n v="0"/>
    <n v="0"/>
    <n v="16"/>
    <x v="2"/>
    <n v="0"/>
    <n v="0"/>
    <n v="16.7"/>
    <x v="0"/>
  </r>
  <r>
    <x v="51"/>
    <n v="50073"/>
    <x v="7888"/>
    <n v="3456"/>
    <n v="45793"/>
    <n v="45986"/>
    <s v="Virginia S"/>
    <s v="RT_3007418390/2025, 2192988FV1HH1T8"/>
    <s v="FASE 2"/>
    <m/>
    <n v="0"/>
    <m/>
    <m/>
    <m/>
    <m/>
    <m/>
    <m/>
    <m/>
    <m/>
    <m/>
    <m/>
    <m/>
    <m/>
    <m/>
    <m/>
    <m/>
    <m/>
    <m/>
    <m/>
    <m/>
    <x v="11"/>
    <n v="0"/>
    <n v="0"/>
    <n v="0"/>
    <x v="0"/>
    <m/>
    <m/>
    <n v="345.6"/>
    <x v="0"/>
  </r>
  <r>
    <x v="51"/>
    <n v="50074"/>
    <x v="7889"/>
    <n v="10432"/>
    <n v="45793"/>
    <m/>
    <s v="Virginia S"/>
    <n v="45799"/>
    <s v="OK"/>
    <m/>
    <n v="250"/>
    <n v="45778"/>
    <n v="40"/>
    <s v="Sí"/>
    <n v="45427"/>
    <s v="Sí"/>
    <n v="40"/>
    <n v="12500"/>
    <n v="7500"/>
    <n v="10"/>
    <n v="50"/>
    <n v="4"/>
    <n v="10"/>
    <s v="Gaticos Caspe"/>
    <s v="Sí"/>
    <s v="Sí"/>
    <m/>
    <m/>
    <m/>
    <m/>
    <x v="11"/>
    <n v="0.4"/>
    <n v="100"/>
    <n v="16"/>
    <x v="2"/>
    <n v="1.1982361963190185"/>
    <n v="0.71894171779141103"/>
    <n v="1043.2"/>
    <x v="1"/>
  </r>
  <r>
    <x v="51"/>
    <n v="50075"/>
    <x v="7890"/>
    <n v="79"/>
    <s v="NO APARECE"/>
    <m/>
    <s v="Virginia S"/>
    <s v="No aparece en Redsara"/>
    <s v="ERROR"/>
    <m/>
    <n v="0"/>
    <m/>
    <m/>
    <m/>
    <m/>
    <m/>
    <m/>
    <m/>
    <m/>
    <m/>
    <m/>
    <m/>
    <m/>
    <m/>
    <m/>
    <m/>
    <m/>
    <m/>
    <m/>
    <m/>
    <x v="11"/>
    <n v="0"/>
    <n v="0"/>
    <n v="0"/>
    <x v="0"/>
    <m/>
    <m/>
    <n v="7.9"/>
    <x v="0"/>
  </r>
  <r>
    <x v="51"/>
    <n v="50076"/>
    <x v="7891"/>
    <n v="88"/>
    <n v="45793"/>
    <m/>
    <s v="Virginia S"/>
    <n v="45803"/>
    <s v="OK"/>
    <m/>
    <n v="0"/>
    <s v="-"/>
    <n v="0"/>
    <s v="No"/>
    <s v="-"/>
    <s v="No"/>
    <n v="0"/>
    <n v="0"/>
    <n v="0"/>
    <n v="0"/>
    <n v="0"/>
    <n v="0"/>
    <n v="0"/>
    <s v="Diputación Provincial Zaragoza"/>
    <s v="No"/>
    <s v="No"/>
    <m/>
    <m/>
    <m/>
    <m/>
    <x v="11"/>
    <n v="0"/>
    <n v="0"/>
    <n v="16"/>
    <x v="2"/>
    <n v="0"/>
    <n v="0"/>
    <n v="8.8000000000000007"/>
    <x v="0"/>
  </r>
  <r>
    <x v="51"/>
    <n v="50077"/>
    <x v="7892"/>
    <n v="198"/>
    <n v="45793"/>
    <m/>
    <s v="Virginia S"/>
    <m/>
    <m/>
    <m/>
    <n v="0"/>
    <m/>
    <m/>
    <m/>
    <m/>
    <m/>
    <m/>
    <m/>
    <m/>
    <m/>
    <m/>
    <m/>
    <m/>
    <m/>
    <m/>
    <m/>
    <m/>
    <m/>
    <m/>
    <m/>
    <x v="11"/>
    <n v="0"/>
    <n v="0"/>
    <n v="0"/>
    <x v="0"/>
    <m/>
    <m/>
    <n v="19.8"/>
    <x v="0"/>
  </r>
  <r>
    <x v="51"/>
    <n v="50078"/>
    <x v="7893"/>
    <n v="214"/>
    <n v="45793"/>
    <m/>
    <s v="Virginia S"/>
    <m/>
    <m/>
    <m/>
    <n v="0"/>
    <m/>
    <m/>
    <m/>
    <m/>
    <m/>
    <m/>
    <m/>
    <m/>
    <m/>
    <m/>
    <m/>
    <m/>
    <m/>
    <m/>
    <m/>
    <m/>
    <m/>
    <m/>
    <m/>
    <x v="11"/>
    <n v="0"/>
    <n v="0"/>
    <n v="0"/>
    <x v="0"/>
    <m/>
    <m/>
    <n v="21.4"/>
    <x v="0"/>
  </r>
  <r>
    <x v="51"/>
    <n v="50079"/>
    <x v="7894"/>
    <n v="259"/>
    <n v="45793"/>
    <m/>
    <s v="Virginia S"/>
    <m/>
    <m/>
    <m/>
    <n v="0"/>
    <m/>
    <m/>
    <m/>
    <m/>
    <m/>
    <m/>
    <m/>
    <m/>
    <m/>
    <m/>
    <m/>
    <m/>
    <m/>
    <m/>
    <m/>
    <m/>
    <m/>
    <m/>
    <m/>
    <x v="11"/>
    <n v="0"/>
    <n v="0"/>
    <n v="0"/>
    <x v="0"/>
    <m/>
    <m/>
    <n v="25.9"/>
    <x v="0"/>
  </r>
  <r>
    <x v="51"/>
    <n v="50080"/>
    <x v="7895"/>
    <n v="37"/>
    <n v="45793"/>
    <m/>
    <s v="Virginia S"/>
    <m/>
    <m/>
    <m/>
    <n v="0"/>
    <m/>
    <m/>
    <m/>
    <m/>
    <m/>
    <m/>
    <m/>
    <m/>
    <m/>
    <m/>
    <m/>
    <m/>
    <m/>
    <m/>
    <m/>
    <m/>
    <m/>
    <m/>
    <m/>
    <x v="11"/>
    <n v="0"/>
    <n v="0"/>
    <n v="0"/>
    <x v="0"/>
    <m/>
    <m/>
    <n v="3.7"/>
    <x v="0"/>
  </r>
  <r>
    <x v="51"/>
    <n v="50081"/>
    <x v="7896"/>
    <n v="552"/>
    <n v="45793"/>
    <m/>
    <s v="Virginia S"/>
    <m/>
    <m/>
    <m/>
    <n v="0"/>
    <m/>
    <m/>
    <m/>
    <m/>
    <m/>
    <m/>
    <m/>
    <m/>
    <m/>
    <m/>
    <m/>
    <m/>
    <m/>
    <m/>
    <m/>
    <m/>
    <m/>
    <m/>
    <m/>
    <x v="11"/>
    <n v="0"/>
    <n v="0"/>
    <n v="0"/>
    <x v="0"/>
    <m/>
    <m/>
    <n v="55.2"/>
    <x v="0"/>
  </r>
  <r>
    <x v="51"/>
    <n v="50092"/>
    <x v="7897"/>
    <n v="500"/>
    <n v="45793"/>
    <m/>
    <s v="Virginia S"/>
    <m/>
    <m/>
    <m/>
    <n v="0"/>
    <m/>
    <m/>
    <m/>
    <m/>
    <m/>
    <m/>
    <m/>
    <m/>
    <m/>
    <m/>
    <m/>
    <m/>
    <m/>
    <m/>
    <m/>
    <m/>
    <m/>
    <m/>
    <m/>
    <x v="11"/>
    <n v="0"/>
    <n v="0"/>
    <n v="0"/>
    <x v="0"/>
    <m/>
    <m/>
    <n v="50"/>
    <x v="0"/>
  </r>
  <r>
    <x v="51"/>
    <n v="50093"/>
    <x v="7898"/>
    <n v="102"/>
    <n v="45793"/>
    <m/>
    <s v="Virginia S"/>
    <n v="45799"/>
    <s v="OK"/>
    <m/>
    <n v="0"/>
    <s v="-"/>
    <n v="0"/>
    <s v="0"/>
    <s v="-"/>
    <s v="No"/>
    <n v="0"/>
    <n v="0"/>
    <n v="0"/>
    <n v="0"/>
    <n v="0"/>
    <n v="0"/>
    <n v="0"/>
    <s v="Sí, perros con Diputación Provincial Zaragoza"/>
    <s v="No"/>
    <s v="No"/>
    <m/>
    <m/>
    <m/>
    <m/>
    <x v="11"/>
    <n v="0"/>
    <n v="0"/>
    <n v="16"/>
    <x v="2"/>
    <n v="0"/>
    <n v="0"/>
    <n v="10.199999999999999"/>
    <x v="0"/>
  </r>
  <r>
    <x v="51"/>
    <n v="50082"/>
    <x v="7899"/>
    <n v="80"/>
    <n v="45793"/>
    <m/>
    <s v="Virginia S"/>
    <m/>
    <m/>
    <m/>
    <n v="0"/>
    <m/>
    <m/>
    <m/>
    <m/>
    <m/>
    <m/>
    <m/>
    <m/>
    <m/>
    <m/>
    <m/>
    <m/>
    <m/>
    <m/>
    <m/>
    <m/>
    <m/>
    <m/>
    <m/>
    <x v="11"/>
    <n v="0"/>
    <n v="0"/>
    <n v="0"/>
    <x v="0"/>
    <m/>
    <m/>
    <n v="8"/>
    <x v="0"/>
  </r>
  <r>
    <x v="51"/>
    <n v="50083"/>
    <x v="7900"/>
    <n v="102"/>
    <n v="45793"/>
    <m/>
    <s v="Virginia S"/>
    <m/>
    <m/>
    <m/>
    <n v="0"/>
    <m/>
    <m/>
    <m/>
    <m/>
    <m/>
    <m/>
    <m/>
    <m/>
    <m/>
    <m/>
    <m/>
    <m/>
    <m/>
    <m/>
    <m/>
    <m/>
    <m/>
    <m/>
    <m/>
    <x v="11"/>
    <n v="0"/>
    <n v="0"/>
    <n v="0"/>
    <x v="0"/>
    <m/>
    <m/>
    <n v="10.199999999999999"/>
    <x v="0"/>
  </r>
  <r>
    <x v="51"/>
    <n v="50084"/>
    <x v="7901"/>
    <n v="70"/>
    <n v="45793"/>
    <m/>
    <s v="Virginia S"/>
    <m/>
    <m/>
    <m/>
    <n v="0"/>
    <m/>
    <m/>
    <m/>
    <m/>
    <m/>
    <m/>
    <m/>
    <m/>
    <m/>
    <m/>
    <m/>
    <m/>
    <m/>
    <m/>
    <m/>
    <m/>
    <m/>
    <m/>
    <m/>
    <x v="11"/>
    <n v="0"/>
    <n v="0"/>
    <n v="0"/>
    <x v="0"/>
    <m/>
    <m/>
    <n v="7"/>
    <x v="0"/>
  </r>
  <r>
    <x v="51"/>
    <n v="50085"/>
    <x v="7902"/>
    <n v="201"/>
    <n v="45793"/>
    <m/>
    <s v="Virginia S"/>
    <s v="-"/>
    <s v="OK"/>
    <m/>
    <n v="0"/>
    <s v="-"/>
    <n v="0"/>
    <s v="No"/>
    <s v="-"/>
    <s v="No"/>
    <n v="0"/>
    <n v="0"/>
    <n v="0"/>
    <n v="5"/>
    <n v="0"/>
    <n v="0"/>
    <n v="0"/>
    <s v="Diputación Provincial Zaragoza"/>
    <s v="No"/>
    <s v="No"/>
    <m/>
    <m/>
    <m/>
    <m/>
    <x v="11"/>
    <n v="0"/>
    <n v="0"/>
    <n v="16"/>
    <x v="2"/>
    <n v="0"/>
    <n v="0"/>
    <n v="20.100000000000001"/>
    <x v="0"/>
  </r>
  <r>
    <x v="51"/>
    <n v="50086"/>
    <x v="7903"/>
    <n v="217"/>
    <n v="45793"/>
    <m/>
    <s v="Virginia S"/>
    <m/>
    <m/>
    <m/>
    <n v="0"/>
    <m/>
    <m/>
    <m/>
    <m/>
    <m/>
    <m/>
    <m/>
    <m/>
    <m/>
    <m/>
    <m/>
    <m/>
    <m/>
    <m/>
    <m/>
    <m/>
    <m/>
    <m/>
    <m/>
    <x v="11"/>
    <n v="0"/>
    <n v="0"/>
    <n v="0"/>
    <x v="0"/>
    <m/>
    <m/>
    <n v="21.7"/>
    <x v="0"/>
  </r>
  <r>
    <x v="51"/>
    <n v="50087"/>
    <x v="7904"/>
    <n v="33"/>
    <n v="45793"/>
    <m/>
    <s v="Virginia S"/>
    <m/>
    <m/>
    <m/>
    <n v="0"/>
    <m/>
    <m/>
    <m/>
    <m/>
    <m/>
    <m/>
    <m/>
    <m/>
    <m/>
    <m/>
    <m/>
    <m/>
    <m/>
    <m/>
    <m/>
    <m/>
    <m/>
    <m/>
    <m/>
    <x v="11"/>
    <n v="0"/>
    <n v="0"/>
    <n v="0"/>
    <x v="0"/>
    <m/>
    <m/>
    <n v="3.3"/>
    <x v="0"/>
  </r>
  <r>
    <x v="51"/>
    <n v="50088"/>
    <x v="7905"/>
    <n v="329"/>
    <n v="45793"/>
    <m/>
    <s v="Virginia S"/>
    <m/>
    <m/>
    <m/>
    <n v="0"/>
    <m/>
    <m/>
    <m/>
    <m/>
    <m/>
    <m/>
    <m/>
    <m/>
    <m/>
    <m/>
    <m/>
    <m/>
    <m/>
    <m/>
    <m/>
    <m/>
    <m/>
    <m/>
    <m/>
    <x v="11"/>
    <n v="0"/>
    <n v="0"/>
    <n v="0"/>
    <x v="0"/>
    <m/>
    <m/>
    <n v="32.9"/>
    <x v="0"/>
  </r>
  <r>
    <x v="51"/>
    <n v="50089"/>
    <x v="7906"/>
    <n v="15112"/>
    <n v="45793"/>
    <n v="45986"/>
    <s v="Virginia S"/>
    <s v="RT_3007418436/2025, 2192998NGIEK1HS"/>
    <s v="FASE 2"/>
    <m/>
    <n v="0"/>
    <m/>
    <m/>
    <m/>
    <m/>
    <m/>
    <m/>
    <m/>
    <m/>
    <m/>
    <m/>
    <m/>
    <m/>
    <m/>
    <m/>
    <m/>
    <m/>
    <m/>
    <m/>
    <m/>
    <x v="11"/>
    <n v="0"/>
    <n v="0"/>
    <n v="0"/>
    <x v="0"/>
    <m/>
    <m/>
    <n v="1511.2"/>
    <x v="0"/>
  </r>
  <r>
    <x v="51"/>
    <n v="50090"/>
    <x v="7907"/>
    <n v="143"/>
    <n v="45793"/>
    <m/>
    <s v="Virginia S"/>
    <m/>
    <m/>
    <m/>
    <n v="0"/>
    <m/>
    <m/>
    <m/>
    <m/>
    <m/>
    <m/>
    <m/>
    <m/>
    <m/>
    <m/>
    <m/>
    <m/>
    <m/>
    <m/>
    <m/>
    <m/>
    <m/>
    <m/>
    <m/>
    <x v="11"/>
    <n v="0"/>
    <n v="0"/>
    <n v="0"/>
    <x v="0"/>
    <m/>
    <m/>
    <n v="14.3"/>
    <x v="0"/>
  </r>
  <r>
    <x v="51"/>
    <n v="50091"/>
    <x v="7908"/>
    <n v="41"/>
    <n v="45793"/>
    <m/>
    <s v="Virginia S"/>
    <m/>
    <m/>
    <m/>
    <n v="0"/>
    <m/>
    <m/>
    <m/>
    <m/>
    <m/>
    <m/>
    <m/>
    <m/>
    <m/>
    <m/>
    <m/>
    <m/>
    <m/>
    <m/>
    <m/>
    <m/>
    <m/>
    <m/>
    <m/>
    <x v="11"/>
    <n v="0"/>
    <n v="0"/>
    <n v="0"/>
    <x v="0"/>
    <m/>
    <m/>
    <n v="4.0999999999999996"/>
    <x v="0"/>
  </r>
  <r>
    <x v="51"/>
    <n v="50094"/>
    <x v="7909"/>
    <n v="1919"/>
    <n v="45793"/>
    <m/>
    <s v="Virginia S"/>
    <n v="45796"/>
    <s v="OK"/>
    <m/>
    <n v="150"/>
    <n v="45793"/>
    <n v="13"/>
    <s v="Sí"/>
    <n v="45504"/>
    <s v="Sí"/>
    <n v="13"/>
    <n v="2400"/>
    <m/>
    <n v="0"/>
    <n v="0"/>
    <n v="0"/>
    <n v="0"/>
    <s v="veterinario colegiado Z-1997 Adrian Pérez Torres"/>
    <s v="Diputación Provincial Zaragoza"/>
    <s v="No"/>
    <m/>
    <m/>
    <m/>
    <m/>
    <x v="11"/>
    <n v="0.13"/>
    <n v="20"/>
    <n v="15"/>
    <x v="1"/>
    <n v="1.2506513809275663"/>
    <m/>
    <n v="191.9"/>
    <x v="1"/>
  </r>
  <r>
    <x v="51"/>
    <n v="50095"/>
    <x v="7910"/>
    <n v="17133"/>
    <n v="45793"/>
    <s v="Borrador?"/>
    <s v="Virginia S"/>
    <m/>
    <m/>
    <m/>
    <n v="0"/>
    <m/>
    <m/>
    <m/>
    <m/>
    <m/>
    <m/>
    <m/>
    <m/>
    <m/>
    <m/>
    <m/>
    <m/>
    <m/>
    <m/>
    <m/>
    <m/>
    <m/>
    <m/>
    <m/>
    <x v="11"/>
    <n v="0"/>
    <n v="0"/>
    <n v="0"/>
    <x v="0"/>
    <m/>
    <m/>
    <n v="1713.3"/>
    <x v="0"/>
  </r>
  <r>
    <x v="51"/>
    <n v="50096"/>
    <x v="7911"/>
    <n v="29"/>
    <n v="45793"/>
    <m/>
    <s v="Virginia S"/>
    <m/>
    <m/>
    <m/>
    <n v="0"/>
    <m/>
    <m/>
    <m/>
    <m/>
    <m/>
    <m/>
    <m/>
    <m/>
    <m/>
    <m/>
    <m/>
    <m/>
    <m/>
    <m/>
    <m/>
    <m/>
    <m/>
    <m/>
    <m/>
    <x v="11"/>
    <n v="0"/>
    <n v="0"/>
    <n v="0"/>
    <x v="0"/>
    <m/>
    <m/>
    <n v="2.9"/>
    <x v="0"/>
  </r>
  <r>
    <x v="51"/>
    <n v="50098"/>
    <x v="7912"/>
    <n v="182"/>
    <n v="45793"/>
    <m/>
    <s v="Virginia S"/>
    <m/>
    <m/>
    <m/>
    <n v="0"/>
    <m/>
    <m/>
    <m/>
    <m/>
    <m/>
    <m/>
    <m/>
    <m/>
    <m/>
    <m/>
    <m/>
    <m/>
    <m/>
    <m/>
    <m/>
    <m/>
    <m/>
    <m/>
    <m/>
    <x v="11"/>
    <n v="0"/>
    <n v="0"/>
    <n v="0"/>
    <x v="0"/>
    <m/>
    <m/>
    <n v="18.2"/>
    <x v="0"/>
  </r>
  <r>
    <x v="51"/>
    <n v="50099"/>
    <x v="7913"/>
    <n v="4565"/>
    <n v="45793"/>
    <m/>
    <s v="Virginia S"/>
    <n v="45813"/>
    <s v="OK"/>
    <m/>
    <n v="207"/>
    <n v="45627"/>
    <n v="0"/>
    <s v="No"/>
    <s v="-"/>
    <s v="Sí"/>
    <n v="0"/>
    <n v="24134.41"/>
    <n v="2622.56"/>
    <n v="20"/>
    <n v="107"/>
    <n v="2"/>
    <n v="36"/>
    <s v="Empresa Comertu, Centro Veterinario Épila y Centro Veterinario San Antón S.C."/>
    <s v="Sí"/>
    <s v="Sí"/>
    <m/>
    <m/>
    <m/>
    <m/>
    <x v="11"/>
    <n v="0"/>
    <n v="0"/>
    <n v="16"/>
    <x v="2"/>
    <n v="5.2868368017524645"/>
    <n v="0.57449288061336257"/>
    <n v="456.5"/>
    <x v="1"/>
  </r>
  <r>
    <x v="51"/>
    <n v="50100"/>
    <x v="7914"/>
    <n v="371"/>
    <n v="45793"/>
    <m/>
    <s v="Virginia S"/>
    <m/>
    <m/>
    <m/>
    <n v="0"/>
    <m/>
    <m/>
    <m/>
    <m/>
    <m/>
    <m/>
    <m/>
    <m/>
    <m/>
    <m/>
    <m/>
    <m/>
    <m/>
    <m/>
    <m/>
    <m/>
    <m/>
    <m/>
    <m/>
    <x v="11"/>
    <n v="0"/>
    <n v="0"/>
    <n v="0"/>
    <x v="0"/>
    <m/>
    <m/>
    <n v="37.1"/>
    <x v="0"/>
  </r>
  <r>
    <x v="51"/>
    <n v="50101"/>
    <x v="7915"/>
    <n v="1177"/>
    <n v="45793"/>
    <m/>
    <s v="Virginia S"/>
    <m/>
    <m/>
    <m/>
    <n v="0"/>
    <m/>
    <m/>
    <m/>
    <m/>
    <m/>
    <m/>
    <m/>
    <m/>
    <m/>
    <m/>
    <m/>
    <m/>
    <m/>
    <m/>
    <m/>
    <m/>
    <m/>
    <m/>
    <m/>
    <x v="11"/>
    <n v="0"/>
    <n v="0"/>
    <n v="0"/>
    <x v="0"/>
    <m/>
    <m/>
    <n v="117.7"/>
    <x v="0"/>
  </r>
  <r>
    <x v="51"/>
    <n v="50102"/>
    <x v="7916"/>
    <n v="1047"/>
    <n v="45793"/>
    <m/>
    <s v="Virginia S"/>
    <m/>
    <m/>
    <m/>
    <n v="0"/>
    <m/>
    <m/>
    <m/>
    <m/>
    <m/>
    <m/>
    <m/>
    <m/>
    <m/>
    <m/>
    <m/>
    <m/>
    <m/>
    <m/>
    <m/>
    <m/>
    <m/>
    <m/>
    <m/>
    <x v="11"/>
    <n v="0"/>
    <n v="0"/>
    <n v="0"/>
    <x v="0"/>
    <m/>
    <m/>
    <n v="104.7"/>
    <x v="0"/>
  </r>
  <r>
    <x v="51"/>
    <n v="50104"/>
    <x v="7917"/>
    <n v="394"/>
    <n v="45793"/>
    <m/>
    <s v="Virginia S"/>
    <n v="45803"/>
    <s v="OK"/>
    <m/>
    <n v="0"/>
    <s v="-"/>
    <n v="0"/>
    <s v="No"/>
    <s v="-"/>
    <s v="No"/>
    <n v="0"/>
    <n v="0"/>
    <n v="0"/>
    <n v="0"/>
    <n v="0"/>
    <n v="0"/>
    <n v="0"/>
    <s v="Diputación Provincial Zaragoza"/>
    <s v="No"/>
    <s v="No"/>
    <m/>
    <m/>
    <m/>
    <m/>
    <x v="11"/>
    <n v="0"/>
    <n v="0"/>
    <n v="16"/>
    <x v="2"/>
    <n v="0"/>
    <n v="0"/>
    <n v="39.4"/>
    <x v="0"/>
  </r>
  <r>
    <x v="51"/>
    <n v="50105"/>
    <x v="7918"/>
    <n v="430"/>
    <n v="45793"/>
    <m/>
    <s v="Virginia S"/>
    <m/>
    <m/>
    <m/>
    <n v="0"/>
    <m/>
    <m/>
    <m/>
    <m/>
    <m/>
    <m/>
    <m/>
    <m/>
    <m/>
    <m/>
    <m/>
    <m/>
    <m/>
    <m/>
    <m/>
    <m/>
    <m/>
    <m/>
    <m/>
    <x v="11"/>
    <n v="0"/>
    <n v="0"/>
    <n v="0"/>
    <x v="0"/>
    <m/>
    <m/>
    <n v="43"/>
    <x v="0"/>
  </r>
  <r>
    <x v="51"/>
    <n v="50106"/>
    <x v="7919"/>
    <n v="133"/>
    <n v="45793"/>
    <m/>
    <s v="Virginia S"/>
    <m/>
    <m/>
    <m/>
    <n v="0"/>
    <m/>
    <m/>
    <m/>
    <m/>
    <m/>
    <m/>
    <m/>
    <m/>
    <m/>
    <m/>
    <m/>
    <m/>
    <m/>
    <m/>
    <m/>
    <m/>
    <m/>
    <m/>
    <m/>
    <x v="11"/>
    <n v="0"/>
    <n v="0"/>
    <n v="0"/>
    <x v="0"/>
    <m/>
    <m/>
    <n v="13.3"/>
    <x v="0"/>
  </r>
  <r>
    <x v="51"/>
    <n v="50107"/>
    <x v="7920"/>
    <n v="1270"/>
    <n v="45793"/>
    <m/>
    <s v="Virginia S"/>
    <m/>
    <m/>
    <m/>
    <n v="0"/>
    <m/>
    <m/>
    <m/>
    <m/>
    <m/>
    <m/>
    <m/>
    <m/>
    <m/>
    <m/>
    <m/>
    <m/>
    <m/>
    <m/>
    <m/>
    <m/>
    <m/>
    <m/>
    <m/>
    <x v="11"/>
    <n v="0"/>
    <n v="0"/>
    <n v="0"/>
    <x v="0"/>
    <m/>
    <m/>
    <n v="127"/>
    <x v="0"/>
  </r>
  <r>
    <x v="51"/>
    <n v="50108"/>
    <x v="7921"/>
    <n v="55"/>
    <n v="45793"/>
    <m/>
    <s v="Virginia S"/>
    <m/>
    <m/>
    <m/>
    <n v="0"/>
    <m/>
    <m/>
    <m/>
    <m/>
    <m/>
    <m/>
    <m/>
    <m/>
    <m/>
    <m/>
    <m/>
    <m/>
    <m/>
    <m/>
    <m/>
    <m/>
    <m/>
    <m/>
    <m/>
    <x v="11"/>
    <n v="0"/>
    <n v="0"/>
    <n v="0"/>
    <x v="0"/>
    <m/>
    <m/>
    <n v="5.5"/>
    <x v="0"/>
  </r>
  <r>
    <x v="51"/>
    <n v="50109"/>
    <x v="7922"/>
    <n v="134"/>
    <n v="45793"/>
    <m/>
    <s v="Virginia S"/>
    <m/>
    <m/>
    <m/>
    <n v="0"/>
    <m/>
    <m/>
    <m/>
    <m/>
    <m/>
    <m/>
    <m/>
    <m/>
    <m/>
    <m/>
    <m/>
    <m/>
    <m/>
    <m/>
    <m/>
    <m/>
    <m/>
    <m/>
    <m/>
    <x v="11"/>
    <n v="0"/>
    <n v="0"/>
    <n v="0"/>
    <x v="0"/>
    <m/>
    <m/>
    <n v="13.4"/>
    <x v="0"/>
  </r>
  <r>
    <x v="51"/>
    <n v="50110"/>
    <x v="7923"/>
    <n v="361"/>
    <n v="45793"/>
    <m/>
    <s v="Virginia S"/>
    <m/>
    <m/>
    <m/>
    <n v="0"/>
    <m/>
    <m/>
    <m/>
    <m/>
    <m/>
    <m/>
    <m/>
    <m/>
    <m/>
    <m/>
    <m/>
    <m/>
    <m/>
    <m/>
    <m/>
    <m/>
    <m/>
    <m/>
    <m/>
    <x v="11"/>
    <n v="0"/>
    <n v="0"/>
    <n v="0"/>
    <x v="0"/>
    <m/>
    <m/>
    <n v="36.1"/>
    <x v="0"/>
  </r>
  <r>
    <x v="51"/>
    <n v="50111"/>
    <x v="7924"/>
    <n v="194"/>
    <n v="45793"/>
    <m/>
    <s v="Virginia S"/>
    <m/>
    <m/>
    <m/>
    <n v="0"/>
    <m/>
    <m/>
    <m/>
    <m/>
    <m/>
    <m/>
    <m/>
    <m/>
    <m/>
    <m/>
    <m/>
    <m/>
    <m/>
    <m/>
    <m/>
    <m/>
    <m/>
    <m/>
    <m/>
    <x v="11"/>
    <n v="0"/>
    <n v="0"/>
    <n v="0"/>
    <x v="0"/>
    <m/>
    <m/>
    <n v="19.399999999999999"/>
    <x v="0"/>
  </r>
  <r>
    <x v="51"/>
    <n v="50113"/>
    <x v="7925"/>
    <n v="763"/>
    <n v="45793"/>
    <m/>
    <s v="Virginia S"/>
    <m/>
    <m/>
    <m/>
    <n v="0"/>
    <m/>
    <m/>
    <m/>
    <m/>
    <m/>
    <m/>
    <m/>
    <m/>
    <m/>
    <m/>
    <m/>
    <m/>
    <m/>
    <m/>
    <m/>
    <m/>
    <m/>
    <m/>
    <m/>
    <x v="11"/>
    <n v="0"/>
    <n v="0"/>
    <n v="0"/>
    <x v="0"/>
    <m/>
    <m/>
    <n v="76.3"/>
    <x v="0"/>
  </r>
  <r>
    <x v="51"/>
    <n v="50114"/>
    <x v="7926"/>
    <n v="145"/>
    <n v="45793"/>
    <m/>
    <s v="Virginia S"/>
    <m/>
    <m/>
    <m/>
    <n v="0"/>
    <m/>
    <m/>
    <m/>
    <m/>
    <m/>
    <m/>
    <m/>
    <m/>
    <m/>
    <m/>
    <m/>
    <m/>
    <m/>
    <m/>
    <m/>
    <m/>
    <m/>
    <m/>
    <m/>
    <x v="11"/>
    <n v="0"/>
    <n v="0"/>
    <n v="0"/>
    <x v="0"/>
    <m/>
    <m/>
    <n v="14.5"/>
    <x v="0"/>
  </r>
  <r>
    <x v="51"/>
    <n v="50115"/>
    <x v="7927"/>
    <n v="4631"/>
    <n v="45793"/>
    <m/>
    <s v="Virginia S"/>
    <m/>
    <m/>
    <m/>
    <n v="0"/>
    <m/>
    <m/>
    <m/>
    <m/>
    <m/>
    <m/>
    <m/>
    <m/>
    <m/>
    <m/>
    <m/>
    <m/>
    <m/>
    <m/>
    <m/>
    <m/>
    <m/>
    <m/>
    <m/>
    <x v="11"/>
    <n v="0"/>
    <n v="0"/>
    <n v="0"/>
    <x v="0"/>
    <m/>
    <m/>
    <n v="463.1"/>
    <x v="0"/>
  </r>
  <r>
    <x v="51"/>
    <n v="50116"/>
    <x v="7928"/>
    <n v="209"/>
    <n v="45793"/>
    <m/>
    <s v="Virginia S"/>
    <m/>
    <m/>
    <m/>
    <n v="0"/>
    <m/>
    <m/>
    <m/>
    <m/>
    <m/>
    <m/>
    <m/>
    <m/>
    <m/>
    <m/>
    <m/>
    <m/>
    <m/>
    <m/>
    <m/>
    <m/>
    <m/>
    <m/>
    <m/>
    <x v="11"/>
    <n v="0"/>
    <n v="0"/>
    <n v="0"/>
    <x v="0"/>
    <m/>
    <m/>
    <n v="20.9"/>
    <x v="0"/>
  </r>
  <r>
    <x v="51"/>
    <n v="50117"/>
    <x v="7929"/>
    <n v="133"/>
    <n v="45793"/>
    <m/>
    <s v="Virginia S"/>
    <m/>
    <m/>
    <m/>
    <n v="0"/>
    <m/>
    <m/>
    <m/>
    <m/>
    <m/>
    <m/>
    <m/>
    <m/>
    <m/>
    <m/>
    <m/>
    <m/>
    <m/>
    <m/>
    <m/>
    <m/>
    <m/>
    <m/>
    <m/>
    <x v="11"/>
    <n v="0"/>
    <n v="0"/>
    <n v="0"/>
    <x v="0"/>
    <m/>
    <m/>
    <n v="13.3"/>
    <x v="0"/>
  </r>
  <r>
    <x v="51"/>
    <n v="50118"/>
    <x v="7930"/>
    <n v="2603"/>
    <n v="45793"/>
    <m/>
    <s v="Virginia S"/>
    <m/>
    <m/>
    <m/>
    <n v="0"/>
    <m/>
    <m/>
    <m/>
    <m/>
    <m/>
    <m/>
    <m/>
    <m/>
    <m/>
    <m/>
    <m/>
    <m/>
    <m/>
    <m/>
    <m/>
    <m/>
    <m/>
    <m/>
    <m/>
    <x v="11"/>
    <n v="0"/>
    <n v="0"/>
    <n v="0"/>
    <x v="0"/>
    <m/>
    <m/>
    <n v="260.3"/>
    <x v="0"/>
  </r>
  <r>
    <x v="51"/>
    <n v="50119"/>
    <x v="7931"/>
    <n v="986"/>
    <n v="45793"/>
    <m/>
    <s v="Virginia S"/>
    <m/>
    <m/>
    <m/>
    <n v="0"/>
    <m/>
    <m/>
    <m/>
    <m/>
    <m/>
    <m/>
    <m/>
    <m/>
    <m/>
    <m/>
    <m/>
    <m/>
    <m/>
    <m/>
    <m/>
    <m/>
    <m/>
    <m/>
    <m/>
    <x v="11"/>
    <n v="0"/>
    <n v="0"/>
    <n v="0"/>
    <x v="0"/>
    <m/>
    <m/>
    <n v="98.6"/>
    <x v="0"/>
  </r>
  <r>
    <x v="51"/>
    <n v="50120"/>
    <x v="7932"/>
    <n v="54"/>
    <n v="45793"/>
    <m/>
    <s v="Virginia S"/>
    <n v="45887"/>
    <s v="OK"/>
    <m/>
    <n v="25"/>
    <n v="45778"/>
    <n v="0"/>
    <s v="Sí"/>
    <n v="45842"/>
    <s v="No"/>
    <n v="0"/>
    <n v="0"/>
    <n v="0"/>
    <n v="0"/>
    <n v="0"/>
    <n v="0"/>
    <n v="0"/>
    <s v="No"/>
    <s v="No"/>
    <s v="No"/>
    <m/>
    <m/>
    <m/>
    <m/>
    <x v="11"/>
    <n v="0"/>
    <n v="0"/>
    <n v="16"/>
    <x v="2"/>
    <n v="0"/>
    <n v="0"/>
    <n v="5.4"/>
    <x v="3"/>
  </r>
  <r>
    <x v="51"/>
    <n v="50121"/>
    <x v="7933"/>
    <n v="306"/>
    <n v="45793"/>
    <m/>
    <s v="Virginia S"/>
    <m/>
    <m/>
    <m/>
    <n v="0"/>
    <m/>
    <m/>
    <m/>
    <m/>
    <m/>
    <m/>
    <m/>
    <m/>
    <m/>
    <m/>
    <m/>
    <m/>
    <m/>
    <m/>
    <m/>
    <m/>
    <m/>
    <m/>
    <m/>
    <x v="11"/>
    <n v="0"/>
    <n v="0"/>
    <n v="0"/>
    <x v="0"/>
    <m/>
    <m/>
    <n v="30.6"/>
    <x v="0"/>
  </r>
  <r>
    <x v="51"/>
    <n v="50122"/>
    <x v="7934"/>
    <n v="96"/>
    <n v="45793"/>
    <m/>
    <s v="Virginia S"/>
    <n v="45796"/>
    <s v="OK"/>
    <m/>
    <n v="40"/>
    <s v="-"/>
    <n v="0"/>
    <s v="No"/>
    <s v="-"/>
    <s v="No"/>
    <n v="0"/>
    <n v="0"/>
    <n v="0"/>
    <n v="0"/>
    <n v="0"/>
    <n v="0"/>
    <n v="0"/>
    <s v="No"/>
    <s v="No"/>
    <s v="No"/>
    <m/>
    <m/>
    <m/>
    <m/>
    <x v="11"/>
    <n v="0"/>
    <n v="0"/>
    <n v="16"/>
    <x v="2"/>
    <n v="0"/>
    <n v="0"/>
    <n v="9.6"/>
    <x v="3"/>
  </r>
  <r>
    <x v="51"/>
    <n v="50123"/>
    <x v="7935"/>
    <n v="632"/>
    <n v="45793"/>
    <m/>
    <s v="Virginia S"/>
    <m/>
    <m/>
    <m/>
    <n v="0"/>
    <m/>
    <m/>
    <m/>
    <m/>
    <m/>
    <m/>
    <m/>
    <m/>
    <m/>
    <m/>
    <m/>
    <m/>
    <m/>
    <m/>
    <m/>
    <m/>
    <m/>
    <m/>
    <m/>
    <x v="11"/>
    <n v="0"/>
    <n v="0"/>
    <n v="0"/>
    <x v="0"/>
    <m/>
    <m/>
    <n v="63.2"/>
    <x v="0"/>
  </r>
  <r>
    <x v="51"/>
    <n v="50124"/>
    <x v="7936"/>
    <n v="504"/>
    <n v="45793"/>
    <m/>
    <s v="Virginia S"/>
    <m/>
    <m/>
    <m/>
    <n v="0"/>
    <m/>
    <m/>
    <m/>
    <m/>
    <m/>
    <m/>
    <m/>
    <m/>
    <m/>
    <m/>
    <m/>
    <m/>
    <m/>
    <m/>
    <m/>
    <m/>
    <m/>
    <m/>
    <m/>
    <x v="11"/>
    <n v="0"/>
    <n v="0"/>
    <n v="0"/>
    <x v="0"/>
    <m/>
    <m/>
    <n v="50.4"/>
    <x v="0"/>
  </r>
  <r>
    <x v="51"/>
    <n v="50125"/>
    <x v="7937"/>
    <n v="372"/>
    <n v="45793"/>
    <m/>
    <s v="Virginia S"/>
    <m/>
    <m/>
    <m/>
    <n v="0"/>
    <m/>
    <m/>
    <m/>
    <m/>
    <m/>
    <m/>
    <m/>
    <m/>
    <m/>
    <m/>
    <m/>
    <m/>
    <m/>
    <m/>
    <m/>
    <m/>
    <m/>
    <m/>
    <m/>
    <x v="11"/>
    <n v="0"/>
    <n v="0"/>
    <n v="0"/>
    <x v="0"/>
    <m/>
    <m/>
    <n v="37.200000000000003"/>
    <x v="0"/>
  </r>
  <r>
    <x v="51"/>
    <n v="50126"/>
    <x v="7938"/>
    <n v="2727"/>
    <n v="45793"/>
    <m/>
    <s v="Virginia S"/>
    <m/>
    <m/>
    <m/>
    <n v="0"/>
    <m/>
    <m/>
    <m/>
    <m/>
    <m/>
    <m/>
    <m/>
    <m/>
    <m/>
    <m/>
    <m/>
    <m/>
    <m/>
    <m/>
    <m/>
    <m/>
    <m/>
    <m/>
    <m/>
    <x v="11"/>
    <n v="0"/>
    <n v="0"/>
    <n v="0"/>
    <x v="0"/>
    <m/>
    <m/>
    <n v="272.7"/>
    <x v="0"/>
  </r>
  <r>
    <x v="51"/>
    <n v="50128"/>
    <x v="7939"/>
    <n v="30"/>
    <n v="45793"/>
    <m/>
    <s v="Virginia S"/>
    <n v="45797"/>
    <s v="OK"/>
    <m/>
    <n v="40"/>
    <n v="2024"/>
    <n v="10"/>
    <s v="Sí"/>
    <n v="45762"/>
    <s v="Sí"/>
    <n v="10"/>
    <n v="0"/>
    <n v="0"/>
    <n v="0"/>
    <n v="0"/>
    <n v="0"/>
    <n v="0"/>
    <s v="Diputación Zaragoza (refugio de Movera)"/>
    <s v="No"/>
    <s v="No"/>
    <m/>
    <m/>
    <m/>
    <m/>
    <x v="11"/>
    <n v="0.1"/>
    <n v="4"/>
    <n v="16"/>
    <x v="2"/>
    <n v="0"/>
    <n v="0"/>
    <n v="3"/>
    <x v="3"/>
  </r>
  <r>
    <x v="51"/>
    <n v="50129"/>
    <x v="7940"/>
    <n v="295"/>
    <n v="45793"/>
    <m/>
    <s v="Virginia S"/>
    <m/>
    <m/>
    <m/>
    <n v="0"/>
    <m/>
    <m/>
    <m/>
    <m/>
    <m/>
    <m/>
    <m/>
    <m/>
    <m/>
    <m/>
    <m/>
    <m/>
    <m/>
    <m/>
    <m/>
    <m/>
    <m/>
    <m/>
    <m/>
    <x v="11"/>
    <n v="0"/>
    <n v="0"/>
    <n v="0"/>
    <x v="0"/>
    <m/>
    <m/>
    <n v="29.5"/>
    <x v="0"/>
  </r>
  <r>
    <x v="51"/>
    <n v="50130"/>
    <x v="7941"/>
    <n v="381"/>
    <n v="45793"/>
    <m/>
    <s v="Virginia S"/>
    <m/>
    <m/>
    <m/>
    <n v="0"/>
    <m/>
    <m/>
    <m/>
    <m/>
    <m/>
    <m/>
    <m/>
    <m/>
    <m/>
    <m/>
    <m/>
    <m/>
    <m/>
    <m/>
    <m/>
    <m/>
    <m/>
    <m/>
    <m/>
    <x v="11"/>
    <n v="0"/>
    <n v="0"/>
    <n v="0"/>
    <x v="0"/>
    <m/>
    <m/>
    <n v="38.1"/>
    <x v="0"/>
  </r>
  <r>
    <x v="51"/>
    <n v="50131"/>
    <x v="7942"/>
    <n v="292"/>
    <n v="45793"/>
    <m/>
    <s v="Virginia S"/>
    <m/>
    <m/>
    <m/>
    <n v="0"/>
    <m/>
    <m/>
    <m/>
    <m/>
    <m/>
    <m/>
    <m/>
    <m/>
    <m/>
    <m/>
    <m/>
    <m/>
    <m/>
    <m/>
    <m/>
    <m/>
    <m/>
    <m/>
    <m/>
    <x v="11"/>
    <n v="0"/>
    <n v="0"/>
    <n v="0"/>
    <x v="0"/>
    <m/>
    <m/>
    <n v="29.2"/>
    <x v="0"/>
  </r>
  <r>
    <x v="51"/>
    <n v="50132"/>
    <x v="7943"/>
    <n v="1132"/>
    <n v="45793"/>
    <m/>
    <s v="Virginia S"/>
    <n v="45796"/>
    <s v="OK"/>
    <m/>
    <n v="0"/>
    <s v="-"/>
    <n v="0"/>
    <s v="No"/>
    <s v="-"/>
    <s v="No"/>
    <n v="0"/>
    <n v="0"/>
    <n v="0"/>
    <n v="0"/>
    <n v="0"/>
    <n v="0"/>
    <n v="0"/>
    <s v="No"/>
    <s v="No"/>
    <s v="No"/>
    <m/>
    <m/>
    <m/>
    <m/>
    <x v="11"/>
    <n v="0"/>
    <n v="0"/>
    <n v="16"/>
    <x v="2"/>
    <n v="0"/>
    <n v="0"/>
    <n v="113.2"/>
    <x v="0"/>
  </r>
  <r>
    <x v="51"/>
    <n v="50133"/>
    <x v="7944"/>
    <n v="115"/>
    <n v="45793"/>
    <m/>
    <s v="Virginia S"/>
    <n v="45797"/>
    <s v="OK"/>
    <m/>
    <n v="0"/>
    <s v="-"/>
    <n v="0"/>
    <s v="No"/>
    <s v="-"/>
    <s v="No"/>
    <n v="0"/>
    <n v="0"/>
    <n v="0"/>
    <n v="0"/>
    <n v="0"/>
    <n v="0"/>
    <n v="0"/>
    <s v="Diputación Provincial Zaragoza"/>
    <s v="No"/>
    <s v="No"/>
    <m/>
    <m/>
    <m/>
    <m/>
    <x v="11"/>
    <n v="0"/>
    <n v="0"/>
    <n v="16"/>
    <x v="2"/>
    <n v="0"/>
    <n v="0"/>
    <n v="11.5"/>
    <x v="0"/>
  </r>
  <r>
    <x v="51"/>
    <n v="50134"/>
    <x v="7945"/>
    <n v="110"/>
    <n v="45793"/>
    <m/>
    <s v="Virginia S"/>
    <m/>
    <m/>
    <m/>
    <n v="0"/>
    <m/>
    <m/>
    <m/>
    <m/>
    <m/>
    <m/>
    <m/>
    <m/>
    <m/>
    <m/>
    <m/>
    <m/>
    <m/>
    <m/>
    <m/>
    <m/>
    <m/>
    <m/>
    <m/>
    <x v="11"/>
    <n v="0"/>
    <n v="0"/>
    <n v="0"/>
    <x v="0"/>
    <m/>
    <m/>
    <n v="11"/>
    <x v="0"/>
  </r>
  <r>
    <x v="51"/>
    <n v="50135"/>
    <x v="7946"/>
    <n v="98"/>
    <n v="45793"/>
    <m/>
    <s v="Virginia S"/>
    <m/>
    <m/>
    <m/>
    <n v="0"/>
    <m/>
    <m/>
    <m/>
    <m/>
    <m/>
    <m/>
    <m/>
    <m/>
    <m/>
    <m/>
    <m/>
    <m/>
    <m/>
    <m/>
    <m/>
    <m/>
    <m/>
    <m/>
    <m/>
    <x v="11"/>
    <n v="0"/>
    <n v="0"/>
    <n v="0"/>
    <x v="0"/>
    <m/>
    <m/>
    <n v="9.8000000000000007"/>
    <x v="0"/>
  </r>
  <r>
    <x v="51"/>
    <n v="50136"/>
    <x v="7947"/>
    <n v="599"/>
    <n v="45793"/>
    <m/>
    <s v="Virginia S"/>
    <m/>
    <m/>
    <m/>
    <n v="0"/>
    <m/>
    <m/>
    <m/>
    <m/>
    <m/>
    <m/>
    <m/>
    <m/>
    <m/>
    <m/>
    <m/>
    <m/>
    <m/>
    <m/>
    <m/>
    <m/>
    <m/>
    <m/>
    <m/>
    <x v="11"/>
    <n v="0"/>
    <n v="0"/>
    <n v="0"/>
    <x v="0"/>
    <m/>
    <m/>
    <n v="59.9"/>
    <x v="0"/>
  </r>
  <r>
    <x v="51"/>
    <n v="50138"/>
    <x v="7948"/>
    <n v="44"/>
    <n v="45796"/>
    <m/>
    <s v="Virginia S"/>
    <m/>
    <m/>
    <m/>
    <n v="0"/>
    <m/>
    <m/>
    <m/>
    <m/>
    <m/>
    <m/>
    <m/>
    <m/>
    <m/>
    <m/>
    <m/>
    <m/>
    <m/>
    <m/>
    <m/>
    <m/>
    <m/>
    <m/>
    <m/>
    <x v="11"/>
    <n v="0"/>
    <n v="0"/>
    <n v="0"/>
    <x v="0"/>
    <m/>
    <m/>
    <n v="4.4000000000000004"/>
    <x v="0"/>
  </r>
  <r>
    <x v="51"/>
    <n v="50137"/>
    <x v="7949"/>
    <n v="1090"/>
    <n v="45796"/>
    <m/>
    <s v="Virginia S"/>
    <m/>
    <m/>
    <m/>
    <n v="0"/>
    <m/>
    <m/>
    <m/>
    <m/>
    <m/>
    <m/>
    <m/>
    <m/>
    <m/>
    <m/>
    <m/>
    <m/>
    <m/>
    <m/>
    <m/>
    <m/>
    <m/>
    <m/>
    <m/>
    <x v="11"/>
    <n v="0"/>
    <n v="0"/>
    <n v="0"/>
    <x v="0"/>
    <m/>
    <m/>
    <n v="109"/>
    <x v="0"/>
  </r>
  <r>
    <x v="51"/>
    <n v="50139"/>
    <x v="7950"/>
    <n v="356"/>
    <n v="45796"/>
    <m/>
    <s v="Virginia S"/>
    <m/>
    <m/>
    <m/>
    <n v="0"/>
    <m/>
    <m/>
    <m/>
    <m/>
    <m/>
    <m/>
    <m/>
    <m/>
    <m/>
    <m/>
    <m/>
    <m/>
    <m/>
    <m/>
    <m/>
    <m/>
    <m/>
    <m/>
    <m/>
    <x v="11"/>
    <n v="0"/>
    <n v="0"/>
    <n v="0"/>
    <x v="0"/>
    <m/>
    <m/>
    <n v="35.6"/>
    <x v="0"/>
  </r>
  <r>
    <x v="51"/>
    <n v="50140"/>
    <x v="7951"/>
    <n v="192"/>
    <n v="45796"/>
    <m/>
    <s v="Virginia S"/>
    <m/>
    <m/>
    <m/>
    <n v="0"/>
    <m/>
    <m/>
    <m/>
    <m/>
    <m/>
    <m/>
    <m/>
    <m/>
    <m/>
    <m/>
    <m/>
    <m/>
    <m/>
    <m/>
    <m/>
    <m/>
    <m/>
    <m/>
    <m/>
    <x v="11"/>
    <n v="0"/>
    <n v="0"/>
    <n v="0"/>
    <x v="0"/>
    <m/>
    <m/>
    <n v="19.2"/>
    <x v="0"/>
  </r>
  <r>
    <x v="51"/>
    <n v="50141"/>
    <x v="7952"/>
    <n v="124"/>
    <n v="45796"/>
    <m/>
    <s v="Virginia S"/>
    <m/>
    <m/>
    <m/>
    <n v="0"/>
    <m/>
    <m/>
    <m/>
    <m/>
    <m/>
    <m/>
    <m/>
    <m/>
    <m/>
    <m/>
    <m/>
    <m/>
    <m/>
    <m/>
    <m/>
    <m/>
    <m/>
    <m/>
    <m/>
    <x v="11"/>
    <n v="0"/>
    <n v="0"/>
    <n v="0"/>
    <x v="0"/>
    <m/>
    <m/>
    <n v="12.4"/>
    <x v="0"/>
  </r>
  <r>
    <x v="51"/>
    <n v="50142"/>
    <x v="7953"/>
    <n v="27"/>
    <n v="45797"/>
    <m/>
    <s v="Virginia S"/>
    <m/>
    <m/>
    <m/>
    <n v="0"/>
    <m/>
    <m/>
    <m/>
    <m/>
    <m/>
    <m/>
    <m/>
    <m/>
    <m/>
    <m/>
    <m/>
    <m/>
    <m/>
    <m/>
    <m/>
    <m/>
    <m/>
    <m/>
    <m/>
    <x v="11"/>
    <n v="0"/>
    <n v="0"/>
    <n v="0"/>
    <x v="0"/>
    <m/>
    <m/>
    <n v="2.7"/>
    <x v="0"/>
  </r>
  <r>
    <x v="51"/>
    <n v="50143"/>
    <x v="7954"/>
    <n v="830"/>
    <n v="45797"/>
    <m/>
    <s v="Virginia S"/>
    <m/>
    <m/>
    <m/>
    <n v="0"/>
    <m/>
    <m/>
    <m/>
    <m/>
    <m/>
    <m/>
    <m/>
    <m/>
    <m/>
    <m/>
    <m/>
    <m/>
    <m/>
    <m/>
    <m/>
    <m/>
    <m/>
    <m/>
    <m/>
    <x v="11"/>
    <n v="0"/>
    <n v="0"/>
    <n v="0"/>
    <x v="0"/>
    <m/>
    <m/>
    <n v="83"/>
    <x v="0"/>
  </r>
  <r>
    <x v="51"/>
    <n v="50144"/>
    <x v="7955"/>
    <n v="45"/>
    <n v="45797"/>
    <m/>
    <s v="Virginia S"/>
    <m/>
    <m/>
    <m/>
    <n v="0"/>
    <m/>
    <m/>
    <m/>
    <m/>
    <m/>
    <m/>
    <m/>
    <m/>
    <m/>
    <m/>
    <m/>
    <m/>
    <m/>
    <m/>
    <m/>
    <m/>
    <m/>
    <m/>
    <m/>
    <x v="11"/>
    <n v="0"/>
    <n v="0"/>
    <n v="0"/>
    <x v="0"/>
    <m/>
    <m/>
    <n v="4.5"/>
    <x v="0"/>
  </r>
  <r>
    <x v="51"/>
    <n v="50146"/>
    <x v="7956"/>
    <n v="224"/>
    <n v="45797"/>
    <m/>
    <s v="Virginia S"/>
    <m/>
    <m/>
    <m/>
    <n v="0"/>
    <m/>
    <m/>
    <m/>
    <m/>
    <m/>
    <m/>
    <m/>
    <m/>
    <m/>
    <m/>
    <m/>
    <m/>
    <m/>
    <m/>
    <m/>
    <m/>
    <m/>
    <m/>
    <m/>
    <x v="11"/>
    <n v="0"/>
    <n v="0"/>
    <n v="0"/>
    <x v="0"/>
    <m/>
    <m/>
    <n v="22.4"/>
    <x v="0"/>
  </r>
  <r>
    <x v="51"/>
    <n v="50147"/>
    <x v="7957"/>
    <n v="1003"/>
    <n v="45797"/>
    <m/>
    <s v="Virginia S"/>
    <n v="45852"/>
    <s v="OK"/>
    <m/>
    <n v="0"/>
    <s v="-"/>
    <n v="0"/>
    <s v="Sí"/>
    <n v="45656"/>
    <s v="No"/>
    <n v="0"/>
    <n v="5000"/>
    <m/>
    <n v="1"/>
    <n v="0"/>
    <n v="0"/>
    <n v="0"/>
    <s v="Veterinaria de Alagón, Doña Ana María Sanjuan Benedí"/>
    <s v="Sí"/>
    <s v="Sí"/>
    <m/>
    <m/>
    <m/>
    <m/>
    <x v="11"/>
    <n v="0"/>
    <n v="0"/>
    <n v="15"/>
    <x v="1"/>
    <n v="4.9850448654037889"/>
    <m/>
    <n v="100.3"/>
    <x v="0"/>
  </r>
  <r>
    <x v="51"/>
    <n v="50148"/>
    <x v="7958"/>
    <n v="331"/>
    <n v="45797"/>
    <m/>
    <s v="Virginia S"/>
    <m/>
    <m/>
    <m/>
    <n v="0"/>
    <m/>
    <m/>
    <m/>
    <m/>
    <m/>
    <m/>
    <m/>
    <m/>
    <m/>
    <m/>
    <m/>
    <m/>
    <m/>
    <m/>
    <m/>
    <m/>
    <m/>
    <m/>
    <m/>
    <x v="11"/>
    <n v="0"/>
    <n v="0"/>
    <n v="0"/>
    <x v="0"/>
    <m/>
    <m/>
    <n v="33.1"/>
    <x v="0"/>
  </r>
  <r>
    <x v="51"/>
    <n v="50149"/>
    <x v="7959"/>
    <n v="41"/>
    <n v="45797"/>
    <m/>
    <s v="Virginia S"/>
    <m/>
    <m/>
    <m/>
    <n v="0"/>
    <m/>
    <m/>
    <m/>
    <m/>
    <m/>
    <m/>
    <m/>
    <m/>
    <m/>
    <m/>
    <m/>
    <m/>
    <m/>
    <m/>
    <m/>
    <m/>
    <m/>
    <m/>
    <m/>
    <x v="11"/>
    <n v="0"/>
    <n v="0"/>
    <n v="0"/>
    <x v="0"/>
    <m/>
    <m/>
    <n v="4.0999999999999996"/>
    <x v="0"/>
  </r>
  <r>
    <x v="51"/>
    <n v="50150"/>
    <x v="7960"/>
    <n v="862"/>
    <n v="45797"/>
    <m/>
    <s v="Virginia S"/>
    <m/>
    <m/>
    <m/>
    <n v="0"/>
    <m/>
    <m/>
    <m/>
    <m/>
    <m/>
    <m/>
    <m/>
    <m/>
    <m/>
    <m/>
    <m/>
    <m/>
    <m/>
    <m/>
    <m/>
    <m/>
    <m/>
    <m/>
    <m/>
    <x v="11"/>
    <n v="0"/>
    <n v="0"/>
    <n v="0"/>
    <x v="0"/>
    <m/>
    <m/>
    <n v="86.2"/>
    <x v="0"/>
  </r>
  <r>
    <x v="51"/>
    <n v="50151"/>
    <x v="7961"/>
    <n v="675"/>
    <n v="45797"/>
    <m/>
    <s v="Virginia S"/>
    <m/>
    <m/>
    <m/>
    <n v="0"/>
    <m/>
    <m/>
    <m/>
    <m/>
    <m/>
    <m/>
    <m/>
    <m/>
    <m/>
    <m/>
    <m/>
    <m/>
    <m/>
    <m/>
    <m/>
    <m/>
    <m/>
    <m/>
    <m/>
    <x v="11"/>
    <n v="0"/>
    <n v="0"/>
    <n v="0"/>
    <x v="0"/>
    <m/>
    <m/>
    <n v="67.5"/>
    <x v="0"/>
  </r>
  <r>
    <x v="51"/>
    <n v="50152"/>
    <x v="7962"/>
    <n v="2089"/>
    <n v="45797"/>
    <m/>
    <s v="Virginia S"/>
    <m/>
    <m/>
    <m/>
    <n v="0"/>
    <m/>
    <m/>
    <m/>
    <m/>
    <m/>
    <m/>
    <m/>
    <m/>
    <m/>
    <m/>
    <m/>
    <m/>
    <m/>
    <m/>
    <m/>
    <m/>
    <m/>
    <m/>
    <m/>
    <x v="11"/>
    <n v="0"/>
    <n v="0"/>
    <n v="0"/>
    <x v="0"/>
    <m/>
    <m/>
    <n v="208.9"/>
    <x v="0"/>
  </r>
  <r>
    <x v="51"/>
    <n v="50153"/>
    <x v="7963"/>
    <n v="1093"/>
    <n v="45797"/>
    <m/>
    <s v="Virginia S"/>
    <n v="45799"/>
    <s v="OK"/>
    <m/>
    <n v="80"/>
    <n v="2024"/>
    <n v="0"/>
    <s v="Sí"/>
    <n v="45625"/>
    <s v="No"/>
    <n v="0"/>
    <n v="20820"/>
    <n v="0"/>
    <n v="0"/>
    <n v="0"/>
    <n v="0"/>
    <n v="0"/>
    <s v="Diputación Provincial Zaragoza"/>
    <s v="No"/>
    <s v="No"/>
    <m/>
    <m/>
    <m/>
    <m/>
    <x v="11"/>
    <n v="0"/>
    <n v="0"/>
    <n v="16"/>
    <x v="2"/>
    <n v="19.048490393412624"/>
    <n v="0"/>
    <n v="109.3"/>
    <x v="1"/>
  </r>
  <r>
    <x v="51"/>
    <n v="50154"/>
    <x v="7964"/>
    <n v="171"/>
    <n v="45797"/>
    <m/>
    <s v="Virginia S"/>
    <m/>
    <m/>
    <m/>
    <n v="0"/>
    <m/>
    <m/>
    <m/>
    <m/>
    <m/>
    <m/>
    <m/>
    <m/>
    <m/>
    <m/>
    <m/>
    <m/>
    <m/>
    <m/>
    <m/>
    <m/>
    <m/>
    <m/>
    <m/>
    <x v="11"/>
    <n v="0"/>
    <n v="0"/>
    <n v="0"/>
    <x v="0"/>
    <m/>
    <m/>
    <n v="17.100000000000001"/>
    <x v="0"/>
  </r>
  <r>
    <x v="51"/>
    <n v="50155"/>
    <x v="7965"/>
    <n v="73"/>
    <n v="45797"/>
    <m/>
    <s v="Virginia S"/>
    <m/>
    <m/>
    <m/>
    <n v="0"/>
    <m/>
    <m/>
    <m/>
    <m/>
    <m/>
    <m/>
    <m/>
    <m/>
    <m/>
    <m/>
    <m/>
    <m/>
    <m/>
    <m/>
    <m/>
    <m/>
    <m/>
    <m/>
    <m/>
    <x v="11"/>
    <n v="0"/>
    <n v="0"/>
    <n v="0"/>
    <x v="0"/>
    <m/>
    <m/>
    <n v="7.3"/>
    <x v="0"/>
  </r>
  <r>
    <x v="51"/>
    <n v="50156"/>
    <x v="7966"/>
    <n v="279"/>
    <n v="45797"/>
    <m/>
    <s v="Virginia S"/>
    <m/>
    <m/>
    <m/>
    <n v="0"/>
    <m/>
    <m/>
    <m/>
    <m/>
    <m/>
    <m/>
    <m/>
    <m/>
    <m/>
    <m/>
    <m/>
    <m/>
    <m/>
    <m/>
    <m/>
    <m/>
    <m/>
    <m/>
    <m/>
    <x v="11"/>
    <n v="0"/>
    <n v="0"/>
    <n v="0"/>
    <x v="0"/>
    <m/>
    <m/>
    <n v="27.9"/>
    <x v="0"/>
  </r>
  <r>
    <x v="51"/>
    <n v="50160"/>
    <x v="7967"/>
    <n v="2951"/>
    <n v="45797"/>
    <m/>
    <s v="Virginia S"/>
    <m/>
    <m/>
    <m/>
    <n v="0"/>
    <m/>
    <m/>
    <m/>
    <m/>
    <m/>
    <m/>
    <m/>
    <m/>
    <m/>
    <m/>
    <m/>
    <m/>
    <m/>
    <m/>
    <m/>
    <m/>
    <m/>
    <m/>
    <m/>
    <x v="11"/>
    <n v="0"/>
    <n v="0"/>
    <n v="0"/>
    <x v="0"/>
    <m/>
    <m/>
    <n v="295.10000000000002"/>
    <x v="0"/>
  </r>
  <r>
    <x v="51"/>
    <n v="50157"/>
    <x v="7968"/>
    <n v="442"/>
    <n v="45797"/>
    <m/>
    <s v="Virginia S"/>
    <m/>
    <m/>
    <m/>
    <n v="0"/>
    <m/>
    <m/>
    <m/>
    <m/>
    <m/>
    <m/>
    <m/>
    <m/>
    <m/>
    <m/>
    <m/>
    <m/>
    <m/>
    <m/>
    <m/>
    <m/>
    <m/>
    <m/>
    <m/>
    <x v="11"/>
    <n v="0"/>
    <n v="0"/>
    <n v="0"/>
    <x v="0"/>
    <m/>
    <m/>
    <n v="44.2"/>
    <x v="0"/>
  </r>
  <r>
    <x v="51"/>
    <n v="50159"/>
    <x v="7969"/>
    <n v="915"/>
    <n v="45797"/>
    <m/>
    <s v="Virginia S"/>
    <m/>
    <m/>
    <m/>
    <n v="0"/>
    <m/>
    <m/>
    <m/>
    <m/>
    <m/>
    <m/>
    <m/>
    <m/>
    <m/>
    <m/>
    <m/>
    <m/>
    <m/>
    <m/>
    <m/>
    <m/>
    <m/>
    <m/>
    <m/>
    <x v="11"/>
    <n v="0"/>
    <n v="0"/>
    <n v="0"/>
    <x v="0"/>
    <m/>
    <m/>
    <n v="91.5"/>
    <x v="0"/>
  </r>
  <r>
    <x v="51"/>
    <n v="50161"/>
    <x v="7970"/>
    <n v="96"/>
    <n v="45797"/>
    <m/>
    <s v="Virginia S"/>
    <m/>
    <m/>
    <m/>
    <n v="0"/>
    <m/>
    <m/>
    <m/>
    <m/>
    <m/>
    <m/>
    <m/>
    <m/>
    <m/>
    <m/>
    <m/>
    <m/>
    <m/>
    <m/>
    <m/>
    <m/>
    <m/>
    <m/>
    <m/>
    <x v="11"/>
    <n v="0"/>
    <n v="0"/>
    <n v="0"/>
    <x v="0"/>
    <m/>
    <m/>
    <n v="9.6"/>
    <x v="0"/>
  </r>
  <r>
    <x v="51"/>
    <n v="50162"/>
    <x v="7971"/>
    <n v="161"/>
    <n v="45797"/>
    <m/>
    <s v="Virginia S"/>
    <m/>
    <m/>
    <m/>
    <n v="0"/>
    <m/>
    <m/>
    <m/>
    <m/>
    <m/>
    <m/>
    <m/>
    <m/>
    <m/>
    <m/>
    <m/>
    <m/>
    <m/>
    <m/>
    <m/>
    <m/>
    <m/>
    <m/>
    <m/>
    <x v="11"/>
    <n v="0"/>
    <n v="0"/>
    <n v="0"/>
    <x v="0"/>
    <m/>
    <m/>
    <n v="16.100000000000001"/>
    <x v="0"/>
  </r>
  <r>
    <x v="51"/>
    <n v="50163"/>
    <x v="7972"/>
    <n v="6371"/>
    <n v="45797"/>
    <m/>
    <s v="Virginia S"/>
    <m/>
    <m/>
    <m/>
    <n v="0"/>
    <m/>
    <m/>
    <m/>
    <m/>
    <m/>
    <m/>
    <m/>
    <m/>
    <m/>
    <m/>
    <m/>
    <m/>
    <m/>
    <m/>
    <m/>
    <m/>
    <m/>
    <m/>
    <m/>
    <x v="11"/>
    <n v="0"/>
    <n v="0"/>
    <n v="0"/>
    <x v="0"/>
    <m/>
    <m/>
    <n v="637.1"/>
    <x v="0"/>
  </r>
  <r>
    <x v="51"/>
    <n v="50902"/>
    <x v="7973"/>
    <n v="85"/>
    <n v="45797"/>
    <m/>
    <s v="Virginia S"/>
    <m/>
    <m/>
    <m/>
    <n v="0"/>
    <m/>
    <m/>
    <m/>
    <m/>
    <m/>
    <m/>
    <m/>
    <m/>
    <m/>
    <m/>
    <m/>
    <m/>
    <m/>
    <m/>
    <m/>
    <m/>
    <m/>
    <m/>
    <m/>
    <x v="11"/>
    <n v="0"/>
    <n v="0"/>
    <n v="0"/>
    <x v="0"/>
    <m/>
    <m/>
    <n v="8.5"/>
    <x v="0"/>
  </r>
  <r>
    <x v="51"/>
    <n v="50164"/>
    <x v="7974"/>
    <n v="457"/>
    <n v="45797"/>
    <m/>
    <s v="Virginia S"/>
    <m/>
    <m/>
    <m/>
    <n v="0"/>
    <m/>
    <m/>
    <m/>
    <m/>
    <m/>
    <m/>
    <m/>
    <m/>
    <m/>
    <m/>
    <m/>
    <m/>
    <m/>
    <m/>
    <m/>
    <m/>
    <m/>
    <m/>
    <m/>
    <x v="11"/>
    <n v="0"/>
    <n v="0"/>
    <n v="0"/>
    <x v="0"/>
    <m/>
    <m/>
    <n v="45.7"/>
    <x v="0"/>
  </r>
  <r>
    <x v="51"/>
    <n v="50165"/>
    <x v="7975"/>
    <n v="2232"/>
    <n v="45797"/>
    <m/>
    <s v="Virginia S"/>
    <m/>
    <m/>
    <m/>
    <n v="0"/>
    <m/>
    <m/>
    <m/>
    <m/>
    <m/>
    <m/>
    <m/>
    <m/>
    <m/>
    <m/>
    <m/>
    <m/>
    <m/>
    <m/>
    <m/>
    <m/>
    <m/>
    <m/>
    <m/>
    <x v="11"/>
    <n v="0"/>
    <n v="0"/>
    <n v="0"/>
    <x v="0"/>
    <m/>
    <m/>
    <n v="223.2"/>
    <x v="0"/>
  </r>
  <r>
    <x v="51"/>
    <n v="50166"/>
    <x v="7976"/>
    <n v="266"/>
    <n v="45797"/>
    <m/>
    <s v="Virginia S"/>
    <m/>
    <m/>
    <m/>
    <n v="0"/>
    <m/>
    <m/>
    <m/>
    <m/>
    <m/>
    <m/>
    <m/>
    <m/>
    <m/>
    <m/>
    <m/>
    <m/>
    <m/>
    <m/>
    <m/>
    <m/>
    <m/>
    <m/>
    <m/>
    <x v="11"/>
    <n v="0"/>
    <n v="0"/>
    <n v="0"/>
    <x v="0"/>
    <m/>
    <m/>
    <n v="26.6"/>
    <x v="0"/>
  </r>
  <r>
    <x v="51"/>
    <n v="50167"/>
    <x v="7977"/>
    <n v="206"/>
    <n v="45797"/>
    <m/>
    <s v="Virginia S"/>
    <m/>
    <m/>
    <m/>
    <n v="0"/>
    <m/>
    <m/>
    <m/>
    <m/>
    <m/>
    <m/>
    <m/>
    <m/>
    <m/>
    <m/>
    <m/>
    <m/>
    <m/>
    <m/>
    <m/>
    <m/>
    <m/>
    <m/>
    <m/>
    <x v="11"/>
    <n v="0"/>
    <n v="0"/>
    <n v="0"/>
    <x v="0"/>
    <m/>
    <m/>
    <n v="20.6"/>
    <x v="0"/>
  </r>
  <r>
    <x v="51"/>
    <n v="50168"/>
    <x v="7978"/>
    <n v="28"/>
    <n v="45797"/>
    <m/>
    <s v="Virginia S"/>
    <m/>
    <m/>
    <m/>
    <n v="0"/>
    <m/>
    <m/>
    <m/>
    <m/>
    <m/>
    <m/>
    <m/>
    <m/>
    <m/>
    <m/>
    <m/>
    <m/>
    <m/>
    <m/>
    <m/>
    <m/>
    <m/>
    <m/>
    <m/>
    <x v="11"/>
    <n v="0"/>
    <n v="0"/>
    <n v="0"/>
    <x v="0"/>
    <m/>
    <m/>
    <n v="2.8"/>
    <x v="0"/>
  </r>
  <r>
    <x v="51"/>
    <n v="50169"/>
    <x v="7979"/>
    <n v="403"/>
    <n v="45797"/>
    <m/>
    <s v="Virginia S"/>
    <m/>
    <m/>
    <m/>
    <n v="0"/>
    <m/>
    <m/>
    <m/>
    <m/>
    <m/>
    <m/>
    <m/>
    <m/>
    <m/>
    <m/>
    <m/>
    <m/>
    <m/>
    <m/>
    <m/>
    <m/>
    <m/>
    <m/>
    <m/>
    <x v="11"/>
    <n v="0"/>
    <n v="0"/>
    <n v="0"/>
    <x v="0"/>
    <m/>
    <m/>
    <n v="40.299999999999997"/>
    <x v="0"/>
  </r>
  <r>
    <x v="51"/>
    <n v="50170"/>
    <x v="7980"/>
    <n v="380"/>
    <n v="45797"/>
    <m/>
    <s v="Virginia S"/>
    <m/>
    <m/>
    <m/>
    <n v="0"/>
    <m/>
    <m/>
    <m/>
    <m/>
    <m/>
    <m/>
    <m/>
    <m/>
    <m/>
    <m/>
    <m/>
    <m/>
    <m/>
    <m/>
    <m/>
    <m/>
    <m/>
    <m/>
    <m/>
    <x v="11"/>
    <n v="0"/>
    <n v="0"/>
    <n v="0"/>
    <x v="0"/>
    <m/>
    <m/>
    <n v="38"/>
    <x v="0"/>
  </r>
  <r>
    <x v="51"/>
    <n v="50171"/>
    <x v="7981"/>
    <n v="118"/>
    <n v="45797"/>
    <m/>
    <s v="Virginia S"/>
    <m/>
    <m/>
    <m/>
    <n v="0"/>
    <m/>
    <m/>
    <m/>
    <m/>
    <m/>
    <m/>
    <m/>
    <m/>
    <m/>
    <m/>
    <m/>
    <m/>
    <m/>
    <m/>
    <m/>
    <m/>
    <m/>
    <m/>
    <m/>
    <x v="11"/>
    <n v="0"/>
    <n v="0"/>
    <n v="0"/>
    <x v="0"/>
    <m/>
    <m/>
    <n v="11.8"/>
    <x v="0"/>
  </r>
  <r>
    <x v="51"/>
    <n v="50172"/>
    <x v="7982"/>
    <n v="173"/>
    <n v="45797"/>
    <m/>
    <s v="Virginia S"/>
    <m/>
    <m/>
    <m/>
    <n v="0"/>
    <m/>
    <m/>
    <m/>
    <m/>
    <m/>
    <m/>
    <m/>
    <m/>
    <m/>
    <m/>
    <m/>
    <m/>
    <m/>
    <m/>
    <m/>
    <m/>
    <m/>
    <m/>
    <m/>
    <x v="11"/>
    <n v="0"/>
    <n v="0"/>
    <n v="0"/>
    <x v="0"/>
    <m/>
    <m/>
    <n v="17.3"/>
    <x v="0"/>
  </r>
  <r>
    <x v="51"/>
    <n v="50173"/>
    <x v="7983"/>
    <n v="152"/>
    <n v="45797"/>
    <m/>
    <s v="Virginia S"/>
    <m/>
    <m/>
    <m/>
    <n v="0"/>
    <m/>
    <m/>
    <m/>
    <m/>
    <m/>
    <m/>
    <m/>
    <m/>
    <m/>
    <m/>
    <m/>
    <m/>
    <m/>
    <m/>
    <m/>
    <m/>
    <m/>
    <m/>
    <m/>
    <x v="11"/>
    <n v="0"/>
    <n v="0"/>
    <n v="0"/>
    <x v="0"/>
    <m/>
    <m/>
    <n v="15.2"/>
    <x v="0"/>
  </r>
  <r>
    <x v="51"/>
    <n v="50174"/>
    <x v="7984"/>
    <n v="96"/>
    <n v="45797"/>
    <m/>
    <s v="Virginia S"/>
    <m/>
    <m/>
    <m/>
    <n v="0"/>
    <m/>
    <m/>
    <m/>
    <m/>
    <m/>
    <m/>
    <m/>
    <m/>
    <m/>
    <m/>
    <m/>
    <m/>
    <m/>
    <m/>
    <m/>
    <m/>
    <m/>
    <m/>
    <m/>
    <x v="11"/>
    <n v="0"/>
    <n v="0"/>
    <n v="0"/>
    <x v="0"/>
    <m/>
    <m/>
    <n v="9.6"/>
    <x v="0"/>
  </r>
  <r>
    <x v="51"/>
    <n v="50175"/>
    <x v="7985"/>
    <n v="1082"/>
    <n v="45797"/>
    <m/>
    <s v="Virginia S"/>
    <m/>
    <m/>
    <m/>
    <n v="0"/>
    <m/>
    <m/>
    <m/>
    <m/>
    <m/>
    <m/>
    <m/>
    <m/>
    <m/>
    <m/>
    <m/>
    <m/>
    <m/>
    <m/>
    <m/>
    <m/>
    <m/>
    <m/>
    <m/>
    <x v="11"/>
    <n v="0"/>
    <n v="0"/>
    <n v="0"/>
    <x v="0"/>
    <m/>
    <m/>
    <n v="108.2"/>
    <x v="0"/>
  </r>
  <r>
    <x v="51"/>
    <n v="50176"/>
    <x v="7986"/>
    <n v="235"/>
    <n v="45797"/>
    <m/>
    <s v="Virginia S"/>
    <m/>
    <m/>
    <m/>
    <n v="0"/>
    <m/>
    <m/>
    <m/>
    <m/>
    <m/>
    <m/>
    <m/>
    <m/>
    <m/>
    <m/>
    <m/>
    <m/>
    <m/>
    <m/>
    <m/>
    <m/>
    <m/>
    <m/>
    <m/>
    <x v="11"/>
    <n v="0"/>
    <n v="0"/>
    <n v="0"/>
    <x v="0"/>
    <m/>
    <m/>
    <n v="23.5"/>
    <x v="0"/>
  </r>
  <r>
    <x v="51"/>
    <n v="50177"/>
    <x v="7987"/>
    <n v="303"/>
    <n v="45797"/>
    <m/>
    <s v="Virginia S"/>
    <m/>
    <m/>
    <m/>
    <n v="0"/>
    <m/>
    <m/>
    <m/>
    <m/>
    <m/>
    <m/>
    <m/>
    <m/>
    <m/>
    <m/>
    <m/>
    <m/>
    <m/>
    <m/>
    <m/>
    <m/>
    <m/>
    <m/>
    <m/>
    <x v="11"/>
    <n v="0"/>
    <n v="0"/>
    <n v="0"/>
    <x v="0"/>
    <m/>
    <m/>
    <n v="30.3"/>
    <x v="0"/>
  </r>
  <r>
    <x v="51"/>
    <n v="50178"/>
    <x v="7988"/>
    <n v="269"/>
    <n v="45797"/>
    <m/>
    <s v="Virginia S"/>
    <m/>
    <m/>
    <m/>
    <n v="0"/>
    <m/>
    <m/>
    <m/>
    <m/>
    <m/>
    <m/>
    <m/>
    <m/>
    <m/>
    <m/>
    <m/>
    <m/>
    <m/>
    <m/>
    <m/>
    <m/>
    <m/>
    <m/>
    <m/>
    <x v="11"/>
    <n v="0"/>
    <n v="0"/>
    <n v="0"/>
    <x v="0"/>
    <m/>
    <m/>
    <n v="26.9"/>
    <x v="0"/>
  </r>
  <r>
    <x v="51"/>
    <n v="50179"/>
    <x v="7989"/>
    <n v="227"/>
    <n v="45797"/>
    <m/>
    <s v="Virginia S"/>
    <s v="-"/>
    <s v="OK"/>
    <m/>
    <n v="0"/>
    <s v="-"/>
    <n v="0"/>
    <s v="No"/>
    <s v="-"/>
    <s v="No"/>
    <n v="0"/>
    <n v="0"/>
    <n v="0"/>
    <n v="0"/>
    <n v="0"/>
    <n v="0"/>
    <n v="0"/>
    <s v="Diputación Provincial Zaragoza"/>
    <s v="No"/>
    <s v="No"/>
    <m/>
    <m/>
    <m/>
    <m/>
    <x v="11"/>
    <n v="0"/>
    <n v="0"/>
    <n v="16"/>
    <x v="2"/>
    <n v="0"/>
    <n v="0"/>
    <n v="22.7"/>
    <x v="0"/>
  </r>
  <r>
    <x v="51"/>
    <n v="50180"/>
    <x v="7990"/>
    <n v="130"/>
    <n v="45797"/>
    <m/>
    <s v="Virginia S"/>
    <m/>
    <m/>
    <m/>
    <n v="0"/>
    <m/>
    <m/>
    <m/>
    <m/>
    <m/>
    <m/>
    <m/>
    <m/>
    <m/>
    <m/>
    <m/>
    <m/>
    <m/>
    <m/>
    <m/>
    <m/>
    <m/>
    <m/>
    <m/>
    <x v="11"/>
    <n v="0"/>
    <n v="0"/>
    <n v="0"/>
    <x v="0"/>
    <m/>
    <m/>
    <n v="13"/>
    <x v="0"/>
  </r>
  <r>
    <x v="51"/>
    <n v="50181"/>
    <x v="7991"/>
    <n v="1474"/>
    <n v="45797"/>
    <m/>
    <s v="Virginia S"/>
    <m/>
    <m/>
    <m/>
    <n v="0"/>
    <m/>
    <m/>
    <m/>
    <m/>
    <m/>
    <m/>
    <m/>
    <m/>
    <m/>
    <m/>
    <m/>
    <m/>
    <m/>
    <m/>
    <m/>
    <m/>
    <m/>
    <m/>
    <m/>
    <x v="11"/>
    <n v="0"/>
    <n v="0"/>
    <n v="0"/>
    <x v="0"/>
    <m/>
    <m/>
    <n v="147.4"/>
    <x v="0"/>
  </r>
  <r>
    <x v="51"/>
    <n v="50182"/>
    <x v="7992"/>
    <n v="6564"/>
    <n v="45797"/>
    <m/>
    <s v="Virginia S"/>
    <s v="30/05 via mail, no he contestado - Me preguntan para qué quiero la info"/>
    <s v="FASE 2"/>
    <m/>
    <n v="0"/>
    <m/>
    <m/>
    <m/>
    <m/>
    <m/>
    <m/>
    <m/>
    <m/>
    <m/>
    <m/>
    <m/>
    <m/>
    <m/>
    <m/>
    <m/>
    <m/>
    <m/>
    <m/>
    <m/>
    <x v="11"/>
    <n v="0"/>
    <n v="0"/>
    <n v="0"/>
    <x v="0"/>
    <m/>
    <m/>
    <n v="656.4"/>
    <x v="0"/>
  </r>
  <r>
    <x v="51"/>
    <n v="50183"/>
    <x v="7993"/>
    <n v="361"/>
    <n v="45797"/>
    <m/>
    <s v="Virginia S"/>
    <m/>
    <m/>
    <m/>
    <n v="0"/>
    <m/>
    <m/>
    <m/>
    <m/>
    <m/>
    <m/>
    <m/>
    <m/>
    <m/>
    <m/>
    <m/>
    <m/>
    <m/>
    <m/>
    <m/>
    <m/>
    <m/>
    <m/>
    <m/>
    <x v="11"/>
    <n v="0"/>
    <n v="0"/>
    <n v="0"/>
    <x v="0"/>
    <m/>
    <m/>
    <n v="36.1"/>
    <x v="0"/>
  </r>
  <r>
    <x v="51"/>
    <n v="50184"/>
    <x v="7994"/>
    <n v="92"/>
    <n v="45797"/>
    <m/>
    <s v="Virginia S"/>
    <m/>
    <m/>
    <m/>
    <n v="0"/>
    <m/>
    <m/>
    <m/>
    <m/>
    <m/>
    <m/>
    <m/>
    <m/>
    <m/>
    <m/>
    <m/>
    <m/>
    <m/>
    <m/>
    <m/>
    <m/>
    <m/>
    <m/>
    <m/>
    <x v="11"/>
    <n v="0"/>
    <n v="0"/>
    <n v="0"/>
    <x v="0"/>
    <m/>
    <m/>
    <n v="9.1999999999999993"/>
    <x v="0"/>
  </r>
  <r>
    <x v="51"/>
    <n v="50185"/>
    <x v="7995"/>
    <n v="203"/>
    <n v="45797"/>
    <m/>
    <s v="Virginia S"/>
    <m/>
    <m/>
    <m/>
    <n v="0"/>
    <m/>
    <m/>
    <m/>
    <m/>
    <m/>
    <m/>
    <m/>
    <m/>
    <m/>
    <m/>
    <m/>
    <m/>
    <m/>
    <m/>
    <m/>
    <m/>
    <m/>
    <m/>
    <m/>
    <x v="11"/>
    <n v="0"/>
    <n v="0"/>
    <n v="0"/>
    <x v="0"/>
    <m/>
    <m/>
    <n v="20.3"/>
    <x v="0"/>
  </r>
  <r>
    <x v="51"/>
    <n v="50186"/>
    <x v="7996"/>
    <n v="39"/>
    <n v="45797"/>
    <m/>
    <s v="Virginia S"/>
    <m/>
    <m/>
    <m/>
    <n v="0"/>
    <m/>
    <m/>
    <m/>
    <m/>
    <m/>
    <m/>
    <m/>
    <m/>
    <m/>
    <m/>
    <m/>
    <m/>
    <m/>
    <m/>
    <m/>
    <m/>
    <m/>
    <m/>
    <m/>
    <x v="11"/>
    <n v="0"/>
    <n v="0"/>
    <n v="0"/>
    <x v="0"/>
    <m/>
    <m/>
    <n v="3.9"/>
    <x v="0"/>
  </r>
  <r>
    <x v="51"/>
    <n v="50187"/>
    <x v="7997"/>
    <n v="62"/>
    <n v="45797"/>
    <m/>
    <s v="Virginia S"/>
    <m/>
    <m/>
    <m/>
    <n v="0"/>
    <m/>
    <m/>
    <m/>
    <m/>
    <m/>
    <m/>
    <m/>
    <m/>
    <m/>
    <m/>
    <m/>
    <m/>
    <m/>
    <m/>
    <m/>
    <m/>
    <m/>
    <m/>
    <m/>
    <x v="11"/>
    <n v="0"/>
    <n v="0"/>
    <n v="0"/>
    <x v="0"/>
    <m/>
    <m/>
    <n v="6.2"/>
    <x v="0"/>
  </r>
  <r>
    <x v="51"/>
    <n v="50188"/>
    <x v="7998"/>
    <n v="39"/>
    <n v="45797"/>
    <m/>
    <s v="Virginia S"/>
    <m/>
    <m/>
    <m/>
    <n v="0"/>
    <m/>
    <m/>
    <m/>
    <m/>
    <m/>
    <m/>
    <m/>
    <m/>
    <m/>
    <m/>
    <m/>
    <m/>
    <m/>
    <m/>
    <m/>
    <m/>
    <m/>
    <m/>
    <m/>
    <x v="11"/>
    <n v="0"/>
    <n v="0"/>
    <n v="0"/>
    <x v="0"/>
    <m/>
    <m/>
    <n v="3.9"/>
    <x v="0"/>
  </r>
  <r>
    <x v="51"/>
    <n v="50189"/>
    <x v="7999"/>
    <n v="1012"/>
    <n v="45797"/>
    <m/>
    <s v="Virginia S"/>
    <m/>
    <m/>
    <m/>
    <n v="0"/>
    <m/>
    <m/>
    <m/>
    <m/>
    <m/>
    <m/>
    <m/>
    <m/>
    <m/>
    <m/>
    <m/>
    <m/>
    <m/>
    <m/>
    <m/>
    <m/>
    <m/>
    <m/>
    <m/>
    <x v="11"/>
    <n v="0"/>
    <n v="0"/>
    <n v="0"/>
    <x v="0"/>
    <m/>
    <m/>
    <n v="101.2"/>
    <x v="0"/>
  </r>
  <r>
    <x v="51"/>
    <n v="50190"/>
    <x v="8000"/>
    <n v="859"/>
    <n v="45797"/>
    <m/>
    <s v="Virginia S"/>
    <m/>
    <m/>
    <m/>
    <n v="0"/>
    <m/>
    <m/>
    <m/>
    <m/>
    <m/>
    <m/>
    <m/>
    <m/>
    <m/>
    <m/>
    <m/>
    <m/>
    <m/>
    <m/>
    <m/>
    <m/>
    <m/>
    <m/>
    <m/>
    <x v="11"/>
    <n v="0"/>
    <n v="0"/>
    <n v="0"/>
    <x v="0"/>
    <m/>
    <m/>
    <n v="85.9"/>
    <x v="0"/>
  </r>
  <r>
    <x v="51"/>
    <n v="50191"/>
    <x v="8001"/>
    <n v="502"/>
    <n v="45797"/>
    <m/>
    <s v="Virginia S"/>
    <n v="45798"/>
    <s v="OK"/>
    <m/>
    <n v="0"/>
    <s v="-"/>
    <n v="0"/>
    <s v="No"/>
    <s v="-"/>
    <s v="No"/>
    <n v="0"/>
    <n v="0"/>
    <n v="0"/>
    <n v="2"/>
    <n v="0"/>
    <n v="0"/>
    <n v="0"/>
    <s v="Diputación Provincial Zaragoza"/>
    <s v="No"/>
    <s v="No"/>
    <m/>
    <m/>
    <m/>
    <m/>
    <x v="11"/>
    <n v="0"/>
    <n v="0"/>
    <n v="16"/>
    <x v="2"/>
    <n v="0"/>
    <n v="0"/>
    <n v="50.2"/>
    <x v="0"/>
  </r>
  <r>
    <x v="51"/>
    <n v="50192"/>
    <x v="8002"/>
    <n v="306"/>
    <n v="45797"/>
    <m/>
    <s v="Virginia S"/>
    <m/>
    <m/>
    <m/>
    <n v="0"/>
    <m/>
    <m/>
    <m/>
    <m/>
    <m/>
    <m/>
    <m/>
    <m/>
    <m/>
    <m/>
    <m/>
    <m/>
    <m/>
    <m/>
    <m/>
    <m/>
    <m/>
    <m/>
    <m/>
    <x v="11"/>
    <n v="0"/>
    <n v="0"/>
    <n v="0"/>
    <x v="0"/>
    <m/>
    <m/>
    <n v="30.6"/>
    <x v="0"/>
  </r>
  <r>
    <x v="51"/>
    <n v="50193"/>
    <x v="8003"/>
    <n v="907"/>
    <n v="45797"/>
    <m/>
    <s v="Virginia S"/>
    <m/>
    <m/>
    <m/>
    <n v="0"/>
    <m/>
    <m/>
    <m/>
    <m/>
    <m/>
    <m/>
    <m/>
    <m/>
    <m/>
    <m/>
    <m/>
    <m/>
    <m/>
    <m/>
    <m/>
    <m/>
    <m/>
    <m/>
    <m/>
    <x v="11"/>
    <n v="0"/>
    <n v="0"/>
    <n v="0"/>
    <x v="0"/>
    <m/>
    <m/>
    <n v="90.7"/>
    <x v="0"/>
  </r>
  <r>
    <x v="51"/>
    <n v="50194"/>
    <x v="8004"/>
    <n v="111"/>
    <n v="45797"/>
    <m/>
    <s v="Virginia S"/>
    <m/>
    <m/>
    <m/>
    <n v="0"/>
    <m/>
    <m/>
    <m/>
    <m/>
    <m/>
    <m/>
    <m/>
    <m/>
    <m/>
    <m/>
    <m/>
    <m/>
    <m/>
    <m/>
    <m/>
    <m/>
    <m/>
    <m/>
    <m/>
    <x v="11"/>
    <n v="0"/>
    <n v="0"/>
    <n v="0"/>
    <x v="0"/>
    <m/>
    <m/>
    <n v="11.1"/>
    <x v="0"/>
  </r>
  <r>
    <x v="51"/>
    <n v="50195"/>
    <x v="8005"/>
    <n v="58"/>
    <n v="45797"/>
    <m/>
    <s v="Virginia S"/>
    <m/>
    <m/>
    <m/>
    <n v="0"/>
    <m/>
    <m/>
    <m/>
    <m/>
    <m/>
    <m/>
    <m/>
    <m/>
    <m/>
    <m/>
    <m/>
    <m/>
    <m/>
    <m/>
    <m/>
    <m/>
    <m/>
    <m/>
    <m/>
    <x v="11"/>
    <n v="0"/>
    <n v="0"/>
    <n v="0"/>
    <x v="0"/>
    <m/>
    <m/>
    <n v="5.8"/>
    <x v="0"/>
  </r>
  <r>
    <x v="51"/>
    <n v="50196"/>
    <x v="8006"/>
    <n v="101"/>
    <n v="45797"/>
    <m/>
    <s v="Virginia S"/>
    <m/>
    <m/>
    <m/>
    <n v="0"/>
    <m/>
    <m/>
    <m/>
    <m/>
    <m/>
    <m/>
    <m/>
    <m/>
    <m/>
    <m/>
    <m/>
    <m/>
    <m/>
    <m/>
    <m/>
    <m/>
    <m/>
    <m/>
    <m/>
    <x v="11"/>
    <n v="0"/>
    <n v="0"/>
    <n v="0"/>
    <x v="0"/>
    <m/>
    <m/>
    <n v="10.1"/>
    <x v="0"/>
  </r>
  <r>
    <x v="51"/>
    <n v="50197"/>
    <x v="8007"/>
    <n v="74"/>
    <n v="45797"/>
    <m/>
    <s v="Virginia S"/>
    <m/>
    <m/>
    <m/>
    <n v="0"/>
    <m/>
    <m/>
    <m/>
    <m/>
    <m/>
    <m/>
    <m/>
    <m/>
    <m/>
    <m/>
    <m/>
    <m/>
    <m/>
    <m/>
    <m/>
    <m/>
    <m/>
    <m/>
    <m/>
    <x v="11"/>
    <n v="0"/>
    <n v="0"/>
    <n v="0"/>
    <x v="0"/>
    <m/>
    <m/>
    <n v="7.4"/>
    <x v="0"/>
  </r>
  <r>
    <x v="51"/>
    <n v="50198"/>
    <x v="8008"/>
    <n v="44"/>
    <n v="45797"/>
    <m/>
    <s v="Virginia S"/>
    <m/>
    <m/>
    <m/>
    <n v="0"/>
    <m/>
    <m/>
    <m/>
    <m/>
    <m/>
    <m/>
    <m/>
    <m/>
    <m/>
    <m/>
    <m/>
    <m/>
    <m/>
    <m/>
    <m/>
    <m/>
    <m/>
    <m/>
    <m/>
    <x v="11"/>
    <n v="0"/>
    <n v="0"/>
    <n v="0"/>
    <x v="0"/>
    <m/>
    <m/>
    <n v="4.4000000000000004"/>
    <x v="0"/>
  </r>
  <r>
    <x v="51"/>
    <n v="50199"/>
    <x v="8009"/>
    <n v="428"/>
    <n v="45797"/>
    <m/>
    <s v="Virginia S"/>
    <n v="45827"/>
    <s v="OK"/>
    <m/>
    <n v="0"/>
    <s v="-"/>
    <n v="0"/>
    <s v="Sí"/>
    <n v="45691"/>
    <s v="No"/>
    <n v="0"/>
    <n v="0"/>
    <n v="0"/>
    <n v="0"/>
    <n v="0"/>
    <n v="0"/>
    <n v="0"/>
    <s v="Diputación Provincial Zaragoza"/>
    <s v="No"/>
    <s v="No"/>
    <m/>
    <m/>
    <m/>
    <m/>
    <x v="11"/>
    <n v="0"/>
    <n v="0"/>
    <n v="15"/>
    <x v="1"/>
    <n v="0"/>
    <n v="0"/>
    <n v="42.8"/>
    <x v="0"/>
  </r>
  <r>
    <x v="51"/>
    <n v="50200"/>
    <x v="8010"/>
    <n v="575"/>
    <n v="45797"/>
    <m/>
    <s v="Virginia S"/>
    <m/>
    <m/>
    <m/>
    <n v="0"/>
    <m/>
    <m/>
    <m/>
    <m/>
    <m/>
    <m/>
    <m/>
    <m/>
    <m/>
    <m/>
    <m/>
    <m/>
    <m/>
    <m/>
    <m/>
    <m/>
    <m/>
    <m/>
    <m/>
    <x v="11"/>
    <n v="0"/>
    <n v="0"/>
    <n v="0"/>
    <x v="0"/>
    <m/>
    <m/>
    <n v="57.5"/>
    <x v="0"/>
  </r>
  <r>
    <x v="51"/>
    <n v="50201"/>
    <x v="8011"/>
    <n v="607"/>
    <n v="45797"/>
    <m/>
    <s v="Virginia S"/>
    <m/>
    <m/>
    <m/>
    <n v="0"/>
    <m/>
    <m/>
    <m/>
    <m/>
    <m/>
    <m/>
    <m/>
    <m/>
    <m/>
    <m/>
    <m/>
    <m/>
    <m/>
    <m/>
    <m/>
    <m/>
    <m/>
    <m/>
    <m/>
    <x v="11"/>
    <n v="0"/>
    <n v="0"/>
    <n v="0"/>
    <x v="0"/>
    <m/>
    <m/>
    <n v="60.7"/>
    <x v="0"/>
  </r>
  <r>
    <x v="51"/>
    <n v="50202"/>
    <x v="8012"/>
    <n v="112"/>
    <n v="45797"/>
    <m/>
    <s v="Virginia S"/>
    <m/>
    <m/>
    <m/>
    <n v="0"/>
    <m/>
    <m/>
    <m/>
    <m/>
    <m/>
    <m/>
    <m/>
    <m/>
    <m/>
    <m/>
    <m/>
    <m/>
    <m/>
    <m/>
    <m/>
    <m/>
    <m/>
    <m/>
    <m/>
    <x v="11"/>
    <n v="0"/>
    <n v="0"/>
    <n v="0"/>
    <x v="0"/>
    <m/>
    <m/>
    <n v="11.2"/>
    <x v="0"/>
  </r>
  <r>
    <x v="51"/>
    <n v="50203"/>
    <x v="8013"/>
    <n v="1305"/>
    <n v="45797"/>
    <m/>
    <s v="Virginia S"/>
    <m/>
    <m/>
    <m/>
    <n v="0"/>
    <m/>
    <m/>
    <m/>
    <m/>
    <m/>
    <m/>
    <m/>
    <m/>
    <m/>
    <m/>
    <m/>
    <m/>
    <m/>
    <m/>
    <m/>
    <m/>
    <m/>
    <m/>
    <m/>
    <x v="11"/>
    <n v="0"/>
    <n v="0"/>
    <n v="0"/>
    <x v="0"/>
    <m/>
    <m/>
    <n v="130.5"/>
    <x v="0"/>
  </r>
  <r>
    <x v="51"/>
    <n v="50204"/>
    <x v="8014"/>
    <n v="3766"/>
    <n v="45797"/>
    <m/>
    <s v="Virginia S"/>
    <m/>
    <m/>
    <m/>
    <n v="0"/>
    <m/>
    <m/>
    <m/>
    <m/>
    <m/>
    <m/>
    <m/>
    <m/>
    <m/>
    <m/>
    <m/>
    <m/>
    <m/>
    <m/>
    <m/>
    <m/>
    <m/>
    <m/>
    <m/>
    <x v="11"/>
    <n v="0"/>
    <n v="0"/>
    <n v="0"/>
    <x v="0"/>
    <m/>
    <m/>
    <n v="376.6"/>
    <x v="0"/>
  </r>
  <r>
    <x v="51"/>
    <n v="50205"/>
    <x v="8015"/>
    <n v="113"/>
    <n v="45797"/>
    <m/>
    <s v="Virginia S"/>
    <m/>
    <m/>
    <m/>
    <n v="0"/>
    <m/>
    <m/>
    <m/>
    <m/>
    <m/>
    <m/>
    <m/>
    <m/>
    <m/>
    <m/>
    <m/>
    <m/>
    <m/>
    <m/>
    <m/>
    <m/>
    <m/>
    <m/>
    <m/>
    <x v="11"/>
    <n v="0"/>
    <n v="0"/>
    <n v="0"/>
    <x v="0"/>
    <m/>
    <m/>
    <n v="11.3"/>
    <x v="0"/>
  </r>
  <r>
    <x v="51"/>
    <n v="50206"/>
    <x v="8016"/>
    <n v="544"/>
    <n v="45797"/>
    <m/>
    <s v="Virginia S"/>
    <m/>
    <m/>
    <m/>
    <n v="0"/>
    <m/>
    <m/>
    <m/>
    <m/>
    <m/>
    <m/>
    <m/>
    <m/>
    <m/>
    <m/>
    <m/>
    <m/>
    <m/>
    <m/>
    <m/>
    <m/>
    <m/>
    <m/>
    <m/>
    <x v="11"/>
    <n v="0"/>
    <n v="0"/>
    <n v="0"/>
    <x v="0"/>
    <m/>
    <m/>
    <n v="54.4"/>
    <x v="0"/>
  </r>
  <r>
    <x v="51"/>
    <n v="50207"/>
    <x v="8017"/>
    <n v="97"/>
    <n v="45797"/>
    <m/>
    <s v="Virginia S"/>
    <m/>
    <m/>
    <m/>
    <n v="0"/>
    <m/>
    <m/>
    <m/>
    <m/>
    <m/>
    <m/>
    <m/>
    <m/>
    <m/>
    <m/>
    <m/>
    <m/>
    <m/>
    <m/>
    <m/>
    <m/>
    <m/>
    <m/>
    <m/>
    <x v="11"/>
    <n v="0"/>
    <n v="0"/>
    <n v="0"/>
    <x v="0"/>
    <m/>
    <m/>
    <n v="9.6999999999999993"/>
    <x v="0"/>
  </r>
  <r>
    <x v="51"/>
    <n v="50208"/>
    <x v="8018"/>
    <n v="2446"/>
    <n v="45797"/>
    <m/>
    <s v="Virginia S"/>
    <m/>
    <m/>
    <m/>
    <n v="0"/>
    <m/>
    <m/>
    <m/>
    <m/>
    <m/>
    <m/>
    <m/>
    <m/>
    <m/>
    <m/>
    <m/>
    <m/>
    <m/>
    <m/>
    <m/>
    <m/>
    <m/>
    <m/>
    <m/>
    <x v="11"/>
    <n v="0"/>
    <n v="0"/>
    <n v="0"/>
    <x v="0"/>
    <m/>
    <m/>
    <n v="244.6"/>
    <x v="0"/>
  </r>
  <r>
    <x v="51"/>
    <n v="50209"/>
    <x v="8019"/>
    <n v="4551"/>
    <n v="45797"/>
    <m/>
    <s v="Virginia S"/>
    <n v="45821"/>
    <s v="OK"/>
    <m/>
    <n v="408"/>
    <s v="-"/>
    <n v="50"/>
    <s v="Sí?"/>
    <s v="?"/>
    <s v="No"/>
    <n v="0"/>
    <n v="4000"/>
    <m/>
    <n v="0"/>
    <n v="0"/>
    <n v="0"/>
    <n v="0"/>
    <s v="No"/>
    <s v="No"/>
    <s v="No"/>
    <m/>
    <m/>
    <m/>
    <m/>
    <x v="11"/>
    <n v="0.5"/>
    <n v="204"/>
    <n v="15"/>
    <x v="1"/>
    <n v="0.87892770819600086"/>
    <m/>
    <n v="455.1"/>
    <x v="1"/>
  </r>
  <r>
    <x v="51"/>
    <n v="50210"/>
    <x v="8020"/>
    <n v="37"/>
    <n v="45797"/>
    <m/>
    <s v="Virginia S"/>
    <m/>
    <m/>
    <m/>
    <n v="0"/>
    <m/>
    <m/>
    <m/>
    <m/>
    <m/>
    <m/>
    <m/>
    <m/>
    <m/>
    <m/>
    <m/>
    <m/>
    <m/>
    <m/>
    <m/>
    <m/>
    <m/>
    <m/>
    <m/>
    <x v="11"/>
    <n v="0"/>
    <n v="0"/>
    <n v="0"/>
    <x v="0"/>
    <m/>
    <m/>
    <n v="3.7"/>
    <x v="0"/>
  </r>
  <r>
    <x v="51"/>
    <n v="50211"/>
    <x v="8021"/>
    <n v="382"/>
    <n v="45818"/>
    <m/>
    <s v="Virginia S"/>
    <m/>
    <m/>
    <m/>
    <n v="0"/>
    <m/>
    <m/>
    <m/>
    <m/>
    <m/>
    <m/>
    <m/>
    <m/>
    <m/>
    <m/>
    <m/>
    <m/>
    <m/>
    <m/>
    <m/>
    <m/>
    <m/>
    <m/>
    <m/>
    <x v="11"/>
    <n v="0"/>
    <n v="0"/>
    <n v="0"/>
    <x v="0"/>
    <m/>
    <m/>
    <n v="38.200000000000003"/>
    <x v="0"/>
  </r>
  <r>
    <x v="51"/>
    <n v="50212"/>
    <x v="8022"/>
    <n v="30"/>
    <n v="45818"/>
    <m/>
    <s v="Virginia S"/>
    <m/>
    <m/>
    <m/>
    <n v="0"/>
    <m/>
    <m/>
    <m/>
    <m/>
    <m/>
    <m/>
    <m/>
    <m/>
    <m/>
    <m/>
    <m/>
    <m/>
    <m/>
    <m/>
    <m/>
    <m/>
    <m/>
    <m/>
    <m/>
    <x v="11"/>
    <n v="0"/>
    <n v="0"/>
    <n v="0"/>
    <x v="0"/>
    <m/>
    <m/>
    <n v="3"/>
    <x v="0"/>
  </r>
  <r>
    <x v="51"/>
    <n v="50213"/>
    <x v="8023"/>
    <n v="111"/>
    <n v="45818"/>
    <m/>
    <s v="Virginia S"/>
    <n v="45819"/>
    <s v="OK"/>
    <m/>
    <n v="0"/>
    <s v="-"/>
    <n v="0"/>
    <s v="No"/>
    <s v="-"/>
    <s v="No"/>
    <n v="0"/>
    <n v="0"/>
    <n v="0"/>
    <n v="0"/>
    <n v="0"/>
    <n v="0"/>
    <n v="0"/>
    <s v="Diputación Provincial Zaragoza"/>
    <s v="No"/>
    <s v="No"/>
    <m/>
    <m/>
    <m/>
    <m/>
    <x v="11"/>
    <n v="0"/>
    <n v="0"/>
    <n v="16"/>
    <x v="2"/>
    <n v="0"/>
    <n v="0"/>
    <n v="11.1"/>
    <x v="0"/>
  </r>
  <r>
    <x v="51"/>
    <n v="50214"/>
    <x v="8024"/>
    <n v="24"/>
    <n v="45818"/>
    <m/>
    <s v="Virginia S"/>
    <m/>
    <m/>
    <m/>
    <n v="0"/>
    <m/>
    <m/>
    <m/>
    <m/>
    <m/>
    <m/>
    <m/>
    <m/>
    <m/>
    <m/>
    <m/>
    <m/>
    <m/>
    <m/>
    <m/>
    <m/>
    <m/>
    <m/>
    <m/>
    <x v="11"/>
    <n v="0"/>
    <n v="0"/>
    <n v="0"/>
    <x v="0"/>
    <m/>
    <m/>
    <n v="2.4"/>
    <x v="0"/>
  </r>
  <r>
    <x v="51"/>
    <n v="50215"/>
    <x v="8025"/>
    <n v="24"/>
    <n v="45818"/>
    <m/>
    <s v="Virginia S"/>
    <m/>
    <m/>
    <m/>
    <n v="0"/>
    <m/>
    <m/>
    <m/>
    <m/>
    <m/>
    <m/>
    <m/>
    <m/>
    <m/>
    <m/>
    <m/>
    <m/>
    <m/>
    <m/>
    <m/>
    <m/>
    <m/>
    <m/>
    <m/>
    <x v="11"/>
    <n v="0"/>
    <n v="0"/>
    <n v="0"/>
    <x v="0"/>
    <m/>
    <m/>
    <n v="2.4"/>
    <x v="0"/>
  </r>
  <r>
    <x v="51"/>
    <n v="50216"/>
    <x v="8026"/>
    <n v="249"/>
    <n v="45818"/>
    <m/>
    <s v="Virginia S"/>
    <m/>
    <m/>
    <m/>
    <n v="0"/>
    <m/>
    <m/>
    <m/>
    <m/>
    <m/>
    <m/>
    <m/>
    <m/>
    <m/>
    <m/>
    <m/>
    <m/>
    <m/>
    <m/>
    <m/>
    <m/>
    <m/>
    <m/>
    <m/>
    <x v="11"/>
    <n v="0"/>
    <n v="0"/>
    <n v="0"/>
    <x v="0"/>
    <m/>
    <m/>
    <n v="24.9"/>
    <x v="0"/>
  </r>
  <r>
    <x v="51"/>
    <n v="50217"/>
    <x v="8027"/>
    <n v="546"/>
    <n v="45818"/>
    <m/>
    <s v="Virginia S"/>
    <m/>
    <m/>
    <m/>
    <n v="0"/>
    <m/>
    <m/>
    <m/>
    <m/>
    <m/>
    <m/>
    <m/>
    <m/>
    <m/>
    <m/>
    <m/>
    <m/>
    <m/>
    <m/>
    <m/>
    <m/>
    <m/>
    <m/>
    <m/>
    <x v="11"/>
    <n v="0"/>
    <n v="0"/>
    <n v="0"/>
    <x v="0"/>
    <m/>
    <m/>
    <n v="54.6"/>
    <x v="0"/>
  </r>
  <r>
    <x v="51"/>
    <n v="50218"/>
    <x v="8028"/>
    <n v="136"/>
    <n v="45818"/>
    <m/>
    <s v="Virginia S"/>
    <m/>
    <m/>
    <m/>
    <n v="0"/>
    <m/>
    <m/>
    <m/>
    <m/>
    <m/>
    <m/>
    <m/>
    <m/>
    <m/>
    <m/>
    <m/>
    <m/>
    <m/>
    <m/>
    <m/>
    <m/>
    <m/>
    <m/>
    <m/>
    <x v="11"/>
    <n v="0"/>
    <n v="0"/>
    <n v="0"/>
    <x v="0"/>
    <m/>
    <m/>
    <n v="13.6"/>
    <x v="0"/>
  </r>
  <r>
    <x v="51"/>
    <n v="50219"/>
    <x v="8029"/>
    <n v="6426"/>
    <n v="45818"/>
    <m/>
    <s v="Virginia S"/>
    <m/>
    <m/>
    <m/>
    <n v="0"/>
    <m/>
    <m/>
    <m/>
    <m/>
    <m/>
    <m/>
    <m/>
    <m/>
    <m/>
    <m/>
    <m/>
    <m/>
    <m/>
    <m/>
    <m/>
    <m/>
    <m/>
    <m/>
    <m/>
    <x v="11"/>
    <n v="0"/>
    <n v="0"/>
    <n v="0"/>
    <x v="0"/>
    <m/>
    <m/>
    <n v="642.6"/>
    <x v="0"/>
  </r>
  <r>
    <x v="51"/>
    <n v="50220"/>
    <x v="8030"/>
    <n v="42"/>
    <n v="45818"/>
    <m/>
    <s v="Virginia S"/>
    <m/>
    <m/>
    <m/>
    <n v="0"/>
    <m/>
    <m/>
    <m/>
    <m/>
    <m/>
    <m/>
    <m/>
    <m/>
    <m/>
    <m/>
    <m/>
    <m/>
    <m/>
    <m/>
    <m/>
    <m/>
    <m/>
    <m/>
    <m/>
    <x v="11"/>
    <n v="0"/>
    <n v="0"/>
    <n v="0"/>
    <x v="0"/>
    <m/>
    <m/>
    <n v="4.2"/>
    <x v="0"/>
  </r>
  <r>
    <x v="51"/>
    <n v="50221"/>
    <x v="8031"/>
    <n v="29"/>
    <n v="45818"/>
    <m/>
    <s v="Virginia S"/>
    <m/>
    <m/>
    <m/>
    <n v="0"/>
    <m/>
    <m/>
    <m/>
    <m/>
    <m/>
    <m/>
    <m/>
    <m/>
    <m/>
    <m/>
    <m/>
    <m/>
    <m/>
    <m/>
    <m/>
    <m/>
    <m/>
    <m/>
    <m/>
    <x v="11"/>
    <n v="0"/>
    <n v="0"/>
    <n v="0"/>
    <x v="0"/>
    <m/>
    <m/>
    <n v="2.9"/>
    <x v="0"/>
  </r>
  <r>
    <x v="51"/>
    <n v="50222"/>
    <x v="8032"/>
    <n v="1884"/>
    <n v="45904"/>
    <m/>
    <s v="AnaHerns"/>
    <n v="45919"/>
    <s v="OK"/>
    <m/>
    <n v="0"/>
    <n v="0"/>
    <n v="0"/>
    <s v="no"/>
    <n v="0"/>
    <s v="no"/>
    <n v="0"/>
    <n v="0"/>
    <n v="0"/>
    <n v="3"/>
    <n v="0"/>
    <n v="0"/>
    <n v="0"/>
    <s v="Convenio Marco de colaboración con la Diputación Provincial de Zaragoza de 23 de febrero de 2023."/>
    <s v="si, personal municipal "/>
    <s v="no"/>
    <m/>
    <m/>
    <m/>
    <m/>
    <x v="11"/>
    <n v="0"/>
    <n v="0"/>
    <n v="15"/>
    <x v="1"/>
    <n v="0"/>
    <n v="0"/>
    <n v="188.4"/>
    <x v="0"/>
  </r>
  <r>
    <x v="51"/>
    <n v="50223"/>
    <x v="8033"/>
    <n v="1023"/>
    <n v="45904"/>
    <n v="45943"/>
    <s v="AnaHerns"/>
    <s v="REGAGE25e00076891792"/>
    <m/>
    <m/>
    <n v="0"/>
    <m/>
    <m/>
    <m/>
    <m/>
    <m/>
    <m/>
    <m/>
    <m/>
    <m/>
    <m/>
    <m/>
    <m/>
    <m/>
    <m/>
    <m/>
    <m/>
    <m/>
    <m/>
    <m/>
    <x v="11"/>
    <n v="0"/>
    <n v="0"/>
    <n v="0"/>
    <x v="0"/>
    <m/>
    <m/>
    <n v="102.3"/>
    <x v="0"/>
  </r>
  <r>
    <x v="51"/>
    <n v="50224"/>
    <x v="8034"/>
    <n v="73"/>
    <n v="45904"/>
    <m/>
    <s v="AnaHerns"/>
    <m/>
    <m/>
    <m/>
    <n v="0"/>
    <m/>
    <m/>
    <m/>
    <m/>
    <m/>
    <m/>
    <m/>
    <m/>
    <m/>
    <m/>
    <m/>
    <m/>
    <m/>
    <m/>
    <m/>
    <m/>
    <m/>
    <m/>
    <m/>
    <x v="11"/>
    <n v="0"/>
    <n v="0"/>
    <n v="0"/>
    <x v="0"/>
    <m/>
    <m/>
    <n v="7.3"/>
    <x v="0"/>
  </r>
  <r>
    <x v="51"/>
    <n v="50225"/>
    <x v="8035"/>
    <n v="2949"/>
    <n v="45904"/>
    <n v="45943"/>
    <s v="AnaHerns"/>
    <s v="REGAGE25e00076892128"/>
    <m/>
    <m/>
    <n v="0"/>
    <m/>
    <m/>
    <m/>
    <m/>
    <m/>
    <m/>
    <m/>
    <m/>
    <m/>
    <m/>
    <m/>
    <m/>
    <m/>
    <m/>
    <m/>
    <m/>
    <m/>
    <m/>
    <m/>
    <x v="11"/>
    <n v="0"/>
    <n v="0"/>
    <n v="0"/>
    <x v="0"/>
    <m/>
    <m/>
    <n v="294.89999999999998"/>
    <x v="0"/>
  </r>
  <r>
    <x v="51"/>
    <n v="50227"/>
    <x v="8036"/>
    <n v="145"/>
    <n v="45904"/>
    <m/>
    <s v="AnaHerns"/>
    <m/>
    <m/>
    <m/>
    <n v="0"/>
    <m/>
    <m/>
    <m/>
    <m/>
    <m/>
    <m/>
    <m/>
    <m/>
    <m/>
    <m/>
    <m/>
    <m/>
    <m/>
    <m/>
    <m/>
    <m/>
    <m/>
    <m/>
    <m/>
    <x v="11"/>
    <n v="0"/>
    <n v="0"/>
    <n v="0"/>
    <x v="0"/>
    <m/>
    <m/>
    <n v="14.5"/>
    <x v="0"/>
  </r>
  <r>
    <x v="51"/>
    <n v="50228"/>
    <x v="8037"/>
    <n v="325"/>
    <n v="45904"/>
    <m/>
    <s v="AnaHerns"/>
    <m/>
    <m/>
    <m/>
    <n v="0"/>
    <m/>
    <m/>
    <m/>
    <m/>
    <m/>
    <m/>
    <m/>
    <m/>
    <m/>
    <m/>
    <m/>
    <m/>
    <m/>
    <m/>
    <m/>
    <m/>
    <m/>
    <m/>
    <m/>
    <x v="11"/>
    <n v="0"/>
    <n v="0"/>
    <n v="0"/>
    <x v="0"/>
    <m/>
    <m/>
    <n v="32.5"/>
    <x v="0"/>
  </r>
  <r>
    <x v="51"/>
    <n v="50229"/>
    <x v="8038"/>
    <n v="66"/>
    <n v="45905"/>
    <m/>
    <s v="AnaHerns"/>
    <m/>
    <m/>
    <m/>
    <n v="0"/>
    <m/>
    <m/>
    <m/>
    <m/>
    <m/>
    <m/>
    <m/>
    <m/>
    <m/>
    <m/>
    <m/>
    <m/>
    <m/>
    <m/>
    <m/>
    <m/>
    <m/>
    <m/>
    <m/>
    <x v="11"/>
    <n v="0"/>
    <n v="0"/>
    <n v="0"/>
    <x v="0"/>
    <m/>
    <m/>
    <n v="6.6"/>
    <x v="0"/>
  </r>
  <r>
    <x v="51"/>
    <n v="50241"/>
    <x v="8039"/>
    <n v="691"/>
    <n v="45906"/>
    <s v="28/11/2025 RT_3007437613/2025"/>
    <s v="AnaHerns"/>
    <m/>
    <s v="FASE 2"/>
    <m/>
    <n v="0"/>
    <m/>
    <m/>
    <m/>
    <m/>
    <m/>
    <m/>
    <m/>
    <m/>
    <m/>
    <m/>
    <m/>
    <m/>
    <m/>
    <m/>
    <m/>
    <m/>
    <m/>
    <m/>
    <m/>
    <x v="11"/>
    <n v="0"/>
    <n v="0"/>
    <n v="0"/>
    <x v="0"/>
    <m/>
    <m/>
    <n v="69.099999999999994"/>
    <x v="0"/>
  </r>
  <r>
    <x v="51"/>
    <n v="50230"/>
    <x v="8040"/>
    <n v="1258"/>
    <n v="45905"/>
    <n v="45943"/>
    <s v="AnaHerns"/>
    <s v="REGAGE25e00076892768"/>
    <s v="En reg solo enviado, no recibido"/>
    <m/>
    <n v="0"/>
    <m/>
    <m/>
    <m/>
    <m/>
    <m/>
    <m/>
    <m/>
    <m/>
    <m/>
    <m/>
    <m/>
    <m/>
    <m/>
    <m/>
    <m/>
    <m/>
    <m/>
    <m/>
    <m/>
    <x v="11"/>
    <n v="0"/>
    <n v="0"/>
    <n v="0"/>
    <x v="0"/>
    <m/>
    <m/>
    <n v="125.8"/>
    <x v="0"/>
  </r>
  <r>
    <x v="51"/>
    <n v="50231"/>
    <x v="8041"/>
    <n v="359"/>
    <n v="45906"/>
    <m/>
    <s v="AnaHerns"/>
    <m/>
    <m/>
    <m/>
    <n v="0"/>
    <m/>
    <m/>
    <m/>
    <m/>
    <m/>
    <m/>
    <m/>
    <m/>
    <m/>
    <m/>
    <m/>
    <m/>
    <m/>
    <m/>
    <m/>
    <m/>
    <m/>
    <m/>
    <m/>
    <x v="11"/>
    <n v="0"/>
    <n v="0"/>
    <n v="0"/>
    <x v="0"/>
    <m/>
    <m/>
    <n v="35.9"/>
    <x v="0"/>
  </r>
  <r>
    <x v="51"/>
    <n v="50232"/>
    <x v="8042"/>
    <n v="194"/>
    <n v="45906"/>
    <m/>
    <s v="AnaHerns"/>
    <m/>
    <m/>
    <m/>
    <n v="0"/>
    <m/>
    <m/>
    <m/>
    <m/>
    <m/>
    <m/>
    <m/>
    <m/>
    <m/>
    <m/>
    <m/>
    <m/>
    <m/>
    <m/>
    <m/>
    <m/>
    <m/>
    <m/>
    <m/>
    <x v="11"/>
    <n v="0"/>
    <n v="0"/>
    <n v="0"/>
    <x v="0"/>
    <m/>
    <m/>
    <n v="19.399999999999999"/>
    <x v="0"/>
  </r>
  <r>
    <x v="51"/>
    <n v="50233"/>
    <x v="8043"/>
    <n v="82"/>
    <n v="45906"/>
    <m/>
    <s v="AnaHerns"/>
    <m/>
    <m/>
    <m/>
    <n v="0"/>
    <m/>
    <m/>
    <m/>
    <m/>
    <m/>
    <m/>
    <m/>
    <m/>
    <m/>
    <m/>
    <m/>
    <m/>
    <m/>
    <m/>
    <m/>
    <m/>
    <m/>
    <m/>
    <m/>
    <x v="11"/>
    <n v="0"/>
    <n v="0"/>
    <n v="0"/>
    <x v="0"/>
    <m/>
    <m/>
    <n v="8.1999999999999993"/>
    <x v="0"/>
  </r>
  <r>
    <x v="51"/>
    <n v="50234"/>
    <x v="8044"/>
    <n v="274"/>
    <n v="45906"/>
    <m/>
    <s v="AnaHerns"/>
    <m/>
    <m/>
    <m/>
    <n v="0"/>
    <m/>
    <m/>
    <m/>
    <m/>
    <m/>
    <m/>
    <m/>
    <m/>
    <m/>
    <m/>
    <m/>
    <m/>
    <m/>
    <m/>
    <m/>
    <m/>
    <m/>
    <m/>
    <m/>
    <x v="11"/>
    <n v="0"/>
    <n v="0"/>
    <n v="0"/>
    <x v="0"/>
    <m/>
    <m/>
    <n v="27.4"/>
    <x v="0"/>
  </r>
  <r>
    <x v="51"/>
    <n v="50235"/>
    <x v="8045"/>
    <n v="3409"/>
    <s v="04/09/2025 23:57h"/>
    <n v="45943"/>
    <s v="AnaHerns"/>
    <s v="REGAGE25e00076892544"/>
    <s v="OK"/>
    <n v="45970"/>
    <n v="100"/>
    <n v="2024"/>
    <n v="0.8"/>
    <s v="Para ambas cosas "/>
    <n v="43736"/>
    <s v="si"/>
    <n v="45"/>
    <n v="10000"/>
    <m/>
    <n v="9"/>
    <n v="86"/>
    <n v="1"/>
    <n v="11"/>
    <s v="no, si colaboración protectora San Mateo"/>
    <s v="recursos propios"/>
    <s v="no, servicios clínica veterinaria de la zona "/>
    <m/>
    <m/>
    <m/>
    <m/>
    <x v="11"/>
    <n v="0.8"/>
    <n v="80"/>
    <n v="15"/>
    <x v="1"/>
    <n v="2.9334115576415369"/>
    <m/>
    <n v="340.9"/>
    <x v="1"/>
  </r>
  <r>
    <x v="51"/>
    <n v="50236"/>
    <x v="8046"/>
    <n v="104"/>
    <n v="45906"/>
    <m/>
    <s v="AnaHerns"/>
    <m/>
    <m/>
    <m/>
    <n v="0"/>
    <m/>
    <m/>
    <m/>
    <m/>
    <m/>
    <m/>
    <m/>
    <m/>
    <m/>
    <m/>
    <m/>
    <m/>
    <m/>
    <m/>
    <m/>
    <m/>
    <m/>
    <m/>
    <m/>
    <x v="11"/>
    <n v="0"/>
    <n v="0"/>
    <n v="0"/>
    <x v="0"/>
    <m/>
    <m/>
    <n v="10.4"/>
    <x v="0"/>
  </r>
  <r>
    <x v="51"/>
    <n v="50237"/>
    <x v="8047"/>
    <n v="124"/>
    <n v="45906"/>
    <m/>
    <s v="AnaHerns"/>
    <m/>
    <m/>
    <m/>
    <n v="0"/>
    <m/>
    <m/>
    <m/>
    <m/>
    <m/>
    <m/>
    <m/>
    <m/>
    <m/>
    <m/>
    <m/>
    <m/>
    <m/>
    <m/>
    <m/>
    <m/>
    <m/>
    <m/>
    <m/>
    <x v="11"/>
    <n v="0"/>
    <n v="0"/>
    <n v="0"/>
    <x v="0"/>
    <m/>
    <m/>
    <n v="12.4"/>
    <x v="0"/>
  </r>
  <r>
    <x v="51"/>
    <n v="50238"/>
    <x v="8048"/>
    <n v="101"/>
    <n v="45906"/>
    <m/>
    <s v="AnaHerns"/>
    <m/>
    <m/>
    <m/>
    <n v="0"/>
    <m/>
    <m/>
    <m/>
    <m/>
    <m/>
    <m/>
    <m/>
    <m/>
    <m/>
    <m/>
    <m/>
    <m/>
    <m/>
    <m/>
    <m/>
    <m/>
    <m/>
    <m/>
    <m/>
    <x v="11"/>
    <n v="0"/>
    <n v="0"/>
    <n v="0"/>
    <x v="0"/>
    <m/>
    <m/>
    <n v="10.1"/>
    <x v="0"/>
  </r>
  <r>
    <x v="51"/>
    <n v="50239"/>
    <x v="8049"/>
    <n v="71"/>
    <n v="45906"/>
    <m/>
    <s v="AnaHerns"/>
    <m/>
    <m/>
    <m/>
    <n v="0"/>
    <m/>
    <m/>
    <m/>
    <m/>
    <m/>
    <m/>
    <m/>
    <m/>
    <m/>
    <m/>
    <m/>
    <m/>
    <m/>
    <m/>
    <m/>
    <m/>
    <m/>
    <m/>
    <m/>
    <x v="11"/>
    <n v="0"/>
    <n v="0"/>
    <n v="0"/>
    <x v="0"/>
    <m/>
    <m/>
    <n v="7.1"/>
    <x v="0"/>
  </r>
  <r>
    <x v="51"/>
    <n v="50240"/>
    <x v="8050"/>
    <n v="1091"/>
    <n v="45905"/>
    <n v="45943"/>
    <s v="AnaHerns"/>
    <s v="REGAGE25e00076892972"/>
    <m/>
    <m/>
    <n v="0"/>
    <m/>
    <m/>
    <m/>
    <m/>
    <m/>
    <m/>
    <m/>
    <m/>
    <m/>
    <m/>
    <m/>
    <m/>
    <m/>
    <m/>
    <m/>
    <m/>
    <m/>
    <m/>
    <m/>
    <x v="11"/>
    <n v="0"/>
    <n v="0"/>
    <n v="0"/>
    <x v="0"/>
    <m/>
    <m/>
    <n v="109.1"/>
    <x v="0"/>
  </r>
  <r>
    <x v="51"/>
    <n v="50242"/>
    <x v="8051"/>
    <n v="111"/>
    <n v="45907"/>
    <m/>
    <s v="AnaHerns"/>
    <n v="45909"/>
    <s v="OK"/>
    <m/>
    <n v="0"/>
    <n v="0"/>
    <n v="0"/>
    <s v="0"/>
    <n v="0"/>
    <s v="no"/>
    <n v="0"/>
    <n v="0"/>
    <n v="0"/>
    <n v="0"/>
    <n v="0"/>
    <n v="0"/>
    <n v="0"/>
    <s v="solo para perros con diputacion de Zaragoza"/>
    <s v="no"/>
    <s v="no"/>
    <m/>
    <m/>
    <m/>
    <m/>
    <x v="11"/>
    <n v="0"/>
    <n v="0"/>
    <n v="15"/>
    <x v="1"/>
    <n v="0"/>
    <n v="0"/>
    <n v="11.1"/>
    <x v="0"/>
  </r>
  <r>
    <x v="51"/>
    <n v="50243"/>
    <x v="8052"/>
    <n v="340"/>
    <n v="45907"/>
    <m/>
    <s v="AnaHerns"/>
    <m/>
    <m/>
    <m/>
    <n v="0"/>
    <m/>
    <m/>
    <m/>
    <m/>
    <m/>
    <m/>
    <m/>
    <m/>
    <m/>
    <m/>
    <m/>
    <m/>
    <m/>
    <m/>
    <m/>
    <m/>
    <m/>
    <m/>
    <m/>
    <x v="11"/>
    <n v="0"/>
    <n v="0"/>
    <n v="0"/>
    <x v="0"/>
    <m/>
    <m/>
    <n v="34"/>
    <x v="0"/>
  </r>
  <r>
    <x v="51"/>
    <n v="50244"/>
    <x v="8053"/>
    <n v="259"/>
    <n v="45907"/>
    <m/>
    <s v="AnaHerns"/>
    <m/>
    <m/>
    <m/>
    <n v="0"/>
    <m/>
    <m/>
    <m/>
    <m/>
    <m/>
    <m/>
    <m/>
    <m/>
    <m/>
    <m/>
    <m/>
    <m/>
    <m/>
    <m/>
    <m/>
    <m/>
    <m/>
    <m/>
    <m/>
    <x v="11"/>
    <n v="0"/>
    <n v="0"/>
    <n v="0"/>
    <x v="0"/>
    <m/>
    <m/>
    <n v="25.9"/>
    <x v="0"/>
  </r>
  <r>
    <x v="51"/>
    <n v="50245"/>
    <x v="8054"/>
    <n v="70"/>
    <n v="45907"/>
    <m/>
    <s v="AnaHerns"/>
    <m/>
    <m/>
    <m/>
    <n v="0"/>
    <m/>
    <m/>
    <m/>
    <m/>
    <m/>
    <m/>
    <m/>
    <m/>
    <m/>
    <m/>
    <m/>
    <m/>
    <m/>
    <m/>
    <m/>
    <m/>
    <m/>
    <m/>
    <m/>
    <x v="11"/>
    <n v="0"/>
    <n v="0"/>
    <n v="0"/>
    <x v="0"/>
    <m/>
    <m/>
    <n v="7"/>
    <x v="0"/>
  </r>
  <r>
    <x v="51"/>
    <n v="50246"/>
    <x v="8055"/>
    <n v="47"/>
    <n v="45907"/>
    <m/>
    <s v="AnaHerns"/>
    <m/>
    <m/>
    <m/>
    <n v="0"/>
    <m/>
    <m/>
    <m/>
    <m/>
    <m/>
    <m/>
    <m/>
    <m/>
    <m/>
    <m/>
    <m/>
    <m/>
    <m/>
    <m/>
    <m/>
    <m/>
    <m/>
    <m/>
    <m/>
    <x v="11"/>
    <n v="0"/>
    <n v="0"/>
    <n v="0"/>
    <x v="0"/>
    <m/>
    <m/>
    <n v="4.7"/>
    <x v="0"/>
  </r>
  <r>
    <x v="51"/>
    <n v="50247"/>
    <x v="8056"/>
    <n v="1127"/>
    <n v="45905"/>
    <n v="45943"/>
    <s v="AnaHerns"/>
    <s v="REGAGE25e00076893288"/>
    <m/>
    <m/>
    <n v="0"/>
    <m/>
    <m/>
    <m/>
    <m/>
    <m/>
    <m/>
    <m/>
    <m/>
    <m/>
    <m/>
    <m/>
    <m/>
    <m/>
    <m/>
    <m/>
    <m/>
    <m/>
    <m/>
    <m/>
    <x v="11"/>
    <n v="0"/>
    <n v="0"/>
    <n v="0"/>
    <x v="0"/>
    <m/>
    <m/>
    <n v="112.7"/>
    <x v="0"/>
  </r>
  <r>
    <x v="51"/>
    <n v="50248"/>
    <x v="8057"/>
    <n v="585"/>
    <n v="45907"/>
    <m/>
    <s v="AnaHerns"/>
    <m/>
    <m/>
    <m/>
    <n v="0"/>
    <m/>
    <m/>
    <m/>
    <m/>
    <m/>
    <m/>
    <m/>
    <m/>
    <m/>
    <m/>
    <m/>
    <m/>
    <m/>
    <m/>
    <m/>
    <m/>
    <m/>
    <m/>
    <m/>
    <x v="11"/>
    <n v="0"/>
    <n v="0"/>
    <n v="0"/>
    <x v="0"/>
    <m/>
    <m/>
    <n v="58.5"/>
    <x v="0"/>
  </r>
  <r>
    <x v="51"/>
    <n v="50249"/>
    <x v="8058"/>
    <n v="311"/>
    <n v="45907"/>
    <m/>
    <s v="AnaHerns"/>
    <m/>
    <m/>
    <m/>
    <n v="0"/>
    <m/>
    <m/>
    <m/>
    <m/>
    <m/>
    <m/>
    <m/>
    <m/>
    <m/>
    <m/>
    <m/>
    <m/>
    <m/>
    <m/>
    <m/>
    <m/>
    <m/>
    <m/>
    <m/>
    <x v="11"/>
    <n v="0"/>
    <n v="0"/>
    <n v="0"/>
    <x v="0"/>
    <m/>
    <m/>
    <n v="31.1"/>
    <x v="0"/>
  </r>
  <r>
    <x v="51"/>
    <n v="50250"/>
    <x v="8059"/>
    <n v="82"/>
    <n v="45907"/>
    <m/>
    <s v="AnaHerns"/>
    <m/>
    <m/>
    <m/>
    <n v="0"/>
    <m/>
    <m/>
    <m/>
    <m/>
    <m/>
    <m/>
    <m/>
    <m/>
    <m/>
    <m/>
    <m/>
    <m/>
    <m/>
    <m/>
    <m/>
    <m/>
    <m/>
    <m/>
    <m/>
    <x v="11"/>
    <n v="0"/>
    <n v="0"/>
    <n v="0"/>
    <x v="0"/>
    <m/>
    <m/>
    <n v="8.1999999999999993"/>
    <x v="0"/>
  </r>
  <r>
    <x v="51"/>
    <n v="50251"/>
    <x v="8060"/>
    <n v="10803"/>
    <n v="45904"/>
    <n v="45943"/>
    <s v="AnaHerns"/>
    <s v="REGAGE25e00076890775"/>
    <s v="FASE 2"/>
    <n v="45957"/>
    <n v="0"/>
    <s v="no hay"/>
    <m/>
    <s v="actualmente en fase de desarrollo"/>
    <n v="0"/>
    <s v="no"/>
    <n v="0"/>
    <m/>
    <m/>
    <m/>
    <m/>
    <m/>
    <m/>
    <s v="APATA protectora"/>
    <s v="no mencion"/>
    <s v="no meciona"/>
    <m/>
    <m/>
    <m/>
    <m/>
    <x v="11"/>
    <n v="0"/>
    <n v="0"/>
    <n v="8"/>
    <x v="1"/>
    <m/>
    <m/>
    <n v="1080.3"/>
    <x v="0"/>
  </r>
  <r>
    <x v="51"/>
    <n v="50252"/>
    <x v="8061"/>
    <n v="6817"/>
    <n v="45904"/>
    <m/>
    <s v="AnaHerns"/>
    <s v="REGAGE25e00076891245"/>
    <m/>
    <m/>
    <n v="0"/>
    <m/>
    <m/>
    <m/>
    <m/>
    <m/>
    <m/>
    <m/>
    <m/>
    <m/>
    <m/>
    <m/>
    <m/>
    <m/>
    <m/>
    <m/>
    <m/>
    <m/>
    <m/>
    <m/>
    <x v="11"/>
    <n v="0"/>
    <n v="0"/>
    <n v="0"/>
    <x v="0"/>
    <m/>
    <m/>
    <n v="681.7"/>
    <x v="0"/>
  </r>
  <r>
    <x v="51"/>
    <n v="50253"/>
    <x v="8062"/>
    <n v="585"/>
    <n v="45907"/>
    <m/>
    <s v="AnaHerns"/>
    <m/>
    <m/>
    <m/>
    <n v="0"/>
    <m/>
    <m/>
    <m/>
    <m/>
    <m/>
    <m/>
    <m/>
    <m/>
    <m/>
    <m/>
    <m/>
    <m/>
    <m/>
    <m/>
    <m/>
    <m/>
    <m/>
    <m/>
    <m/>
    <x v="11"/>
    <n v="0"/>
    <n v="0"/>
    <n v="0"/>
    <x v="0"/>
    <m/>
    <m/>
    <n v="58.5"/>
    <x v="0"/>
  </r>
  <r>
    <x v="51"/>
    <n v="50254"/>
    <x v="8063"/>
    <n v="177"/>
    <n v="45907"/>
    <m/>
    <s v="AnaHerns"/>
    <m/>
    <m/>
    <m/>
    <n v="0"/>
    <m/>
    <m/>
    <m/>
    <m/>
    <m/>
    <m/>
    <m/>
    <m/>
    <m/>
    <m/>
    <m/>
    <m/>
    <m/>
    <m/>
    <m/>
    <m/>
    <m/>
    <m/>
    <m/>
    <x v="11"/>
    <n v="0"/>
    <n v="0"/>
    <n v="0"/>
    <x v="0"/>
    <m/>
    <m/>
    <n v="17.7"/>
    <x v="0"/>
  </r>
  <r>
    <x v="51"/>
    <n v="50255"/>
    <x v="8064"/>
    <n v="198"/>
    <n v="45907"/>
    <m/>
    <s v="AnaHerns"/>
    <m/>
    <m/>
    <m/>
    <n v="0"/>
    <m/>
    <m/>
    <m/>
    <m/>
    <m/>
    <m/>
    <m/>
    <m/>
    <m/>
    <m/>
    <m/>
    <m/>
    <m/>
    <m/>
    <m/>
    <m/>
    <m/>
    <m/>
    <m/>
    <x v="11"/>
    <n v="0"/>
    <n v="0"/>
    <n v="0"/>
    <x v="0"/>
    <m/>
    <m/>
    <n v="19.8"/>
    <x v="0"/>
  </r>
  <r>
    <x v="51"/>
    <n v="50256"/>
    <x v="8065"/>
    <n v="68"/>
    <n v="45907"/>
    <m/>
    <s v="AnaHerns"/>
    <m/>
    <m/>
    <m/>
    <n v="0"/>
    <m/>
    <m/>
    <m/>
    <m/>
    <m/>
    <m/>
    <m/>
    <m/>
    <m/>
    <m/>
    <m/>
    <m/>
    <m/>
    <m/>
    <m/>
    <m/>
    <m/>
    <m/>
    <m/>
    <x v="11"/>
    <n v="0"/>
    <n v="0"/>
    <n v="0"/>
    <x v="0"/>
    <m/>
    <m/>
    <n v="6.8"/>
    <x v="0"/>
  </r>
  <r>
    <x v="51"/>
    <n v="50257"/>
    <x v="8066"/>
    <n v="169"/>
    <n v="45907"/>
    <m/>
    <s v="AnaHerns"/>
    <m/>
    <m/>
    <m/>
    <n v="0"/>
    <m/>
    <m/>
    <m/>
    <m/>
    <m/>
    <m/>
    <m/>
    <m/>
    <m/>
    <m/>
    <m/>
    <m/>
    <m/>
    <m/>
    <m/>
    <m/>
    <m/>
    <m/>
    <m/>
    <x v="11"/>
    <n v="0"/>
    <n v="0"/>
    <n v="0"/>
    <x v="0"/>
    <m/>
    <m/>
    <n v="16.899999999999999"/>
    <x v="0"/>
  </r>
  <r>
    <x v="51"/>
    <n v="50258"/>
    <x v="8067"/>
    <n v="40"/>
    <n v="45907"/>
    <m/>
    <s v="AnaHerns"/>
    <m/>
    <m/>
    <m/>
    <n v="0"/>
    <m/>
    <m/>
    <m/>
    <m/>
    <m/>
    <m/>
    <m/>
    <m/>
    <m/>
    <m/>
    <m/>
    <m/>
    <m/>
    <m/>
    <m/>
    <m/>
    <m/>
    <m/>
    <m/>
    <x v="11"/>
    <n v="0"/>
    <n v="0"/>
    <n v="0"/>
    <x v="0"/>
    <m/>
    <m/>
    <n v="4"/>
    <x v="0"/>
  </r>
  <r>
    <x v="51"/>
    <n v="50259"/>
    <x v="8068"/>
    <n v="74"/>
    <n v="45907"/>
    <m/>
    <s v="AnaHerns"/>
    <m/>
    <m/>
    <m/>
    <n v="0"/>
    <m/>
    <m/>
    <m/>
    <m/>
    <m/>
    <m/>
    <m/>
    <m/>
    <m/>
    <m/>
    <m/>
    <m/>
    <m/>
    <m/>
    <m/>
    <m/>
    <m/>
    <m/>
    <m/>
    <x v="11"/>
    <n v="0"/>
    <n v="0"/>
    <n v="0"/>
    <x v="0"/>
    <m/>
    <m/>
    <n v="7.4"/>
    <x v="0"/>
  </r>
  <r>
    <x v="51"/>
    <n v="50260"/>
    <x v="8069"/>
    <n v="29"/>
    <n v="45907"/>
    <m/>
    <s v="AnaHerns"/>
    <m/>
    <m/>
    <m/>
    <n v="0"/>
    <m/>
    <m/>
    <m/>
    <m/>
    <m/>
    <m/>
    <m/>
    <m/>
    <m/>
    <m/>
    <m/>
    <m/>
    <m/>
    <m/>
    <m/>
    <m/>
    <m/>
    <m/>
    <m/>
    <x v="11"/>
    <n v="0"/>
    <n v="0"/>
    <n v="0"/>
    <x v="0"/>
    <m/>
    <m/>
    <n v="2.9"/>
    <x v="0"/>
  </r>
  <r>
    <x v="51"/>
    <n v="50261"/>
    <x v="8070"/>
    <n v="231"/>
    <n v="45907"/>
    <m/>
    <s v="AnaHerns"/>
    <m/>
    <m/>
    <m/>
    <n v="0"/>
    <m/>
    <m/>
    <m/>
    <m/>
    <m/>
    <m/>
    <m/>
    <m/>
    <m/>
    <m/>
    <m/>
    <m/>
    <m/>
    <m/>
    <m/>
    <m/>
    <m/>
    <m/>
    <m/>
    <x v="11"/>
    <n v="0"/>
    <n v="0"/>
    <n v="0"/>
    <x v="0"/>
    <m/>
    <m/>
    <n v="23.1"/>
    <x v="0"/>
  </r>
  <r>
    <x v="51"/>
    <n v="50262"/>
    <x v="8071"/>
    <n v="1506"/>
    <n v="45905"/>
    <n v="45942"/>
    <s v="AnaHerns"/>
    <s v="REGAGE25e00076893668"/>
    <m/>
    <m/>
    <n v="0"/>
    <m/>
    <m/>
    <m/>
    <m/>
    <m/>
    <m/>
    <m/>
    <m/>
    <m/>
    <m/>
    <m/>
    <m/>
    <m/>
    <m/>
    <m/>
    <m/>
    <m/>
    <m/>
    <m/>
    <x v="11"/>
    <n v="0"/>
    <n v="0"/>
    <n v="0"/>
    <x v="0"/>
    <m/>
    <m/>
    <n v="150.6"/>
    <x v="0"/>
  </r>
  <r>
    <x v="51"/>
    <n v="50263"/>
    <x v="8072"/>
    <n v="193"/>
    <n v="45907"/>
    <m/>
    <s v="AnaHerns"/>
    <m/>
    <m/>
    <m/>
    <n v="0"/>
    <m/>
    <m/>
    <m/>
    <m/>
    <m/>
    <m/>
    <m/>
    <m/>
    <m/>
    <m/>
    <m/>
    <m/>
    <m/>
    <m/>
    <m/>
    <m/>
    <m/>
    <m/>
    <m/>
    <x v="11"/>
    <n v="0"/>
    <n v="0"/>
    <n v="0"/>
    <x v="0"/>
    <m/>
    <m/>
    <n v="19.3"/>
    <x v="0"/>
  </r>
  <r>
    <x v="51"/>
    <n v="50264"/>
    <x v="8073"/>
    <n v="175"/>
    <n v="45907"/>
    <m/>
    <s v="AnaHerns"/>
    <m/>
    <m/>
    <m/>
    <n v="0"/>
    <m/>
    <m/>
    <m/>
    <m/>
    <m/>
    <m/>
    <m/>
    <m/>
    <m/>
    <m/>
    <m/>
    <m/>
    <m/>
    <m/>
    <m/>
    <m/>
    <m/>
    <m/>
    <m/>
    <x v="11"/>
    <n v="0"/>
    <n v="0"/>
    <n v="0"/>
    <x v="0"/>
    <m/>
    <m/>
    <n v="17.5"/>
    <x v="0"/>
  </r>
  <r>
    <x v="51"/>
    <n v="50265"/>
    <x v="8074"/>
    <n v="83"/>
    <n v="45907"/>
    <m/>
    <s v="AnaHerns"/>
    <m/>
    <m/>
    <m/>
    <n v="0"/>
    <m/>
    <m/>
    <m/>
    <m/>
    <m/>
    <m/>
    <m/>
    <m/>
    <m/>
    <m/>
    <m/>
    <m/>
    <m/>
    <m/>
    <m/>
    <m/>
    <m/>
    <m/>
    <m/>
    <x v="11"/>
    <n v="0"/>
    <n v="0"/>
    <n v="0"/>
    <x v="0"/>
    <m/>
    <m/>
    <n v="8.3000000000000007"/>
    <x v="0"/>
  </r>
  <r>
    <x v="51"/>
    <n v="50266"/>
    <x v="8075"/>
    <n v="122"/>
    <n v="45907"/>
    <m/>
    <s v="AnaHerns"/>
    <m/>
    <m/>
    <m/>
    <n v="0"/>
    <m/>
    <m/>
    <m/>
    <m/>
    <m/>
    <m/>
    <m/>
    <m/>
    <m/>
    <m/>
    <m/>
    <m/>
    <m/>
    <m/>
    <m/>
    <m/>
    <m/>
    <m/>
    <m/>
    <x v="11"/>
    <n v="0"/>
    <n v="0"/>
    <n v="0"/>
    <x v="0"/>
    <m/>
    <m/>
    <n v="12.2"/>
    <x v="0"/>
  </r>
  <r>
    <x v="51"/>
    <n v="50267"/>
    <x v="8076"/>
    <n v="615"/>
    <n v="45907"/>
    <m/>
    <s v="AnaHerns"/>
    <m/>
    <m/>
    <m/>
    <n v="0"/>
    <m/>
    <m/>
    <m/>
    <m/>
    <m/>
    <m/>
    <m/>
    <m/>
    <m/>
    <m/>
    <m/>
    <m/>
    <m/>
    <m/>
    <m/>
    <m/>
    <m/>
    <m/>
    <m/>
    <x v="11"/>
    <n v="0"/>
    <n v="0"/>
    <n v="0"/>
    <x v="0"/>
    <m/>
    <m/>
    <n v="61.5"/>
    <x v="0"/>
  </r>
  <r>
    <x v="51"/>
    <n v="50268"/>
    <x v="8077"/>
    <n v="55"/>
    <n v="45908"/>
    <m/>
    <s v="AnaHerns"/>
    <m/>
    <m/>
    <m/>
    <n v="0"/>
    <m/>
    <m/>
    <m/>
    <m/>
    <m/>
    <m/>
    <m/>
    <m/>
    <m/>
    <m/>
    <m/>
    <m/>
    <m/>
    <m/>
    <m/>
    <m/>
    <m/>
    <m/>
    <m/>
    <x v="11"/>
    <n v="0"/>
    <n v="0"/>
    <n v="0"/>
    <x v="0"/>
    <m/>
    <m/>
    <n v="5.5"/>
    <x v="0"/>
  </r>
  <r>
    <x v="51"/>
    <n v="50269"/>
    <x v="8078"/>
    <n v="440"/>
    <n v="45908"/>
    <m/>
    <s v="AnaHerns"/>
    <m/>
    <m/>
    <m/>
    <n v="0"/>
    <m/>
    <m/>
    <m/>
    <m/>
    <m/>
    <m/>
    <m/>
    <m/>
    <m/>
    <m/>
    <m/>
    <m/>
    <m/>
    <m/>
    <m/>
    <m/>
    <m/>
    <m/>
    <m/>
    <x v="11"/>
    <n v="0"/>
    <n v="0"/>
    <n v="0"/>
    <x v="0"/>
    <m/>
    <m/>
    <n v="44"/>
    <x v="0"/>
  </r>
  <r>
    <x v="51"/>
    <n v="50270"/>
    <x v="8079"/>
    <n v="49"/>
    <n v="45908"/>
    <m/>
    <s v="AnaHerns"/>
    <m/>
    <m/>
    <m/>
    <n v="0"/>
    <m/>
    <m/>
    <m/>
    <m/>
    <m/>
    <m/>
    <m/>
    <m/>
    <m/>
    <m/>
    <m/>
    <m/>
    <m/>
    <m/>
    <m/>
    <m/>
    <m/>
    <m/>
    <m/>
    <x v="11"/>
    <n v="0"/>
    <n v="0"/>
    <n v="0"/>
    <x v="0"/>
    <m/>
    <m/>
    <n v="4.9000000000000004"/>
    <x v="0"/>
  </r>
  <r>
    <x v="51"/>
    <n v="50271"/>
    <x v="8080"/>
    <n v="260"/>
    <s v="08/09/2025 05/10/25 con instancia en pdf"/>
    <m/>
    <s v="AnaHerns"/>
    <s v="09/09/2025 rechazado em regsara Comentario NO se identifica correctamente ni presenta solicitud en forma 06/10/2025"/>
    <s v="OK"/>
    <m/>
    <n v="0"/>
    <s v="por lo que su censo es 0"/>
    <n v="0"/>
    <s v="0"/>
    <n v="0"/>
    <s v="no"/>
    <n v="0"/>
    <n v="0"/>
    <n v="0"/>
    <n v="0"/>
    <n v="0"/>
    <n v="0"/>
    <n v="0"/>
    <s v="no pero si aparece un animal abandonado sin chip contactan para recoger con DPZ "/>
    <s v="no"/>
    <s v="no"/>
    <m/>
    <m/>
    <m/>
    <m/>
    <x v="11"/>
    <n v="0"/>
    <n v="0"/>
    <n v="15"/>
    <x v="1"/>
    <n v="0"/>
    <n v="0"/>
    <n v="26"/>
    <x v="0"/>
  </r>
  <r>
    <x v="51"/>
    <n v="50272"/>
    <x v="8081"/>
    <n v="19022"/>
    <n v="45904"/>
    <n v="45939"/>
    <s v="AnaHerns"/>
    <s v="REGAGE25e00076890714"/>
    <m/>
    <m/>
    <n v="0"/>
    <m/>
    <m/>
    <m/>
    <m/>
    <m/>
    <m/>
    <m/>
    <m/>
    <m/>
    <m/>
    <m/>
    <m/>
    <m/>
    <m/>
    <m/>
    <m/>
    <m/>
    <m/>
    <m/>
    <x v="11"/>
    <n v="0"/>
    <n v="0"/>
    <n v="0"/>
    <x v="0"/>
    <m/>
    <m/>
    <n v="1902.2"/>
    <x v="0"/>
  </r>
  <r>
    <x v="51"/>
    <n v="50274"/>
    <x v="8082"/>
    <n v="59"/>
    <n v="45908"/>
    <m/>
    <s v="AnaHerns"/>
    <m/>
    <m/>
    <m/>
    <n v="0"/>
    <m/>
    <m/>
    <m/>
    <m/>
    <m/>
    <m/>
    <m/>
    <m/>
    <m/>
    <m/>
    <m/>
    <m/>
    <m/>
    <m/>
    <m/>
    <m/>
    <m/>
    <m/>
    <m/>
    <x v="11"/>
    <n v="0"/>
    <n v="0"/>
    <n v="0"/>
    <x v="0"/>
    <m/>
    <m/>
    <n v="5.9"/>
    <x v="0"/>
  </r>
  <r>
    <x v="51"/>
    <n v="50273"/>
    <x v="8083"/>
    <n v="31"/>
    <n v="45908"/>
    <m/>
    <s v="AnaHerns"/>
    <m/>
    <m/>
    <m/>
    <n v="0"/>
    <m/>
    <m/>
    <m/>
    <m/>
    <m/>
    <m/>
    <m/>
    <m/>
    <m/>
    <m/>
    <m/>
    <m/>
    <m/>
    <m/>
    <m/>
    <m/>
    <m/>
    <m/>
    <m/>
    <x v="11"/>
    <n v="0"/>
    <n v="0"/>
    <n v="0"/>
    <x v="0"/>
    <m/>
    <m/>
    <n v="3.1"/>
    <x v="0"/>
  </r>
  <r>
    <x v="51"/>
    <n v="50275"/>
    <x v="8084"/>
    <n v="127"/>
    <n v="45908"/>
    <m/>
    <s v="AnaHerns"/>
    <m/>
    <m/>
    <m/>
    <n v="0"/>
    <m/>
    <m/>
    <m/>
    <m/>
    <m/>
    <m/>
    <m/>
    <m/>
    <m/>
    <m/>
    <m/>
    <m/>
    <m/>
    <m/>
    <m/>
    <m/>
    <m/>
    <m/>
    <m/>
    <x v="11"/>
    <n v="0"/>
    <n v="0"/>
    <n v="0"/>
    <x v="0"/>
    <m/>
    <m/>
    <n v="12.7"/>
    <x v="0"/>
  </r>
  <r>
    <x v="51"/>
    <n v="50276"/>
    <x v="8085"/>
    <n v="126"/>
    <n v="45908"/>
    <m/>
    <s v="AnaHerns"/>
    <s v="Me reenvia mi solicitud de regSara Reenviare"/>
    <m/>
    <m/>
    <n v="0"/>
    <m/>
    <m/>
    <m/>
    <m/>
    <m/>
    <m/>
    <m/>
    <m/>
    <m/>
    <m/>
    <m/>
    <m/>
    <m/>
    <m/>
    <m/>
    <m/>
    <m/>
    <m/>
    <m/>
    <x v="11"/>
    <n v="0"/>
    <n v="0"/>
    <n v="0"/>
    <x v="0"/>
    <m/>
    <m/>
    <n v="12.6"/>
    <x v="0"/>
  </r>
  <r>
    <x v="51"/>
    <n v="50277"/>
    <x v="8086"/>
    <n v="75"/>
    <n v="45908"/>
    <m/>
    <s v="AnaHerns"/>
    <m/>
    <m/>
    <m/>
    <n v="0"/>
    <m/>
    <m/>
    <m/>
    <m/>
    <m/>
    <m/>
    <m/>
    <m/>
    <m/>
    <m/>
    <m/>
    <m/>
    <m/>
    <m/>
    <m/>
    <m/>
    <m/>
    <m/>
    <m/>
    <x v="11"/>
    <n v="0"/>
    <n v="0"/>
    <n v="0"/>
    <x v="0"/>
    <m/>
    <m/>
    <n v="7.5"/>
    <x v="0"/>
  </r>
  <r>
    <x v="51"/>
    <n v="50278"/>
    <x v="8087"/>
    <n v="207"/>
    <n v="45908"/>
    <m/>
    <s v="AnaHerns"/>
    <m/>
    <m/>
    <m/>
    <n v="0"/>
    <m/>
    <m/>
    <m/>
    <m/>
    <m/>
    <m/>
    <m/>
    <m/>
    <m/>
    <m/>
    <m/>
    <m/>
    <m/>
    <m/>
    <m/>
    <m/>
    <m/>
    <m/>
    <m/>
    <x v="11"/>
    <n v="0"/>
    <n v="0"/>
    <n v="0"/>
    <x v="0"/>
    <m/>
    <m/>
    <n v="20.7"/>
    <x v="0"/>
  </r>
  <r>
    <x v="51"/>
    <n v="50279"/>
    <x v="8088"/>
    <n v="74"/>
    <n v="45908"/>
    <m/>
    <s v="AnaHerns"/>
    <m/>
    <m/>
    <m/>
    <n v="0"/>
    <m/>
    <m/>
    <m/>
    <m/>
    <m/>
    <m/>
    <m/>
    <m/>
    <m/>
    <m/>
    <m/>
    <m/>
    <m/>
    <m/>
    <m/>
    <m/>
    <m/>
    <m/>
    <m/>
    <x v="11"/>
    <n v="0"/>
    <n v="0"/>
    <n v="0"/>
    <x v="0"/>
    <m/>
    <m/>
    <n v="7.4"/>
    <x v="0"/>
  </r>
  <r>
    <x v="51"/>
    <n v="50280"/>
    <x v="8089"/>
    <n v="315"/>
    <n v="45908"/>
    <m/>
    <s v="AnaHerns"/>
    <m/>
    <m/>
    <m/>
    <n v="0"/>
    <m/>
    <m/>
    <m/>
    <m/>
    <m/>
    <m/>
    <m/>
    <m/>
    <m/>
    <m/>
    <m/>
    <m/>
    <m/>
    <m/>
    <m/>
    <m/>
    <m/>
    <m/>
    <m/>
    <x v="11"/>
    <n v="0"/>
    <n v="0"/>
    <n v="0"/>
    <x v="0"/>
    <m/>
    <m/>
    <n v="31.5"/>
    <x v="0"/>
  </r>
  <r>
    <x v="51"/>
    <n v="50281"/>
    <x v="8090"/>
    <n v="90"/>
    <n v="45908"/>
    <m/>
    <s v="AnaHerns"/>
    <m/>
    <m/>
    <m/>
    <n v="0"/>
    <m/>
    <m/>
    <m/>
    <m/>
    <m/>
    <m/>
    <m/>
    <m/>
    <m/>
    <m/>
    <m/>
    <m/>
    <m/>
    <m/>
    <m/>
    <m/>
    <m/>
    <m/>
    <m/>
    <x v="11"/>
    <n v="0"/>
    <n v="0"/>
    <n v="0"/>
    <x v="0"/>
    <m/>
    <m/>
    <n v="9"/>
    <x v="0"/>
  </r>
  <r>
    <x v="51"/>
    <n v="50283"/>
    <x v="8091"/>
    <n v="81"/>
    <n v="45908"/>
    <m/>
    <s v="AnaHerns"/>
    <m/>
    <m/>
    <m/>
    <n v="0"/>
    <m/>
    <m/>
    <m/>
    <m/>
    <m/>
    <m/>
    <m/>
    <m/>
    <m/>
    <m/>
    <m/>
    <m/>
    <m/>
    <m/>
    <m/>
    <m/>
    <m/>
    <m/>
    <m/>
    <x v="11"/>
    <n v="0"/>
    <n v="0"/>
    <n v="0"/>
    <x v="0"/>
    <m/>
    <m/>
    <n v="8.1"/>
    <x v="0"/>
  </r>
  <r>
    <x v="51"/>
    <n v="50284"/>
    <x v="8092"/>
    <n v="159"/>
    <n v="45908"/>
    <m/>
    <s v="AnaHerns"/>
    <m/>
    <m/>
    <m/>
    <n v="0"/>
    <m/>
    <m/>
    <m/>
    <m/>
    <m/>
    <m/>
    <m/>
    <m/>
    <m/>
    <m/>
    <m/>
    <m/>
    <m/>
    <m/>
    <m/>
    <m/>
    <m/>
    <m/>
    <m/>
    <x v="11"/>
    <n v="0"/>
    <n v="0"/>
    <n v="0"/>
    <x v="0"/>
    <m/>
    <m/>
    <n v="15.9"/>
    <x v="0"/>
  </r>
  <r>
    <x v="51"/>
    <n v="50285"/>
    <x v="8093"/>
    <n v="835"/>
    <n v="45908"/>
    <m/>
    <s v="AnaHerns"/>
    <m/>
    <m/>
    <m/>
    <n v="0"/>
    <m/>
    <m/>
    <m/>
    <m/>
    <m/>
    <m/>
    <m/>
    <m/>
    <m/>
    <m/>
    <m/>
    <m/>
    <m/>
    <m/>
    <m/>
    <m/>
    <m/>
    <m/>
    <m/>
    <x v="11"/>
    <n v="0"/>
    <n v="0"/>
    <n v="0"/>
    <x v="0"/>
    <m/>
    <m/>
    <n v="83.5"/>
    <x v="0"/>
  </r>
  <r>
    <x v="51"/>
    <n v="50286"/>
    <x v="8094"/>
    <n v="84"/>
    <n v="45908"/>
    <m/>
    <s v="AnaHerns"/>
    <n v="45918"/>
    <s v="OK"/>
    <m/>
    <n v="0"/>
    <n v="0"/>
    <n v="0"/>
    <s v="0"/>
    <n v="0"/>
    <s v="no"/>
    <n v="0"/>
    <n v="0"/>
    <n v="0"/>
    <n v="0"/>
    <n v="0"/>
    <n v="0"/>
    <n v="0"/>
    <s v="con la_x000a_Diputación Provincial de Zaragoza el servicio de recogida de perros"/>
    <s v="no"/>
    <s v="no"/>
    <m/>
    <m/>
    <m/>
    <m/>
    <x v="11"/>
    <n v="0"/>
    <n v="0"/>
    <n v="15"/>
    <x v="1"/>
    <n v="0"/>
    <n v="0"/>
    <n v="8.4"/>
    <x v="0"/>
  </r>
  <r>
    <x v="51"/>
    <n v="50287"/>
    <x v="8095"/>
    <n v="289"/>
    <n v="45908"/>
    <m/>
    <s v="AnaHerns"/>
    <n v="45915"/>
    <s v="OK"/>
    <m/>
    <n v="0"/>
    <s v="no "/>
    <n v="0"/>
    <s v="0"/>
    <n v="0"/>
    <s v="no"/>
    <n v="0"/>
    <m/>
    <n v="0"/>
    <n v="0"/>
    <n v="0"/>
    <n v="0"/>
    <n v="0"/>
    <s v="Recogida Diputación Zaragoza "/>
    <s v="no"/>
    <s v="no"/>
    <m/>
    <m/>
    <m/>
    <m/>
    <x v="11"/>
    <n v="0"/>
    <n v="0"/>
    <n v="14"/>
    <x v="1"/>
    <m/>
    <n v="0"/>
    <n v="28.9"/>
    <x v="0"/>
  </r>
  <r>
    <x v="51"/>
    <n v="50903"/>
    <x v="8096"/>
    <n v="2854"/>
    <n v="45904"/>
    <n v="45939"/>
    <s v="AnaHerns"/>
    <s v="REGAGE25e00076889885"/>
    <m/>
    <m/>
    <n v="0"/>
    <m/>
    <m/>
    <m/>
    <m/>
    <m/>
    <m/>
    <m/>
    <m/>
    <m/>
    <m/>
    <m/>
    <m/>
    <m/>
    <m/>
    <m/>
    <m/>
    <m/>
    <m/>
    <m/>
    <x v="11"/>
    <n v="0"/>
    <n v="0"/>
    <n v="0"/>
    <x v="0"/>
    <m/>
    <m/>
    <n v="285.39999999999998"/>
    <x v="0"/>
  </r>
  <r>
    <x v="51"/>
    <n v="50288"/>
    <x v="8097"/>
    <n v="4814"/>
    <n v="45904"/>
    <n v="45938"/>
    <s v="AnaHerns"/>
    <s v="REGAGE25e00076889449"/>
    <m/>
    <m/>
    <n v="0"/>
    <m/>
    <m/>
    <m/>
    <m/>
    <m/>
    <m/>
    <m/>
    <m/>
    <m/>
    <m/>
    <m/>
    <m/>
    <m/>
    <m/>
    <m/>
    <m/>
    <m/>
    <m/>
    <m/>
    <x v="11"/>
    <n v="0"/>
    <n v="0"/>
    <n v="0"/>
    <x v="0"/>
    <m/>
    <m/>
    <n v="481.4"/>
    <x v="0"/>
  </r>
  <r>
    <x v="51"/>
    <n v="50290"/>
    <x v="8098"/>
    <n v="376"/>
    <n v="45910"/>
    <m/>
    <s v="AnaHerns"/>
    <m/>
    <m/>
    <m/>
    <n v="0"/>
    <m/>
    <m/>
    <m/>
    <m/>
    <m/>
    <m/>
    <m/>
    <m/>
    <m/>
    <m/>
    <m/>
    <m/>
    <m/>
    <m/>
    <m/>
    <m/>
    <m/>
    <m/>
    <m/>
    <x v="11"/>
    <n v="0"/>
    <n v="0"/>
    <n v="0"/>
    <x v="0"/>
    <m/>
    <m/>
    <n v="37.6"/>
    <x v="0"/>
  </r>
  <r>
    <x v="51"/>
    <n v="50289"/>
    <x v="8099"/>
    <n v="69"/>
    <n v="45910"/>
    <m/>
    <s v="AnaHerns"/>
    <m/>
    <m/>
    <m/>
    <n v="0"/>
    <m/>
    <m/>
    <m/>
    <m/>
    <m/>
    <m/>
    <m/>
    <m/>
    <m/>
    <m/>
    <m/>
    <m/>
    <m/>
    <m/>
    <m/>
    <m/>
    <m/>
    <m/>
    <m/>
    <x v="11"/>
    <n v="0"/>
    <n v="0"/>
    <n v="0"/>
    <x v="0"/>
    <m/>
    <m/>
    <n v="6.9"/>
    <x v="0"/>
  </r>
  <r>
    <x v="51"/>
    <n v="50291"/>
    <x v="8100"/>
    <n v="157"/>
    <n v="45910"/>
    <m/>
    <s v="AnaHerns"/>
    <m/>
    <m/>
    <m/>
    <n v="0"/>
    <m/>
    <m/>
    <m/>
    <m/>
    <m/>
    <m/>
    <m/>
    <m/>
    <m/>
    <m/>
    <m/>
    <m/>
    <m/>
    <m/>
    <m/>
    <m/>
    <m/>
    <m/>
    <m/>
    <x v="11"/>
    <n v="0"/>
    <n v="0"/>
    <n v="0"/>
    <x v="0"/>
    <m/>
    <m/>
    <n v="15.7"/>
    <x v="0"/>
  </r>
  <r>
    <x v="51"/>
    <n v="50292"/>
    <x v="8101"/>
    <n v="269"/>
    <n v="45910"/>
    <m/>
    <s v="AnaHerns"/>
    <m/>
    <m/>
    <m/>
    <n v="0"/>
    <m/>
    <m/>
    <m/>
    <m/>
    <m/>
    <m/>
    <m/>
    <m/>
    <m/>
    <m/>
    <m/>
    <m/>
    <m/>
    <m/>
    <m/>
    <m/>
    <m/>
    <m/>
    <m/>
    <x v="11"/>
    <n v="0"/>
    <n v="0"/>
    <n v="0"/>
    <x v="0"/>
    <m/>
    <m/>
    <n v="26.9"/>
    <x v="0"/>
  </r>
  <r>
    <x v="51"/>
    <n v="50293"/>
    <x v="8102"/>
    <n v="413"/>
    <n v="45906"/>
    <m/>
    <s v="AnaHerns"/>
    <n v="45916"/>
    <s v="OK"/>
    <m/>
    <n v="0"/>
    <n v="0"/>
    <n v="0"/>
    <s v="0"/>
    <n v="0"/>
    <s v="no"/>
    <n v="0"/>
    <m/>
    <m/>
    <n v="0"/>
    <n v="0"/>
    <n v="0"/>
    <n v="0"/>
    <s v="no Servicio Diputación Zaragoza "/>
    <s v="no"/>
    <s v="no"/>
    <m/>
    <m/>
    <m/>
    <m/>
    <x v="11"/>
    <n v="0"/>
    <n v="0"/>
    <n v="13"/>
    <x v="1"/>
    <m/>
    <m/>
    <n v="41.3"/>
    <x v="0"/>
  </r>
  <r>
    <x v="51"/>
    <n v="50294"/>
    <x v="8103"/>
    <n v="69"/>
    <n v="45910"/>
    <m/>
    <s v="AnaHerns"/>
    <m/>
    <m/>
    <m/>
    <n v="0"/>
    <m/>
    <m/>
    <m/>
    <m/>
    <m/>
    <m/>
    <m/>
    <m/>
    <m/>
    <m/>
    <m/>
    <m/>
    <m/>
    <m/>
    <m/>
    <m/>
    <m/>
    <m/>
    <m/>
    <x v="11"/>
    <n v="0"/>
    <n v="0"/>
    <n v="0"/>
    <x v="0"/>
    <m/>
    <m/>
    <n v="6.9"/>
    <x v="0"/>
  </r>
  <r>
    <x v="51"/>
    <n v="50282"/>
    <x v="8104"/>
    <n v="57"/>
    <n v="45910"/>
    <m/>
    <s v="AnaHerns"/>
    <m/>
    <m/>
    <m/>
    <n v="0"/>
    <m/>
    <m/>
    <m/>
    <m/>
    <m/>
    <m/>
    <m/>
    <m/>
    <m/>
    <m/>
    <m/>
    <m/>
    <m/>
    <m/>
    <m/>
    <m/>
    <m/>
    <m/>
    <m/>
    <x v="11"/>
    <n v="0"/>
    <n v="0"/>
    <n v="0"/>
    <x v="0"/>
    <m/>
    <m/>
    <n v="5.7"/>
    <x v="0"/>
  </r>
  <r>
    <x v="51"/>
    <n v="50295"/>
    <x v="8105"/>
    <n v="51"/>
    <n v="45910"/>
    <m/>
    <s v="AnaHerns"/>
    <n v="45929"/>
    <s v="OK"/>
    <m/>
    <n v="0"/>
    <m/>
    <m/>
    <m/>
    <m/>
    <m/>
    <m/>
    <m/>
    <m/>
    <n v="0"/>
    <n v="0"/>
    <n v="0"/>
    <n v="0"/>
    <s v="Diputacion provincial Zaragoza"/>
    <s v="no"/>
    <s v="no"/>
    <m/>
    <m/>
    <m/>
    <m/>
    <x v="11"/>
    <n v="0"/>
    <n v="0"/>
    <n v="7"/>
    <x v="1"/>
    <m/>
    <m/>
    <n v="5.0999999999999996"/>
    <x v="0"/>
  </r>
  <r>
    <x v="51"/>
    <n v="50296"/>
    <x v="8106"/>
    <n v="428"/>
    <n v="45906"/>
    <m/>
    <s v="AnaHerns"/>
    <m/>
    <m/>
    <m/>
    <n v="0"/>
    <m/>
    <m/>
    <m/>
    <m/>
    <m/>
    <m/>
    <m/>
    <m/>
    <m/>
    <m/>
    <m/>
    <m/>
    <m/>
    <m/>
    <m/>
    <m/>
    <m/>
    <m/>
    <m/>
    <x v="11"/>
    <n v="0"/>
    <n v="0"/>
    <n v="0"/>
    <x v="0"/>
    <m/>
    <m/>
    <n v="42.8"/>
    <x v="0"/>
  </r>
  <r>
    <x v="51"/>
    <n v="50297"/>
    <x v="8107"/>
    <n v="686986"/>
    <n v="45904"/>
    <n v="45938"/>
    <s v="AnaHerns"/>
    <m/>
    <m/>
    <m/>
    <n v="0"/>
    <m/>
    <m/>
    <m/>
    <m/>
    <m/>
    <m/>
    <m/>
    <m/>
    <m/>
    <m/>
    <m/>
    <m/>
    <m/>
    <m/>
    <m/>
    <m/>
    <m/>
    <m/>
    <m/>
    <x v="11"/>
    <n v="0"/>
    <n v="0"/>
    <n v="0"/>
    <x v="0"/>
    <m/>
    <m/>
    <n v="68698.600000000006"/>
    <x v="0"/>
  </r>
  <r>
    <x v="51"/>
    <n v="50298"/>
    <x v="8108"/>
    <n v="8709"/>
    <n v="45904"/>
    <n v="45938"/>
    <s v="AnaHerns"/>
    <s v="REGAGE25e00076889008"/>
    <m/>
    <m/>
    <n v="0"/>
    <m/>
    <m/>
    <m/>
    <m/>
    <m/>
    <m/>
    <m/>
    <m/>
    <m/>
    <m/>
    <m/>
    <m/>
    <m/>
    <m/>
    <m/>
    <m/>
    <m/>
    <m/>
    <m/>
    <x v="11"/>
    <n v="0"/>
    <n v="0"/>
    <n v="0"/>
    <x v="0"/>
    <m/>
    <m/>
    <n v="870.9"/>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DFD1DBD-91B8-4EB2-A615-02F08133D4AB}" name="TablaDinámica2" cacheId="0" applyNumberFormats="0" applyBorderFormats="0" applyFontFormats="0" applyPatternFormats="0" applyAlignmentFormats="0" applyWidthHeightFormats="1" dataCaption="Valores" errorCaption="0" showError="1" updatedVersion="8" minRefreshableVersion="3" useAutoFormatting="1" itemPrintTitles="1" createdVersion="8" indent="0" outline="1" outlineData="1" multipleFieldFilters="0">
  <location ref="A3:I23" firstHeaderRow="0" firstDataRow="1" firstDataCol="1"/>
  <pivotFields count="40">
    <pivotField axis="axisRow" showAll="0">
      <items count="54">
        <item x="0"/>
        <item x="1"/>
        <item sd="0" x="2"/>
        <item sd="0" x="3"/>
        <item x="4"/>
        <item x="5"/>
        <item x="6"/>
        <item x="7"/>
        <item x="8"/>
        <item x="9"/>
        <item x="10"/>
        <item sd="0" x="11"/>
        <item x="13"/>
        <item sd="0" x="12"/>
        <item x="14"/>
        <item x="20"/>
        <item sd="0" x="15"/>
        <item x="16"/>
        <item x="17"/>
        <item x="19"/>
        <item x="18"/>
        <item x="21"/>
        <item x="22"/>
        <item x="23"/>
        <item x="24"/>
        <item x="25"/>
        <item x="27"/>
        <item x="41"/>
        <item x="36"/>
        <item x="26"/>
        <item x="28"/>
        <item x="29"/>
        <item x="30"/>
        <item x="32"/>
        <item x="31"/>
        <item x="33"/>
        <item x="34"/>
        <item x="35"/>
        <item x="37"/>
        <item x="38"/>
        <item x="39"/>
        <item x="43"/>
        <item x="40"/>
        <item x="42"/>
        <item x="44"/>
        <item x="45"/>
        <item x="46"/>
        <item x="47"/>
        <item sd="0" x="48"/>
        <item x="49"/>
        <item x="50"/>
        <item x="51"/>
        <item m="1" x="52"/>
        <item t="default"/>
      </items>
    </pivotField>
    <pivotField showAll="0"/>
    <pivotField axis="axisRow" showAll="0">
      <items count="8111">
        <item x="3736"/>
        <item x="3737"/>
        <item x="7083"/>
        <item x="873"/>
        <item x="3738"/>
        <item x="3739"/>
        <item x="6643"/>
        <item x="5742"/>
        <item x="1668"/>
        <item x="4341"/>
        <item x="1184"/>
        <item x="4734"/>
        <item x="1297"/>
        <item x="5950"/>
        <item x="2802"/>
        <item x="3166"/>
        <item x="4690"/>
        <item x="7816"/>
        <item x="1185"/>
        <item x="4691"/>
        <item x="5129"/>
        <item x="4735"/>
        <item x="4736"/>
        <item x="4737"/>
        <item x="2251"/>
        <item x="6283"/>
        <item x="6644"/>
        <item x="4110"/>
        <item x="51"/>
        <item x="2890"/>
        <item x="4738"/>
        <item x="1669"/>
        <item x="7570"/>
        <item x="2344"/>
        <item x="5130"/>
        <item x="3534"/>
        <item x="3535"/>
        <item x="279"/>
        <item x="3167"/>
        <item x="4739"/>
        <item x="874"/>
        <item x="280"/>
        <item x="5381"/>
        <item x="4408"/>
        <item x="3803"/>
        <item x="1670"/>
        <item x="2345"/>
        <item x="708"/>
        <item x="1671"/>
        <item x="1672"/>
        <item x="7817"/>
        <item x="709"/>
        <item x="3536"/>
        <item x="7348"/>
        <item x="2174"/>
        <item x="460"/>
        <item x="6229"/>
        <item x="7084"/>
        <item x="4740"/>
        <item x="3168"/>
        <item x="7085"/>
        <item x="281"/>
        <item x="1298"/>
        <item x="5743"/>
        <item x="461"/>
        <item x="6284"/>
        <item x="5744"/>
        <item x="2803"/>
        <item x="5096"/>
        <item x="5382"/>
        <item x="4111"/>
        <item x="5320"/>
        <item x="7818"/>
        <item x="5951"/>
        <item x="138"/>
        <item x="4112"/>
        <item x="6285"/>
        <item x="139"/>
        <item x="2997"/>
        <item x="6123"/>
        <item x="7819"/>
        <item x="1299"/>
        <item x="7349"/>
        <item x="6645"/>
        <item x="6646"/>
        <item x="2891"/>
        <item x="3537"/>
        <item x="5745"/>
        <item x="1300"/>
        <item x="5131"/>
        <item x="7350"/>
        <item x="4741"/>
        <item x="2175"/>
        <item x="875"/>
        <item x="6647"/>
        <item x="5952"/>
        <item x="4692"/>
        <item x="7820"/>
        <item x="5097"/>
        <item x="2582"/>
        <item x="7086"/>
        <item x="6230"/>
        <item x="0"/>
        <item x="1673"/>
        <item x="5383"/>
        <item x="5384"/>
        <item x="710"/>
        <item x="2804"/>
        <item x="4742"/>
        <item x="7087"/>
        <item x="7088"/>
        <item x="876"/>
        <item x="6460"/>
        <item x="2583"/>
        <item x="140"/>
        <item x="1936"/>
        <item x="3538"/>
        <item x="7821"/>
        <item x="3539"/>
        <item x="4113"/>
        <item x="2805"/>
        <item x="4409"/>
        <item x="5953"/>
        <item x="1186"/>
        <item x="6879"/>
        <item x="6648"/>
        <item x="7822"/>
        <item x="7351"/>
        <item x="7823"/>
        <item x="1888"/>
        <item x="3740"/>
        <item x="3454"/>
        <item x="6231"/>
        <item x="4587"/>
        <item x="5385"/>
        <item x="6880"/>
        <item x="4410"/>
        <item x="2992"/>
        <item x="5386"/>
        <item x="2892"/>
        <item x="3169"/>
        <item x="4411"/>
        <item x="4114"/>
        <item x="711"/>
        <item x="6124"/>
        <item x="7089"/>
        <item x="5132"/>
        <item x="5387"/>
        <item x="7824"/>
        <item x="2346"/>
        <item x="3170"/>
        <item x="3741"/>
        <item x="4115"/>
        <item x="52"/>
        <item x="6649"/>
        <item x="5133"/>
        <item x="5388"/>
        <item x="5389"/>
        <item x="53"/>
        <item x="4116"/>
        <item x="7090"/>
        <item x="6125"/>
        <item x="7091"/>
        <item x="1674"/>
        <item x="2893"/>
        <item x="2347"/>
        <item x="7092"/>
        <item x="7093"/>
        <item x="7094"/>
        <item x="3540"/>
        <item x="2348"/>
        <item x="3171"/>
        <item x="6650"/>
        <item x="3541"/>
        <item x="282"/>
        <item x="4013"/>
        <item x="2584"/>
        <item x="3172"/>
        <item x="6651"/>
        <item x="6881"/>
        <item x="54"/>
        <item x="4117"/>
        <item x="141"/>
        <item x="3542"/>
        <item x="5954"/>
        <item x="2349"/>
        <item x="3173"/>
        <item x="6652"/>
        <item x="2350"/>
        <item x="5390"/>
        <item x="5391"/>
        <item x="7095"/>
        <item x="5955"/>
        <item x="7825"/>
        <item x="3543"/>
        <item x="3544"/>
        <item x="3547"/>
        <item x="4118"/>
        <item x="7826"/>
        <item x="4119"/>
        <item x="1301"/>
        <item x="6461"/>
        <item x="6462"/>
        <item x="2806"/>
        <item x="1937"/>
        <item x="283"/>
        <item x="2993"/>
        <item x="2994"/>
        <item x="2585"/>
        <item x="7096"/>
        <item x="7097"/>
        <item x="55"/>
        <item x="7827"/>
        <item x="462"/>
        <item x="284"/>
        <item x="4693"/>
        <item x="712"/>
        <item x="7098"/>
        <item x="2995"/>
        <item x="2996"/>
        <item x="2998"/>
        <item x="713"/>
        <item x="6882"/>
        <item x="56"/>
        <item x="6653"/>
        <item x="7828"/>
        <item x="6126"/>
        <item x="3545"/>
        <item x="4412"/>
        <item x="6654"/>
        <item x="2351"/>
        <item x="1891"/>
        <item x="7829"/>
        <item x="1938"/>
        <item x="57"/>
        <item x="3546"/>
        <item x="6127"/>
        <item x="1892"/>
        <item x="4014"/>
        <item x="142"/>
        <item x="3548"/>
        <item x="5956"/>
        <item x="6463"/>
        <item x="4120"/>
        <item x="1675"/>
        <item x="4694"/>
        <item x="7099"/>
        <item x="2352"/>
        <item x="7571"/>
        <item x="6655"/>
        <item x="6883"/>
        <item x="2176"/>
        <item x="58"/>
        <item x="4121"/>
        <item x="7100"/>
        <item x="4588"/>
        <item x="4015"/>
        <item x="6884"/>
        <item x="2894"/>
        <item x="2353"/>
        <item x="7352"/>
        <item x="4695"/>
        <item x="2895"/>
        <item x="4413"/>
        <item x="3174"/>
        <item x="1302"/>
        <item x="2354"/>
        <item x="285"/>
        <item x="2896"/>
        <item x="3549"/>
        <item x="3175"/>
        <item x="6885"/>
        <item x="3176"/>
        <item x="6128"/>
        <item x="143"/>
        <item x="4122"/>
        <item x="1676"/>
        <item x="6286"/>
        <item x="5392"/>
        <item x="5746"/>
        <item x="714"/>
        <item x="7830"/>
        <item x="2355"/>
        <item x="715"/>
        <item x="286"/>
        <item x="1939"/>
        <item x="4414"/>
        <item x="6656"/>
        <item x="3177"/>
        <item x="144"/>
        <item x="6464"/>
        <item x="145"/>
        <item x="3550"/>
        <item x="6287"/>
        <item x="6288"/>
        <item x="7572"/>
        <item x="2897"/>
        <item x="7101"/>
        <item x="7102"/>
        <item x="287"/>
        <item x="1940"/>
        <item x="7103"/>
        <item x="1677"/>
        <item x="7104"/>
        <item x="7353"/>
        <item x="5098"/>
        <item x="1679"/>
        <item x="4415"/>
        <item x="5393"/>
        <item x="1680"/>
        <item x="2898"/>
        <item x="6886"/>
        <item x="5747"/>
        <item x="6465"/>
        <item x="1678"/>
        <item x="5394"/>
        <item x="5395"/>
        <item x="6289"/>
        <item x="5748"/>
        <item x="5396"/>
        <item x="5749"/>
        <item x="5750"/>
        <item x="6290"/>
        <item x="6291"/>
        <item x="6292"/>
        <item x="7354"/>
        <item x="6887"/>
        <item x="5957"/>
        <item x="5397"/>
        <item x="3178"/>
        <item x="5751"/>
        <item x="5398"/>
        <item x="1681"/>
        <item x="6888"/>
        <item x="463"/>
        <item x="1682"/>
        <item x="5752"/>
        <item x="4016"/>
        <item x="5399"/>
        <item x="5400"/>
        <item x="464"/>
        <item x="5401"/>
        <item x="5402"/>
        <item x="5753"/>
        <item x="5403"/>
        <item x="5404"/>
        <item x="5754"/>
        <item x="1683"/>
        <item x="5405"/>
        <item x="7831"/>
        <item x="6293"/>
        <item x="5406"/>
        <item x="5755"/>
        <item x="465"/>
        <item x="6294"/>
        <item x="2999"/>
        <item x="5756"/>
        <item x="6466"/>
        <item x="4696"/>
        <item x="2807"/>
        <item x="1"/>
        <item x="6467"/>
        <item x="877"/>
        <item x="6295"/>
        <item x="3551"/>
        <item x="5958"/>
        <item x="5959"/>
        <item x="3000"/>
        <item x="7105"/>
        <item x="146"/>
        <item x="7832"/>
        <item x="6657"/>
        <item x="7833"/>
        <item x="3552"/>
        <item x="6468"/>
        <item x="7106"/>
        <item x="7107"/>
        <item x="7573"/>
        <item x="4589"/>
        <item x="4590"/>
        <item x="5960"/>
        <item x="7108"/>
        <item x="4123"/>
        <item x="7109"/>
        <item x="147"/>
        <item x="7110"/>
        <item x="4124"/>
        <item x="1941"/>
        <item x="6469"/>
        <item x="7834"/>
        <item x="4342"/>
        <item x="1303"/>
        <item x="2071"/>
        <item x="1304"/>
        <item x="1305"/>
        <item x="6129"/>
        <item x="3804"/>
        <item x="3742"/>
        <item x="6130"/>
        <item x="1893"/>
        <item x="3179"/>
        <item x="7111"/>
        <item x="3001"/>
        <item x="2356"/>
        <item x="4591"/>
        <item x="4592"/>
        <item x="1894"/>
        <item x="7112"/>
        <item x="4125"/>
        <item x="4416"/>
        <item x="7113"/>
        <item x="1942"/>
        <item x="7114"/>
        <item x="1895"/>
        <item x="7574"/>
        <item x="3180"/>
        <item x="148"/>
        <item x="4126"/>
        <item x="4697"/>
        <item x="149"/>
        <item x="288"/>
        <item x="289"/>
        <item x="7835"/>
        <item x="3002"/>
        <item x="4698"/>
        <item x="2899"/>
        <item x="4593"/>
        <item x="4594"/>
        <item x="3003"/>
        <item x="3181"/>
        <item x="1684"/>
        <item x="6658"/>
        <item x="2357"/>
        <item x="150"/>
        <item x="290"/>
        <item x="3004"/>
        <item x="3805"/>
        <item x="4127"/>
        <item x="6470"/>
        <item x="3182"/>
        <item x="1685"/>
        <item x="6296"/>
        <item x="3455"/>
        <item x="716"/>
        <item x="2808"/>
        <item x="382"/>
        <item x="5004"/>
        <item x="6659"/>
        <item x="383"/>
        <item x="4743"/>
        <item x="4744"/>
        <item x="6660"/>
        <item x="6661"/>
        <item x="4128"/>
        <item x="4595"/>
        <item x="2900"/>
        <item x="6131"/>
        <item x="2901"/>
        <item x="3183"/>
        <item x="2902"/>
        <item x="6297"/>
        <item x="6298"/>
        <item x="59"/>
        <item x="3806"/>
        <item x="1686"/>
        <item x="7575"/>
        <item x="2358"/>
        <item x="4596"/>
        <item x="6299"/>
        <item x="5961"/>
        <item x="7115"/>
        <item x="4129"/>
        <item x="6300"/>
        <item x="1943"/>
        <item x="6301"/>
        <item x="1944"/>
        <item x="2903"/>
        <item x="2177"/>
        <item x="3005"/>
        <item x="7576"/>
        <item x="4130"/>
        <item x="6302"/>
        <item x="1945"/>
        <item x="7355"/>
        <item x="5407"/>
        <item x="5408"/>
        <item x="717"/>
        <item x="6889"/>
        <item x="718"/>
        <item x="3456"/>
        <item x="2359"/>
        <item x="6132"/>
        <item x="291"/>
        <item x="7116"/>
        <item x="7836"/>
        <item x="292"/>
        <item x="2904"/>
        <item x="2360"/>
        <item x="2178"/>
        <item x="4597"/>
        <item x="3184"/>
        <item x="6662"/>
        <item x="1687"/>
        <item x="7117"/>
        <item x="7837"/>
        <item x="7838"/>
        <item x="7839"/>
        <item x="6890"/>
        <item x="3185"/>
        <item x="2361"/>
        <item x="3457"/>
        <item x="3458"/>
        <item x="151"/>
        <item x="6891"/>
        <item x="6471"/>
        <item x="152"/>
        <item x="3553"/>
        <item x="7840"/>
        <item x="3554"/>
        <item x="3555"/>
        <item x="3006"/>
        <item x="2905"/>
        <item x="7118"/>
        <item x="6663"/>
        <item x="3186"/>
        <item x="1187"/>
        <item x="4598"/>
        <item x="4131"/>
        <item x="3459"/>
        <item x="3187"/>
        <item x="4599"/>
        <item x="2586"/>
        <item x="4600"/>
        <item x="6303"/>
        <item x="7841"/>
        <item x="4417"/>
        <item x="878"/>
        <item x="6664"/>
        <item x="60"/>
        <item x="4132"/>
        <item x="7119"/>
        <item x="3007"/>
        <item x="153"/>
        <item x="7120"/>
        <item x="1946"/>
        <item x="3556"/>
        <item x="3008"/>
        <item x="293"/>
        <item x="4133"/>
        <item x="1306"/>
        <item x="6472"/>
        <item x="2362"/>
        <item x="154"/>
        <item x="3557"/>
        <item x="1307"/>
        <item x="4745"/>
        <item x="1947"/>
        <item x="2809"/>
        <item x="2810"/>
        <item x="3188"/>
        <item x="7121"/>
        <item x="466"/>
        <item x="5134"/>
        <item x="7842"/>
        <item x="4418"/>
        <item x="2587"/>
        <item x="2252"/>
        <item x="4746"/>
        <item x="6473"/>
        <item x="879"/>
        <item x="1308"/>
        <item x="2811"/>
        <item x="384"/>
        <item x="5005"/>
        <item x="1188"/>
        <item x="1189"/>
        <item x="6474"/>
        <item x="6475"/>
        <item x="5135"/>
        <item x="2072"/>
        <item x="2"/>
        <item x="5136"/>
        <item x="7356"/>
        <item x="6665"/>
        <item x="5757"/>
        <item x="5409"/>
        <item x="4419"/>
        <item x="2906"/>
        <item x="4747"/>
        <item x="7577"/>
        <item x="7122"/>
        <item x="2812"/>
        <item x="6666"/>
        <item x="4748"/>
        <item x="3743"/>
        <item x="4017"/>
        <item x="7843"/>
        <item x="2588"/>
        <item x="4134"/>
        <item x="3189"/>
        <item x="5962"/>
        <item x="3558"/>
        <item x="5963"/>
        <item x="3190"/>
        <item x="1309"/>
        <item x="2073"/>
        <item x="7844"/>
        <item x="7123"/>
        <item x="2813"/>
        <item x="3191"/>
        <item x="3192"/>
        <item x="3559"/>
        <item x="4749"/>
        <item x="294"/>
        <item x="4343"/>
        <item x="7124"/>
        <item x="4601"/>
        <item x="5099"/>
        <item x="3807"/>
        <item x="5137"/>
        <item x="3560"/>
        <item x="2814"/>
        <item x="4750"/>
        <item x="3"/>
        <item x="5758"/>
        <item x="7845"/>
        <item x="2179"/>
        <item x="4751"/>
        <item x="6892"/>
        <item x="5410"/>
        <item x="4752"/>
        <item x="5411"/>
        <item x="3460"/>
        <item x="6232"/>
        <item x="3561"/>
        <item x="6133"/>
        <item x="5759"/>
        <item x="4753"/>
        <item x="1190"/>
        <item x="4754"/>
        <item x="2815"/>
        <item x="4"/>
        <item x="4755"/>
        <item x="6304"/>
        <item x="1310"/>
        <item x="7846"/>
        <item x="7847"/>
        <item x="1311"/>
        <item x="2363"/>
        <item x="2253"/>
        <item x="4756"/>
        <item x="4420"/>
        <item x="4757"/>
        <item x="4758"/>
        <item x="1191"/>
        <item x="3193"/>
        <item x="1948"/>
        <item x="5412"/>
        <item x="4759"/>
        <item x="7125"/>
        <item x="1312"/>
        <item x="1313"/>
        <item x="1314"/>
        <item x="3194"/>
        <item x="4135"/>
        <item x="3195"/>
        <item x="4760"/>
        <item x="5321"/>
        <item x="6476"/>
        <item x="295"/>
        <item x="6477"/>
        <item x="2589"/>
        <item x="2364"/>
        <item x="4761"/>
        <item x="5413"/>
        <item x="7578"/>
        <item x="4699"/>
        <item x="4602"/>
        <item x="4603"/>
        <item x="6893"/>
        <item x="5414"/>
        <item x="5138"/>
        <item x="5760"/>
        <item x="1315"/>
        <item x="6305"/>
        <item x="1896"/>
        <item x="7579"/>
        <item x="2365"/>
        <item x="6667"/>
        <item x="4604"/>
        <item x="7848"/>
        <item x="3808"/>
        <item x="1192"/>
        <item x="4762"/>
        <item x="3562"/>
        <item x="467"/>
        <item x="2907"/>
        <item x="4605"/>
        <item x="2074"/>
        <item x="2908"/>
        <item x="468"/>
        <item x="3009"/>
        <item x="6306"/>
        <item x="1316"/>
        <item x="6668"/>
        <item x="880"/>
        <item x="881"/>
        <item x="5964"/>
        <item x="5965"/>
        <item x="2254"/>
        <item x="1949"/>
        <item x="4763"/>
        <item x="2816"/>
        <item x="469"/>
        <item x="5761"/>
        <item x="470"/>
        <item x="6307"/>
        <item x="2909"/>
        <item x="2910"/>
        <item x="4421"/>
        <item x="3809"/>
        <item x="7580"/>
        <item x="3563"/>
        <item x="3196"/>
        <item x="2590"/>
        <item x="1950"/>
        <item x="882"/>
        <item x="6669"/>
        <item x="6478"/>
        <item x="883"/>
        <item x="6894"/>
        <item x="2075"/>
        <item x="4764"/>
        <item x="3564"/>
        <item x="2366"/>
        <item x="7581"/>
        <item x="4765"/>
        <item x="3744"/>
        <item x="4766"/>
        <item x="6233"/>
        <item x="1317"/>
        <item x="6670"/>
        <item x="7849"/>
        <item x="4018"/>
        <item x="4019"/>
        <item x="1318"/>
        <item x="3197"/>
        <item x="4767"/>
        <item x="2591"/>
        <item x="5415"/>
        <item x="3010"/>
        <item x="5"/>
        <item x="5762"/>
        <item x="296"/>
        <item x="3198"/>
        <item x="5966"/>
        <item x="5967"/>
        <item x="6479"/>
        <item x="5006"/>
        <item x="2076"/>
        <item x="3461"/>
        <item x="6234"/>
        <item x="7582"/>
        <item x="4020"/>
        <item x="7583"/>
        <item x="6"/>
        <item x="2367"/>
        <item x="1193"/>
        <item x="2817"/>
        <item x="1194"/>
        <item x="7"/>
        <item x="1319"/>
        <item x="5100"/>
        <item x="2077"/>
        <item x="4136"/>
        <item x="4606"/>
        <item x="1195"/>
        <item x="1196"/>
        <item x="2911"/>
        <item x="4768"/>
        <item x="7357"/>
        <item x="1688"/>
        <item x="3199"/>
        <item x="719"/>
        <item x="4021"/>
        <item x="1690"/>
        <item x="1689"/>
        <item x="3462"/>
        <item x="4769"/>
        <item x="5968"/>
        <item x="4137"/>
        <item x="3745"/>
        <item x="4770"/>
        <item x="1951"/>
        <item x="4771"/>
        <item x="1197"/>
        <item x="2255"/>
        <item x="5101"/>
        <item x="884"/>
        <item x="4138"/>
        <item x="4139"/>
        <item x="7850"/>
        <item x="1198"/>
        <item x="8"/>
        <item x="5102"/>
        <item x="2256"/>
        <item x="6480"/>
        <item x="7851"/>
        <item x="4140"/>
        <item x="7584"/>
        <item x="9"/>
        <item x="155"/>
        <item x="2818"/>
        <item x="2819"/>
        <item x="2078"/>
        <item x="3810"/>
        <item x="5139"/>
        <item x="7585"/>
        <item x="4607"/>
        <item x="720"/>
        <item x="2368"/>
        <item x="5416"/>
        <item x="3200"/>
        <item x="1320"/>
        <item x="7358"/>
        <item x="3011"/>
        <item x="2820"/>
        <item x="4422"/>
        <item x="7852"/>
        <item x="7853"/>
        <item x="4772"/>
        <item x="3201"/>
        <item x="1199"/>
        <item x="7126"/>
        <item x="1952"/>
        <item x="156"/>
        <item x="1200"/>
        <item x="3202"/>
        <item x="4773"/>
        <item x="5969"/>
        <item x="6308"/>
        <item x="1321"/>
        <item x="5140"/>
        <item x="5141"/>
        <item x="5970"/>
        <item x="471"/>
        <item x="472"/>
        <item x="4141"/>
        <item x="1322"/>
        <item x="885"/>
        <item x="473"/>
        <item x="385"/>
        <item x="886"/>
        <item x="2592"/>
        <item x="887"/>
        <item x="5007"/>
        <item x="10"/>
        <item x="3463"/>
        <item x="4774"/>
        <item x="3565"/>
        <item x="5763"/>
        <item x="61"/>
        <item x="1953"/>
        <item x="7586"/>
        <item x="7127"/>
        <item x="5142"/>
        <item x="4775"/>
        <item x="6671"/>
        <item x="3566"/>
        <item x="3567"/>
        <item x="2821"/>
        <item x="3568"/>
        <item x="6134"/>
        <item x="6135"/>
        <item x="5971"/>
        <item x="2822"/>
        <item x="721"/>
        <item x="7854"/>
        <item x="1954"/>
        <item x="4776"/>
        <item x="3203"/>
        <item x="6895"/>
        <item x="5417"/>
        <item x="297"/>
        <item x="722"/>
        <item x="888"/>
        <item x="5972"/>
        <item x="6672"/>
        <item x="889"/>
        <item x="6136"/>
        <item x="7855"/>
        <item x="3569"/>
        <item x="2180"/>
        <item x="4022"/>
        <item x="890"/>
        <item x="6673"/>
        <item x="7856"/>
        <item x="7359"/>
        <item x="1323"/>
        <item x="3204"/>
        <item x="4023"/>
        <item x="3570"/>
        <item x="5322"/>
        <item x="4142"/>
        <item x="4777"/>
        <item x="1201"/>
        <item x="4143"/>
        <item x="298"/>
        <item x="62"/>
        <item x="1324"/>
        <item x="3811"/>
        <item x="7857"/>
        <item x="3571"/>
        <item x="4344"/>
        <item x="891"/>
        <item x="2823"/>
        <item x="63"/>
        <item x="2912"/>
        <item x="3572"/>
        <item x="1202"/>
        <item x="157"/>
        <item x="64"/>
        <item x="892"/>
        <item x="5143"/>
        <item x="5008"/>
        <item x="3573"/>
        <item x="5009"/>
        <item x="3746"/>
        <item x="158"/>
        <item x="6481"/>
        <item x="2593"/>
        <item x="2257"/>
        <item x="5973"/>
        <item x="3812"/>
        <item x="5418"/>
        <item x="6674"/>
        <item x="11"/>
        <item x="4024"/>
        <item x="5010"/>
        <item x="1691"/>
        <item x="5974"/>
        <item x="5975"/>
        <item x="3205"/>
        <item x="1325"/>
        <item x="3206"/>
        <item x="1326"/>
        <item x="5144"/>
        <item x="2369"/>
        <item x="1203"/>
        <item x="4345"/>
        <item x="4778"/>
        <item x="6309"/>
        <item x="4779"/>
        <item x="5011"/>
        <item x="5419"/>
        <item x="1327"/>
        <item x="1328"/>
        <item x="1329"/>
        <item x="5420"/>
        <item x="4780"/>
        <item x="3574"/>
        <item x="1897"/>
        <item x="4144"/>
        <item x="6482"/>
        <item x="893"/>
        <item x="7858"/>
        <item x="5764"/>
        <item x="3575"/>
        <item x="3576"/>
        <item x="6310"/>
        <item x="3577"/>
        <item x="723"/>
        <item x="894"/>
        <item x="5145"/>
        <item x="2079"/>
        <item x="2080"/>
        <item x="5421"/>
        <item x="2370"/>
        <item x="7360"/>
        <item x="7587"/>
        <item x="6896"/>
        <item x="474"/>
        <item x="5012"/>
        <item x="6311"/>
        <item x="7859"/>
        <item x="2081"/>
        <item x="6897"/>
        <item x="4781"/>
        <item x="4782"/>
        <item x="3813"/>
        <item x="6235"/>
        <item x="4145"/>
        <item x="1955"/>
        <item x="6675"/>
        <item x="475"/>
        <item x="1692"/>
        <item x="65"/>
        <item x="4346"/>
        <item x="1204"/>
        <item x="1330"/>
        <item x="3207"/>
        <item x="1331"/>
        <item x="1332"/>
        <item x="3814"/>
        <item x="1898"/>
        <item x="5323"/>
        <item x="476"/>
        <item x="5422"/>
        <item x="5146"/>
        <item x="7361"/>
        <item x="12"/>
        <item x="7128"/>
        <item x="7129"/>
        <item x="4783"/>
        <item x="5765"/>
        <item x="1205"/>
        <item x="2594"/>
        <item x="1333"/>
        <item x="5147"/>
        <item x="1334"/>
        <item x="2371"/>
        <item x="4146"/>
        <item x="5423"/>
        <item x="6483"/>
        <item x="724"/>
        <item x="4423"/>
        <item x="4147"/>
        <item x="299"/>
        <item x="300"/>
        <item x="6312"/>
        <item x="6313"/>
        <item x="3012"/>
        <item x="4784"/>
        <item x="6676"/>
        <item x="5013"/>
        <item x="2372"/>
        <item x="5014"/>
        <item x="3464"/>
        <item x="3013"/>
        <item x="3014"/>
        <item x="4025"/>
        <item x="2824"/>
        <item x="477"/>
        <item x="478"/>
        <item x="6677"/>
        <item x="4347"/>
        <item x="5148"/>
        <item x="4424"/>
        <item x="7362"/>
        <item x="301"/>
        <item x="1206"/>
        <item x="4026"/>
        <item x="4027"/>
        <item x="4348"/>
        <item x="895"/>
        <item x="2595"/>
        <item x="4785"/>
        <item x="4786"/>
        <item x="302"/>
        <item x="2825"/>
        <item x="5424"/>
        <item x="1956"/>
        <item x="2181"/>
        <item x="4787"/>
        <item x="2826"/>
        <item x="1335"/>
        <item x="7860"/>
        <item x="5425"/>
        <item x="7130"/>
        <item x="4148"/>
        <item x="2373"/>
        <item x="4150"/>
        <item x="2596"/>
        <item x="4151"/>
        <item x="4149"/>
        <item x="6484"/>
        <item x="4152"/>
        <item x="6678"/>
        <item x="896"/>
        <item x="4153"/>
        <item x="7131"/>
        <item x="7132"/>
        <item x="6485"/>
        <item x="4154"/>
        <item x="4155"/>
        <item x="2182"/>
        <item x="4028"/>
        <item x="2374"/>
        <item x="5149"/>
        <item x="7861"/>
        <item x="386"/>
        <item x="6679"/>
        <item x="4425"/>
        <item x="2375"/>
        <item x="1336"/>
        <item x="3578"/>
        <item x="7588"/>
        <item x="6898"/>
        <item x="1693"/>
        <item x="3815"/>
        <item x="3579"/>
        <item x="6137"/>
        <item x="4608"/>
        <item x="7363"/>
        <item x="1957"/>
        <item x="1958"/>
        <item x="7133"/>
        <item x="7134"/>
        <item x="303"/>
        <item x="4609"/>
        <item x="4610"/>
        <item x="4611"/>
        <item x="3015"/>
        <item x="3016"/>
        <item x="1899"/>
        <item x="4612"/>
        <item x="3017"/>
        <item x="2183"/>
        <item x="4613"/>
        <item x="1900"/>
        <item x="4614"/>
        <item x="4615"/>
        <item x="159"/>
        <item x="3580"/>
        <item x="1959"/>
        <item x="4029"/>
        <item x="4156"/>
        <item x="7589"/>
        <item x="3816"/>
        <item x="7135"/>
        <item x="7590"/>
        <item x="160"/>
        <item x="7136"/>
        <item x="161"/>
        <item x="7137"/>
        <item x="162"/>
        <item x="163"/>
        <item x="164"/>
        <item x="7138"/>
        <item x="165"/>
        <item x="7139"/>
        <item x="1960"/>
        <item x="1961"/>
        <item x="7140"/>
        <item x="7141"/>
        <item x="166"/>
        <item x="167"/>
        <item x="4700"/>
        <item x="7142"/>
        <item x="7143"/>
        <item x="7144"/>
        <item x="6486"/>
        <item x="168"/>
        <item x="169"/>
        <item x="7145"/>
        <item x="7146"/>
        <item x="170"/>
        <item x="171"/>
        <item x="172"/>
        <item x="173"/>
        <item x="174"/>
        <item x="175"/>
        <item x="176"/>
        <item x="177"/>
        <item x="7147"/>
        <item x="7148"/>
        <item x="7149"/>
        <item x="7150"/>
        <item x="178"/>
        <item x="6487"/>
        <item x="7151"/>
        <item x="7152"/>
        <item x="7153"/>
        <item x="179"/>
        <item x="304"/>
        <item x="305"/>
        <item x="1962"/>
        <item x="1694"/>
        <item x="725"/>
        <item x="306"/>
        <item x="3817"/>
        <item x="4788"/>
        <item x="1207"/>
        <item x="13"/>
        <item x="3581"/>
        <item x="2827"/>
        <item x="6314"/>
        <item x="3582"/>
        <item x="1337"/>
        <item x="4789"/>
        <item x="5976"/>
        <item x="7364"/>
        <item x="7365"/>
        <item x="3018"/>
        <item x="5766"/>
        <item x="479"/>
        <item x="3818"/>
        <item x="3819"/>
        <item x="5767"/>
        <item x="7862"/>
        <item x="897"/>
        <item x="2828"/>
        <item x="5977"/>
        <item x="5978"/>
        <item x="6680"/>
        <item x="2258"/>
        <item x="4790"/>
        <item x="307"/>
        <item x="480"/>
        <item x="726"/>
        <item x="6315"/>
        <item x="3820"/>
        <item x="1338"/>
        <item x="5426"/>
        <item x="1208"/>
        <item x="7591"/>
        <item x="5768"/>
        <item x="14"/>
        <item x="3208"/>
        <item x="5769"/>
        <item x="481"/>
        <item x="1209"/>
        <item x="4791"/>
        <item x="4792"/>
        <item x="1210"/>
        <item x="2829"/>
        <item x="3465"/>
        <item x="5427"/>
        <item x="5428"/>
        <item x="1695"/>
        <item x="482"/>
        <item x="7366"/>
        <item x="7863"/>
        <item x="4426"/>
        <item x="4793"/>
        <item x="1696"/>
        <item x="1339"/>
        <item x="4427"/>
        <item x="5150"/>
        <item x="2597"/>
        <item x="2598"/>
        <item x="5103"/>
        <item x="2259"/>
        <item x="4794"/>
        <item x="7154"/>
        <item x="2376"/>
        <item x="1963"/>
        <item x="2599"/>
        <item x="5979"/>
        <item x="6681"/>
        <item x="180"/>
        <item x="7155"/>
        <item x="2830"/>
        <item x="4795"/>
        <item x="7864"/>
        <item x="3583"/>
        <item x="66"/>
        <item x="727"/>
        <item x="3584"/>
        <item x="3585"/>
        <item x="181"/>
        <item x="898"/>
        <item x="7865"/>
        <item x="1211"/>
        <item x="387"/>
        <item x="3586"/>
        <item x="3587"/>
        <item x="3747"/>
        <item x="4157"/>
        <item x="7866"/>
        <item x="3588"/>
        <item x="6488"/>
        <item x="2600"/>
        <item x="3589"/>
        <item x="7867"/>
        <item x="2601"/>
        <item x="4796"/>
        <item x="6316"/>
        <item x="4701"/>
        <item x="6489"/>
        <item x="6682"/>
        <item x="5015"/>
        <item x="2602"/>
        <item x="483"/>
        <item x="484"/>
        <item x="485"/>
        <item x="2184"/>
        <item x="3590"/>
        <item x="6683"/>
        <item x="6317"/>
        <item x="5429"/>
        <item x="5151"/>
        <item x="2603"/>
        <item x="5152"/>
        <item x="5153"/>
        <item x="4428"/>
        <item x="388"/>
        <item x="4429"/>
        <item x="5980"/>
        <item x="7367"/>
        <item x="5016"/>
        <item x="3821"/>
        <item x="7156"/>
        <item x="5770"/>
        <item x="7368"/>
        <item x="7369"/>
        <item x="3209"/>
        <item x="5430"/>
        <item x="728"/>
        <item x="7370"/>
        <item x="5431"/>
        <item x="67"/>
        <item x="486"/>
        <item x="1697"/>
        <item x="487"/>
        <item x="2260"/>
        <item x="2261"/>
        <item x="5017"/>
        <item x="2913"/>
        <item x="7371"/>
        <item x="7157"/>
        <item x="6138"/>
        <item x="3466"/>
        <item x="5018"/>
        <item x="3591"/>
        <item x="182"/>
        <item x="2604"/>
        <item x="3592"/>
        <item x="3467"/>
        <item x="6490"/>
        <item x="68"/>
        <item x="2377"/>
        <item x="488"/>
        <item x="69"/>
        <item x="7158"/>
        <item x="3822"/>
        <item x="2262"/>
        <item x="7868"/>
        <item x="3593"/>
        <item x="7869"/>
        <item x="4158"/>
        <item x="2605"/>
        <item x="6684"/>
        <item x="4616"/>
        <item x="4159"/>
        <item x="6491"/>
        <item x="7870"/>
        <item x="6139"/>
        <item x="1901"/>
        <item x="6318"/>
        <item x="6899"/>
        <item x="2606"/>
        <item x="899"/>
        <item x="3823"/>
        <item x="1964"/>
        <item x="1965"/>
        <item x="1902"/>
        <item x="4160"/>
        <item x="6492"/>
        <item x="6493"/>
        <item x="1698"/>
        <item x="7871"/>
        <item x="5432"/>
        <item x="4349"/>
        <item x="7592"/>
        <item x="5433"/>
        <item x="4161"/>
        <item x="1340"/>
        <item x="489"/>
        <item x="6494"/>
        <item x="7372"/>
        <item x="5154"/>
        <item x="4430"/>
        <item x="1341"/>
        <item x="2914"/>
        <item x="3824"/>
        <item x="7872"/>
        <item x="4431"/>
        <item x="2607"/>
        <item x="6140"/>
        <item x="6236"/>
        <item x="6237"/>
        <item x="7593"/>
        <item x="7594"/>
        <item x="5771"/>
        <item x="5981"/>
        <item x="3210"/>
        <item x="7595"/>
        <item x="7596"/>
        <item x="5434"/>
        <item x="5982"/>
        <item x="2263"/>
        <item x="5983"/>
        <item x="1342"/>
        <item x="6685"/>
        <item x="3594"/>
        <item x="1699"/>
        <item x="900"/>
        <item x="901"/>
        <item x="4432"/>
        <item x="2608"/>
        <item x="6319"/>
        <item x="7873"/>
        <item x="3019"/>
        <item x="2378"/>
        <item x="3211"/>
        <item x="2379"/>
        <item x="2380"/>
        <item x="5435"/>
        <item x="6900"/>
        <item x="5436"/>
        <item x="5155"/>
        <item x="6238"/>
        <item x="2381"/>
        <item x="6686"/>
        <item x="5324"/>
        <item x="7159"/>
        <item x="7160"/>
        <item x="1343"/>
        <item x="3748"/>
        <item x="6320"/>
        <item x="4433"/>
        <item x="2185"/>
        <item x="3212"/>
        <item x="7874"/>
        <item x="490"/>
        <item x="7875"/>
        <item x="4702"/>
        <item x="1344"/>
        <item x="3749"/>
        <item x="7161"/>
        <item x="4797"/>
        <item x="6687"/>
        <item x="4350"/>
        <item x="7876"/>
        <item x="7597"/>
        <item x="7877"/>
        <item x="6321"/>
        <item x="3825"/>
        <item x="4617"/>
        <item x="491"/>
        <item x="1345"/>
        <item x="4798"/>
        <item x="6141"/>
        <item x="6901"/>
        <item x="729"/>
        <item x="7162"/>
        <item x="4799"/>
        <item x="3826"/>
        <item x="6902"/>
        <item x="183"/>
        <item x="3020"/>
        <item x="3213"/>
        <item x="4434"/>
        <item x="7878"/>
        <item x="7373"/>
        <item x="5156"/>
        <item x="7598"/>
        <item x="3827"/>
        <item x="5157"/>
        <item x="1346"/>
        <item x="4800"/>
        <item x="1212"/>
        <item x="6495"/>
        <item x="5437"/>
        <item x="5772"/>
        <item x="2264"/>
        <item x="4162"/>
        <item x="2265"/>
        <item x="2609"/>
        <item x="1966"/>
        <item x="4801"/>
        <item x="4435"/>
        <item x="3214"/>
        <item x="902"/>
        <item x="7879"/>
        <item x="6903"/>
        <item x="5773"/>
        <item x="7599"/>
        <item x="6904"/>
        <item x="1700"/>
        <item x="3828"/>
        <item x="1347"/>
        <item x="5438"/>
        <item x="730"/>
        <item x="5439"/>
        <item x="731"/>
        <item x="1701"/>
        <item x="5440"/>
        <item x="6905"/>
        <item x="2915"/>
        <item x="2916"/>
        <item x="492"/>
        <item x="6142"/>
        <item x="493"/>
        <item x="494"/>
        <item x="3468"/>
        <item x="5984"/>
        <item x="2082"/>
        <item x="1348"/>
        <item x="2083"/>
        <item x="7374"/>
        <item x="7375"/>
        <item x="5774"/>
        <item x="1702"/>
        <item x="495"/>
        <item x="4163"/>
        <item x="7880"/>
        <item x="2186"/>
        <item x="6688"/>
        <item x="6496"/>
        <item x="4030"/>
        <item x="389"/>
        <item x="390"/>
        <item x="4802"/>
        <item x="6322"/>
        <item x="6323"/>
        <item x="903"/>
        <item x="904"/>
        <item x="4436"/>
        <item x="5441"/>
        <item x="1703"/>
        <item x="7376"/>
        <item x="3829"/>
        <item x="3830"/>
        <item x="5442"/>
        <item x="905"/>
        <item x="2084"/>
        <item x="3831"/>
        <item x="1704"/>
        <item x="1705"/>
        <item x="3021"/>
        <item x="1706"/>
        <item x="4437"/>
        <item x="2610"/>
        <item x="3022"/>
        <item x="1903"/>
        <item x="4803"/>
        <item x="7881"/>
        <item x="3023"/>
        <item x="3469"/>
        <item x="5775"/>
        <item x="6689"/>
        <item x="906"/>
        <item x="6497"/>
        <item x="5985"/>
        <item x="5158"/>
        <item x="3024"/>
        <item x="6690"/>
        <item x="732"/>
        <item x="6691"/>
        <item x="3470"/>
        <item x="4703"/>
        <item x="6324"/>
        <item x="7882"/>
        <item x="7883"/>
        <item x="7884"/>
        <item x="5325"/>
        <item x="3595"/>
        <item x="907"/>
        <item x="2611"/>
        <item x="908"/>
        <item x="909"/>
        <item x="910"/>
        <item x="733"/>
        <item x="6906"/>
        <item x="1349"/>
        <item x="6907"/>
        <item x="3025"/>
        <item x="1967"/>
        <item x="911"/>
        <item x="7163"/>
        <item x="185"/>
        <item x="184"/>
        <item x="912"/>
        <item x="7885"/>
        <item x="6692"/>
        <item x="2612"/>
        <item x="913"/>
        <item x="186"/>
        <item x="6325"/>
        <item x="5443"/>
        <item x="5444"/>
        <item x="3750"/>
        <item x="5019"/>
        <item x="5445"/>
        <item x="2917"/>
        <item x="5446"/>
        <item x="5159"/>
        <item x="6908"/>
        <item x="5447"/>
        <item x="3832"/>
        <item x="1707"/>
        <item x="734"/>
        <item x="7600"/>
        <item x="2085"/>
        <item x="6693"/>
        <item x="4164"/>
        <item x="6909"/>
        <item x="6694"/>
        <item x="6910"/>
        <item x="2086"/>
        <item x="6695"/>
        <item x="2266"/>
        <item x="6498"/>
        <item x="4438"/>
        <item x="7601"/>
        <item x="6143"/>
        <item x="5326"/>
        <item x="4031"/>
        <item x="2267"/>
        <item x="6499"/>
        <item x="1708"/>
        <item x="6696"/>
        <item x="2613"/>
        <item x="6144"/>
        <item x="735"/>
        <item x="3751"/>
        <item x="7377"/>
        <item x="3833"/>
        <item x="2614"/>
        <item x="2615"/>
        <item x="187"/>
        <item x="15"/>
        <item x="2382"/>
        <item x="7886"/>
        <item x="1350"/>
        <item x="4032"/>
        <item x="5448"/>
        <item x="1709"/>
        <item x="3215"/>
        <item x="6911"/>
        <item x="736"/>
        <item x="3216"/>
        <item x="3471"/>
        <item x="4618"/>
        <item x="2383"/>
        <item x="2384"/>
        <item x="914"/>
        <item x="3217"/>
        <item x="2616"/>
        <item x="3596"/>
        <item x="2918"/>
        <item x="188"/>
        <item x="5449"/>
        <item x="5776"/>
        <item x="3834"/>
        <item x="5327"/>
        <item x="1710"/>
        <item x="4439"/>
        <item x="3472"/>
        <item x="1351"/>
        <item x="3835"/>
        <item x="2087"/>
        <item x="2088"/>
        <item x="7378"/>
        <item x="3597"/>
        <item x="7164"/>
        <item x="2385"/>
        <item x="4704"/>
        <item x="3026"/>
        <item x="2617"/>
        <item x="5986"/>
        <item x="6912"/>
        <item x="3598"/>
        <item x="7379"/>
        <item x="2386"/>
        <item x="496"/>
        <item x="5987"/>
        <item x="7165"/>
        <item x="391"/>
        <item x="3599"/>
        <item x="6239"/>
        <item x="5450"/>
        <item x="497"/>
        <item x="6326"/>
        <item x="4165"/>
        <item x="4033"/>
        <item x="4440"/>
        <item x="2618"/>
        <item x="915"/>
        <item x="7166"/>
        <item x="1968"/>
        <item x="3600"/>
        <item x="5328"/>
        <item x="392"/>
        <item x="393"/>
        <item x="1352"/>
        <item x="3027"/>
        <item x="5451"/>
        <item x="4619"/>
        <item x="4620"/>
        <item x="7380"/>
        <item x="5988"/>
        <item x="308"/>
        <item x="6500"/>
        <item x="916"/>
        <item x="917"/>
        <item x="3218"/>
        <item x="1353"/>
        <item x="5452"/>
        <item x="5453"/>
        <item x="5777"/>
        <item x="2619"/>
        <item x="3219"/>
        <item x="5454"/>
        <item x="5455"/>
        <item x="6697"/>
        <item x="6145"/>
        <item x="5778"/>
        <item x="498"/>
        <item x="309"/>
        <item x="918"/>
        <item x="189"/>
        <item x="6698"/>
        <item x="2919"/>
        <item x="6699"/>
        <item x="2387"/>
        <item x="2388"/>
        <item x="6146"/>
        <item x="6700"/>
        <item x="6327"/>
        <item x="2389"/>
        <item x="1711"/>
        <item x="3028"/>
        <item x="5989"/>
        <item x="2390"/>
        <item x="1712"/>
        <item x="3473"/>
        <item x="2391"/>
        <item x="2392"/>
        <item x="2393"/>
        <item x="2187"/>
        <item x="4621"/>
        <item x="5329"/>
        <item x="7602"/>
        <item x="6701"/>
        <item x="2394"/>
        <item x="7603"/>
        <item x="6501"/>
        <item x="4804"/>
        <item x="6502"/>
        <item x="3752"/>
        <item x="3601"/>
        <item x="2268"/>
        <item x="3602"/>
        <item x="919"/>
        <item x="3029"/>
        <item x="737"/>
        <item x="5160"/>
        <item x="2620"/>
        <item x="920"/>
        <item x="6328"/>
        <item x="4441"/>
        <item x="5779"/>
        <item x="6329"/>
        <item x="2920"/>
        <item x="3030"/>
        <item x="4705"/>
        <item x="394"/>
        <item x="1354"/>
        <item x="7604"/>
        <item x="1713"/>
        <item x="5456"/>
        <item x="5020"/>
        <item x="5021"/>
        <item x="4351"/>
        <item x="5022"/>
        <item x="2269"/>
        <item x="7605"/>
        <item x="310"/>
        <item x="2395"/>
        <item x="5780"/>
        <item x="4034"/>
        <item x="1714"/>
        <item x="2188"/>
        <item x="7167"/>
        <item x="4805"/>
        <item x="4806"/>
        <item x="1355"/>
        <item x="1356"/>
        <item x="70"/>
        <item x="7168"/>
        <item x="4035"/>
        <item x="921"/>
        <item x="5990"/>
        <item x="2396"/>
        <item x="2189"/>
        <item x="1357"/>
        <item x="1358"/>
        <item x="499"/>
        <item x="5161"/>
        <item x="1359"/>
        <item x="6913"/>
        <item x="922"/>
        <item x="3221"/>
        <item x="7887"/>
        <item x="7888"/>
        <item x="2342"/>
        <item x="7169"/>
        <item x="2190"/>
        <item x="923"/>
        <item x="6914"/>
        <item x="3836"/>
        <item x="6147"/>
        <item x="738"/>
        <item x="2270"/>
        <item x="4036"/>
        <item x="7381"/>
        <item x="5457"/>
        <item x="6915"/>
        <item x="2191"/>
        <item x="3837"/>
        <item x="2271"/>
        <item x="6916"/>
        <item x="5458"/>
        <item x="5459"/>
        <item x="5781"/>
        <item x="1715"/>
        <item x="739"/>
        <item x="2397"/>
        <item x="6330"/>
        <item x="2398"/>
        <item x="6331"/>
        <item x="4622"/>
        <item x="395"/>
        <item x="500"/>
        <item x="1360"/>
        <item x="6917"/>
        <item x="7170"/>
        <item x="2921"/>
        <item x="6148"/>
        <item x="5162"/>
        <item x="3838"/>
        <item x="2922"/>
        <item x="3839"/>
        <item x="4706"/>
        <item x="4623"/>
        <item x="4624"/>
        <item x="3474"/>
        <item x="5023"/>
        <item x="2089"/>
        <item x="3840"/>
        <item x="3222"/>
        <item x="4625"/>
        <item x="5460"/>
        <item x="5991"/>
        <item x="1716"/>
        <item x="6918"/>
        <item x="1717"/>
        <item x="3223"/>
        <item x="4626"/>
        <item x="6332"/>
        <item x="4627"/>
        <item x="1718"/>
        <item x="6149"/>
        <item x="6919"/>
        <item x="4442"/>
        <item x="7171"/>
        <item x="7172"/>
        <item x="2399"/>
        <item x="1719"/>
        <item x="1720"/>
        <item x="740"/>
        <item x="2400"/>
        <item x="2401"/>
        <item x="2402"/>
        <item x="2403"/>
        <item x="71"/>
        <item x="72"/>
        <item x="2404"/>
        <item x="1723"/>
        <item x="1724"/>
        <item x="741"/>
        <item x="3224"/>
        <item x="73"/>
        <item x="1721"/>
        <item x="5461"/>
        <item x="1722"/>
        <item x="501"/>
        <item x="6920"/>
        <item x="7606"/>
        <item x="7607"/>
        <item x="74"/>
        <item x="2405"/>
        <item x="502"/>
        <item x="7382"/>
        <item x="1725"/>
        <item x="503"/>
        <item x="3603"/>
        <item x="1361"/>
        <item x="1362"/>
        <item x="4807"/>
        <item x="6702"/>
        <item x="4808"/>
        <item x="6503"/>
        <item x="504"/>
        <item x="1726"/>
        <item x="5462"/>
        <item x="7173"/>
        <item x="5782"/>
        <item x="396"/>
        <item x="7889"/>
        <item x="3225"/>
        <item x="2621"/>
        <item x="924"/>
        <item x="190"/>
        <item x="1727"/>
        <item x="5992"/>
        <item x="2090"/>
        <item x="3475"/>
        <item x="3031"/>
        <item x="2406"/>
        <item x="7890"/>
        <item x="3226"/>
        <item x="7891"/>
        <item x="3604"/>
        <item x="3605"/>
        <item x="6703"/>
        <item x="7892"/>
        <item x="3606"/>
        <item x="6704"/>
        <item x="3607"/>
        <item x="2622"/>
        <item x="1969"/>
        <item x="191"/>
        <item x="192"/>
        <item x="925"/>
        <item x="4166"/>
        <item x="3753"/>
        <item x="1363"/>
        <item x="5463"/>
        <item x="5464"/>
        <item x="505"/>
        <item x="4037"/>
        <item x="1904"/>
        <item x="3227"/>
        <item x="4167"/>
        <item x="926"/>
        <item x="2923"/>
        <item x="927"/>
        <item x="928"/>
        <item x="6705"/>
        <item x="929"/>
        <item x="930"/>
        <item x="931"/>
        <item x="4168"/>
        <item x="932"/>
        <item x="933"/>
        <item x="2623"/>
        <item x="934"/>
        <item x="935"/>
        <item x="1970"/>
        <item x="936"/>
        <item x="937"/>
        <item x="4169"/>
        <item x="1971"/>
        <item x="4170"/>
        <item x="1972"/>
        <item x="7174"/>
        <item x="2624"/>
        <item x="938"/>
        <item x="7175"/>
        <item x="6706"/>
        <item x="4171"/>
        <item x="939"/>
        <item x="6504"/>
        <item x="940"/>
        <item x="941"/>
        <item x="6707"/>
        <item x="6708"/>
        <item x="7176"/>
        <item x="3608"/>
        <item x="3609"/>
        <item x="1364"/>
        <item x="5163"/>
        <item x="742"/>
        <item x="6150"/>
        <item x="1365"/>
        <item x="3841"/>
        <item x="3228"/>
        <item x="6333"/>
        <item x="7893"/>
        <item x="3610"/>
        <item x="6151"/>
        <item x="6152"/>
        <item x="6153"/>
        <item x="3032"/>
        <item x="2407"/>
        <item x="5465"/>
        <item x="5783"/>
        <item x="6334"/>
        <item x="2408"/>
        <item x="6921"/>
        <item x="2409"/>
        <item x="6154"/>
        <item x="4038"/>
        <item x="1973"/>
        <item x="2410"/>
        <item x="3611"/>
        <item x="4809"/>
        <item x="3229"/>
        <item x="6335"/>
        <item x="5466"/>
        <item x="5164"/>
        <item x="7383"/>
        <item x="5024"/>
        <item x="5025"/>
        <item x="3033"/>
        <item x="3842"/>
        <item x="5165"/>
        <item x="7384"/>
        <item x="7608"/>
        <item x="1366"/>
        <item x="3843"/>
        <item x="1367"/>
        <item x="5166"/>
        <item x="1368"/>
        <item x="5167"/>
        <item x="1369"/>
        <item x="1370"/>
        <item x="397"/>
        <item x="7385"/>
        <item x="5026"/>
        <item x="311"/>
        <item x="5784"/>
        <item x="4352"/>
        <item x="2192"/>
        <item x="7386"/>
        <item x="3844"/>
        <item x="3845"/>
        <item x="7387"/>
        <item x="7609"/>
        <item x="1371"/>
        <item x="5785"/>
        <item x="7388"/>
        <item x="5168"/>
        <item x="7389"/>
        <item x="7610"/>
        <item x="7390"/>
        <item x="7391"/>
        <item x="3846"/>
        <item x="398"/>
        <item x="7392"/>
        <item x="5786"/>
        <item x="5787"/>
        <item x="3847"/>
        <item x="2091"/>
        <item x="4353"/>
        <item x="7611"/>
        <item x="7393"/>
        <item x="5993"/>
        <item x="743"/>
        <item x="7177"/>
        <item x="7178"/>
        <item x="1974"/>
        <item x="6505"/>
        <item x="5330"/>
        <item x="193"/>
        <item x="75"/>
        <item x="7179"/>
        <item x="1975"/>
        <item x="4172"/>
        <item x="1372"/>
        <item x="1373"/>
        <item x="6922"/>
        <item x="4039"/>
        <item x="6155"/>
        <item x="4040"/>
        <item x="7612"/>
        <item x="3848"/>
        <item x="3849"/>
        <item x="6923"/>
        <item x="1374"/>
        <item x="506"/>
        <item x="3850"/>
        <item x="1728"/>
        <item x="2272"/>
        <item x="1729"/>
        <item x="5788"/>
        <item x="6924"/>
        <item x="6709"/>
        <item x="2273"/>
        <item x="4707"/>
        <item x="7394"/>
        <item x="1375"/>
        <item x="6710"/>
        <item x="5027"/>
        <item x="6711"/>
        <item x="2625"/>
        <item x="5994"/>
        <item x="2626"/>
        <item x="4810"/>
        <item x="3230"/>
        <item x="3231"/>
        <item x="3034"/>
        <item x="5995"/>
        <item x="4443"/>
        <item x="76"/>
        <item x="5028"/>
        <item x="942"/>
        <item x="3232"/>
        <item x="6336"/>
        <item x="5467"/>
        <item x="507"/>
        <item x="6337"/>
        <item x="2274"/>
        <item x="4444"/>
        <item x="943"/>
        <item x="7180"/>
        <item x="944"/>
        <item x="5331"/>
        <item x="2275"/>
        <item x="5468"/>
        <item x="7613"/>
        <item x="7614"/>
        <item x="5469"/>
        <item x="1730"/>
        <item x="5789"/>
        <item x="5790"/>
        <item x="1376"/>
        <item x="7615"/>
        <item x="6712"/>
        <item x="5470"/>
        <item x="6925"/>
        <item x="1377"/>
        <item x="3476"/>
        <item x="5471"/>
        <item x="4354"/>
        <item x="5169"/>
        <item x="945"/>
        <item x="4173"/>
        <item x="4445"/>
        <item x="7894"/>
        <item x="6926"/>
        <item x="5170"/>
        <item x="2411"/>
        <item x="1976"/>
        <item x="5996"/>
        <item x="7895"/>
        <item x="4174"/>
        <item x="2627"/>
        <item x="7395"/>
        <item x="4355"/>
        <item x="5472"/>
        <item x="7896"/>
        <item x="2173"/>
        <item x="4708"/>
        <item x="5171"/>
        <item x="5172"/>
        <item x="5473"/>
        <item x="3612"/>
        <item x="508"/>
        <item x="5029"/>
        <item x="4356"/>
        <item x="5791"/>
        <item x="4446"/>
        <item x="3035"/>
        <item x="3233"/>
        <item x="744"/>
        <item x="7181"/>
        <item x="7182"/>
        <item x="3234"/>
        <item x="7183"/>
        <item x="312"/>
        <item x="7184"/>
        <item x="3613"/>
        <item x="1905"/>
        <item x="4041"/>
        <item x="1977"/>
        <item x="2412"/>
        <item x="3235"/>
        <item x="2924"/>
        <item x="4042"/>
        <item x="3236"/>
        <item x="3036"/>
        <item x="3614"/>
        <item x="77"/>
        <item x="4447"/>
        <item x="1906"/>
        <item x="7897"/>
        <item x="313"/>
        <item x="7185"/>
        <item x="7898"/>
        <item x="1978"/>
        <item x="1979"/>
        <item x="3851"/>
        <item x="6927"/>
        <item x="3477"/>
        <item x="6928"/>
        <item x="7186"/>
        <item x="2413"/>
        <item x="3037"/>
        <item x="1378"/>
        <item x="5997"/>
        <item x="6338"/>
        <item x="4448"/>
        <item x="2414"/>
        <item x="2092"/>
        <item x="3237"/>
        <item x="7396"/>
        <item x="6339"/>
        <item x="7397"/>
        <item x="6340"/>
        <item x="5998"/>
        <item x="3038"/>
        <item x="509"/>
        <item x="1379"/>
        <item x="1731"/>
        <item x="5474"/>
        <item x="1380"/>
        <item x="1381"/>
        <item x="5792"/>
        <item x="2093"/>
        <item x="3852"/>
        <item x="3853"/>
        <item x="7899"/>
        <item x="7900"/>
        <item x="3238"/>
        <item x="1980"/>
        <item x="4811"/>
        <item x="5475"/>
        <item x="1981"/>
        <item x="4812"/>
        <item x="6341"/>
        <item x="4813"/>
        <item x="3239"/>
        <item x="6929"/>
        <item x="1382"/>
        <item x="3240"/>
        <item x="5999"/>
        <item x="6342"/>
        <item x="510"/>
        <item x="5173"/>
        <item x="2628"/>
        <item x="7398"/>
        <item x="3854"/>
        <item x="2925"/>
        <item x="5476"/>
        <item x="3754"/>
        <item x="4175"/>
        <item x="4814"/>
        <item x="7901"/>
        <item x="4176"/>
        <item x="6000"/>
        <item x="399"/>
        <item x="314"/>
        <item x="6930"/>
        <item x="4449"/>
        <item x="3241"/>
        <item x="6931"/>
        <item x="5174"/>
        <item x="5793"/>
        <item x="7616"/>
        <item x="5794"/>
        <item x="5477"/>
        <item x="194"/>
        <item x="7902"/>
        <item x="6713"/>
        <item x="5795"/>
        <item x="7903"/>
        <item x="745"/>
        <item x="7187"/>
        <item x="7399"/>
        <item x="7400"/>
        <item x="3242"/>
        <item x="1383"/>
        <item x="3039"/>
        <item x="3040"/>
        <item x="3243"/>
        <item x="4177"/>
        <item x="4628"/>
        <item x="2276"/>
        <item x="2629"/>
        <item x="5030"/>
        <item x="511"/>
        <item x="2094"/>
        <item x="4178"/>
        <item x="512"/>
        <item x="1732"/>
        <item x="513"/>
        <item x="5796"/>
        <item x="4450"/>
        <item x="4451"/>
        <item x="5175"/>
        <item x="946"/>
        <item x="6506"/>
        <item x="947"/>
        <item x="4629"/>
        <item x="5478"/>
        <item x="4452"/>
        <item x="4453"/>
        <item x="4454"/>
        <item x="4455"/>
        <item x="3041"/>
        <item x="2630"/>
        <item x="400"/>
        <item x="3615"/>
        <item x="4179"/>
        <item x="4630"/>
        <item x="2095"/>
        <item x="4631"/>
        <item x="4180"/>
        <item x="5797"/>
        <item x="1384"/>
        <item x="3244"/>
        <item x="3245"/>
        <item x="6507"/>
        <item x="195"/>
        <item x="3855"/>
        <item x="5176"/>
        <item x="3246"/>
        <item x="1907"/>
        <item x="2193"/>
        <item x="1733"/>
        <item x="3755"/>
        <item x="6508"/>
        <item x="6156"/>
        <item x="514"/>
        <item x="6932"/>
        <item x="7904"/>
        <item x="1385"/>
        <item x="7617"/>
        <item x="3247"/>
        <item x="948"/>
        <item x="6714"/>
        <item x="7188"/>
        <item x="949"/>
        <item x="6509"/>
        <item x="3856"/>
        <item x="4181"/>
        <item x="2631"/>
        <item x="7401"/>
        <item x="2277"/>
        <item x="2194"/>
        <item x="746"/>
        <item x="5479"/>
        <item x="5177"/>
        <item x="6001"/>
        <item x="3248"/>
        <item x="4815"/>
        <item x="6002"/>
        <item x="7618"/>
        <item x="4357"/>
        <item x="1734"/>
        <item x="6157"/>
        <item x="6158"/>
        <item x="2278"/>
        <item x="6003"/>
        <item x="2632"/>
        <item x="6510"/>
        <item x="747"/>
        <item x="6159"/>
        <item x="4456"/>
        <item x="6004"/>
        <item x="6933"/>
        <item x="5798"/>
        <item x="2926"/>
        <item x="2096"/>
        <item x="7402"/>
        <item x="7619"/>
        <item x="6160"/>
        <item x="78"/>
        <item x="748"/>
        <item x="3478"/>
        <item x="5031"/>
        <item x="3479"/>
        <item x="3480"/>
        <item x="4816"/>
        <item x="6715"/>
        <item x="1982"/>
        <item x="3042"/>
        <item x="4632"/>
        <item x="7189"/>
        <item x="3043"/>
        <item x="2927"/>
        <item x="3857"/>
        <item x="1386"/>
        <item x="2279"/>
        <item x="401"/>
        <item x="2097"/>
        <item x="6716"/>
        <item x="6343"/>
        <item x="4457"/>
        <item x="4358"/>
        <item x="3756"/>
        <item x="1983"/>
        <item x="7905"/>
        <item x="7620"/>
        <item x="7190"/>
        <item x="79"/>
        <item x="6344"/>
        <item x="1387"/>
        <item x="5332"/>
        <item x="1984"/>
        <item x="196"/>
        <item x="2928"/>
        <item x="5799"/>
        <item x="5333"/>
        <item x="6511"/>
        <item x="3858"/>
        <item x="2633"/>
        <item x="515"/>
        <item x="6717"/>
        <item x="197"/>
        <item x="749"/>
        <item x="5480"/>
        <item x="6718"/>
        <item x="2634"/>
        <item x="1735"/>
        <item x="3859"/>
        <item x="5032"/>
        <item x="7906"/>
        <item x="6719"/>
        <item x="4458"/>
        <item x="7907"/>
        <item x="950"/>
        <item x="4182"/>
        <item x="6345"/>
        <item x="5178"/>
        <item x="3860"/>
        <item x="3861"/>
        <item x="7403"/>
        <item x="5800"/>
        <item x="3249"/>
        <item x="1388"/>
        <item x="7621"/>
        <item x="3862"/>
        <item x="6720"/>
        <item x="7622"/>
        <item x="1389"/>
        <item x="5481"/>
        <item x="6346"/>
        <item x="7623"/>
        <item x="6721"/>
        <item x="402"/>
        <item x="7624"/>
        <item x="5801"/>
        <item x="2415"/>
        <item x="7404"/>
        <item x="7908"/>
        <item x="6934"/>
        <item x="6161"/>
        <item x="6722"/>
        <item x="6347"/>
        <item x="1390"/>
        <item x="2416"/>
        <item x="4633"/>
        <item x="6723"/>
        <item x="5802"/>
        <item x="1391"/>
        <item x="4634"/>
        <item x="315"/>
        <item x="4635"/>
        <item x="3044"/>
        <item x="516"/>
        <item x="6724"/>
        <item x="1985"/>
        <item x="3045"/>
        <item x="3046"/>
        <item x="7191"/>
        <item x="2280"/>
        <item x="1736"/>
        <item x="3481"/>
        <item x="3482"/>
        <item x="3483"/>
        <item x="6512"/>
        <item x="5334"/>
        <item x="7405"/>
        <item x="2281"/>
        <item x="4636"/>
        <item x="6005"/>
        <item x="4459"/>
        <item x="2929"/>
        <item x="7192"/>
        <item x="316"/>
        <item x="2635"/>
        <item x="7909"/>
        <item x="6006"/>
        <item x="3047"/>
        <item x="2636"/>
        <item x="198"/>
        <item x="199"/>
        <item x="2831"/>
        <item x="403"/>
        <item x="5179"/>
        <item x="5180"/>
        <item x="3048"/>
        <item x="3049"/>
        <item x="3757"/>
        <item x="3050"/>
        <item x="1737"/>
        <item x="6513"/>
        <item x="200"/>
        <item x="1213"/>
        <item x="1738"/>
        <item x="4817"/>
        <item x="3863"/>
        <item x="6348"/>
        <item x="6349"/>
        <item x="4818"/>
        <item x="517"/>
        <item x="3051"/>
        <item x="3052"/>
        <item x="1214"/>
        <item x="5482"/>
        <item x="2282"/>
        <item x="3053"/>
        <item x="201"/>
        <item x="7193"/>
        <item x="5803"/>
        <item x="6935"/>
        <item x="3054"/>
        <item x="750"/>
        <item x="751"/>
        <item x="4819"/>
        <item x="4820"/>
        <item x="5804"/>
        <item x="518"/>
        <item x="2832"/>
        <item x="519"/>
        <item x="2195"/>
        <item x="5483"/>
        <item x="5484"/>
        <item x="7194"/>
        <item x="6162"/>
        <item x="2196"/>
        <item x="6936"/>
        <item x="951"/>
        <item x="5335"/>
        <item x="3250"/>
        <item x="3055"/>
        <item x="5181"/>
        <item x="6514"/>
        <item x="2283"/>
        <item x="1215"/>
        <item x="3056"/>
        <item x="3251"/>
        <item x="5805"/>
        <item x="6350"/>
        <item x="1216"/>
        <item x="4821"/>
        <item x="6163"/>
        <item x="2833"/>
        <item x="3758"/>
        <item x="7910"/>
        <item x="5485"/>
        <item x="6725"/>
        <item x="1217"/>
        <item x="16"/>
        <item x="80"/>
        <item x="202"/>
        <item x="17"/>
        <item x="203"/>
        <item x="2834"/>
        <item x="2835"/>
        <item x="2836"/>
        <item x="4822"/>
        <item x="7195"/>
        <item x="1739"/>
        <item x="1218"/>
        <item x="18"/>
        <item x="3252"/>
        <item x="7911"/>
        <item x="7196"/>
        <item x="5486"/>
        <item x="5487"/>
        <item x="7912"/>
        <item x="5806"/>
        <item x="5488"/>
        <item x="5489"/>
        <item x="7406"/>
        <item x="2197"/>
        <item x="3484"/>
        <item x="5490"/>
        <item x="3864"/>
        <item x="5807"/>
        <item x="1392"/>
        <item x="6007"/>
        <item x="5491"/>
        <item x="4823"/>
        <item x="7197"/>
        <item x="2417"/>
        <item x="318"/>
        <item x="7198"/>
        <item x="7625"/>
        <item x="2098"/>
        <item x="6008"/>
        <item x="5033"/>
        <item x="752"/>
        <item x="7913"/>
        <item x="1219"/>
        <item x="4824"/>
        <item x="3865"/>
        <item x="1220"/>
        <item x="4825"/>
        <item x="7914"/>
        <item x="1221"/>
        <item x="2837"/>
        <item x="2838"/>
        <item x="19"/>
        <item x="20"/>
        <item x="1222"/>
        <item x="4826"/>
        <item x="6937"/>
        <item x="3485"/>
        <item x="2637"/>
        <item x="2099"/>
        <item x="6938"/>
        <item x="5808"/>
        <item x="6939"/>
        <item x="3253"/>
        <item x="4043"/>
        <item x="5809"/>
        <item x="3254"/>
        <item x="7915"/>
        <item x="3866"/>
        <item x="5810"/>
        <item x="3255"/>
        <item x="3759"/>
        <item x="4460"/>
        <item x="6726"/>
        <item x="6727"/>
        <item x="1740"/>
        <item x="5492"/>
        <item x="3057"/>
        <item x="5034"/>
        <item x="7407"/>
        <item x="2839"/>
        <item x="4827"/>
        <item x="1986"/>
        <item x="5493"/>
        <item x="7626"/>
        <item x="1987"/>
        <item x="753"/>
        <item x="754"/>
        <item x="755"/>
        <item x="952"/>
        <item x="6164"/>
        <item x="4828"/>
        <item x="5494"/>
        <item x="6351"/>
        <item x="2198"/>
        <item x="6352"/>
        <item x="4044"/>
        <item x="1908"/>
        <item x="2199"/>
        <item x="2638"/>
        <item x="5495"/>
        <item x="5182"/>
        <item x="1393"/>
        <item x="3256"/>
        <item x="520"/>
        <item x="1394"/>
        <item x="5183"/>
        <item x="1395"/>
        <item x="6940"/>
        <item x="5811"/>
        <item x="3257"/>
        <item x="4183"/>
        <item x="6515"/>
        <item x="953"/>
        <item x="3616"/>
        <item x="2639"/>
        <item x="2640"/>
        <item x="4184"/>
        <item x="4829"/>
        <item x="954"/>
        <item x="955"/>
        <item x="6941"/>
        <item x="3258"/>
        <item x="3617"/>
        <item x="3618"/>
        <item x="4185"/>
        <item x="956"/>
        <item x="4186"/>
        <item x="4830"/>
        <item x="3760"/>
        <item x="6165"/>
        <item x="6353"/>
        <item x="1396"/>
        <item x="4637"/>
        <item x="6728"/>
        <item x="4831"/>
        <item x="4187"/>
        <item x="4188"/>
        <item x="7199"/>
        <item x="6009"/>
        <item x="3619"/>
        <item x="5336"/>
        <item x="6942"/>
        <item x="4461"/>
        <item x="3259"/>
        <item x="7200"/>
        <item x="4832"/>
        <item x="4833"/>
        <item x="4834"/>
        <item x="4835"/>
        <item x="1223"/>
        <item x="1224"/>
        <item x="4836"/>
        <item x="4837"/>
        <item x="6010"/>
        <item x="4838"/>
        <item x="2840"/>
        <item x="4839"/>
        <item x="4840"/>
        <item x="7916"/>
        <item x="3867"/>
        <item x="204"/>
        <item x="3620"/>
        <item x="4841"/>
        <item x="6516"/>
        <item x="205"/>
        <item x="3621"/>
        <item x="1988"/>
        <item x="2641"/>
        <item x="4638"/>
        <item x="7627"/>
        <item x="7628"/>
        <item x="7917"/>
        <item x="4189"/>
        <item x="6240"/>
        <item x="6517"/>
        <item x="7201"/>
        <item x="7202"/>
        <item x="7918"/>
        <item x="7919"/>
        <item x="6518"/>
        <item x="3761"/>
        <item x="319"/>
        <item x="2284"/>
        <item x="81"/>
        <item x="756"/>
        <item x="7629"/>
        <item x="2930"/>
        <item x="2200"/>
        <item x="3058"/>
        <item x="7630"/>
        <item x="7631"/>
        <item x="3762"/>
        <item x="7632"/>
        <item x="6729"/>
        <item x="2285"/>
        <item x="957"/>
        <item x="958"/>
        <item x="4190"/>
        <item x="6519"/>
        <item x="2642"/>
        <item x="6520"/>
        <item x="1989"/>
        <item x="7633"/>
        <item x="7920"/>
        <item x="320"/>
        <item x="206"/>
        <item x="321"/>
        <item x="5104"/>
        <item x="3622"/>
        <item x="2286"/>
        <item x="4842"/>
        <item x="2643"/>
        <item x="6521"/>
        <item x="521"/>
        <item x="4191"/>
        <item x="5496"/>
        <item x="959"/>
        <item x="960"/>
        <item x="7203"/>
        <item x="2644"/>
        <item x="3868"/>
        <item x="4359"/>
        <item x="961"/>
        <item x="7408"/>
        <item x="7921"/>
        <item x="7409"/>
        <item x="6011"/>
        <item x="4192"/>
        <item x="207"/>
        <item x="322"/>
        <item x="3059"/>
        <item x="6730"/>
        <item x="962"/>
        <item x="4360"/>
        <item x="7205"/>
        <item x="7204"/>
        <item x="2645"/>
        <item x="3260"/>
        <item x="2931"/>
        <item x="7206"/>
        <item x="2646"/>
        <item x="2647"/>
        <item x="4843"/>
        <item x="7410"/>
        <item x="1397"/>
        <item x="522"/>
        <item x="963"/>
        <item x="3623"/>
        <item x="6012"/>
        <item x="4193"/>
        <item x="3624"/>
        <item x="2648"/>
        <item x="1990"/>
        <item x="5337"/>
        <item x="6522"/>
        <item x="5497"/>
        <item x="3763"/>
        <item x="208"/>
        <item x="6731"/>
        <item x="3764"/>
        <item x="2649"/>
        <item x="5338"/>
        <item x="3060"/>
        <item x="6732"/>
        <item x="7207"/>
        <item x="6733"/>
        <item x="2650"/>
        <item x="4709"/>
        <item x="1225"/>
        <item x="4361"/>
        <item x="6734"/>
        <item x="2287"/>
        <item x="5498"/>
        <item x="3625"/>
        <item x="7922"/>
        <item x="4045"/>
        <item x="404"/>
        <item x="1398"/>
        <item x="964"/>
        <item x="7923"/>
        <item x="5184"/>
        <item x="6354"/>
        <item x="757"/>
        <item x="5499"/>
        <item x="6523"/>
        <item x="3061"/>
        <item x="7924"/>
        <item x="2418"/>
        <item x="5812"/>
        <item x="2419"/>
        <item x="1399"/>
        <item x="6735"/>
        <item x="523"/>
        <item x="4462"/>
        <item x="5500"/>
        <item x="1741"/>
        <item x="1400"/>
        <item x="1401"/>
        <item x="5501"/>
        <item x="5813"/>
        <item x="6355"/>
        <item x="5814"/>
        <item x="7634"/>
        <item x="7635"/>
        <item x="3869"/>
        <item x="1402"/>
        <item x="1403"/>
        <item x="7636"/>
        <item x="4463"/>
        <item x="5185"/>
        <item x="7411"/>
        <item x="524"/>
        <item x="1404"/>
        <item x="6736"/>
        <item x="7637"/>
        <item x="4639"/>
        <item x="4362"/>
        <item x="5186"/>
        <item x="6241"/>
        <item x="2420"/>
        <item x="1226"/>
        <item x="5815"/>
        <item x="3261"/>
        <item x="2932"/>
        <item x="6242"/>
        <item x="3262"/>
        <item x="7925"/>
        <item x="7926"/>
        <item x="6737"/>
        <item x="4640"/>
        <item x="4464"/>
        <item x="758"/>
        <item x="2933"/>
        <item x="6013"/>
        <item x="7412"/>
        <item x="6943"/>
        <item x="82"/>
        <item x="4046"/>
        <item x="4710"/>
        <item x="2201"/>
        <item x="759"/>
        <item x="2421"/>
        <item x="4641"/>
        <item x="5502"/>
        <item x="5816"/>
        <item x="760"/>
        <item x="761"/>
        <item x="2934"/>
        <item x="5817"/>
        <item x="5818"/>
        <item x="525"/>
        <item x="4465"/>
        <item x="7413"/>
        <item x="7638"/>
        <item x="2202"/>
        <item x="1991"/>
        <item x="2203"/>
        <item x="2204"/>
        <item x="3062"/>
        <item x="83"/>
        <item x="84"/>
        <item x="6356"/>
        <item x="1405"/>
        <item x="6357"/>
        <item x="6358"/>
        <item x="1406"/>
        <item x="5503"/>
        <item x="3486"/>
        <item x="3263"/>
        <item x="7639"/>
        <item x="1407"/>
        <item x="3264"/>
        <item x="2422"/>
        <item x="2423"/>
        <item x="5504"/>
        <item x="1408"/>
        <item x="6359"/>
        <item x="3265"/>
        <item x="6360"/>
        <item x="3266"/>
        <item x="1409"/>
        <item x="2424"/>
        <item x="1410"/>
        <item x="3267"/>
        <item x="7414"/>
        <item x="5819"/>
        <item x="6361"/>
        <item x="5820"/>
        <item x="5821"/>
        <item x="5505"/>
        <item x="7208"/>
        <item x="2425"/>
        <item x="6738"/>
        <item x="6739"/>
        <item x="6166"/>
        <item x="526"/>
        <item x="1992"/>
        <item x="5506"/>
        <item x="3870"/>
        <item x="7927"/>
        <item x="7928"/>
        <item x="762"/>
        <item x="6362"/>
        <item x="5187"/>
        <item x="5507"/>
        <item x="7640"/>
        <item x="6740"/>
        <item x="5188"/>
        <item x="7641"/>
        <item x="5822"/>
        <item x="7642"/>
        <item x="5823"/>
        <item x="6741"/>
        <item x="1411"/>
        <item x="7643"/>
        <item x="6363"/>
        <item x="2205"/>
        <item x="5824"/>
        <item x="4466"/>
        <item x="4047"/>
        <item x="2426"/>
        <item x="3626"/>
        <item x="4194"/>
        <item x="4195"/>
        <item x="4844"/>
        <item x="4845"/>
        <item x="2427"/>
        <item x="3063"/>
        <item x="2841"/>
        <item x="323"/>
        <item x="965"/>
        <item x="209"/>
        <item x="1993"/>
        <item x="2842"/>
        <item x="3268"/>
        <item x="5508"/>
        <item x="4467"/>
        <item x="3269"/>
        <item x="4846"/>
        <item x="3487"/>
        <item x="1412"/>
        <item x="6014"/>
        <item x="1227"/>
        <item x="1228"/>
        <item x="5105"/>
        <item x="7644"/>
        <item x="3064"/>
        <item x="6524"/>
        <item x="6015"/>
        <item x="5509"/>
        <item x="5510"/>
        <item x="5511"/>
        <item x="1742"/>
        <item x="324"/>
        <item x="1413"/>
        <item x="5825"/>
        <item x="527"/>
        <item x="5512"/>
        <item x="7415"/>
        <item x="528"/>
        <item x="5513"/>
        <item x="7645"/>
        <item x="7646"/>
        <item x="966"/>
        <item x="6016"/>
        <item x="4847"/>
        <item x="7929"/>
        <item x="4848"/>
        <item x="7930"/>
        <item x="6742"/>
        <item x="3270"/>
        <item x="6944"/>
        <item x="1229"/>
        <item x="7647"/>
        <item x="6525"/>
        <item x="7209"/>
        <item x="2428"/>
        <item x="6243"/>
        <item x="6244"/>
        <item x="1230"/>
        <item x="4849"/>
        <item x="763"/>
        <item x="6526"/>
        <item x="1743"/>
        <item x="5514"/>
        <item x="5515"/>
        <item x="5826"/>
        <item x="6945"/>
        <item x="5516"/>
        <item x="4850"/>
        <item x="6743"/>
        <item x="4468"/>
        <item x="529"/>
        <item x="1745"/>
        <item x="1744"/>
        <item x="1746"/>
        <item x="4469"/>
        <item x="1747"/>
        <item x="6527"/>
        <item x="4851"/>
        <item x="764"/>
        <item x="3871"/>
        <item x="4852"/>
        <item x="6364"/>
        <item x="967"/>
        <item x="2651"/>
        <item x="2652"/>
        <item x="2653"/>
        <item x="6167"/>
        <item x="765"/>
        <item x="1748"/>
        <item x="325"/>
        <item x="1749"/>
        <item x="4470"/>
        <item x="2429"/>
        <item x="3271"/>
        <item x="1909"/>
        <item x="1750"/>
        <item x="210"/>
        <item x="1231"/>
        <item x="7416"/>
        <item x="7210"/>
        <item x="4642"/>
        <item x="1232"/>
        <item x="968"/>
        <item x="7211"/>
        <item x="4196"/>
        <item x="530"/>
        <item x="2843"/>
        <item x="6744"/>
        <item x="5517"/>
        <item x="1994"/>
        <item x="969"/>
        <item x="7931"/>
        <item x="6168"/>
        <item x="7648"/>
        <item x="531"/>
        <item x="4643"/>
        <item x="4048"/>
        <item x="4853"/>
        <item x="7212"/>
        <item x="2654"/>
        <item x="6169"/>
        <item x="326"/>
        <item x="7417"/>
        <item x="6946"/>
        <item x="1233"/>
        <item x="7213"/>
        <item x="4471"/>
        <item x="2844"/>
        <item x="1234"/>
        <item x="3488"/>
        <item x="405"/>
        <item x="532"/>
        <item x="533"/>
        <item x="6170"/>
        <item x="7214"/>
        <item x="4197"/>
        <item x="534"/>
        <item x="6017"/>
        <item x="6745"/>
        <item x="6171"/>
        <item x="6528"/>
        <item x="85"/>
        <item x="2655"/>
        <item x="970"/>
        <item x="971"/>
        <item x="3627"/>
        <item x="1235"/>
        <item x="3065"/>
        <item x="6529"/>
        <item x="7215"/>
        <item x="7216"/>
        <item x="7932"/>
        <item x="4854"/>
        <item x="3066"/>
        <item x="6365"/>
        <item x="4198"/>
        <item x="86"/>
        <item x="5518"/>
        <item x="6366"/>
        <item x="2656"/>
        <item x="5519"/>
        <item x="5035"/>
        <item x="5827"/>
        <item x="5339"/>
        <item x="4855"/>
        <item x="3067"/>
        <item x="3068"/>
        <item x="3872"/>
        <item x="1236"/>
        <item x="1751"/>
        <item x="3873"/>
        <item x="211"/>
        <item x="1237"/>
        <item x="6367"/>
        <item x="4199"/>
        <item x="535"/>
        <item x="7933"/>
        <item x="406"/>
        <item x="3874"/>
        <item x="407"/>
        <item x="3628"/>
        <item x="2430"/>
        <item x="2431"/>
        <item x="3875"/>
        <item x="5828"/>
        <item x="3069"/>
        <item x="3489"/>
        <item x="4200"/>
        <item x="6245"/>
        <item x="3490"/>
        <item x="2935"/>
        <item x="408"/>
        <item x="536"/>
        <item x="972"/>
        <item x="7217"/>
        <item x="7649"/>
        <item x="212"/>
        <item x="766"/>
        <item x="4201"/>
        <item x="1752"/>
        <item x="2206"/>
        <item x="973"/>
        <item x="7650"/>
        <item x="4202"/>
        <item x="4203"/>
        <item x="4204"/>
        <item x="3629"/>
        <item x="6018"/>
        <item x="6530"/>
        <item x="3630"/>
        <item x="6019"/>
        <item x="1910"/>
        <item x="6746"/>
        <item x="1414"/>
        <item x="5189"/>
        <item x="4472"/>
        <item x="1415"/>
        <item x="7934"/>
        <item x="7935"/>
        <item x="5340"/>
        <item x="3070"/>
        <item x="3272"/>
        <item x="6747"/>
        <item x="6172"/>
        <item x="2207"/>
        <item x="4473"/>
        <item x="2936"/>
        <item x="1753"/>
        <item x="6947"/>
        <item x="4474"/>
        <item x="7218"/>
        <item x="7219"/>
        <item x="767"/>
        <item x="3071"/>
        <item x="5520"/>
        <item x="3072"/>
        <item x="974"/>
        <item x="3073"/>
        <item x="2657"/>
        <item x="6246"/>
        <item x="5341"/>
        <item x="7220"/>
        <item x="213"/>
        <item x="4049"/>
        <item x="6948"/>
        <item x="975"/>
        <item x="5190"/>
        <item x="768"/>
        <item x="4644"/>
        <item x="7651"/>
        <item x="4050"/>
        <item x="5191"/>
        <item x="6748"/>
        <item x="5036"/>
        <item x="3074"/>
        <item x="1238"/>
        <item x="4856"/>
        <item x="4857"/>
        <item x="3075"/>
        <item x="6247"/>
        <item x="6531"/>
        <item x="2208"/>
        <item x="5521"/>
        <item x="1754"/>
        <item x="1755"/>
        <item x="1756"/>
        <item x="1757"/>
        <item x="2209"/>
        <item x="5522"/>
        <item x="6173"/>
        <item x="2658"/>
        <item x="6248"/>
        <item x="4205"/>
        <item x="4206"/>
        <item x="4858"/>
        <item x="537"/>
        <item x="4207"/>
        <item x="4363"/>
        <item x="4208"/>
        <item x="1416"/>
        <item x="1417"/>
        <item x="4364"/>
        <item x="976"/>
        <item x="2100"/>
        <item x="3631"/>
        <item x="3876"/>
        <item x="538"/>
        <item x="769"/>
        <item x="1418"/>
        <item x="21"/>
        <item x="5106"/>
        <item x="6020"/>
        <item x="1419"/>
        <item x="2101"/>
        <item x="770"/>
        <item x="87"/>
        <item x="2432"/>
        <item x="3273"/>
        <item x="3274"/>
        <item x="1995"/>
        <item x="6021"/>
        <item x="2937"/>
        <item x="6949"/>
        <item x="1758"/>
        <item x="5523"/>
        <item x="5524"/>
        <item x="5525"/>
        <item x="2102"/>
        <item x="5192"/>
        <item x="6249"/>
        <item x="7652"/>
        <item x="2845"/>
        <item x="1759"/>
        <item x="539"/>
        <item x="2846"/>
        <item x="540"/>
        <item x="6022"/>
        <item x="6174"/>
        <item x="1760"/>
        <item x="7936"/>
        <item x="5193"/>
        <item x="6368"/>
        <item x="5194"/>
        <item x="771"/>
        <item x="88"/>
        <item x="3275"/>
        <item x="2103"/>
        <item x="541"/>
        <item x="1761"/>
        <item x="6950"/>
        <item x="7418"/>
        <item x="2433"/>
        <item x="1762"/>
        <item x="6023"/>
        <item x="3276"/>
        <item x="1763"/>
        <item x="4051"/>
        <item x="772"/>
        <item x="3491"/>
        <item x="542"/>
        <item x="773"/>
        <item x="774"/>
        <item x="775"/>
        <item x="1996"/>
        <item x="89"/>
        <item x="7221"/>
        <item x="543"/>
        <item x="6749"/>
        <item x="3277"/>
        <item x="7653"/>
        <item x="1764"/>
        <item x="3492"/>
        <item x="4052"/>
        <item x="3493"/>
        <item x="5526"/>
        <item x="6750"/>
        <item x="6951"/>
        <item x="6369"/>
        <item x="2210"/>
        <item x="776"/>
        <item x="2434"/>
        <item x="2938"/>
        <item x="2435"/>
        <item x="4859"/>
        <item x="4475"/>
        <item x="3278"/>
        <item x="2436"/>
        <item x="1765"/>
        <item x="3279"/>
        <item x="2847"/>
        <item x="214"/>
        <item x="2437"/>
        <item x="5829"/>
        <item x="5830"/>
        <item x="6952"/>
        <item x="5831"/>
        <item x="1420"/>
        <item x="2438"/>
        <item x="1421"/>
        <item x="2439"/>
        <item x="3280"/>
        <item x="5195"/>
        <item x="1422"/>
        <item x="1423"/>
        <item x="1424"/>
        <item x="544"/>
        <item x="4476"/>
        <item x="545"/>
        <item x="2939"/>
        <item x="5527"/>
        <item x="2440"/>
        <item x="5528"/>
        <item x="4477"/>
        <item x="3281"/>
        <item x="1425"/>
        <item x="6953"/>
        <item x="6024"/>
        <item x="6025"/>
        <item x="777"/>
        <item x="2211"/>
        <item x="546"/>
        <item x="6026"/>
        <item x="5196"/>
        <item x="7419"/>
        <item x="1426"/>
        <item x="4053"/>
        <item x="6027"/>
        <item x="1427"/>
        <item x="6532"/>
        <item x="3282"/>
        <item x="1428"/>
        <item x="3877"/>
        <item x="977"/>
        <item x="978"/>
        <item x="2659"/>
        <item x="5529"/>
        <item x="90"/>
        <item x="1429"/>
        <item x="4478"/>
        <item x="547"/>
        <item x="548"/>
        <item x="549"/>
        <item x="1766"/>
        <item x="550"/>
        <item x="551"/>
        <item x="552"/>
        <item x="3632"/>
        <item x="6751"/>
        <item x="3633"/>
        <item x="4860"/>
        <item x="6954"/>
        <item x="327"/>
        <item x="1767"/>
        <item x="3076"/>
        <item x="2441"/>
        <item x="4054"/>
        <item x="3494"/>
        <item x="2442"/>
        <item x="3077"/>
        <item x="328"/>
        <item x="329"/>
        <item x="6028"/>
        <item x="3283"/>
        <item x="2443"/>
        <item x="1430"/>
        <item x="3284"/>
        <item x="5530"/>
        <item x="1431"/>
        <item x="2444"/>
        <item x="1432"/>
        <item x="6955"/>
        <item x="2445"/>
        <item x="3285"/>
        <item x="3634"/>
        <item x="5832"/>
        <item x="4055"/>
        <item x="6752"/>
        <item x="3635"/>
        <item x="3078"/>
        <item x="2446"/>
        <item x="3079"/>
        <item x="3080"/>
        <item x="3081"/>
        <item x="3286"/>
        <item x="6175"/>
        <item x="1433"/>
        <item x="3287"/>
        <item x="4479"/>
        <item x="4645"/>
        <item x="1434"/>
        <item x="553"/>
        <item x="5197"/>
        <item x="1768"/>
        <item x="4861"/>
        <item x="2848"/>
        <item x="1239"/>
        <item x="7937"/>
        <item x="1435"/>
        <item x="215"/>
        <item x="409"/>
        <item x="3636"/>
        <item x="1436"/>
        <item x="4056"/>
        <item x="6250"/>
        <item x="2849"/>
        <item x="4862"/>
        <item x="6029"/>
        <item x="1437"/>
        <item x="1438"/>
        <item x="6753"/>
        <item x="6957"/>
        <item x="1240"/>
        <item x="3637"/>
        <item x="979"/>
        <item x="4646"/>
        <item x="3878"/>
        <item x="4863"/>
        <item x="2850"/>
        <item x="3638"/>
        <item x="5342"/>
        <item x="6958"/>
        <item x="3288"/>
        <item x="410"/>
        <item x="330"/>
        <item x="411"/>
        <item x="6959"/>
        <item x="3082"/>
        <item x="7938"/>
        <item x="4864"/>
        <item x="3765"/>
        <item x="4365"/>
        <item x="5107"/>
        <item x="2447"/>
        <item x="3289"/>
        <item x="331"/>
        <item x="3290"/>
        <item x="4865"/>
        <item x="5037"/>
        <item x="2288"/>
        <item x="4057"/>
        <item x="5531"/>
        <item x="3291"/>
        <item x="2851"/>
        <item x="22"/>
        <item x="2852"/>
        <item x="23"/>
        <item x="4866"/>
        <item x="4867"/>
        <item x="3639"/>
        <item x="1439"/>
        <item x="7420"/>
        <item x="3495"/>
        <item x="6176"/>
        <item x="4209"/>
        <item x="2660"/>
        <item x="1241"/>
        <item x="4647"/>
        <item x="7939"/>
        <item x="5198"/>
        <item x="1440"/>
        <item x="3083"/>
        <item x="2853"/>
        <item x="5532"/>
        <item x="5833"/>
        <item x="4868"/>
        <item x="4869"/>
        <item x="1242"/>
        <item x="4211"/>
        <item x="4210"/>
        <item x="4212"/>
        <item x="4871"/>
        <item x="4870"/>
        <item x="3879"/>
        <item x="4872"/>
        <item x="2212"/>
        <item x="3084"/>
        <item x="4648"/>
        <item x="4058"/>
        <item x="1243"/>
        <item x="6754"/>
        <item x="4059"/>
        <item x="3496"/>
        <item x="3640"/>
        <item x="216"/>
        <item x="3292"/>
        <item x="4060"/>
        <item x="2661"/>
        <item x="7222"/>
        <item x="6030"/>
        <item x="7654"/>
        <item x="4061"/>
        <item x="1997"/>
        <item x="7940"/>
        <item x="7223"/>
        <item x="1769"/>
        <item x="1770"/>
        <item x="1441"/>
        <item x="1442"/>
        <item x="1771"/>
        <item x="1772"/>
        <item x="6755"/>
        <item x="7941"/>
        <item x="3641"/>
        <item x="3085"/>
        <item x="6756"/>
        <item x="7942"/>
        <item x="4873"/>
        <item x="217"/>
        <item x="4874"/>
        <item x="3086"/>
        <item x="1911"/>
        <item x="778"/>
        <item x="3087"/>
        <item x="1998"/>
        <item x="1773"/>
        <item x="3088"/>
        <item x="218"/>
        <item x="4062"/>
        <item x="1912"/>
        <item x="4649"/>
        <item x="3293"/>
        <item x="3880"/>
        <item x="4063"/>
        <item x="2662"/>
        <item x="980"/>
        <item x="6757"/>
        <item x="91"/>
        <item x="6758"/>
        <item x="4213"/>
        <item x="7943"/>
        <item x="5834"/>
        <item x="5835"/>
        <item x="4650"/>
        <item x="2663"/>
        <item x="4711"/>
        <item x="3089"/>
        <item x="554"/>
        <item x="4214"/>
        <item x="4215"/>
        <item x="1443"/>
        <item x="1444"/>
        <item x="1445"/>
        <item x="1446"/>
        <item x="4875"/>
        <item x="7655"/>
        <item x="3090"/>
        <item x="5533"/>
        <item x="4651"/>
        <item x="1244"/>
        <item x="1245"/>
        <item x="24"/>
        <item x="25"/>
        <item x="6533"/>
        <item x="981"/>
        <item x="1999"/>
        <item x="5836"/>
        <item x="5837"/>
        <item x="6534"/>
        <item x="219"/>
        <item x="6251"/>
        <item x="5838"/>
        <item x="26"/>
        <item x="2940"/>
        <item x="3642"/>
        <item x="3091"/>
        <item x="1774"/>
        <item x="6960"/>
        <item x="5199"/>
        <item x="7944"/>
        <item x="27"/>
        <item x="28"/>
        <item x="6759"/>
        <item x="3881"/>
        <item x="6031"/>
        <item x="5839"/>
        <item x="7421"/>
        <item x="3882"/>
        <item x="2448"/>
        <item x="2449"/>
        <item x="5534"/>
        <item x="6032"/>
        <item x="4064"/>
        <item x="4876"/>
        <item x="5343"/>
        <item x="3643"/>
        <item x="3644"/>
        <item x="5344"/>
        <item x="2104"/>
        <item x="4877"/>
        <item x="3645"/>
        <item x="4366"/>
        <item x="29"/>
        <item x="2450"/>
        <item x="1246"/>
        <item x="555"/>
        <item x="6370"/>
        <item x="7945"/>
        <item x="7422"/>
        <item x="412"/>
        <item x="5840"/>
        <item x="3092"/>
        <item x="5200"/>
        <item x="30"/>
        <item x="3093"/>
        <item x="6177"/>
        <item x="4878"/>
        <item x="556"/>
        <item x="6760"/>
        <item x="779"/>
        <item x="3646"/>
        <item x="4879"/>
        <item x="31"/>
        <item x="2290"/>
        <item x="6033"/>
        <item x="2105"/>
        <item x="5038"/>
        <item x="332"/>
        <item x="1247"/>
        <item x="4880"/>
        <item x="4881"/>
        <item x="2854"/>
        <item x="4882"/>
        <item x="5535"/>
        <item x="4065"/>
        <item x="5108"/>
        <item x="2855"/>
        <item x="3647"/>
        <item x="3648"/>
        <item x="3649"/>
        <item x="3650"/>
        <item x="5841"/>
        <item x="5842"/>
        <item x="32"/>
        <item x="333"/>
        <item x="1248"/>
        <item x="413"/>
        <item x="2289"/>
        <item x="7946"/>
        <item x="6961"/>
        <item x="5039"/>
        <item x="4883"/>
        <item x="2856"/>
        <item x="2857"/>
        <item x="4884"/>
        <item x="6178"/>
        <item x="7947"/>
        <item x="7948"/>
        <item x="7949"/>
        <item x="3094"/>
        <item x="3294"/>
        <item x="2451"/>
        <item x="5536"/>
        <item x="6034"/>
        <item x="5201"/>
        <item x="5537"/>
        <item x="4480"/>
        <item x="2452"/>
        <item x="4885"/>
        <item x="4886"/>
        <item x="2858"/>
        <item x="2859"/>
        <item x="33"/>
        <item x="2860"/>
        <item x="1249"/>
        <item x="5040"/>
        <item x="4887"/>
        <item x="6035"/>
        <item x="1250"/>
        <item x="4888"/>
        <item x="1251"/>
        <item x="1252"/>
        <item x="414"/>
        <item x="3095"/>
        <item x="3883"/>
        <item x="4889"/>
        <item x="3497"/>
        <item x="4890"/>
        <item x="4891"/>
        <item x="1447"/>
        <item x="4216"/>
        <item x="4892"/>
        <item x="92"/>
        <item x="7950"/>
        <item x="34"/>
        <item x="6036"/>
        <item x="1253"/>
        <item x="4893"/>
        <item x="2861"/>
        <item x="93"/>
        <item x="4712"/>
        <item x="6761"/>
        <item x="6371"/>
        <item x="6762"/>
        <item x="4894"/>
        <item x="2106"/>
        <item x="2107"/>
        <item x="94"/>
        <item x="334"/>
        <item x="6962"/>
        <item x="2108"/>
        <item x="4066"/>
        <item x="3498"/>
        <item x="6763"/>
        <item x="5538"/>
        <item x="1913"/>
        <item x="4217"/>
        <item x="7951"/>
        <item x="7952"/>
        <item x="2862"/>
        <item x="4895"/>
        <item x="982"/>
        <item x="2664"/>
        <item x="4218"/>
        <item x="4219"/>
        <item x="983"/>
        <item x="2665"/>
        <item x="3884"/>
        <item x="2666"/>
        <item x="2667"/>
        <item x="2668"/>
        <item x="415"/>
        <item x="7224"/>
        <item x="416"/>
        <item x="1448"/>
        <item x="7423"/>
        <item x="6252"/>
        <item x="557"/>
        <item x="2941"/>
        <item x="4220"/>
        <item x="7225"/>
        <item x="4221"/>
        <item x="6764"/>
        <item x="4222"/>
        <item x="780"/>
        <item x="781"/>
        <item x="2669"/>
        <item x="4223"/>
        <item x="220"/>
        <item x="984"/>
        <item x="985"/>
        <item x="4224"/>
        <item x="986"/>
        <item x="7226"/>
        <item x="2670"/>
        <item x="6535"/>
        <item x="4225"/>
        <item x="7228"/>
        <item x="7229"/>
        <item x="7227"/>
        <item x="7230"/>
        <item x="6536"/>
        <item x="6537"/>
        <item x="2671"/>
        <item x="3766"/>
        <item x="7231"/>
        <item x="3767"/>
        <item x="2672"/>
        <item x="3768"/>
        <item x="987"/>
        <item x="2000"/>
        <item x="3769"/>
        <item x="7232"/>
        <item x="3651"/>
        <item x="5041"/>
        <item x="7953"/>
        <item x="5042"/>
        <item x="782"/>
        <item x="3096"/>
        <item x="4896"/>
        <item x="4481"/>
        <item x="6037"/>
        <item x="1775"/>
        <item x="1254"/>
        <item x="3097"/>
        <item x="5202"/>
        <item x="5203"/>
        <item x="6963"/>
        <item x="7424"/>
        <item x="7954"/>
        <item x="7955"/>
        <item x="4897"/>
        <item x="4067"/>
        <item x="3652"/>
        <item x="6179"/>
        <item x="6180"/>
        <item x="3295"/>
        <item x="4713"/>
        <item x="221"/>
        <item x="7233"/>
        <item x="4714"/>
        <item x="4898"/>
        <item x="7234"/>
        <item x="7656"/>
        <item x="7657"/>
        <item x="1776"/>
        <item x="558"/>
        <item x="3653"/>
        <item x="6765"/>
        <item x="6372"/>
        <item x="4367"/>
        <item x="2291"/>
        <item x="4482"/>
        <item x="4483"/>
        <item x="7658"/>
        <item x="335"/>
        <item x="336"/>
        <item x="337"/>
        <item x="2213"/>
        <item x="7956"/>
        <item x="3499"/>
        <item x="7957"/>
        <item x="2942"/>
        <item x="3885"/>
        <item x="6964"/>
        <item x="2001"/>
        <item x="7659"/>
        <item x="2109"/>
        <item x="7958"/>
        <item x="7959"/>
        <item x="3098"/>
        <item x="6181"/>
        <item x="3099"/>
        <item x="4899"/>
        <item x="5539"/>
        <item x="6038"/>
        <item x="7960"/>
        <item x="7961"/>
        <item x="3296"/>
        <item x="3654"/>
        <item x="4068"/>
        <item x="2214"/>
        <item x="4900"/>
        <item x="3886"/>
        <item x="3297"/>
        <item x="4901"/>
        <item x="3298"/>
        <item x="338"/>
        <item x="2673"/>
        <item x="2674"/>
        <item x="7235"/>
        <item x="5043"/>
        <item x="5540"/>
        <item x="4652"/>
        <item x="5541"/>
        <item x="4484"/>
        <item x="7660"/>
        <item x="5843"/>
        <item x="2675"/>
        <item x="4485"/>
        <item x="7661"/>
        <item x="6965"/>
        <item x="1777"/>
        <item x="559"/>
        <item x="1449"/>
        <item x="1778"/>
        <item x="1450"/>
        <item x="95"/>
        <item x="5542"/>
        <item x="1779"/>
        <item x="6182"/>
        <item x="7962"/>
        <item x="560"/>
        <item x="783"/>
        <item x="7963"/>
        <item x="6966"/>
        <item x="6373"/>
        <item x="3887"/>
        <item x="5204"/>
        <item x="784"/>
        <item x="1451"/>
        <item x="7662"/>
        <item x="96"/>
        <item x="2676"/>
        <item x="4226"/>
        <item x="6766"/>
        <item x="5543"/>
        <item x="7964"/>
        <item x="7663"/>
        <item x="6183"/>
        <item x="6184"/>
        <item x="4486"/>
        <item x="1780"/>
        <item x="2453"/>
        <item x="3299"/>
        <item x="6374"/>
        <item x="4653"/>
        <item x="3300"/>
        <item x="2943"/>
        <item x="3301"/>
        <item x="3100"/>
        <item x="7965"/>
        <item x="785"/>
        <item x="4227"/>
        <item x="7966"/>
        <item x="988"/>
        <item x="989"/>
        <item x="1255"/>
        <item x="7967"/>
        <item x="7968"/>
        <item x="5544"/>
        <item x="1781"/>
        <item x="561"/>
        <item x="786"/>
        <item x="1782"/>
        <item x="2292"/>
        <item x="6956"/>
        <item x="7969"/>
        <item x="7664"/>
        <item x="562"/>
        <item x="1452"/>
        <item x="1453"/>
        <item x="1454"/>
        <item x="3770"/>
        <item x="5545"/>
        <item x="563"/>
        <item x="4069"/>
        <item x="787"/>
        <item x="7970"/>
        <item x="1455"/>
        <item x="3771"/>
        <item x="3302"/>
        <item x="7665"/>
        <item x="7666"/>
        <item x="4654"/>
        <item x="7236"/>
        <item x="564"/>
        <item x="6039"/>
        <item x="990"/>
        <item x="5205"/>
        <item x="991"/>
        <item x="6040"/>
        <item x="3888"/>
        <item x="3889"/>
        <item x="3303"/>
        <item x="5206"/>
        <item x="7237"/>
        <item x="7667"/>
        <item x="7668"/>
        <item x="7669"/>
        <item x="2944"/>
        <item x="6041"/>
        <item x="4487"/>
        <item x="5044"/>
        <item x="6967"/>
        <item x="6767"/>
        <item x="3500"/>
        <item x="7425"/>
        <item x="5546"/>
        <item x="1256"/>
        <item x="4902"/>
        <item x="2293"/>
        <item x="3772"/>
        <item x="6968"/>
        <item x="7971"/>
        <item x="3101"/>
        <item x="3304"/>
        <item x="3890"/>
        <item x="4903"/>
        <item x="5844"/>
        <item x="5845"/>
        <item x="4655"/>
        <item x="6538"/>
        <item x="1783"/>
        <item x="3102"/>
        <item x="3305"/>
        <item x="6185"/>
        <item x="4904"/>
        <item x="5207"/>
        <item x="6539"/>
        <item x="992"/>
        <item x="339"/>
        <item x="7972"/>
        <item x="3773"/>
        <item x="2454"/>
        <item x="5345"/>
        <item x="2110"/>
        <item x="6186"/>
        <item x="7238"/>
        <item x="3501"/>
        <item x="6969"/>
        <item x="1257"/>
        <item x="565"/>
        <item x="4070"/>
        <item x="7973"/>
        <item x="3774"/>
        <item x="6970"/>
        <item x="5547"/>
        <item x="566"/>
        <item x="6187"/>
        <item x="5548"/>
        <item x="6768"/>
        <item x="5846"/>
        <item x="5847"/>
        <item x="5848"/>
        <item x="5549"/>
        <item x="567"/>
        <item x="993"/>
        <item x="994"/>
        <item x="4071"/>
        <item x="5849"/>
        <item x="1258"/>
        <item x="7426"/>
        <item x="6540"/>
        <item x="6769"/>
        <item x="2677"/>
        <item x="6971"/>
        <item x="6541"/>
        <item x="2455"/>
        <item x="97"/>
        <item x="3306"/>
        <item x="5045"/>
        <item x="995"/>
        <item x="996"/>
        <item x="6542"/>
        <item x="997"/>
        <item x="6543"/>
        <item x="6544"/>
        <item x="998"/>
        <item x="6545"/>
        <item x="7239"/>
        <item x="4228"/>
        <item x="7240"/>
        <item x="7241"/>
        <item x="7242"/>
        <item x="2678"/>
        <item x="4229"/>
        <item x="5550"/>
        <item x="1784"/>
        <item x="5850"/>
        <item x="5551"/>
        <item x="6770"/>
        <item x="2002"/>
        <item x="6972"/>
        <item x="5851"/>
        <item x="3891"/>
        <item x="999"/>
        <item x="6375"/>
        <item x="3892"/>
        <item x="6376"/>
        <item x="3893"/>
        <item x="6253"/>
        <item x="7427"/>
        <item x="1000"/>
        <item x="3307"/>
        <item x="2003"/>
        <item x="7670"/>
        <item x="7428"/>
        <item x="5552"/>
        <item x="7671"/>
        <item x="3308"/>
        <item x="6042"/>
        <item x="5553"/>
        <item x="7672"/>
        <item x="7429"/>
        <item x="6771"/>
        <item x="6973"/>
        <item x="3309"/>
        <item x="2294"/>
        <item x="5208"/>
        <item x="4715"/>
        <item x="2111"/>
        <item x="3310"/>
        <item x="5209"/>
        <item x="1456"/>
        <item x="5346"/>
        <item x="1457"/>
        <item x="4488"/>
        <item x="788"/>
        <item x="7974"/>
        <item x="568"/>
        <item x="789"/>
        <item x="1458"/>
        <item x="7430"/>
        <item x="7431"/>
        <item x="6377"/>
        <item x="1914"/>
        <item x="569"/>
        <item x="2112"/>
        <item x="1001"/>
        <item x="3311"/>
        <item x="6043"/>
        <item x="7432"/>
        <item x="3312"/>
        <item x="4368"/>
        <item x="5347"/>
        <item x="6974"/>
        <item x="4489"/>
        <item x="7433"/>
        <item x="7434"/>
        <item x="1459"/>
        <item x="7673"/>
        <item x="5210"/>
        <item x="7243"/>
        <item x="4905"/>
        <item x="2295"/>
        <item x="4586"/>
        <item x="5046"/>
        <item x="5852"/>
        <item x="5853"/>
        <item x="5554"/>
        <item x="2945"/>
        <item x="3313"/>
        <item x="1785"/>
        <item x="4230"/>
        <item x="6975"/>
        <item x="2863"/>
        <item x="1259"/>
        <item x="4906"/>
        <item x="4907"/>
        <item x="1260"/>
        <item x="4908"/>
        <item x="5211"/>
        <item x="790"/>
        <item x="570"/>
        <item x="4072"/>
        <item x="6976"/>
        <item x="1261"/>
        <item x="7975"/>
        <item x="2679"/>
        <item x="5047"/>
        <item x="3775"/>
        <item x="791"/>
        <item x="1460"/>
        <item x="1461"/>
        <item x="1462"/>
        <item x="1463"/>
        <item x="1464"/>
        <item x="1465"/>
        <item x="2113"/>
        <item x="1786"/>
        <item x="2456"/>
        <item x="571"/>
        <item x="6977"/>
        <item x="2296"/>
        <item x="7976"/>
        <item x="2946"/>
        <item x="4909"/>
        <item x="7977"/>
        <item x="6772"/>
        <item x="5048"/>
        <item x="1787"/>
        <item x="7978"/>
        <item x="7674"/>
        <item x="5212"/>
        <item x="7979"/>
        <item x="3314"/>
        <item x="2114"/>
        <item x="2115"/>
        <item x="417"/>
        <item x="2680"/>
        <item x="3315"/>
        <item x="5555"/>
        <item x="3776"/>
        <item x="6978"/>
        <item x="5854"/>
        <item x="2947"/>
        <item x="572"/>
        <item x="4656"/>
        <item x="6546"/>
        <item x="4910"/>
        <item x="1466"/>
        <item x="5556"/>
        <item x="3316"/>
        <item x="1788"/>
        <item x="7244"/>
        <item x="222"/>
        <item x="7675"/>
        <item x="3317"/>
        <item x="3502"/>
        <item x="98"/>
        <item x="2457"/>
        <item x="573"/>
        <item x="2297"/>
        <item x="6378"/>
        <item x="6379"/>
        <item x="3318"/>
        <item x="2458"/>
        <item x="1789"/>
        <item x="3319"/>
        <item x="4490"/>
        <item x="4911"/>
        <item x="4231"/>
        <item x="3320"/>
        <item x="7245"/>
        <item x="6773"/>
        <item x="4912"/>
        <item x="5557"/>
        <item x="1467"/>
        <item x="5558"/>
        <item x="792"/>
        <item x="1468"/>
        <item x="6547"/>
        <item x="6774"/>
        <item x="574"/>
        <item x="575"/>
        <item x="576"/>
        <item x="7246"/>
        <item x="5348"/>
        <item x="6979"/>
        <item x="3321"/>
        <item x="3103"/>
        <item x="4657"/>
        <item x="1469"/>
        <item x="2298"/>
        <item x="5109"/>
        <item x="5559"/>
        <item x="7247"/>
        <item x="3503"/>
        <item x="1790"/>
        <item x="6980"/>
        <item x="3322"/>
        <item x="1002"/>
        <item x="340"/>
        <item x="7435"/>
        <item x="341"/>
        <item x="7676"/>
        <item x="4491"/>
        <item x="6188"/>
        <item x="7677"/>
        <item x="3323"/>
        <item x="4716"/>
        <item x="3894"/>
        <item x="99"/>
        <item x="5560"/>
        <item x="6775"/>
        <item x="6380"/>
        <item x="4492"/>
        <item x="1003"/>
        <item x="2116"/>
        <item x="4232"/>
        <item x="2681"/>
        <item x="1004"/>
        <item x="4658"/>
        <item x="2682"/>
        <item x="4233"/>
        <item x="3104"/>
        <item x="577"/>
        <item x="6381"/>
        <item x="7678"/>
        <item x="3105"/>
        <item x="3324"/>
        <item x="1470"/>
        <item x="1471"/>
        <item x="7436"/>
        <item x="7248"/>
        <item x="1472"/>
        <item x="2004"/>
        <item x="4659"/>
        <item x="5349"/>
        <item x="5350"/>
        <item x="3325"/>
        <item x="4369"/>
        <item x="7980"/>
        <item x="3655"/>
        <item x="793"/>
        <item x="7981"/>
        <item x="7679"/>
        <item x="2299"/>
        <item x="3656"/>
        <item x="5561"/>
        <item x="4370"/>
        <item x="6776"/>
        <item x="223"/>
        <item x="1005"/>
        <item x="1006"/>
        <item x="5562"/>
        <item x="5563"/>
        <item x="224"/>
        <item x="7982"/>
        <item x="6777"/>
        <item x="2459"/>
        <item x="4913"/>
        <item x="1791"/>
        <item x="6778"/>
        <item x="5564"/>
        <item x="578"/>
        <item x="2683"/>
        <item x="6779"/>
        <item x="2215"/>
        <item x="2460"/>
        <item x="2461"/>
        <item x="100"/>
        <item x="7680"/>
        <item x="2005"/>
        <item x="1792"/>
        <item x="2006"/>
        <item x="3657"/>
        <item x="3326"/>
        <item x="7249"/>
        <item x="6548"/>
        <item x="6549"/>
        <item x="1007"/>
        <item x="1008"/>
        <item x="4914"/>
        <item x="2462"/>
        <item x="6382"/>
        <item x="6780"/>
        <item x="7437"/>
        <item x="101"/>
        <item x="6981"/>
        <item x="4660"/>
        <item x="5049"/>
        <item x="3106"/>
        <item x="1793"/>
        <item x="4661"/>
        <item x="3107"/>
        <item x="5565"/>
        <item x="5855"/>
        <item x="4493"/>
        <item x="5856"/>
        <item x="6383"/>
        <item x="4234"/>
        <item x="6189"/>
        <item x="2216"/>
        <item x="7438"/>
        <item x="5566"/>
        <item x="794"/>
        <item x="6384"/>
        <item x="7983"/>
        <item x="6781"/>
        <item x="5050"/>
        <item x="4371"/>
        <item x="5857"/>
        <item x="5567"/>
        <item x="1473"/>
        <item x="795"/>
        <item x="5568"/>
        <item x="7250"/>
        <item x="6982"/>
        <item x="225"/>
        <item x="1009"/>
        <item x="4235"/>
        <item x="6550"/>
        <item x="4236"/>
        <item x="1010"/>
        <item x="2948"/>
        <item x="796"/>
        <item x="2217"/>
        <item x="3108"/>
        <item x="7251"/>
        <item x="4073"/>
        <item x="1011"/>
        <item x="1012"/>
        <item x="6551"/>
        <item x="1013"/>
        <item x="4237"/>
        <item x="4238"/>
        <item x="7984"/>
        <item x="1474"/>
        <item x="4239"/>
        <item x="1014"/>
        <item x="2218"/>
        <item x="6552"/>
        <item x="2684"/>
        <item x="7252"/>
        <item x="6553"/>
        <item x="1015"/>
        <item x="7253"/>
        <item x="3777"/>
        <item x="2219"/>
        <item x="3658"/>
        <item x="5213"/>
        <item x="6983"/>
        <item x="6782"/>
        <item x="6554"/>
        <item x="6555"/>
        <item x="1475"/>
        <item x="2949"/>
        <item x="5858"/>
        <item x="7439"/>
        <item x="7681"/>
        <item x="3109"/>
        <item x="1794"/>
        <item x="4494"/>
        <item x="7440"/>
        <item x="579"/>
        <item x="7682"/>
        <item x="7683"/>
        <item x="7441"/>
        <item x="7684"/>
        <item x="7685"/>
        <item x="7686"/>
        <item x="7687"/>
        <item x="7688"/>
        <item x="4495"/>
        <item x="5351"/>
        <item x="5569"/>
        <item x="7985"/>
        <item x="7986"/>
        <item x="4496"/>
        <item x="4717"/>
        <item x="3327"/>
        <item x="5214"/>
        <item x="1795"/>
        <item x="418"/>
        <item x="35"/>
        <item x="3110"/>
        <item x="6556"/>
        <item x="2007"/>
        <item x="3328"/>
        <item x="4915"/>
        <item x="6557"/>
        <item x="797"/>
        <item x="7689"/>
        <item x="7690"/>
        <item x="7987"/>
        <item x="1262"/>
        <item x="2220"/>
        <item x="5570"/>
        <item x="5571"/>
        <item x="5572"/>
        <item x="6385"/>
        <item x="6190"/>
        <item x="5573"/>
        <item x="7988"/>
        <item x="5352"/>
        <item x="6783"/>
        <item x="6784"/>
        <item x="4497"/>
        <item x="2463"/>
        <item x="2464"/>
        <item x="7442"/>
        <item x="2465"/>
        <item x="102"/>
        <item x="3111"/>
        <item x="2466"/>
        <item x="7989"/>
        <item x="5574"/>
        <item x="5859"/>
        <item x="7990"/>
        <item x="7443"/>
        <item x="5215"/>
        <item x="7444"/>
        <item x="3329"/>
        <item x="7991"/>
        <item x="7992"/>
        <item x="7691"/>
        <item x="7692"/>
        <item x="4916"/>
        <item x="7693"/>
        <item x="2300"/>
        <item x="5051"/>
        <item x="4718"/>
        <item x="1263"/>
        <item x="7993"/>
        <item x="103"/>
        <item x="1264"/>
        <item x="6785"/>
        <item x="6044"/>
        <item x="1265"/>
        <item x="1016"/>
        <item x="580"/>
        <item x="581"/>
        <item x="582"/>
        <item x="583"/>
        <item x="584"/>
        <item x="5860"/>
        <item x="585"/>
        <item x="586"/>
        <item x="587"/>
        <item x="5861"/>
        <item x="1017"/>
        <item x="4372"/>
        <item x="4917"/>
        <item x="4719"/>
        <item x="7994"/>
        <item x="3895"/>
        <item x="7445"/>
        <item x="6386"/>
        <item x="6387"/>
        <item x="4918"/>
        <item x="7995"/>
        <item x="6045"/>
        <item x="4919"/>
        <item x="4920"/>
        <item x="226"/>
        <item x="3778"/>
        <item x="6046"/>
        <item x="227"/>
        <item x="6047"/>
        <item x="2302"/>
        <item x="419"/>
        <item x="3112"/>
        <item x="1266"/>
        <item x="4921"/>
        <item x="7254"/>
        <item x="1267"/>
        <item x="2864"/>
        <item x="2865"/>
        <item x="228"/>
        <item x="2301"/>
        <item x="1268"/>
        <item x="1269"/>
        <item x="342"/>
        <item x="6388"/>
        <item x="6048"/>
        <item x="6049"/>
        <item x="4240"/>
        <item x="6984"/>
        <item x="7255"/>
        <item x="2467"/>
        <item x="2303"/>
        <item x="588"/>
        <item x="589"/>
        <item x="6389"/>
        <item x="5575"/>
        <item x="590"/>
        <item x="591"/>
        <item x="592"/>
        <item x="4241"/>
        <item x="420"/>
        <item x="593"/>
        <item x="5576"/>
        <item x="5577"/>
        <item x="5862"/>
        <item x="6985"/>
        <item x="1476"/>
        <item x="798"/>
        <item x="5578"/>
        <item x="594"/>
        <item x="7446"/>
        <item x="3504"/>
        <item x="5579"/>
        <item x="595"/>
        <item x="4498"/>
        <item x="1796"/>
        <item x="596"/>
        <item x="597"/>
        <item x="5863"/>
        <item x="6986"/>
        <item x="598"/>
        <item x="2008"/>
        <item x="6050"/>
        <item x="3659"/>
        <item x="599"/>
        <item x="4499"/>
        <item x="4500"/>
        <item x="6987"/>
        <item x="4501"/>
        <item x="6390"/>
        <item x="5580"/>
        <item x="5864"/>
        <item x="5865"/>
        <item x="600"/>
        <item x="5581"/>
        <item x="1797"/>
        <item x="6988"/>
        <item x="6989"/>
        <item x="601"/>
        <item x="602"/>
        <item x="603"/>
        <item x="604"/>
        <item x="2950"/>
        <item x="6990"/>
        <item x="605"/>
        <item x="1798"/>
        <item x="799"/>
        <item x="5582"/>
        <item x="6991"/>
        <item x="606"/>
        <item x="1018"/>
        <item x="7996"/>
        <item x="5866"/>
        <item x="5867"/>
        <item x="5868"/>
        <item x="36"/>
        <item x="607"/>
        <item x="5583"/>
        <item x="4502"/>
        <item x="608"/>
        <item x="7256"/>
        <item x="6051"/>
        <item x="609"/>
        <item x="1019"/>
        <item x="1477"/>
        <item x="2951"/>
        <item x="3330"/>
        <item x="104"/>
        <item x="6191"/>
        <item x="5869"/>
        <item x="5870"/>
        <item x="5871"/>
        <item x="4074"/>
        <item x="1799"/>
        <item x="610"/>
        <item x="4503"/>
        <item x="4922"/>
        <item x="5584"/>
        <item x="2685"/>
        <item x="611"/>
        <item x="612"/>
        <item x="4242"/>
        <item x="1800"/>
        <item x="421"/>
        <item x="4373"/>
        <item x="7694"/>
        <item x="4923"/>
        <item x="1478"/>
        <item x="2304"/>
        <item x="3331"/>
        <item x="2305"/>
        <item x="5585"/>
        <item x="4374"/>
        <item x="1479"/>
        <item x="613"/>
        <item x="6391"/>
        <item x="4662"/>
        <item x="105"/>
        <item x="3505"/>
        <item x="6052"/>
        <item x="3113"/>
        <item x="5353"/>
        <item x="3506"/>
        <item x="5872"/>
        <item x="6053"/>
        <item x="5354"/>
        <item x="3114"/>
        <item x="7997"/>
        <item x="614"/>
        <item x="343"/>
        <item x="3115"/>
        <item x="4075"/>
        <item x="6992"/>
        <item x="3896"/>
        <item x="6993"/>
        <item x="4375"/>
        <item x="5216"/>
        <item x="800"/>
        <item x="5052"/>
        <item x="6786"/>
        <item x="6787"/>
        <item x="6788"/>
        <item x="2306"/>
        <item x="2117"/>
        <item x="6994"/>
        <item x="7998"/>
        <item x="7999"/>
        <item x="422"/>
        <item x="1020"/>
        <item x="6558"/>
        <item x="3660"/>
        <item x="8000"/>
        <item x="229"/>
        <item x="7257"/>
        <item x="6995"/>
        <item x="6392"/>
        <item x="8001"/>
        <item x="230"/>
        <item x="3661"/>
        <item x="2221"/>
        <item x="7447"/>
        <item x="8002"/>
        <item x="4504"/>
        <item x="8003"/>
        <item x="2009"/>
        <item x="6559"/>
        <item x="6996"/>
        <item x="6997"/>
        <item x="1801"/>
        <item x="4924"/>
        <item x="2222"/>
        <item x="6789"/>
        <item x="6998"/>
        <item x="3332"/>
        <item x="4925"/>
        <item x="6054"/>
        <item x="4926"/>
        <item x="6055"/>
        <item x="4243"/>
        <item x="1021"/>
        <item x="4927"/>
        <item x="6790"/>
        <item x="3897"/>
        <item x="2686"/>
        <item x="3116"/>
        <item x="344"/>
        <item x="5355"/>
        <item x="2866"/>
        <item x="5053"/>
        <item x="4928"/>
        <item x="6056"/>
        <item x="4663"/>
        <item x="4720"/>
        <item x="6791"/>
        <item x="615"/>
        <item x="37"/>
        <item x="2867"/>
        <item x="4929"/>
        <item x="4930"/>
        <item x="6792"/>
        <item x="5217"/>
        <item x="2307"/>
        <item x="4931"/>
        <item x="1022"/>
        <item x="1023"/>
        <item x="1024"/>
        <item x="4244"/>
        <item x="6999"/>
        <item x="6793"/>
        <item x="4245"/>
        <item x="4932"/>
        <item x="4246"/>
        <item x="7258"/>
        <item x="801"/>
        <item x="802"/>
        <item x="1802"/>
        <item x="5110"/>
        <item x="3333"/>
        <item x="6192"/>
        <item x="7448"/>
        <item x="2468"/>
        <item x="1025"/>
        <item x="803"/>
        <item x="6057"/>
        <item x="7259"/>
        <item x="3334"/>
        <item x="3335"/>
        <item x="2469"/>
        <item x="4505"/>
        <item x="2470"/>
        <item x="2471"/>
        <item x="2472"/>
        <item x="1480"/>
        <item x="7449"/>
        <item x="5586"/>
        <item x="7695"/>
        <item x="1481"/>
        <item x="7450"/>
        <item x="5218"/>
        <item x="7451"/>
        <item x="6794"/>
        <item x="7260"/>
        <item x="2010"/>
        <item x="5873"/>
        <item x="4933"/>
        <item x="1026"/>
        <item x="2687"/>
        <item x="4247"/>
        <item x="345"/>
        <item x="346"/>
        <item x="1027"/>
        <item x="6393"/>
        <item x="3662"/>
        <item x="1915"/>
        <item x="8004"/>
        <item x="3898"/>
        <item x="4248"/>
        <item x="4249"/>
        <item x="6394"/>
        <item x="2011"/>
        <item x="231"/>
        <item x="1270"/>
        <item x="232"/>
        <item x="423"/>
        <item x="7000"/>
        <item x="7261"/>
        <item x="3663"/>
        <item x="106"/>
        <item x="3899"/>
        <item x="1482"/>
        <item x="2868"/>
        <item x="1483"/>
        <item x="233"/>
        <item x="5587"/>
        <item x="4934"/>
        <item x="1484"/>
        <item x="4935"/>
        <item x="616"/>
        <item x="8005"/>
        <item x="3117"/>
        <item x="4076"/>
        <item x="2308"/>
        <item x="3336"/>
        <item x="2688"/>
        <item x="2869"/>
        <item x="3337"/>
        <item x="5874"/>
        <item x="804"/>
        <item x="805"/>
        <item x="2870"/>
        <item x="8006"/>
        <item x="8007"/>
        <item x="2871"/>
        <item x="4250"/>
        <item x="7001"/>
        <item x="3118"/>
        <item x="347"/>
        <item x="234"/>
        <item x="6795"/>
        <item x="2872"/>
        <item x="1028"/>
        <item x="4936"/>
        <item x="1029"/>
        <item x="4937"/>
        <item x="2873"/>
        <item x="4938"/>
        <item x="7002"/>
        <item x="2012"/>
        <item x="2309"/>
        <item x="6254"/>
        <item x="4939"/>
        <item x="1271"/>
        <item x="1030"/>
        <item x="4940"/>
        <item x="6796"/>
        <item x="1031"/>
        <item x="6058"/>
        <item x="5875"/>
        <item x="5876"/>
        <item x="2310"/>
        <item x="1272"/>
        <item x="4506"/>
        <item x="235"/>
        <item x="4251"/>
        <item x="2473"/>
        <item x="8008"/>
        <item x="3900"/>
        <item x="8009"/>
        <item x="617"/>
        <item x="2689"/>
        <item x="5219"/>
        <item x="5220"/>
        <item x="107"/>
        <item x="3664"/>
        <item x="4252"/>
        <item x="6193"/>
        <item x="4941"/>
        <item x="7003"/>
        <item x="7696"/>
        <item x="5877"/>
        <item x="3119"/>
        <item x="7262"/>
        <item x="1273"/>
        <item x="5054"/>
        <item x="4376"/>
        <item x="4377"/>
        <item x="2311"/>
        <item x="424"/>
        <item x="38"/>
        <item x="2343"/>
        <item x="1032"/>
        <item x="2312"/>
        <item x="5055"/>
        <item x="618"/>
        <item x="1485"/>
        <item x="1486"/>
        <item x="5056"/>
        <item x="2313"/>
        <item x="1487"/>
        <item x="3120"/>
        <item x="348"/>
        <item x="7263"/>
        <item x="5111"/>
        <item x="5878"/>
        <item x="619"/>
        <item x="5588"/>
        <item x="7697"/>
        <item x="3901"/>
        <item x="2474"/>
        <item x="2475"/>
        <item x="620"/>
        <item x="1488"/>
        <item x="3902"/>
        <item x="1489"/>
        <item x="7698"/>
        <item x="5589"/>
        <item x="7699"/>
        <item x="3903"/>
        <item x="6194"/>
        <item x="5590"/>
        <item x="1033"/>
        <item x="2690"/>
        <item x="2691"/>
        <item x="2013"/>
        <item x="4378"/>
        <item x="4253"/>
        <item x="2692"/>
        <item x="2693"/>
        <item x="2694"/>
        <item x="1034"/>
        <item x="7452"/>
        <item x="5879"/>
        <item x="1490"/>
        <item x="1491"/>
        <item x="5221"/>
        <item x="5591"/>
        <item x="2223"/>
        <item x="5222"/>
        <item x="6560"/>
        <item x="1035"/>
        <item x="3779"/>
        <item x="1036"/>
        <item x="7264"/>
        <item x="6561"/>
        <item x="3507"/>
        <item x="2224"/>
        <item x="3338"/>
        <item x="6195"/>
        <item x="7265"/>
        <item x="3665"/>
        <item x="2695"/>
        <item x="6797"/>
        <item x="7266"/>
        <item x="2476"/>
        <item x="6196"/>
        <item x="806"/>
        <item x="7004"/>
        <item x="2477"/>
        <item x="1803"/>
        <item x="3508"/>
        <item x="2696"/>
        <item x="3121"/>
        <item x="1492"/>
        <item x="4942"/>
        <item x="1493"/>
        <item x="6798"/>
        <item x="8010"/>
        <item x="3666"/>
        <item x="7005"/>
        <item x="4379"/>
        <item x="621"/>
        <item x="1037"/>
        <item x="2478"/>
        <item x="4507"/>
        <item x="8011"/>
        <item x="8012"/>
        <item x="5592"/>
        <item x="5593"/>
        <item x="5057"/>
        <item x="6197"/>
        <item x="4380"/>
        <item x="5594"/>
        <item x="5223"/>
        <item x="3904"/>
        <item x="4381"/>
        <item x="4664"/>
        <item x="236"/>
        <item x="1494"/>
        <item x="2697"/>
        <item x="3339"/>
        <item x="2479"/>
        <item x="7006"/>
        <item x="5224"/>
        <item x="3340"/>
        <item x="3341"/>
        <item x="1038"/>
        <item x="4508"/>
        <item x="2698"/>
        <item x="2480"/>
        <item x="807"/>
        <item x="622"/>
        <item x="6799"/>
        <item x="425"/>
        <item x="7453"/>
        <item x="7007"/>
        <item x="349"/>
        <item x="1495"/>
        <item x="2874"/>
        <item x="1804"/>
        <item x="623"/>
        <item x="6255"/>
        <item x="6562"/>
        <item x="5595"/>
        <item x="4382"/>
        <item x="3342"/>
        <item x="8013"/>
        <item x="7267"/>
        <item x="1916"/>
        <item x="3509"/>
        <item x="108"/>
        <item x="350"/>
        <item x="4509"/>
        <item x="2699"/>
        <item x="6563"/>
        <item x="2014"/>
        <item x="3510"/>
        <item x="5225"/>
        <item x="5596"/>
        <item x="5356"/>
        <item x="6059"/>
        <item x="4077"/>
        <item x="351"/>
        <item x="2481"/>
        <item x="4383"/>
        <item x="7454"/>
        <item x="7455"/>
        <item x="7268"/>
        <item x="7700"/>
        <item x="5880"/>
        <item x="5597"/>
        <item x="5226"/>
        <item x="3343"/>
        <item x="237"/>
        <item x="6198"/>
        <item x="2700"/>
        <item x="4510"/>
        <item x="2225"/>
        <item x="624"/>
        <item x="3122"/>
        <item x="2952"/>
        <item x="2226"/>
        <item x="8014"/>
        <item x="2482"/>
        <item x="625"/>
        <item x="1496"/>
        <item x="5227"/>
        <item x="1497"/>
        <item x="1498"/>
        <item x="1499"/>
        <item x="7456"/>
        <item x="8015"/>
        <item x="5598"/>
        <item x="5599"/>
        <item x="5600"/>
        <item x="6060"/>
        <item x="1805"/>
        <item x="5601"/>
        <item x="6199"/>
        <item x="4078"/>
        <item x="238"/>
        <item x="7701"/>
        <item x="626"/>
        <item x="5602"/>
        <item x="7008"/>
        <item x="5603"/>
        <item x="5604"/>
        <item x="4511"/>
        <item x="5881"/>
        <item x="7702"/>
        <item x="7703"/>
        <item x="3123"/>
        <item x="2118"/>
        <item x="239"/>
        <item x="4254"/>
        <item x="2015"/>
        <item x="5605"/>
        <item x="5606"/>
        <item x="39"/>
        <item x="7457"/>
        <item x="6200"/>
        <item x="7458"/>
        <item x="3667"/>
        <item x="627"/>
        <item x="3344"/>
        <item x="808"/>
        <item x="3345"/>
        <item x="426"/>
        <item x="427"/>
        <item x="5607"/>
        <item x="5608"/>
        <item x="1500"/>
        <item x="5609"/>
        <item x="6800"/>
        <item x="2227"/>
        <item x="2119"/>
        <item x="3668"/>
        <item x="109"/>
        <item x="110"/>
        <item x="7704"/>
        <item x="7009"/>
        <item x="7705"/>
        <item x="2701"/>
        <item x="6801"/>
        <item x="1039"/>
        <item x="6564"/>
        <item x="1501"/>
        <item x="2483"/>
        <item x="2702"/>
        <item x="1806"/>
        <item x="1807"/>
        <item x="809"/>
        <item x="2484"/>
        <item x="6802"/>
        <item x="5610"/>
        <item x="5611"/>
        <item x="3346"/>
        <item x="5228"/>
        <item x="4512"/>
        <item x="6803"/>
        <item x="1808"/>
        <item x="3669"/>
        <item x="3670"/>
        <item x="4943"/>
        <item x="3671"/>
        <item x="3347"/>
        <item x="4255"/>
        <item x="3905"/>
        <item x="3672"/>
        <item x="7706"/>
        <item x="8016"/>
        <item x="5058"/>
        <item x="6565"/>
        <item x="5612"/>
        <item x="7707"/>
        <item x="4665"/>
        <item x="7708"/>
        <item x="5229"/>
        <item x="5613"/>
        <item x="5882"/>
        <item x="5059"/>
        <item x="3673"/>
        <item x="2120"/>
        <item x="1809"/>
        <item x="1810"/>
        <item x="428"/>
        <item x="2121"/>
        <item x="7459"/>
        <item x="2485"/>
        <item x="4944"/>
        <item x="5060"/>
        <item x="3780"/>
        <item x="240"/>
        <item x="7269"/>
        <item x="111"/>
        <item x="3124"/>
        <item x="4513"/>
        <item x="7709"/>
        <item x="7270"/>
        <item x="7271"/>
        <item x="2486"/>
        <item x="2953"/>
        <item x="2954"/>
        <item x="628"/>
        <item x="7710"/>
        <item x="629"/>
        <item x="4945"/>
        <item x="1811"/>
        <item x="8017"/>
        <item x="2122"/>
        <item x="1040"/>
        <item x="1502"/>
        <item x="241"/>
        <item x="6201"/>
        <item x="7272"/>
        <item x="6566"/>
        <item x="429"/>
        <item x="8018"/>
        <item x="2016"/>
        <item x="6256"/>
        <item x="3125"/>
        <item x="2487"/>
        <item x="5883"/>
        <item x="5884"/>
        <item x="2488"/>
        <item x="1503"/>
        <item x="1041"/>
        <item x="1504"/>
        <item x="5614"/>
        <item x="6567"/>
        <item x="4256"/>
        <item x="7273"/>
        <item x="3348"/>
        <item x="1505"/>
        <item x="1506"/>
        <item x="3349"/>
        <item x="7711"/>
        <item x="6395"/>
        <item x="4514"/>
        <item x="1507"/>
        <item x="6061"/>
        <item x="5615"/>
        <item x="7712"/>
        <item x="5230"/>
        <item x="2314"/>
        <item x="1812"/>
        <item x="4257"/>
        <item x="3126"/>
        <item x="3127"/>
        <item x="242"/>
        <item x="8019"/>
        <item x="8020"/>
        <item x="4515"/>
        <item x="5231"/>
        <item x="7460"/>
        <item x="3128"/>
        <item x="7461"/>
        <item x="7462"/>
        <item x="7713"/>
        <item x="5061"/>
        <item x="4516"/>
        <item x="1813"/>
        <item x="3350"/>
        <item x="3351"/>
        <item x="2489"/>
        <item x="6568"/>
        <item x="3674"/>
        <item x="6804"/>
        <item x="5616"/>
        <item x="4946"/>
        <item x="4666"/>
        <item x="5617"/>
        <item x="6569"/>
        <item x="1042"/>
        <item x="3675"/>
        <item x="243"/>
        <item x="2703"/>
        <item x="2704"/>
        <item x="4258"/>
        <item x="1814"/>
        <item x="8021"/>
        <item x="1815"/>
        <item x="8022"/>
        <item x="8023"/>
        <item x="1274"/>
        <item x="4721"/>
        <item x="6805"/>
        <item x="4259"/>
        <item x="2017"/>
        <item x="4260"/>
        <item x="1043"/>
        <item x="7274"/>
        <item x="1044"/>
        <item x="6570"/>
        <item x="6571"/>
        <item x="6572"/>
        <item x="4261"/>
        <item x="7275"/>
        <item x="7276"/>
        <item x="7277"/>
        <item x="2018"/>
        <item x="3781"/>
        <item x="5232"/>
        <item x="5233"/>
        <item x="5234"/>
        <item x="3906"/>
        <item x="7714"/>
        <item x="7715"/>
        <item x="2955"/>
        <item x="244"/>
        <item x="3352"/>
        <item x="6806"/>
        <item x="6573"/>
        <item x="5062"/>
        <item x="4384"/>
        <item x="2315"/>
        <item x="5357"/>
        <item x="4385"/>
        <item x="3907"/>
        <item x="2123"/>
        <item x="7010"/>
        <item x="2124"/>
        <item x="5235"/>
        <item x="3676"/>
        <item x="3129"/>
        <item x="1045"/>
        <item x="7278"/>
        <item x="3782"/>
        <item x="7463"/>
        <item x="245"/>
        <item x="3130"/>
        <item x="5236"/>
        <item x="8024"/>
        <item x="3908"/>
        <item x="430"/>
        <item x="6574"/>
        <item x="4262"/>
        <item x="2705"/>
        <item x="4263"/>
        <item x="1046"/>
        <item x="5358"/>
        <item x="5359"/>
        <item x="2316"/>
        <item x="5360"/>
        <item x="2317"/>
        <item x="5063"/>
        <item x="4386"/>
        <item x="2318"/>
        <item x="5361"/>
        <item x="6575"/>
        <item x="1047"/>
        <item x="2706"/>
        <item x="4264"/>
        <item x="4079"/>
        <item x="5064"/>
        <item x="2707"/>
        <item x="6576"/>
        <item x="3783"/>
        <item x="5362"/>
        <item x="2708"/>
        <item x="1816"/>
        <item x="2490"/>
        <item x="5363"/>
        <item x="2709"/>
        <item x="2019"/>
        <item x="4265"/>
        <item x="6807"/>
        <item x="1817"/>
        <item x="2491"/>
        <item x="7464"/>
        <item x="6396"/>
        <item x="7011"/>
        <item x="7716"/>
        <item x="2319"/>
        <item x="4387"/>
        <item x="1275"/>
        <item x="3131"/>
        <item x="2956"/>
        <item x="3909"/>
        <item x="2228"/>
        <item x="2125"/>
        <item x="7279"/>
        <item x="630"/>
        <item x="3353"/>
        <item x="5618"/>
        <item x="6397"/>
        <item x="112"/>
        <item x="631"/>
        <item x="2492"/>
        <item x="1508"/>
        <item x="5237"/>
        <item x="7465"/>
        <item x="7466"/>
        <item x="6398"/>
        <item x="3677"/>
        <item x="632"/>
        <item x="4080"/>
        <item x="113"/>
        <item x="3354"/>
        <item x="3355"/>
        <item x="5238"/>
        <item x="2493"/>
        <item x="7717"/>
        <item x="2229"/>
        <item x="114"/>
        <item x="115"/>
        <item x="6808"/>
        <item x="2494"/>
        <item x="2495"/>
        <item x="5619"/>
        <item x="8025"/>
        <item x="6809"/>
        <item x="116"/>
        <item x="4517"/>
        <item x="8026"/>
        <item x="2957"/>
        <item x="7467"/>
        <item x="7718"/>
        <item x="1818"/>
        <item x="3910"/>
        <item x="4518"/>
        <item x="2496"/>
        <item x="2958"/>
        <item x="1509"/>
        <item x="5239"/>
        <item x="6062"/>
        <item x="6577"/>
        <item x="5885"/>
        <item x="3356"/>
        <item x="4519"/>
        <item x="6578"/>
        <item x="8027"/>
        <item x="6063"/>
        <item x="7719"/>
        <item x="3911"/>
        <item x="1917"/>
        <item x="1510"/>
        <item x="3357"/>
        <item x="633"/>
        <item x="6579"/>
        <item x="1048"/>
        <item x="6580"/>
        <item x="1049"/>
        <item x="1050"/>
        <item x="4266"/>
        <item x="431"/>
        <item x="4267"/>
        <item x="4268"/>
        <item x="6064"/>
        <item x="1051"/>
        <item x="1052"/>
        <item x="1511"/>
        <item x="2710"/>
        <item x="3912"/>
        <item x="2497"/>
        <item x="2230"/>
        <item x="3913"/>
        <item x="432"/>
        <item x="2498"/>
        <item x="4269"/>
        <item x="6202"/>
        <item x="7280"/>
        <item x="8028"/>
        <item x="810"/>
        <item x="8029"/>
        <item x="2499"/>
        <item x="7012"/>
        <item x="2020"/>
        <item x="1512"/>
        <item x="5620"/>
        <item x="3358"/>
        <item x="3678"/>
        <item x="6203"/>
        <item x="3132"/>
        <item x="2959"/>
        <item x="3511"/>
        <item x="6810"/>
        <item x="811"/>
        <item x="812"/>
        <item x="4520"/>
        <item x="3914"/>
        <item x="6204"/>
        <item x="7013"/>
        <item x="813"/>
        <item x="5886"/>
        <item x="5621"/>
        <item x="7281"/>
        <item x="7720"/>
        <item x="814"/>
        <item x="5240"/>
        <item x="3359"/>
        <item x="6811"/>
        <item x="5622"/>
        <item x="815"/>
        <item x="2960"/>
        <item x="816"/>
        <item x="6205"/>
        <item x="2500"/>
        <item x="7014"/>
        <item x="7721"/>
        <item x="1890"/>
        <item x="817"/>
        <item x="8030"/>
        <item x="3915"/>
        <item x="4081"/>
        <item x="3679"/>
        <item x="7015"/>
        <item x="5623"/>
        <item x="2231"/>
        <item x="3680"/>
        <item x="4947"/>
        <item x="2126"/>
        <item x="1513"/>
        <item x="4521"/>
        <item x="4082"/>
        <item x="5624"/>
        <item x="634"/>
        <item x="5625"/>
        <item x="6257"/>
        <item x="7016"/>
        <item x="1819"/>
        <item x="1918"/>
        <item x="5112"/>
        <item x="2961"/>
        <item x="4722"/>
        <item x="3512"/>
        <item x="1921"/>
        <item x="5626"/>
        <item x="1919"/>
        <item x="3681"/>
        <item x="2962"/>
        <item x="6812"/>
        <item x="3682"/>
        <item x="3683"/>
        <item x="4948"/>
        <item x="7282"/>
        <item x="2711"/>
        <item x="1053"/>
        <item x="4270"/>
        <item x="6581"/>
        <item x="3784"/>
        <item x="1054"/>
        <item x="4271"/>
        <item x="4272"/>
        <item x="1055"/>
        <item x="4667"/>
        <item x="7017"/>
        <item x="3133"/>
        <item x="352"/>
        <item x="3513"/>
        <item x="6258"/>
        <item x="6259"/>
        <item x="5065"/>
        <item x="7468"/>
        <item x="353"/>
        <item x="8031"/>
        <item x="3134"/>
        <item x="1056"/>
        <item x="2712"/>
        <item x="7283"/>
        <item x="7284"/>
        <item x="7285"/>
        <item x="7286"/>
        <item x="246"/>
        <item x="6065"/>
        <item x="1514"/>
        <item x="3135"/>
        <item x="3360"/>
        <item x="2713"/>
        <item x="7018"/>
        <item x="6582"/>
        <item x="7287"/>
        <item x="4083"/>
        <item x="3684"/>
        <item x="4522"/>
        <item x="818"/>
        <item x="3916"/>
        <item x="3917"/>
        <item x="1515"/>
        <item x="5241"/>
        <item x="6399"/>
        <item x="3918"/>
        <item x="1516"/>
        <item x="1517"/>
        <item x="1518"/>
        <item x="1519"/>
        <item x="7019"/>
        <item x="1520"/>
        <item x="2501"/>
        <item x="6400"/>
        <item x="1521"/>
        <item x="7469"/>
        <item x="1522"/>
        <item x="7470"/>
        <item x="5242"/>
        <item x="7471"/>
        <item x="7722"/>
        <item x="1523"/>
        <item x="1524"/>
        <item x="7472"/>
        <item x="7723"/>
        <item x="7724"/>
        <item x="1525"/>
        <item x="1526"/>
        <item x="1527"/>
        <item x="5066"/>
        <item x="8032"/>
        <item x="6401"/>
        <item x="4388"/>
        <item x="433"/>
        <item x="7725"/>
        <item x="7020"/>
        <item x="4389"/>
        <item x="7726"/>
        <item x="6066"/>
        <item x="1528"/>
        <item x="7473"/>
        <item x="7727"/>
        <item x="1529"/>
        <item x="6402"/>
        <item x="1530"/>
        <item x="2714"/>
        <item x="2502"/>
        <item x="247"/>
        <item x="6813"/>
        <item x="7288"/>
        <item x="7289"/>
        <item x="7290"/>
        <item x="248"/>
        <item x="7291"/>
        <item x="5627"/>
        <item x="354"/>
        <item x="5067"/>
        <item x="1057"/>
        <item x="2127"/>
        <item x="2232"/>
        <item x="5068"/>
        <item x="7474"/>
        <item x="5887"/>
        <item x="4523"/>
        <item x="6067"/>
        <item x="2128"/>
        <item x="6583"/>
        <item x="635"/>
        <item x="7292"/>
        <item x="7293"/>
        <item x="6206"/>
        <item x="7021"/>
        <item x="6260"/>
        <item x="1820"/>
        <item x="1531"/>
        <item x="5888"/>
        <item x="3361"/>
        <item x="7022"/>
        <item x="117"/>
        <item x="3362"/>
        <item x="6403"/>
        <item x="6068"/>
        <item x="1532"/>
        <item x="1533"/>
        <item x="5628"/>
        <item x="5364"/>
        <item x="249"/>
        <item x="4524"/>
        <item x="2715"/>
        <item x="3919"/>
        <item x="434"/>
        <item x="1534"/>
        <item x="2503"/>
        <item x="819"/>
        <item x="2129"/>
        <item x="1535"/>
        <item x="5243"/>
        <item x="250"/>
        <item x="1058"/>
        <item x="6404"/>
        <item x="8033"/>
        <item x="5889"/>
        <item x="820"/>
        <item x="6584"/>
        <item x="7475"/>
        <item x="5244"/>
        <item x="3363"/>
        <item x="6405"/>
        <item x="2130"/>
        <item x="7728"/>
        <item x="7294"/>
        <item x="5245"/>
        <item x="5246"/>
        <item x="821"/>
        <item x="7023"/>
        <item x="8034"/>
        <item x="3364"/>
        <item x="5629"/>
        <item x="6406"/>
        <item x="1536"/>
        <item x="2963"/>
        <item x="6585"/>
        <item x="7729"/>
        <item x="5247"/>
        <item x="5248"/>
        <item x="1537"/>
        <item x="1538"/>
        <item x="1539"/>
        <item x="1540"/>
        <item x="3920"/>
        <item x="1541"/>
        <item x="6407"/>
        <item x="5890"/>
        <item x="4273"/>
        <item x="3921"/>
        <item x="5891"/>
        <item x="6408"/>
        <item x="3365"/>
        <item x="6586"/>
        <item x="5069"/>
        <item x="435"/>
        <item x="4390"/>
        <item x="436"/>
        <item x="5365"/>
        <item x="4949"/>
        <item x="6069"/>
        <item x="2131"/>
        <item x="2132"/>
        <item x="7295"/>
        <item x="6587"/>
        <item x="5249"/>
        <item x="4391"/>
        <item x="4525"/>
        <item x="2321"/>
        <item x="4392"/>
        <item x="437"/>
        <item x="822"/>
        <item x="4274"/>
        <item x="4275"/>
        <item x="5250"/>
        <item x="2716"/>
        <item x="2021"/>
        <item x="5892"/>
        <item x="8035"/>
        <item x="4723"/>
        <item x="3922"/>
        <item x="3923"/>
        <item x="2717"/>
        <item x="7024"/>
        <item x="6588"/>
        <item x="6814"/>
        <item x="3366"/>
        <item x="4668"/>
        <item x="6070"/>
        <item x="5630"/>
        <item x="6207"/>
        <item x="4276"/>
        <item x="636"/>
        <item x="1542"/>
        <item x="6815"/>
        <item x="637"/>
        <item x="7730"/>
        <item x="5893"/>
        <item x="3367"/>
        <item x="4669"/>
        <item x="355"/>
        <item x="7296"/>
        <item x="1821"/>
        <item x="2133"/>
        <item x="7731"/>
        <item x="118"/>
        <item x="5070"/>
        <item x="438"/>
        <item x="6409"/>
        <item x="3924"/>
        <item x="4393"/>
        <item x="2134"/>
        <item x="2718"/>
        <item x="1059"/>
        <item x="823"/>
        <item x="4277"/>
        <item x="2719"/>
        <item x="2720"/>
        <item x="6589"/>
        <item x="6590"/>
        <item x="2721"/>
        <item x="6591"/>
        <item x="2722"/>
        <item x="4526"/>
        <item x="638"/>
        <item x="1543"/>
        <item x="7732"/>
        <item x="7476"/>
        <item x="3925"/>
        <item x="7477"/>
        <item x="5631"/>
        <item x="7733"/>
        <item x="1822"/>
        <item x="4527"/>
        <item x="1823"/>
        <item x="3368"/>
        <item x="1824"/>
        <item x="119"/>
        <item x="4528"/>
        <item x="3369"/>
        <item x="7025"/>
        <item x="2964"/>
        <item x="1825"/>
        <item x="5632"/>
        <item x="4529"/>
        <item x="3685"/>
        <item x="6071"/>
        <item x="824"/>
        <item x="1060"/>
        <item x="7297"/>
        <item x="6592"/>
        <item x="3514"/>
        <item x="6208"/>
        <item x="6593"/>
        <item x="5894"/>
        <item x="1061"/>
        <item x="120"/>
        <item x="5366"/>
        <item x="6816"/>
        <item x="6072"/>
        <item x="6594"/>
        <item x="7734"/>
        <item x="2322"/>
        <item x="251"/>
        <item x="1544"/>
        <item x="6410"/>
        <item x="5633"/>
        <item x="252"/>
        <item x="1826"/>
        <item x="3370"/>
        <item x="3371"/>
        <item x="8036"/>
        <item x="4950"/>
        <item x="7026"/>
        <item x="4951"/>
        <item x="4670"/>
        <item x="6209"/>
        <item x="3926"/>
        <item x="356"/>
        <item x="6595"/>
        <item x="3515"/>
        <item x="5367"/>
        <item x="1886"/>
        <item x="6261"/>
        <item x="2723"/>
        <item x="7735"/>
        <item x="2022"/>
        <item x="4278"/>
        <item x="1920"/>
        <item x="7298"/>
        <item x="7299"/>
        <item x="7478"/>
        <item x="6596"/>
        <item x="6411"/>
        <item x="6817"/>
        <item x="1545"/>
        <item x="2504"/>
        <item x="4530"/>
        <item x="4531"/>
        <item x="2135"/>
        <item x="5071"/>
        <item x="1827"/>
        <item x="1546"/>
        <item x="1062"/>
        <item x="7479"/>
        <item x="5072"/>
        <item x="6818"/>
        <item x="6819"/>
        <item x="6820"/>
        <item x="1063"/>
        <item x="6210"/>
        <item x="3136"/>
        <item x="1547"/>
        <item x="1548"/>
        <item x="7480"/>
        <item x="8037"/>
        <item x="3372"/>
        <item x="2136"/>
        <item x="8038"/>
        <item x="2137"/>
        <item x="7300"/>
        <item x="2965"/>
        <item x="2138"/>
        <item x="2724"/>
        <item x="1064"/>
        <item x="4084"/>
        <item x="2233"/>
        <item x="1065"/>
        <item x="3927"/>
        <item x="8039"/>
        <item x="3686"/>
        <item x="4085"/>
        <item x="2023"/>
        <item x="3373"/>
        <item x="2505"/>
        <item x="3374"/>
        <item x="2966"/>
        <item x="5895"/>
        <item x="2323"/>
        <item x="8040"/>
        <item x="2506"/>
        <item x="3375"/>
        <item x="7481"/>
        <item x="5634"/>
        <item x="1066"/>
        <item x="253"/>
        <item x="5635"/>
        <item x="7301"/>
        <item x="3928"/>
        <item x="5636"/>
        <item x="3687"/>
        <item x="6073"/>
        <item x="5637"/>
        <item x="3137"/>
        <item x="4671"/>
        <item x="439"/>
        <item x="3688"/>
        <item x="3689"/>
        <item x="1549"/>
        <item x="1550"/>
        <item x="4279"/>
        <item x="7736"/>
        <item x="5368"/>
        <item x="6821"/>
        <item x="5251"/>
        <item x="1551"/>
        <item x="5638"/>
        <item x="1067"/>
        <item x="4952"/>
        <item x="6822"/>
        <item x="6412"/>
        <item x="7302"/>
        <item x="2725"/>
        <item x="3690"/>
        <item x="8041"/>
        <item x="254"/>
        <item x="4953"/>
        <item x="5252"/>
        <item x="2507"/>
        <item x="3785"/>
        <item x="1552"/>
        <item x="1068"/>
        <item x="3691"/>
        <item x="3376"/>
        <item x="2508"/>
        <item x="5639"/>
        <item x="639"/>
        <item x="121"/>
        <item x="3138"/>
        <item x="6597"/>
        <item x="1828"/>
        <item x="6598"/>
        <item x="2726"/>
        <item x="6211"/>
        <item x="2509"/>
        <item x="640"/>
        <item x="7482"/>
        <item x="825"/>
        <item x="5369"/>
        <item x="8042"/>
        <item x="826"/>
        <item x="1829"/>
        <item x="5640"/>
        <item x="2024"/>
        <item x="40"/>
        <item x="5896"/>
        <item x="7737"/>
        <item x="4394"/>
        <item x="6823"/>
        <item x="8043"/>
        <item x="4954"/>
        <item x="1553"/>
        <item x="3929"/>
        <item x="6824"/>
        <item x="4532"/>
        <item x="7738"/>
        <item x="5073"/>
        <item x="3377"/>
        <item x="3930"/>
        <item x="3378"/>
        <item x="6262"/>
        <item x="7303"/>
        <item x="6074"/>
        <item x="5113"/>
        <item x="641"/>
        <item x="642"/>
        <item x="3516"/>
        <item x="7027"/>
        <item x="643"/>
        <item x="5114"/>
        <item x="2967"/>
        <item x="5253"/>
        <item x="7739"/>
        <item x="7483"/>
        <item x="5254"/>
        <item x="5074"/>
        <item x="2510"/>
        <item x="5255"/>
        <item x="5897"/>
        <item x="7740"/>
        <item x="5641"/>
        <item x="6263"/>
        <item x="3931"/>
        <item x="5898"/>
        <item x="5899"/>
        <item x="5075"/>
        <item x="3932"/>
        <item x="6413"/>
        <item x="5642"/>
        <item x="3692"/>
        <item x="644"/>
        <item x="3933"/>
        <item x="645"/>
        <item x="7741"/>
        <item x="646"/>
        <item x="6414"/>
        <item x="2139"/>
        <item x="5643"/>
        <item x="1922"/>
        <item x="4533"/>
        <item x="255"/>
        <item x="647"/>
        <item x="256"/>
        <item x="4724"/>
        <item x="1923"/>
        <item x="6212"/>
        <item x="648"/>
        <item x="649"/>
        <item x="650"/>
        <item x="6264"/>
        <item x="3693"/>
        <item x="651"/>
        <item x="1554"/>
        <item x="652"/>
        <item x="3517"/>
        <item x="7742"/>
        <item x="3934"/>
        <item x="6415"/>
        <item x="7484"/>
        <item x="2968"/>
        <item x="4534"/>
        <item x="2511"/>
        <item x="653"/>
        <item x="1555"/>
        <item x="5256"/>
        <item x="2512"/>
        <item x="4535"/>
        <item x="654"/>
        <item x="8044"/>
        <item x="7028"/>
        <item x="440"/>
        <item x="7029"/>
        <item x="1556"/>
        <item x="1830"/>
        <item x="4955"/>
        <item x="4536"/>
        <item x="7743"/>
        <item x="7485"/>
        <item x="5644"/>
        <item x="655"/>
        <item x="441"/>
        <item x="6825"/>
        <item x="1924"/>
        <item x="5900"/>
        <item x="8045"/>
        <item x="6265"/>
        <item x="2140"/>
        <item x="5901"/>
        <item x="656"/>
        <item x="7744"/>
        <item x="257"/>
        <item x="657"/>
        <item x="5645"/>
        <item x="7486"/>
        <item x="3694"/>
        <item x="7487"/>
        <item x="5646"/>
        <item x="7745"/>
        <item x="6075"/>
        <item x="1557"/>
        <item x="3935"/>
        <item x="6076"/>
        <item x="41"/>
        <item x="5647"/>
        <item x="5648"/>
        <item x="6213"/>
        <item x="7488"/>
        <item x="7030"/>
        <item x="658"/>
        <item x="122"/>
        <item x="3936"/>
        <item x="7746"/>
        <item x="5902"/>
        <item x="7747"/>
        <item x="7489"/>
        <item x="827"/>
        <item x="5649"/>
        <item x="659"/>
        <item x="4725"/>
        <item x="2141"/>
        <item x="5650"/>
        <item x="6416"/>
        <item x="2513"/>
        <item x="7490"/>
        <item x="5651"/>
        <item x="2025"/>
        <item x="6077"/>
        <item x="7491"/>
        <item x="5257"/>
        <item x="7031"/>
        <item x="1925"/>
        <item x="2142"/>
        <item x="2324"/>
        <item x="7492"/>
        <item x="6266"/>
        <item x="2234"/>
        <item x="4537"/>
        <item x="3518"/>
        <item x="442"/>
        <item x="6078"/>
        <item x="828"/>
        <item x="660"/>
        <item x="2143"/>
        <item x="7748"/>
        <item x="6079"/>
        <item x="7493"/>
        <item x="258"/>
        <item x="1558"/>
        <item x="7749"/>
        <item x="5076"/>
        <item x="4280"/>
        <item x="3937"/>
        <item x="661"/>
        <item x="5652"/>
        <item x="5653"/>
        <item x="5903"/>
        <item x="662"/>
        <item x="5654"/>
        <item x="829"/>
        <item x="5077"/>
        <item x="5655"/>
        <item x="259"/>
        <item x="5904"/>
        <item x="3695"/>
        <item x="4956"/>
        <item x="1926"/>
        <item x="3519"/>
        <item x="6214"/>
        <item x="4957"/>
        <item x="1069"/>
        <item x="1070"/>
        <item x="1071"/>
        <item x="1072"/>
        <item x="2727"/>
        <item x="2728"/>
        <item x="3786"/>
        <item x="1073"/>
        <item x="1074"/>
        <item x="1075"/>
        <item x="1076"/>
        <item x="1077"/>
        <item x="1078"/>
        <item x="1079"/>
        <item x="2729"/>
        <item x="1080"/>
        <item x="1081"/>
        <item x="4281"/>
        <item x="1082"/>
        <item x="1083"/>
        <item x="2730"/>
        <item x="1084"/>
        <item x="2731"/>
        <item x="1085"/>
        <item x="2732"/>
        <item x="1086"/>
        <item x="2733"/>
        <item x="1087"/>
        <item x="1088"/>
        <item x="2734"/>
        <item x="4282"/>
        <item x="4283"/>
        <item x="2735"/>
        <item x="1089"/>
        <item x="1090"/>
        <item x="1091"/>
        <item x="2736"/>
        <item x="6599"/>
        <item x="6600"/>
        <item x="3787"/>
        <item x="260"/>
        <item x="3788"/>
        <item x="2737"/>
        <item x="2738"/>
        <item x="2026"/>
        <item x="1092"/>
        <item x="1093"/>
        <item x="2739"/>
        <item x="7304"/>
        <item x="2740"/>
        <item x="2027"/>
        <item x="3789"/>
        <item x="1094"/>
        <item x="2741"/>
        <item x="1095"/>
        <item x="2742"/>
        <item x="1096"/>
        <item x="2743"/>
        <item x="4284"/>
        <item x="3790"/>
        <item x="1097"/>
        <item x="1098"/>
        <item x="3791"/>
        <item x="1099"/>
        <item x="1100"/>
        <item x="2744"/>
        <item x="4285"/>
        <item x="1101"/>
        <item x="1102"/>
        <item x="1103"/>
        <item x="2745"/>
        <item x="2028"/>
        <item x="1104"/>
        <item x="2746"/>
        <item x="2747"/>
        <item x="2748"/>
        <item x="2749"/>
        <item x="1105"/>
        <item x="1106"/>
        <item x="1107"/>
        <item x="1108"/>
        <item x="2750"/>
        <item x="1109"/>
        <item x="1110"/>
        <item x="1111"/>
        <item x="1112"/>
        <item x="1113"/>
        <item x="1114"/>
        <item x="4286"/>
        <item x="1115"/>
        <item x="1116"/>
        <item x="1117"/>
        <item x="1118"/>
        <item x="1119"/>
        <item x="1120"/>
        <item x="1121"/>
        <item x="830"/>
        <item x="1831"/>
        <item x="7032"/>
        <item x="3520"/>
        <item x="6601"/>
        <item x="3521"/>
        <item x="5115"/>
        <item x="1559"/>
        <item x="1122"/>
        <item x="5258"/>
        <item x="3696"/>
        <item x="7750"/>
        <item x="6080"/>
        <item x="1123"/>
        <item x="2751"/>
        <item x="1124"/>
        <item x="6602"/>
        <item x="3938"/>
        <item x="7751"/>
        <item x="3939"/>
        <item x="2325"/>
        <item x="2752"/>
        <item x="7752"/>
        <item x="3940"/>
        <item x="7753"/>
        <item x="2144"/>
        <item x="5259"/>
        <item x="8046"/>
        <item x="6267"/>
        <item x="1560"/>
        <item x="3697"/>
        <item x="1832"/>
        <item x="7033"/>
        <item x="2969"/>
        <item x="357"/>
        <item x="8047"/>
        <item x="2514"/>
        <item x="2970"/>
        <item x="6826"/>
        <item x="1833"/>
        <item x="663"/>
        <item x="6268"/>
        <item x="6417"/>
        <item x="3139"/>
        <item x="7034"/>
        <item x="664"/>
        <item x="1561"/>
        <item x="4086"/>
        <item x="3941"/>
        <item x="6081"/>
        <item x="2235"/>
        <item x="7494"/>
        <item x="7754"/>
        <item x="3792"/>
        <item x="1125"/>
        <item x="6827"/>
        <item x="6082"/>
        <item x="8048"/>
        <item x="443"/>
        <item x="1126"/>
        <item x="1127"/>
        <item x="3793"/>
        <item x="3140"/>
        <item x="358"/>
        <item x="1128"/>
        <item x="1562"/>
        <item x="1563"/>
        <item x="2753"/>
        <item x="5116"/>
        <item x="2029"/>
        <item x="1129"/>
        <item x="1130"/>
        <item x="1131"/>
        <item x="2145"/>
        <item x="3698"/>
        <item x="5117"/>
        <item x="6418"/>
        <item x="4538"/>
        <item x="3942"/>
        <item x="7755"/>
        <item x="6419"/>
        <item x="665"/>
        <item x="2515"/>
        <item x="1132"/>
        <item x="1133"/>
        <item x="1134"/>
        <item x="3943"/>
        <item x="1135"/>
        <item x="5656"/>
        <item x="7756"/>
        <item x="666"/>
        <item x="667"/>
        <item x="3794"/>
        <item x="1564"/>
        <item x="2516"/>
        <item x="668"/>
        <item x="1565"/>
        <item x="1566"/>
        <item x="3944"/>
        <item x="3945"/>
        <item x="669"/>
        <item x="2517"/>
        <item x="1136"/>
        <item x="5905"/>
        <item x="1567"/>
        <item x="3946"/>
        <item x="831"/>
        <item x="1834"/>
        <item x="5657"/>
        <item x="5906"/>
        <item x="7035"/>
        <item x="1568"/>
        <item x="3522"/>
        <item x="6603"/>
        <item x="2754"/>
        <item x="1137"/>
        <item x="261"/>
        <item x="1138"/>
        <item x="6269"/>
        <item x="4958"/>
        <item x="2236"/>
        <item x="3699"/>
        <item x="2146"/>
        <item x="3795"/>
        <item x="3947"/>
        <item x="8049"/>
        <item x="7495"/>
        <item x="5260"/>
        <item x="1835"/>
        <item x="4087"/>
        <item x="2326"/>
        <item x="5658"/>
        <item x="1836"/>
        <item x="670"/>
        <item x="6270"/>
        <item x="671"/>
        <item x="3948"/>
        <item x="4088"/>
        <item x="5659"/>
        <item x="5261"/>
        <item x="1569"/>
        <item x="5262"/>
        <item x="5660"/>
        <item x="7757"/>
        <item x="7496"/>
        <item x="7758"/>
        <item x="1570"/>
        <item x="1837"/>
        <item x="1838"/>
        <item x="2147"/>
        <item x="6215"/>
        <item x="2327"/>
        <item x="4089"/>
        <item x="2148"/>
        <item x="2149"/>
        <item x="3379"/>
        <item x="5907"/>
        <item x="5908"/>
        <item x="5661"/>
        <item x="444"/>
        <item x="6083"/>
        <item x="672"/>
        <item x="5909"/>
        <item x="1571"/>
        <item x="7036"/>
        <item x="4090"/>
        <item x="673"/>
        <item x="5910"/>
        <item x="4726"/>
        <item x="2150"/>
        <item x="4539"/>
        <item x="4540"/>
        <item x="832"/>
        <item x="5662"/>
        <item x="7759"/>
        <item x="3949"/>
        <item x="7497"/>
        <item x="5263"/>
        <item x="1139"/>
        <item x="6084"/>
        <item x="6085"/>
        <item x="1276"/>
        <item x="5370"/>
        <item x="7760"/>
        <item x="7498"/>
        <item x="5663"/>
        <item x="1572"/>
        <item x="445"/>
        <item x="3950"/>
        <item x="3700"/>
        <item x="2151"/>
        <item x="1573"/>
        <item x="6604"/>
        <item x="5078"/>
        <item x="4395"/>
        <item x="2755"/>
        <item x="4959"/>
        <item x="6828"/>
        <item x="4287"/>
        <item x="4288"/>
        <item x="4960"/>
        <item x="7037"/>
        <item x="1574"/>
        <item x="8050"/>
        <item x="3380"/>
        <item x="1839"/>
        <item x="6216"/>
        <item x="5664"/>
        <item x="5911"/>
        <item x="2756"/>
        <item x="6271"/>
        <item x="6605"/>
        <item x="4396"/>
        <item x="262"/>
        <item x="4672"/>
        <item x="3381"/>
        <item x="5912"/>
        <item x="7499"/>
        <item x="3701"/>
        <item x="6606"/>
        <item x="7305"/>
        <item x="4673"/>
        <item x="8051"/>
        <item x="7306"/>
        <item x="2030"/>
        <item x="5913"/>
        <item x="2875"/>
        <item x="4091"/>
        <item x="833"/>
        <item x="6829"/>
        <item x="1840"/>
        <item x="7038"/>
        <item x="3702"/>
        <item x="3382"/>
        <item x="2152"/>
        <item x="263"/>
        <item x="7307"/>
        <item x="3796"/>
        <item x="2757"/>
        <item x="6607"/>
        <item x="3383"/>
        <item x="7308"/>
        <item x="3703"/>
        <item x="3951"/>
        <item x="6608"/>
        <item x="3797"/>
        <item x="359"/>
        <item x="3704"/>
        <item x="6609"/>
        <item x="264"/>
        <item x="6830"/>
        <item x="4289"/>
        <item x="4290"/>
        <item x="1140"/>
        <item x="7309"/>
        <item x="5665"/>
        <item x="5914"/>
        <item x="5915"/>
        <item x="1575"/>
        <item x="5666"/>
        <item x="2758"/>
        <item x="4541"/>
        <item x="5264"/>
        <item x="360"/>
        <item x="6420"/>
        <item x="4291"/>
        <item x="7310"/>
        <item x="2759"/>
        <item x="7500"/>
        <item x="674"/>
        <item x="1841"/>
        <item x="5667"/>
        <item x="5668"/>
        <item x="675"/>
        <item x="4542"/>
        <item x="2031"/>
        <item x="4674"/>
        <item x="1842"/>
        <item x="3705"/>
        <item x="7039"/>
        <item x="4961"/>
        <item x="1277"/>
        <item x="8052"/>
        <item x="3706"/>
        <item x="2760"/>
        <item x="1927"/>
        <item x="3384"/>
        <item x="4292"/>
        <item x="1141"/>
        <item x="6217"/>
        <item x="4543"/>
        <item x="7040"/>
        <item x="4293"/>
        <item x="3385"/>
        <item x="446"/>
        <item x="5669"/>
        <item x="1843"/>
        <item x="8053"/>
        <item x="4675"/>
        <item x="2032"/>
        <item x="361"/>
        <item x="3707"/>
        <item x="7311"/>
        <item x="7501"/>
        <item x="5670"/>
        <item x="676"/>
        <item x="3386"/>
        <item x="8054"/>
        <item x="4092"/>
        <item x="7312"/>
        <item x="5371"/>
        <item x="6272"/>
        <item x="2761"/>
        <item x="7502"/>
        <item x="7313"/>
        <item x="7314"/>
        <item x="3798"/>
        <item x="6831"/>
        <item x="677"/>
        <item x="834"/>
        <item x="8055"/>
        <item x="2518"/>
        <item x="1142"/>
        <item x="2762"/>
        <item x="2153"/>
        <item x="4397"/>
        <item x="8056"/>
        <item x="5671"/>
        <item x="2328"/>
        <item x="1143"/>
        <item x="447"/>
        <item x="123"/>
        <item x="2971"/>
        <item x="6086"/>
        <item x="678"/>
        <item x="835"/>
        <item x="679"/>
        <item x="2972"/>
        <item x="2973"/>
        <item x="3387"/>
        <item x="1576"/>
        <item x="2519"/>
        <item x="4294"/>
        <item x="6610"/>
        <item x="7315"/>
        <item x="3799"/>
        <item x="2154"/>
        <item x="680"/>
        <item x="4295"/>
        <item x="448"/>
        <item x="3388"/>
        <item x="362"/>
        <item x="4544"/>
        <item x="2329"/>
        <item x="3800"/>
        <item x="1278"/>
        <item x="2033"/>
        <item x="7041"/>
        <item x="3708"/>
        <item x="1279"/>
        <item x="3141"/>
        <item x="1280"/>
        <item x="1144"/>
        <item x="2876"/>
        <item x="363"/>
        <item x="1577"/>
        <item x="4296"/>
        <item x="5672"/>
        <item x="4093"/>
        <item x="4962"/>
        <item x="4297"/>
        <item x="3142"/>
        <item x="6087"/>
        <item x="8057"/>
        <item x="4298"/>
        <item x="7316"/>
        <item x="2034"/>
        <item x="681"/>
        <item x="6088"/>
        <item x="5916"/>
        <item x="682"/>
        <item x="1578"/>
        <item x="7042"/>
        <item x="6421"/>
        <item x="3389"/>
        <item x="5265"/>
        <item x="3952"/>
        <item x="449"/>
        <item x="4545"/>
        <item x="6089"/>
        <item x="3953"/>
        <item x="5266"/>
        <item x="3390"/>
        <item x="3709"/>
        <item x="2520"/>
        <item x="5917"/>
        <item x="5673"/>
        <item x="1579"/>
        <item x="1580"/>
        <item x="5372"/>
        <item x="2155"/>
        <item x="1145"/>
        <item x="4299"/>
        <item x="7317"/>
        <item x="6422"/>
        <item x="2035"/>
        <item x="364"/>
        <item x="1281"/>
        <item x="7318"/>
        <item x="4963"/>
        <item x="4300"/>
        <item x="1146"/>
        <item x="1581"/>
        <item x="2763"/>
        <item x="5267"/>
        <item x="5268"/>
        <item x="5918"/>
        <item x="7761"/>
        <item x="5674"/>
        <item x="365"/>
        <item x="366"/>
        <item x="4398"/>
        <item x="5079"/>
        <item x="8058"/>
        <item x="6273"/>
        <item x="4964"/>
        <item x="1147"/>
        <item x="3143"/>
        <item x="367"/>
        <item x="6423"/>
        <item x="6424"/>
        <item x="5675"/>
        <item x="1148"/>
        <item x="4546"/>
        <item x="8059"/>
        <item x="4301"/>
        <item x="836"/>
        <item x="1844"/>
        <item x="4302"/>
        <item x="7043"/>
        <item x="837"/>
        <item x="1845"/>
        <item x="1846"/>
        <item x="2521"/>
        <item x="2036"/>
        <item x="838"/>
        <item x="2764"/>
        <item x="6425"/>
        <item x="3391"/>
        <item x="5676"/>
        <item x="5269"/>
        <item x="3710"/>
        <item x="7503"/>
        <item x="1582"/>
        <item x="839"/>
        <item x="6274"/>
        <item x="450"/>
        <item x="7762"/>
        <item x="1149"/>
        <item x="3392"/>
        <item x="451"/>
        <item x="2522"/>
        <item x="3393"/>
        <item x="8060"/>
        <item x="5677"/>
        <item x="124"/>
        <item x="265"/>
        <item x="5678"/>
        <item x="1583"/>
        <item x="6426"/>
        <item x="3711"/>
        <item x="5270"/>
        <item x="1928"/>
        <item x="6427"/>
        <item x="6611"/>
        <item x="4303"/>
        <item x="4304"/>
        <item x="4305"/>
        <item x="3394"/>
        <item x="8061"/>
        <item x="7319"/>
        <item x="7320"/>
        <item x="1150"/>
        <item x="1151"/>
        <item x="6275"/>
        <item x="4676"/>
        <item x="2523"/>
        <item x="6276"/>
        <item x="5118"/>
        <item x="1152"/>
        <item x="5080"/>
        <item x="1584"/>
        <item x="2524"/>
        <item x="6428"/>
        <item x="5679"/>
        <item x="5119"/>
        <item x="1847"/>
        <item x="5680"/>
        <item x="5120"/>
        <item x="3712"/>
        <item x="7044"/>
        <item x="3395"/>
        <item x="5681"/>
        <item x="2330"/>
        <item x="2037"/>
        <item x="7321"/>
        <item x="4306"/>
        <item x="5121"/>
        <item x="368"/>
        <item x="2765"/>
        <item x="5682"/>
        <item x="1585"/>
        <item x="1153"/>
        <item x="7322"/>
        <item x="8062"/>
        <item x="6832"/>
        <item x="2974"/>
        <item x="6090"/>
        <item x="6833"/>
        <item x="3396"/>
        <item x="266"/>
        <item x="452"/>
        <item x="1154"/>
        <item x="5122"/>
        <item x="267"/>
        <item x="4965"/>
        <item x="7504"/>
        <item x="4547"/>
        <item x="683"/>
        <item x="8063"/>
        <item x="3713"/>
        <item x="3397"/>
        <item x="1889"/>
        <item x="6277"/>
        <item x="369"/>
        <item x="2525"/>
        <item x="5123"/>
        <item x="453"/>
        <item x="1586"/>
        <item x="684"/>
        <item x="4966"/>
        <item x="6091"/>
        <item x="2038"/>
        <item x="4307"/>
        <item x="7323"/>
        <item x="4548"/>
        <item x="4308"/>
        <item x="6612"/>
        <item x="6613"/>
        <item x="3398"/>
        <item x="1587"/>
        <item x="125"/>
        <item x="8064"/>
        <item x="6092"/>
        <item x="7045"/>
        <item x="6218"/>
        <item x="2039"/>
        <item x="5081"/>
        <item x="2040"/>
        <item x="2156"/>
        <item x="685"/>
        <item x="7046"/>
        <item x="268"/>
        <item x="5919"/>
        <item x="2877"/>
        <item x="4677"/>
        <item x="3714"/>
        <item x="6219"/>
        <item x="2975"/>
        <item x="5373"/>
        <item x="1155"/>
        <item x="5683"/>
        <item x="2331"/>
        <item x="4309"/>
        <item x="3954"/>
        <item x="3955"/>
        <item x="2041"/>
        <item x="7505"/>
        <item x="3399"/>
        <item x="3400"/>
        <item x="1156"/>
        <item x="7506"/>
        <item x="3401"/>
        <item x="5684"/>
        <item x="2332"/>
        <item x="1588"/>
        <item x="1157"/>
        <item x="3956"/>
        <item x="3402"/>
        <item x="1848"/>
        <item x="6834"/>
        <item x="3715"/>
        <item x="6429"/>
        <item x="6093"/>
        <item x="686"/>
        <item x="6835"/>
        <item x="269"/>
        <item x="4310"/>
        <item x="4311"/>
        <item x="5685"/>
        <item x="687"/>
        <item x="1849"/>
        <item x="1850"/>
        <item x="6836"/>
        <item x="7763"/>
        <item x="2042"/>
        <item x="5271"/>
        <item x="2526"/>
        <item x="3716"/>
        <item x="2976"/>
        <item x="8065"/>
        <item x="6837"/>
        <item x="7047"/>
        <item x="8066"/>
        <item x="2043"/>
        <item x="4967"/>
        <item x="8067"/>
        <item x="1929"/>
        <item x="6838"/>
        <item x="4312"/>
        <item x="1158"/>
        <item x="1853"/>
        <item x="7507"/>
        <item x="7048"/>
        <item x="6614"/>
        <item x="2977"/>
        <item x="6839"/>
        <item x="6615"/>
        <item x="840"/>
        <item x="7508"/>
        <item x="1854"/>
        <item x="3957"/>
        <item x="3403"/>
        <item x="6840"/>
        <item x="7764"/>
        <item x="2044"/>
        <item x="2045"/>
        <item x="6094"/>
        <item x="3717"/>
        <item x="6841"/>
        <item x="5920"/>
        <item x="688"/>
        <item x="5921"/>
        <item x="7324"/>
        <item x="4314"/>
        <item x="6430"/>
        <item x="2046"/>
        <item x="4094"/>
        <item x="5922"/>
        <item x="2237"/>
        <item x="3144"/>
        <item x="2047"/>
        <item x="6842"/>
        <item x="7509"/>
        <item x="7049"/>
        <item x="7510"/>
        <item x="7511"/>
        <item x="1851"/>
        <item x="1589"/>
        <item x="5923"/>
        <item x="6843"/>
        <item x="6095"/>
        <item x="6096"/>
        <item x="1852"/>
        <item x="3404"/>
        <item x="3405"/>
        <item x="4095"/>
        <item x="6616"/>
        <item x="4096"/>
        <item x="4315"/>
        <item x="4316"/>
        <item x="1590"/>
        <item x="7765"/>
        <item x="4317"/>
        <item x="8068"/>
        <item x="5924"/>
        <item x="4549"/>
        <item x="4550"/>
        <item x="4551"/>
        <item x="3406"/>
        <item x="1856"/>
        <item x="1855"/>
        <item x="2527"/>
        <item x="6844"/>
        <item x="4552"/>
        <item x="4318"/>
        <item x="8069"/>
        <item x="1591"/>
        <item x="2157"/>
        <item x="1159"/>
        <item x="7325"/>
        <item x="8070"/>
        <item x="1160"/>
        <item x="1161"/>
        <item x="7512"/>
        <item x="4553"/>
        <item x="270"/>
        <item x="841"/>
        <item x="842"/>
        <item x="1857"/>
        <item x="1858"/>
        <item x="3407"/>
        <item x="4554"/>
        <item x="6845"/>
        <item x="3408"/>
        <item x="3409"/>
        <item x="3410"/>
        <item x="4678"/>
        <item x="6097"/>
        <item x="5272"/>
        <item x="2766"/>
        <item x="3718"/>
        <item x="2978"/>
        <item x="3145"/>
        <item x="1859"/>
        <item x="4727"/>
        <item x="1592"/>
        <item x="4097"/>
        <item x="1860"/>
        <item x="4098"/>
        <item x="4099"/>
        <item x="6846"/>
        <item x="3719"/>
        <item x="3720"/>
        <item x="8071"/>
        <item x="4728"/>
        <item x="4555"/>
        <item x="4319"/>
        <item x="7766"/>
        <item x="4968"/>
        <item x="7326"/>
        <item x="1593"/>
        <item x="7513"/>
        <item x="4313"/>
        <item x="5686"/>
        <item x="6847"/>
        <item x="271"/>
        <item x="7050"/>
        <item x="6848"/>
        <item x="8072"/>
        <item x="6849"/>
        <item x="7051"/>
        <item x="2767"/>
        <item x="2768"/>
        <item x="6617"/>
        <item x="4679"/>
        <item x="3411"/>
        <item x="6431"/>
        <item x="2528"/>
        <item x="2529"/>
        <item x="2769"/>
        <item x="3412"/>
        <item x="689"/>
        <item x="1594"/>
        <item x="6618"/>
        <item x="3413"/>
        <item x="3414"/>
        <item x="3146"/>
        <item x="1595"/>
        <item x="2770"/>
        <item x="8073"/>
        <item x="2771"/>
        <item x="4680"/>
        <item x="4729"/>
        <item x="7052"/>
        <item x="2333"/>
        <item x="7327"/>
        <item x="4399"/>
        <item x="3958"/>
        <item x="5687"/>
        <item x="7767"/>
        <item x="2530"/>
        <item x="3415"/>
        <item x="2048"/>
        <item x="6850"/>
        <item x="6851"/>
        <item x="3721"/>
        <item x="843"/>
        <item x="5082"/>
        <item x="8074"/>
        <item x="8075"/>
        <item x="7514"/>
        <item x="2334"/>
        <item x="1930"/>
        <item x="7768"/>
        <item x="5688"/>
        <item x="4320"/>
        <item x="4556"/>
        <item x="370"/>
        <item x="5925"/>
        <item x="2531"/>
        <item x="1596"/>
        <item x="2158"/>
        <item x="6432"/>
        <item x="3147"/>
        <item x="6098"/>
        <item x="4400"/>
        <item x="2532"/>
        <item x="6099"/>
        <item x="3523"/>
        <item x="7515"/>
        <item x="3416"/>
        <item x="3417"/>
        <item x="5273"/>
        <item x="6852"/>
        <item x="3959"/>
        <item x="1282"/>
        <item x="844"/>
        <item x="1861"/>
        <item x="1597"/>
        <item x="1598"/>
        <item x="2159"/>
        <item x="4969"/>
        <item x="7516"/>
        <item x="6100"/>
        <item x="7328"/>
        <item x="5374"/>
        <item x="5124"/>
        <item x="4970"/>
        <item x="3960"/>
        <item x="5926"/>
        <item x="7329"/>
        <item x="7053"/>
        <item x="3148"/>
        <item x="371"/>
        <item x="372"/>
        <item x="4100"/>
        <item x="1283"/>
        <item x="1931"/>
        <item x="4971"/>
        <item x="3418"/>
        <item x="6433"/>
        <item x="2533"/>
        <item x="2160"/>
        <item x="1284"/>
        <item x="7054"/>
        <item x="3149"/>
        <item x="4972"/>
        <item x="3419"/>
        <item x="4973"/>
        <item x="4730"/>
        <item x="373"/>
        <item x="2772"/>
        <item x="1162"/>
        <item x="2773"/>
        <item x="6619"/>
        <item x="6620"/>
        <item x="2774"/>
        <item x="4974"/>
        <item x="6220"/>
        <item x="690"/>
        <item x="8076"/>
        <item x="4975"/>
        <item x="8077"/>
        <item x="7517"/>
        <item x="4731"/>
        <item x="4976"/>
        <item x="2534"/>
        <item x="7769"/>
        <item x="1599"/>
        <item x="7055"/>
        <item x="4977"/>
        <item x="4978"/>
        <item x="3961"/>
        <item x="1285"/>
        <item x="1286"/>
        <item x="42"/>
        <item x="2878"/>
        <item x="7518"/>
        <item x="374"/>
        <item x="4979"/>
        <item x="4980"/>
        <item x="6853"/>
        <item x="8078"/>
        <item x="2879"/>
        <item x="8079"/>
        <item x="4981"/>
        <item x="4982"/>
        <item x="7519"/>
        <item x="5927"/>
        <item x="6101"/>
        <item x="2775"/>
        <item x="4983"/>
        <item x="845"/>
        <item x="1287"/>
        <item x="8080"/>
        <item x="2049"/>
        <item x="2880"/>
        <item x="3420"/>
        <item x="8081"/>
        <item x="4984"/>
        <item x="7330"/>
        <item x="6221"/>
        <item x="6854"/>
        <item x="4985"/>
        <item x="1163"/>
        <item x="6434"/>
        <item x="7770"/>
        <item x="691"/>
        <item x="1600"/>
        <item x="2776"/>
        <item x="3962"/>
        <item x="8082"/>
        <item x="2161"/>
        <item x="2336"/>
        <item x="6855"/>
        <item x="4401"/>
        <item x="6856"/>
        <item x="7520"/>
        <item x="5274"/>
        <item x="7771"/>
        <item x="2162"/>
        <item x="4557"/>
        <item x="3421"/>
        <item x="1862"/>
        <item x="6857"/>
        <item x="1601"/>
        <item x="7521"/>
        <item x="3422"/>
        <item x="3423"/>
        <item x="6435"/>
        <item x="4558"/>
        <item x="3424"/>
        <item x="846"/>
        <item x="1863"/>
        <item x="5689"/>
        <item x="692"/>
        <item x="2535"/>
        <item x="3425"/>
        <item x="6858"/>
        <item x="7772"/>
        <item x="3963"/>
        <item x="1864"/>
        <item x="5690"/>
        <item x="3964"/>
        <item x="126"/>
        <item x="6436"/>
        <item x="43"/>
        <item x="3426"/>
        <item x="5691"/>
        <item x="8083"/>
        <item x="1865"/>
        <item x="847"/>
        <item x="5692"/>
        <item x="1866"/>
        <item x="5693"/>
        <item x="6437"/>
        <item x="4559"/>
        <item x="3524"/>
        <item x="3427"/>
        <item x="6859"/>
        <item x="5694"/>
        <item x="6860"/>
        <item x="3965"/>
        <item x="6102"/>
        <item x="6438"/>
        <item x="4560"/>
        <item x="2979"/>
        <item x="4561"/>
        <item x="2536"/>
        <item x="5695"/>
        <item x="3966"/>
        <item x="1867"/>
        <item x="4562"/>
        <item x="2537"/>
        <item x="4563"/>
        <item x="2538"/>
        <item x="6439"/>
        <item x="7522"/>
        <item x="3428"/>
        <item x="1868"/>
        <item x="2163"/>
        <item x="2539"/>
        <item x="5275"/>
        <item x="4564"/>
        <item x="2980"/>
        <item x="4101"/>
        <item x="3429"/>
        <item x="3967"/>
        <item x="4565"/>
        <item x="3968"/>
        <item x="6440"/>
        <item x="2164"/>
        <item x="5928"/>
        <item x="3969"/>
        <item x="5276"/>
        <item x="3430"/>
        <item x="2165"/>
        <item x="3970"/>
        <item x="6861"/>
        <item x="6441"/>
        <item x="5696"/>
        <item x="3150"/>
        <item x="3971"/>
        <item x="454"/>
        <item x="3972"/>
        <item x="7773"/>
        <item x="3431"/>
        <item x="7523"/>
        <item x="848"/>
        <item x="4566"/>
        <item x="2540"/>
        <item x="5277"/>
        <item x="5929"/>
        <item x="5930"/>
        <item x="7056"/>
        <item x="3973"/>
        <item x="1602"/>
        <item x="4567"/>
        <item x="1603"/>
        <item x="2335"/>
        <item x="5697"/>
        <item x="7524"/>
        <item x="7331"/>
        <item x="1869"/>
        <item x="3974"/>
        <item x="849"/>
        <item x="850"/>
        <item x="851"/>
        <item x="6222"/>
        <item x="2238"/>
        <item x="2981"/>
        <item x="2541"/>
        <item x="5698"/>
        <item x="3722"/>
        <item x="3432"/>
        <item x="5375"/>
        <item x="6103"/>
        <item x="3433"/>
        <item x="2542"/>
        <item x="6862"/>
        <item x="2050"/>
        <item x="272"/>
        <item x="2051"/>
        <item x="2777"/>
        <item x="4321"/>
        <item x="4322"/>
        <item x="274"/>
        <item x="273"/>
        <item x="2778"/>
        <item x="2052"/>
        <item x="7332"/>
        <item x="7525"/>
        <item x="7333"/>
        <item x="1604"/>
        <item x="2053"/>
        <item x="1164"/>
        <item x="4323"/>
        <item x="1165"/>
        <item x="6621"/>
        <item x="3801"/>
        <item x="4681"/>
        <item x="2543"/>
        <item x="3975"/>
        <item x="3723"/>
        <item x="5278"/>
        <item x="4986"/>
        <item x="4987"/>
        <item x="3724"/>
        <item x="852"/>
        <item x="1605"/>
        <item x="3725"/>
        <item x="1606"/>
        <item x="1607"/>
        <item x="853"/>
        <item x="1608"/>
        <item x="1609"/>
        <item x="4988"/>
        <item x="854"/>
        <item x="1610"/>
        <item x="1611"/>
        <item x="5931"/>
        <item x="1612"/>
        <item x="1288"/>
        <item x="1613"/>
        <item x="1614"/>
        <item x="1615"/>
        <item x="2166"/>
        <item x="4989"/>
        <item x="1616"/>
        <item x="5279"/>
        <item x="3151"/>
        <item x="6278"/>
        <item x="3152"/>
        <item x="3976"/>
        <item x="6863"/>
        <item x="6279"/>
        <item x="1617"/>
        <item x="5699"/>
        <item x="5932"/>
        <item x="5933"/>
        <item x="5934"/>
        <item x="7334"/>
        <item x="1618"/>
        <item x="7774"/>
        <item x="5125"/>
        <item x="4324"/>
        <item x="2779"/>
        <item x="6622"/>
        <item x="1166"/>
        <item x="2054"/>
        <item x="1167"/>
        <item x="2780"/>
        <item x="6623"/>
        <item x="1168"/>
        <item x="6624"/>
        <item x="4325"/>
        <item x="4326"/>
        <item x="1619"/>
        <item x="8084"/>
        <item x="1620"/>
        <item x="7057"/>
        <item x="3153"/>
        <item x="7526"/>
        <item x="8085"/>
        <item x="5700"/>
        <item x="2544"/>
        <item x="5935"/>
        <item x="2239"/>
        <item x="5126"/>
        <item x="3434"/>
        <item x="6442"/>
        <item x="5936"/>
        <item x="4990"/>
        <item x="8086"/>
        <item x="6280"/>
        <item x="4568"/>
        <item x="855"/>
        <item x="7527"/>
        <item x="2545"/>
        <item x="1870"/>
        <item x="3977"/>
        <item x="856"/>
        <item x="857"/>
        <item x="3435"/>
        <item x="858"/>
        <item x="5701"/>
        <item x="3525"/>
        <item x="1871"/>
        <item x="5937"/>
        <item x="3978"/>
        <item x="2546"/>
        <item x="5702"/>
        <item x="6625"/>
        <item x="4327"/>
        <item x="2547"/>
        <item x="1169"/>
        <item x="3979"/>
        <item x="5703"/>
        <item x="2337"/>
        <item x="3980"/>
        <item x="3981"/>
        <item x="2167"/>
        <item x="2168"/>
        <item x="7528"/>
        <item x="5127"/>
        <item x="693"/>
        <item x="7775"/>
        <item x="5704"/>
        <item x="3982"/>
        <item x="7529"/>
        <item x="7776"/>
        <item x="2548"/>
        <item x="3983"/>
        <item x="455"/>
        <item x="7777"/>
        <item x="5938"/>
        <item x="3984"/>
        <item x="5939"/>
        <item x="3985"/>
        <item x="3154"/>
        <item x="1887"/>
        <item x="6864"/>
        <item x="5705"/>
        <item x="5083"/>
        <item x="1932"/>
        <item x="7058"/>
        <item x="6443"/>
        <item x="7530"/>
        <item x="694"/>
        <item x="375"/>
        <item x="3155"/>
        <item x="376"/>
        <item x="4682"/>
        <item x="377"/>
        <item x="7531"/>
        <item x="3726"/>
        <item x="8087"/>
        <item x="8088"/>
        <item x="6444"/>
        <item x="6445"/>
        <item x="4569"/>
        <item x="5280"/>
        <item x="5706"/>
        <item x="2549"/>
        <item x="7532"/>
        <item x="4570"/>
        <item x="3727"/>
        <item x="6626"/>
        <item x="7778"/>
        <item x="5281"/>
        <item x="7335"/>
        <item x="2781"/>
        <item x="7059"/>
        <item x="3156"/>
        <item x="7060"/>
        <item x="7061"/>
        <item x="6104"/>
        <item x="7533"/>
        <item x="5707"/>
        <item x="5940"/>
        <item x="6105"/>
        <item x="4571"/>
        <item x="378"/>
        <item x="8089"/>
        <item x="4328"/>
        <item x="5084"/>
        <item x="275"/>
        <item x="2782"/>
        <item x="5085"/>
        <item x="5282"/>
        <item x="6627"/>
        <item x="7779"/>
        <item x="3728"/>
        <item x="4991"/>
        <item x="7534"/>
        <item x="6446"/>
        <item x="3436"/>
        <item x="5086"/>
        <item x="1872"/>
        <item x="127"/>
        <item x="379"/>
        <item x="1170"/>
        <item x="380"/>
        <item x="4402"/>
        <item x="3729"/>
        <item x="2240"/>
        <item x="1621"/>
        <item x="5283"/>
        <item x="1622"/>
        <item x="4992"/>
        <item x="7780"/>
        <item x="7781"/>
        <item x="5708"/>
        <item x="2783"/>
        <item x="2784"/>
        <item x="4329"/>
        <item x="8090"/>
        <item x="5376"/>
        <item x="6106"/>
        <item x="5377"/>
        <item x="6628"/>
        <item x="2785"/>
        <item x="2786"/>
        <item x="5378"/>
        <item x="1171"/>
        <item x="2787"/>
        <item x="2788"/>
        <item x="1172"/>
        <item x="1173"/>
        <item x="2789"/>
        <item x="2790"/>
        <item x="2055"/>
        <item x="2791"/>
        <item x="6281"/>
        <item x="3802"/>
        <item x="1174"/>
        <item x="2056"/>
        <item x="5379"/>
        <item x="4331"/>
        <item x="2792"/>
        <item x="4403"/>
        <item x="6629"/>
        <item x="1175"/>
        <item x="4332"/>
        <item x="2793"/>
        <item x="6630"/>
        <item x="7336"/>
        <item x="2794"/>
        <item x="2795"/>
        <item x="2796"/>
        <item x="5087"/>
        <item x="5088"/>
        <item x="7337"/>
        <item x="4333"/>
        <item x="2797"/>
        <item x="2057"/>
        <item x="5380"/>
        <item x="4334"/>
        <item x="4336"/>
        <item x="4335"/>
        <item x="4337"/>
        <item x="6631"/>
        <item x="1176"/>
        <item x="4338"/>
        <item x="1177"/>
        <item x="1178"/>
        <item x="6632"/>
        <item x="1179"/>
        <item x="6633"/>
        <item x="5089"/>
        <item x="2058"/>
        <item x="5090"/>
        <item x="5091"/>
        <item x="2059"/>
        <item x="5092"/>
        <item x="2339"/>
        <item x="6634"/>
        <item x="2798"/>
        <item x="4330"/>
        <item x="2338"/>
        <item x="6635"/>
        <item x="1180"/>
        <item x="1181"/>
        <item x="2799"/>
        <item x="2060"/>
        <item x="6636"/>
        <item x="4102"/>
        <item x="6637"/>
        <item x="6638"/>
        <item x="1623"/>
        <item x="7062"/>
        <item x="6282"/>
        <item x="3157"/>
        <item x="128"/>
        <item x="1873"/>
        <item x="4572"/>
        <item x="1874"/>
        <item x="2241"/>
        <item x="7535"/>
        <item x="7536"/>
        <item x="5284"/>
        <item x="3526"/>
        <item x="3986"/>
        <item x="2881"/>
        <item x="7537"/>
        <item x="3987"/>
        <item x="7782"/>
        <item x="44"/>
        <item x="7783"/>
        <item x="7063"/>
        <item x="7538"/>
        <item x="2169"/>
        <item x="4103"/>
        <item x="5941"/>
        <item x="7539"/>
        <item x="5285"/>
        <item x="6447"/>
        <item x="7540"/>
        <item x="5286"/>
        <item x="4573"/>
        <item x="2550"/>
        <item x="5287"/>
        <item x="3988"/>
        <item x="3989"/>
        <item x="7784"/>
        <item x="1624"/>
        <item x="8091"/>
        <item x="5288"/>
        <item x="2170"/>
        <item x="2551"/>
        <item x="1625"/>
        <item x="1626"/>
        <item x="1627"/>
        <item x="7785"/>
        <item x="8092"/>
        <item x="7786"/>
        <item x="695"/>
        <item x="5709"/>
        <item x="7541"/>
        <item x="4993"/>
        <item x="2242"/>
        <item x="7542"/>
        <item x="8093"/>
        <item x="696"/>
        <item x="859"/>
        <item x="7064"/>
        <item x="3990"/>
        <item x="6865"/>
        <item x="1628"/>
        <item x="7543"/>
        <item x="1629"/>
        <item x="7544"/>
        <item x="2171"/>
        <item x="1630"/>
        <item x="7545"/>
        <item x="860"/>
        <item x="2552"/>
        <item x="3991"/>
        <item x="7787"/>
        <item x="7546"/>
        <item x="861"/>
        <item x="5710"/>
        <item x="1631"/>
        <item x="5289"/>
        <item x="2243"/>
        <item x="2982"/>
        <item x="6866"/>
        <item x="2061"/>
        <item x="5290"/>
        <item x="1632"/>
        <item x="276"/>
        <item x="5291"/>
        <item x="7547"/>
        <item x="7548"/>
        <item x="7788"/>
        <item x="1633"/>
        <item x="5292"/>
        <item x="7789"/>
        <item x="7549"/>
        <item x="2553"/>
        <item x="7550"/>
        <item x="862"/>
        <item x="5711"/>
        <item x="8094"/>
        <item x="6107"/>
        <item x="3527"/>
        <item x="2554"/>
        <item x="7551"/>
        <item x="4574"/>
        <item x="1634"/>
        <item x="1635"/>
        <item x="7790"/>
        <item x="5293"/>
        <item x="5294"/>
        <item x="1636"/>
        <item x="8095"/>
        <item x="129"/>
        <item x="2555"/>
        <item x="1637"/>
        <item x="6108"/>
        <item x="5295"/>
        <item x="7791"/>
        <item x="7552"/>
        <item x="7792"/>
        <item x="7793"/>
        <item x="2556"/>
        <item x="7794"/>
        <item x="7065"/>
        <item x="5296"/>
        <item x="1933"/>
        <item x="130"/>
        <item x="2062"/>
        <item x="3992"/>
        <item x="3993"/>
        <item x="2983"/>
        <item x="6223"/>
        <item x="4575"/>
        <item x="4576"/>
        <item x="4577"/>
        <item x="3994"/>
        <item x="1934"/>
        <item x="5297"/>
        <item x="3995"/>
        <item x="5712"/>
        <item x="2984"/>
        <item x="7795"/>
        <item x="8096"/>
        <item x="1638"/>
        <item x="4994"/>
        <item x="2557"/>
        <item x="1639"/>
        <item x="1640"/>
        <item x="5298"/>
        <item x="6109"/>
        <item x="1641"/>
        <item x="3996"/>
        <item x="3158"/>
        <item x="5299"/>
        <item x="1875"/>
        <item x="1876"/>
        <item x="1642"/>
        <item x="7066"/>
        <item x="7067"/>
        <item x="3997"/>
        <item x="3998"/>
        <item x="7796"/>
        <item x="3999"/>
        <item x="5300"/>
        <item x="7068"/>
        <item x="5301"/>
        <item x="7553"/>
        <item x="5302"/>
        <item x="7554"/>
        <item x="7797"/>
        <item x="1643"/>
        <item x="3730"/>
        <item x="3731"/>
        <item x="7555"/>
        <item x="7069"/>
        <item x="3437"/>
        <item x="4683"/>
        <item x="1644"/>
        <item x="3438"/>
        <item x="697"/>
        <item x="7798"/>
        <item x="7070"/>
        <item x="6110"/>
        <item x="7799"/>
        <item x="1645"/>
        <item x="2244"/>
        <item x="7556"/>
        <item x="8097"/>
        <item x="698"/>
        <item x="6448"/>
        <item x="2558"/>
        <item x="1646"/>
        <item x="8098"/>
        <item x="8099"/>
        <item x="4578"/>
        <item x="4684"/>
        <item x="7557"/>
        <item x="2985"/>
        <item x="2559"/>
        <item x="4104"/>
        <item x="863"/>
        <item x="1877"/>
        <item x="3439"/>
        <item x="1878"/>
        <item x="3528"/>
        <item x="4000"/>
        <item x="7800"/>
        <item x="3159"/>
        <item x="7558"/>
        <item x="3529"/>
        <item x="2986"/>
        <item x="456"/>
        <item x="4579"/>
        <item x="2987"/>
        <item x="6224"/>
        <item x="7559"/>
        <item x="3732"/>
        <item x="4685"/>
        <item x="1647"/>
        <item x="2063"/>
        <item x="699"/>
        <item x="6225"/>
        <item x="4105"/>
        <item x="700"/>
        <item x="7801"/>
        <item x="5713"/>
        <item x="2245"/>
        <item x="864"/>
        <item x="4580"/>
        <item x="5303"/>
        <item x="6867"/>
        <item x="2246"/>
        <item x="4732"/>
        <item x="6226"/>
        <item x="4686"/>
        <item x="4687"/>
        <item x="3160"/>
        <item x="5304"/>
        <item x="4001"/>
        <item x="4002"/>
        <item x="131"/>
        <item x="5305"/>
        <item x="4003"/>
        <item x="4004"/>
        <item x="1648"/>
        <item x="1649"/>
        <item x="5714"/>
        <item x="6111"/>
        <item x="2560"/>
        <item x="5715"/>
        <item x="701"/>
        <item x="2561"/>
        <item x="7802"/>
        <item x="5716"/>
        <item x="2562"/>
        <item x="5717"/>
        <item x="8100"/>
        <item x="2563"/>
        <item x="5718"/>
        <item x="1880"/>
        <item x="865"/>
        <item x="5719"/>
        <item x="6112"/>
        <item x="6449"/>
        <item x="7338"/>
        <item x="7803"/>
        <item x="6450"/>
        <item x="6868"/>
        <item x="2564"/>
        <item x="2565"/>
        <item x="4581"/>
        <item x="1879"/>
        <item x="2988"/>
        <item x="866"/>
        <item x="6451"/>
        <item x="6869"/>
        <item x="2566"/>
        <item x="7804"/>
        <item x="2247"/>
        <item x="1650"/>
        <item x="7805"/>
        <item x="7560"/>
        <item x="7806"/>
        <item x="7807"/>
        <item x="4106"/>
        <item x="7808"/>
        <item x="6113"/>
        <item x="2567"/>
        <item x="2568"/>
        <item x="7071"/>
        <item x="4005"/>
        <item x="4582"/>
        <item x="702"/>
        <item x="2569"/>
        <item x="3440"/>
        <item x="5720"/>
        <item x="4006"/>
        <item x="6452"/>
        <item x="5721"/>
        <item x="2570"/>
        <item x="4107"/>
        <item x="7339"/>
        <item x="1651"/>
        <item x="5722"/>
        <item x="6870"/>
        <item x="5723"/>
        <item x="5306"/>
        <item x="7561"/>
        <item x="5724"/>
        <item x="6871"/>
        <item x="5307"/>
        <item x="5308"/>
        <item x="3530"/>
        <item x="8101"/>
        <item x="7809"/>
        <item x="132"/>
        <item x="4108"/>
        <item x="6114"/>
        <item x="8102"/>
        <item x="6872"/>
        <item x="8103"/>
        <item x="2989"/>
        <item x="7072"/>
        <item x="2571"/>
        <item x="2572"/>
        <item x="867"/>
        <item x="2990"/>
        <item x="6115"/>
        <item x="2573"/>
        <item x="4007"/>
        <item x="1652"/>
        <item x="5309"/>
        <item x="6453"/>
        <item x="5725"/>
        <item x="1881"/>
        <item x="5726"/>
        <item x="6454"/>
        <item x="3441"/>
        <item x="7073"/>
        <item x="3442"/>
        <item x="5727"/>
        <item x="5728"/>
        <item x="7810"/>
        <item x="4008"/>
        <item x="7074"/>
        <item x="7562"/>
        <item x="5310"/>
        <item x="5729"/>
        <item x="6873"/>
        <item x="1653"/>
        <item x="7075"/>
        <item x="703"/>
        <item x="4109"/>
        <item x="133"/>
        <item x="1654"/>
        <item x="4995"/>
        <item x="5311"/>
        <item x="4009"/>
        <item x="5312"/>
        <item x="4996"/>
        <item x="134"/>
        <item x="7563"/>
        <item x="6116"/>
        <item x="7564"/>
        <item x="7811"/>
        <item x="135"/>
        <item x="5730"/>
        <item x="5942"/>
        <item x="7565"/>
        <item x="5943"/>
        <item x="6117"/>
        <item x="1655"/>
        <item x="6227"/>
        <item x="2574"/>
        <item x="1656"/>
        <item x="7812"/>
        <item x="7813"/>
        <item x="7566"/>
        <item x="457"/>
        <item x="2248"/>
        <item x="4583"/>
        <item x="5731"/>
        <item x="4584"/>
        <item x="5313"/>
        <item x="1657"/>
        <item x="458"/>
        <item x="4010"/>
        <item x="4011"/>
        <item x="1658"/>
        <item x="1659"/>
        <item x="5944"/>
        <item x="6874"/>
        <item x="3443"/>
        <item x="277"/>
        <item x="5314"/>
        <item x="5315"/>
        <item x="5316"/>
        <item x="5317"/>
        <item x="2575"/>
        <item x="2064"/>
        <item x="5732"/>
        <item x="1660"/>
        <item x="5733"/>
        <item x="6118"/>
        <item x="5318"/>
        <item x="5319"/>
        <item x="1182"/>
        <item x="2800"/>
        <item x="2801"/>
        <item x="7567"/>
        <item x="1661"/>
        <item x="4339"/>
        <item x="8104"/>
        <item x="5734"/>
        <item x="1662"/>
        <item x="6639"/>
        <item x="2340"/>
        <item x="6875"/>
        <item x="4340"/>
        <item x="7340"/>
        <item x="2065"/>
        <item x="2576"/>
        <item x="6640"/>
        <item x="6119"/>
        <item x="6455"/>
        <item x="6641"/>
        <item x="7814"/>
        <item x="704"/>
        <item x="4688"/>
        <item x="3444"/>
        <item x="6876"/>
        <item x="7076"/>
        <item x="6228"/>
        <item x="2991"/>
        <item x="2249"/>
        <item x="8105"/>
        <item x="2066"/>
        <item x="705"/>
        <item x="5735"/>
        <item x="45"/>
        <item x="4404"/>
        <item x="6877"/>
        <item x="2067"/>
        <item x="1183"/>
        <item x="136"/>
        <item x="1663"/>
        <item x="6456"/>
        <item x="3161"/>
        <item x="2172"/>
        <item x="6457"/>
        <item x="7568"/>
        <item x="278"/>
        <item x="7341"/>
        <item x="7342"/>
        <item x="7343"/>
        <item x="4405"/>
        <item x="2068"/>
        <item x="6642"/>
        <item x="5093"/>
        <item x="7344"/>
        <item x="4406"/>
        <item x="5094"/>
        <item x="5095"/>
        <item x="5128"/>
        <item x="6458"/>
        <item x="5945"/>
        <item x="7345"/>
        <item x="7077"/>
        <item x="3445"/>
        <item x="3446"/>
        <item x="3733"/>
        <item x="4733"/>
        <item x="5736"/>
        <item x="46"/>
        <item x="3447"/>
        <item x="3448"/>
        <item x="7078"/>
        <item x="6459"/>
        <item x="2577"/>
        <item x="7079"/>
        <item x="459"/>
        <item x="4997"/>
        <item x="7346"/>
        <item x="3734"/>
        <item x="137"/>
        <item x="7080"/>
        <item x="7081"/>
        <item x="7082"/>
        <item x="4689"/>
        <item x="3449"/>
        <item x="3450"/>
        <item x="4998"/>
        <item x="1664"/>
        <item x="3162"/>
        <item x="868"/>
        <item x="2578"/>
        <item x="2579"/>
        <item x="3163"/>
        <item x="1935"/>
        <item x="869"/>
        <item x="8106"/>
        <item x="3735"/>
        <item x="870"/>
        <item x="3531"/>
        <item x="1289"/>
        <item x="2882"/>
        <item x="47"/>
        <item x="1290"/>
        <item x="5737"/>
        <item x="5738"/>
        <item x="48"/>
        <item x="7815"/>
        <item x="1291"/>
        <item x="3451"/>
        <item x="706"/>
        <item x="707"/>
        <item x="8107"/>
        <item x="5739"/>
        <item x="1292"/>
        <item x="7569"/>
        <item x="2883"/>
        <item x="7347"/>
        <item x="6120"/>
        <item x="1882"/>
        <item x="1883"/>
        <item x="5740"/>
        <item x="2580"/>
        <item x="1884"/>
        <item x="871"/>
        <item x="872"/>
        <item x="4585"/>
        <item x="3532"/>
        <item x="6121"/>
        <item x="1665"/>
        <item x="2581"/>
        <item x="3452"/>
        <item x="5946"/>
        <item x="5947"/>
        <item x="2341"/>
        <item x="1666"/>
        <item x="1293"/>
        <item x="1294"/>
        <item x="2884"/>
        <item x="2885"/>
        <item x="2886"/>
        <item x="1295"/>
        <item x="49"/>
        <item x="4999"/>
        <item x="1296"/>
        <item x="5000"/>
        <item x="2887"/>
        <item x="6878"/>
        <item x="1885"/>
        <item x="5741"/>
        <item x="3453"/>
        <item x="2069"/>
        <item x="6122"/>
        <item x="4012"/>
        <item x="3164"/>
        <item x="5001"/>
        <item x="2070"/>
        <item x="8108"/>
        <item x="3533"/>
        <item x="5002"/>
        <item x="2250"/>
        <item x="50"/>
        <item x="3165"/>
        <item x="2888"/>
        <item x="2889"/>
        <item x="1667"/>
        <item x="5003"/>
        <item x="381"/>
        <item x="5948"/>
        <item x="5949"/>
        <item x="4407"/>
        <item x="2320"/>
        <item x="317"/>
        <item m="1" x="8109"/>
        <item x="3220"/>
        <item t="default"/>
      </items>
    </pivotField>
    <pivotField dataField="1"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showAll="0"/>
    <pivotField showAll="0"/>
    <pivotField showAll="0"/>
    <pivotField showAll="0"/>
    <pivotField showAll="0"/>
    <pivotField showAll="0"/>
    <pivotField axis="axisRow" showAll="0">
      <items count="21">
        <item sd="0" x="3"/>
        <item sd="0" x="11"/>
        <item sd="0" x="4"/>
        <item sd="0" x="17"/>
        <item sd="0" x="8"/>
        <item sd="0" x="5"/>
        <item sd="0" x="1"/>
        <item sd="0" x="7"/>
        <item sd="0" x="9"/>
        <item sd="0" x="2"/>
        <item sd="0" x="6"/>
        <item sd="0" x="10"/>
        <item sd="0" x="12"/>
        <item sd="0" x="18"/>
        <item sd="0" x="13"/>
        <item sd="0" x="14"/>
        <item sd="0" x="15"/>
        <item sd="0" x="16"/>
        <item sd="0" x="0"/>
        <item h="1" m="1" x="19"/>
        <item t="default"/>
      </items>
    </pivotField>
    <pivotField showAll="0"/>
    <pivotField dataField="1" showAll="0"/>
    <pivotField showAll="0"/>
    <pivotField showAll="0"/>
    <pivotField dataField="1" showAll="0"/>
    <pivotField dataField="1" showAll="0"/>
    <pivotField showAll="0"/>
    <pivotField showAll="0"/>
    <pivotField dataField="1" dragToRow="0" dragToCol="0" dragToPage="0" showAll="0" defaultSubtotal="0"/>
  </pivotFields>
  <rowFields count="3">
    <field x="30"/>
    <field x="0"/>
    <field x="2"/>
  </rowFields>
  <rowItems count="20">
    <i>
      <x/>
    </i>
    <i>
      <x v="1"/>
    </i>
    <i>
      <x v="2"/>
    </i>
    <i>
      <x v="3"/>
    </i>
    <i>
      <x v="4"/>
    </i>
    <i>
      <x v="5"/>
    </i>
    <i>
      <x v="6"/>
    </i>
    <i>
      <x v="7"/>
    </i>
    <i>
      <x v="8"/>
    </i>
    <i>
      <x v="9"/>
    </i>
    <i>
      <x v="10"/>
    </i>
    <i>
      <x v="11"/>
    </i>
    <i>
      <x v="12"/>
    </i>
    <i>
      <x v="13"/>
    </i>
    <i>
      <x v="14"/>
    </i>
    <i>
      <x v="15"/>
    </i>
    <i>
      <x v="16"/>
    </i>
    <i>
      <x v="17"/>
    </i>
    <i>
      <x v="18"/>
    </i>
    <i t="grand">
      <x/>
    </i>
  </rowItems>
  <colFields count="1">
    <field x="-2"/>
  </colFields>
  <colItems count="8">
    <i>
      <x/>
    </i>
    <i i="1">
      <x v="1"/>
    </i>
    <i i="2">
      <x v="2"/>
    </i>
    <i i="3">
      <x v="3"/>
    </i>
    <i i="4">
      <x v="4"/>
    </i>
    <i i="5">
      <x v="5"/>
    </i>
    <i i="6">
      <x v="6"/>
    </i>
    <i i="7">
      <x v="7"/>
    </i>
  </colItems>
  <dataFields count="8">
    <dataField name="Suma de Nº de habitantes" fld="3" baseField="0" baseItem="0" numFmtId="3"/>
    <dataField name="Promedio de Gasto por habitante CER" fld="35" subtotal="average" baseField="0" baseItem="48" numFmtId="164"/>
    <dataField name="Promedio de Gasto por habitante recogida" fld="36" subtotal="average" baseField="30" baseItem="0" numFmtId="164"/>
    <dataField name="Suma de Censo de gatos" fld="10" baseField="0" baseItem="0" numFmtId="3"/>
    <dataField name="Cuenta de Porcentaje real esterilizados" fld="39" subtotal="count" baseField="30" baseItem="8" numFmtId="10"/>
    <dataField name="Suma de Gatos esterilizados" fld="32" baseField="0" baseItem="0" numFmtId="3"/>
    <dataField name="Suma de N G Recogidos" fld="20" baseField="0" baseItem="0" numFmtId="3"/>
    <dataField name="Suma de N G F Recogidos" fld="22" baseField="30" baseItem="0"/>
  </dataFields>
  <formats count="40">
    <format dxfId="55">
      <pivotArea field="30" type="button" dataOnly="0" labelOnly="1" outline="0" axis="axisRow" fieldPosition="0"/>
    </format>
    <format dxfId="54">
      <pivotArea dataOnly="0" labelOnly="1" outline="0" fieldPosition="0">
        <references count="1">
          <reference field="4294967294" count="5">
            <x v="0"/>
            <x v="3"/>
            <x v="5"/>
            <x v="6"/>
            <x v="7"/>
          </reference>
        </references>
      </pivotArea>
    </format>
    <format dxfId="53">
      <pivotArea field="30" type="button" dataOnly="0" labelOnly="1" outline="0" axis="axisRow" fieldPosition="0"/>
    </format>
    <format dxfId="52">
      <pivotArea dataOnly="0" labelOnly="1" outline="0" fieldPosition="0">
        <references count="1">
          <reference field="4294967294" count="5">
            <x v="0"/>
            <x v="3"/>
            <x v="5"/>
            <x v="6"/>
            <x v="7"/>
          </reference>
        </references>
      </pivotArea>
    </format>
    <format dxfId="51">
      <pivotArea type="all" dataOnly="0" outline="0" fieldPosition="0"/>
    </format>
    <format dxfId="50">
      <pivotArea outline="0" collapsedLevelsAreSubtotals="1" fieldPosition="0"/>
    </format>
    <format dxfId="49">
      <pivotArea field="30" type="button" dataOnly="0" labelOnly="1" outline="0" axis="axisRow" fieldPosition="0"/>
    </format>
    <format dxfId="48">
      <pivotArea dataOnly="0" labelOnly="1" fieldPosition="0">
        <references count="1">
          <reference field="30" count="0"/>
        </references>
      </pivotArea>
    </format>
    <format dxfId="47">
      <pivotArea dataOnly="0" labelOnly="1" grandRow="1" outline="0" fieldPosition="0"/>
    </format>
    <format dxfId="46">
      <pivotArea dataOnly="0" labelOnly="1" outline="0" fieldPosition="0">
        <references count="1">
          <reference field="4294967294" count="5">
            <x v="0"/>
            <x v="3"/>
            <x v="5"/>
            <x v="6"/>
            <x v="7"/>
          </reference>
        </references>
      </pivotArea>
    </format>
    <format dxfId="45">
      <pivotArea outline="0" collapsedLevelsAreSubtotals="1" fieldPosition="0"/>
    </format>
    <format dxfId="44">
      <pivotArea dataOnly="0" labelOnly="1" grandRow="1" outline="0" fieldPosition="0"/>
    </format>
    <format dxfId="43">
      <pivotArea dataOnly="0" labelOnly="1" fieldPosition="0">
        <references count="1">
          <reference field="30" count="0"/>
        </references>
      </pivotArea>
    </format>
    <format dxfId="42">
      <pivotArea outline="0" fieldPosition="0">
        <references count="1">
          <reference field="4294967294" count="1">
            <x v="6"/>
          </reference>
        </references>
      </pivotArea>
    </format>
    <format dxfId="41">
      <pivotArea outline="0" fieldPosition="0">
        <references count="1">
          <reference field="4294967294" count="1">
            <x v="7"/>
          </reference>
        </references>
      </pivotArea>
    </format>
    <format dxfId="40">
      <pivotArea dataOnly="0" labelOnly="1" outline="0" fieldPosition="0">
        <references count="1">
          <reference field="4294967294" count="1">
            <x v="4"/>
          </reference>
        </references>
      </pivotArea>
    </format>
    <format dxfId="39">
      <pivotArea dataOnly="0" labelOnly="1" outline="0" fieldPosition="0">
        <references count="1">
          <reference field="4294967294" count="1">
            <x v="4"/>
          </reference>
        </references>
      </pivotArea>
    </format>
    <format dxfId="38">
      <pivotArea dataOnly="0" labelOnly="1" outline="0" fieldPosition="0">
        <references count="1">
          <reference field="4294967294" count="1">
            <x v="4"/>
          </reference>
        </references>
      </pivotArea>
    </format>
    <format dxfId="37">
      <pivotArea dataOnly="0" labelOnly="1" outline="0" fieldPosition="0">
        <references count="1">
          <reference field="4294967294" count="1">
            <x v="4"/>
          </reference>
        </references>
      </pivotArea>
    </format>
    <format dxfId="36">
      <pivotArea outline="0" fieldPosition="0">
        <references count="1">
          <reference field="4294967294" count="1">
            <x v="4"/>
          </reference>
        </references>
      </pivotArea>
    </format>
    <format dxfId="35">
      <pivotArea outline="0" collapsedLevelsAreSubtotals="1" fieldPosition="0"/>
    </format>
    <format dxfId="34">
      <pivotArea outline="0" collapsedLevelsAreSubtotals="1" fieldPosition="0">
        <references count="1">
          <reference field="4294967294" count="1" selected="0">
            <x v="0"/>
          </reference>
        </references>
      </pivotArea>
    </format>
    <format dxfId="33">
      <pivotArea dataOnly="0" labelOnly="1" outline="0" fieldPosition="0">
        <references count="1">
          <reference field="4294967294" count="1">
            <x v="0"/>
          </reference>
        </references>
      </pivotArea>
    </format>
    <format dxfId="32">
      <pivotArea outline="0" collapsedLevelsAreSubtotals="1" fieldPosition="0">
        <references count="1">
          <reference field="4294967294" count="1" selected="0">
            <x v="3"/>
          </reference>
        </references>
      </pivotArea>
    </format>
    <format dxfId="31">
      <pivotArea dataOnly="0" labelOnly="1" outline="0" fieldPosition="0">
        <references count="1">
          <reference field="4294967294" count="1">
            <x v="3"/>
          </reference>
        </references>
      </pivotArea>
    </format>
    <format dxfId="30">
      <pivotArea outline="0" collapsedLevelsAreSubtotals="1" fieldPosition="0">
        <references count="1">
          <reference field="4294967294" count="1" selected="0">
            <x v="4"/>
          </reference>
        </references>
      </pivotArea>
    </format>
    <format dxfId="29">
      <pivotArea dataOnly="0" labelOnly="1" outline="0" fieldPosition="0">
        <references count="1">
          <reference field="4294967294" count="1">
            <x v="4"/>
          </reference>
        </references>
      </pivotArea>
    </format>
    <format dxfId="28">
      <pivotArea outline="0" collapsedLevelsAreSubtotals="1" fieldPosition="0">
        <references count="1">
          <reference field="4294967294" count="1" selected="0">
            <x v="5"/>
          </reference>
        </references>
      </pivotArea>
    </format>
    <format dxfId="27">
      <pivotArea dataOnly="0" labelOnly="1" outline="0" fieldPosition="0">
        <references count="1">
          <reference field="4294967294" count="1">
            <x v="5"/>
          </reference>
        </references>
      </pivotArea>
    </format>
    <format dxfId="26">
      <pivotArea outline="0" collapsedLevelsAreSubtotals="1" fieldPosition="0">
        <references count="1">
          <reference field="4294967294" count="1" selected="0">
            <x v="6"/>
          </reference>
        </references>
      </pivotArea>
    </format>
    <format dxfId="25">
      <pivotArea dataOnly="0" labelOnly="1" outline="0" fieldPosition="0">
        <references count="1">
          <reference field="4294967294" count="1">
            <x v="6"/>
          </reference>
        </references>
      </pivotArea>
    </format>
    <format dxfId="24">
      <pivotArea dataOnly="0" labelOnly="1" outline="0" fieldPosition="0">
        <references count="1">
          <reference field="4294967294" count="1">
            <x v="1"/>
          </reference>
        </references>
      </pivotArea>
    </format>
    <format dxfId="23">
      <pivotArea outline="0" collapsedLevelsAreSubtotals="1" fieldPosition="0">
        <references count="1">
          <reference field="4294967294" count="1" selected="0">
            <x v="1"/>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1"/>
          </reference>
        </references>
      </pivotArea>
    </format>
    <format dxfId="20">
      <pivotArea outline="0" fieldPosition="0">
        <references count="1">
          <reference field="4294967294" count="1">
            <x v="1"/>
          </reference>
        </references>
      </pivotArea>
    </format>
    <format dxfId="19">
      <pivotArea dataOnly="0" labelOnly="1" outline="0" fieldPosition="0">
        <references count="1">
          <reference field="4294967294" count="1">
            <x v="2"/>
          </reference>
        </references>
      </pivotArea>
    </format>
    <format dxfId="18">
      <pivotArea outline="0" fieldPosition="0">
        <references count="1">
          <reference field="4294967294" count="1">
            <x v="2"/>
          </reference>
        </references>
      </pivotArea>
    </format>
    <format dxfId="17">
      <pivotArea dataOnly="0" outline="0" fieldPosition="0">
        <references count="1">
          <reference field="4294967294" count="1">
            <x v="2"/>
          </reference>
        </references>
      </pivotArea>
    </format>
    <format dxfId="16">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EAA6D-D536-4BA8-B8F3-7A2B649F8D31}" name="TablaDinámica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J7" firstHeaderRow="0" firstDataRow="1" firstDataCol="1"/>
  <pivotFields count="40">
    <pivotField axis="axisRow" showAll="0">
      <items count="54">
        <item x="0"/>
        <item x="1"/>
        <item x="2"/>
        <item x="3"/>
        <item x="4"/>
        <item x="5"/>
        <item x="6"/>
        <item x="7"/>
        <item x="8"/>
        <item x="9"/>
        <item x="10"/>
        <item x="11"/>
        <item x="13"/>
        <item x="12"/>
        <item x="14"/>
        <item x="20"/>
        <item x="15"/>
        <item x="16"/>
        <item x="17"/>
        <item x="19"/>
        <item x="18"/>
        <item x="21"/>
        <item x="22"/>
        <item x="23"/>
        <item x="24"/>
        <item x="25"/>
        <item x="27"/>
        <item x="41"/>
        <item x="36"/>
        <item x="26"/>
        <item x="28"/>
        <item x="29"/>
        <item x="30"/>
        <item x="32"/>
        <item x="31"/>
        <item x="33"/>
        <item x="34"/>
        <item x="35"/>
        <item x="37"/>
        <item x="38"/>
        <item x="39"/>
        <item x="43"/>
        <item x="40"/>
        <item x="42"/>
        <item x="44"/>
        <item x="45"/>
        <item x="46"/>
        <item x="47"/>
        <item x="48"/>
        <item x="49"/>
        <item x="50"/>
        <item x="51"/>
        <item m="1" x="52"/>
        <item t="default"/>
      </items>
    </pivotField>
    <pivotField showAll="0"/>
    <pivotField axis="axisRow" dataField="1" showAll="0">
      <items count="8111">
        <item x="3736"/>
        <item x="3737"/>
        <item x="7083"/>
        <item x="873"/>
        <item x="3738"/>
        <item x="3739"/>
        <item x="6643"/>
        <item x="5742"/>
        <item x="1668"/>
        <item x="4341"/>
        <item x="1184"/>
        <item x="4734"/>
        <item x="1297"/>
        <item x="5950"/>
        <item x="2802"/>
        <item x="3166"/>
        <item x="4690"/>
        <item x="7816"/>
        <item x="1185"/>
        <item x="4691"/>
        <item x="5129"/>
        <item x="4735"/>
        <item x="4736"/>
        <item x="4737"/>
        <item x="2251"/>
        <item x="6283"/>
        <item x="6644"/>
        <item x="4110"/>
        <item x="51"/>
        <item x="2890"/>
        <item x="4738"/>
        <item x="1669"/>
        <item x="7570"/>
        <item x="2344"/>
        <item x="5130"/>
        <item x="3534"/>
        <item x="3535"/>
        <item x="279"/>
        <item x="3167"/>
        <item x="4739"/>
        <item x="874"/>
        <item x="280"/>
        <item x="5381"/>
        <item x="4408"/>
        <item x="3803"/>
        <item x="1670"/>
        <item x="2345"/>
        <item x="708"/>
        <item x="1671"/>
        <item x="1672"/>
        <item x="7817"/>
        <item x="709"/>
        <item x="3536"/>
        <item x="7348"/>
        <item x="2174"/>
        <item x="460"/>
        <item x="6229"/>
        <item x="7084"/>
        <item x="4740"/>
        <item x="3168"/>
        <item x="7085"/>
        <item x="281"/>
        <item x="1298"/>
        <item x="5743"/>
        <item x="461"/>
        <item x="6284"/>
        <item x="5744"/>
        <item x="2803"/>
        <item x="5096"/>
        <item x="5382"/>
        <item x="4111"/>
        <item x="5320"/>
        <item x="7818"/>
        <item x="5951"/>
        <item x="138"/>
        <item x="4112"/>
        <item x="6285"/>
        <item x="139"/>
        <item x="2997"/>
        <item x="6123"/>
        <item x="7819"/>
        <item x="1299"/>
        <item x="7349"/>
        <item x="6645"/>
        <item x="6646"/>
        <item x="2891"/>
        <item x="3537"/>
        <item x="5745"/>
        <item x="1300"/>
        <item x="5131"/>
        <item x="7350"/>
        <item x="4741"/>
        <item x="2175"/>
        <item x="875"/>
        <item x="6647"/>
        <item x="5952"/>
        <item x="4692"/>
        <item x="7820"/>
        <item x="5097"/>
        <item x="2582"/>
        <item x="7086"/>
        <item x="6230"/>
        <item x="0"/>
        <item x="1673"/>
        <item x="5383"/>
        <item x="5384"/>
        <item x="710"/>
        <item x="2804"/>
        <item x="4742"/>
        <item x="7087"/>
        <item x="7088"/>
        <item x="876"/>
        <item x="6460"/>
        <item x="2583"/>
        <item x="140"/>
        <item x="1936"/>
        <item x="3538"/>
        <item x="7821"/>
        <item x="3539"/>
        <item x="4113"/>
        <item x="2805"/>
        <item x="4409"/>
        <item x="5953"/>
        <item x="1186"/>
        <item x="6879"/>
        <item x="6648"/>
        <item x="7822"/>
        <item x="7351"/>
        <item x="7823"/>
        <item x="1888"/>
        <item x="3740"/>
        <item x="3454"/>
        <item x="6231"/>
        <item x="4587"/>
        <item x="5385"/>
        <item x="6880"/>
        <item x="4410"/>
        <item x="2992"/>
        <item x="5386"/>
        <item x="2892"/>
        <item x="3169"/>
        <item x="4411"/>
        <item x="4114"/>
        <item x="711"/>
        <item x="6124"/>
        <item x="7089"/>
        <item x="5132"/>
        <item x="5387"/>
        <item x="7824"/>
        <item x="2346"/>
        <item x="3170"/>
        <item x="3741"/>
        <item x="4115"/>
        <item x="52"/>
        <item x="6649"/>
        <item x="5133"/>
        <item x="5388"/>
        <item x="5389"/>
        <item x="53"/>
        <item x="4116"/>
        <item x="7090"/>
        <item x="6125"/>
        <item x="7091"/>
        <item x="1674"/>
        <item x="2893"/>
        <item x="2347"/>
        <item x="7092"/>
        <item x="7093"/>
        <item x="7094"/>
        <item x="3540"/>
        <item x="2348"/>
        <item x="3171"/>
        <item x="6650"/>
        <item x="3541"/>
        <item x="282"/>
        <item x="4013"/>
        <item x="2584"/>
        <item x="3172"/>
        <item x="6651"/>
        <item x="6881"/>
        <item x="54"/>
        <item x="4117"/>
        <item x="141"/>
        <item x="3542"/>
        <item x="5954"/>
        <item x="2349"/>
        <item x="3173"/>
        <item x="6652"/>
        <item x="2350"/>
        <item x="5390"/>
        <item x="5391"/>
        <item x="7095"/>
        <item x="5955"/>
        <item x="7825"/>
        <item x="3543"/>
        <item x="3544"/>
        <item x="3547"/>
        <item x="4118"/>
        <item x="7826"/>
        <item x="4119"/>
        <item x="1301"/>
        <item x="6461"/>
        <item x="6462"/>
        <item x="2806"/>
        <item x="1937"/>
        <item x="283"/>
        <item x="2993"/>
        <item x="2994"/>
        <item x="2585"/>
        <item x="7096"/>
        <item x="7097"/>
        <item x="55"/>
        <item x="7827"/>
        <item x="462"/>
        <item x="284"/>
        <item x="4693"/>
        <item x="712"/>
        <item x="7098"/>
        <item x="2995"/>
        <item x="2996"/>
        <item x="2998"/>
        <item x="713"/>
        <item x="6882"/>
        <item x="56"/>
        <item x="6653"/>
        <item x="7828"/>
        <item x="6126"/>
        <item x="3545"/>
        <item x="4412"/>
        <item x="6654"/>
        <item x="2351"/>
        <item x="1891"/>
        <item x="7829"/>
        <item x="1938"/>
        <item x="57"/>
        <item x="3546"/>
        <item x="6127"/>
        <item x="1892"/>
        <item x="4014"/>
        <item x="142"/>
        <item x="3548"/>
        <item x="5956"/>
        <item x="6463"/>
        <item x="4120"/>
        <item x="1675"/>
        <item x="4694"/>
        <item x="7099"/>
        <item x="2352"/>
        <item x="7571"/>
        <item x="6655"/>
        <item x="6883"/>
        <item x="2176"/>
        <item x="58"/>
        <item x="4121"/>
        <item x="7100"/>
        <item x="4588"/>
        <item x="4015"/>
        <item x="6884"/>
        <item x="2894"/>
        <item x="2353"/>
        <item x="7352"/>
        <item x="4695"/>
        <item x="2895"/>
        <item x="4413"/>
        <item x="3174"/>
        <item x="1302"/>
        <item x="2354"/>
        <item x="285"/>
        <item x="2896"/>
        <item x="3549"/>
        <item x="3175"/>
        <item x="6885"/>
        <item x="3176"/>
        <item x="6128"/>
        <item x="143"/>
        <item x="4122"/>
        <item x="1676"/>
        <item x="6286"/>
        <item x="5392"/>
        <item x="5746"/>
        <item x="714"/>
        <item x="7830"/>
        <item x="2355"/>
        <item x="715"/>
        <item x="286"/>
        <item x="1939"/>
        <item x="4414"/>
        <item x="6656"/>
        <item x="3177"/>
        <item x="144"/>
        <item x="6464"/>
        <item x="145"/>
        <item x="3550"/>
        <item x="6287"/>
        <item x="6288"/>
        <item x="7572"/>
        <item x="2897"/>
        <item x="7101"/>
        <item x="7102"/>
        <item x="287"/>
        <item x="1940"/>
        <item x="7103"/>
        <item x="1677"/>
        <item x="7104"/>
        <item x="7353"/>
        <item x="5098"/>
        <item x="1679"/>
        <item x="4415"/>
        <item x="5393"/>
        <item x="1680"/>
        <item x="2898"/>
        <item x="6886"/>
        <item x="5747"/>
        <item x="6465"/>
        <item x="1678"/>
        <item x="5394"/>
        <item x="5395"/>
        <item x="6289"/>
        <item x="5748"/>
        <item x="5396"/>
        <item x="5749"/>
        <item x="5750"/>
        <item x="6290"/>
        <item x="6291"/>
        <item x="6292"/>
        <item x="7354"/>
        <item x="6887"/>
        <item x="5957"/>
        <item x="5397"/>
        <item x="3178"/>
        <item x="5751"/>
        <item x="5398"/>
        <item x="1681"/>
        <item x="6888"/>
        <item x="463"/>
        <item x="1682"/>
        <item x="5752"/>
        <item x="4016"/>
        <item x="5399"/>
        <item x="5400"/>
        <item x="464"/>
        <item x="5401"/>
        <item x="5402"/>
        <item x="5753"/>
        <item x="5403"/>
        <item x="5404"/>
        <item x="5754"/>
        <item x="1683"/>
        <item x="5405"/>
        <item x="7831"/>
        <item x="6293"/>
        <item x="5406"/>
        <item x="5755"/>
        <item x="465"/>
        <item x="6294"/>
        <item x="2999"/>
        <item x="5756"/>
        <item x="6466"/>
        <item x="4696"/>
        <item x="2807"/>
        <item x="1"/>
        <item x="6467"/>
        <item x="877"/>
        <item x="6295"/>
        <item x="3551"/>
        <item x="5958"/>
        <item x="5959"/>
        <item x="3000"/>
        <item x="7105"/>
        <item x="146"/>
        <item x="7832"/>
        <item x="6657"/>
        <item x="7833"/>
        <item x="3552"/>
        <item x="6468"/>
        <item x="7106"/>
        <item x="7107"/>
        <item x="7573"/>
        <item x="4589"/>
        <item x="4590"/>
        <item x="5960"/>
        <item x="7108"/>
        <item x="4123"/>
        <item x="7109"/>
        <item x="147"/>
        <item x="7110"/>
        <item x="4124"/>
        <item x="1941"/>
        <item x="6469"/>
        <item x="7834"/>
        <item x="4342"/>
        <item x="1303"/>
        <item x="2071"/>
        <item x="1304"/>
        <item x="1305"/>
        <item x="6129"/>
        <item x="3804"/>
        <item x="3742"/>
        <item x="6130"/>
        <item x="1893"/>
        <item x="3179"/>
        <item x="7111"/>
        <item x="3001"/>
        <item x="2356"/>
        <item x="4591"/>
        <item x="4592"/>
        <item x="1894"/>
        <item x="7112"/>
        <item x="4125"/>
        <item x="4416"/>
        <item x="7113"/>
        <item x="1942"/>
        <item x="7114"/>
        <item x="1895"/>
        <item x="7574"/>
        <item x="3180"/>
        <item x="148"/>
        <item x="4126"/>
        <item x="4697"/>
        <item x="149"/>
        <item x="288"/>
        <item x="289"/>
        <item x="7835"/>
        <item x="3002"/>
        <item x="4698"/>
        <item x="2899"/>
        <item x="4593"/>
        <item x="4594"/>
        <item x="3003"/>
        <item x="3181"/>
        <item x="1684"/>
        <item x="6658"/>
        <item x="2357"/>
        <item x="150"/>
        <item x="290"/>
        <item x="3004"/>
        <item x="3805"/>
        <item x="4127"/>
        <item x="6470"/>
        <item x="3182"/>
        <item x="1685"/>
        <item x="6296"/>
        <item x="3455"/>
        <item x="716"/>
        <item x="2808"/>
        <item x="382"/>
        <item x="5004"/>
        <item x="6659"/>
        <item x="383"/>
        <item x="4743"/>
        <item x="4744"/>
        <item x="6660"/>
        <item x="6661"/>
        <item x="4128"/>
        <item x="4595"/>
        <item x="2900"/>
        <item x="6131"/>
        <item x="2901"/>
        <item x="3183"/>
        <item x="2902"/>
        <item x="6297"/>
        <item x="6298"/>
        <item x="59"/>
        <item x="3806"/>
        <item x="1686"/>
        <item x="7575"/>
        <item x="2358"/>
        <item x="4596"/>
        <item x="6299"/>
        <item x="5961"/>
        <item x="7115"/>
        <item x="4129"/>
        <item x="6300"/>
        <item x="1943"/>
        <item x="6301"/>
        <item x="1944"/>
        <item x="2903"/>
        <item x="2177"/>
        <item x="3005"/>
        <item x="7576"/>
        <item x="4130"/>
        <item x="6302"/>
        <item x="1945"/>
        <item x="7355"/>
        <item x="5407"/>
        <item x="5408"/>
        <item x="717"/>
        <item x="6889"/>
        <item x="718"/>
        <item x="3456"/>
        <item x="2359"/>
        <item x="6132"/>
        <item x="291"/>
        <item x="7116"/>
        <item x="7836"/>
        <item x="292"/>
        <item x="2904"/>
        <item x="2360"/>
        <item x="2178"/>
        <item x="4597"/>
        <item x="3184"/>
        <item x="6662"/>
        <item x="1687"/>
        <item x="7117"/>
        <item x="7837"/>
        <item x="7838"/>
        <item x="7839"/>
        <item x="6890"/>
        <item x="3185"/>
        <item x="2361"/>
        <item x="3457"/>
        <item x="3458"/>
        <item x="151"/>
        <item x="6891"/>
        <item x="6471"/>
        <item x="152"/>
        <item x="3553"/>
        <item x="7840"/>
        <item x="3554"/>
        <item x="3555"/>
        <item x="3006"/>
        <item x="2905"/>
        <item x="7118"/>
        <item x="6663"/>
        <item x="3186"/>
        <item x="1187"/>
        <item x="4598"/>
        <item x="4131"/>
        <item x="3459"/>
        <item x="3187"/>
        <item x="4599"/>
        <item x="2586"/>
        <item x="4600"/>
        <item x="6303"/>
        <item x="7841"/>
        <item x="4417"/>
        <item x="878"/>
        <item x="6664"/>
        <item x="60"/>
        <item x="4132"/>
        <item x="7119"/>
        <item x="3007"/>
        <item x="153"/>
        <item x="7120"/>
        <item x="1946"/>
        <item x="3556"/>
        <item x="3008"/>
        <item x="293"/>
        <item x="4133"/>
        <item x="1306"/>
        <item x="6472"/>
        <item x="2362"/>
        <item x="154"/>
        <item x="3557"/>
        <item x="1307"/>
        <item x="4745"/>
        <item x="1947"/>
        <item x="2809"/>
        <item x="2810"/>
        <item x="3188"/>
        <item x="7121"/>
        <item x="466"/>
        <item x="5134"/>
        <item x="7842"/>
        <item x="4418"/>
        <item x="2587"/>
        <item x="2252"/>
        <item x="4746"/>
        <item x="6473"/>
        <item x="879"/>
        <item x="1308"/>
        <item x="2811"/>
        <item x="384"/>
        <item x="5005"/>
        <item x="1188"/>
        <item x="1189"/>
        <item x="6474"/>
        <item x="6475"/>
        <item x="5135"/>
        <item x="2072"/>
        <item x="2"/>
        <item x="5136"/>
        <item x="7356"/>
        <item x="6665"/>
        <item x="5757"/>
        <item x="5409"/>
        <item x="4419"/>
        <item x="2906"/>
        <item x="4747"/>
        <item x="7577"/>
        <item x="7122"/>
        <item x="2812"/>
        <item x="6666"/>
        <item x="4748"/>
        <item x="3743"/>
        <item x="4017"/>
        <item x="7843"/>
        <item x="2588"/>
        <item x="4134"/>
        <item x="3189"/>
        <item x="5962"/>
        <item x="3558"/>
        <item x="5963"/>
        <item x="3190"/>
        <item x="1309"/>
        <item x="2073"/>
        <item x="7844"/>
        <item x="7123"/>
        <item x="2813"/>
        <item x="3191"/>
        <item x="3192"/>
        <item x="3559"/>
        <item x="4749"/>
        <item x="294"/>
        <item x="4343"/>
        <item x="7124"/>
        <item x="4601"/>
        <item x="5099"/>
        <item x="3807"/>
        <item x="5137"/>
        <item x="3560"/>
        <item x="2814"/>
        <item x="4750"/>
        <item x="3"/>
        <item x="5758"/>
        <item x="7845"/>
        <item x="2179"/>
        <item x="4751"/>
        <item x="6892"/>
        <item x="5410"/>
        <item x="4752"/>
        <item x="5411"/>
        <item x="3460"/>
        <item x="6232"/>
        <item x="3561"/>
        <item x="6133"/>
        <item x="5759"/>
        <item x="4753"/>
        <item x="1190"/>
        <item x="4754"/>
        <item x="2815"/>
        <item x="4"/>
        <item x="4755"/>
        <item x="6304"/>
        <item x="1310"/>
        <item x="7846"/>
        <item x="7847"/>
        <item x="1311"/>
        <item x="2363"/>
        <item x="2253"/>
        <item x="4756"/>
        <item x="4420"/>
        <item x="4757"/>
        <item x="4758"/>
        <item x="1191"/>
        <item x="3193"/>
        <item x="1948"/>
        <item x="5412"/>
        <item x="4759"/>
        <item x="7125"/>
        <item x="1312"/>
        <item x="1313"/>
        <item x="1314"/>
        <item x="3194"/>
        <item x="4135"/>
        <item x="3195"/>
        <item x="4760"/>
        <item x="5321"/>
        <item x="6476"/>
        <item x="295"/>
        <item x="6477"/>
        <item x="2589"/>
        <item x="2364"/>
        <item x="4761"/>
        <item x="5413"/>
        <item x="7578"/>
        <item x="4699"/>
        <item x="4602"/>
        <item x="4603"/>
        <item x="6893"/>
        <item x="5414"/>
        <item x="5138"/>
        <item x="5760"/>
        <item x="1315"/>
        <item x="6305"/>
        <item x="1896"/>
        <item x="7579"/>
        <item x="2365"/>
        <item x="6667"/>
        <item x="4604"/>
        <item x="7848"/>
        <item x="3808"/>
        <item x="1192"/>
        <item x="4762"/>
        <item x="3562"/>
        <item x="467"/>
        <item x="2907"/>
        <item x="4605"/>
        <item x="2074"/>
        <item x="2908"/>
        <item x="468"/>
        <item x="3009"/>
        <item x="6306"/>
        <item x="1316"/>
        <item x="6668"/>
        <item x="880"/>
        <item x="881"/>
        <item x="5964"/>
        <item x="5965"/>
        <item x="2254"/>
        <item x="1949"/>
        <item x="4763"/>
        <item x="2816"/>
        <item x="469"/>
        <item x="5761"/>
        <item x="470"/>
        <item x="6307"/>
        <item x="2909"/>
        <item x="2910"/>
        <item x="4421"/>
        <item x="3809"/>
        <item x="7580"/>
        <item x="3563"/>
        <item x="3196"/>
        <item x="2590"/>
        <item x="1950"/>
        <item x="882"/>
        <item x="6669"/>
        <item x="6478"/>
        <item x="883"/>
        <item x="6894"/>
        <item x="2075"/>
        <item x="4764"/>
        <item x="3564"/>
        <item x="2366"/>
        <item x="7581"/>
        <item x="4765"/>
        <item x="3744"/>
        <item x="4766"/>
        <item x="6233"/>
        <item x="1317"/>
        <item x="6670"/>
        <item x="7849"/>
        <item x="4018"/>
        <item x="4019"/>
        <item x="1318"/>
        <item x="3197"/>
        <item x="4767"/>
        <item x="2591"/>
        <item x="5415"/>
        <item x="3010"/>
        <item x="5"/>
        <item x="5762"/>
        <item x="296"/>
        <item x="3198"/>
        <item x="5966"/>
        <item x="5967"/>
        <item x="6479"/>
        <item x="5006"/>
        <item x="2076"/>
        <item x="3461"/>
        <item x="6234"/>
        <item x="7582"/>
        <item x="4020"/>
        <item x="7583"/>
        <item x="6"/>
        <item x="2367"/>
        <item x="1193"/>
        <item x="2817"/>
        <item x="1194"/>
        <item x="7"/>
        <item x="1319"/>
        <item x="5100"/>
        <item x="2077"/>
        <item x="4136"/>
        <item x="4606"/>
        <item x="1195"/>
        <item x="1196"/>
        <item x="2911"/>
        <item x="4768"/>
        <item x="7357"/>
        <item x="1688"/>
        <item x="3199"/>
        <item x="719"/>
        <item x="4021"/>
        <item x="1690"/>
        <item x="1689"/>
        <item x="3462"/>
        <item x="4769"/>
        <item x="5968"/>
        <item x="4137"/>
        <item x="3745"/>
        <item x="4770"/>
        <item x="1951"/>
        <item x="4771"/>
        <item x="1197"/>
        <item x="2255"/>
        <item x="5101"/>
        <item x="884"/>
        <item x="4138"/>
        <item x="4139"/>
        <item x="7850"/>
        <item x="1198"/>
        <item x="8"/>
        <item x="5102"/>
        <item x="2256"/>
        <item x="6480"/>
        <item x="7851"/>
        <item x="4140"/>
        <item x="7584"/>
        <item x="9"/>
        <item x="155"/>
        <item x="2818"/>
        <item x="2819"/>
        <item x="2078"/>
        <item x="3810"/>
        <item x="5139"/>
        <item x="7585"/>
        <item x="4607"/>
        <item x="720"/>
        <item x="2368"/>
        <item x="5416"/>
        <item x="3200"/>
        <item x="1320"/>
        <item x="7358"/>
        <item x="3011"/>
        <item x="2820"/>
        <item x="4422"/>
        <item x="7852"/>
        <item x="7853"/>
        <item x="4772"/>
        <item x="3201"/>
        <item x="1199"/>
        <item x="7126"/>
        <item x="1952"/>
        <item x="156"/>
        <item x="1200"/>
        <item x="3202"/>
        <item x="4773"/>
        <item x="5969"/>
        <item x="6308"/>
        <item x="1321"/>
        <item x="5140"/>
        <item x="5141"/>
        <item x="5970"/>
        <item x="471"/>
        <item x="472"/>
        <item x="4141"/>
        <item x="1322"/>
        <item x="885"/>
        <item x="473"/>
        <item x="385"/>
        <item x="886"/>
        <item x="2592"/>
        <item x="887"/>
        <item x="5007"/>
        <item x="10"/>
        <item x="3463"/>
        <item x="4774"/>
        <item x="3565"/>
        <item x="5763"/>
        <item x="61"/>
        <item x="1953"/>
        <item x="7586"/>
        <item x="7127"/>
        <item x="5142"/>
        <item x="4775"/>
        <item x="6671"/>
        <item x="3566"/>
        <item x="3567"/>
        <item x="2821"/>
        <item x="3568"/>
        <item x="6134"/>
        <item x="6135"/>
        <item x="5971"/>
        <item x="2822"/>
        <item x="721"/>
        <item x="7854"/>
        <item x="1954"/>
        <item x="4776"/>
        <item x="3203"/>
        <item x="6895"/>
        <item x="5417"/>
        <item x="297"/>
        <item x="722"/>
        <item x="888"/>
        <item x="5972"/>
        <item x="6672"/>
        <item x="889"/>
        <item x="6136"/>
        <item x="7855"/>
        <item x="3569"/>
        <item x="2180"/>
        <item x="4022"/>
        <item x="890"/>
        <item x="6673"/>
        <item x="7856"/>
        <item x="7359"/>
        <item x="1323"/>
        <item x="3204"/>
        <item x="4023"/>
        <item x="3570"/>
        <item x="5322"/>
        <item x="4142"/>
        <item x="4777"/>
        <item x="1201"/>
        <item x="4143"/>
        <item x="298"/>
        <item x="62"/>
        <item x="1324"/>
        <item x="3811"/>
        <item x="7857"/>
        <item x="3571"/>
        <item x="4344"/>
        <item x="891"/>
        <item x="2823"/>
        <item x="63"/>
        <item x="2912"/>
        <item x="3572"/>
        <item x="1202"/>
        <item x="157"/>
        <item x="64"/>
        <item x="892"/>
        <item x="5143"/>
        <item x="5008"/>
        <item x="3573"/>
        <item x="5009"/>
        <item x="3746"/>
        <item x="158"/>
        <item x="6481"/>
        <item x="2593"/>
        <item x="2257"/>
        <item x="5973"/>
        <item x="3812"/>
        <item x="5418"/>
        <item x="6674"/>
        <item x="11"/>
        <item x="4024"/>
        <item x="5010"/>
        <item x="1691"/>
        <item x="5974"/>
        <item x="5975"/>
        <item x="3205"/>
        <item x="1325"/>
        <item x="3206"/>
        <item x="1326"/>
        <item x="5144"/>
        <item x="2369"/>
        <item x="1203"/>
        <item x="4345"/>
        <item x="4778"/>
        <item x="6309"/>
        <item x="4779"/>
        <item x="5011"/>
        <item x="5419"/>
        <item x="1327"/>
        <item x="1328"/>
        <item x="1329"/>
        <item x="5420"/>
        <item x="4780"/>
        <item x="3574"/>
        <item x="1897"/>
        <item x="4144"/>
        <item x="6482"/>
        <item x="893"/>
        <item x="7858"/>
        <item x="5764"/>
        <item x="3575"/>
        <item x="3576"/>
        <item x="6310"/>
        <item x="3577"/>
        <item x="723"/>
        <item x="894"/>
        <item x="5145"/>
        <item x="2079"/>
        <item x="2080"/>
        <item x="5421"/>
        <item x="2370"/>
        <item x="7360"/>
        <item x="7587"/>
        <item x="6896"/>
        <item x="474"/>
        <item x="5012"/>
        <item x="6311"/>
        <item x="7859"/>
        <item x="2081"/>
        <item x="6897"/>
        <item x="4781"/>
        <item x="4782"/>
        <item x="3813"/>
        <item x="6235"/>
        <item x="4145"/>
        <item x="1955"/>
        <item x="6675"/>
        <item x="475"/>
        <item x="1692"/>
        <item x="65"/>
        <item x="4346"/>
        <item x="1204"/>
        <item x="1330"/>
        <item x="3207"/>
        <item x="1331"/>
        <item x="1332"/>
        <item x="3814"/>
        <item x="1898"/>
        <item x="5323"/>
        <item x="476"/>
        <item x="5422"/>
        <item x="5146"/>
        <item x="7361"/>
        <item x="12"/>
        <item x="7128"/>
        <item x="7129"/>
        <item x="4783"/>
        <item x="5765"/>
        <item x="1205"/>
        <item x="2594"/>
        <item x="1333"/>
        <item x="5147"/>
        <item x="1334"/>
        <item x="2371"/>
        <item x="4146"/>
        <item x="5423"/>
        <item x="6483"/>
        <item x="724"/>
        <item x="4423"/>
        <item x="4147"/>
        <item x="299"/>
        <item x="300"/>
        <item x="6312"/>
        <item x="6313"/>
        <item x="3012"/>
        <item x="4784"/>
        <item x="6676"/>
        <item x="5013"/>
        <item x="2372"/>
        <item x="5014"/>
        <item x="3464"/>
        <item x="3013"/>
        <item x="3014"/>
        <item x="4025"/>
        <item x="2824"/>
        <item x="477"/>
        <item x="478"/>
        <item x="6677"/>
        <item x="4347"/>
        <item x="5148"/>
        <item x="4424"/>
        <item x="7362"/>
        <item x="301"/>
        <item x="1206"/>
        <item x="4026"/>
        <item x="4027"/>
        <item x="4348"/>
        <item x="895"/>
        <item x="2595"/>
        <item x="4785"/>
        <item x="4786"/>
        <item x="302"/>
        <item x="2825"/>
        <item x="5424"/>
        <item x="1956"/>
        <item x="2181"/>
        <item x="4787"/>
        <item x="2826"/>
        <item x="1335"/>
        <item x="7860"/>
        <item x="5425"/>
        <item x="7130"/>
        <item x="4148"/>
        <item x="2373"/>
        <item x="4150"/>
        <item x="2596"/>
        <item x="4151"/>
        <item x="4149"/>
        <item x="6484"/>
        <item x="4152"/>
        <item x="6678"/>
        <item x="896"/>
        <item x="4153"/>
        <item x="7131"/>
        <item x="7132"/>
        <item x="6485"/>
        <item x="4154"/>
        <item x="4155"/>
        <item x="2182"/>
        <item x="4028"/>
        <item x="2374"/>
        <item x="5149"/>
        <item x="7861"/>
        <item x="386"/>
        <item x="6679"/>
        <item x="4425"/>
        <item x="2375"/>
        <item x="1336"/>
        <item x="3578"/>
        <item x="7588"/>
        <item x="6898"/>
        <item x="1693"/>
        <item x="3815"/>
        <item x="3579"/>
        <item x="6137"/>
        <item x="4608"/>
        <item x="7363"/>
        <item x="1957"/>
        <item x="1958"/>
        <item x="7133"/>
        <item x="7134"/>
        <item x="303"/>
        <item x="4609"/>
        <item x="4610"/>
        <item x="4611"/>
        <item x="3015"/>
        <item x="3016"/>
        <item x="1899"/>
        <item x="4612"/>
        <item x="3017"/>
        <item x="2183"/>
        <item x="4613"/>
        <item x="1900"/>
        <item x="4614"/>
        <item x="4615"/>
        <item x="159"/>
        <item x="3580"/>
        <item x="1959"/>
        <item x="4029"/>
        <item x="4156"/>
        <item x="7589"/>
        <item x="3816"/>
        <item x="7135"/>
        <item x="7590"/>
        <item x="160"/>
        <item x="7136"/>
        <item x="161"/>
        <item x="7137"/>
        <item x="162"/>
        <item x="163"/>
        <item x="164"/>
        <item x="7138"/>
        <item x="165"/>
        <item x="7139"/>
        <item x="1960"/>
        <item x="1961"/>
        <item x="7140"/>
        <item x="7141"/>
        <item x="166"/>
        <item x="167"/>
        <item x="4700"/>
        <item x="7142"/>
        <item x="7143"/>
        <item x="7144"/>
        <item x="6486"/>
        <item x="168"/>
        <item x="169"/>
        <item x="7145"/>
        <item x="7146"/>
        <item x="170"/>
        <item x="171"/>
        <item x="172"/>
        <item x="173"/>
        <item x="174"/>
        <item x="175"/>
        <item x="176"/>
        <item x="177"/>
        <item x="7147"/>
        <item x="7148"/>
        <item x="7149"/>
        <item x="7150"/>
        <item x="178"/>
        <item x="6487"/>
        <item x="7151"/>
        <item x="7152"/>
        <item x="7153"/>
        <item x="179"/>
        <item x="304"/>
        <item x="305"/>
        <item x="1962"/>
        <item x="1694"/>
        <item x="725"/>
        <item x="306"/>
        <item x="3817"/>
        <item x="4788"/>
        <item x="1207"/>
        <item x="13"/>
        <item x="3581"/>
        <item x="2827"/>
        <item x="6314"/>
        <item x="3582"/>
        <item x="1337"/>
        <item x="4789"/>
        <item x="5976"/>
        <item x="7364"/>
        <item x="7365"/>
        <item x="3018"/>
        <item x="5766"/>
        <item x="479"/>
        <item x="3818"/>
        <item x="3819"/>
        <item x="5767"/>
        <item x="7862"/>
        <item x="897"/>
        <item x="2828"/>
        <item x="5977"/>
        <item x="5978"/>
        <item x="6680"/>
        <item x="2258"/>
        <item x="4790"/>
        <item x="307"/>
        <item x="480"/>
        <item x="726"/>
        <item x="6315"/>
        <item x="3820"/>
        <item x="1338"/>
        <item x="5426"/>
        <item x="1208"/>
        <item x="7591"/>
        <item x="5768"/>
        <item x="14"/>
        <item x="3208"/>
        <item x="5769"/>
        <item x="481"/>
        <item x="1209"/>
        <item x="4791"/>
        <item x="4792"/>
        <item x="1210"/>
        <item x="2829"/>
        <item x="3465"/>
        <item x="5427"/>
        <item x="5428"/>
        <item x="1695"/>
        <item x="482"/>
        <item x="7366"/>
        <item x="7863"/>
        <item x="4426"/>
        <item x="4793"/>
        <item x="1696"/>
        <item x="1339"/>
        <item x="4427"/>
        <item x="5150"/>
        <item x="2597"/>
        <item x="2598"/>
        <item x="5103"/>
        <item x="2259"/>
        <item x="4794"/>
        <item x="7154"/>
        <item x="2376"/>
        <item x="1963"/>
        <item x="2599"/>
        <item x="5979"/>
        <item x="6681"/>
        <item x="180"/>
        <item x="7155"/>
        <item x="2830"/>
        <item x="4795"/>
        <item x="7864"/>
        <item x="3583"/>
        <item x="66"/>
        <item x="727"/>
        <item x="3584"/>
        <item x="3585"/>
        <item x="181"/>
        <item x="898"/>
        <item x="7865"/>
        <item x="1211"/>
        <item x="387"/>
        <item x="3586"/>
        <item x="3587"/>
        <item x="3747"/>
        <item x="4157"/>
        <item x="7866"/>
        <item x="3588"/>
        <item x="6488"/>
        <item x="2600"/>
        <item x="3589"/>
        <item x="7867"/>
        <item x="2601"/>
        <item x="4796"/>
        <item x="6316"/>
        <item x="4701"/>
        <item x="6489"/>
        <item x="6682"/>
        <item x="5015"/>
        <item x="2602"/>
        <item x="483"/>
        <item x="484"/>
        <item x="485"/>
        <item x="2184"/>
        <item x="3590"/>
        <item x="6683"/>
        <item x="6317"/>
        <item x="5429"/>
        <item x="5151"/>
        <item x="2603"/>
        <item x="5152"/>
        <item x="5153"/>
        <item x="4428"/>
        <item x="388"/>
        <item x="4429"/>
        <item x="5980"/>
        <item x="7367"/>
        <item x="5016"/>
        <item x="3821"/>
        <item x="7156"/>
        <item x="5770"/>
        <item x="7368"/>
        <item x="7369"/>
        <item x="3209"/>
        <item x="5430"/>
        <item x="728"/>
        <item x="7370"/>
        <item x="5431"/>
        <item x="67"/>
        <item x="486"/>
        <item x="1697"/>
        <item x="487"/>
        <item x="2260"/>
        <item x="2261"/>
        <item x="5017"/>
        <item x="2913"/>
        <item x="7371"/>
        <item x="7157"/>
        <item x="6138"/>
        <item x="3466"/>
        <item x="5018"/>
        <item x="3591"/>
        <item x="182"/>
        <item x="2604"/>
        <item x="3592"/>
        <item x="3467"/>
        <item x="6490"/>
        <item x="68"/>
        <item x="2377"/>
        <item x="488"/>
        <item x="69"/>
        <item x="7158"/>
        <item x="3822"/>
        <item x="2262"/>
        <item x="7868"/>
        <item x="3593"/>
        <item x="7869"/>
        <item x="4158"/>
        <item x="2605"/>
        <item x="6684"/>
        <item x="4616"/>
        <item x="4159"/>
        <item x="6491"/>
        <item x="7870"/>
        <item x="6139"/>
        <item x="1901"/>
        <item x="6318"/>
        <item x="6899"/>
        <item x="2606"/>
        <item x="899"/>
        <item x="3823"/>
        <item x="1964"/>
        <item x="1965"/>
        <item x="1902"/>
        <item x="4160"/>
        <item x="6492"/>
        <item x="6493"/>
        <item x="1698"/>
        <item x="7871"/>
        <item x="5432"/>
        <item x="4349"/>
        <item x="7592"/>
        <item x="5433"/>
        <item x="4161"/>
        <item x="1340"/>
        <item x="489"/>
        <item x="6494"/>
        <item x="7372"/>
        <item x="5154"/>
        <item x="4430"/>
        <item x="1341"/>
        <item x="2914"/>
        <item x="3824"/>
        <item x="7872"/>
        <item x="4431"/>
        <item x="2607"/>
        <item x="6140"/>
        <item x="6236"/>
        <item x="6237"/>
        <item x="7593"/>
        <item x="7594"/>
        <item x="5771"/>
        <item x="5981"/>
        <item x="3210"/>
        <item x="7595"/>
        <item x="7596"/>
        <item x="5434"/>
        <item x="5982"/>
        <item x="2263"/>
        <item x="5983"/>
        <item x="1342"/>
        <item x="6685"/>
        <item x="3594"/>
        <item x="1699"/>
        <item x="900"/>
        <item x="901"/>
        <item x="4432"/>
        <item x="2608"/>
        <item x="6319"/>
        <item x="7873"/>
        <item x="3019"/>
        <item x="2378"/>
        <item x="3211"/>
        <item x="2379"/>
        <item x="2380"/>
        <item x="5435"/>
        <item x="6900"/>
        <item x="5436"/>
        <item x="5155"/>
        <item x="6238"/>
        <item x="2381"/>
        <item x="6686"/>
        <item x="5324"/>
        <item x="7159"/>
        <item x="7160"/>
        <item x="1343"/>
        <item x="3748"/>
        <item x="6320"/>
        <item x="4433"/>
        <item x="2185"/>
        <item x="3212"/>
        <item x="7874"/>
        <item x="490"/>
        <item x="7875"/>
        <item x="4702"/>
        <item x="1344"/>
        <item x="3749"/>
        <item x="7161"/>
        <item x="4797"/>
        <item x="6687"/>
        <item x="4350"/>
        <item x="7876"/>
        <item x="7597"/>
        <item x="7877"/>
        <item x="6321"/>
        <item x="3825"/>
        <item x="4617"/>
        <item x="491"/>
        <item x="1345"/>
        <item x="4798"/>
        <item x="6141"/>
        <item x="6901"/>
        <item x="729"/>
        <item x="7162"/>
        <item x="4799"/>
        <item x="3826"/>
        <item x="6902"/>
        <item x="183"/>
        <item x="3020"/>
        <item x="3213"/>
        <item x="4434"/>
        <item x="7878"/>
        <item x="7373"/>
        <item x="5156"/>
        <item x="7598"/>
        <item x="3827"/>
        <item x="5157"/>
        <item x="1346"/>
        <item x="4800"/>
        <item x="1212"/>
        <item x="6495"/>
        <item x="5437"/>
        <item x="5772"/>
        <item x="2264"/>
        <item x="4162"/>
        <item x="2265"/>
        <item x="2609"/>
        <item x="1966"/>
        <item x="4801"/>
        <item x="4435"/>
        <item x="3214"/>
        <item x="902"/>
        <item x="7879"/>
        <item x="6903"/>
        <item x="5773"/>
        <item x="7599"/>
        <item x="6904"/>
        <item x="1700"/>
        <item x="3828"/>
        <item x="1347"/>
        <item x="5438"/>
        <item x="730"/>
        <item x="5439"/>
        <item x="731"/>
        <item x="1701"/>
        <item x="5440"/>
        <item x="6905"/>
        <item x="2915"/>
        <item x="2916"/>
        <item x="492"/>
        <item x="6142"/>
        <item x="493"/>
        <item x="494"/>
        <item x="3468"/>
        <item x="5984"/>
        <item x="2082"/>
        <item x="1348"/>
        <item x="2083"/>
        <item x="7374"/>
        <item x="7375"/>
        <item x="5774"/>
        <item x="1702"/>
        <item x="495"/>
        <item x="4163"/>
        <item x="7880"/>
        <item x="2186"/>
        <item x="6688"/>
        <item x="6496"/>
        <item x="4030"/>
        <item x="389"/>
        <item x="390"/>
        <item x="4802"/>
        <item x="6322"/>
        <item x="6323"/>
        <item x="903"/>
        <item x="904"/>
        <item x="4436"/>
        <item x="5441"/>
        <item x="1703"/>
        <item x="7376"/>
        <item x="3829"/>
        <item x="3830"/>
        <item x="5442"/>
        <item x="905"/>
        <item x="2084"/>
        <item x="3831"/>
        <item x="1704"/>
        <item x="1705"/>
        <item x="3021"/>
        <item x="1706"/>
        <item x="4437"/>
        <item x="2610"/>
        <item x="3022"/>
        <item x="1903"/>
        <item x="4803"/>
        <item x="7881"/>
        <item x="3023"/>
        <item x="3469"/>
        <item x="5775"/>
        <item x="6689"/>
        <item x="906"/>
        <item x="6497"/>
        <item x="5985"/>
        <item x="5158"/>
        <item x="3024"/>
        <item x="6690"/>
        <item x="732"/>
        <item x="6691"/>
        <item x="3470"/>
        <item x="4703"/>
        <item x="6324"/>
        <item x="7882"/>
        <item x="7883"/>
        <item x="7884"/>
        <item x="5325"/>
        <item x="3595"/>
        <item x="907"/>
        <item x="2611"/>
        <item x="908"/>
        <item x="909"/>
        <item x="910"/>
        <item x="733"/>
        <item x="6906"/>
        <item x="1349"/>
        <item x="6907"/>
        <item x="3025"/>
        <item x="1967"/>
        <item x="911"/>
        <item x="7163"/>
        <item x="185"/>
        <item x="184"/>
        <item x="912"/>
        <item x="7885"/>
        <item x="6692"/>
        <item x="2612"/>
        <item x="913"/>
        <item x="186"/>
        <item x="6325"/>
        <item x="5443"/>
        <item x="5444"/>
        <item x="3750"/>
        <item x="5019"/>
        <item x="5445"/>
        <item x="2917"/>
        <item x="5446"/>
        <item x="5159"/>
        <item x="6908"/>
        <item x="5447"/>
        <item x="3832"/>
        <item x="1707"/>
        <item x="734"/>
        <item x="7600"/>
        <item x="2085"/>
        <item x="6693"/>
        <item x="4164"/>
        <item x="6909"/>
        <item x="6694"/>
        <item x="6910"/>
        <item x="2086"/>
        <item x="6695"/>
        <item x="2266"/>
        <item x="6498"/>
        <item x="4438"/>
        <item x="7601"/>
        <item x="6143"/>
        <item x="5326"/>
        <item x="4031"/>
        <item x="2267"/>
        <item x="6499"/>
        <item x="1708"/>
        <item x="6696"/>
        <item x="2613"/>
        <item x="6144"/>
        <item x="735"/>
        <item x="3751"/>
        <item x="7377"/>
        <item x="3833"/>
        <item x="2614"/>
        <item x="2615"/>
        <item x="187"/>
        <item x="15"/>
        <item x="2382"/>
        <item x="7886"/>
        <item x="1350"/>
        <item x="4032"/>
        <item x="5448"/>
        <item x="1709"/>
        <item x="3215"/>
        <item x="6911"/>
        <item x="736"/>
        <item x="3216"/>
        <item x="3471"/>
        <item x="4618"/>
        <item x="2383"/>
        <item x="2384"/>
        <item x="914"/>
        <item x="3217"/>
        <item x="2616"/>
        <item x="3596"/>
        <item x="2918"/>
        <item x="188"/>
        <item x="5449"/>
        <item x="5776"/>
        <item x="3834"/>
        <item x="5327"/>
        <item x="1710"/>
        <item x="4439"/>
        <item x="3472"/>
        <item x="1351"/>
        <item x="3835"/>
        <item x="2087"/>
        <item x="2088"/>
        <item x="7378"/>
        <item x="3597"/>
        <item x="7164"/>
        <item x="2385"/>
        <item x="4704"/>
        <item x="3026"/>
        <item x="2617"/>
        <item x="5986"/>
        <item x="6912"/>
        <item x="3598"/>
        <item x="7379"/>
        <item x="2386"/>
        <item x="496"/>
        <item x="5987"/>
        <item x="7165"/>
        <item x="391"/>
        <item x="3599"/>
        <item x="6239"/>
        <item x="5450"/>
        <item x="497"/>
        <item x="6326"/>
        <item x="4165"/>
        <item x="4033"/>
        <item x="4440"/>
        <item x="2618"/>
        <item x="915"/>
        <item x="7166"/>
        <item x="1968"/>
        <item x="3600"/>
        <item x="5328"/>
        <item x="392"/>
        <item x="393"/>
        <item x="1352"/>
        <item x="3027"/>
        <item x="5451"/>
        <item x="4619"/>
        <item x="4620"/>
        <item x="7380"/>
        <item x="5988"/>
        <item x="308"/>
        <item x="6500"/>
        <item x="916"/>
        <item x="917"/>
        <item x="3218"/>
        <item x="1353"/>
        <item x="5452"/>
        <item x="5453"/>
        <item x="5777"/>
        <item x="2619"/>
        <item x="3219"/>
        <item x="5454"/>
        <item x="5455"/>
        <item x="6697"/>
        <item x="6145"/>
        <item x="5778"/>
        <item x="498"/>
        <item x="309"/>
        <item x="918"/>
        <item x="189"/>
        <item x="6698"/>
        <item x="2919"/>
        <item x="6699"/>
        <item x="2387"/>
        <item x="2388"/>
        <item x="6146"/>
        <item x="6700"/>
        <item x="6327"/>
        <item x="2389"/>
        <item x="1711"/>
        <item x="3028"/>
        <item x="5989"/>
        <item x="2390"/>
        <item x="1712"/>
        <item x="3473"/>
        <item x="2391"/>
        <item x="2392"/>
        <item x="2393"/>
        <item x="2187"/>
        <item x="4621"/>
        <item x="5329"/>
        <item x="7602"/>
        <item x="6701"/>
        <item x="2394"/>
        <item x="7603"/>
        <item x="6501"/>
        <item x="4804"/>
        <item x="6502"/>
        <item x="3752"/>
        <item x="3601"/>
        <item x="2268"/>
        <item x="3602"/>
        <item x="919"/>
        <item x="3029"/>
        <item x="737"/>
        <item x="5160"/>
        <item x="2620"/>
        <item x="920"/>
        <item x="6328"/>
        <item x="4441"/>
        <item x="5779"/>
        <item x="6329"/>
        <item x="2920"/>
        <item x="3030"/>
        <item x="4705"/>
        <item x="394"/>
        <item x="1354"/>
        <item x="7604"/>
        <item x="1713"/>
        <item x="5456"/>
        <item x="5020"/>
        <item x="5021"/>
        <item x="4351"/>
        <item x="5022"/>
        <item x="2269"/>
        <item x="7605"/>
        <item x="310"/>
        <item x="2395"/>
        <item x="5780"/>
        <item x="4034"/>
        <item x="1714"/>
        <item x="2188"/>
        <item x="7167"/>
        <item x="4805"/>
        <item x="4806"/>
        <item x="1355"/>
        <item x="1356"/>
        <item x="70"/>
        <item x="7168"/>
        <item x="4035"/>
        <item x="921"/>
        <item x="5990"/>
        <item x="2396"/>
        <item x="2189"/>
        <item x="1357"/>
        <item x="1358"/>
        <item x="499"/>
        <item x="5161"/>
        <item x="1359"/>
        <item x="6913"/>
        <item x="922"/>
        <item x="3221"/>
        <item x="7887"/>
        <item x="7888"/>
        <item x="2342"/>
        <item x="7169"/>
        <item x="2190"/>
        <item x="923"/>
        <item x="6914"/>
        <item x="3836"/>
        <item x="6147"/>
        <item x="738"/>
        <item x="2270"/>
        <item x="4036"/>
        <item x="7381"/>
        <item x="5457"/>
        <item x="6915"/>
        <item x="2191"/>
        <item x="3837"/>
        <item x="2271"/>
        <item x="6916"/>
        <item x="5458"/>
        <item x="5459"/>
        <item x="5781"/>
        <item x="1715"/>
        <item x="739"/>
        <item x="2397"/>
        <item x="6330"/>
        <item x="2398"/>
        <item x="6331"/>
        <item x="4622"/>
        <item x="395"/>
        <item x="500"/>
        <item x="1360"/>
        <item x="6917"/>
        <item x="7170"/>
        <item x="2921"/>
        <item x="6148"/>
        <item x="5162"/>
        <item x="3838"/>
        <item x="2922"/>
        <item x="3839"/>
        <item x="4706"/>
        <item x="4623"/>
        <item x="4624"/>
        <item x="3474"/>
        <item x="5023"/>
        <item x="2089"/>
        <item x="3840"/>
        <item x="3222"/>
        <item x="4625"/>
        <item x="5460"/>
        <item x="5991"/>
        <item x="1716"/>
        <item x="6918"/>
        <item x="1717"/>
        <item x="3223"/>
        <item x="4626"/>
        <item x="6332"/>
        <item x="4627"/>
        <item x="1718"/>
        <item x="6149"/>
        <item x="6919"/>
        <item x="4442"/>
        <item x="7171"/>
        <item x="7172"/>
        <item x="2399"/>
        <item x="1719"/>
        <item x="1720"/>
        <item x="740"/>
        <item x="2400"/>
        <item x="2401"/>
        <item x="2402"/>
        <item x="2403"/>
        <item x="71"/>
        <item x="72"/>
        <item x="2404"/>
        <item x="1723"/>
        <item x="1724"/>
        <item x="741"/>
        <item x="3224"/>
        <item x="73"/>
        <item x="1721"/>
        <item x="5461"/>
        <item x="1722"/>
        <item x="501"/>
        <item x="6920"/>
        <item x="7606"/>
        <item x="7607"/>
        <item x="74"/>
        <item x="2405"/>
        <item x="502"/>
        <item x="7382"/>
        <item x="1725"/>
        <item x="503"/>
        <item x="3603"/>
        <item x="1361"/>
        <item x="1362"/>
        <item x="4807"/>
        <item x="6702"/>
        <item x="4808"/>
        <item x="6503"/>
        <item x="504"/>
        <item x="1726"/>
        <item x="5462"/>
        <item x="7173"/>
        <item x="5782"/>
        <item x="396"/>
        <item x="7889"/>
        <item x="3225"/>
        <item x="2621"/>
        <item x="924"/>
        <item x="190"/>
        <item x="1727"/>
        <item x="5992"/>
        <item x="2090"/>
        <item x="3475"/>
        <item x="3031"/>
        <item x="2406"/>
        <item x="7890"/>
        <item x="3226"/>
        <item x="7891"/>
        <item x="3604"/>
        <item x="3605"/>
        <item x="6703"/>
        <item x="7892"/>
        <item x="3606"/>
        <item x="6704"/>
        <item x="3607"/>
        <item x="2622"/>
        <item x="1969"/>
        <item x="191"/>
        <item x="192"/>
        <item x="925"/>
        <item x="4166"/>
        <item x="3753"/>
        <item x="1363"/>
        <item x="5463"/>
        <item x="5464"/>
        <item x="505"/>
        <item x="4037"/>
        <item x="1904"/>
        <item x="3227"/>
        <item x="4167"/>
        <item x="926"/>
        <item x="2923"/>
        <item x="927"/>
        <item x="928"/>
        <item x="6705"/>
        <item x="929"/>
        <item x="930"/>
        <item x="931"/>
        <item x="4168"/>
        <item x="932"/>
        <item x="933"/>
        <item x="2623"/>
        <item x="934"/>
        <item x="935"/>
        <item x="1970"/>
        <item x="936"/>
        <item x="937"/>
        <item x="4169"/>
        <item x="1971"/>
        <item x="4170"/>
        <item x="1972"/>
        <item x="7174"/>
        <item x="2624"/>
        <item x="938"/>
        <item x="7175"/>
        <item x="6706"/>
        <item x="4171"/>
        <item x="939"/>
        <item x="6504"/>
        <item x="940"/>
        <item x="941"/>
        <item x="6707"/>
        <item x="6708"/>
        <item x="7176"/>
        <item x="3608"/>
        <item x="3609"/>
        <item x="1364"/>
        <item x="5163"/>
        <item x="742"/>
        <item x="6150"/>
        <item x="1365"/>
        <item x="3841"/>
        <item x="3228"/>
        <item x="6333"/>
        <item x="7893"/>
        <item x="3610"/>
        <item x="6151"/>
        <item x="6152"/>
        <item x="6153"/>
        <item x="3032"/>
        <item x="2407"/>
        <item x="5465"/>
        <item x="5783"/>
        <item x="6334"/>
        <item x="2408"/>
        <item x="6921"/>
        <item x="2409"/>
        <item x="6154"/>
        <item x="4038"/>
        <item x="1973"/>
        <item x="2410"/>
        <item x="3611"/>
        <item x="4809"/>
        <item x="3229"/>
        <item x="6335"/>
        <item x="5466"/>
        <item x="5164"/>
        <item x="7383"/>
        <item x="5024"/>
        <item x="5025"/>
        <item x="3033"/>
        <item x="3842"/>
        <item x="5165"/>
        <item x="7384"/>
        <item x="7608"/>
        <item x="1366"/>
        <item x="3843"/>
        <item x="1367"/>
        <item x="5166"/>
        <item x="1368"/>
        <item x="5167"/>
        <item x="1369"/>
        <item x="1370"/>
        <item x="397"/>
        <item x="7385"/>
        <item x="5026"/>
        <item x="311"/>
        <item x="5784"/>
        <item x="4352"/>
        <item x="2192"/>
        <item x="7386"/>
        <item x="3844"/>
        <item x="3845"/>
        <item x="7387"/>
        <item x="7609"/>
        <item x="1371"/>
        <item x="5785"/>
        <item x="7388"/>
        <item x="5168"/>
        <item x="7389"/>
        <item x="7610"/>
        <item x="7390"/>
        <item x="7391"/>
        <item x="3846"/>
        <item x="398"/>
        <item x="7392"/>
        <item x="5786"/>
        <item x="5787"/>
        <item x="3847"/>
        <item x="2091"/>
        <item x="4353"/>
        <item x="7611"/>
        <item x="7393"/>
        <item x="5993"/>
        <item x="743"/>
        <item x="7177"/>
        <item x="7178"/>
        <item x="1974"/>
        <item x="6505"/>
        <item x="5330"/>
        <item x="193"/>
        <item x="75"/>
        <item x="7179"/>
        <item x="1975"/>
        <item x="4172"/>
        <item x="1372"/>
        <item x="1373"/>
        <item x="6922"/>
        <item x="4039"/>
        <item x="6155"/>
        <item x="4040"/>
        <item x="7612"/>
        <item x="3848"/>
        <item x="3849"/>
        <item x="6923"/>
        <item x="1374"/>
        <item x="506"/>
        <item x="3850"/>
        <item x="1728"/>
        <item x="2272"/>
        <item x="1729"/>
        <item x="5788"/>
        <item x="6924"/>
        <item x="6709"/>
        <item x="2273"/>
        <item x="4707"/>
        <item x="7394"/>
        <item x="1375"/>
        <item x="6710"/>
        <item x="5027"/>
        <item x="6711"/>
        <item x="2625"/>
        <item x="5994"/>
        <item x="2626"/>
        <item x="4810"/>
        <item x="3230"/>
        <item x="3231"/>
        <item x="3034"/>
        <item x="5995"/>
        <item x="4443"/>
        <item x="76"/>
        <item x="5028"/>
        <item x="942"/>
        <item x="3232"/>
        <item x="6336"/>
        <item x="5467"/>
        <item x="507"/>
        <item x="6337"/>
        <item x="2274"/>
        <item x="4444"/>
        <item x="943"/>
        <item x="7180"/>
        <item x="944"/>
        <item x="5331"/>
        <item x="2275"/>
        <item x="5468"/>
        <item x="7613"/>
        <item x="7614"/>
        <item x="5469"/>
        <item x="1730"/>
        <item x="5789"/>
        <item x="5790"/>
        <item x="1376"/>
        <item x="7615"/>
        <item x="6712"/>
        <item x="5470"/>
        <item x="6925"/>
        <item x="1377"/>
        <item x="3476"/>
        <item x="5471"/>
        <item x="4354"/>
        <item x="5169"/>
        <item x="945"/>
        <item x="4173"/>
        <item x="4445"/>
        <item x="7894"/>
        <item x="6926"/>
        <item x="5170"/>
        <item x="2411"/>
        <item x="1976"/>
        <item x="5996"/>
        <item x="7895"/>
        <item x="4174"/>
        <item x="2627"/>
        <item x="7395"/>
        <item x="4355"/>
        <item x="5472"/>
        <item x="7896"/>
        <item x="2173"/>
        <item x="4708"/>
        <item x="5171"/>
        <item x="5172"/>
        <item x="5473"/>
        <item x="3612"/>
        <item x="508"/>
        <item x="5029"/>
        <item x="4356"/>
        <item x="5791"/>
        <item x="4446"/>
        <item x="3035"/>
        <item x="3233"/>
        <item x="744"/>
        <item x="7181"/>
        <item x="7182"/>
        <item x="3234"/>
        <item x="7183"/>
        <item x="312"/>
        <item x="7184"/>
        <item x="3613"/>
        <item x="1905"/>
        <item x="4041"/>
        <item x="1977"/>
        <item x="2412"/>
        <item x="3235"/>
        <item x="2924"/>
        <item x="4042"/>
        <item x="3236"/>
        <item x="3036"/>
        <item x="3614"/>
        <item x="77"/>
        <item x="4447"/>
        <item x="1906"/>
        <item x="7897"/>
        <item x="313"/>
        <item x="7185"/>
        <item x="7898"/>
        <item x="1978"/>
        <item x="1979"/>
        <item x="3851"/>
        <item x="6927"/>
        <item x="3477"/>
        <item x="6928"/>
        <item x="7186"/>
        <item x="2413"/>
        <item x="3037"/>
        <item x="1378"/>
        <item x="5997"/>
        <item x="6338"/>
        <item x="4448"/>
        <item x="2414"/>
        <item x="2092"/>
        <item x="3237"/>
        <item x="7396"/>
        <item x="6339"/>
        <item x="7397"/>
        <item x="6340"/>
        <item x="5998"/>
        <item x="3038"/>
        <item x="509"/>
        <item x="1379"/>
        <item x="1731"/>
        <item x="5474"/>
        <item x="1380"/>
        <item x="1381"/>
        <item x="5792"/>
        <item x="2093"/>
        <item x="3852"/>
        <item x="3853"/>
        <item x="7899"/>
        <item x="7900"/>
        <item x="3238"/>
        <item x="1980"/>
        <item x="4811"/>
        <item x="5475"/>
        <item x="1981"/>
        <item x="4812"/>
        <item x="6341"/>
        <item x="4813"/>
        <item x="3239"/>
        <item x="6929"/>
        <item x="1382"/>
        <item x="3240"/>
        <item x="5999"/>
        <item x="6342"/>
        <item x="510"/>
        <item x="5173"/>
        <item x="2628"/>
        <item x="7398"/>
        <item x="3854"/>
        <item x="2925"/>
        <item x="5476"/>
        <item x="3754"/>
        <item x="4175"/>
        <item x="4814"/>
        <item x="7901"/>
        <item x="4176"/>
        <item x="6000"/>
        <item x="399"/>
        <item x="314"/>
        <item x="6930"/>
        <item x="4449"/>
        <item x="3241"/>
        <item x="6931"/>
        <item x="5174"/>
        <item x="5793"/>
        <item x="7616"/>
        <item x="5794"/>
        <item x="5477"/>
        <item x="194"/>
        <item x="7902"/>
        <item x="6713"/>
        <item x="5795"/>
        <item x="7903"/>
        <item x="745"/>
        <item x="7187"/>
        <item x="7399"/>
        <item x="7400"/>
        <item x="3242"/>
        <item x="1383"/>
        <item x="3039"/>
        <item x="3040"/>
        <item x="3243"/>
        <item x="4177"/>
        <item x="4628"/>
        <item x="2276"/>
        <item x="2629"/>
        <item x="5030"/>
        <item x="511"/>
        <item x="2094"/>
        <item x="4178"/>
        <item x="512"/>
        <item x="1732"/>
        <item x="513"/>
        <item x="5796"/>
        <item x="4450"/>
        <item x="4451"/>
        <item x="5175"/>
        <item x="946"/>
        <item x="6506"/>
        <item x="947"/>
        <item x="4629"/>
        <item x="5478"/>
        <item x="4452"/>
        <item x="4453"/>
        <item x="4454"/>
        <item x="4455"/>
        <item x="3041"/>
        <item x="2630"/>
        <item x="400"/>
        <item x="3615"/>
        <item x="4179"/>
        <item x="4630"/>
        <item x="2095"/>
        <item x="4631"/>
        <item x="4180"/>
        <item x="5797"/>
        <item x="1384"/>
        <item x="3244"/>
        <item x="3245"/>
        <item x="6507"/>
        <item x="195"/>
        <item x="3855"/>
        <item x="5176"/>
        <item x="3246"/>
        <item x="1907"/>
        <item x="2193"/>
        <item x="1733"/>
        <item x="3755"/>
        <item x="6508"/>
        <item x="6156"/>
        <item x="514"/>
        <item x="6932"/>
        <item x="7904"/>
        <item x="1385"/>
        <item x="7617"/>
        <item x="3247"/>
        <item x="948"/>
        <item x="6714"/>
        <item x="7188"/>
        <item x="949"/>
        <item x="6509"/>
        <item x="3856"/>
        <item x="4181"/>
        <item x="2631"/>
        <item x="7401"/>
        <item x="2277"/>
        <item x="2194"/>
        <item x="746"/>
        <item x="5479"/>
        <item x="5177"/>
        <item x="6001"/>
        <item x="3248"/>
        <item x="4815"/>
        <item x="6002"/>
        <item x="7618"/>
        <item x="4357"/>
        <item x="1734"/>
        <item x="6157"/>
        <item x="6158"/>
        <item x="2278"/>
        <item x="6003"/>
        <item x="2632"/>
        <item x="6510"/>
        <item x="747"/>
        <item x="6159"/>
        <item x="4456"/>
        <item x="6004"/>
        <item x="6933"/>
        <item x="5798"/>
        <item x="2926"/>
        <item x="2096"/>
        <item x="7402"/>
        <item x="7619"/>
        <item x="6160"/>
        <item x="78"/>
        <item x="748"/>
        <item x="3478"/>
        <item x="5031"/>
        <item x="3479"/>
        <item x="3480"/>
        <item x="4816"/>
        <item x="6715"/>
        <item x="1982"/>
        <item x="3042"/>
        <item x="4632"/>
        <item x="7189"/>
        <item x="3043"/>
        <item x="2927"/>
        <item x="3857"/>
        <item x="1386"/>
        <item x="2279"/>
        <item x="401"/>
        <item x="2097"/>
        <item x="6716"/>
        <item x="6343"/>
        <item x="4457"/>
        <item x="4358"/>
        <item x="3756"/>
        <item x="1983"/>
        <item x="7905"/>
        <item x="7620"/>
        <item x="7190"/>
        <item x="79"/>
        <item x="6344"/>
        <item x="1387"/>
        <item x="5332"/>
        <item x="1984"/>
        <item x="196"/>
        <item x="2928"/>
        <item x="5799"/>
        <item x="5333"/>
        <item x="6511"/>
        <item x="3858"/>
        <item x="2633"/>
        <item x="515"/>
        <item x="6717"/>
        <item x="197"/>
        <item x="749"/>
        <item x="5480"/>
        <item x="6718"/>
        <item x="2634"/>
        <item x="1735"/>
        <item x="3859"/>
        <item x="5032"/>
        <item x="7906"/>
        <item x="6719"/>
        <item x="4458"/>
        <item x="7907"/>
        <item x="950"/>
        <item x="4182"/>
        <item x="6345"/>
        <item x="5178"/>
        <item x="3860"/>
        <item x="3861"/>
        <item x="7403"/>
        <item x="5800"/>
        <item x="3249"/>
        <item x="1388"/>
        <item x="7621"/>
        <item x="3862"/>
        <item x="6720"/>
        <item x="7622"/>
        <item x="1389"/>
        <item x="5481"/>
        <item x="6346"/>
        <item x="7623"/>
        <item x="6721"/>
        <item x="402"/>
        <item x="7624"/>
        <item x="5801"/>
        <item x="2415"/>
        <item x="7404"/>
        <item x="7908"/>
        <item x="6934"/>
        <item x="6161"/>
        <item x="6722"/>
        <item x="6347"/>
        <item x="1390"/>
        <item x="2416"/>
        <item x="4633"/>
        <item x="6723"/>
        <item x="5802"/>
        <item x="1391"/>
        <item x="4634"/>
        <item x="315"/>
        <item x="4635"/>
        <item x="3044"/>
        <item x="516"/>
        <item x="6724"/>
        <item x="1985"/>
        <item x="3045"/>
        <item x="3046"/>
        <item x="7191"/>
        <item x="2280"/>
        <item x="1736"/>
        <item x="3481"/>
        <item x="3482"/>
        <item x="3483"/>
        <item x="6512"/>
        <item x="5334"/>
        <item x="7405"/>
        <item x="2281"/>
        <item x="4636"/>
        <item x="6005"/>
        <item x="4459"/>
        <item x="2929"/>
        <item x="7192"/>
        <item x="316"/>
        <item x="2635"/>
        <item x="7909"/>
        <item x="6006"/>
        <item x="3047"/>
        <item x="2636"/>
        <item x="198"/>
        <item x="199"/>
        <item x="2831"/>
        <item x="403"/>
        <item x="5179"/>
        <item x="5180"/>
        <item x="3048"/>
        <item x="3049"/>
        <item x="3757"/>
        <item x="3050"/>
        <item x="1737"/>
        <item x="6513"/>
        <item x="200"/>
        <item x="1213"/>
        <item x="1738"/>
        <item x="4817"/>
        <item x="3863"/>
        <item x="6348"/>
        <item x="6349"/>
        <item x="4818"/>
        <item x="517"/>
        <item x="3051"/>
        <item x="3052"/>
        <item x="1214"/>
        <item x="5482"/>
        <item x="2282"/>
        <item x="3053"/>
        <item x="201"/>
        <item x="7193"/>
        <item x="5803"/>
        <item x="6935"/>
        <item x="3054"/>
        <item x="750"/>
        <item x="751"/>
        <item x="4819"/>
        <item x="4820"/>
        <item x="5804"/>
        <item x="518"/>
        <item x="2832"/>
        <item x="519"/>
        <item x="2195"/>
        <item x="5483"/>
        <item x="5484"/>
        <item x="7194"/>
        <item x="6162"/>
        <item x="2196"/>
        <item x="6936"/>
        <item x="951"/>
        <item x="5335"/>
        <item x="3250"/>
        <item x="3055"/>
        <item x="5181"/>
        <item x="6514"/>
        <item x="2283"/>
        <item x="1215"/>
        <item x="3056"/>
        <item x="3251"/>
        <item x="5805"/>
        <item x="6350"/>
        <item x="1216"/>
        <item x="4821"/>
        <item x="6163"/>
        <item x="2833"/>
        <item x="3758"/>
        <item x="7910"/>
        <item x="5485"/>
        <item x="6725"/>
        <item x="1217"/>
        <item x="16"/>
        <item x="80"/>
        <item x="202"/>
        <item x="17"/>
        <item x="203"/>
        <item x="2834"/>
        <item x="2835"/>
        <item x="2836"/>
        <item x="4822"/>
        <item x="7195"/>
        <item x="1739"/>
        <item x="1218"/>
        <item x="18"/>
        <item x="3252"/>
        <item x="7911"/>
        <item x="7196"/>
        <item x="5486"/>
        <item x="5487"/>
        <item x="7912"/>
        <item x="5806"/>
        <item x="5488"/>
        <item x="5489"/>
        <item x="7406"/>
        <item x="2197"/>
        <item x="3484"/>
        <item x="5490"/>
        <item x="3864"/>
        <item x="5807"/>
        <item x="1392"/>
        <item x="6007"/>
        <item x="5491"/>
        <item x="4823"/>
        <item x="7197"/>
        <item x="2417"/>
        <item x="318"/>
        <item x="7198"/>
        <item x="7625"/>
        <item x="2098"/>
        <item x="6008"/>
        <item x="5033"/>
        <item x="752"/>
        <item x="7913"/>
        <item x="1219"/>
        <item x="4824"/>
        <item x="3865"/>
        <item x="1220"/>
        <item x="4825"/>
        <item x="7914"/>
        <item x="1221"/>
        <item x="2837"/>
        <item x="2838"/>
        <item x="19"/>
        <item x="20"/>
        <item x="1222"/>
        <item x="4826"/>
        <item x="6937"/>
        <item x="3485"/>
        <item x="2637"/>
        <item x="2099"/>
        <item x="6938"/>
        <item x="5808"/>
        <item x="6939"/>
        <item x="3253"/>
        <item x="4043"/>
        <item x="5809"/>
        <item x="3254"/>
        <item x="7915"/>
        <item x="3866"/>
        <item x="5810"/>
        <item x="3255"/>
        <item x="3759"/>
        <item x="4460"/>
        <item x="6726"/>
        <item x="6727"/>
        <item x="1740"/>
        <item x="5492"/>
        <item x="3057"/>
        <item x="5034"/>
        <item x="7407"/>
        <item x="2839"/>
        <item x="4827"/>
        <item x="1986"/>
        <item x="5493"/>
        <item x="7626"/>
        <item x="1987"/>
        <item x="753"/>
        <item x="754"/>
        <item x="755"/>
        <item x="952"/>
        <item x="6164"/>
        <item x="4828"/>
        <item x="5494"/>
        <item x="6351"/>
        <item x="2198"/>
        <item x="6352"/>
        <item x="4044"/>
        <item x="1908"/>
        <item x="2199"/>
        <item x="2638"/>
        <item x="5495"/>
        <item x="5182"/>
        <item x="1393"/>
        <item x="3256"/>
        <item x="520"/>
        <item x="1394"/>
        <item x="5183"/>
        <item x="1395"/>
        <item x="6940"/>
        <item x="5811"/>
        <item x="3257"/>
        <item x="4183"/>
        <item x="6515"/>
        <item x="953"/>
        <item x="3616"/>
        <item x="2639"/>
        <item x="2640"/>
        <item x="4184"/>
        <item x="4829"/>
        <item x="954"/>
        <item x="955"/>
        <item x="6941"/>
        <item x="3258"/>
        <item x="3617"/>
        <item x="3618"/>
        <item x="4185"/>
        <item x="956"/>
        <item x="4186"/>
        <item x="4830"/>
        <item x="3760"/>
        <item x="6165"/>
        <item x="6353"/>
        <item x="1396"/>
        <item x="4637"/>
        <item x="6728"/>
        <item x="4831"/>
        <item x="4187"/>
        <item x="4188"/>
        <item x="7199"/>
        <item x="6009"/>
        <item x="3619"/>
        <item x="5336"/>
        <item x="6942"/>
        <item x="4461"/>
        <item x="3259"/>
        <item x="7200"/>
        <item x="4832"/>
        <item x="4833"/>
        <item x="4834"/>
        <item x="4835"/>
        <item x="1223"/>
        <item x="1224"/>
        <item x="4836"/>
        <item x="4837"/>
        <item x="6010"/>
        <item x="4838"/>
        <item x="2840"/>
        <item x="4839"/>
        <item x="4840"/>
        <item x="7916"/>
        <item x="3867"/>
        <item x="204"/>
        <item x="3620"/>
        <item x="4841"/>
        <item x="6516"/>
        <item x="205"/>
        <item x="3621"/>
        <item x="1988"/>
        <item x="2641"/>
        <item x="4638"/>
        <item x="7627"/>
        <item x="7628"/>
        <item x="7917"/>
        <item x="4189"/>
        <item x="6240"/>
        <item x="6517"/>
        <item x="7201"/>
        <item x="7202"/>
        <item x="7918"/>
        <item x="7919"/>
        <item x="6518"/>
        <item x="3761"/>
        <item x="319"/>
        <item x="2284"/>
        <item x="81"/>
        <item x="756"/>
        <item x="7629"/>
        <item x="2930"/>
        <item x="2200"/>
        <item x="3058"/>
        <item x="7630"/>
        <item x="7631"/>
        <item x="3762"/>
        <item x="7632"/>
        <item x="6729"/>
        <item x="2285"/>
        <item x="957"/>
        <item x="958"/>
        <item x="4190"/>
        <item x="6519"/>
        <item x="2642"/>
        <item x="6520"/>
        <item x="1989"/>
        <item x="7633"/>
        <item x="7920"/>
        <item x="320"/>
        <item x="206"/>
        <item x="321"/>
        <item x="5104"/>
        <item x="3622"/>
        <item x="2286"/>
        <item x="4842"/>
        <item x="2643"/>
        <item x="6521"/>
        <item x="521"/>
        <item x="4191"/>
        <item x="5496"/>
        <item x="959"/>
        <item x="960"/>
        <item x="7203"/>
        <item x="2644"/>
        <item x="3868"/>
        <item x="4359"/>
        <item x="961"/>
        <item x="7408"/>
        <item x="7921"/>
        <item x="7409"/>
        <item x="6011"/>
        <item x="4192"/>
        <item x="207"/>
        <item x="322"/>
        <item x="3059"/>
        <item x="6730"/>
        <item x="962"/>
        <item x="4360"/>
        <item x="7205"/>
        <item x="7204"/>
        <item x="2645"/>
        <item x="3260"/>
        <item x="2931"/>
        <item x="7206"/>
        <item x="2646"/>
        <item x="2647"/>
        <item x="4843"/>
        <item x="7410"/>
        <item x="1397"/>
        <item x="522"/>
        <item x="963"/>
        <item x="3623"/>
        <item x="6012"/>
        <item x="4193"/>
        <item x="3624"/>
        <item x="2648"/>
        <item x="1990"/>
        <item x="5337"/>
        <item x="6522"/>
        <item x="5497"/>
        <item x="3763"/>
        <item x="208"/>
        <item x="6731"/>
        <item x="3764"/>
        <item x="2649"/>
        <item x="5338"/>
        <item x="3060"/>
        <item x="6732"/>
        <item x="7207"/>
        <item x="6733"/>
        <item x="2650"/>
        <item x="4709"/>
        <item x="1225"/>
        <item x="4361"/>
        <item x="6734"/>
        <item x="2287"/>
        <item x="5498"/>
        <item x="3625"/>
        <item x="7922"/>
        <item x="4045"/>
        <item x="404"/>
        <item x="1398"/>
        <item x="964"/>
        <item x="7923"/>
        <item x="5184"/>
        <item x="6354"/>
        <item x="757"/>
        <item x="5499"/>
        <item x="6523"/>
        <item x="3061"/>
        <item x="7924"/>
        <item x="2418"/>
        <item x="5812"/>
        <item x="2419"/>
        <item x="1399"/>
        <item x="6735"/>
        <item x="523"/>
        <item x="4462"/>
        <item x="5500"/>
        <item x="1741"/>
        <item x="1400"/>
        <item x="1401"/>
        <item x="5501"/>
        <item x="5813"/>
        <item x="6355"/>
        <item x="5814"/>
        <item x="7634"/>
        <item x="7635"/>
        <item x="3869"/>
        <item x="1402"/>
        <item x="1403"/>
        <item x="7636"/>
        <item x="4463"/>
        <item x="5185"/>
        <item x="7411"/>
        <item x="524"/>
        <item x="1404"/>
        <item x="6736"/>
        <item x="7637"/>
        <item x="4639"/>
        <item x="4362"/>
        <item x="5186"/>
        <item x="6241"/>
        <item x="2420"/>
        <item x="1226"/>
        <item x="5815"/>
        <item x="3261"/>
        <item x="2932"/>
        <item x="6242"/>
        <item x="3262"/>
        <item x="7925"/>
        <item x="7926"/>
        <item x="6737"/>
        <item x="4640"/>
        <item x="4464"/>
        <item x="758"/>
        <item x="2933"/>
        <item x="6013"/>
        <item x="7412"/>
        <item x="6943"/>
        <item x="82"/>
        <item x="4046"/>
        <item x="4710"/>
        <item x="2201"/>
        <item x="759"/>
        <item x="2421"/>
        <item x="4641"/>
        <item x="5502"/>
        <item x="5816"/>
        <item x="760"/>
        <item x="761"/>
        <item x="2934"/>
        <item x="5817"/>
        <item x="5818"/>
        <item x="525"/>
        <item x="4465"/>
        <item x="7413"/>
        <item x="7638"/>
        <item x="2202"/>
        <item x="1991"/>
        <item x="2203"/>
        <item x="2204"/>
        <item x="3062"/>
        <item x="83"/>
        <item x="84"/>
        <item x="6356"/>
        <item x="1405"/>
        <item x="6357"/>
        <item x="6358"/>
        <item x="1406"/>
        <item x="5503"/>
        <item x="3486"/>
        <item x="3263"/>
        <item x="7639"/>
        <item x="1407"/>
        <item x="3264"/>
        <item x="2422"/>
        <item x="2423"/>
        <item x="5504"/>
        <item x="1408"/>
        <item x="6359"/>
        <item x="3265"/>
        <item x="6360"/>
        <item x="3266"/>
        <item x="1409"/>
        <item x="2424"/>
        <item x="1410"/>
        <item x="3267"/>
        <item x="7414"/>
        <item x="5819"/>
        <item x="6361"/>
        <item x="5820"/>
        <item x="5821"/>
        <item x="5505"/>
        <item x="7208"/>
        <item x="2425"/>
        <item x="6738"/>
        <item x="6739"/>
        <item x="6166"/>
        <item x="526"/>
        <item x="1992"/>
        <item x="5506"/>
        <item x="3870"/>
        <item x="7927"/>
        <item x="7928"/>
        <item x="762"/>
        <item x="6362"/>
        <item x="5187"/>
        <item x="5507"/>
        <item x="7640"/>
        <item x="6740"/>
        <item x="5188"/>
        <item x="7641"/>
        <item x="5822"/>
        <item x="7642"/>
        <item x="5823"/>
        <item x="6741"/>
        <item x="1411"/>
        <item x="7643"/>
        <item x="6363"/>
        <item x="2205"/>
        <item x="5824"/>
        <item x="4466"/>
        <item x="4047"/>
        <item x="2426"/>
        <item x="3626"/>
        <item x="4194"/>
        <item x="4195"/>
        <item x="4844"/>
        <item x="4845"/>
        <item x="2427"/>
        <item x="3063"/>
        <item x="2841"/>
        <item x="323"/>
        <item x="965"/>
        <item x="209"/>
        <item x="1993"/>
        <item x="2842"/>
        <item x="3268"/>
        <item x="5508"/>
        <item x="4467"/>
        <item x="3269"/>
        <item x="4846"/>
        <item x="3487"/>
        <item x="1412"/>
        <item x="6014"/>
        <item x="1227"/>
        <item x="1228"/>
        <item x="5105"/>
        <item x="7644"/>
        <item x="3064"/>
        <item x="6524"/>
        <item x="6015"/>
        <item x="5509"/>
        <item x="5510"/>
        <item x="5511"/>
        <item x="1742"/>
        <item x="324"/>
        <item x="1413"/>
        <item x="5825"/>
        <item x="527"/>
        <item x="5512"/>
        <item x="7415"/>
        <item x="528"/>
        <item x="5513"/>
        <item x="7645"/>
        <item x="7646"/>
        <item x="966"/>
        <item x="6016"/>
        <item x="4847"/>
        <item x="7929"/>
        <item x="4848"/>
        <item x="7930"/>
        <item x="6742"/>
        <item x="3270"/>
        <item x="6944"/>
        <item x="1229"/>
        <item x="7647"/>
        <item x="6525"/>
        <item x="7209"/>
        <item x="2428"/>
        <item x="6243"/>
        <item x="6244"/>
        <item x="1230"/>
        <item x="4849"/>
        <item x="763"/>
        <item x="6526"/>
        <item x="1743"/>
        <item x="5514"/>
        <item x="5515"/>
        <item x="5826"/>
        <item x="6945"/>
        <item x="5516"/>
        <item x="4850"/>
        <item x="6743"/>
        <item x="4468"/>
        <item x="529"/>
        <item x="1745"/>
        <item x="1744"/>
        <item x="1746"/>
        <item x="4469"/>
        <item x="1747"/>
        <item x="6527"/>
        <item x="4851"/>
        <item x="764"/>
        <item x="3871"/>
        <item x="4852"/>
        <item x="6364"/>
        <item x="967"/>
        <item x="2651"/>
        <item x="2652"/>
        <item x="2653"/>
        <item x="6167"/>
        <item x="765"/>
        <item x="1748"/>
        <item x="325"/>
        <item x="1749"/>
        <item x="4470"/>
        <item x="2429"/>
        <item x="3271"/>
        <item x="1909"/>
        <item x="1750"/>
        <item x="210"/>
        <item x="1231"/>
        <item x="7416"/>
        <item x="7210"/>
        <item x="4642"/>
        <item x="1232"/>
        <item x="968"/>
        <item x="7211"/>
        <item x="4196"/>
        <item x="530"/>
        <item x="2843"/>
        <item x="6744"/>
        <item x="5517"/>
        <item x="1994"/>
        <item x="969"/>
        <item x="7931"/>
        <item x="6168"/>
        <item x="7648"/>
        <item x="531"/>
        <item x="4643"/>
        <item x="4048"/>
        <item x="4853"/>
        <item x="7212"/>
        <item x="2654"/>
        <item x="6169"/>
        <item x="326"/>
        <item x="7417"/>
        <item x="6946"/>
        <item x="1233"/>
        <item x="7213"/>
        <item x="4471"/>
        <item x="2844"/>
        <item x="1234"/>
        <item x="3488"/>
        <item x="405"/>
        <item x="532"/>
        <item x="533"/>
        <item x="6170"/>
        <item x="7214"/>
        <item x="4197"/>
        <item x="534"/>
        <item x="6017"/>
        <item x="6745"/>
        <item x="6171"/>
        <item x="6528"/>
        <item x="85"/>
        <item x="2655"/>
        <item x="970"/>
        <item x="971"/>
        <item x="3627"/>
        <item x="1235"/>
        <item x="3065"/>
        <item x="6529"/>
        <item x="7215"/>
        <item x="7216"/>
        <item x="7932"/>
        <item x="4854"/>
        <item x="3066"/>
        <item x="6365"/>
        <item x="4198"/>
        <item x="86"/>
        <item x="5518"/>
        <item x="6366"/>
        <item x="2656"/>
        <item x="5519"/>
        <item x="5035"/>
        <item x="5827"/>
        <item x="5339"/>
        <item x="4855"/>
        <item x="3067"/>
        <item x="3068"/>
        <item x="3872"/>
        <item x="1236"/>
        <item x="1751"/>
        <item x="3873"/>
        <item x="211"/>
        <item x="1237"/>
        <item x="6367"/>
        <item x="4199"/>
        <item x="535"/>
        <item x="7933"/>
        <item x="406"/>
        <item x="3874"/>
        <item x="407"/>
        <item x="3628"/>
        <item x="2430"/>
        <item x="2431"/>
        <item x="3875"/>
        <item x="5828"/>
        <item x="3069"/>
        <item x="3489"/>
        <item x="4200"/>
        <item x="6245"/>
        <item x="3490"/>
        <item x="2935"/>
        <item x="408"/>
        <item x="536"/>
        <item x="972"/>
        <item x="7217"/>
        <item x="7649"/>
        <item x="212"/>
        <item x="766"/>
        <item x="4201"/>
        <item x="1752"/>
        <item x="2206"/>
        <item x="973"/>
        <item x="7650"/>
        <item x="4202"/>
        <item x="4203"/>
        <item x="4204"/>
        <item x="3629"/>
        <item x="6018"/>
        <item x="6530"/>
        <item x="3630"/>
        <item x="6019"/>
        <item x="1910"/>
        <item x="6746"/>
        <item x="1414"/>
        <item x="5189"/>
        <item x="4472"/>
        <item x="1415"/>
        <item x="7934"/>
        <item x="7935"/>
        <item x="5340"/>
        <item x="3070"/>
        <item x="3272"/>
        <item x="6747"/>
        <item x="6172"/>
        <item x="2207"/>
        <item x="4473"/>
        <item x="2936"/>
        <item x="1753"/>
        <item x="6947"/>
        <item x="4474"/>
        <item x="7218"/>
        <item x="7219"/>
        <item x="767"/>
        <item x="3071"/>
        <item x="5520"/>
        <item x="3072"/>
        <item x="974"/>
        <item x="3073"/>
        <item x="2657"/>
        <item x="6246"/>
        <item x="5341"/>
        <item x="7220"/>
        <item x="213"/>
        <item x="4049"/>
        <item x="6948"/>
        <item x="975"/>
        <item x="5190"/>
        <item x="768"/>
        <item x="4644"/>
        <item x="7651"/>
        <item x="4050"/>
        <item x="5191"/>
        <item x="6748"/>
        <item x="5036"/>
        <item x="3074"/>
        <item x="1238"/>
        <item x="4856"/>
        <item x="4857"/>
        <item x="3075"/>
        <item x="6247"/>
        <item x="6531"/>
        <item x="2208"/>
        <item x="5521"/>
        <item x="1754"/>
        <item x="1755"/>
        <item x="1756"/>
        <item x="1757"/>
        <item x="2209"/>
        <item x="5522"/>
        <item x="6173"/>
        <item x="2658"/>
        <item x="6248"/>
        <item x="4205"/>
        <item x="4206"/>
        <item x="4858"/>
        <item x="537"/>
        <item x="4207"/>
        <item x="4363"/>
        <item x="4208"/>
        <item x="1416"/>
        <item x="1417"/>
        <item x="4364"/>
        <item x="976"/>
        <item x="2100"/>
        <item x="3631"/>
        <item x="3876"/>
        <item x="538"/>
        <item x="769"/>
        <item x="1418"/>
        <item x="21"/>
        <item x="5106"/>
        <item x="6020"/>
        <item x="1419"/>
        <item x="2101"/>
        <item x="770"/>
        <item x="87"/>
        <item x="2432"/>
        <item x="3273"/>
        <item x="3274"/>
        <item x="1995"/>
        <item x="6021"/>
        <item x="2937"/>
        <item x="6949"/>
        <item x="1758"/>
        <item x="5523"/>
        <item x="5524"/>
        <item x="5525"/>
        <item x="2102"/>
        <item x="5192"/>
        <item x="6249"/>
        <item x="7652"/>
        <item x="2845"/>
        <item x="1759"/>
        <item x="539"/>
        <item x="2846"/>
        <item x="540"/>
        <item x="6022"/>
        <item x="6174"/>
        <item x="1760"/>
        <item x="7936"/>
        <item x="5193"/>
        <item x="6368"/>
        <item x="5194"/>
        <item x="771"/>
        <item x="88"/>
        <item x="3275"/>
        <item x="2103"/>
        <item x="541"/>
        <item x="1761"/>
        <item x="6950"/>
        <item x="7418"/>
        <item x="2433"/>
        <item x="1762"/>
        <item x="6023"/>
        <item x="3276"/>
        <item x="1763"/>
        <item x="4051"/>
        <item x="772"/>
        <item x="3491"/>
        <item x="542"/>
        <item x="773"/>
        <item x="774"/>
        <item x="775"/>
        <item x="1996"/>
        <item x="89"/>
        <item x="7221"/>
        <item x="543"/>
        <item x="6749"/>
        <item x="3277"/>
        <item x="7653"/>
        <item x="1764"/>
        <item x="3492"/>
        <item x="4052"/>
        <item x="3493"/>
        <item x="5526"/>
        <item x="6750"/>
        <item x="6951"/>
        <item x="6369"/>
        <item x="2210"/>
        <item x="776"/>
        <item x="2434"/>
        <item x="2938"/>
        <item x="2435"/>
        <item x="4859"/>
        <item x="4475"/>
        <item x="3278"/>
        <item x="2436"/>
        <item x="1765"/>
        <item x="3279"/>
        <item x="2847"/>
        <item x="214"/>
        <item x="2437"/>
        <item x="5829"/>
        <item x="5830"/>
        <item x="6952"/>
        <item x="5831"/>
        <item x="1420"/>
        <item x="2438"/>
        <item x="1421"/>
        <item x="2439"/>
        <item x="3280"/>
        <item x="5195"/>
        <item x="1422"/>
        <item x="1423"/>
        <item x="1424"/>
        <item x="544"/>
        <item x="4476"/>
        <item x="545"/>
        <item x="2939"/>
        <item x="5527"/>
        <item x="2440"/>
        <item x="5528"/>
        <item x="4477"/>
        <item x="3281"/>
        <item x="1425"/>
        <item x="6953"/>
        <item x="6024"/>
        <item x="6025"/>
        <item x="777"/>
        <item x="2211"/>
        <item x="546"/>
        <item x="6026"/>
        <item x="5196"/>
        <item x="7419"/>
        <item x="1426"/>
        <item x="4053"/>
        <item x="6027"/>
        <item x="1427"/>
        <item x="6532"/>
        <item x="3282"/>
        <item x="1428"/>
        <item x="3877"/>
        <item x="977"/>
        <item x="978"/>
        <item x="2659"/>
        <item x="5529"/>
        <item x="90"/>
        <item x="1429"/>
        <item x="4478"/>
        <item x="547"/>
        <item x="548"/>
        <item x="549"/>
        <item x="1766"/>
        <item x="550"/>
        <item x="551"/>
        <item x="552"/>
        <item x="3632"/>
        <item x="6751"/>
        <item x="3633"/>
        <item x="4860"/>
        <item x="6954"/>
        <item x="327"/>
        <item x="1767"/>
        <item x="3076"/>
        <item x="2441"/>
        <item x="4054"/>
        <item x="3494"/>
        <item x="2442"/>
        <item x="3077"/>
        <item x="328"/>
        <item x="329"/>
        <item x="6028"/>
        <item x="3283"/>
        <item x="2443"/>
        <item x="1430"/>
        <item x="3284"/>
        <item x="5530"/>
        <item x="1431"/>
        <item x="2444"/>
        <item x="1432"/>
        <item x="6955"/>
        <item x="2445"/>
        <item x="3285"/>
        <item x="3634"/>
        <item x="5832"/>
        <item x="4055"/>
        <item x="6752"/>
        <item x="3635"/>
        <item x="3078"/>
        <item x="2446"/>
        <item x="3079"/>
        <item x="3080"/>
        <item x="3081"/>
        <item x="3286"/>
        <item x="6175"/>
        <item x="1433"/>
        <item x="3287"/>
        <item x="4479"/>
        <item x="4645"/>
        <item x="1434"/>
        <item x="553"/>
        <item x="5197"/>
        <item x="1768"/>
        <item x="4861"/>
        <item x="2848"/>
        <item x="1239"/>
        <item x="7937"/>
        <item x="1435"/>
        <item x="215"/>
        <item x="409"/>
        <item x="3636"/>
        <item x="1436"/>
        <item x="4056"/>
        <item x="6250"/>
        <item x="2849"/>
        <item x="4862"/>
        <item x="6029"/>
        <item x="1437"/>
        <item x="1438"/>
        <item x="6753"/>
        <item x="6957"/>
        <item x="1240"/>
        <item x="3637"/>
        <item x="979"/>
        <item x="4646"/>
        <item x="3878"/>
        <item x="4863"/>
        <item x="2850"/>
        <item x="3638"/>
        <item x="5342"/>
        <item x="6958"/>
        <item x="3288"/>
        <item x="410"/>
        <item x="330"/>
        <item x="411"/>
        <item x="6959"/>
        <item x="3082"/>
        <item x="7938"/>
        <item x="4864"/>
        <item x="3765"/>
        <item x="4365"/>
        <item x="5107"/>
        <item x="2447"/>
        <item x="3289"/>
        <item x="331"/>
        <item x="3290"/>
        <item x="4865"/>
        <item x="5037"/>
        <item x="2288"/>
        <item x="4057"/>
        <item x="5531"/>
        <item x="3291"/>
        <item x="2851"/>
        <item x="22"/>
        <item x="2852"/>
        <item x="23"/>
        <item x="4866"/>
        <item x="4867"/>
        <item x="3639"/>
        <item x="1439"/>
        <item x="7420"/>
        <item x="3495"/>
        <item x="6176"/>
        <item x="4209"/>
        <item x="2660"/>
        <item x="1241"/>
        <item x="4647"/>
        <item x="7939"/>
        <item x="5198"/>
        <item x="1440"/>
        <item x="3083"/>
        <item x="2853"/>
        <item x="5532"/>
        <item x="5833"/>
        <item x="4868"/>
        <item x="4869"/>
        <item x="1242"/>
        <item x="4211"/>
        <item x="4210"/>
        <item x="4212"/>
        <item x="4871"/>
        <item x="4870"/>
        <item x="3879"/>
        <item x="4872"/>
        <item x="2212"/>
        <item x="3084"/>
        <item x="4648"/>
        <item x="4058"/>
        <item x="1243"/>
        <item x="6754"/>
        <item x="4059"/>
        <item x="3496"/>
        <item x="3640"/>
        <item x="216"/>
        <item x="3292"/>
        <item x="4060"/>
        <item x="2661"/>
        <item x="7222"/>
        <item x="6030"/>
        <item x="7654"/>
        <item x="4061"/>
        <item x="1997"/>
        <item x="7940"/>
        <item x="7223"/>
        <item x="1769"/>
        <item x="1770"/>
        <item x="1441"/>
        <item x="1442"/>
        <item x="1771"/>
        <item x="1772"/>
        <item x="6755"/>
        <item x="7941"/>
        <item x="3641"/>
        <item x="3085"/>
        <item x="6756"/>
        <item x="7942"/>
        <item x="4873"/>
        <item x="217"/>
        <item x="4874"/>
        <item x="3086"/>
        <item x="1911"/>
        <item x="778"/>
        <item x="3087"/>
        <item x="1998"/>
        <item x="1773"/>
        <item x="3088"/>
        <item x="218"/>
        <item x="4062"/>
        <item x="1912"/>
        <item x="4649"/>
        <item x="3293"/>
        <item x="3880"/>
        <item x="4063"/>
        <item x="2662"/>
        <item x="980"/>
        <item x="6757"/>
        <item x="91"/>
        <item x="6758"/>
        <item x="4213"/>
        <item x="7943"/>
        <item x="5834"/>
        <item x="5835"/>
        <item x="4650"/>
        <item x="2663"/>
        <item x="4711"/>
        <item x="3089"/>
        <item x="554"/>
        <item x="4214"/>
        <item x="4215"/>
        <item x="1443"/>
        <item x="1444"/>
        <item x="1445"/>
        <item x="1446"/>
        <item x="4875"/>
        <item x="7655"/>
        <item x="3090"/>
        <item x="5533"/>
        <item x="4651"/>
        <item x="1244"/>
        <item x="1245"/>
        <item x="24"/>
        <item x="25"/>
        <item x="6533"/>
        <item x="981"/>
        <item x="1999"/>
        <item x="5836"/>
        <item x="5837"/>
        <item x="6534"/>
        <item x="219"/>
        <item x="6251"/>
        <item x="5838"/>
        <item x="26"/>
        <item x="2940"/>
        <item x="3642"/>
        <item x="3091"/>
        <item x="1774"/>
        <item x="6960"/>
        <item x="5199"/>
        <item x="7944"/>
        <item x="27"/>
        <item x="28"/>
        <item x="6759"/>
        <item x="3881"/>
        <item x="6031"/>
        <item x="5839"/>
        <item x="7421"/>
        <item x="3882"/>
        <item x="2448"/>
        <item x="2449"/>
        <item x="5534"/>
        <item x="6032"/>
        <item x="4064"/>
        <item x="4876"/>
        <item x="5343"/>
        <item x="3643"/>
        <item x="3644"/>
        <item x="5344"/>
        <item x="2104"/>
        <item x="4877"/>
        <item x="3645"/>
        <item x="4366"/>
        <item x="29"/>
        <item x="2450"/>
        <item x="1246"/>
        <item x="555"/>
        <item x="6370"/>
        <item x="7945"/>
        <item x="7422"/>
        <item x="412"/>
        <item x="5840"/>
        <item x="3092"/>
        <item x="5200"/>
        <item x="30"/>
        <item x="3093"/>
        <item x="6177"/>
        <item x="4878"/>
        <item x="556"/>
        <item x="6760"/>
        <item x="779"/>
        <item x="3646"/>
        <item x="4879"/>
        <item x="31"/>
        <item x="2290"/>
        <item x="6033"/>
        <item x="2105"/>
        <item x="5038"/>
        <item x="332"/>
        <item x="1247"/>
        <item x="4880"/>
        <item x="4881"/>
        <item x="2854"/>
        <item x="4882"/>
        <item x="5535"/>
        <item x="4065"/>
        <item x="5108"/>
        <item x="2855"/>
        <item x="3647"/>
        <item x="3648"/>
        <item x="3649"/>
        <item x="3650"/>
        <item x="5841"/>
        <item x="5842"/>
        <item x="32"/>
        <item x="333"/>
        <item x="1248"/>
        <item x="413"/>
        <item x="2289"/>
        <item x="7946"/>
        <item x="6961"/>
        <item x="5039"/>
        <item x="4883"/>
        <item x="2856"/>
        <item x="2857"/>
        <item x="4884"/>
        <item x="6178"/>
        <item x="7947"/>
        <item x="7948"/>
        <item x="7949"/>
        <item x="3094"/>
        <item x="3294"/>
        <item x="2451"/>
        <item x="5536"/>
        <item x="6034"/>
        <item x="5201"/>
        <item x="5537"/>
        <item x="4480"/>
        <item x="2452"/>
        <item x="4885"/>
        <item x="4886"/>
        <item x="2858"/>
        <item x="2859"/>
        <item x="33"/>
        <item x="2860"/>
        <item x="1249"/>
        <item x="5040"/>
        <item x="4887"/>
        <item x="6035"/>
        <item x="1250"/>
        <item x="4888"/>
        <item x="1251"/>
        <item x="1252"/>
        <item x="414"/>
        <item x="3095"/>
        <item x="3883"/>
        <item x="4889"/>
        <item x="3497"/>
        <item x="4890"/>
        <item x="4891"/>
        <item x="1447"/>
        <item x="4216"/>
        <item x="4892"/>
        <item x="92"/>
        <item x="7950"/>
        <item x="34"/>
        <item x="6036"/>
        <item x="1253"/>
        <item x="4893"/>
        <item x="2861"/>
        <item x="93"/>
        <item x="4712"/>
        <item x="6761"/>
        <item x="6371"/>
        <item x="6762"/>
        <item x="4894"/>
        <item x="2106"/>
        <item x="2107"/>
        <item x="94"/>
        <item x="334"/>
        <item x="6962"/>
        <item x="2108"/>
        <item x="4066"/>
        <item x="3498"/>
        <item x="6763"/>
        <item x="5538"/>
        <item x="1913"/>
        <item x="4217"/>
        <item x="7951"/>
        <item x="7952"/>
        <item x="2862"/>
        <item x="4895"/>
        <item x="982"/>
        <item x="2664"/>
        <item x="4218"/>
        <item x="4219"/>
        <item x="983"/>
        <item x="2665"/>
        <item x="3884"/>
        <item x="2666"/>
        <item x="2667"/>
        <item x="2668"/>
        <item x="415"/>
        <item x="7224"/>
        <item x="416"/>
        <item x="1448"/>
        <item x="7423"/>
        <item x="6252"/>
        <item x="557"/>
        <item x="2941"/>
        <item x="4220"/>
        <item x="7225"/>
        <item x="4221"/>
        <item x="6764"/>
        <item x="4222"/>
        <item x="780"/>
        <item x="781"/>
        <item x="2669"/>
        <item x="4223"/>
        <item x="220"/>
        <item x="984"/>
        <item x="985"/>
        <item x="4224"/>
        <item x="986"/>
        <item x="7226"/>
        <item x="2670"/>
        <item x="6535"/>
        <item x="4225"/>
        <item x="7228"/>
        <item x="7229"/>
        <item x="7227"/>
        <item x="7230"/>
        <item x="6536"/>
        <item x="6537"/>
        <item x="2671"/>
        <item x="3766"/>
        <item x="7231"/>
        <item x="3767"/>
        <item x="2672"/>
        <item x="3768"/>
        <item x="987"/>
        <item x="2000"/>
        <item x="3769"/>
        <item x="7232"/>
        <item x="3651"/>
        <item x="5041"/>
        <item x="7953"/>
        <item x="5042"/>
        <item x="782"/>
        <item x="3096"/>
        <item x="4896"/>
        <item x="4481"/>
        <item x="6037"/>
        <item x="1775"/>
        <item x="1254"/>
        <item x="3097"/>
        <item x="5202"/>
        <item x="5203"/>
        <item x="6963"/>
        <item x="7424"/>
        <item x="7954"/>
        <item x="7955"/>
        <item x="4897"/>
        <item x="4067"/>
        <item x="3652"/>
        <item x="6179"/>
        <item x="6180"/>
        <item x="3295"/>
        <item x="4713"/>
        <item x="221"/>
        <item x="7233"/>
        <item x="4714"/>
        <item x="4898"/>
        <item x="7234"/>
        <item x="7656"/>
        <item x="7657"/>
        <item x="1776"/>
        <item x="558"/>
        <item x="3653"/>
        <item x="6765"/>
        <item x="6372"/>
        <item x="4367"/>
        <item x="2291"/>
        <item x="4482"/>
        <item x="4483"/>
        <item x="7658"/>
        <item x="335"/>
        <item x="336"/>
        <item x="337"/>
        <item x="2213"/>
        <item x="7956"/>
        <item x="3499"/>
        <item x="7957"/>
        <item x="2942"/>
        <item x="3885"/>
        <item x="6964"/>
        <item x="2001"/>
        <item x="7659"/>
        <item x="2109"/>
        <item x="7958"/>
        <item x="7959"/>
        <item x="3098"/>
        <item x="6181"/>
        <item x="3099"/>
        <item x="4899"/>
        <item x="5539"/>
        <item x="6038"/>
        <item x="7960"/>
        <item x="7961"/>
        <item x="3296"/>
        <item x="3654"/>
        <item x="4068"/>
        <item x="2214"/>
        <item x="4900"/>
        <item x="3886"/>
        <item x="3297"/>
        <item x="4901"/>
        <item x="3298"/>
        <item x="338"/>
        <item x="2673"/>
        <item x="2674"/>
        <item x="7235"/>
        <item x="5043"/>
        <item x="5540"/>
        <item x="4652"/>
        <item x="5541"/>
        <item x="4484"/>
        <item x="7660"/>
        <item x="5843"/>
        <item x="2675"/>
        <item x="4485"/>
        <item x="7661"/>
        <item x="6965"/>
        <item x="1777"/>
        <item x="559"/>
        <item x="1449"/>
        <item x="1778"/>
        <item x="1450"/>
        <item x="95"/>
        <item x="5542"/>
        <item x="1779"/>
        <item x="6182"/>
        <item x="7962"/>
        <item x="560"/>
        <item x="783"/>
        <item x="7963"/>
        <item x="6966"/>
        <item x="6373"/>
        <item x="3887"/>
        <item x="5204"/>
        <item x="784"/>
        <item x="1451"/>
        <item x="7662"/>
        <item x="96"/>
        <item x="2676"/>
        <item x="4226"/>
        <item x="6766"/>
        <item x="5543"/>
        <item x="7964"/>
        <item x="7663"/>
        <item x="6183"/>
        <item x="6184"/>
        <item x="4486"/>
        <item x="1780"/>
        <item x="2453"/>
        <item x="3299"/>
        <item x="6374"/>
        <item x="4653"/>
        <item x="3300"/>
        <item x="2943"/>
        <item x="3301"/>
        <item x="3100"/>
        <item x="7965"/>
        <item x="785"/>
        <item x="4227"/>
        <item x="7966"/>
        <item x="988"/>
        <item x="989"/>
        <item x="1255"/>
        <item x="7967"/>
        <item x="7968"/>
        <item x="5544"/>
        <item x="1781"/>
        <item x="561"/>
        <item x="786"/>
        <item x="1782"/>
        <item x="2292"/>
        <item x="6956"/>
        <item x="7969"/>
        <item x="7664"/>
        <item x="562"/>
        <item x="1452"/>
        <item x="1453"/>
        <item x="1454"/>
        <item x="3770"/>
        <item x="5545"/>
        <item x="563"/>
        <item x="4069"/>
        <item x="787"/>
        <item x="7970"/>
        <item x="1455"/>
        <item x="3771"/>
        <item x="3302"/>
        <item x="7665"/>
        <item x="7666"/>
        <item x="4654"/>
        <item x="7236"/>
        <item x="564"/>
        <item x="6039"/>
        <item x="990"/>
        <item x="5205"/>
        <item x="991"/>
        <item x="6040"/>
        <item x="3888"/>
        <item x="3889"/>
        <item x="3303"/>
        <item x="5206"/>
        <item x="7237"/>
        <item x="7667"/>
        <item x="7668"/>
        <item x="7669"/>
        <item x="2944"/>
        <item x="6041"/>
        <item x="4487"/>
        <item x="5044"/>
        <item x="6967"/>
        <item x="6767"/>
        <item x="3500"/>
        <item x="7425"/>
        <item x="5546"/>
        <item x="1256"/>
        <item x="4902"/>
        <item x="2293"/>
        <item x="3772"/>
        <item x="6968"/>
        <item x="7971"/>
        <item x="3101"/>
        <item x="3304"/>
        <item x="3890"/>
        <item x="4903"/>
        <item x="5844"/>
        <item x="5845"/>
        <item x="4655"/>
        <item x="6538"/>
        <item x="1783"/>
        <item x="3102"/>
        <item x="3305"/>
        <item x="6185"/>
        <item x="4904"/>
        <item x="5207"/>
        <item x="6539"/>
        <item x="992"/>
        <item x="339"/>
        <item x="7972"/>
        <item x="3773"/>
        <item x="2454"/>
        <item x="5345"/>
        <item x="2110"/>
        <item x="6186"/>
        <item x="7238"/>
        <item x="3501"/>
        <item x="6969"/>
        <item x="1257"/>
        <item x="565"/>
        <item x="4070"/>
        <item x="7973"/>
        <item x="3774"/>
        <item x="6970"/>
        <item x="5547"/>
        <item x="566"/>
        <item x="6187"/>
        <item x="5548"/>
        <item x="6768"/>
        <item x="5846"/>
        <item x="5847"/>
        <item x="5848"/>
        <item x="5549"/>
        <item x="567"/>
        <item x="993"/>
        <item x="994"/>
        <item x="4071"/>
        <item x="5849"/>
        <item x="1258"/>
        <item x="7426"/>
        <item x="6540"/>
        <item x="6769"/>
        <item x="2677"/>
        <item x="6971"/>
        <item x="6541"/>
        <item x="2455"/>
        <item x="97"/>
        <item x="3306"/>
        <item x="5045"/>
        <item x="995"/>
        <item x="996"/>
        <item x="6542"/>
        <item x="997"/>
        <item x="6543"/>
        <item x="6544"/>
        <item x="998"/>
        <item x="6545"/>
        <item x="7239"/>
        <item x="4228"/>
        <item x="7240"/>
        <item x="7241"/>
        <item x="7242"/>
        <item x="2678"/>
        <item x="4229"/>
        <item x="5550"/>
        <item x="1784"/>
        <item x="5850"/>
        <item x="5551"/>
        <item x="6770"/>
        <item x="2002"/>
        <item x="6972"/>
        <item x="5851"/>
        <item x="3891"/>
        <item x="999"/>
        <item x="6375"/>
        <item x="3892"/>
        <item x="6376"/>
        <item x="3893"/>
        <item x="6253"/>
        <item x="7427"/>
        <item x="1000"/>
        <item x="3307"/>
        <item x="2003"/>
        <item x="7670"/>
        <item x="7428"/>
        <item x="5552"/>
        <item x="7671"/>
        <item x="3308"/>
        <item x="6042"/>
        <item x="5553"/>
        <item x="7672"/>
        <item x="7429"/>
        <item x="6771"/>
        <item x="6973"/>
        <item x="3309"/>
        <item x="2294"/>
        <item x="5208"/>
        <item x="4715"/>
        <item x="2111"/>
        <item x="3310"/>
        <item x="5209"/>
        <item x="1456"/>
        <item x="5346"/>
        <item x="1457"/>
        <item x="4488"/>
        <item x="788"/>
        <item x="7974"/>
        <item x="568"/>
        <item x="789"/>
        <item x="1458"/>
        <item x="7430"/>
        <item x="7431"/>
        <item x="6377"/>
        <item x="1914"/>
        <item x="569"/>
        <item x="2112"/>
        <item x="1001"/>
        <item x="3311"/>
        <item x="6043"/>
        <item x="7432"/>
        <item x="3312"/>
        <item x="4368"/>
        <item x="5347"/>
        <item x="6974"/>
        <item x="4489"/>
        <item x="7433"/>
        <item x="7434"/>
        <item x="1459"/>
        <item x="7673"/>
        <item x="5210"/>
        <item x="7243"/>
        <item x="4905"/>
        <item x="2295"/>
        <item x="4586"/>
        <item x="5046"/>
        <item x="5852"/>
        <item x="5853"/>
        <item x="5554"/>
        <item x="2945"/>
        <item x="3313"/>
        <item x="1785"/>
        <item x="4230"/>
        <item x="6975"/>
        <item x="2863"/>
        <item x="1259"/>
        <item x="4906"/>
        <item x="4907"/>
        <item x="1260"/>
        <item x="4908"/>
        <item x="5211"/>
        <item x="790"/>
        <item x="570"/>
        <item x="4072"/>
        <item x="6976"/>
        <item x="1261"/>
        <item x="7975"/>
        <item x="2679"/>
        <item x="5047"/>
        <item x="3775"/>
        <item x="791"/>
        <item x="1460"/>
        <item x="1461"/>
        <item x="1462"/>
        <item x="1463"/>
        <item x="1464"/>
        <item x="1465"/>
        <item x="2113"/>
        <item x="1786"/>
        <item x="2456"/>
        <item x="571"/>
        <item x="6977"/>
        <item x="2296"/>
        <item x="7976"/>
        <item x="2946"/>
        <item x="4909"/>
        <item x="7977"/>
        <item x="6772"/>
        <item x="5048"/>
        <item x="1787"/>
        <item x="7978"/>
        <item x="7674"/>
        <item x="5212"/>
        <item x="7979"/>
        <item x="3314"/>
        <item x="2114"/>
        <item x="2115"/>
        <item x="417"/>
        <item x="2680"/>
        <item x="3315"/>
        <item x="5555"/>
        <item x="3776"/>
        <item x="6978"/>
        <item x="5854"/>
        <item x="2947"/>
        <item x="572"/>
        <item x="4656"/>
        <item x="6546"/>
        <item x="4910"/>
        <item x="1466"/>
        <item x="5556"/>
        <item x="3316"/>
        <item x="1788"/>
        <item x="7244"/>
        <item x="222"/>
        <item x="7675"/>
        <item x="3317"/>
        <item x="3502"/>
        <item x="98"/>
        <item x="2457"/>
        <item x="573"/>
        <item x="2297"/>
        <item x="6378"/>
        <item x="6379"/>
        <item x="3318"/>
        <item x="2458"/>
        <item x="1789"/>
        <item x="3319"/>
        <item x="4490"/>
        <item x="4911"/>
        <item x="4231"/>
        <item x="3320"/>
        <item x="7245"/>
        <item x="6773"/>
        <item x="4912"/>
        <item x="5557"/>
        <item x="1467"/>
        <item x="5558"/>
        <item x="792"/>
        <item x="1468"/>
        <item x="6547"/>
        <item x="6774"/>
        <item x="574"/>
        <item x="575"/>
        <item x="576"/>
        <item x="7246"/>
        <item x="5348"/>
        <item x="6979"/>
        <item x="3321"/>
        <item x="3103"/>
        <item x="4657"/>
        <item x="1469"/>
        <item x="2298"/>
        <item x="5109"/>
        <item x="5559"/>
        <item x="7247"/>
        <item x="3503"/>
        <item x="1790"/>
        <item x="6980"/>
        <item x="3322"/>
        <item x="1002"/>
        <item x="340"/>
        <item x="7435"/>
        <item x="341"/>
        <item x="7676"/>
        <item x="4491"/>
        <item x="6188"/>
        <item x="7677"/>
        <item x="3323"/>
        <item x="4716"/>
        <item x="3894"/>
        <item x="99"/>
        <item x="5560"/>
        <item x="6775"/>
        <item x="6380"/>
        <item x="4492"/>
        <item x="1003"/>
        <item x="2116"/>
        <item x="4232"/>
        <item x="2681"/>
        <item x="1004"/>
        <item x="4658"/>
        <item x="2682"/>
        <item x="4233"/>
        <item x="3104"/>
        <item x="577"/>
        <item x="6381"/>
        <item x="7678"/>
        <item x="3105"/>
        <item x="3324"/>
        <item x="1470"/>
        <item x="1471"/>
        <item x="7436"/>
        <item x="7248"/>
        <item x="1472"/>
        <item x="2004"/>
        <item x="4659"/>
        <item x="5349"/>
        <item x="5350"/>
        <item x="3325"/>
        <item x="4369"/>
        <item x="7980"/>
        <item x="3655"/>
        <item x="793"/>
        <item x="7981"/>
        <item x="7679"/>
        <item x="2299"/>
        <item x="3656"/>
        <item x="5561"/>
        <item x="4370"/>
        <item x="6776"/>
        <item x="223"/>
        <item x="1005"/>
        <item x="1006"/>
        <item x="5562"/>
        <item x="5563"/>
        <item x="224"/>
        <item x="7982"/>
        <item x="6777"/>
        <item x="2459"/>
        <item x="4913"/>
        <item x="1791"/>
        <item x="6778"/>
        <item x="5564"/>
        <item x="578"/>
        <item x="2683"/>
        <item x="6779"/>
        <item x="2215"/>
        <item x="2460"/>
        <item x="2461"/>
        <item x="100"/>
        <item x="7680"/>
        <item x="2005"/>
        <item x="1792"/>
        <item x="2006"/>
        <item x="3657"/>
        <item x="3326"/>
        <item x="7249"/>
        <item x="6548"/>
        <item x="6549"/>
        <item x="1007"/>
        <item x="1008"/>
        <item x="4914"/>
        <item x="2462"/>
        <item x="6382"/>
        <item x="6780"/>
        <item x="7437"/>
        <item x="101"/>
        <item x="6981"/>
        <item x="4660"/>
        <item x="5049"/>
        <item x="3106"/>
        <item x="1793"/>
        <item x="4661"/>
        <item x="3107"/>
        <item x="5565"/>
        <item x="5855"/>
        <item x="4493"/>
        <item x="5856"/>
        <item x="6383"/>
        <item x="4234"/>
        <item x="6189"/>
        <item x="2216"/>
        <item x="7438"/>
        <item x="5566"/>
        <item x="794"/>
        <item x="6384"/>
        <item x="7983"/>
        <item x="6781"/>
        <item x="5050"/>
        <item x="4371"/>
        <item x="5857"/>
        <item x="5567"/>
        <item x="1473"/>
        <item x="795"/>
        <item x="5568"/>
        <item x="7250"/>
        <item x="6982"/>
        <item x="225"/>
        <item x="1009"/>
        <item x="4235"/>
        <item x="6550"/>
        <item x="4236"/>
        <item x="1010"/>
        <item x="2948"/>
        <item x="796"/>
        <item x="2217"/>
        <item x="3108"/>
        <item x="7251"/>
        <item x="4073"/>
        <item x="1011"/>
        <item x="1012"/>
        <item x="6551"/>
        <item x="1013"/>
        <item x="4237"/>
        <item x="4238"/>
        <item x="7984"/>
        <item x="1474"/>
        <item x="4239"/>
        <item x="1014"/>
        <item x="2218"/>
        <item x="6552"/>
        <item x="2684"/>
        <item x="7252"/>
        <item x="6553"/>
        <item x="1015"/>
        <item x="7253"/>
        <item x="3777"/>
        <item x="2219"/>
        <item x="3658"/>
        <item x="5213"/>
        <item x="6983"/>
        <item x="6782"/>
        <item x="6554"/>
        <item x="6555"/>
        <item x="1475"/>
        <item x="2949"/>
        <item x="5858"/>
        <item x="7439"/>
        <item x="7681"/>
        <item x="3109"/>
        <item x="1794"/>
        <item x="4494"/>
        <item x="7440"/>
        <item x="579"/>
        <item x="7682"/>
        <item x="7683"/>
        <item x="7441"/>
        <item x="7684"/>
        <item x="7685"/>
        <item x="7686"/>
        <item x="7687"/>
        <item x="7688"/>
        <item x="4495"/>
        <item x="5351"/>
        <item x="5569"/>
        <item x="7985"/>
        <item x="7986"/>
        <item x="4496"/>
        <item x="4717"/>
        <item x="3327"/>
        <item x="5214"/>
        <item x="1795"/>
        <item x="418"/>
        <item x="35"/>
        <item x="3110"/>
        <item x="6556"/>
        <item x="2007"/>
        <item x="3328"/>
        <item x="4915"/>
        <item x="6557"/>
        <item x="797"/>
        <item x="7689"/>
        <item x="7690"/>
        <item x="7987"/>
        <item x="1262"/>
        <item x="2220"/>
        <item x="5570"/>
        <item x="5571"/>
        <item x="5572"/>
        <item x="6385"/>
        <item x="6190"/>
        <item x="5573"/>
        <item x="7988"/>
        <item x="5352"/>
        <item x="6783"/>
        <item x="6784"/>
        <item x="4497"/>
        <item x="2463"/>
        <item x="2464"/>
        <item x="7442"/>
        <item x="2465"/>
        <item x="102"/>
        <item x="3111"/>
        <item x="2466"/>
        <item x="7989"/>
        <item x="5574"/>
        <item x="5859"/>
        <item x="7990"/>
        <item x="7443"/>
        <item x="5215"/>
        <item x="7444"/>
        <item x="3329"/>
        <item x="7991"/>
        <item x="7992"/>
        <item x="7691"/>
        <item x="7692"/>
        <item x="4916"/>
        <item x="7693"/>
        <item x="2300"/>
        <item x="5051"/>
        <item x="4718"/>
        <item x="1263"/>
        <item x="7993"/>
        <item x="103"/>
        <item x="1264"/>
        <item x="6785"/>
        <item x="6044"/>
        <item x="1265"/>
        <item x="1016"/>
        <item x="580"/>
        <item x="581"/>
        <item x="582"/>
        <item x="583"/>
        <item x="584"/>
        <item x="5860"/>
        <item x="585"/>
        <item x="586"/>
        <item x="587"/>
        <item x="5861"/>
        <item x="1017"/>
        <item x="4372"/>
        <item x="4917"/>
        <item x="4719"/>
        <item x="7994"/>
        <item x="3895"/>
        <item x="7445"/>
        <item x="6386"/>
        <item x="6387"/>
        <item x="4918"/>
        <item x="7995"/>
        <item x="6045"/>
        <item x="4919"/>
        <item x="4920"/>
        <item x="226"/>
        <item x="3778"/>
        <item x="6046"/>
        <item x="227"/>
        <item x="6047"/>
        <item x="2302"/>
        <item x="419"/>
        <item x="3112"/>
        <item x="1266"/>
        <item x="4921"/>
        <item x="7254"/>
        <item x="1267"/>
        <item x="2864"/>
        <item x="2865"/>
        <item x="228"/>
        <item x="2301"/>
        <item x="1268"/>
        <item x="1269"/>
        <item x="342"/>
        <item x="6388"/>
        <item x="6048"/>
        <item x="6049"/>
        <item x="4240"/>
        <item x="6984"/>
        <item x="7255"/>
        <item x="2467"/>
        <item x="2303"/>
        <item x="588"/>
        <item x="589"/>
        <item x="6389"/>
        <item x="5575"/>
        <item x="590"/>
        <item x="591"/>
        <item x="592"/>
        <item x="4241"/>
        <item x="420"/>
        <item x="593"/>
        <item x="5576"/>
        <item x="5577"/>
        <item x="5862"/>
        <item x="6985"/>
        <item x="1476"/>
        <item x="798"/>
        <item x="5578"/>
        <item x="594"/>
        <item x="7446"/>
        <item x="3504"/>
        <item x="5579"/>
        <item x="595"/>
        <item x="4498"/>
        <item x="1796"/>
        <item x="596"/>
        <item x="597"/>
        <item x="5863"/>
        <item x="6986"/>
        <item x="598"/>
        <item x="2008"/>
        <item x="6050"/>
        <item x="3659"/>
        <item x="599"/>
        <item x="4499"/>
        <item x="4500"/>
        <item x="6987"/>
        <item x="4501"/>
        <item x="6390"/>
        <item x="5580"/>
        <item x="5864"/>
        <item x="5865"/>
        <item x="600"/>
        <item x="5581"/>
        <item x="1797"/>
        <item x="6988"/>
        <item x="6989"/>
        <item x="601"/>
        <item x="602"/>
        <item x="603"/>
        <item x="604"/>
        <item x="2950"/>
        <item x="6990"/>
        <item x="605"/>
        <item x="1798"/>
        <item x="799"/>
        <item x="5582"/>
        <item x="6991"/>
        <item x="606"/>
        <item x="1018"/>
        <item x="7996"/>
        <item x="5866"/>
        <item x="5867"/>
        <item x="5868"/>
        <item x="36"/>
        <item x="607"/>
        <item x="5583"/>
        <item x="4502"/>
        <item x="608"/>
        <item x="7256"/>
        <item x="6051"/>
        <item x="609"/>
        <item x="1019"/>
        <item x="1477"/>
        <item x="2951"/>
        <item x="3330"/>
        <item x="104"/>
        <item x="6191"/>
        <item x="5869"/>
        <item x="5870"/>
        <item x="5871"/>
        <item x="4074"/>
        <item x="1799"/>
        <item x="610"/>
        <item x="4503"/>
        <item x="4922"/>
        <item x="5584"/>
        <item x="2685"/>
        <item x="611"/>
        <item x="612"/>
        <item x="4242"/>
        <item x="1800"/>
        <item x="421"/>
        <item x="4373"/>
        <item x="7694"/>
        <item x="4923"/>
        <item x="1478"/>
        <item x="2304"/>
        <item x="3331"/>
        <item x="2305"/>
        <item x="5585"/>
        <item x="4374"/>
        <item x="1479"/>
        <item x="613"/>
        <item x="6391"/>
        <item x="4662"/>
        <item x="105"/>
        <item x="3505"/>
        <item x="6052"/>
        <item x="3113"/>
        <item x="5353"/>
        <item x="3506"/>
        <item x="5872"/>
        <item x="6053"/>
        <item x="5354"/>
        <item x="3114"/>
        <item x="7997"/>
        <item x="614"/>
        <item x="343"/>
        <item x="3115"/>
        <item x="4075"/>
        <item x="6992"/>
        <item x="3896"/>
        <item x="6993"/>
        <item x="4375"/>
        <item x="5216"/>
        <item x="800"/>
        <item x="5052"/>
        <item x="6786"/>
        <item x="6787"/>
        <item x="6788"/>
        <item x="2306"/>
        <item x="2117"/>
        <item x="6994"/>
        <item x="7998"/>
        <item x="7999"/>
        <item x="422"/>
        <item x="1020"/>
        <item x="6558"/>
        <item x="3660"/>
        <item x="8000"/>
        <item x="229"/>
        <item x="7257"/>
        <item x="6995"/>
        <item x="6392"/>
        <item x="8001"/>
        <item x="230"/>
        <item x="3661"/>
        <item x="2221"/>
        <item x="7447"/>
        <item x="8002"/>
        <item x="4504"/>
        <item x="8003"/>
        <item x="2009"/>
        <item x="6559"/>
        <item x="6996"/>
        <item x="6997"/>
        <item x="1801"/>
        <item x="4924"/>
        <item x="2222"/>
        <item x="6789"/>
        <item x="6998"/>
        <item x="3332"/>
        <item x="4925"/>
        <item x="6054"/>
        <item x="4926"/>
        <item x="6055"/>
        <item x="4243"/>
        <item x="1021"/>
        <item x="4927"/>
        <item x="6790"/>
        <item x="3897"/>
        <item x="2686"/>
        <item x="3116"/>
        <item x="344"/>
        <item x="5355"/>
        <item x="2866"/>
        <item x="5053"/>
        <item x="4928"/>
        <item x="6056"/>
        <item x="4663"/>
        <item x="4720"/>
        <item x="6791"/>
        <item x="615"/>
        <item x="37"/>
        <item x="2867"/>
        <item x="4929"/>
        <item x="4930"/>
        <item x="6792"/>
        <item x="5217"/>
        <item x="2307"/>
        <item x="4931"/>
        <item x="1022"/>
        <item x="1023"/>
        <item x="1024"/>
        <item x="4244"/>
        <item x="6999"/>
        <item x="6793"/>
        <item x="4245"/>
        <item x="4932"/>
        <item x="4246"/>
        <item x="7258"/>
        <item x="801"/>
        <item x="802"/>
        <item x="1802"/>
        <item x="5110"/>
        <item x="3333"/>
        <item x="6192"/>
        <item x="7448"/>
        <item x="2468"/>
        <item x="1025"/>
        <item x="803"/>
        <item x="6057"/>
        <item x="7259"/>
        <item x="3334"/>
        <item x="3335"/>
        <item x="2469"/>
        <item x="4505"/>
        <item x="2470"/>
        <item x="2471"/>
        <item x="2472"/>
        <item x="1480"/>
        <item x="7449"/>
        <item x="5586"/>
        <item x="7695"/>
        <item x="1481"/>
        <item x="7450"/>
        <item x="5218"/>
        <item x="7451"/>
        <item x="6794"/>
        <item x="7260"/>
        <item x="2010"/>
        <item x="5873"/>
        <item x="4933"/>
        <item x="1026"/>
        <item x="2687"/>
        <item x="4247"/>
        <item x="345"/>
        <item x="346"/>
        <item x="1027"/>
        <item x="6393"/>
        <item x="3662"/>
        <item x="1915"/>
        <item x="8004"/>
        <item x="3898"/>
        <item x="4248"/>
        <item x="4249"/>
        <item x="6394"/>
        <item x="2011"/>
        <item x="231"/>
        <item x="1270"/>
        <item x="232"/>
        <item x="423"/>
        <item x="7000"/>
        <item x="7261"/>
        <item x="3663"/>
        <item x="106"/>
        <item x="3899"/>
        <item x="1482"/>
        <item x="2868"/>
        <item x="1483"/>
        <item x="233"/>
        <item x="5587"/>
        <item x="4934"/>
        <item x="1484"/>
        <item x="4935"/>
        <item x="616"/>
        <item x="8005"/>
        <item x="3117"/>
        <item x="4076"/>
        <item x="2308"/>
        <item x="3336"/>
        <item x="2688"/>
        <item x="2869"/>
        <item x="3337"/>
        <item x="5874"/>
        <item x="804"/>
        <item x="805"/>
        <item x="2870"/>
        <item x="8006"/>
        <item x="8007"/>
        <item x="2871"/>
        <item x="4250"/>
        <item x="7001"/>
        <item x="3118"/>
        <item x="347"/>
        <item x="234"/>
        <item x="6795"/>
        <item x="2872"/>
        <item x="1028"/>
        <item x="4936"/>
        <item x="1029"/>
        <item x="4937"/>
        <item x="2873"/>
        <item x="4938"/>
        <item x="7002"/>
        <item x="2012"/>
        <item x="2309"/>
        <item x="6254"/>
        <item x="4939"/>
        <item x="1271"/>
        <item x="1030"/>
        <item x="4940"/>
        <item x="6796"/>
        <item x="1031"/>
        <item x="6058"/>
        <item x="5875"/>
        <item x="5876"/>
        <item x="2310"/>
        <item x="1272"/>
        <item x="4506"/>
        <item x="235"/>
        <item x="4251"/>
        <item x="2473"/>
        <item x="8008"/>
        <item x="3900"/>
        <item x="8009"/>
        <item x="617"/>
        <item x="2689"/>
        <item x="5219"/>
        <item x="5220"/>
        <item x="107"/>
        <item x="3664"/>
        <item x="4252"/>
        <item x="6193"/>
        <item x="4941"/>
        <item x="7003"/>
        <item x="7696"/>
        <item x="5877"/>
        <item x="3119"/>
        <item x="7262"/>
        <item x="1273"/>
        <item x="5054"/>
        <item x="4376"/>
        <item x="4377"/>
        <item x="2311"/>
        <item x="424"/>
        <item x="38"/>
        <item x="2343"/>
        <item x="1032"/>
        <item x="2312"/>
        <item x="5055"/>
        <item x="618"/>
        <item x="1485"/>
        <item x="1486"/>
        <item x="5056"/>
        <item x="2313"/>
        <item x="1487"/>
        <item x="3120"/>
        <item x="348"/>
        <item x="7263"/>
        <item x="5111"/>
        <item x="5878"/>
        <item x="619"/>
        <item x="5588"/>
        <item x="7697"/>
        <item x="3901"/>
        <item x="2474"/>
        <item x="2475"/>
        <item x="620"/>
        <item x="1488"/>
        <item x="3902"/>
        <item x="1489"/>
        <item x="7698"/>
        <item x="5589"/>
        <item x="7699"/>
        <item x="3903"/>
        <item x="6194"/>
        <item x="5590"/>
        <item x="1033"/>
        <item x="2690"/>
        <item x="2691"/>
        <item x="2013"/>
        <item x="4378"/>
        <item x="4253"/>
        <item x="2692"/>
        <item x="2693"/>
        <item x="2694"/>
        <item x="1034"/>
        <item x="7452"/>
        <item x="5879"/>
        <item x="1490"/>
        <item x="1491"/>
        <item x="5221"/>
        <item x="5591"/>
        <item x="2223"/>
        <item x="5222"/>
        <item x="6560"/>
        <item x="1035"/>
        <item x="3779"/>
        <item x="1036"/>
        <item x="7264"/>
        <item x="6561"/>
        <item x="3507"/>
        <item x="2224"/>
        <item x="3338"/>
        <item x="6195"/>
        <item x="7265"/>
        <item x="3665"/>
        <item x="2695"/>
        <item x="6797"/>
        <item x="7266"/>
        <item x="2476"/>
        <item x="6196"/>
        <item x="806"/>
        <item x="7004"/>
        <item x="2477"/>
        <item x="1803"/>
        <item x="3508"/>
        <item x="2696"/>
        <item x="3121"/>
        <item x="1492"/>
        <item x="4942"/>
        <item x="1493"/>
        <item x="6798"/>
        <item x="8010"/>
        <item x="3666"/>
        <item x="7005"/>
        <item x="4379"/>
        <item x="621"/>
        <item x="1037"/>
        <item x="2478"/>
        <item x="4507"/>
        <item x="8011"/>
        <item x="8012"/>
        <item x="5592"/>
        <item x="5593"/>
        <item x="5057"/>
        <item x="6197"/>
        <item x="4380"/>
        <item x="5594"/>
        <item x="5223"/>
        <item x="3904"/>
        <item x="4381"/>
        <item x="4664"/>
        <item x="236"/>
        <item x="1494"/>
        <item x="2697"/>
        <item x="3339"/>
        <item x="2479"/>
        <item x="7006"/>
        <item x="5224"/>
        <item x="3340"/>
        <item x="3341"/>
        <item x="1038"/>
        <item x="4508"/>
        <item x="2698"/>
        <item x="2480"/>
        <item x="807"/>
        <item x="622"/>
        <item x="6799"/>
        <item x="425"/>
        <item x="7453"/>
        <item x="7007"/>
        <item x="349"/>
        <item x="1495"/>
        <item x="2874"/>
        <item x="1804"/>
        <item x="623"/>
        <item x="6255"/>
        <item x="6562"/>
        <item x="5595"/>
        <item x="4382"/>
        <item x="3342"/>
        <item x="8013"/>
        <item x="7267"/>
        <item x="1916"/>
        <item x="3509"/>
        <item x="108"/>
        <item x="350"/>
        <item x="4509"/>
        <item x="2699"/>
        <item x="6563"/>
        <item x="2014"/>
        <item x="3510"/>
        <item x="5225"/>
        <item x="5596"/>
        <item x="5356"/>
        <item x="6059"/>
        <item x="4077"/>
        <item x="351"/>
        <item x="2481"/>
        <item x="4383"/>
        <item x="7454"/>
        <item x="7455"/>
        <item x="7268"/>
        <item x="7700"/>
        <item x="5880"/>
        <item x="5597"/>
        <item x="5226"/>
        <item x="3343"/>
        <item x="237"/>
        <item x="6198"/>
        <item x="2700"/>
        <item x="4510"/>
        <item x="2225"/>
        <item x="624"/>
        <item x="3122"/>
        <item x="2952"/>
        <item x="2226"/>
        <item x="8014"/>
        <item x="2482"/>
        <item x="625"/>
        <item x="1496"/>
        <item x="5227"/>
        <item x="1497"/>
        <item x="1498"/>
        <item x="1499"/>
        <item x="7456"/>
        <item x="8015"/>
        <item x="5598"/>
        <item x="5599"/>
        <item x="5600"/>
        <item x="6060"/>
        <item x="1805"/>
        <item x="5601"/>
        <item x="6199"/>
        <item x="4078"/>
        <item x="238"/>
        <item x="7701"/>
        <item x="626"/>
        <item x="5602"/>
        <item x="7008"/>
        <item x="5603"/>
        <item x="5604"/>
        <item x="4511"/>
        <item x="5881"/>
        <item x="7702"/>
        <item x="7703"/>
        <item x="3123"/>
        <item x="2118"/>
        <item x="239"/>
        <item x="4254"/>
        <item x="2015"/>
        <item x="5605"/>
        <item x="5606"/>
        <item x="39"/>
        <item x="7457"/>
        <item x="6200"/>
        <item x="7458"/>
        <item x="3667"/>
        <item x="627"/>
        <item x="3344"/>
        <item x="808"/>
        <item x="3345"/>
        <item x="426"/>
        <item x="427"/>
        <item x="5607"/>
        <item x="5608"/>
        <item x="1500"/>
        <item x="5609"/>
        <item x="6800"/>
        <item x="2227"/>
        <item x="2119"/>
        <item x="3668"/>
        <item x="109"/>
        <item x="110"/>
        <item x="7704"/>
        <item x="7009"/>
        <item x="7705"/>
        <item x="2701"/>
        <item x="6801"/>
        <item x="1039"/>
        <item x="6564"/>
        <item x="1501"/>
        <item x="2483"/>
        <item x="2702"/>
        <item x="1806"/>
        <item x="1807"/>
        <item x="809"/>
        <item x="2484"/>
        <item x="6802"/>
        <item x="5610"/>
        <item x="5611"/>
        <item x="3346"/>
        <item x="5228"/>
        <item x="4512"/>
        <item x="6803"/>
        <item x="1808"/>
        <item x="3669"/>
        <item x="3670"/>
        <item x="4943"/>
        <item x="3671"/>
        <item x="3347"/>
        <item x="4255"/>
        <item x="3905"/>
        <item x="3672"/>
        <item x="7706"/>
        <item x="8016"/>
        <item x="5058"/>
        <item x="6565"/>
        <item x="5612"/>
        <item x="7707"/>
        <item x="4665"/>
        <item x="7708"/>
        <item x="5229"/>
        <item x="5613"/>
        <item x="5882"/>
        <item x="5059"/>
        <item x="3673"/>
        <item x="2120"/>
        <item x="1809"/>
        <item x="1810"/>
        <item x="428"/>
        <item x="2121"/>
        <item x="7459"/>
        <item x="2485"/>
        <item x="4944"/>
        <item x="5060"/>
        <item x="3780"/>
        <item x="240"/>
        <item x="7269"/>
        <item x="111"/>
        <item x="3124"/>
        <item x="4513"/>
        <item x="7709"/>
        <item x="7270"/>
        <item x="7271"/>
        <item x="2486"/>
        <item x="2953"/>
        <item x="2954"/>
        <item x="628"/>
        <item x="7710"/>
        <item x="629"/>
        <item x="4945"/>
        <item x="1811"/>
        <item x="8017"/>
        <item x="2122"/>
        <item x="1040"/>
        <item x="1502"/>
        <item x="241"/>
        <item x="6201"/>
        <item x="7272"/>
        <item x="6566"/>
        <item x="429"/>
        <item x="8018"/>
        <item x="2016"/>
        <item x="6256"/>
        <item x="3125"/>
        <item x="2487"/>
        <item x="5883"/>
        <item x="5884"/>
        <item x="2488"/>
        <item x="1503"/>
        <item x="1041"/>
        <item x="1504"/>
        <item x="5614"/>
        <item x="6567"/>
        <item x="4256"/>
        <item x="7273"/>
        <item x="3348"/>
        <item x="1505"/>
        <item x="1506"/>
        <item x="3349"/>
        <item x="7711"/>
        <item x="6395"/>
        <item x="4514"/>
        <item x="1507"/>
        <item x="6061"/>
        <item x="5615"/>
        <item x="7712"/>
        <item x="5230"/>
        <item x="2314"/>
        <item x="1812"/>
        <item x="4257"/>
        <item x="3126"/>
        <item x="3127"/>
        <item x="242"/>
        <item x="8019"/>
        <item x="8020"/>
        <item x="4515"/>
        <item x="5231"/>
        <item x="7460"/>
        <item x="3128"/>
        <item x="7461"/>
        <item x="7462"/>
        <item x="7713"/>
        <item x="5061"/>
        <item x="4516"/>
        <item x="1813"/>
        <item x="3350"/>
        <item x="3351"/>
        <item x="2489"/>
        <item x="6568"/>
        <item x="3674"/>
        <item x="6804"/>
        <item x="5616"/>
        <item x="4946"/>
        <item x="4666"/>
        <item x="5617"/>
        <item x="6569"/>
        <item x="1042"/>
        <item x="3675"/>
        <item x="243"/>
        <item x="2703"/>
        <item x="2704"/>
        <item x="4258"/>
        <item x="1814"/>
        <item x="8021"/>
        <item x="1815"/>
        <item x="8022"/>
        <item x="8023"/>
        <item x="1274"/>
        <item x="4721"/>
        <item x="6805"/>
        <item x="4259"/>
        <item x="2017"/>
        <item x="4260"/>
        <item x="1043"/>
        <item x="7274"/>
        <item x="1044"/>
        <item x="6570"/>
        <item x="6571"/>
        <item x="6572"/>
        <item x="4261"/>
        <item x="7275"/>
        <item x="7276"/>
        <item x="7277"/>
        <item x="2018"/>
        <item x="3781"/>
        <item x="5232"/>
        <item x="5233"/>
        <item x="5234"/>
        <item x="3906"/>
        <item x="7714"/>
        <item x="7715"/>
        <item x="2955"/>
        <item x="244"/>
        <item x="3352"/>
        <item x="6806"/>
        <item x="6573"/>
        <item x="5062"/>
        <item x="4384"/>
        <item x="2315"/>
        <item x="5357"/>
        <item x="4385"/>
        <item x="3907"/>
        <item x="2123"/>
        <item x="7010"/>
        <item x="2124"/>
        <item x="5235"/>
        <item x="3676"/>
        <item x="3129"/>
        <item x="1045"/>
        <item x="7278"/>
        <item x="3782"/>
        <item x="7463"/>
        <item x="245"/>
        <item x="3130"/>
        <item x="5236"/>
        <item x="8024"/>
        <item x="3908"/>
        <item x="430"/>
        <item x="6574"/>
        <item x="4262"/>
        <item x="2705"/>
        <item x="4263"/>
        <item x="1046"/>
        <item x="5358"/>
        <item x="5359"/>
        <item x="2316"/>
        <item x="5360"/>
        <item x="2317"/>
        <item x="5063"/>
        <item x="4386"/>
        <item x="2318"/>
        <item x="5361"/>
        <item x="6575"/>
        <item x="1047"/>
        <item x="2706"/>
        <item x="4264"/>
        <item x="4079"/>
        <item x="5064"/>
        <item x="2707"/>
        <item x="6576"/>
        <item x="3783"/>
        <item x="5362"/>
        <item x="2708"/>
        <item x="1816"/>
        <item x="2490"/>
        <item x="5363"/>
        <item x="2709"/>
        <item x="2019"/>
        <item x="4265"/>
        <item x="6807"/>
        <item x="1817"/>
        <item x="2491"/>
        <item x="7464"/>
        <item x="6396"/>
        <item x="7011"/>
        <item x="7716"/>
        <item x="2319"/>
        <item x="4387"/>
        <item x="1275"/>
        <item x="3131"/>
        <item x="2956"/>
        <item x="3909"/>
        <item x="2228"/>
        <item x="2125"/>
        <item x="7279"/>
        <item x="630"/>
        <item x="3353"/>
        <item x="5618"/>
        <item x="6397"/>
        <item x="112"/>
        <item x="631"/>
        <item x="2492"/>
        <item x="1508"/>
        <item x="5237"/>
        <item x="7465"/>
        <item x="7466"/>
        <item x="6398"/>
        <item x="3677"/>
        <item x="632"/>
        <item x="4080"/>
        <item x="113"/>
        <item x="3354"/>
        <item x="3355"/>
        <item x="5238"/>
        <item x="2493"/>
        <item x="7717"/>
        <item x="2229"/>
        <item x="114"/>
        <item x="115"/>
        <item x="6808"/>
        <item x="2494"/>
        <item x="2495"/>
        <item x="5619"/>
        <item x="8025"/>
        <item x="6809"/>
        <item x="116"/>
        <item x="4517"/>
        <item x="8026"/>
        <item x="2957"/>
        <item x="7467"/>
        <item x="7718"/>
        <item x="1818"/>
        <item x="3910"/>
        <item x="4518"/>
        <item x="2496"/>
        <item x="2958"/>
        <item x="1509"/>
        <item x="5239"/>
        <item x="6062"/>
        <item x="6577"/>
        <item x="5885"/>
        <item x="3356"/>
        <item x="4519"/>
        <item x="6578"/>
        <item x="8027"/>
        <item x="6063"/>
        <item x="7719"/>
        <item x="3911"/>
        <item x="1917"/>
        <item x="1510"/>
        <item x="3357"/>
        <item x="633"/>
        <item x="6579"/>
        <item x="1048"/>
        <item x="6580"/>
        <item x="1049"/>
        <item x="1050"/>
        <item x="4266"/>
        <item x="431"/>
        <item x="4267"/>
        <item x="4268"/>
        <item x="6064"/>
        <item x="1051"/>
        <item x="1052"/>
        <item x="1511"/>
        <item x="2710"/>
        <item x="3912"/>
        <item x="2497"/>
        <item x="2230"/>
        <item x="3913"/>
        <item x="432"/>
        <item x="2498"/>
        <item x="4269"/>
        <item x="6202"/>
        <item x="7280"/>
        <item x="8028"/>
        <item x="810"/>
        <item x="8029"/>
        <item x="2499"/>
        <item x="7012"/>
        <item x="2020"/>
        <item x="1512"/>
        <item x="5620"/>
        <item x="3358"/>
        <item x="3678"/>
        <item x="6203"/>
        <item x="3132"/>
        <item x="2959"/>
        <item x="3511"/>
        <item x="6810"/>
        <item x="811"/>
        <item x="812"/>
        <item x="4520"/>
        <item x="3914"/>
        <item x="6204"/>
        <item x="7013"/>
        <item x="813"/>
        <item x="5886"/>
        <item x="5621"/>
        <item x="7281"/>
        <item x="7720"/>
        <item x="814"/>
        <item x="5240"/>
        <item x="3359"/>
        <item x="6811"/>
        <item x="5622"/>
        <item x="815"/>
        <item x="2960"/>
        <item x="816"/>
        <item x="6205"/>
        <item x="2500"/>
        <item x="7014"/>
        <item x="7721"/>
        <item x="1890"/>
        <item x="817"/>
        <item x="8030"/>
        <item x="3915"/>
        <item x="4081"/>
        <item x="3679"/>
        <item x="7015"/>
        <item x="5623"/>
        <item x="2231"/>
        <item x="3680"/>
        <item x="4947"/>
        <item x="2126"/>
        <item x="1513"/>
        <item x="4521"/>
        <item x="4082"/>
        <item x="5624"/>
        <item x="634"/>
        <item x="5625"/>
        <item x="6257"/>
        <item x="7016"/>
        <item x="1819"/>
        <item x="1918"/>
        <item x="5112"/>
        <item x="2961"/>
        <item x="4722"/>
        <item x="3512"/>
        <item x="1921"/>
        <item x="5626"/>
        <item x="1919"/>
        <item x="3681"/>
        <item x="2962"/>
        <item x="6812"/>
        <item x="3682"/>
        <item x="3683"/>
        <item x="4948"/>
        <item x="7282"/>
        <item x="2711"/>
        <item x="1053"/>
        <item x="4270"/>
        <item x="6581"/>
        <item x="3784"/>
        <item x="1054"/>
        <item x="4271"/>
        <item x="4272"/>
        <item x="1055"/>
        <item x="4667"/>
        <item x="7017"/>
        <item x="3133"/>
        <item x="352"/>
        <item x="3513"/>
        <item x="6258"/>
        <item x="6259"/>
        <item x="5065"/>
        <item x="7468"/>
        <item x="353"/>
        <item x="8031"/>
        <item x="3134"/>
        <item x="1056"/>
        <item x="2712"/>
        <item x="7283"/>
        <item x="7284"/>
        <item x="7285"/>
        <item x="7286"/>
        <item x="246"/>
        <item x="6065"/>
        <item x="1514"/>
        <item x="3135"/>
        <item x="3360"/>
        <item x="2713"/>
        <item x="7018"/>
        <item x="6582"/>
        <item x="7287"/>
        <item x="4083"/>
        <item x="3684"/>
        <item x="4522"/>
        <item x="818"/>
        <item x="3916"/>
        <item x="3917"/>
        <item x="1515"/>
        <item x="5241"/>
        <item x="6399"/>
        <item x="3918"/>
        <item x="1516"/>
        <item x="1517"/>
        <item x="1518"/>
        <item x="1519"/>
        <item x="7019"/>
        <item x="1520"/>
        <item x="2501"/>
        <item x="6400"/>
        <item x="1521"/>
        <item x="7469"/>
        <item x="1522"/>
        <item x="7470"/>
        <item x="5242"/>
        <item x="7471"/>
        <item x="7722"/>
        <item x="1523"/>
        <item x="1524"/>
        <item x="7472"/>
        <item x="7723"/>
        <item x="7724"/>
        <item x="1525"/>
        <item x="1526"/>
        <item x="1527"/>
        <item x="5066"/>
        <item x="8032"/>
        <item x="6401"/>
        <item x="4388"/>
        <item x="433"/>
        <item x="7725"/>
        <item x="7020"/>
        <item x="4389"/>
        <item x="7726"/>
        <item x="6066"/>
        <item x="1528"/>
        <item x="7473"/>
        <item x="7727"/>
        <item x="1529"/>
        <item x="6402"/>
        <item x="1530"/>
        <item x="2714"/>
        <item x="2502"/>
        <item x="247"/>
        <item x="6813"/>
        <item x="7288"/>
        <item x="7289"/>
        <item x="7290"/>
        <item x="248"/>
        <item x="7291"/>
        <item x="5627"/>
        <item x="354"/>
        <item x="5067"/>
        <item x="1057"/>
        <item x="2127"/>
        <item x="2232"/>
        <item x="5068"/>
        <item x="7474"/>
        <item x="5887"/>
        <item x="4523"/>
        <item x="6067"/>
        <item x="2128"/>
        <item x="6583"/>
        <item x="635"/>
        <item x="7292"/>
        <item x="7293"/>
        <item x="6206"/>
        <item x="7021"/>
        <item x="6260"/>
        <item x="1820"/>
        <item x="1531"/>
        <item x="5888"/>
        <item x="3361"/>
        <item x="7022"/>
        <item x="117"/>
        <item x="3362"/>
        <item x="6403"/>
        <item x="6068"/>
        <item x="1532"/>
        <item x="1533"/>
        <item x="5628"/>
        <item x="5364"/>
        <item x="249"/>
        <item x="4524"/>
        <item x="2715"/>
        <item x="3919"/>
        <item x="434"/>
        <item x="1534"/>
        <item x="2503"/>
        <item x="819"/>
        <item x="2129"/>
        <item x="1535"/>
        <item x="5243"/>
        <item x="250"/>
        <item x="1058"/>
        <item x="6404"/>
        <item x="8033"/>
        <item x="5889"/>
        <item x="820"/>
        <item x="6584"/>
        <item x="7475"/>
        <item x="5244"/>
        <item x="3363"/>
        <item x="6405"/>
        <item x="2130"/>
        <item x="7728"/>
        <item x="7294"/>
        <item x="5245"/>
        <item x="5246"/>
        <item x="821"/>
        <item x="7023"/>
        <item x="8034"/>
        <item x="3364"/>
        <item x="5629"/>
        <item x="6406"/>
        <item x="1536"/>
        <item x="2963"/>
        <item x="6585"/>
        <item x="7729"/>
        <item x="5247"/>
        <item x="5248"/>
        <item x="1537"/>
        <item x="1538"/>
        <item x="1539"/>
        <item x="1540"/>
        <item x="3920"/>
        <item x="1541"/>
        <item x="6407"/>
        <item x="5890"/>
        <item x="4273"/>
        <item x="3921"/>
        <item x="5891"/>
        <item x="6408"/>
        <item x="3365"/>
        <item x="6586"/>
        <item x="5069"/>
        <item x="435"/>
        <item x="4390"/>
        <item x="436"/>
        <item x="5365"/>
        <item x="4949"/>
        <item x="6069"/>
        <item x="2131"/>
        <item x="2132"/>
        <item x="7295"/>
        <item x="6587"/>
        <item x="5249"/>
        <item x="4391"/>
        <item x="4525"/>
        <item x="2321"/>
        <item x="4392"/>
        <item x="437"/>
        <item x="822"/>
        <item x="4274"/>
        <item x="4275"/>
        <item x="5250"/>
        <item x="2716"/>
        <item x="2021"/>
        <item x="5892"/>
        <item x="8035"/>
        <item x="4723"/>
        <item x="3922"/>
        <item x="3923"/>
        <item x="2717"/>
        <item x="7024"/>
        <item x="6588"/>
        <item x="6814"/>
        <item x="3366"/>
        <item x="4668"/>
        <item x="6070"/>
        <item x="5630"/>
        <item x="6207"/>
        <item x="4276"/>
        <item x="636"/>
        <item x="1542"/>
        <item x="6815"/>
        <item x="637"/>
        <item x="7730"/>
        <item x="5893"/>
        <item x="3367"/>
        <item x="4669"/>
        <item x="355"/>
        <item x="7296"/>
        <item x="1821"/>
        <item x="2133"/>
        <item x="7731"/>
        <item x="118"/>
        <item x="5070"/>
        <item x="438"/>
        <item x="6409"/>
        <item x="3924"/>
        <item x="4393"/>
        <item x="2134"/>
        <item x="2718"/>
        <item x="1059"/>
        <item x="823"/>
        <item x="4277"/>
        <item x="2719"/>
        <item x="2720"/>
        <item x="6589"/>
        <item x="6590"/>
        <item x="2721"/>
        <item x="6591"/>
        <item x="2722"/>
        <item x="4526"/>
        <item x="638"/>
        <item x="1543"/>
        <item x="7732"/>
        <item x="7476"/>
        <item x="3925"/>
        <item x="7477"/>
        <item x="5631"/>
        <item x="7733"/>
        <item x="1822"/>
        <item x="4527"/>
        <item x="1823"/>
        <item x="3368"/>
        <item x="1824"/>
        <item x="119"/>
        <item x="4528"/>
        <item x="3369"/>
        <item x="7025"/>
        <item x="2964"/>
        <item x="1825"/>
        <item x="5632"/>
        <item x="4529"/>
        <item x="3685"/>
        <item x="6071"/>
        <item x="824"/>
        <item x="1060"/>
        <item x="7297"/>
        <item x="6592"/>
        <item x="3514"/>
        <item x="6208"/>
        <item x="6593"/>
        <item x="5894"/>
        <item x="1061"/>
        <item x="120"/>
        <item x="5366"/>
        <item x="6816"/>
        <item x="6072"/>
        <item x="6594"/>
        <item x="7734"/>
        <item x="2322"/>
        <item x="251"/>
        <item x="1544"/>
        <item x="6410"/>
        <item x="5633"/>
        <item x="252"/>
        <item x="1826"/>
        <item x="3370"/>
        <item x="3371"/>
        <item x="8036"/>
        <item x="4950"/>
        <item x="7026"/>
        <item x="4951"/>
        <item x="4670"/>
        <item x="6209"/>
        <item x="3926"/>
        <item x="356"/>
        <item x="6595"/>
        <item x="3515"/>
        <item x="5367"/>
        <item x="1886"/>
        <item x="6261"/>
        <item x="2723"/>
        <item x="7735"/>
        <item x="2022"/>
        <item x="4278"/>
        <item x="1920"/>
        <item x="7298"/>
        <item x="7299"/>
        <item x="7478"/>
        <item x="6596"/>
        <item x="6411"/>
        <item x="6817"/>
        <item x="1545"/>
        <item x="2504"/>
        <item x="4530"/>
        <item x="4531"/>
        <item x="2135"/>
        <item x="5071"/>
        <item x="1827"/>
        <item x="1546"/>
        <item x="1062"/>
        <item x="7479"/>
        <item x="5072"/>
        <item x="6818"/>
        <item x="6819"/>
        <item x="6820"/>
        <item x="1063"/>
        <item x="6210"/>
        <item x="3136"/>
        <item x="1547"/>
        <item x="1548"/>
        <item x="7480"/>
        <item x="8037"/>
        <item x="3372"/>
        <item x="2136"/>
        <item x="8038"/>
        <item x="2137"/>
        <item x="7300"/>
        <item x="2965"/>
        <item x="2138"/>
        <item x="2724"/>
        <item x="1064"/>
        <item x="4084"/>
        <item x="2233"/>
        <item x="1065"/>
        <item x="3927"/>
        <item x="8039"/>
        <item x="3686"/>
        <item x="4085"/>
        <item x="2023"/>
        <item x="3373"/>
        <item x="2505"/>
        <item x="3374"/>
        <item x="2966"/>
        <item x="5895"/>
        <item x="2323"/>
        <item x="8040"/>
        <item x="2506"/>
        <item x="3375"/>
        <item x="7481"/>
        <item x="5634"/>
        <item x="1066"/>
        <item x="253"/>
        <item x="5635"/>
        <item x="7301"/>
        <item x="3928"/>
        <item x="5636"/>
        <item x="3687"/>
        <item x="6073"/>
        <item x="5637"/>
        <item x="3137"/>
        <item x="4671"/>
        <item x="439"/>
        <item x="3688"/>
        <item x="3689"/>
        <item x="1549"/>
        <item x="1550"/>
        <item x="4279"/>
        <item x="7736"/>
        <item x="5368"/>
        <item x="6821"/>
        <item x="5251"/>
        <item x="1551"/>
        <item x="5638"/>
        <item x="1067"/>
        <item x="4952"/>
        <item x="6822"/>
        <item x="6412"/>
        <item x="7302"/>
        <item x="2725"/>
        <item x="3690"/>
        <item x="8041"/>
        <item x="254"/>
        <item x="4953"/>
        <item x="5252"/>
        <item x="2507"/>
        <item x="3785"/>
        <item x="1552"/>
        <item x="1068"/>
        <item x="3691"/>
        <item x="3376"/>
        <item x="2508"/>
        <item x="5639"/>
        <item x="639"/>
        <item x="121"/>
        <item x="3138"/>
        <item x="6597"/>
        <item x="1828"/>
        <item x="6598"/>
        <item x="2726"/>
        <item x="6211"/>
        <item x="2509"/>
        <item x="640"/>
        <item x="7482"/>
        <item x="825"/>
        <item x="5369"/>
        <item x="8042"/>
        <item x="826"/>
        <item x="1829"/>
        <item x="5640"/>
        <item x="2024"/>
        <item x="40"/>
        <item x="5896"/>
        <item x="7737"/>
        <item x="4394"/>
        <item x="6823"/>
        <item x="8043"/>
        <item x="4954"/>
        <item x="1553"/>
        <item x="3929"/>
        <item x="6824"/>
        <item x="4532"/>
        <item x="7738"/>
        <item x="5073"/>
        <item x="3377"/>
        <item x="3930"/>
        <item x="3378"/>
        <item x="6262"/>
        <item x="7303"/>
        <item x="6074"/>
        <item x="5113"/>
        <item x="641"/>
        <item x="642"/>
        <item x="3516"/>
        <item x="7027"/>
        <item x="643"/>
        <item x="5114"/>
        <item x="2967"/>
        <item x="5253"/>
        <item x="7739"/>
        <item x="7483"/>
        <item x="5254"/>
        <item x="5074"/>
        <item x="2510"/>
        <item x="5255"/>
        <item x="5897"/>
        <item x="7740"/>
        <item x="5641"/>
        <item x="6263"/>
        <item x="3931"/>
        <item x="5898"/>
        <item x="5899"/>
        <item x="5075"/>
        <item x="3932"/>
        <item x="6413"/>
        <item x="5642"/>
        <item x="3692"/>
        <item x="644"/>
        <item x="3933"/>
        <item x="645"/>
        <item x="7741"/>
        <item x="646"/>
        <item x="6414"/>
        <item x="2139"/>
        <item x="5643"/>
        <item x="1922"/>
        <item x="4533"/>
        <item x="255"/>
        <item x="647"/>
        <item x="256"/>
        <item x="4724"/>
        <item x="1923"/>
        <item x="6212"/>
        <item x="648"/>
        <item x="649"/>
        <item x="650"/>
        <item x="6264"/>
        <item x="3693"/>
        <item x="651"/>
        <item x="1554"/>
        <item x="652"/>
        <item x="3517"/>
        <item x="7742"/>
        <item x="3934"/>
        <item x="6415"/>
        <item x="7484"/>
        <item x="2968"/>
        <item x="4534"/>
        <item x="2511"/>
        <item x="653"/>
        <item x="1555"/>
        <item x="5256"/>
        <item x="2512"/>
        <item x="4535"/>
        <item x="654"/>
        <item x="8044"/>
        <item x="7028"/>
        <item x="440"/>
        <item x="7029"/>
        <item x="1556"/>
        <item x="1830"/>
        <item x="4955"/>
        <item x="4536"/>
        <item x="7743"/>
        <item x="7485"/>
        <item x="5644"/>
        <item x="655"/>
        <item x="441"/>
        <item x="6825"/>
        <item x="1924"/>
        <item x="5900"/>
        <item x="8045"/>
        <item x="6265"/>
        <item x="2140"/>
        <item x="5901"/>
        <item x="656"/>
        <item x="7744"/>
        <item x="257"/>
        <item x="657"/>
        <item x="5645"/>
        <item x="7486"/>
        <item x="3694"/>
        <item x="7487"/>
        <item x="5646"/>
        <item x="7745"/>
        <item x="6075"/>
        <item x="1557"/>
        <item x="3935"/>
        <item x="6076"/>
        <item x="41"/>
        <item x="5647"/>
        <item x="5648"/>
        <item x="6213"/>
        <item x="7488"/>
        <item x="7030"/>
        <item x="658"/>
        <item x="122"/>
        <item x="3936"/>
        <item x="7746"/>
        <item x="5902"/>
        <item x="7747"/>
        <item x="7489"/>
        <item x="827"/>
        <item x="5649"/>
        <item x="659"/>
        <item x="4725"/>
        <item x="2141"/>
        <item x="5650"/>
        <item x="6416"/>
        <item x="2513"/>
        <item x="7490"/>
        <item x="5651"/>
        <item x="2025"/>
        <item x="6077"/>
        <item x="7491"/>
        <item x="5257"/>
        <item x="7031"/>
        <item x="1925"/>
        <item x="2142"/>
        <item x="2324"/>
        <item x="7492"/>
        <item x="6266"/>
        <item x="2234"/>
        <item x="4537"/>
        <item x="3518"/>
        <item x="442"/>
        <item x="6078"/>
        <item x="828"/>
        <item x="660"/>
        <item x="2143"/>
        <item x="7748"/>
        <item x="6079"/>
        <item x="7493"/>
        <item x="258"/>
        <item x="1558"/>
        <item x="7749"/>
        <item x="5076"/>
        <item x="4280"/>
        <item x="3937"/>
        <item x="661"/>
        <item x="5652"/>
        <item x="5653"/>
        <item x="5903"/>
        <item x="662"/>
        <item x="5654"/>
        <item x="829"/>
        <item x="5077"/>
        <item x="5655"/>
        <item x="259"/>
        <item x="5904"/>
        <item x="3695"/>
        <item x="4956"/>
        <item x="1926"/>
        <item x="3519"/>
        <item x="6214"/>
        <item x="4957"/>
        <item x="1069"/>
        <item x="1070"/>
        <item x="1071"/>
        <item x="1072"/>
        <item x="2727"/>
        <item x="2728"/>
        <item x="3786"/>
        <item x="1073"/>
        <item x="1074"/>
        <item x="1075"/>
        <item x="1076"/>
        <item x="1077"/>
        <item x="1078"/>
        <item x="1079"/>
        <item x="2729"/>
        <item x="1080"/>
        <item x="1081"/>
        <item x="4281"/>
        <item x="1082"/>
        <item x="1083"/>
        <item x="2730"/>
        <item x="1084"/>
        <item x="2731"/>
        <item x="1085"/>
        <item x="2732"/>
        <item x="1086"/>
        <item x="2733"/>
        <item x="1087"/>
        <item x="1088"/>
        <item x="2734"/>
        <item x="4282"/>
        <item x="4283"/>
        <item x="2735"/>
        <item x="1089"/>
        <item x="1090"/>
        <item x="1091"/>
        <item x="2736"/>
        <item x="6599"/>
        <item x="6600"/>
        <item x="3787"/>
        <item x="260"/>
        <item x="3788"/>
        <item x="2737"/>
        <item x="2738"/>
        <item x="2026"/>
        <item x="1092"/>
        <item x="1093"/>
        <item x="2739"/>
        <item x="7304"/>
        <item x="2740"/>
        <item x="2027"/>
        <item x="3789"/>
        <item x="1094"/>
        <item x="2741"/>
        <item x="1095"/>
        <item x="2742"/>
        <item x="1096"/>
        <item x="2743"/>
        <item x="4284"/>
        <item x="3790"/>
        <item x="1097"/>
        <item x="1098"/>
        <item x="3791"/>
        <item x="1099"/>
        <item x="1100"/>
        <item x="2744"/>
        <item x="4285"/>
        <item x="1101"/>
        <item x="1102"/>
        <item x="1103"/>
        <item x="2745"/>
        <item x="2028"/>
        <item x="1104"/>
        <item x="2746"/>
        <item x="2747"/>
        <item x="2748"/>
        <item x="2749"/>
        <item x="1105"/>
        <item x="1106"/>
        <item x="1107"/>
        <item x="1108"/>
        <item x="2750"/>
        <item x="1109"/>
        <item x="1110"/>
        <item x="1111"/>
        <item x="1112"/>
        <item x="1113"/>
        <item x="1114"/>
        <item x="4286"/>
        <item x="1115"/>
        <item x="1116"/>
        <item x="1117"/>
        <item x="1118"/>
        <item x="1119"/>
        <item x="1120"/>
        <item x="1121"/>
        <item x="830"/>
        <item x="1831"/>
        <item x="7032"/>
        <item x="3520"/>
        <item x="6601"/>
        <item x="3521"/>
        <item x="5115"/>
        <item x="1559"/>
        <item x="1122"/>
        <item x="5258"/>
        <item x="3696"/>
        <item x="7750"/>
        <item x="6080"/>
        <item x="1123"/>
        <item x="2751"/>
        <item x="1124"/>
        <item x="6602"/>
        <item x="3938"/>
        <item x="7751"/>
        <item x="3939"/>
        <item x="2325"/>
        <item x="2752"/>
        <item x="7752"/>
        <item x="3940"/>
        <item x="7753"/>
        <item x="2144"/>
        <item x="5259"/>
        <item x="8046"/>
        <item x="6267"/>
        <item x="1560"/>
        <item x="3697"/>
        <item x="1832"/>
        <item x="7033"/>
        <item x="2969"/>
        <item x="357"/>
        <item x="8047"/>
        <item x="2514"/>
        <item x="2970"/>
        <item x="6826"/>
        <item x="1833"/>
        <item x="663"/>
        <item x="6268"/>
        <item x="6417"/>
        <item x="3139"/>
        <item x="7034"/>
        <item x="664"/>
        <item x="1561"/>
        <item x="4086"/>
        <item x="3941"/>
        <item x="6081"/>
        <item x="2235"/>
        <item x="7494"/>
        <item x="7754"/>
        <item x="3792"/>
        <item x="1125"/>
        <item x="6827"/>
        <item x="6082"/>
        <item x="8048"/>
        <item x="443"/>
        <item x="1126"/>
        <item x="1127"/>
        <item x="3793"/>
        <item x="3140"/>
        <item x="358"/>
        <item x="1128"/>
        <item x="1562"/>
        <item x="1563"/>
        <item x="2753"/>
        <item x="5116"/>
        <item x="2029"/>
        <item x="1129"/>
        <item x="1130"/>
        <item x="1131"/>
        <item x="2145"/>
        <item x="3698"/>
        <item x="5117"/>
        <item x="6418"/>
        <item x="4538"/>
        <item x="3942"/>
        <item x="7755"/>
        <item x="6419"/>
        <item x="665"/>
        <item x="2515"/>
        <item x="1132"/>
        <item x="1133"/>
        <item x="1134"/>
        <item x="3943"/>
        <item x="1135"/>
        <item x="5656"/>
        <item x="7756"/>
        <item x="666"/>
        <item x="667"/>
        <item x="3794"/>
        <item x="1564"/>
        <item x="2516"/>
        <item x="668"/>
        <item x="1565"/>
        <item x="1566"/>
        <item x="3944"/>
        <item x="3945"/>
        <item x="669"/>
        <item x="2517"/>
        <item x="1136"/>
        <item x="5905"/>
        <item x="1567"/>
        <item x="3946"/>
        <item x="831"/>
        <item x="1834"/>
        <item x="5657"/>
        <item x="5906"/>
        <item x="7035"/>
        <item x="1568"/>
        <item x="3522"/>
        <item x="6603"/>
        <item x="2754"/>
        <item x="1137"/>
        <item x="261"/>
        <item x="1138"/>
        <item x="6269"/>
        <item x="4958"/>
        <item x="2236"/>
        <item x="3699"/>
        <item x="2146"/>
        <item x="3795"/>
        <item x="3947"/>
        <item x="8049"/>
        <item x="7495"/>
        <item x="5260"/>
        <item x="1835"/>
        <item x="4087"/>
        <item x="2326"/>
        <item x="5658"/>
        <item x="1836"/>
        <item x="670"/>
        <item x="6270"/>
        <item x="671"/>
        <item x="3948"/>
        <item x="4088"/>
        <item x="5659"/>
        <item x="5261"/>
        <item x="1569"/>
        <item x="5262"/>
        <item x="5660"/>
        <item x="7757"/>
        <item x="7496"/>
        <item x="7758"/>
        <item x="1570"/>
        <item x="1837"/>
        <item x="1838"/>
        <item x="2147"/>
        <item x="6215"/>
        <item x="2327"/>
        <item x="4089"/>
        <item x="2148"/>
        <item x="2149"/>
        <item x="3379"/>
        <item x="5907"/>
        <item x="5908"/>
        <item x="5661"/>
        <item x="444"/>
        <item x="6083"/>
        <item x="672"/>
        <item x="5909"/>
        <item x="1571"/>
        <item x="7036"/>
        <item x="4090"/>
        <item x="673"/>
        <item x="5910"/>
        <item x="4726"/>
        <item x="2150"/>
        <item x="4539"/>
        <item x="4540"/>
        <item x="832"/>
        <item x="5662"/>
        <item x="7759"/>
        <item x="3949"/>
        <item x="7497"/>
        <item x="5263"/>
        <item x="1139"/>
        <item x="6084"/>
        <item x="6085"/>
        <item x="1276"/>
        <item x="5370"/>
        <item x="7760"/>
        <item x="7498"/>
        <item x="5663"/>
        <item x="1572"/>
        <item x="445"/>
        <item x="3950"/>
        <item x="3700"/>
        <item x="2151"/>
        <item x="1573"/>
        <item x="6604"/>
        <item x="5078"/>
        <item x="4395"/>
        <item x="2755"/>
        <item x="4959"/>
        <item x="6828"/>
        <item x="4287"/>
        <item x="4288"/>
        <item x="4960"/>
        <item x="7037"/>
        <item x="1574"/>
        <item x="8050"/>
        <item x="3380"/>
        <item x="1839"/>
        <item x="6216"/>
        <item x="5664"/>
        <item x="5911"/>
        <item x="2756"/>
        <item x="6271"/>
        <item x="6605"/>
        <item x="4396"/>
        <item x="262"/>
        <item x="4672"/>
        <item x="3381"/>
        <item x="5912"/>
        <item x="7499"/>
        <item x="3701"/>
        <item x="6606"/>
        <item x="7305"/>
        <item x="4673"/>
        <item x="8051"/>
        <item x="7306"/>
        <item x="2030"/>
        <item x="5913"/>
        <item x="2875"/>
        <item x="4091"/>
        <item x="833"/>
        <item x="6829"/>
        <item x="1840"/>
        <item x="7038"/>
        <item x="3702"/>
        <item x="3382"/>
        <item x="2152"/>
        <item x="263"/>
        <item x="7307"/>
        <item x="3796"/>
        <item x="2757"/>
        <item x="6607"/>
        <item x="3383"/>
        <item x="7308"/>
        <item x="3703"/>
        <item x="3951"/>
        <item x="6608"/>
        <item x="3797"/>
        <item x="359"/>
        <item x="3704"/>
        <item x="6609"/>
        <item x="264"/>
        <item x="6830"/>
        <item x="4289"/>
        <item x="4290"/>
        <item x="1140"/>
        <item x="7309"/>
        <item x="5665"/>
        <item x="5914"/>
        <item x="5915"/>
        <item x="1575"/>
        <item x="5666"/>
        <item x="2758"/>
        <item x="4541"/>
        <item x="5264"/>
        <item x="360"/>
        <item x="6420"/>
        <item x="4291"/>
        <item x="7310"/>
        <item x="2759"/>
        <item x="7500"/>
        <item x="674"/>
        <item x="1841"/>
        <item x="5667"/>
        <item x="5668"/>
        <item x="675"/>
        <item x="4542"/>
        <item x="2031"/>
        <item x="4674"/>
        <item x="1842"/>
        <item x="3705"/>
        <item x="7039"/>
        <item x="4961"/>
        <item x="1277"/>
        <item x="8052"/>
        <item x="3706"/>
        <item x="2760"/>
        <item x="1927"/>
        <item x="3384"/>
        <item x="4292"/>
        <item x="1141"/>
        <item x="6217"/>
        <item x="4543"/>
        <item x="7040"/>
        <item x="4293"/>
        <item x="3385"/>
        <item x="446"/>
        <item x="5669"/>
        <item x="1843"/>
        <item x="8053"/>
        <item x="4675"/>
        <item x="2032"/>
        <item x="361"/>
        <item x="3707"/>
        <item x="7311"/>
        <item x="7501"/>
        <item x="5670"/>
        <item x="676"/>
        <item x="3386"/>
        <item x="8054"/>
        <item x="4092"/>
        <item x="7312"/>
        <item x="5371"/>
        <item x="6272"/>
        <item x="2761"/>
        <item x="7502"/>
        <item x="7313"/>
        <item x="7314"/>
        <item x="3798"/>
        <item x="6831"/>
        <item x="677"/>
        <item x="834"/>
        <item x="8055"/>
        <item x="2518"/>
        <item x="1142"/>
        <item x="2762"/>
        <item x="2153"/>
        <item x="4397"/>
        <item x="8056"/>
        <item x="5671"/>
        <item x="2328"/>
        <item x="1143"/>
        <item x="447"/>
        <item x="123"/>
        <item x="2971"/>
        <item x="6086"/>
        <item x="678"/>
        <item x="835"/>
        <item x="679"/>
        <item x="2972"/>
        <item x="2973"/>
        <item x="3387"/>
        <item x="1576"/>
        <item x="2519"/>
        <item x="4294"/>
        <item x="6610"/>
        <item x="7315"/>
        <item x="3799"/>
        <item x="2154"/>
        <item x="680"/>
        <item x="4295"/>
        <item x="448"/>
        <item x="3388"/>
        <item x="362"/>
        <item x="4544"/>
        <item x="2329"/>
        <item x="3800"/>
        <item x="1278"/>
        <item x="2033"/>
        <item x="7041"/>
        <item x="3708"/>
        <item x="1279"/>
        <item x="3141"/>
        <item x="1280"/>
        <item x="1144"/>
        <item x="2876"/>
        <item x="363"/>
        <item x="1577"/>
        <item x="4296"/>
        <item x="5672"/>
        <item x="4093"/>
        <item x="4962"/>
        <item x="4297"/>
        <item x="3142"/>
        <item x="6087"/>
        <item x="8057"/>
        <item x="4298"/>
        <item x="7316"/>
        <item x="2034"/>
        <item x="681"/>
        <item x="6088"/>
        <item x="5916"/>
        <item x="682"/>
        <item x="1578"/>
        <item x="7042"/>
        <item x="6421"/>
        <item x="3389"/>
        <item x="5265"/>
        <item x="3952"/>
        <item x="449"/>
        <item x="4545"/>
        <item x="6089"/>
        <item x="3953"/>
        <item x="5266"/>
        <item x="3390"/>
        <item x="3709"/>
        <item x="2520"/>
        <item x="5917"/>
        <item x="5673"/>
        <item x="1579"/>
        <item x="1580"/>
        <item x="5372"/>
        <item x="2155"/>
        <item x="1145"/>
        <item x="4299"/>
        <item x="7317"/>
        <item x="6422"/>
        <item x="2035"/>
        <item x="364"/>
        <item x="1281"/>
        <item x="7318"/>
        <item x="4963"/>
        <item x="4300"/>
        <item x="1146"/>
        <item x="1581"/>
        <item x="2763"/>
        <item x="5267"/>
        <item x="5268"/>
        <item x="5918"/>
        <item x="7761"/>
        <item x="5674"/>
        <item x="365"/>
        <item x="366"/>
        <item x="4398"/>
        <item x="5079"/>
        <item x="8058"/>
        <item x="6273"/>
        <item x="4964"/>
        <item x="1147"/>
        <item x="3143"/>
        <item x="367"/>
        <item x="6423"/>
        <item x="6424"/>
        <item x="5675"/>
        <item x="1148"/>
        <item x="4546"/>
        <item x="8059"/>
        <item x="4301"/>
        <item x="836"/>
        <item x="1844"/>
        <item x="4302"/>
        <item x="7043"/>
        <item x="837"/>
        <item x="1845"/>
        <item x="1846"/>
        <item x="2521"/>
        <item x="2036"/>
        <item x="838"/>
        <item x="2764"/>
        <item x="6425"/>
        <item x="3391"/>
        <item x="5676"/>
        <item x="5269"/>
        <item x="3710"/>
        <item x="7503"/>
        <item x="1582"/>
        <item x="839"/>
        <item x="6274"/>
        <item x="450"/>
        <item x="7762"/>
        <item x="1149"/>
        <item x="3392"/>
        <item x="451"/>
        <item x="2522"/>
        <item x="3393"/>
        <item x="8060"/>
        <item x="5677"/>
        <item x="124"/>
        <item x="265"/>
        <item x="5678"/>
        <item x="1583"/>
        <item x="6426"/>
        <item x="3711"/>
        <item x="5270"/>
        <item x="1928"/>
        <item x="6427"/>
        <item x="6611"/>
        <item x="4303"/>
        <item x="4304"/>
        <item x="4305"/>
        <item x="3394"/>
        <item x="8061"/>
        <item x="7319"/>
        <item x="7320"/>
        <item x="1150"/>
        <item x="1151"/>
        <item x="6275"/>
        <item x="4676"/>
        <item x="2523"/>
        <item x="6276"/>
        <item x="5118"/>
        <item x="1152"/>
        <item x="5080"/>
        <item x="1584"/>
        <item x="2524"/>
        <item x="6428"/>
        <item x="5679"/>
        <item x="5119"/>
        <item x="1847"/>
        <item x="5680"/>
        <item x="5120"/>
        <item x="3712"/>
        <item x="7044"/>
        <item x="3395"/>
        <item x="5681"/>
        <item x="2330"/>
        <item x="2037"/>
        <item x="7321"/>
        <item x="4306"/>
        <item x="5121"/>
        <item x="368"/>
        <item x="2765"/>
        <item x="5682"/>
        <item x="1585"/>
        <item x="1153"/>
        <item x="7322"/>
        <item x="8062"/>
        <item x="6832"/>
        <item x="2974"/>
        <item x="6090"/>
        <item x="6833"/>
        <item x="3396"/>
        <item x="266"/>
        <item x="452"/>
        <item x="1154"/>
        <item x="5122"/>
        <item x="267"/>
        <item x="4965"/>
        <item x="7504"/>
        <item x="4547"/>
        <item x="683"/>
        <item x="8063"/>
        <item x="3713"/>
        <item x="3397"/>
        <item x="1889"/>
        <item x="6277"/>
        <item x="369"/>
        <item x="2525"/>
        <item x="5123"/>
        <item x="453"/>
        <item x="1586"/>
        <item x="684"/>
        <item x="4966"/>
        <item x="6091"/>
        <item x="2038"/>
        <item x="4307"/>
        <item x="7323"/>
        <item x="4548"/>
        <item x="4308"/>
        <item x="6612"/>
        <item x="6613"/>
        <item x="3398"/>
        <item x="1587"/>
        <item x="125"/>
        <item x="8064"/>
        <item x="6092"/>
        <item x="7045"/>
        <item x="6218"/>
        <item x="2039"/>
        <item x="5081"/>
        <item x="2040"/>
        <item x="2156"/>
        <item x="685"/>
        <item x="7046"/>
        <item x="268"/>
        <item x="5919"/>
        <item x="2877"/>
        <item x="4677"/>
        <item x="3714"/>
        <item x="6219"/>
        <item x="2975"/>
        <item x="5373"/>
        <item x="1155"/>
        <item x="5683"/>
        <item x="2331"/>
        <item x="4309"/>
        <item x="3954"/>
        <item x="3955"/>
        <item x="2041"/>
        <item x="7505"/>
        <item x="3399"/>
        <item x="3400"/>
        <item x="1156"/>
        <item x="7506"/>
        <item x="3401"/>
        <item x="5684"/>
        <item x="2332"/>
        <item x="1588"/>
        <item x="1157"/>
        <item x="3956"/>
        <item x="3402"/>
        <item x="1848"/>
        <item x="6834"/>
        <item x="3715"/>
        <item x="6429"/>
        <item x="6093"/>
        <item x="686"/>
        <item x="6835"/>
        <item x="269"/>
        <item x="4310"/>
        <item x="4311"/>
        <item x="5685"/>
        <item x="687"/>
        <item x="1849"/>
        <item x="1850"/>
        <item x="6836"/>
        <item x="7763"/>
        <item x="2042"/>
        <item x="5271"/>
        <item x="2526"/>
        <item x="3716"/>
        <item x="2976"/>
        <item x="8065"/>
        <item x="6837"/>
        <item x="7047"/>
        <item x="8066"/>
        <item x="2043"/>
        <item x="4967"/>
        <item x="8067"/>
        <item x="1929"/>
        <item x="6838"/>
        <item x="4312"/>
        <item x="1158"/>
        <item x="1853"/>
        <item x="7507"/>
        <item x="7048"/>
        <item x="6614"/>
        <item x="2977"/>
        <item x="6839"/>
        <item x="6615"/>
        <item x="840"/>
        <item x="7508"/>
        <item x="1854"/>
        <item x="3957"/>
        <item x="3403"/>
        <item x="6840"/>
        <item x="7764"/>
        <item x="2044"/>
        <item x="2045"/>
        <item x="6094"/>
        <item x="3717"/>
        <item x="6841"/>
        <item x="5920"/>
        <item x="688"/>
        <item x="5921"/>
        <item x="7324"/>
        <item x="4314"/>
        <item x="6430"/>
        <item x="2046"/>
        <item x="4094"/>
        <item x="5922"/>
        <item x="2237"/>
        <item x="3144"/>
        <item x="2047"/>
        <item x="6842"/>
        <item x="7509"/>
        <item x="7049"/>
        <item x="7510"/>
        <item x="7511"/>
        <item x="1851"/>
        <item x="1589"/>
        <item x="5923"/>
        <item x="6843"/>
        <item x="6095"/>
        <item x="6096"/>
        <item x="1852"/>
        <item x="3404"/>
        <item x="3405"/>
        <item x="4095"/>
        <item x="6616"/>
        <item x="4096"/>
        <item x="4315"/>
        <item x="4316"/>
        <item x="1590"/>
        <item x="7765"/>
        <item x="4317"/>
        <item x="8068"/>
        <item x="5924"/>
        <item x="4549"/>
        <item x="4550"/>
        <item x="4551"/>
        <item x="3406"/>
        <item x="1856"/>
        <item x="1855"/>
        <item x="2527"/>
        <item x="6844"/>
        <item x="4552"/>
        <item x="4318"/>
        <item x="8069"/>
        <item x="1591"/>
        <item x="2157"/>
        <item x="1159"/>
        <item x="7325"/>
        <item x="8070"/>
        <item x="1160"/>
        <item x="1161"/>
        <item x="7512"/>
        <item x="4553"/>
        <item x="270"/>
        <item x="841"/>
        <item x="842"/>
        <item x="1857"/>
        <item x="1858"/>
        <item x="3407"/>
        <item x="4554"/>
        <item x="6845"/>
        <item x="3408"/>
        <item x="3409"/>
        <item x="3410"/>
        <item x="4678"/>
        <item x="6097"/>
        <item x="5272"/>
        <item x="2766"/>
        <item x="3718"/>
        <item x="2978"/>
        <item x="3145"/>
        <item x="1859"/>
        <item x="4727"/>
        <item x="1592"/>
        <item x="4097"/>
        <item x="1860"/>
        <item x="4098"/>
        <item x="4099"/>
        <item x="6846"/>
        <item x="3719"/>
        <item x="3720"/>
        <item x="8071"/>
        <item x="4728"/>
        <item x="4555"/>
        <item x="4319"/>
        <item x="7766"/>
        <item x="4968"/>
        <item x="7326"/>
        <item x="1593"/>
        <item x="7513"/>
        <item x="4313"/>
        <item x="5686"/>
        <item x="6847"/>
        <item x="271"/>
        <item x="7050"/>
        <item x="6848"/>
        <item x="8072"/>
        <item x="6849"/>
        <item x="7051"/>
        <item x="2767"/>
        <item x="2768"/>
        <item x="6617"/>
        <item x="4679"/>
        <item x="3411"/>
        <item x="6431"/>
        <item x="2528"/>
        <item x="2529"/>
        <item x="2769"/>
        <item x="3412"/>
        <item x="689"/>
        <item x="1594"/>
        <item x="6618"/>
        <item x="3413"/>
        <item x="3414"/>
        <item x="3146"/>
        <item x="1595"/>
        <item x="2770"/>
        <item x="8073"/>
        <item x="2771"/>
        <item x="4680"/>
        <item x="4729"/>
        <item x="7052"/>
        <item x="2333"/>
        <item x="7327"/>
        <item x="4399"/>
        <item x="3958"/>
        <item x="5687"/>
        <item x="7767"/>
        <item x="2530"/>
        <item x="3415"/>
        <item x="2048"/>
        <item x="6850"/>
        <item x="6851"/>
        <item x="3721"/>
        <item x="843"/>
        <item x="5082"/>
        <item x="8074"/>
        <item x="8075"/>
        <item x="7514"/>
        <item x="2334"/>
        <item x="1930"/>
        <item x="7768"/>
        <item x="5688"/>
        <item x="4320"/>
        <item x="4556"/>
        <item x="370"/>
        <item x="5925"/>
        <item x="2531"/>
        <item x="1596"/>
        <item x="2158"/>
        <item x="6432"/>
        <item x="3147"/>
        <item x="6098"/>
        <item x="4400"/>
        <item x="2532"/>
        <item x="6099"/>
        <item x="3523"/>
        <item x="7515"/>
        <item x="3416"/>
        <item x="3417"/>
        <item x="5273"/>
        <item x="6852"/>
        <item x="3959"/>
        <item x="1282"/>
        <item x="844"/>
        <item x="1861"/>
        <item x="1597"/>
        <item x="1598"/>
        <item x="2159"/>
        <item x="4969"/>
        <item x="7516"/>
        <item x="6100"/>
        <item x="7328"/>
        <item x="5374"/>
        <item x="5124"/>
        <item x="4970"/>
        <item x="3960"/>
        <item x="5926"/>
        <item x="7329"/>
        <item x="7053"/>
        <item x="3148"/>
        <item x="371"/>
        <item x="372"/>
        <item x="4100"/>
        <item x="1283"/>
        <item x="1931"/>
        <item x="4971"/>
        <item x="3418"/>
        <item x="6433"/>
        <item x="2533"/>
        <item x="2160"/>
        <item x="1284"/>
        <item x="7054"/>
        <item x="3149"/>
        <item x="4972"/>
        <item x="3419"/>
        <item x="4973"/>
        <item x="4730"/>
        <item x="373"/>
        <item x="2772"/>
        <item x="1162"/>
        <item x="2773"/>
        <item x="6619"/>
        <item x="6620"/>
        <item x="2774"/>
        <item x="4974"/>
        <item x="6220"/>
        <item x="690"/>
        <item x="8076"/>
        <item x="4975"/>
        <item x="8077"/>
        <item x="7517"/>
        <item x="4731"/>
        <item x="4976"/>
        <item x="2534"/>
        <item x="7769"/>
        <item x="1599"/>
        <item x="7055"/>
        <item x="4977"/>
        <item x="4978"/>
        <item x="3961"/>
        <item x="1285"/>
        <item x="1286"/>
        <item x="42"/>
        <item x="2878"/>
        <item x="7518"/>
        <item x="374"/>
        <item x="4979"/>
        <item x="4980"/>
        <item x="6853"/>
        <item x="8078"/>
        <item x="2879"/>
        <item x="8079"/>
        <item x="4981"/>
        <item x="4982"/>
        <item x="7519"/>
        <item x="5927"/>
        <item x="6101"/>
        <item x="2775"/>
        <item x="4983"/>
        <item x="845"/>
        <item x="1287"/>
        <item x="8080"/>
        <item x="2049"/>
        <item x="2880"/>
        <item x="3420"/>
        <item x="8081"/>
        <item x="4984"/>
        <item x="7330"/>
        <item x="6221"/>
        <item x="6854"/>
        <item x="4985"/>
        <item x="1163"/>
        <item x="6434"/>
        <item x="7770"/>
        <item x="691"/>
        <item x="1600"/>
        <item x="2776"/>
        <item x="3962"/>
        <item x="8082"/>
        <item x="2161"/>
        <item x="2336"/>
        <item x="6855"/>
        <item x="4401"/>
        <item x="6856"/>
        <item x="7520"/>
        <item x="5274"/>
        <item x="7771"/>
        <item x="2162"/>
        <item x="4557"/>
        <item x="3421"/>
        <item x="1862"/>
        <item x="6857"/>
        <item x="1601"/>
        <item x="7521"/>
        <item x="3422"/>
        <item x="3423"/>
        <item x="6435"/>
        <item x="4558"/>
        <item x="3424"/>
        <item x="846"/>
        <item x="1863"/>
        <item x="5689"/>
        <item x="692"/>
        <item x="2535"/>
        <item x="3425"/>
        <item x="6858"/>
        <item x="7772"/>
        <item x="3963"/>
        <item x="1864"/>
        <item x="5690"/>
        <item x="3964"/>
        <item x="126"/>
        <item x="6436"/>
        <item x="43"/>
        <item x="3426"/>
        <item x="5691"/>
        <item x="8083"/>
        <item x="1865"/>
        <item x="847"/>
        <item x="5692"/>
        <item x="1866"/>
        <item x="5693"/>
        <item x="6437"/>
        <item x="4559"/>
        <item x="3524"/>
        <item x="3427"/>
        <item x="6859"/>
        <item x="5694"/>
        <item x="6860"/>
        <item x="3965"/>
        <item x="6102"/>
        <item x="6438"/>
        <item x="4560"/>
        <item x="2979"/>
        <item x="4561"/>
        <item x="2536"/>
        <item x="5695"/>
        <item x="3966"/>
        <item x="1867"/>
        <item x="4562"/>
        <item x="2537"/>
        <item x="4563"/>
        <item x="2538"/>
        <item x="6439"/>
        <item x="7522"/>
        <item x="3428"/>
        <item x="1868"/>
        <item x="2163"/>
        <item x="2539"/>
        <item x="5275"/>
        <item x="4564"/>
        <item x="2980"/>
        <item x="4101"/>
        <item x="3429"/>
        <item x="3967"/>
        <item x="4565"/>
        <item x="3968"/>
        <item x="6440"/>
        <item x="2164"/>
        <item x="5928"/>
        <item x="3969"/>
        <item x="5276"/>
        <item x="3430"/>
        <item x="2165"/>
        <item x="3970"/>
        <item x="6861"/>
        <item x="6441"/>
        <item x="5696"/>
        <item x="3150"/>
        <item x="3971"/>
        <item x="454"/>
        <item x="3972"/>
        <item x="7773"/>
        <item x="3431"/>
        <item x="7523"/>
        <item x="848"/>
        <item x="4566"/>
        <item x="2540"/>
        <item x="5277"/>
        <item x="5929"/>
        <item x="5930"/>
        <item x="7056"/>
        <item x="3973"/>
        <item x="1602"/>
        <item x="4567"/>
        <item x="1603"/>
        <item x="2335"/>
        <item x="5697"/>
        <item x="7524"/>
        <item x="7331"/>
        <item x="1869"/>
        <item x="3974"/>
        <item x="849"/>
        <item x="850"/>
        <item x="851"/>
        <item x="6222"/>
        <item x="2238"/>
        <item x="2981"/>
        <item x="2541"/>
        <item x="5698"/>
        <item x="3722"/>
        <item x="3432"/>
        <item x="5375"/>
        <item x="6103"/>
        <item x="3433"/>
        <item x="2542"/>
        <item x="6862"/>
        <item x="2050"/>
        <item x="272"/>
        <item x="2051"/>
        <item x="2777"/>
        <item x="4321"/>
        <item x="4322"/>
        <item x="274"/>
        <item x="273"/>
        <item x="2778"/>
        <item x="2052"/>
        <item x="7332"/>
        <item x="7525"/>
        <item x="7333"/>
        <item x="1604"/>
        <item x="2053"/>
        <item x="1164"/>
        <item x="4323"/>
        <item x="1165"/>
        <item x="6621"/>
        <item x="3801"/>
        <item x="4681"/>
        <item x="2543"/>
        <item x="3975"/>
        <item x="3723"/>
        <item x="5278"/>
        <item x="4986"/>
        <item x="4987"/>
        <item x="3724"/>
        <item x="852"/>
        <item x="1605"/>
        <item x="3725"/>
        <item x="1606"/>
        <item x="1607"/>
        <item x="853"/>
        <item x="1608"/>
        <item x="1609"/>
        <item x="4988"/>
        <item x="854"/>
        <item x="1610"/>
        <item x="1611"/>
        <item x="5931"/>
        <item x="1612"/>
        <item x="1288"/>
        <item x="1613"/>
        <item x="1614"/>
        <item x="1615"/>
        <item x="2166"/>
        <item x="4989"/>
        <item x="1616"/>
        <item x="5279"/>
        <item x="3151"/>
        <item x="6278"/>
        <item x="3152"/>
        <item x="3976"/>
        <item x="6863"/>
        <item x="6279"/>
        <item x="1617"/>
        <item x="5699"/>
        <item x="5932"/>
        <item x="5933"/>
        <item x="5934"/>
        <item x="7334"/>
        <item x="1618"/>
        <item x="7774"/>
        <item x="5125"/>
        <item x="4324"/>
        <item x="2779"/>
        <item x="6622"/>
        <item x="1166"/>
        <item x="2054"/>
        <item x="1167"/>
        <item x="2780"/>
        <item x="6623"/>
        <item x="1168"/>
        <item x="6624"/>
        <item x="4325"/>
        <item x="4326"/>
        <item x="1619"/>
        <item x="8084"/>
        <item x="1620"/>
        <item x="7057"/>
        <item x="3153"/>
        <item x="7526"/>
        <item x="8085"/>
        <item x="5700"/>
        <item x="2544"/>
        <item x="5935"/>
        <item x="2239"/>
        <item x="5126"/>
        <item x="3434"/>
        <item x="6442"/>
        <item x="5936"/>
        <item x="4990"/>
        <item x="8086"/>
        <item x="6280"/>
        <item x="4568"/>
        <item x="855"/>
        <item x="7527"/>
        <item x="2545"/>
        <item x="1870"/>
        <item x="3977"/>
        <item x="856"/>
        <item x="857"/>
        <item x="3435"/>
        <item x="858"/>
        <item x="5701"/>
        <item x="3525"/>
        <item x="1871"/>
        <item x="5937"/>
        <item x="3978"/>
        <item x="2546"/>
        <item x="5702"/>
        <item x="6625"/>
        <item x="4327"/>
        <item x="2547"/>
        <item x="1169"/>
        <item x="3979"/>
        <item x="5703"/>
        <item x="2337"/>
        <item x="3980"/>
        <item x="3981"/>
        <item x="2167"/>
        <item x="2168"/>
        <item x="7528"/>
        <item x="5127"/>
        <item x="693"/>
        <item x="7775"/>
        <item x="5704"/>
        <item x="3982"/>
        <item x="7529"/>
        <item x="7776"/>
        <item x="2548"/>
        <item x="3983"/>
        <item x="455"/>
        <item x="7777"/>
        <item x="5938"/>
        <item x="3984"/>
        <item x="5939"/>
        <item x="3985"/>
        <item x="3154"/>
        <item x="1887"/>
        <item x="6864"/>
        <item x="5705"/>
        <item x="5083"/>
        <item x="1932"/>
        <item x="7058"/>
        <item x="6443"/>
        <item x="7530"/>
        <item x="694"/>
        <item x="375"/>
        <item x="3155"/>
        <item x="376"/>
        <item x="4682"/>
        <item x="377"/>
        <item x="7531"/>
        <item x="3726"/>
        <item x="8087"/>
        <item x="8088"/>
        <item x="6444"/>
        <item x="6445"/>
        <item x="4569"/>
        <item x="5280"/>
        <item x="5706"/>
        <item x="2549"/>
        <item x="7532"/>
        <item x="4570"/>
        <item x="3727"/>
        <item x="6626"/>
        <item x="7778"/>
        <item x="5281"/>
        <item x="7335"/>
        <item x="2781"/>
        <item x="7059"/>
        <item x="3156"/>
        <item x="7060"/>
        <item x="7061"/>
        <item x="6104"/>
        <item x="7533"/>
        <item x="5707"/>
        <item x="5940"/>
        <item x="6105"/>
        <item x="4571"/>
        <item x="378"/>
        <item x="8089"/>
        <item x="4328"/>
        <item x="5084"/>
        <item x="275"/>
        <item x="2782"/>
        <item x="5085"/>
        <item x="5282"/>
        <item x="6627"/>
        <item x="7779"/>
        <item x="3728"/>
        <item x="4991"/>
        <item x="7534"/>
        <item x="6446"/>
        <item x="3436"/>
        <item x="5086"/>
        <item x="1872"/>
        <item x="127"/>
        <item x="379"/>
        <item x="1170"/>
        <item x="380"/>
        <item x="4402"/>
        <item x="3729"/>
        <item x="2240"/>
        <item x="1621"/>
        <item x="5283"/>
        <item x="1622"/>
        <item x="4992"/>
        <item x="7780"/>
        <item x="7781"/>
        <item x="5708"/>
        <item x="2783"/>
        <item x="2784"/>
        <item x="4329"/>
        <item x="8090"/>
        <item x="5376"/>
        <item x="6106"/>
        <item x="5377"/>
        <item x="6628"/>
        <item x="2785"/>
        <item x="2786"/>
        <item x="5378"/>
        <item x="1171"/>
        <item x="2787"/>
        <item x="2788"/>
        <item x="1172"/>
        <item x="1173"/>
        <item x="2789"/>
        <item x="2790"/>
        <item x="2055"/>
        <item x="2791"/>
        <item x="6281"/>
        <item x="3802"/>
        <item x="1174"/>
        <item x="2056"/>
        <item x="5379"/>
        <item x="4331"/>
        <item x="2792"/>
        <item x="4403"/>
        <item x="6629"/>
        <item x="1175"/>
        <item x="4332"/>
        <item x="2793"/>
        <item x="6630"/>
        <item x="7336"/>
        <item x="2794"/>
        <item x="2795"/>
        <item x="2796"/>
        <item x="5087"/>
        <item x="5088"/>
        <item x="7337"/>
        <item x="4333"/>
        <item x="2797"/>
        <item x="2057"/>
        <item x="5380"/>
        <item x="4334"/>
        <item x="4336"/>
        <item x="4335"/>
        <item x="4337"/>
        <item x="6631"/>
        <item x="1176"/>
        <item x="4338"/>
        <item x="1177"/>
        <item x="1178"/>
        <item x="6632"/>
        <item x="1179"/>
        <item x="6633"/>
        <item x="5089"/>
        <item x="2058"/>
        <item x="5090"/>
        <item x="5091"/>
        <item x="2059"/>
        <item x="5092"/>
        <item x="2339"/>
        <item x="6634"/>
        <item x="2798"/>
        <item x="4330"/>
        <item x="2338"/>
        <item x="6635"/>
        <item x="1180"/>
        <item x="1181"/>
        <item x="2799"/>
        <item x="2060"/>
        <item x="6636"/>
        <item x="4102"/>
        <item x="6637"/>
        <item x="6638"/>
        <item x="1623"/>
        <item x="7062"/>
        <item x="6282"/>
        <item x="3157"/>
        <item x="128"/>
        <item x="1873"/>
        <item x="4572"/>
        <item x="1874"/>
        <item x="2241"/>
        <item x="7535"/>
        <item x="7536"/>
        <item x="5284"/>
        <item x="3526"/>
        <item x="3986"/>
        <item x="2881"/>
        <item x="7537"/>
        <item x="3987"/>
        <item x="7782"/>
        <item x="44"/>
        <item x="7783"/>
        <item x="7063"/>
        <item x="7538"/>
        <item x="2169"/>
        <item x="4103"/>
        <item x="5941"/>
        <item x="7539"/>
        <item x="5285"/>
        <item x="6447"/>
        <item x="7540"/>
        <item x="5286"/>
        <item x="4573"/>
        <item x="2550"/>
        <item x="5287"/>
        <item x="3988"/>
        <item x="3989"/>
        <item x="7784"/>
        <item x="1624"/>
        <item x="8091"/>
        <item x="5288"/>
        <item x="2170"/>
        <item x="2551"/>
        <item x="1625"/>
        <item x="1626"/>
        <item x="1627"/>
        <item x="7785"/>
        <item x="8092"/>
        <item x="7786"/>
        <item x="695"/>
        <item x="5709"/>
        <item x="7541"/>
        <item x="4993"/>
        <item x="2242"/>
        <item x="7542"/>
        <item x="8093"/>
        <item x="696"/>
        <item x="859"/>
        <item x="7064"/>
        <item x="3990"/>
        <item x="6865"/>
        <item x="1628"/>
        <item x="7543"/>
        <item x="1629"/>
        <item x="7544"/>
        <item x="2171"/>
        <item x="1630"/>
        <item x="7545"/>
        <item x="860"/>
        <item x="2552"/>
        <item x="3991"/>
        <item x="7787"/>
        <item x="7546"/>
        <item x="861"/>
        <item x="5710"/>
        <item x="1631"/>
        <item x="5289"/>
        <item x="2243"/>
        <item x="2982"/>
        <item x="6866"/>
        <item x="2061"/>
        <item x="5290"/>
        <item x="1632"/>
        <item x="276"/>
        <item x="5291"/>
        <item x="7547"/>
        <item x="7548"/>
        <item x="7788"/>
        <item x="1633"/>
        <item x="5292"/>
        <item x="7789"/>
        <item x="7549"/>
        <item x="2553"/>
        <item x="7550"/>
        <item x="862"/>
        <item x="5711"/>
        <item x="8094"/>
        <item x="6107"/>
        <item x="3527"/>
        <item x="2554"/>
        <item x="7551"/>
        <item x="4574"/>
        <item x="1634"/>
        <item x="1635"/>
        <item x="7790"/>
        <item x="5293"/>
        <item x="5294"/>
        <item x="1636"/>
        <item x="8095"/>
        <item x="129"/>
        <item x="2555"/>
        <item x="1637"/>
        <item x="6108"/>
        <item x="5295"/>
        <item x="7791"/>
        <item x="7552"/>
        <item x="7792"/>
        <item x="7793"/>
        <item x="2556"/>
        <item x="7794"/>
        <item x="7065"/>
        <item x="5296"/>
        <item x="1933"/>
        <item x="130"/>
        <item x="2062"/>
        <item x="3992"/>
        <item x="3993"/>
        <item x="2983"/>
        <item x="6223"/>
        <item x="4575"/>
        <item x="4576"/>
        <item x="4577"/>
        <item x="3994"/>
        <item x="1934"/>
        <item x="5297"/>
        <item x="3995"/>
        <item x="5712"/>
        <item x="2984"/>
        <item x="7795"/>
        <item x="8096"/>
        <item x="1638"/>
        <item x="4994"/>
        <item x="2557"/>
        <item x="1639"/>
        <item x="1640"/>
        <item x="5298"/>
        <item x="6109"/>
        <item x="1641"/>
        <item x="3996"/>
        <item x="3158"/>
        <item x="5299"/>
        <item x="1875"/>
        <item x="1876"/>
        <item x="1642"/>
        <item x="7066"/>
        <item x="7067"/>
        <item x="3997"/>
        <item x="3998"/>
        <item x="7796"/>
        <item x="3999"/>
        <item x="5300"/>
        <item x="7068"/>
        <item x="5301"/>
        <item x="7553"/>
        <item x="5302"/>
        <item x="7554"/>
        <item x="7797"/>
        <item x="1643"/>
        <item x="3730"/>
        <item x="3731"/>
        <item x="7555"/>
        <item x="7069"/>
        <item x="3437"/>
        <item x="4683"/>
        <item x="1644"/>
        <item x="3438"/>
        <item x="697"/>
        <item x="7798"/>
        <item x="7070"/>
        <item x="6110"/>
        <item x="7799"/>
        <item x="1645"/>
        <item x="2244"/>
        <item x="7556"/>
        <item x="8097"/>
        <item x="698"/>
        <item x="6448"/>
        <item x="2558"/>
        <item x="1646"/>
        <item x="8098"/>
        <item x="8099"/>
        <item x="4578"/>
        <item x="4684"/>
        <item x="7557"/>
        <item x="2985"/>
        <item x="2559"/>
        <item x="4104"/>
        <item x="863"/>
        <item x="1877"/>
        <item x="3439"/>
        <item x="1878"/>
        <item x="3528"/>
        <item x="4000"/>
        <item x="7800"/>
        <item x="3159"/>
        <item x="7558"/>
        <item x="3529"/>
        <item x="2986"/>
        <item x="456"/>
        <item x="4579"/>
        <item x="2987"/>
        <item x="6224"/>
        <item x="7559"/>
        <item x="3732"/>
        <item x="4685"/>
        <item x="1647"/>
        <item x="2063"/>
        <item x="699"/>
        <item x="6225"/>
        <item x="4105"/>
        <item x="700"/>
        <item x="7801"/>
        <item x="5713"/>
        <item x="2245"/>
        <item x="864"/>
        <item x="4580"/>
        <item x="5303"/>
        <item x="6867"/>
        <item x="2246"/>
        <item x="4732"/>
        <item x="6226"/>
        <item x="4686"/>
        <item x="4687"/>
        <item x="3160"/>
        <item x="5304"/>
        <item x="4001"/>
        <item x="4002"/>
        <item x="131"/>
        <item x="5305"/>
        <item x="4003"/>
        <item x="4004"/>
        <item x="1648"/>
        <item x="1649"/>
        <item x="5714"/>
        <item x="6111"/>
        <item x="2560"/>
        <item x="5715"/>
        <item x="701"/>
        <item x="2561"/>
        <item x="7802"/>
        <item x="5716"/>
        <item x="2562"/>
        <item x="5717"/>
        <item x="8100"/>
        <item x="2563"/>
        <item x="5718"/>
        <item x="1880"/>
        <item x="865"/>
        <item x="5719"/>
        <item x="6112"/>
        <item x="6449"/>
        <item x="7338"/>
        <item x="7803"/>
        <item x="6450"/>
        <item x="6868"/>
        <item x="2564"/>
        <item x="2565"/>
        <item x="4581"/>
        <item x="1879"/>
        <item x="2988"/>
        <item x="866"/>
        <item x="6451"/>
        <item x="6869"/>
        <item x="2566"/>
        <item x="7804"/>
        <item x="2247"/>
        <item x="1650"/>
        <item x="7805"/>
        <item x="7560"/>
        <item x="7806"/>
        <item x="7807"/>
        <item x="4106"/>
        <item x="7808"/>
        <item x="6113"/>
        <item x="2567"/>
        <item x="2568"/>
        <item x="7071"/>
        <item x="4005"/>
        <item x="4582"/>
        <item x="702"/>
        <item x="2569"/>
        <item x="3440"/>
        <item x="5720"/>
        <item x="4006"/>
        <item x="6452"/>
        <item x="5721"/>
        <item x="2570"/>
        <item x="4107"/>
        <item x="7339"/>
        <item x="1651"/>
        <item x="5722"/>
        <item x="6870"/>
        <item x="5723"/>
        <item x="5306"/>
        <item x="7561"/>
        <item x="5724"/>
        <item x="6871"/>
        <item x="5307"/>
        <item x="5308"/>
        <item x="3530"/>
        <item x="8101"/>
        <item x="7809"/>
        <item x="132"/>
        <item x="4108"/>
        <item x="6114"/>
        <item x="8102"/>
        <item x="6872"/>
        <item x="8103"/>
        <item x="2989"/>
        <item x="7072"/>
        <item x="2571"/>
        <item x="2572"/>
        <item x="867"/>
        <item x="2990"/>
        <item x="6115"/>
        <item x="2573"/>
        <item x="4007"/>
        <item x="1652"/>
        <item x="5309"/>
        <item x="6453"/>
        <item x="5725"/>
        <item x="1881"/>
        <item x="5726"/>
        <item x="6454"/>
        <item x="3441"/>
        <item x="7073"/>
        <item x="3442"/>
        <item x="5727"/>
        <item x="5728"/>
        <item x="7810"/>
        <item x="4008"/>
        <item x="7074"/>
        <item x="7562"/>
        <item x="5310"/>
        <item x="5729"/>
        <item x="6873"/>
        <item x="1653"/>
        <item x="7075"/>
        <item x="703"/>
        <item x="4109"/>
        <item x="133"/>
        <item x="1654"/>
        <item x="4995"/>
        <item x="5311"/>
        <item x="4009"/>
        <item x="5312"/>
        <item x="4996"/>
        <item x="134"/>
        <item x="7563"/>
        <item x="6116"/>
        <item x="7564"/>
        <item x="7811"/>
        <item x="135"/>
        <item x="5730"/>
        <item x="5942"/>
        <item x="7565"/>
        <item x="5943"/>
        <item x="6117"/>
        <item x="1655"/>
        <item x="6227"/>
        <item x="2574"/>
        <item x="1656"/>
        <item x="7812"/>
        <item x="7813"/>
        <item x="7566"/>
        <item x="457"/>
        <item x="2248"/>
        <item x="4583"/>
        <item x="5731"/>
        <item x="4584"/>
        <item x="5313"/>
        <item x="1657"/>
        <item x="458"/>
        <item x="4010"/>
        <item x="4011"/>
        <item x="1658"/>
        <item x="1659"/>
        <item x="5944"/>
        <item x="6874"/>
        <item x="3443"/>
        <item x="277"/>
        <item x="5314"/>
        <item x="5315"/>
        <item x="5316"/>
        <item x="5317"/>
        <item x="2575"/>
        <item x="2064"/>
        <item x="5732"/>
        <item x="1660"/>
        <item x="5733"/>
        <item x="6118"/>
        <item x="5318"/>
        <item x="5319"/>
        <item x="1182"/>
        <item x="2800"/>
        <item x="2801"/>
        <item x="7567"/>
        <item x="1661"/>
        <item x="4339"/>
        <item x="8104"/>
        <item x="5734"/>
        <item x="1662"/>
        <item x="6639"/>
        <item x="2340"/>
        <item x="6875"/>
        <item x="4340"/>
        <item x="7340"/>
        <item x="2065"/>
        <item x="2576"/>
        <item x="6640"/>
        <item x="6119"/>
        <item x="6455"/>
        <item x="6641"/>
        <item x="7814"/>
        <item x="704"/>
        <item x="4688"/>
        <item x="3444"/>
        <item x="6876"/>
        <item x="7076"/>
        <item x="6228"/>
        <item x="2991"/>
        <item x="2249"/>
        <item x="8105"/>
        <item x="2066"/>
        <item x="705"/>
        <item x="5735"/>
        <item x="45"/>
        <item x="4404"/>
        <item x="6877"/>
        <item x="2067"/>
        <item x="1183"/>
        <item x="136"/>
        <item x="1663"/>
        <item x="6456"/>
        <item x="3161"/>
        <item x="2172"/>
        <item x="6457"/>
        <item x="7568"/>
        <item x="278"/>
        <item x="7341"/>
        <item x="7342"/>
        <item x="7343"/>
        <item x="4405"/>
        <item x="2068"/>
        <item x="6642"/>
        <item x="5093"/>
        <item x="7344"/>
        <item x="4406"/>
        <item x="5094"/>
        <item x="5095"/>
        <item x="5128"/>
        <item x="6458"/>
        <item x="5945"/>
        <item x="7345"/>
        <item x="7077"/>
        <item x="3445"/>
        <item x="3446"/>
        <item x="3733"/>
        <item x="4733"/>
        <item x="5736"/>
        <item x="46"/>
        <item x="3447"/>
        <item x="3448"/>
        <item x="7078"/>
        <item x="6459"/>
        <item x="2577"/>
        <item x="7079"/>
        <item x="459"/>
        <item x="4997"/>
        <item x="7346"/>
        <item x="3734"/>
        <item x="137"/>
        <item x="7080"/>
        <item x="7081"/>
        <item x="7082"/>
        <item x="4689"/>
        <item x="3449"/>
        <item x="3450"/>
        <item x="4998"/>
        <item x="1664"/>
        <item x="3162"/>
        <item x="868"/>
        <item x="2578"/>
        <item x="2579"/>
        <item x="3163"/>
        <item x="1935"/>
        <item x="869"/>
        <item x="8106"/>
        <item x="3735"/>
        <item x="870"/>
        <item x="3531"/>
        <item x="1289"/>
        <item x="2882"/>
        <item x="47"/>
        <item x="1290"/>
        <item x="5737"/>
        <item x="5738"/>
        <item x="48"/>
        <item x="7815"/>
        <item x="1291"/>
        <item x="3451"/>
        <item x="706"/>
        <item x="707"/>
        <item x="8107"/>
        <item x="5739"/>
        <item x="1292"/>
        <item x="7569"/>
        <item x="2883"/>
        <item x="7347"/>
        <item x="6120"/>
        <item x="1882"/>
        <item x="1883"/>
        <item x="5740"/>
        <item x="2580"/>
        <item x="1884"/>
        <item x="871"/>
        <item x="872"/>
        <item x="4585"/>
        <item x="3532"/>
        <item x="6121"/>
        <item x="1665"/>
        <item x="2581"/>
        <item x="3452"/>
        <item x="5946"/>
        <item x="5947"/>
        <item x="2341"/>
        <item x="1666"/>
        <item x="1293"/>
        <item x="1294"/>
        <item x="2884"/>
        <item x="2885"/>
        <item x="2886"/>
        <item x="1295"/>
        <item x="49"/>
        <item x="4999"/>
        <item x="1296"/>
        <item x="5000"/>
        <item x="2887"/>
        <item x="6878"/>
        <item x="1885"/>
        <item x="5741"/>
        <item x="3453"/>
        <item x="2069"/>
        <item x="6122"/>
        <item x="4012"/>
        <item x="3164"/>
        <item x="5001"/>
        <item x="2070"/>
        <item x="8108"/>
        <item x="3533"/>
        <item x="5002"/>
        <item x="2250"/>
        <item x="50"/>
        <item x="3165"/>
        <item x="2888"/>
        <item x="2889"/>
        <item x="1667"/>
        <item x="5003"/>
        <item x="381"/>
        <item x="5948"/>
        <item x="5949"/>
        <item x="4407"/>
        <item x="2320"/>
        <item x="317"/>
        <item m="1" x="8109"/>
        <item x="3220"/>
        <item t="default"/>
      </items>
    </pivotField>
    <pivotField dataField="1"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axis="axisRow" showAll="0">
      <items count="21">
        <item x="3"/>
        <item x="11"/>
        <item x="4"/>
        <item x="17"/>
        <item x="8"/>
        <item x="5"/>
        <item x="1"/>
        <item x="7"/>
        <item x="9"/>
        <item x="2"/>
        <item x="6"/>
        <item x="10"/>
        <item x="12"/>
        <item x="18"/>
        <item x="13"/>
        <item x="14"/>
        <item x="15"/>
        <item x="16"/>
        <item x="0"/>
        <item m="1" x="19"/>
        <item t="default"/>
      </items>
    </pivotField>
    <pivotField showAll="0"/>
    <pivotField showAll="0"/>
    <pivotField showAll="0"/>
    <pivotField axis="axisRow" showAll="0">
      <items count="7">
        <item sd="0" m="1" x="3"/>
        <item sd="0" m="1" x="5"/>
        <item sd="0" x="2"/>
        <item sd="0" x="1"/>
        <item sd="0" x="0"/>
        <item m="1" x="4"/>
        <item t="default"/>
      </items>
    </pivotField>
    <pivotField showAll="0"/>
    <pivotField dataField="1" showAll="0"/>
    <pivotField showAll="0"/>
    <pivotField showAll="0"/>
    <pivotField dragToRow="0" dragToCol="0" dragToPage="0" showAll="0" defaultSubtotal="0"/>
  </pivotFields>
  <rowFields count="4">
    <field x="34"/>
    <field x="30"/>
    <field x="0"/>
    <field x="2"/>
  </rowFields>
  <rowItems count="4">
    <i>
      <x v="2"/>
    </i>
    <i>
      <x v="3"/>
    </i>
    <i>
      <x v="4"/>
    </i>
    <i t="grand">
      <x/>
    </i>
  </rowItems>
  <colFields count="1">
    <field x="-2"/>
  </colFields>
  <colItems count="9">
    <i>
      <x/>
    </i>
    <i i="1">
      <x v="1"/>
    </i>
    <i i="2">
      <x v="2"/>
    </i>
    <i i="3">
      <x v="3"/>
    </i>
    <i i="4">
      <x v="4"/>
    </i>
    <i i="5">
      <x v="5"/>
    </i>
    <i i="6">
      <x v="6"/>
    </i>
    <i i="7">
      <x v="7"/>
    </i>
    <i i="8">
      <x v="8"/>
    </i>
  </colItems>
  <dataFields count="9">
    <dataField name="% respuesta aytos" fld="2" subtotal="count" showDataAs="percentOfTotal" baseField="34" baseItem="2" numFmtId="10"/>
    <dataField name="Suma de Nº de habitantes" fld="3" baseField="0" baseItem="0" numFmtId="3"/>
    <dataField name="Promedio de Gasto por habitante recogida" fld="36" subtotal="average" baseField="34" baseItem="2" numFmtId="164"/>
    <dataField name="Suma de Censo de gatos" fld="10" baseField="34" baseItem="2" numFmtId="3"/>
    <dataField name="Suma de Partidas recogida" fld="18" baseField="34" baseItem="2" numFmtId="3"/>
    <dataField name="Suma de N P Recogidos" fld="19" baseField="34" baseItem="2" numFmtId="3"/>
    <dataField name="Suma de N G Recogidos" fld="20" baseField="34" baseItem="2" numFmtId="3"/>
    <dataField name="Suma de N P F Recogidos" fld="21" baseField="34" baseItem="2" numFmtId="3"/>
    <dataField name="Suma de N G F Recogidos" fld="22" baseField="34" baseItem="2" numFmtId="3"/>
  </dataFields>
  <formats count="2">
    <format dxfId="12">
      <pivotArea outline="0" collapsedLevelsAreSubtotals="1" fieldPosition="0">
        <references count="1">
          <reference field="4294967294" count="1" selected="0">
            <x v="2"/>
          </reference>
        </references>
      </pivotArea>
    </format>
    <format dxfId="11">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A80AB1D-86F4-45FD-B03C-30DD9757802B}"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O8" firstHeaderRow="0" firstDataRow="1" firstDataCol="1"/>
  <pivotFields count="4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2"/>
        <item x="1"/>
        <item x="0"/>
        <item m="1" x="4"/>
        <item m="1" x="5"/>
        <item x="3"/>
        <item t="default"/>
      </items>
    </pivotField>
    <pivotField dragToRow="0" dragToCol="0" dragToPage="0" showAll="0" defaultSubtotal="0"/>
  </pivotFields>
  <rowFields count="1">
    <field x="38"/>
  </rowFields>
  <rowItems count="5">
    <i>
      <x/>
    </i>
    <i>
      <x v="1"/>
    </i>
    <i>
      <x v="2"/>
    </i>
    <i>
      <x v="5"/>
    </i>
    <i t="grand">
      <x/>
    </i>
  </rowItems>
  <colFields count="1">
    <field x="-2"/>
  </colFields>
  <colItems count="2">
    <i>
      <x/>
    </i>
    <i i="1">
      <x v="1"/>
    </i>
  </colItems>
  <dataFields count="2">
    <dataField name="Nº de ayuntamientos" fld="2" subtotal="count" baseField="38" baseItem="0"/>
    <dataField name="Cuenta de Ayuntamiento" fld="2" subtotal="count" showDataAs="percentOfTotal" baseField="38" baseItem="0" numFmtId="10"/>
  </dataFields>
  <formats count="3">
    <format dxfId="15">
      <pivotArea outline="0" collapsedLevelsAreSubtotals="1" fieldPosition="0"/>
    </format>
    <format dxfId="14">
      <pivotArea outline="0" collapsedLevelsAreSubtotals="1" fieldPosition="0"/>
    </format>
    <format dxfId="13">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2" xr16:uid="{6FBB11BD-755C-428B-89B9-3BADD5E1521E}" autoFormatId="16" applyNumberFormats="0" applyBorderFormats="0" applyFontFormats="0" applyPatternFormats="0" applyAlignmentFormats="0" applyWidthHeightFormats="0">
  <queryTableRefresh nextId="97">
    <queryTableFields count="39">
      <queryTableField id="31" name="Provincia" tableColumnId="31"/>
      <queryTableField id="32" name="CÓDIGO" tableColumnId="32"/>
      <queryTableField id="33" name="Ayuntamiento" tableColumnId="33"/>
      <queryTableField id="34" name="Nº de habitantes" tableColumnId="34"/>
      <queryTableField id="35" name="Fecha de envío" tableColumnId="35"/>
      <queryTableField id="36" name="Fecha Transparencia" tableColumnId="36"/>
      <queryTableField id="37" name="Responsable" tableColumnId="37"/>
      <queryTableField id="38" name="Archivo del primer envío" tableColumnId="38"/>
      <queryTableField id="39" name="Resultado Fase 1" tableColumnId="39"/>
      <queryTableField id="40" name="Respuesta Transparencia" tableColumnId="40"/>
      <queryTableField id="41" name="Censo de gatos" tableColumnId="41"/>
      <queryTableField id="42" name="Fecha ultimo censo" tableColumnId="42"/>
      <queryTableField id="43" name="% esterilizados" tableColumnId="43"/>
      <queryTableField id="44" name="PGCF" tableColumnId="44"/>
      <queryTableField id="45" name="Fecha" tableColumnId="45"/>
      <queryTableField id="46" name="Estan chipando?" tableColumnId="46"/>
      <queryTableField id="47" name="% chipado" tableColumnId="47"/>
      <queryTableField id="48" name="Partidas CER" tableColumnId="48"/>
      <queryTableField id="87" name="Partidas recogida" tableColumnId="60"/>
      <queryTableField id="50" name="N P Recogidos" tableColumnId="50"/>
      <queryTableField id="51" name="N G Recogidos" tableColumnId="51"/>
      <queryTableField id="52" name="N P F Recogidos" tableColumnId="52"/>
      <queryTableField id="53" name="N G F Recogidos" tableColumnId="53"/>
      <queryTableField id="54" name="Convenio" tableColumnId="54"/>
      <queryTableField id="55" name="R A 24/7" tableColumnId="55"/>
      <queryTableField id="56" name="Vet 24/7" tableColumnId="56"/>
      <queryTableField id="27" name="Column27" tableColumnId="27"/>
      <queryTableField id="28" name="Column28" tableColumnId="28"/>
      <queryTableField id="57" name="1" tableColumnId="57"/>
      <queryTableField id="30" name="Column30" tableColumnId="30"/>
      <queryTableField id="58" name="Tabla_Comunidades_Autónomas.Comunidad autonoma" tableColumnId="58"/>
      <queryTableField id="59" name="% Esterilizados normalizado" tableColumnId="59"/>
      <queryTableField id="89" name="Gatos esterilizados" tableColumnId="61"/>
      <queryTableField id="91" name="Columnas con datos" tableColumnId="2"/>
      <queryTableField id="90" name="Estado de datos" tableColumnId="1"/>
      <queryTableField id="93" name="Gasto por habitante CER" tableColumnId="3"/>
      <queryTableField id="94" name="Gasto por habitante recogida" tableColumnId="4"/>
      <queryTableField id="95" name="Censo esperado" tableColumnId="5"/>
      <queryTableField id="96" name="Validez censo" tableColumnId="6"/>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1" connectionId="1" xr16:uid="{3DB1ED59-6B7C-4C54-9DCD-F8263DDCA574}" autoFormatId="16" applyNumberFormats="0" applyBorderFormats="0" applyFontFormats="0" applyPatternFormats="0" applyAlignmentFormats="0" applyWidthHeightFormats="0">
  <queryTableRefresh nextId="3">
    <queryTableFields count="2">
      <queryTableField id="1" name="Provincia" tableColumnId="1"/>
      <queryTableField id="2" name="Comunidad autonoma" tableColumnId="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C8664B0-F9BC-4FF9-BF60-170E881B46FF}" name="Original" displayName="Original" ref="A1:AM8126" tableType="queryTable" totalsRowShown="0">
  <autoFilter ref="A1:AM8126" xr:uid="{0C8664B0-F9BC-4FF9-BF60-170E881B46FF}"/>
  <tableColumns count="39">
    <tableColumn id="31" xr3:uid="{39C0FF90-15AF-4811-B7CD-1E569BFE31B9}" uniqueName="31" name="Provincia" queryTableFieldId="31" dataDxfId="75"/>
    <tableColumn id="32" xr3:uid="{045B7A2B-A0E9-4A1A-A2A4-00AD8BD400C2}" uniqueName="32" name="CÓDIGO" queryTableFieldId="32"/>
    <tableColumn id="33" xr3:uid="{17F4F2EE-8ECA-4B7B-90FB-93A9C9CE15EA}" uniqueName="33" name="Ayuntamiento" queryTableFieldId="33" dataDxfId="74"/>
    <tableColumn id="34" xr3:uid="{536018A3-69DB-4963-9B69-9F7830F9C2AC}" uniqueName="34" name="Nº de habitantes" queryTableFieldId="34"/>
    <tableColumn id="35" xr3:uid="{BB6DB902-A6A4-4999-85FC-0F94CB73C673}" uniqueName="35" name="Fecha de envío" queryTableFieldId="35"/>
    <tableColumn id="36" xr3:uid="{6043CD02-61B3-4188-9AA6-05C0C491FC7E}" uniqueName="36" name="Fecha Transparencia" queryTableFieldId="36"/>
    <tableColumn id="37" xr3:uid="{DB8E200C-E30D-4F8F-9304-238F7BEC1982}" uniqueName="37" name="Responsable" queryTableFieldId="37" dataDxfId="73"/>
    <tableColumn id="38" xr3:uid="{7BAD167F-4E26-4BBF-B983-B418054CBEF8}" uniqueName="38" name="Archivo del primer envío" queryTableFieldId="38"/>
    <tableColumn id="39" xr3:uid="{BA2DC70F-4749-426D-82D3-76F3EABB9EB1}" uniqueName="39" name="Resultado Fase 1" queryTableFieldId="39" dataDxfId="72"/>
    <tableColumn id="40" xr3:uid="{AB821916-92EB-4AB4-8434-B0463C4871C0}" uniqueName="40" name="Respuesta Transparencia" queryTableFieldId="40"/>
    <tableColumn id="41" xr3:uid="{8429A26A-F967-42D3-AB3D-E015C394E267}" uniqueName="41" name="Censo de gatos" queryTableFieldId="41" dataDxfId="71"/>
    <tableColumn id="42" xr3:uid="{919ABC0E-911A-4144-AAAF-E5DDCE44E450}" uniqueName="42" name="Fecha ultimo censo" queryTableFieldId="42"/>
    <tableColumn id="43" xr3:uid="{B7A40053-D245-4FEC-9828-7610031922B4}" uniqueName="43" name="% esterilizados" queryTableFieldId="43" dataDxfId="70"/>
    <tableColumn id="44" xr3:uid="{3DD11564-C0C5-46DD-BC9F-AE6679E2BA85}" uniqueName="44" name="PGCF" queryTableFieldId="44" dataDxfId="69"/>
    <tableColumn id="45" xr3:uid="{97556888-587E-466E-82E2-DBEB5C8092EF}" uniqueName="45" name="Fecha" queryTableFieldId="45"/>
    <tableColumn id="46" xr3:uid="{CD6C1C6C-F376-4CCA-AC06-229B96031625}" uniqueName="46" name="Estan chipando?" queryTableFieldId="46"/>
    <tableColumn id="47" xr3:uid="{6D5BC85A-5373-4BE8-829B-4EC71E89C232}" uniqueName="47" name="% chipado" queryTableFieldId="47" dataDxfId="68"/>
    <tableColumn id="48" xr3:uid="{3F2F6BE9-23C1-4063-913E-4F744CE1D342}" uniqueName="48" name="Partidas CER" queryTableFieldId="48" dataDxfId="67"/>
    <tableColumn id="60" xr3:uid="{F7FA61C9-E446-4BBA-8ABC-AD5B71B0EAF2}" uniqueName="60" name="Partidas recogida" queryTableFieldId="87" dataDxfId="66"/>
    <tableColumn id="50" xr3:uid="{0E84011F-3480-4BE4-8EB2-3E6DD7EDDB55}" uniqueName="50" name="N P Recogidos" queryTableFieldId="50" dataDxfId="65"/>
    <tableColumn id="51" xr3:uid="{B5E4C172-3D7B-4FA5-A351-707F6BAFCCA9}" uniqueName="51" name="N G Recogidos" queryTableFieldId="51" dataDxfId="64"/>
    <tableColumn id="52" xr3:uid="{6166DEFF-96A8-4272-BD57-4EFF91E4A19C}" uniqueName="52" name="N P F Recogidos" queryTableFieldId="52" dataDxfId="63"/>
    <tableColumn id="53" xr3:uid="{DEEE2F69-C6A0-437D-ABA8-E94597BA456F}" uniqueName="53" name="N G F Recogidos" queryTableFieldId="53" dataDxfId="62"/>
    <tableColumn id="54" xr3:uid="{31C5C4BB-8296-4903-BDAF-A348310FA97F}" uniqueName="54" name="Convenio" queryTableFieldId="54" dataDxfId="61"/>
    <tableColumn id="55" xr3:uid="{AA8CBC1A-9970-4BAB-9DAD-832034C05DB2}" uniqueName="55" name="R A 24/7" queryTableFieldId="55" dataDxfId="60"/>
    <tableColumn id="56" xr3:uid="{449B4897-6651-4E14-A96C-E13EAB7675AE}" uniqueName="56" name="Vet 24/7" queryTableFieldId="56" dataDxfId="59"/>
    <tableColumn id="27" xr3:uid="{8895F058-3E6A-492E-B372-A3472A10E3D1}" uniqueName="27" name="Column27" queryTableFieldId="27"/>
    <tableColumn id="28" xr3:uid="{BC9FD3FA-952B-4F54-AA3E-FC72721CEED1}" uniqueName="28" name="Column28" queryTableFieldId="28"/>
    <tableColumn id="57" xr3:uid="{6496682F-9516-4B66-95BD-707ADE551713}" uniqueName="57" name="1" queryTableFieldId="57"/>
    <tableColumn id="30" xr3:uid="{AC7BCE0B-8C09-41D8-82E0-722B4930DA9D}" uniqueName="30" name="Column30" queryTableFieldId="30"/>
    <tableColumn id="58" xr3:uid="{1B5DF646-57C1-4E15-85BD-F343B4C81219}" uniqueName="58" name="Tabla_Comunidades_Autónomas.Comunidad autonoma" queryTableFieldId="58" dataDxfId="58"/>
    <tableColumn id="59" xr3:uid="{7D69A52B-B445-42DC-B229-E7F194D499C7}" uniqueName="59" name="% Esterilizados normalizado" queryTableFieldId="59"/>
    <tableColumn id="61" xr3:uid="{27AC96FE-1779-47AE-AF9A-FCA4E964AF69}" uniqueName="61" name="Gatos esterilizados" queryTableFieldId="89" dataDxfId="57"/>
    <tableColumn id="2" xr3:uid="{760C65A1-E2F0-4088-934B-85520BD6ED74}" uniqueName="2" name="Columnas con datos" queryTableFieldId="91"/>
    <tableColumn id="1" xr3:uid="{5D581040-7BE2-49B7-BF3F-632E972D4FB1}" uniqueName="1" name="Estado de datos" queryTableFieldId="90"/>
    <tableColumn id="3" xr3:uid="{B65A7930-54AF-4D30-B4FE-7D1962D57B8D}" uniqueName="3" name="Gasto por habitante CER" queryTableFieldId="93"/>
    <tableColumn id="4" xr3:uid="{C39E8E8D-7C5C-462E-96DF-C34F22B9DD45}" uniqueName="4" name="Gasto por habitante recogida" queryTableFieldId="94"/>
    <tableColumn id="5" xr3:uid="{6BCE8557-2363-40D4-BE55-3EB33D0EA17E}" uniqueName="5" name="Censo esperado" queryTableFieldId="95" dataDxfId="56"/>
    <tableColumn id="6" xr3:uid="{AE1E3AAA-DA47-4DE8-ACDF-A8F294683491}" uniqueName="6" name="Validez censo" queryTableFieldId="96"/>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687555C-E300-49B7-85F6-2CB5D4F48CFC}" name="Tabla_Comunidades_Autónomas_1" displayName="Tabla_Comunidades_Autónomas_1" ref="A1:B53" tableType="queryTable" totalsRowShown="0">
  <autoFilter ref="A1:B53" xr:uid="{E687555C-E300-49B7-85F6-2CB5D4F48CFC}"/>
  <tableColumns count="2">
    <tableColumn id="1" xr3:uid="{7390A5F3-FD28-4AEC-BB29-ED6E1F04FB54}" uniqueName="1" name="Provincia" queryTableFieldId="1" dataDxfId="10"/>
    <tableColumn id="2" xr3:uid="{E0DDD0AC-FBA0-4AE8-88CD-046C7CACA3F6}" uniqueName="2" name="Comunidad autonoma" queryTableFieldId="2" dataDxfId="9"/>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F2E2510-AEE2-454F-B4F2-9D5913458087}" name="Tabla_Comunidades_Autónomas" displayName="Tabla_Comunidades_Autónomas" ref="A1:B53" totalsRowShown="0" tableBorderDxfId="8">
  <autoFilter ref="A1:B53" xr:uid="{1F2E2510-AEE2-454F-B4F2-9D5913458087}"/>
  <tableColumns count="2">
    <tableColumn id="1" xr3:uid="{029FCE3E-09A2-4F69-AC69-ECCF68458A19}" name="Provincia" dataDxfId="7"/>
    <tableColumn id="2" xr3:uid="{77004FE8-0F31-437A-8CAC-53BAA4DD8BA2}" name="Comunidad autonoma" dataDxfId="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8D3BD68-EBC8-407A-B414-513B40437A4F}" name="TablaEsterilizacionAlta" displayName="TablaEsterilizacionAlta" ref="A3:H580" totalsRowShown="0" headerRowDxfId="5">
  <autoFilter ref="A3:H580" xr:uid="{38D3BD68-EBC8-407A-B414-513B40437A4F}"/>
  <tableColumns count="8">
    <tableColumn id="1" xr3:uid="{00D761FE-07FF-422A-A8EC-F349F459B9FB}" name="Provincia"/>
    <tableColumn id="2" xr3:uid="{95DDFD5E-927D-4735-8B74-91079FECB2A5}" name="Código"/>
    <tableColumn id="3" xr3:uid="{118B6916-424B-4F6C-B452-99069845E9A9}" name="Ayuntamiento"/>
    <tableColumn id="4" xr3:uid="{BAA122E2-4C52-42F8-ADBB-A9DF723B9EA4}" name="Habitantes" dataDxfId="4"/>
    <tableColumn id="5" xr3:uid="{A8283550-7093-4423-B33A-9D1B2274391E}" name="Censo Gatos" dataDxfId="3"/>
    <tableColumn id="6" xr3:uid="{B9489043-F5F5-4CC8-8B13-FE5D20A18D1D}" name="Gatos Esterilizados" dataDxfId="2"/>
    <tableColumn id="7" xr3:uid="{408C30A1-D280-4F1B-8D11-DC41215B8BB0}" name="% Esterilización" dataDxfId="1"/>
    <tableColumn id="8" xr3:uid="{F391478D-2153-448F-B7C6-68DC347B7699}" name="Validez Censo"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B8E2B-77E3-42F8-88B3-5076FFCD83DF}">
  <dimension ref="A1:H63"/>
  <sheetViews>
    <sheetView tabSelected="1" workbookViewId="0">
      <selection activeCell="I1" sqref="I1"/>
    </sheetView>
  </sheetViews>
  <sheetFormatPr baseColWidth="10" defaultRowHeight="15" x14ac:dyDescent="0.25"/>
  <cols>
    <col min="1" max="1" width="41.85546875" customWidth="1"/>
    <col min="2" max="3" width="22.85546875" customWidth="1"/>
    <col min="4" max="4" width="34.28515625" customWidth="1"/>
    <col min="6" max="6" width="34.28515625" customWidth="1"/>
    <col min="7" max="7" width="19" customWidth="1"/>
    <col min="8" max="8" width="15.28515625" customWidth="1"/>
  </cols>
  <sheetData>
    <row r="1" spans="1:8" ht="39.950000000000003" customHeight="1" x14ac:dyDescent="0.35">
      <c r="A1" s="128" t="s">
        <v>11862</v>
      </c>
      <c r="B1" s="96"/>
      <c r="C1" s="96"/>
      <c r="D1" s="96"/>
      <c r="E1" s="96"/>
      <c r="F1" s="96"/>
      <c r="G1" s="96"/>
      <c r="H1" s="96"/>
    </row>
    <row r="2" spans="1:8" x14ac:dyDescent="0.25">
      <c r="A2" s="129" t="s">
        <v>11863</v>
      </c>
      <c r="B2" s="96"/>
      <c r="C2" s="96"/>
      <c r="D2" s="96"/>
      <c r="E2" s="96"/>
      <c r="F2" s="96"/>
      <c r="G2" s="96"/>
      <c r="H2" s="96"/>
    </row>
    <row r="4" spans="1:8" ht="18.75" x14ac:dyDescent="0.3">
      <c r="A4" s="131" t="s">
        <v>11864</v>
      </c>
      <c r="B4" s="96"/>
      <c r="C4" s="96"/>
      <c r="D4" s="96"/>
      <c r="F4" s="170" t="s">
        <v>11926</v>
      </c>
      <c r="G4" s="96"/>
      <c r="H4" s="96"/>
    </row>
    <row r="5" spans="1:8" x14ac:dyDescent="0.25">
      <c r="A5" s="133" t="s">
        <v>11657</v>
      </c>
      <c r="B5" s="133" t="s">
        <v>11658</v>
      </c>
      <c r="C5" s="133" t="s">
        <v>11865</v>
      </c>
      <c r="F5" s="57" t="s">
        <v>11927</v>
      </c>
      <c r="G5" s="57">
        <v>8125</v>
      </c>
    </row>
    <row r="6" spans="1:8" ht="21" x14ac:dyDescent="0.35">
      <c r="A6" s="134" t="s">
        <v>11866</v>
      </c>
      <c r="B6" s="135">
        <v>0.65</v>
      </c>
      <c r="C6" s="57" t="s">
        <v>11867</v>
      </c>
      <c r="F6" s="57" t="s">
        <v>11928</v>
      </c>
      <c r="G6" s="154">
        <v>373515</v>
      </c>
    </row>
    <row r="7" spans="1:8" x14ac:dyDescent="0.25">
      <c r="A7" s="136" t="s">
        <v>11868</v>
      </c>
      <c r="B7" s="137">
        <v>0.628</v>
      </c>
      <c r="C7" s="136" t="s">
        <v>11869</v>
      </c>
      <c r="F7" s="57" t="s">
        <v>11929</v>
      </c>
      <c r="G7" s="154">
        <v>186536</v>
      </c>
    </row>
    <row r="8" spans="1:8" x14ac:dyDescent="0.25">
      <c r="F8" s="57" t="s">
        <v>11930</v>
      </c>
      <c r="G8" s="57">
        <v>888</v>
      </c>
    </row>
    <row r="9" spans="1:8" x14ac:dyDescent="0.25">
      <c r="A9" s="132" t="s">
        <v>11870</v>
      </c>
      <c r="B9" s="96"/>
      <c r="C9" s="96"/>
      <c r="D9" s="96"/>
      <c r="F9" s="57"/>
      <c r="G9" s="57"/>
    </row>
    <row r="10" spans="1:8" x14ac:dyDescent="0.25">
      <c r="F10" s="173" t="s">
        <v>11931</v>
      </c>
      <c r="G10" s="178">
        <v>0.65</v>
      </c>
    </row>
    <row r="11" spans="1:8" ht="18.75" x14ac:dyDescent="0.3">
      <c r="A11" s="138" t="s">
        <v>11871</v>
      </c>
      <c r="B11" s="96"/>
      <c r="C11" s="96"/>
      <c r="D11" s="96"/>
    </row>
    <row r="12" spans="1:8" x14ac:dyDescent="0.25">
      <c r="A12" s="139" t="s">
        <v>11872</v>
      </c>
      <c r="B12" s="96"/>
      <c r="C12" s="96"/>
      <c r="D12" s="96"/>
      <c r="F12" s="172" t="s">
        <v>11932</v>
      </c>
      <c r="G12" s="96"/>
      <c r="H12" s="96"/>
    </row>
    <row r="13" spans="1:8" x14ac:dyDescent="0.25">
      <c r="F13" s="134" t="s">
        <v>11774</v>
      </c>
      <c r="G13" s="134" t="s">
        <v>11712</v>
      </c>
      <c r="H13" s="134" t="s">
        <v>11655</v>
      </c>
    </row>
    <row r="14" spans="1:8" x14ac:dyDescent="0.25">
      <c r="A14" s="141" t="s">
        <v>11873</v>
      </c>
      <c r="B14" s="141" t="s">
        <v>11661</v>
      </c>
      <c r="C14" s="141" t="s">
        <v>11655</v>
      </c>
      <c r="D14" s="141" t="s">
        <v>11874</v>
      </c>
      <c r="F14" s="141" t="s">
        <v>11933</v>
      </c>
      <c r="G14" s="57">
        <v>98</v>
      </c>
      <c r="H14" s="174">
        <v>0.11</v>
      </c>
    </row>
    <row r="15" spans="1:8" x14ac:dyDescent="0.25">
      <c r="A15" s="142" t="s">
        <v>11875</v>
      </c>
      <c r="B15" s="142">
        <v>98</v>
      </c>
      <c r="C15" s="143">
        <v>0.11</v>
      </c>
      <c r="D15" s="142" t="s">
        <v>11876</v>
      </c>
      <c r="F15" s="57" t="s">
        <v>11934</v>
      </c>
      <c r="G15" s="57">
        <v>169</v>
      </c>
      <c r="H15" s="174">
        <v>0.19</v>
      </c>
    </row>
    <row r="16" spans="1:8" x14ac:dyDescent="0.25">
      <c r="A16" s="144" t="s">
        <v>11877</v>
      </c>
      <c r="B16" s="144">
        <v>169</v>
      </c>
      <c r="C16" s="145">
        <v>0.19</v>
      </c>
      <c r="D16" s="144" t="s">
        <v>11878</v>
      </c>
      <c r="F16" s="57" t="s">
        <v>11935</v>
      </c>
      <c r="G16" s="57">
        <v>181</v>
      </c>
      <c r="H16" s="174">
        <v>0.20399999999999999</v>
      </c>
    </row>
    <row r="17" spans="1:8" x14ac:dyDescent="0.25">
      <c r="A17" s="146" t="s">
        <v>11879</v>
      </c>
      <c r="B17" s="146">
        <v>181</v>
      </c>
      <c r="C17" s="147">
        <v>0.20399999999999999</v>
      </c>
      <c r="D17" s="146" t="s">
        <v>11880</v>
      </c>
      <c r="F17" s="57" t="s">
        <v>11936</v>
      </c>
      <c r="G17" s="57">
        <v>88</v>
      </c>
      <c r="H17" s="174">
        <v>9.9000000000000005E-2</v>
      </c>
    </row>
    <row r="18" spans="1:8" x14ac:dyDescent="0.25">
      <c r="A18" s="148" t="s">
        <v>11881</v>
      </c>
      <c r="B18" s="148">
        <v>88</v>
      </c>
      <c r="C18" s="149">
        <v>9.9000000000000005E-2</v>
      </c>
      <c r="D18" s="148" t="s">
        <v>11882</v>
      </c>
      <c r="F18" s="57" t="s">
        <v>11937</v>
      </c>
      <c r="G18" s="57">
        <v>352</v>
      </c>
      <c r="H18" s="174">
        <v>0.39600000000000002</v>
      </c>
    </row>
    <row r="19" spans="1:8" x14ac:dyDescent="0.25">
      <c r="A19" s="65" t="s">
        <v>11883</v>
      </c>
      <c r="B19" s="65">
        <v>352</v>
      </c>
      <c r="C19" s="150">
        <v>0.39600000000000002</v>
      </c>
      <c r="D19" s="65" t="s">
        <v>11884</v>
      </c>
      <c r="F19" s="57"/>
      <c r="G19" s="57"/>
      <c r="H19" s="177"/>
    </row>
    <row r="20" spans="1:8" x14ac:dyDescent="0.25">
      <c r="F20" s="175" t="s">
        <v>11938</v>
      </c>
      <c r="G20" s="175">
        <v>448</v>
      </c>
      <c r="H20" s="176">
        <v>0.504</v>
      </c>
    </row>
    <row r="21" spans="1:8" x14ac:dyDescent="0.25">
      <c r="A21" s="140" t="s">
        <v>11885</v>
      </c>
      <c r="B21" s="96"/>
      <c r="C21" s="96"/>
      <c r="D21" s="96"/>
    </row>
    <row r="23" spans="1:8" ht="18.75" x14ac:dyDescent="0.3">
      <c r="A23" s="151" t="s">
        <v>11886</v>
      </c>
      <c r="B23" s="96"/>
      <c r="C23" s="96"/>
      <c r="D23" s="96"/>
    </row>
    <row r="25" spans="1:8" x14ac:dyDescent="0.25">
      <c r="A25" s="153" t="s">
        <v>11887</v>
      </c>
      <c r="B25" s="153" t="s">
        <v>11888</v>
      </c>
      <c r="C25" s="153" t="s">
        <v>11889</v>
      </c>
      <c r="D25" s="153" t="s">
        <v>11890</v>
      </c>
    </row>
    <row r="26" spans="1:8" x14ac:dyDescent="0.25">
      <c r="A26" s="57" t="s">
        <v>11</v>
      </c>
      <c r="B26" s="57">
        <v>985</v>
      </c>
      <c r="C26" s="154">
        <v>7140</v>
      </c>
      <c r="D26" s="155">
        <v>0.879</v>
      </c>
    </row>
    <row r="27" spans="1:8" x14ac:dyDescent="0.25">
      <c r="A27" s="57" t="s">
        <v>11795</v>
      </c>
      <c r="B27" s="57">
        <v>888</v>
      </c>
      <c r="C27" s="154">
        <v>7237</v>
      </c>
      <c r="D27" s="155">
        <v>0.89100000000000001</v>
      </c>
    </row>
    <row r="28" spans="1:8" x14ac:dyDescent="0.25">
      <c r="A28" s="57" t="s">
        <v>11891</v>
      </c>
      <c r="B28" s="154">
        <v>4948</v>
      </c>
      <c r="C28" s="154">
        <v>3177</v>
      </c>
      <c r="D28" s="155">
        <v>0.39100000000000001</v>
      </c>
    </row>
    <row r="30" spans="1:8" x14ac:dyDescent="0.25">
      <c r="A30" s="152" t="s">
        <v>11892</v>
      </c>
      <c r="B30" s="96"/>
      <c r="C30" s="96"/>
      <c r="D30" s="96"/>
    </row>
    <row r="32" spans="1:8" ht="18.75" x14ac:dyDescent="0.3">
      <c r="A32" s="156" t="s">
        <v>11893</v>
      </c>
      <c r="B32" s="96"/>
      <c r="C32" s="96"/>
      <c r="D32" s="96"/>
    </row>
    <row r="34" spans="1:4" x14ac:dyDescent="0.25">
      <c r="A34" t="s">
        <v>11894</v>
      </c>
      <c r="B34" s="157">
        <v>373515</v>
      </c>
      <c r="C34" t="s">
        <v>11895</v>
      </c>
    </row>
    <row r="35" spans="1:4" x14ac:dyDescent="0.25">
      <c r="A35" t="s">
        <v>250</v>
      </c>
      <c r="B35" s="157">
        <v>186536</v>
      </c>
      <c r="C35" t="s">
        <v>11896</v>
      </c>
    </row>
    <row r="36" spans="1:4" x14ac:dyDescent="0.25">
      <c r="A36" t="s">
        <v>11897</v>
      </c>
      <c r="B36" s="157">
        <v>1492</v>
      </c>
      <c r="C36" t="s">
        <v>11898</v>
      </c>
    </row>
    <row r="37" spans="1:4" x14ac:dyDescent="0.25">
      <c r="A37" t="s">
        <v>11899</v>
      </c>
      <c r="B37" s="158">
        <v>440</v>
      </c>
      <c r="C37" t="s">
        <v>11900</v>
      </c>
    </row>
    <row r="39" spans="1:4" ht="18.75" x14ac:dyDescent="0.3">
      <c r="A39" s="159" t="s">
        <v>11901</v>
      </c>
      <c r="B39" s="96"/>
      <c r="C39" s="96"/>
      <c r="D39" s="96"/>
    </row>
    <row r="40" spans="1:4" x14ac:dyDescent="0.25">
      <c r="A40" s="160" t="s">
        <v>11902</v>
      </c>
      <c r="B40" s="96"/>
      <c r="C40" s="96"/>
      <c r="D40" s="96"/>
    </row>
    <row r="41" spans="1:4" x14ac:dyDescent="0.25">
      <c r="A41" s="160" t="s">
        <v>11903</v>
      </c>
      <c r="B41" s="96"/>
      <c r="C41" s="96"/>
      <c r="D41" s="96"/>
    </row>
    <row r="43" spans="1:4" x14ac:dyDescent="0.25">
      <c r="A43" s="161" t="s">
        <v>11904</v>
      </c>
      <c r="B43" s="96"/>
      <c r="C43" s="96"/>
      <c r="D43" s="96"/>
    </row>
    <row r="44" spans="1:4" x14ac:dyDescent="0.25">
      <c r="A44" s="162" t="s">
        <v>11905</v>
      </c>
      <c r="B44" s="96"/>
      <c r="C44" s="96"/>
      <c r="D44" s="96"/>
    </row>
    <row r="45" spans="1:4" x14ac:dyDescent="0.25">
      <c r="A45" s="162" t="s">
        <v>11906</v>
      </c>
      <c r="B45" s="96"/>
      <c r="C45" s="96"/>
      <c r="D45" s="96"/>
    </row>
    <row r="46" spans="1:4" x14ac:dyDescent="0.25">
      <c r="A46" s="162" t="s">
        <v>11907</v>
      </c>
      <c r="B46" s="96"/>
      <c r="C46" s="96"/>
      <c r="D46" s="96"/>
    </row>
    <row r="48" spans="1:4" x14ac:dyDescent="0.25">
      <c r="A48" s="163" t="s">
        <v>11908</v>
      </c>
      <c r="B48" s="96"/>
      <c r="C48" s="96"/>
      <c r="D48" s="96"/>
    </row>
    <row r="49" spans="1:4" x14ac:dyDescent="0.25">
      <c r="A49" s="164" t="s">
        <v>11909</v>
      </c>
      <c r="B49" s="164" t="s">
        <v>11910</v>
      </c>
    </row>
    <row r="50" spans="1:4" x14ac:dyDescent="0.25">
      <c r="A50" s="134" t="s">
        <v>11759</v>
      </c>
      <c r="B50" s="57" t="s">
        <v>11911</v>
      </c>
    </row>
    <row r="51" spans="1:4" x14ac:dyDescent="0.25">
      <c r="A51" s="134" t="s">
        <v>14</v>
      </c>
      <c r="B51" s="57" t="s">
        <v>11912</v>
      </c>
    </row>
    <row r="52" spans="1:4" x14ac:dyDescent="0.25">
      <c r="A52" s="134" t="s">
        <v>11913</v>
      </c>
      <c r="B52" s="57" t="s">
        <v>11914</v>
      </c>
    </row>
    <row r="53" spans="1:4" x14ac:dyDescent="0.25">
      <c r="A53" s="134" t="s">
        <v>11</v>
      </c>
      <c r="B53" s="57" t="s">
        <v>11915</v>
      </c>
    </row>
    <row r="54" spans="1:4" x14ac:dyDescent="0.25">
      <c r="A54" s="134" t="s">
        <v>11916</v>
      </c>
      <c r="B54" s="57" t="s">
        <v>11917</v>
      </c>
    </row>
    <row r="55" spans="1:4" x14ac:dyDescent="0.25">
      <c r="A55" s="134" t="s">
        <v>11918</v>
      </c>
      <c r="B55" s="57" t="s">
        <v>11919</v>
      </c>
    </row>
    <row r="57" spans="1:4" x14ac:dyDescent="0.25">
      <c r="A57" s="166" t="s">
        <v>11920</v>
      </c>
      <c r="B57" s="165"/>
      <c r="C57" s="165"/>
      <c r="D57" s="165"/>
    </row>
    <row r="58" spans="1:4" x14ac:dyDescent="0.25">
      <c r="A58" s="167" t="s">
        <v>11921</v>
      </c>
      <c r="B58" s="165"/>
      <c r="C58" s="165"/>
      <c r="D58" s="165"/>
    </row>
    <row r="59" spans="1:4" x14ac:dyDescent="0.25">
      <c r="A59" s="168" t="s">
        <v>11922</v>
      </c>
      <c r="B59" s="96"/>
      <c r="C59" s="96"/>
      <c r="D59" s="96"/>
    </row>
    <row r="60" spans="1:4" x14ac:dyDescent="0.25">
      <c r="A60" s="168" t="s">
        <v>11923</v>
      </c>
      <c r="B60" s="96"/>
      <c r="C60" s="96"/>
      <c r="D60" s="96"/>
    </row>
    <row r="61" spans="1:4" x14ac:dyDescent="0.25">
      <c r="A61" s="168" t="s">
        <v>11924</v>
      </c>
      <c r="B61" s="96"/>
      <c r="C61" s="96"/>
      <c r="D61" s="96"/>
    </row>
    <row r="63" spans="1:4" x14ac:dyDescent="0.25">
      <c r="A63" s="169" t="s">
        <v>11925</v>
      </c>
      <c r="B63" s="96"/>
      <c r="C63" s="96"/>
      <c r="D63" s="96"/>
    </row>
  </sheetData>
  <mergeCells count="26">
    <mergeCell ref="A57:D57"/>
    <mergeCell ref="A58:D58"/>
    <mergeCell ref="A59:D59"/>
    <mergeCell ref="A60:D60"/>
    <mergeCell ref="A61:D61"/>
    <mergeCell ref="A63:D63"/>
    <mergeCell ref="A41:D41"/>
    <mergeCell ref="A43:D43"/>
    <mergeCell ref="A44:D44"/>
    <mergeCell ref="A45:D45"/>
    <mergeCell ref="A46:D46"/>
    <mergeCell ref="A48:D48"/>
    <mergeCell ref="A21:D21"/>
    <mergeCell ref="A23:D23"/>
    <mergeCell ref="A30:D30"/>
    <mergeCell ref="A32:D32"/>
    <mergeCell ref="A39:D39"/>
    <mergeCell ref="A40:D40"/>
    <mergeCell ref="A1:H1"/>
    <mergeCell ref="A2:H2"/>
    <mergeCell ref="A4:D4"/>
    <mergeCell ref="A9:D9"/>
    <mergeCell ref="A11:D11"/>
    <mergeCell ref="A12:D12"/>
    <mergeCell ref="F4:H4"/>
    <mergeCell ref="F12:H12"/>
  </mergeCell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ED3DC-39E0-4264-88DB-1F0C55E8AE0B}">
  <dimension ref="A1:H612"/>
  <sheetViews>
    <sheetView topLeftCell="A592" workbookViewId="0">
      <selection activeCell="C589" sqref="C589"/>
    </sheetView>
  </sheetViews>
  <sheetFormatPr baseColWidth="10" defaultRowHeight="15" x14ac:dyDescent="0.25"/>
  <cols>
    <col min="1" max="1" width="47.140625" customWidth="1"/>
    <col min="2" max="2" width="11" bestFit="1" customWidth="1"/>
    <col min="3" max="3" width="60.5703125" bestFit="1" customWidth="1"/>
    <col min="4" max="4" width="12.85546875" bestFit="1" customWidth="1"/>
    <col min="5" max="5" width="14.28515625" bestFit="1" customWidth="1"/>
    <col min="6" max="6" width="20.140625" bestFit="1" customWidth="1"/>
    <col min="7" max="7" width="17" bestFit="1" customWidth="1"/>
    <col min="8" max="8" width="29" customWidth="1"/>
  </cols>
  <sheetData>
    <row r="1" spans="1:8" ht="18.75" x14ac:dyDescent="0.3">
      <c r="A1" s="114" t="s">
        <v>11792</v>
      </c>
      <c r="B1" s="96"/>
      <c r="C1" s="96"/>
    </row>
    <row r="3" spans="1:8" x14ac:dyDescent="0.25">
      <c r="A3" s="68" t="s">
        <v>239</v>
      </c>
      <c r="B3" s="68" t="s">
        <v>11723</v>
      </c>
      <c r="C3" s="68" t="s">
        <v>3</v>
      </c>
      <c r="D3" s="68" t="s">
        <v>11745</v>
      </c>
      <c r="E3" s="68" t="s">
        <v>11793</v>
      </c>
      <c r="F3" s="68" t="s">
        <v>11794</v>
      </c>
      <c r="G3" s="68" t="s">
        <v>11795</v>
      </c>
      <c r="H3" s="68" t="s">
        <v>11838</v>
      </c>
    </row>
    <row r="4" spans="1:8" x14ac:dyDescent="0.25">
      <c r="A4" t="s">
        <v>23</v>
      </c>
      <c r="B4">
        <v>1017</v>
      </c>
      <c r="C4" t="s">
        <v>279</v>
      </c>
      <c r="D4" s="16">
        <v>1085</v>
      </c>
      <c r="E4" s="16">
        <v>45</v>
      </c>
      <c r="F4" s="16">
        <v>45</v>
      </c>
      <c r="G4" s="29">
        <v>1</v>
      </c>
      <c r="H4" s="16" t="s">
        <v>11647</v>
      </c>
    </row>
    <row r="5" spans="1:8" x14ac:dyDescent="0.25">
      <c r="A5" t="s">
        <v>35</v>
      </c>
      <c r="B5">
        <v>8013</v>
      </c>
      <c r="C5" t="s">
        <v>1452</v>
      </c>
      <c r="D5" s="16">
        <v>1744</v>
      </c>
      <c r="E5" s="16">
        <v>12</v>
      </c>
      <c r="F5" s="16">
        <v>12</v>
      </c>
      <c r="G5" s="29">
        <v>1</v>
      </c>
      <c r="H5" s="16" t="s">
        <v>11648</v>
      </c>
    </row>
    <row r="6" spans="1:8" x14ac:dyDescent="0.25">
      <c r="A6" t="s">
        <v>35</v>
      </c>
      <c r="B6">
        <v>8022</v>
      </c>
      <c r="C6" t="s">
        <v>1473</v>
      </c>
      <c r="D6" s="16">
        <v>17160</v>
      </c>
      <c r="E6" s="16">
        <v>106</v>
      </c>
      <c r="F6" s="16">
        <v>106</v>
      </c>
      <c r="G6" s="29">
        <v>1</v>
      </c>
      <c r="H6" s="16" t="s">
        <v>11648</v>
      </c>
    </row>
    <row r="7" spans="1:8" x14ac:dyDescent="0.25">
      <c r="A7" t="s">
        <v>35</v>
      </c>
      <c r="B7">
        <v>8053</v>
      </c>
      <c r="C7" t="s">
        <v>1546</v>
      </c>
      <c r="D7" s="16">
        <v>4138</v>
      </c>
      <c r="E7" s="16">
        <v>130</v>
      </c>
      <c r="F7" s="16">
        <v>130</v>
      </c>
      <c r="G7" s="29">
        <v>1</v>
      </c>
      <c r="H7" s="16" t="s">
        <v>11647</v>
      </c>
    </row>
    <row r="8" spans="1:8" x14ac:dyDescent="0.25">
      <c r="A8" t="s">
        <v>35</v>
      </c>
      <c r="B8">
        <v>8060</v>
      </c>
      <c r="C8" t="s">
        <v>1556</v>
      </c>
      <c r="D8" s="16">
        <v>151</v>
      </c>
      <c r="E8" s="16">
        <v>15</v>
      </c>
      <c r="F8" s="16">
        <v>15</v>
      </c>
      <c r="G8" s="29">
        <v>1</v>
      </c>
      <c r="H8" s="16" t="s">
        <v>11647</v>
      </c>
    </row>
    <row r="9" spans="1:8" x14ac:dyDescent="0.25">
      <c r="A9" t="s">
        <v>35</v>
      </c>
      <c r="B9">
        <v>8085</v>
      </c>
      <c r="C9" t="s">
        <v>1610</v>
      </c>
      <c r="D9" s="16">
        <v>1446</v>
      </c>
      <c r="E9" s="16">
        <v>63</v>
      </c>
      <c r="F9" s="16">
        <v>63</v>
      </c>
      <c r="G9" s="29">
        <v>1</v>
      </c>
      <c r="H9" s="16" t="s">
        <v>11647</v>
      </c>
    </row>
    <row r="10" spans="1:8" x14ac:dyDescent="0.25">
      <c r="A10" t="s">
        <v>35</v>
      </c>
      <c r="B10">
        <v>8094</v>
      </c>
      <c r="C10" t="s">
        <v>1649</v>
      </c>
      <c r="D10" s="16">
        <v>2263</v>
      </c>
      <c r="E10" s="16">
        <v>4</v>
      </c>
      <c r="F10" s="16">
        <v>4</v>
      </c>
      <c r="G10" s="29">
        <v>1</v>
      </c>
      <c r="H10" s="16" t="s">
        <v>11648</v>
      </c>
    </row>
    <row r="11" spans="1:8" x14ac:dyDescent="0.25">
      <c r="A11" t="s">
        <v>35</v>
      </c>
      <c r="B11">
        <v>8116</v>
      </c>
      <c r="C11" t="s">
        <v>1679</v>
      </c>
      <c r="D11" s="16">
        <v>750</v>
      </c>
      <c r="E11" s="16">
        <v>20</v>
      </c>
      <c r="F11" s="16">
        <v>20</v>
      </c>
      <c r="G11" s="29">
        <v>1</v>
      </c>
      <c r="H11" s="16" t="s">
        <v>11647</v>
      </c>
    </row>
    <row r="12" spans="1:8" x14ac:dyDescent="0.25">
      <c r="A12" t="s">
        <v>35</v>
      </c>
      <c r="B12">
        <v>8131</v>
      </c>
      <c r="C12" t="s">
        <v>1710</v>
      </c>
      <c r="D12" s="16">
        <v>1099</v>
      </c>
      <c r="E12" s="16">
        <v>10</v>
      </c>
      <c r="F12" s="16">
        <v>10</v>
      </c>
      <c r="G12" s="29">
        <v>1</v>
      </c>
      <c r="H12" s="16" t="s">
        <v>11648</v>
      </c>
    </row>
    <row r="13" spans="1:8" x14ac:dyDescent="0.25">
      <c r="A13" t="s">
        <v>35</v>
      </c>
      <c r="B13">
        <v>8142</v>
      </c>
      <c r="C13" t="s">
        <v>1730</v>
      </c>
      <c r="D13" s="16">
        <v>163</v>
      </c>
      <c r="E13" s="16">
        <v>17</v>
      </c>
      <c r="F13" s="16">
        <v>17</v>
      </c>
      <c r="G13" s="29">
        <v>1</v>
      </c>
      <c r="H13" s="16" t="s">
        <v>11647</v>
      </c>
    </row>
    <row r="14" spans="1:8" x14ac:dyDescent="0.25">
      <c r="A14" t="s">
        <v>35</v>
      </c>
      <c r="B14">
        <v>8172</v>
      </c>
      <c r="C14" t="s">
        <v>1789</v>
      </c>
      <c r="D14" s="16">
        <v>28951</v>
      </c>
      <c r="E14" s="16">
        <v>114</v>
      </c>
      <c r="F14" s="16">
        <v>114</v>
      </c>
      <c r="G14" s="29">
        <v>1</v>
      </c>
      <c r="H14" s="16" t="s">
        <v>11648</v>
      </c>
    </row>
    <row r="15" spans="1:8" x14ac:dyDescent="0.25">
      <c r="A15" t="s">
        <v>35</v>
      </c>
      <c r="B15">
        <v>8176</v>
      </c>
      <c r="C15" t="s">
        <v>1796</v>
      </c>
      <c r="D15" s="16">
        <v>210</v>
      </c>
      <c r="E15" s="16">
        <v>20</v>
      </c>
      <c r="F15" s="16">
        <v>20</v>
      </c>
      <c r="G15" s="29">
        <v>1</v>
      </c>
      <c r="H15" s="16" t="s">
        <v>11647</v>
      </c>
    </row>
    <row r="16" spans="1:8" x14ac:dyDescent="0.25">
      <c r="A16" t="s">
        <v>35</v>
      </c>
      <c r="B16">
        <v>8185</v>
      </c>
      <c r="C16" t="s">
        <v>1809</v>
      </c>
      <c r="D16" s="16">
        <v>237</v>
      </c>
      <c r="E16" s="16">
        <v>95</v>
      </c>
      <c r="F16" s="16">
        <v>95</v>
      </c>
      <c r="G16" s="29">
        <v>1</v>
      </c>
      <c r="H16" s="16" t="s">
        <v>11839</v>
      </c>
    </row>
    <row r="17" spans="1:8" x14ac:dyDescent="0.25">
      <c r="A17" t="s">
        <v>35</v>
      </c>
      <c r="B17">
        <v>8194</v>
      </c>
      <c r="C17" t="s">
        <v>1820</v>
      </c>
      <c r="D17" s="16">
        <v>38490</v>
      </c>
      <c r="E17" s="16">
        <v>90</v>
      </c>
      <c r="F17" s="16">
        <v>90</v>
      </c>
      <c r="G17" s="29">
        <v>1</v>
      </c>
      <c r="H17" s="16" t="s">
        <v>11648</v>
      </c>
    </row>
    <row r="18" spans="1:8" x14ac:dyDescent="0.25">
      <c r="A18" t="s">
        <v>35</v>
      </c>
      <c r="B18">
        <v>8221</v>
      </c>
      <c r="C18" t="s">
        <v>1867</v>
      </c>
      <c r="D18" s="16">
        <v>20881</v>
      </c>
      <c r="E18" s="16">
        <v>200</v>
      </c>
      <c r="F18" s="16">
        <v>200</v>
      </c>
      <c r="G18" s="29">
        <v>1</v>
      </c>
      <c r="H18" s="16" t="s">
        <v>11648</v>
      </c>
    </row>
    <row r="19" spans="1:8" x14ac:dyDescent="0.25">
      <c r="A19" t="s">
        <v>35</v>
      </c>
      <c r="B19">
        <v>8226</v>
      </c>
      <c r="C19" t="s">
        <v>1875</v>
      </c>
      <c r="D19" s="16">
        <v>1275</v>
      </c>
      <c r="E19" s="16">
        <v>98</v>
      </c>
      <c r="F19" s="16">
        <v>98</v>
      </c>
      <c r="G19" s="29">
        <v>1</v>
      </c>
      <c r="H19" s="16" t="s">
        <v>11647</v>
      </c>
    </row>
    <row r="20" spans="1:8" x14ac:dyDescent="0.25">
      <c r="A20" t="s">
        <v>35</v>
      </c>
      <c r="B20">
        <v>8253</v>
      </c>
      <c r="C20" t="s">
        <v>1930</v>
      </c>
      <c r="D20" s="16">
        <v>164</v>
      </c>
      <c r="E20" s="16">
        <v>20</v>
      </c>
      <c r="F20" s="16">
        <v>20</v>
      </c>
      <c r="G20" s="29">
        <v>1</v>
      </c>
      <c r="H20" s="16" t="s">
        <v>11647</v>
      </c>
    </row>
    <row r="21" spans="1:8" x14ac:dyDescent="0.25">
      <c r="A21" t="s">
        <v>35</v>
      </c>
      <c r="B21">
        <v>8278</v>
      </c>
      <c r="C21" t="s">
        <v>1970</v>
      </c>
      <c r="D21" s="16">
        <v>6844</v>
      </c>
      <c r="E21" s="16">
        <v>164</v>
      </c>
      <c r="F21" s="16">
        <v>164</v>
      </c>
      <c r="G21" s="29">
        <v>1</v>
      </c>
      <c r="H21" s="16" t="s">
        <v>11647</v>
      </c>
    </row>
    <row r="22" spans="1:8" x14ac:dyDescent="0.25">
      <c r="A22" t="s">
        <v>35</v>
      </c>
      <c r="B22">
        <v>8279</v>
      </c>
      <c r="C22" t="s">
        <v>1977</v>
      </c>
      <c r="D22" s="16">
        <v>228708</v>
      </c>
      <c r="E22" s="16">
        <v>1600</v>
      </c>
      <c r="F22" s="16">
        <v>1600</v>
      </c>
      <c r="G22" s="29">
        <v>1</v>
      </c>
      <c r="H22" s="16" t="s">
        <v>11648</v>
      </c>
    </row>
    <row r="23" spans="1:8" x14ac:dyDescent="0.25">
      <c r="A23" t="s">
        <v>35</v>
      </c>
      <c r="B23">
        <v>8305</v>
      </c>
      <c r="C23" t="s">
        <v>2020</v>
      </c>
      <c r="D23" s="16">
        <v>41504</v>
      </c>
      <c r="E23" s="16">
        <v>24</v>
      </c>
      <c r="F23" s="16">
        <v>24</v>
      </c>
      <c r="G23" s="29">
        <v>1</v>
      </c>
      <c r="H23" s="16" t="s">
        <v>11648</v>
      </c>
    </row>
    <row r="24" spans="1:8" x14ac:dyDescent="0.25">
      <c r="A24" t="s">
        <v>40</v>
      </c>
      <c r="B24">
        <v>11008</v>
      </c>
      <c r="C24" t="s">
        <v>2845</v>
      </c>
      <c r="D24" s="16">
        <v>24404</v>
      </c>
      <c r="E24" s="16">
        <v>136</v>
      </c>
      <c r="F24" s="16">
        <v>136</v>
      </c>
      <c r="G24" s="29">
        <v>1</v>
      </c>
      <c r="H24" s="16" t="s">
        <v>11648</v>
      </c>
    </row>
    <row r="25" spans="1:8" x14ac:dyDescent="0.25">
      <c r="A25" t="s">
        <v>41</v>
      </c>
      <c r="B25">
        <v>12111</v>
      </c>
      <c r="C25" t="s">
        <v>155</v>
      </c>
      <c r="D25" s="16">
        <v>432</v>
      </c>
      <c r="E25" s="16">
        <v>22</v>
      </c>
      <c r="F25" s="16">
        <v>22</v>
      </c>
      <c r="G25" s="29">
        <v>1</v>
      </c>
      <c r="H25" s="16" t="s">
        <v>11647</v>
      </c>
    </row>
    <row r="26" spans="1:8" x14ac:dyDescent="0.25">
      <c r="A26" t="s">
        <v>193</v>
      </c>
      <c r="B26">
        <v>15011</v>
      </c>
      <c r="C26" t="s">
        <v>3132</v>
      </c>
      <c r="D26" s="16">
        <v>19018</v>
      </c>
      <c r="E26" s="16">
        <v>0</v>
      </c>
      <c r="F26" s="16">
        <v>0</v>
      </c>
      <c r="G26" s="29">
        <v>1</v>
      </c>
      <c r="H26" s="16" t="s">
        <v>11646</v>
      </c>
    </row>
    <row r="27" spans="1:8" x14ac:dyDescent="0.25">
      <c r="A27" t="s">
        <v>193</v>
      </c>
      <c r="B27">
        <v>15022</v>
      </c>
      <c r="C27" t="s">
        <v>3157</v>
      </c>
      <c r="D27" s="16">
        <v>6548</v>
      </c>
      <c r="E27" s="16">
        <v>412</v>
      </c>
      <c r="F27" s="16">
        <v>412</v>
      </c>
      <c r="G27" s="29">
        <v>1</v>
      </c>
      <c r="H27" s="16" t="s">
        <v>11647</v>
      </c>
    </row>
    <row r="28" spans="1:8" x14ac:dyDescent="0.25">
      <c r="A28" t="s">
        <v>193</v>
      </c>
      <c r="B28">
        <v>15051</v>
      </c>
      <c r="C28" t="s">
        <v>3204</v>
      </c>
      <c r="D28" s="16">
        <v>5195</v>
      </c>
      <c r="E28" s="16">
        <v>53</v>
      </c>
      <c r="F28" s="16">
        <v>53</v>
      </c>
      <c r="G28" s="29">
        <v>1</v>
      </c>
      <c r="H28" s="16" t="s">
        <v>11647</v>
      </c>
    </row>
    <row r="29" spans="1:8" x14ac:dyDescent="0.25">
      <c r="A29" t="s">
        <v>194</v>
      </c>
      <c r="B29">
        <v>16906</v>
      </c>
      <c r="C29" t="s">
        <v>3646</v>
      </c>
      <c r="D29" s="16">
        <v>71</v>
      </c>
      <c r="E29" s="16">
        <v>38</v>
      </c>
      <c r="F29" s="16">
        <v>38</v>
      </c>
      <c r="G29" s="29">
        <v>1</v>
      </c>
      <c r="H29" s="16" t="s">
        <v>11839</v>
      </c>
    </row>
    <row r="30" spans="1:8" x14ac:dyDescent="0.25">
      <c r="A30" t="s">
        <v>195</v>
      </c>
      <c r="B30">
        <v>17003</v>
      </c>
      <c r="C30" t="s">
        <v>3724</v>
      </c>
      <c r="D30" s="16">
        <v>168</v>
      </c>
      <c r="E30" s="16">
        <v>10</v>
      </c>
      <c r="F30" s="16">
        <v>10</v>
      </c>
      <c r="G30" s="29">
        <v>1</v>
      </c>
      <c r="H30" s="16" t="s">
        <v>11647</v>
      </c>
    </row>
    <row r="31" spans="1:8" x14ac:dyDescent="0.25">
      <c r="A31" t="s">
        <v>195</v>
      </c>
      <c r="B31">
        <v>17025</v>
      </c>
      <c r="C31" t="s">
        <v>3790</v>
      </c>
      <c r="D31" s="16">
        <v>1804</v>
      </c>
      <c r="E31" s="16">
        <v>38</v>
      </c>
      <c r="F31" s="16">
        <v>38</v>
      </c>
      <c r="G31" s="29">
        <v>1</v>
      </c>
      <c r="H31" s="16" t="s">
        <v>11647</v>
      </c>
    </row>
    <row r="32" spans="1:8" x14ac:dyDescent="0.25">
      <c r="A32" t="s">
        <v>195</v>
      </c>
      <c r="B32">
        <v>17046</v>
      </c>
      <c r="C32" t="s">
        <v>3839</v>
      </c>
      <c r="D32" s="16">
        <v>957</v>
      </c>
      <c r="E32" s="16">
        <v>2</v>
      </c>
      <c r="F32" s="16">
        <v>2</v>
      </c>
      <c r="G32" s="29">
        <v>1</v>
      </c>
      <c r="H32" s="16" t="s">
        <v>11648</v>
      </c>
    </row>
    <row r="33" spans="1:8" x14ac:dyDescent="0.25">
      <c r="A33" t="s">
        <v>195</v>
      </c>
      <c r="B33">
        <v>17055</v>
      </c>
      <c r="C33" t="s">
        <v>3855</v>
      </c>
      <c r="D33" s="16">
        <v>205</v>
      </c>
      <c r="E33" s="16">
        <v>13</v>
      </c>
      <c r="F33" s="16">
        <v>13</v>
      </c>
      <c r="G33" s="29">
        <v>1</v>
      </c>
      <c r="H33" s="16" t="s">
        <v>11647</v>
      </c>
    </row>
    <row r="34" spans="1:8" x14ac:dyDescent="0.25">
      <c r="A34" t="s">
        <v>195</v>
      </c>
      <c r="B34">
        <v>17093</v>
      </c>
      <c r="C34" t="s">
        <v>3951</v>
      </c>
      <c r="D34" s="16">
        <v>1248</v>
      </c>
      <c r="E34" s="16">
        <v>35</v>
      </c>
      <c r="F34" s="16">
        <v>35</v>
      </c>
      <c r="G34" s="29">
        <v>1</v>
      </c>
      <c r="H34" s="16" t="s">
        <v>11647</v>
      </c>
    </row>
    <row r="35" spans="1:8" x14ac:dyDescent="0.25">
      <c r="A35" t="s">
        <v>195</v>
      </c>
      <c r="B35">
        <v>17098</v>
      </c>
      <c r="C35" t="s">
        <v>3967</v>
      </c>
      <c r="D35" s="16">
        <v>491</v>
      </c>
      <c r="E35" s="16">
        <v>16</v>
      </c>
      <c r="F35" s="16">
        <v>16</v>
      </c>
      <c r="G35" s="29">
        <v>1</v>
      </c>
      <c r="H35" s="16" t="s">
        <v>11647</v>
      </c>
    </row>
    <row r="36" spans="1:8" x14ac:dyDescent="0.25">
      <c r="A36" t="s">
        <v>195</v>
      </c>
      <c r="B36">
        <v>17105</v>
      </c>
      <c r="C36" t="s">
        <v>3975</v>
      </c>
      <c r="D36" s="16">
        <v>349</v>
      </c>
      <c r="E36" s="16">
        <v>4</v>
      </c>
      <c r="F36" s="16">
        <v>4</v>
      </c>
      <c r="G36" s="29">
        <v>1</v>
      </c>
      <c r="H36" s="16" t="s">
        <v>11647</v>
      </c>
    </row>
    <row r="37" spans="1:8" x14ac:dyDescent="0.25">
      <c r="A37" t="s">
        <v>195</v>
      </c>
      <c r="B37">
        <v>17109</v>
      </c>
      <c r="C37" t="s">
        <v>3983</v>
      </c>
      <c r="D37" s="16">
        <v>1000</v>
      </c>
      <c r="E37" s="16">
        <v>18</v>
      </c>
      <c r="F37" s="16">
        <v>18</v>
      </c>
      <c r="G37" s="29">
        <v>1</v>
      </c>
      <c r="H37" s="16" t="s">
        <v>11647</v>
      </c>
    </row>
    <row r="38" spans="1:8" x14ac:dyDescent="0.25">
      <c r="A38" t="s">
        <v>195</v>
      </c>
      <c r="B38">
        <v>17139</v>
      </c>
      <c r="C38" t="s">
        <v>4046</v>
      </c>
      <c r="D38" s="16">
        <v>1925</v>
      </c>
      <c r="E38" s="16">
        <v>10</v>
      </c>
      <c r="F38" s="16">
        <v>10</v>
      </c>
      <c r="G38" s="29">
        <v>1</v>
      </c>
      <c r="H38" s="16" t="s">
        <v>11648</v>
      </c>
    </row>
    <row r="39" spans="1:8" x14ac:dyDescent="0.25">
      <c r="A39" t="s">
        <v>195</v>
      </c>
      <c r="B39">
        <v>17149</v>
      </c>
      <c r="C39" t="s">
        <v>4072</v>
      </c>
      <c r="D39" s="16">
        <v>529</v>
      </c>
      <c r="E39" s="16">
        <v>9</v>
      </c>
      <c r="F39" s="16">
        <v>9</v>
      </c>
      <c r="G39" s="29">
        <v>1</v>
      </c>
      <c r="H39" s="16" t="s">
        <v>11647</v>
      </c>
    </row>
    <row r="40" spans="1:8" x14ac:dyDescent="0.25">
      <c r="A40" t="s">
        <v>195</v>
      </c>
      <c r="B40">
        <v>17158</v>
      </c>
      <c r="C40" t="s">
        <v>4092</v>
      </c>
      <c r="D40" s="16">
        <v>675</v>
      </c>
      <c r="E40" s="16">
        <v>30</v>
      </c>
      <c r="F40" s="16">
        <v>30</v>
      </c>
      <c r="G40" s="29">
        <v>1</v>
      </c>
      <c r="H40" s="16" t="s">
        <v>11647</v>
      </c>
    </row>
    <row r="41" spans="1:8" x14ac:dyDescent="0.25">
      <c r="A41" t="s">
        <v>195</v>
      </c>
      <c r="B41">
        <v>17165</v>
      </c>
      <c r="C41" t="s">
        <v>4105</v>
      </c>
      <c r="D41" s="16">
        <v>849</v>
      </c>
      <c r="E41" s="16">
        <v>15</v>
      </c>
      <c r="F41" s="16">
        <v>15</v>
      </c>
      <c r="G41" s="29">
        <v>1</v>
      </c>
      <c r="H41" s="16" t="s">
        <v>11647</v>
      </c>
    </row>
    <row r="42" spans="1:8" x14ac:dyDescent="0.25">
      <c r="A42" t="s">
        <v>195</v>
      </c>
      <c r="B42">
        <v>17185</v>
      </c>
      <c r="C42" t="s">
        <v>4113</v>
      </c>
      <c r="D42" s="16">
        <v>3111</v>
      </c>
      <c r="E42" s="16">
        <v>45</v>
      </c>
      <c r="F42" s="16">
        <v>45</v>
      </c>
      <c r="G42" s="29">
        <v>1</v>
      </c>
      <c r="H42" s="16" t="s">
        <v>11647</v>
      </c>
    </row>
    <row r="43" spans="1:8" x14ac:dyDescent="0.25">
      <c r="A43" t="s">
        <v>195</v>
      </c>
      <c r="B43">
        <v>17180</v>
      </c>
      <c r="C43" t="s">
        <v>4141</v>
      </c>
      <c r="D43" s="16">
        <v>13657</v>
      </c>
      <c r="E43" s="16">
        <v>584</v>
      </c>
      <c r="F43" s="16">
        <v>584</v>
      </c>
      <c r="G43" s="29">
        <v>1</v>
      </c>
      <c r="H43" s="16" t="s">
        <v>11647</v>
      </c>
    </row>
    <row r="44" spans="1:8" x14ac:dyDescent="0.25">
      <c r="A44" t="s">
        <v>195</v>
      </c>
      <c r="B44">
        <v>17184</v>
      </c>
      <c r="C44" t="s">
        <v>4146</v>
      </c>
      <c r="D44" s="16">
        <v>1611</v>
      </c>
      <c r="E44" s="16">
        <v>30</v>
      </c>
      <c r="F44" s="16">
        <v>30</v>
      </c>
      <c r="G44" s="29">
        <v>1</v>
      </c>
      <c r="H44" s="16" t="s">
        <v>11647</v>
      </c>
    </row>
    <row r="45" spans="1:8" x14ac:dyDescent="0.25">
      <c r="A45" t="s">
        <v>195</v>
      </c>
      <c r="B45">
        <v>17208</v>
      </c>
      <c r="C45" t="s">
        <v>4193</v>
      </c>
      <c r="D45" s="16">
        <v>1350</v>
      </c>
      <c r="E45" s="16">
        <v>14</v>
      </c>
      <c r="F45" s="16">
        <v>14</v>
      </c>
      <c r="G45" s="29">
        <v>1</v>
      </c>
      <c r="H45" s="16" t="s">
        <v>11647</v>
      </c>
    </row>
    <row r="46" spans="1:8" x14ac:dyDescent="0.25">
      <c r="A46" t="s">
        <v>195</v>
      </c>
      <c r="B46">
        <v>17214</v>
      </c>
      <c r="C46" t="s">
        <v>4212</v>
      </c>
      <c r="D46" s="16">
        <v>984</v>
      </c>
      <c r="E46" s="16">
        <v>70</v>
      </c>
      <c r="F46" s="16">
        <v>70</v>
      </c>
      <c r="G46" s="29">
        <v>1</v>
      </c>
      <c r="H46" s="16" t="s">
        <v>11647</v>
      </c>
    </row>
    <row r="47" spans="1:8" x14ac:dyDescent="0.25">
      <c r="A47" t="s">
        <v>195</v>
      </c>
      <c r="B47">
        <v>17216</v>
      </c>
      <c r="C47" t="s">
        <v>4218</v>
      </c>
      <c r="D47" s="16">
        <v>212</v>
      </c>
      <c r="E47" s="16">
        <v>14</v>
      </c>
      <c r="F47" s="16">
        <v>14</v>
      </c>
      <c r="G47" s="29">
        <v>1</v>
      </c>
      <c r="H47" s="16" t="s">
        <v>11647</v>
      </c>
    </row>
    <row r="48" spans="1:8" x14ac:dyDescent="0.25">
      <c r="A48" t="s">
        <v>196</v>
      </c>
      <c r="B48">
        <v>20067</v>
      </c>
      <c r="C48" t="s">
        <v>4296</v>
      </c>
      <c r="D48" s="16">
        <v>39352</v>
      </c>
      <c r="E48" s="16">
        <v>4</v>
      </c>
      <c r="F48" s="16">
        <v>4</v>
      </c>
      <c r="G48" s="29">
        <v>1</v>
      </c>
      <c r="H48" s="16" t="s">
        <v>11648</v>
      </c>
    </row>
    <row r="49" spans="1:8" x14ac:dyDescent="0.25">
      <c r="A49" t="s">
        <v>196</v>
      </c>
      <c r="B49">
        <v>20061</v>
      </c>
      <c r="C49" t="s">
        <v>4345</v>
      </c>
      <c r="D49" s="16">
        <v>6182</v>
      </c>
      <c r="E49" s="16">
        <v>91</v>
      </c>
      <c r="F49" s="16">
        <v>91</v>
      </c>
      <c r="G49" s="29">
        <v>1</v>
      </c>
      <c r="H49" s="16" t="s">
        <v>11647</v>
      </c>
    </row>
    <row r="50" spans="1:8" x14ac:dyDescent="0.25">
      <c r="A50" t="s">
        <v>198</v>
      </c>
      <c r="B50">
        <v>18121</v>
      </c>
      <c r="C50" t="s">
        <v>4686</v>
      </c>
      <c r="D50" s="16">
        <v>134</v>
      </c>
      <c r="E50" s="16">
        <v>13</v>
      </c>
      <c r="F50" s="16">
        <v>13</v>
      </c>
      <c r="G50" s="29">
        <v>1</v>
      </c>
      <c r="H50" s="16" t="s">
        <v>11647</v>
      </c>
    </row>
    <row r="51" spans="1:8" x14ac:dyDescent="0.25">
      <c r="A51" t="s">
        <v>199</v>
      </c>
      <c r="B51">
        <v>19230</v>
      </c>
      <c r="C51" t="s">
        <v>5009</v>
      </c>
      <c r="D51" s="16">
        <v>1045</v>
      </c>
      <c r="E51" s="16">
        <v>59</v>
      </c>
      <c r="F51" s="16">
        <v>59</v>
      </c>
      <c r="G51" s="29">
        <v>1</v>
      </c>
      <c r="H51" s="16" t="s">
        <v>11647</v>
      </c>
    </row>
    <row r="52" spans="1:8" x14ac:dyDescent="0.25">
      <c r="A52" t="s">
        <v>200</v>
      </c>
      <c r="B52">
        <v>21033</v>
      </c>
      <c r="C52" t="s">
        <v>5181</v>
      </c>
      <c r="D52" s="16">
        <v>814</v>
      </c>
      <c r="E52" s="16">
        <v>3</v>
      </c>
      <c r="F52" s="16">
        <v>3</v>
      </c>
      <c r="G52" s="29">
        <v>1</v>
      </c>
      <c r="H52" s="16" t="s">
        <v>11648</v>
      </c>
    </row>
    <row r="53" spans="1:8" x14ac:dyDescent="0.25">
      <c r="A53" t="s">
        <v>205</v>
      </c>
      <c r="B53">
        <v>25059</v>
      </c>
      <c r="C53" t="s">
        <v>6122</v>
      </c>
      <c r="D53" s="16">
        <v>1141</v>
      </c>
      <c r="E53" s="16">
        <v>67</v>
      </c>
      <c r="F53" s="16">
        <v>67</v>
      </c>
      <c r="G53" s="29">
        <v>1</v>
      </c>
      <c r="H53" s="16" t="s">
        <v>11647</v>
      </c>
    </row>
    <row r="54" spans="1:8" x14ac:dyDescent="0.25">
      <c r="A54" t="s">
        <v>205</v>
      </c>
      <c r="B54">
        <v>25078</v>
      </c>
      <c r="C54" t="s">
        <v>6159</v>
      </c>
      <c r="D54" s="16">
        <v>1502</v>
      </c>
      <c r="E54" s="16">
        <v>20</v>
      </c>
      <c r="F54" s="16">
        <v>20</v>
      </c>
      <c r="G54" s="29">
        <v>1</v>
      </c>
      <c r="H54" s="16" t="s">
        <v>11647</v>
      </c>
    </row>
    <row r="55" spans="1:8" x14ac:dyDescent="0.25">
      <c r="A55" t="s">
        <v>205</v>
      </c>
      <c r="B55">
        <v>25079</v>
      </c>
      <c r="C55" t="s">
        <v>6161</v>
      </c>
      <c r="D55" s="16">
        <v>343</v>
      </c>
      <c r="E55" s="16">
        <v>10</v>
      </c>
      <c r="F55" s="16">
        <v>10</v>
      </c>
      <c r="G55" s="29">
        <v>1</v>
      </c>
      <c r="H55" s="16" t="s">
        <v>11647</v>
      </c>
    </row>
    <row r="56" spans="1:8" x14ac:dyDescent="0.25">
      <c r="A56" t="s">
        <v>205</v>
      </c>
      <c r="B56">
        <v>25113</v>
      </c>
      <c r="C56" t="s">
        <v>6221</v>
      </c>
      <c r="D56" s="16">
        <v>1590</v>
      </c>
      <c r="E56" s="16">
        <v>0</v>
      </c>
      <c r="F56" s="16">
        <v>0</v>
      </c>
      <c r="G56" s="29">
        <v>1</v>
      </c>
      <c r="H56" s="16" t="s">
        <v>11646</v>
      </c>
    </row>
    <row r="57" spans="1:8" x14ac:dyDescent="0.25">
      <c r="A57" t="s">
        <v>205</v>
      </c>
      <c r="B57">
        <v>25152</v>
      </c>
      <c r="C57" t="s">
        <v>6295</v>
      </c>
      <c r="D57" s="16">
        <v>167</v>
      </c>
      <c r="E57" s="16">
        <v>36</v>
      </c>
      <c r="F57" s="16">
        <v>36</v>
      </c>
      <c r="G57" s="29">
        <v>1</v>
      </c>
      <c r="H57" s="16" t="s">
        <v>11839</v>
      </c>
    </row>
    <row r="58" spans="1:8" x14ac:dyDescent="0.25">
      <c r="A58" t="s">
        <v>205</v>
      </c>
      <c r="B58">
        <v>25157</v>
      </c>
      <c r="C58" t="s">
        <v>6305</v>
      </c>
      <c r="D58" s="16">
        <v>195</v>
      </c>
      <c r="E58" s="16">
        <v>30</v>
      </c>
      <c r="F58" s="16">
        <v>30</v>
      </c>
      <c r="G58" s="29">
        <v>1</v>
      </c>
      <c r="H58" s="16" t="s">
        <v>11647</v>
      </c>
    </row>
    <row r="59" spans="1:8" x14ac:dyDescent="0.25">
      <c r="A59" t="s">
        <v>205</v>
      </c>
      <c r="B59">
        <v>25167</v>
      </c>
      <c r="C59" t="s">
        <v>6319</v>
      </c>
      <c r="D59" s="16">
        <v>277</v>
      </c>
      <c r="E59" s="16">
        <v>38</v>
      </c>
      <c r="F59" s="16">
        <v>38</v>
      </c>
      <c r="G59" s="29">
        <v>1</v>
      </c>
      <c r="H59" s="16" t="s">
        <v>11647</v>
      </c>
    </row>
    <row r="60" spans="1:8" x14ac:dyDescent="0.25">
      <c r="A60" t="s">
        <v>205</v>
      </c>
      <c r="B60">
        <v>25207</v>
      </c>
      <c r="C60" t="s">
        <v>6407</v>
      </c>
      <c r="D60" s="16">
        <v>9480</v>
      </c>
      <c r="E60" s="16">
        <v>100</v>
      </c>
      <c r="F60" s="16">
        <v>100</v>
      </c>
      <c r="G60" s="29">
        <v>1</v>
      </c>
      <c r="H60" s="16" t="s">
        <v>11647</v>
      </c>
    </row>
    <row r="61" spans="1:8" x14ac:dyDescent="0.25">
      <c r="A61" t="s">
        <v>205</v>
      </c>
      <c r="B61">
        <v>25208</v>
      </c>
      <c r="C61" t="s">
        <v>6411</v>
      </c>
      <c r="D61" s="16">
        <v>444</v>
      </c>
      <c r="E61" s="16">
        <v>40</v>
      </c>
      <c r="F61" s="16">
        <v>40</v>
      </c>
      <c r="G61" s="29">
        <v>1</v>
      </c>
      <c r="H61" s="16" t="s">
        <v>11647</v>
      </c>
    </row>
    <row r="62" spans="1:8" x14ac:dyDescent="0.25">
      <c r="A62" t="s">
        <v>205</v>
      </c>
      <c r="B62">
        <v>25250</v>
      </c>
      <c r="C62" t="s">
        <v>6507</v>
      </c>
      <c r="D62" s="16">
        <v>466</v>
      </c>
      <c r="E62" s="16">
        <v>52</v>
      </c>
      <c r="F62" s="16">
        <v>52</v>
      </c>
      <c r="G62" s="29">
        <v>1</v>
      </c>
      <c r="H62" s="16" t="s">
        <v>11647</v>
      </c>
    </row>
    <row r="63" spans="1:8" x14ac:dyDescent="0.25">
      <c r="A63" t="s">
        <v>206</v>
      </c>
      <c r="B63">
        <v>27006</v>
      </c>
      <c r="C63" t="s">
        <v>6532</v>
      </c>
      <c r="D63" s="16">
        <v>2703</v>
      </c>
      <c r="E63" s="16">
        <v>4</v>
      </c>
      <c r="F63" s="16">
        <v>4</v>
      </c>
      <c r="G63" s="29">
        <v>1</v>
      </c>
      <c r="H63" s="16" t="s">
        <v>11648</v>
      </c>
    </row>
    <row r="64" spans="1:8" x14ac:dyDescent="0.25">
      <c r="A64" t="s">
        <v>206</v>
      </c>
      <c r="B64">
        <v>27031</v>
      </c>
      <c r="C64" t="s">
        <v>6595</v>
      </c>
      <c r="D64" s="16">
        <v>18560</v>
      </c>
      <c r="E64" s="16">
        <v>88</v>
      </c>
      <c r="F64" s="16">
        <v>88</v>
      </c>
      <c r="G64" s="29">
        <v>1</v>
      </c>
      <c r="H64" s="16" t="s">
        <v>11648</v>
      </c>
    </row>
    <row r="65" spans="1:8" x14ac:dyDescent="0.25">
      <c r="A65" t="s">
        <v>206</v>
      </c>
      <c r="B65">
        <v>27051</v>
      </c>
      <c r="C65" t="s">
        <v>6640</v>
      </c>
      <c r="D65" s="16">
        <v>9978</v>
      </c>
      <c r="E65" s="16">
        <v>325</v>
      </c>
      <c r="F65" s="16">
        <v>325</v>
      </c>
      <c r="G65" s="29">
        <v>1</v>
      </c>
      <c r="H65" s="16" t="s">
        <v>11647</v>
      </c>
    </row>
    <row r="66" spans="1:8" x14ac:dyDescent="0.25">
      <c r="A66" t="s">
        <v>207</v>
      </c>
      <c r="B66">
        <v>28104</v>
      </c>
      <c r="C66" t="s">
        <v>6815</v>
      </c>
      <c r="D66" s="16">
        <v>27238</v>
      </c>
      <c r="E66" s="16">
        <v>318</v>
      </c>
      <c r="F66" s="16">
        <v>318</v>
      </c>
      <c r="G66" s="29">
        <v>1</v>
      </c>
      <c r="H66" s="16" t="s">
        <v>11647</v>
      </c>
    </row>
    <row r="67" spans="1:8" x14ac:dyDescent="0.25">
      <c r="A67" t="s">
        <v>207</v>
      </c>
      <c r="B67">
        <v>28165</v>
      </c>
      <c r="C67" t="s">
        <v>6899</v>
      </c>
      <c r="D67" s="16">
        <v>3213</v>
      </c>
      <c r="E67" s="16">
        <v>19</v>
      </c>
      <c r="F67" s="16">
        <v>19</v>
      </c>
      <c r="G67" s="29">
        <v>1</v>
      </c>
      <c r="H67" s="16" t="s">
        <v>11648</v>
      </c>
    </row>
    <row r="68" spans="1:8" x14ac:dyDescent="0.25">
      <c r="A68" t="s">
        <v>209</v>
      </c>
      <c r="B68">
        <v>29010</v>
      </c>
      <c r="C68" t="s">
        <v>6947</v>
      </c>
      <c r="D68" s="16">
        <v>1913</v>
      </c>
      <c r="E68" s="16">
        <v>172</v>
      </c>
      <c r="F68" s="16">
        <v>172</v>
      </c>
      <c r="G68" s="29">
        <v>1</v>
      </c>
      <c r="H68" s="16" t="s">
        <v>11647</v>
      </c>
    </row>
    <row r="69" spans="1:8" x14ac:dyDescent="0.25">
      <c r="A69" t="s">
        <v>209</v>
      </c>
      <c r="B69">
        <v>29014</v>
      </c>
      <c r="C69" t="s">
        <v>6961</v>
      </c>
      <c r="D69" s="16">
        <v>258</v>
      </c>
      <c r="E69" s="16">
        <v>0</v>
      </c>
      <c r="F69" s="16">
        <v>0</v>
      </c>
      <c r="G69" s="29">
        <v>1</v>
      </c>
      <c r="H69" s="16" t="s">
        <v>11646</v>
      </c>
    </row>
    <row r="70" spans="1:8" x14ac:dyDescent="0.25">
      <c r="A70" t="s">
        <v>209</v>
      </c>
      <c r="B70">
        <v>29033</v>
      </c>
      <c r="C70" t="s">
        <v>7005</v>
      </c>
      <c r="D70" s="16">
        <v>1777</v>
      </c>
      <c r="E70" s="16">
        <v>50</v>
      </c>
      <c r="F70" s="16">
        <v>50</v>
      </c>
      <c r="G70" s="29">
        <v>1</v>
      </c>
      <c r="H70" s="16" t="s">
        <v>11647</v>
      </c>
    </row>
    <row r="71" spans="1:8" x14ac:dyDescent="0.25">
      <c r="A71" t="s">
        <v>209</v>
      </c>
      <c r="B71">
        <v>29059</v>
      </c>
      <c r="C71" t="s">
        <v>7070</v>
      </c>
      <c r="D71" s="16">
        <v>3360</v>
      </c>
      <c r="E71" s="16">
        <v>30</v>
      </c>
      <c r="F71" s="16">
        <v>30</v>
      </c>
      <c r="G71" s="29">
        <v>1</v>
      </c>
      <c r="H71" s="16" t="s">
        <v>11648</v>
      </c>
    </row>
    <row r="72" spans="1:8" x14ac:dyDescent="0.25">
      <c r="A72" t="s">
        <v>209</v>
      </c>
      <c r="B72">
        <v>29903</v>
      </c>
      <c r="C72" t="s">
        <v>7109</v>
      </c>
      <c r="D72" s="16">
        <v>589</v>
      </c>
      <c r="E72" s="16">
        <v>31</v>
      </c>
      <c r="F72" s="16">
        <v>31</v>
      </c>
      <c r="G72" s="29">
        <v>1</v>
      </c>
      <c r="H72" s="16" t="s">
        <v>11647</v>
      </c>
    </row>
    <row r="73" spans="1:8" x14ac:dyDescent="0.25">
      <c r="A73" t="s">
        <v>211</v>
      </c>
      <c r="B73">
        <v>31007</v>
      </c>
      <c r="C73" t="s">
        <v>7243</v>
      </c>
      <c r="D73" s="16">
        <v>191</v>
      </c>
      <c r="E73" s="16">
        <v>18</v>
      </c>
      <c r="F73" s="16">
        <v>18</v>
      </c>
      <c r="G73" s="29">
        <v>1</v>
      </c>
      <c r="H73" s="16" t="s">
        <v>11647</v>
      </c>
    </row>
    <row r="74" spans="1:8" x14ac:dyDescent="0.25">
      <c r="A74" t="s">
        <v>211</v>
      </c>
      <c r="B74">
        <v>31014</v>
      </c>
      <c r="C74" t="s">
        <v>7261</v>
      </c>
      <c r="D74" s="16">
        <v>346</v>
      </c>
      <c r="E74" s="16">
        <v>5</v>
      </c>
      <c r="F74" s="16">
        <v>5</v>
      </c>
      <c r="G74" s="29">
        <v>1</v>
      </c>
      <c r="H74" s="16" t="s">
        <v>11647</v>
      </c>
    </row>
    <row r="75" spans="1:8" x14ac:dyDescent="0.25">
      <c r="A75" t="s">
        <v>211</v>
      </c>
      <c r="B75">
        <v>31019</v>
      </c>
      <c r="C75" t="s">
        <v>7270</v>
      </c>
      <c r="D75" s="16">
        <v>3007</v>
      </c>
      <c r="E75" s="16">
        <v>39</v>
      </c>
      <c r="F75" s="16">
        <v>39</v>
      </c>
      <c r="G75" s="29">
        <v>1</v>
      </c>
      <c r="H75" s="16" t="s">
        <v>11647</v>
      </c>
    </row>
    <row r="76" spans="1:8" x14ac:dyDescent="0.25">
      <c r="A76" t="s">
        <v>211</v>
      </c>
      <c r="B76">
        <v>31032</v>
      </c>
      <c r="C76" t="s">
        <v>7287</v>
      </c>
      <c r="D76" s="16">
        <v>2303</v>
      </c>
      <c r="E76" s="16">
        <v>250</v>
      </c>
      <c r="F76" s="16">
        <v>250</v>
      </c>
      <c r="G76" s="29">
        <v>1</v>
      </c>
      <c r="H76" s="16" t="s">
        <v>11647</v>
      </c>
    </row>
    <row r="77" spans="1:8" x14ac:dyDescent="0.25">
      <c r="A77" t="s">
        <v>211</v>
      </c>
      <c r="B77">
        <v>31042</v>
      </c>
      <c r="C77" t="s">
        <v>7302</v>
      </c>
      <c r="D77" s="16">
        <v>3756</v>
      </c>
      <c r="E77" s="16">
        <v>38</v>
      </c>
      <c r="F77" s="16">
        <v>38</v>
      </c>
      <c r="G77" s="29">
        <v>1</v>
      </c>
      <c r="H77" s="16" t="s">
        <v>11647</v>
      </c>
    </row>
    <row r="78" spans="1:8" x14ac:dyDescent="0.25">
      <c r="A78" t="s">
        <v>211</v>
      </c>
      <c r="B78">
        <v>31901</v>
      </c>
      <c r="C78" t="s">
        <v>7306</v>
      </c>
      <c r="D78" s="16">
        <v>19606</v>
      </c>
      <c r="E78" s="16">
        <v>22</v>
      </c>
      <c r="F78" s="16">
        <v>22</v>
      </c>
      <c r="G78" s="29">
        <v>1</v>
      </c>
      <c r="H78" s="16" t="s">
        <v>11648</v>
      </c>
    </row>
    <row r="79" spans="1:8" x14ac:dyDescent="0.25">
      <c r="A79" t="s">
        <v>211</v>
      </c>
      <c r="B79">
        <v>31046</v>
      </c>
      <c r="C79" t="s">
        <v>7310</v>
      </c>
      <c r="D79" s="16">
        <v>46</v>
      </c>
      <c r="E79" s="16">
        <v>3</v>
      </c>
      <c r="F79" s="16">
        <v>3</v>
      </c>
      <c r="G79" s="29">
        <v>1</v>
      </c>
      <c r="H79" s="16" t="s">
        <v>11647</v>
      </c>
    </row>
    <row r="80" spans="1:8" x14ac:dyDescent="0.25">
      <c r="A80" t="s">
        <v>211</v>
      </c>
      <c r="B80">
        <v>31049</v>
      </c>
      <c r="C80" t="s">
        <v>7314</v>
      </c>
      <c r="D80" s="16">
        <v>833</v>
      </c>
      <c r="E80" s="16">
        <v>3</v>
      </c>
      <c r="F80" s="16">
        <v>3</v>
      </c>
      <c r="G80" s="29">
        <v>1</v>
      </c>
      <c r="H80" s="16" t="s">
        <v>11648</v>
      </c>
    </row>
    <row r="81" spans="1:8" x14ac:dyDescent="0.25">
      <c r="A81" t="s">
        <v>211</v>
      </c>
      <c r="B81">
        <v>31060</v>
      </c>
      <c r="C81" t="s">
        <v>7338</v>
      </c>
      <c r="D81" s="16">
        <v>21078</v>
      </c>
      <c r="E81" s="16">
        <v>133</v>
      </c>
      <c r="F81" s="16">
        <v>133</v>
      </c>
      <c r="G81" s="29">
        <v>1</v>
      </c>
      <c r="H81" s="16" t="s">
        <v>11648</v>
      </c>
    </row>
    <row r="82" spans="1:8" x14ac:dyDescent="0.25">
      <c r="A82" t="s">
        <v>211</v>
      </c>
      <c r="B82">
        <v>31067</v>
      </c>
      <c r="C82" t="s">
        <v>7353</v>
      </c>
      <c r="D82" s="16">
        <v>2411</v>
      </c>
      <c r="E82" s="16">
        <v>45</v>
      </c>
      <c r="F82" s="16">
        <v>45</v>
      </c>
      <c r="G82" s="29">
        <v>1</v>
      </c>
      <c r="H82" s="16" t="s">
        <v>11647</v>
      </c>
    </row>
    <row r="83" spans="1:8" x14ac:dyDescent="0.25">
      <c r="A83" t="s">
        <v>211</v>
      </c>
      <c r="B83">
        <v>31068</v>
      </c>
      <c r="C83" t="s">
        <v>7355</v>
      </c>
      <c r="D83" s="16">
        <v>4131</v>
      </c>
      <c r="E83" s="16">
        <v>105</v>
      </c>
      <c r="F83" s="16">
        <v>105</v>
      </c>
      <c r="G83" s="29">
        <v>1</v>
      </c>
      <c r="H83" s="16" t="s">
        <v>11647</v>
      </c>
    </row>
    <row r="84" spans="1:8" x14ac:dyDescent="0.25">
      <c r="A84" t="s">
        <v>211</v>
      </c>
      <c r="B84">
        <v>31070</v>
      </c>
      <c r="C84" t="s">
        <v>3407</v>
      </c>
      <c r="D84" s="16">
        <v>4473</v>
      </c>
      <c r="E84" s="16">
        <v>69</v>
      </c>
      <c r="F84" s="16">
        <v>69</v>
      </c>
      <c r="G84" s="29">
        <v>1</v>
      </c>
      <c r="H84" s="16" t="s">
        <v>11647</v>
      </c>
    </row>
    <row r="85" spans="1:8" x14ac:dyDescent="0.25">
      <c r="A85" t="s">
        <v>211</v>
      </c>
      <c r="B85">
        <v>31074</v>
      </c>
      <c r="C85" t="s">
        <v>7366</v>
      </c>
      <c r="D85" s="16">
        <v>465</v>
      </c>
      <c r="E85" s="16">
        <v>34</v>
      </c>
      <c r="F85" s="16">
        <v>34</v>
      </c>
      <c r="G85" s="29">
        <v>1</v>
      </c>
      <c r="H85" s="16" t="s">
        <v>11647</v>
      </c>
    </row>
    <row r="86" spans="1:8" x14ac:dyDescent="0.25">
      <c r="A86" t="s">
        <v>211</v>
      </c>
      <c r="B86">
        <v>31078</v>
      </c>
      <c r="C86" t="s">
        <v>7373</v>
      </c>
      <c r="D86" s="16">
        <v>3160</v>
      </c>
      <c r="E86" s="16">
        <v>90</v>
      </c>
      <c r="F86" s="16">
        <v>90</v>
      </c>
      <c r="G86" s="29">
        <v>1</v>
      </c>
      <c r="H86" s="16" t="s">
        <v>11647</v>
      </c>
    </row>
    <row r="87" spans="1:8" x14ac:dyDescent="0.25">
      <c r="A87" t="s">
        <v>211</v>
      </c>
      <c r="B87">
        <v>31097</v>
      </c>
      <c r="C87" t="s">
        <v>7389</v>
      </c>
      <c r="D87" s="16">
        <v>14329</v>
      </c>
      <c r="E87" s="16">
        <v>201</v>
      </c>
      <c r="F87" s="16">
        <v>201</v>
      </c>
      <c r="G87" s="29">
        <v>1</v>
      </c>
      <c r="H87" s="16" t="s">
        <v>11647</v>
      </c>
    </row>
    <row r="88" spans="1:8" x14ac:dyDescent="0.25">
      <c r="A88" t="s">
        <v>211</v>
      </c>
      <c r="B88">
        <v>31109</v>
      </c>
      <c r="C88" t="s">
        <v>7412</v>
      </c>
      <c r="D88" s="16">
        <v>2400</v>
      </c>
      <c r="E88" s="16">
        <v>29</v>
      </c>
      <c r="F88" s="16">
        <v>29</v>
      </c>
      <c r="G88" s="29">
        <v>1</v>
      </c>
      <c r="H88" s="16" t="s">
        <v>11647</v>
      </c>
    </row>
    <row r="89" spans="1:8" x14ac:dyDescent="0.25">
      <c r="A89" t="s">
        <v>211</v>
      </c>
      <c r="B89">
        <v>31125</v>
      </c>
      <c r="C89" t="s">
        <v>7433</v>
      </c>
      <c r="D89" s="16">
        <v>302</v>
      </c>
      <c r="E89" s="16">
        <v>18</v>
      </c>
      <c r="F89" s="16">
        <v>18</v>
      </c>
      <c r="G89" s="29">
        <v>1</v>
      </c>
      <c r="H89" s="16" t="s">
        <v>11647</v>
      </c>
    </row>
    <row r="90" spans="1:8" x14ac:dyDescent="0.25">
      <c r="A90" t="s">
        <v>211</v>
      </c>
      <c r="B90">
        <v>31131</v>
      </c>
      <c r="C90" t="s">
        <v>7442</v>
      </c>
      <c r="D90" s="16">
        <v>1380</v>
      </c>
      <c r="E90" s="16">
        <v>7</v>
      </c>
      <c r="F90" s="16">
        <v>7</v>
      </c>
      <c r="G90" s="29">
        <v>1</v>
      </c>
      <c r="H90" s="16" t="s">
        <v>11648</v>
      </c>
    </row>
    <row r="91" spans="1:8" x14ac:dyDescent="0.25">
      <c r="A91" t="s">
        <v>211</v>
      </c>
      <c r="B91">
        <v>31144</v>
      </c>
      <c r="C91" t="s">
        <v>7457</v>
      </c>
      <c r="D91" s="16">
        <v>901</v>
      </c>
      <c r="E91" s="16">
        <v>3</v>
      </c>
      <c r="F91" s="16">
        <v>3</v>
      </c>
      <c r="G91" s="29">
        <v>1</v>
      </c>
      <c r="H91" s="16" t="s">
        <v>11648</v>
      </c>
    </row>
    <row r="92" spans="1:8" x14ac:dyDescent="0.25">
      <c r="A92" t="s">
        <v>211</v>
      </c>
      <c r="B92">
        <v>31146</v>
      </c>
      <c r="C92" t="s">
        <v>7460</v>
      </c>
      <c r="D92" s="16">
        <v>40</v>
      </c>
      <c r="E92" s="16">
        <v>6</v>
      </c>
      <c r="F92" s="16">
        <v>6</v>
      </c>
      <c r="G92" s="29">
        <v>1</v>
      </c>
      <c r="H92" s="16" t="s">
        <v>11647</v>
      </c>
    </row>
    <row r="93" spans="1:8" x14ac:dyDescent="0.25">
      <c r="A93" t="s">
        <v>211</v>
      </c>
      <c r="B93">
        <v>31152</v>
      </c>
      <c r="C93" t="s">
        <v>7472</v>
      </c>
      <c r="D93" s="16">
        <v>1783</v>
      </c>
      <c r="E93" s="16">
        <v>56</v>
      </c>
      <c r="F93" s="16">
        <v>56</v>
      </c>
      <c r="G93" s="29">
        <v>1</v>
      </c>
      <c r="H93" s="16" t="s">
        <v>11647</v>
      </c>
    </row>
    <row r="94" spans="1:8" x14ac:dyDescent="0.25">
      <c r="A94" t="s">
        <v>211</v>
      </c>
      <c r="B94">
        <v>31159</v>
      </c>
      <c r="C94" t="s">
        <v>7483</v>
      </c>
      <c r="D94" s="16">
        <v>1327</v>
      </c>
      <c r="E94" s="16">
        <v>62</v>
      </c>
      <c r="F94" s="16">
        <v>62</v>
      </c>
      <c r="G94" s="29">
        <v>1</v>
      </c>
      <c r="H94" s="16" t="s">
        <v>11647</v>
      </c>
    </row>
    <row r="95" spans="1:8" x14ac:dyDescent="0.25">
      <c r="A95" t="s">
        <v>211</v>
      </c>
      <c r="B95">
        <v>31161</v>
      </c>
      <c r="C95" t="s">
        <v>7486</v>
      </c>
      <c r="D95" s="16">
        <v>450</v>
      </c>
      <c r="E95" s="16">
        <v>31</v>
      </c>
      <c r="F95" s="16">
        <v>31</v>
      </c>
      <c r="G95" s="29">
        <v>1</v>
      </c>
      <c r="H95" s="16" t="s">
        <v>11647</v>
      </c>
    </row>
    <row r="96" spans="1:8" x14ac:dyDescent="0.25">
      <c r="A96" t="s">
        <v>211</v>
      </c>
      <c r="B96">
        <v>31167</v>
      </c>
      <c r="C96" t="s">
        <v>7493</v>
      </c>
      <c r="D96" s="16">
        <v>1218</v>
      </c>
      <c r="E96" s="16">
        <v>0</v>
      </c>
      <c r="F96" s="16">
        <v>0</v>
      </c>
      <c r="G96" s="29">
        <v>1</v>
      </c>
      <c r="H96" s="16" t="s">
        <v>11646</v>
      </c>
    </row>
    <row r="97" spans="1:8" x14ac:dyDescent="0.25">
      <c r="A97" t="s">
        <v>211</v>
      </c>
      <c r="B97">
        <v>31171</v>
      </c>
      <c r="C97" t="s">
        <v>7499</v>
      </c>
      <c r="D97" s="16">
        <v>903</v>
      </c>
      <c r="E97" s="16">
        <v>5</v>
      </c>
      <c r="F97" s="16">
        <v>5</v>
      </c>
      <c r="G97" s="29">
        <v>1</v>
      </c>
      <c r="H97" s="16" t="s">
        <v>11648</v>
      </c>
    </row>
    <row r="98" spans="1:8" x14ac:dyDescent="0.25">
      <c r="A98" t="s">
        <v>211</v>
      </c>
      <c r="B98">
        <v>31177</v>
      </c>
      <c r="C98" t="s">
        <v>7506</v>
      </c>
      <c r="D98" s="16">
        <v>344</v>
      </c>
      <c r="E98" s="16">
        <v>8</v>
      </c>
      <c r="F98" s="16">
        <v>8</v>
      </c>
      <c r="G98" s="29">
        <v>1</v>
      </c>
      <c r="H98" s="16" t="s">
        <v>11647</v>
      </c>
    </row>
    <row r="99" spans="1:8" x14ac:dyDescent="0.25">
      <c r="A99" t="s">
        <v>211</v>
      </c>
      <c r="B99">
        <v>31183</v>
      </c>
      <c r="C99" t="s">
        <v>7514</v>
      </c>
      <c r="D99" s="16">
        <v>910</v>
      </c>
      <c r="E99" s="16">
        <v>20</v>
      </c>
      <c r="F99" s="16">
        <v>20</v>
      </c>
      <c r="G99" s="29">
        <v>1</v>
      </c>
      <c r="H99" s="16" t="s">
        <v>11647</v>
      </c>
    </row>
    <row r="100" spans="1:8" x14ac:dyDescent="0.25">
      <c r="A100" t="s">
        <v>211</v>
      </c>
      <c r="B100">
        <v>31200</v>
      </c>
      <c r="C100" t="s">
        <v>7533</v>
      </c>
      <c r="D100" s="16">
        <v>950</v>
      </c>
      <c r="E100" s="16">
        <v>36</v>
      </c>
      <c r="F100" s="16">
        <v>36</v>
      </c>
      <c r="G100" s="29">
        <v>1</v>
      </c>
      <c r="H100" s="16" t="s">
        <v>11647</v>
      </c>
    </row>
    <row r="101" spans="1:8" x14ac:dyDescent="0.25">
      <c r="A101" t="s">
        <v>211</v>
      </c>
      <c r="B101">
        <v>31208</v>
      </c>
      <c r="C101" t="s">
        <v>7544</v>
      </c>
      <c r="D101" s="16">
        <v>3701</v>
      </c>
      <c r="E101" s="16">
        <v>104</v>
      </c>
      <c r="F101" s="16">
        <v>104</v>
      </c>
      <c r="G101" s="29">
        <v>1</v>
      </c>
      <c r="H101" s="16" t="s">
        <v>11647</v>
      </c>
    </row>
    <row r="102" spans="1:8" x14ac:dyDescent="0.25">
      <c r="A102" t="s">
        <v>211</v>
      </c>
      <c r="B102">
        <v>31228</v>
      </c>
      <c r="C102" t="s">
        <v>7565</v>
      </c>
      <c r="D102" s="16">
        <v>660</v>
      </c>
      <c r="E102" s="16">
        <v>78</v>
      </c>
      <c r="F102" s="16">
        <v>78</v>
      </c>
      <c r="G102" s="29">
        <v>1</v>
      </c>
      <c r="H102" s="16" t="s">
        <v>11647</v>
      </c>
    </row>
    <row r="103" spans="1:8" x14ac:dyDescent="0.25">
      <c r="A103" t="s">
        <v>211</v>
      </c>
      <c r="B103">
        <v>31229</v>
      </c>
      <c r="C103" t="s">
        <v>7567</v>
      </c>
      <c r="D103" s="16">
        <v>51</v>
      </c>
      <c r="E103" s="16">
        <v>2</v>
      </c>
      <c r="F103" s="16">
        <v>2</v>
      </c>
      <c r="G103" s="29">
        <v>1</v>
      </c>
      <c r="H103" s="16" t="s">
        <v>11647</v>
      </c>
    </row>
    <row r="104" spans="1:8" x14ac:dyDescent="0.25">
      <c r="A104" t="s">
        <v>211</v>
      </c>
      <c r="B104">
        <v>31238</v>
      </c>
      <c r="C104" t="s">
        <v>7580</v>
      </c>
      <c r="D104" s="16">
        <v>165</v>
      </c>
      <c r="E104" s="16">
        <v>60</v>
      </c>
      <c r="F104" s="16">
        <v>60</v>
      </c>
      <c r="G104" s="29">
        <v>1</v>
      </c>
      <c r="H104" s="16" t="s">
        <v>11839</v>
      </c>
    </row>
    <row r="105" spans="1:8" x14ac:dyDescent="0.25">
      <c r="A105" t="s">
        <v>211</v>
      </c>
      <c r="B105">
        <v>31086</v>
      </c>
      <c r="C105" t="s">
        <v>7597</v>
      </c>
      <c r="D105" s="16">
        <v>22443</v>
      </c>
      <c r="E105" s="16">
        <v>191</v>
      </c>
      <c r="F105" s="16">
        <v>191</v>
      </c>
      <c r="G105" s="29">
        <v>1</v>
      </c>
      <c r="H105" s="16" t="s">
        <v>11648</v>
      </c>
    </row>
    <row r="106" spans="1:8" x14ac:dyDescent="0.25">
      <c r="A106" t="s">
        <v>211</v>
      </c>
      <c r="B106">
        <v>31258</v>
      </c>
      <c r="C106" t="s">
        <v>7610</v>
      </c>
      <c r="D106" s="16">
        <v>10016</v>
      </c>
      <c r="E106" s="16">
        <v>13</v>
      </c>
      <c r="F106" s="16">
        <v>13</v>
      </c>
      <c r="G106" s="29">
        <v>1</v>
      </c>
      <c r="H106" s="16" t="s">
        <v>11648</v>
      </c>
    </row>
    <row r="107" spans="1:8" x14ac:dyDescent="0.25">
      <c r="A107" t="s">
        <v>215</v>
      </c>
      <c r="B107">
        <v>36007</v>
      </c>
      <c r="C107" t="s">
        <v>8138</v>
      </c>
      <c r="D107" s="16">
        <v>1697</v>
      </c>
      <c r="E107" s="16">
        <v>13</v>
      </c>
      <c r="F107" s="16">
        <v>13</v>
      </c>
      <c r="G107" s="29">
        <v>1</v>
      </c>
      <c r="H107" s="16" t="s">
        <v>11648</v>
      </c>
    </row>
    <row r="108" spans="1:8" x14ac:dyDescent="0.25">
      <c r="A108" t="s">
        <v>218</v>
      </c>
      <c r="B108">
        <v>26021</v>
      </c>
      <c r="C108" t="s">
        <v>8856</v>
      </c>
      <c r="D108" s="16">
        <v>4875</v>
      </c>
      <c r="E108" s="16">
        <v>0</v>
      </c>
      <c r="F108" s="16">
        <v>0</v>
      </c>
      <c r="G108" s="29">
        <v>1</v>
      </c>
      <c r="H108" s="16" t="s">
        <v>11646</v>
      </c>
    </row>
    <row r="109" spans="1:8" x14ac:dyDescent="0.25">
      <c r="A109" t="s">
        <v>219</v>
      </c>
      <c r="B109">
        <v>41058</v>
      </c>
      <c r="C109" t="s">
        <v>9140</v>
      </c>
      <c r="D109" s="16">
        <v>24238</v>
      </c>
      <c r="E109" s="16">
        <v>162</v>
      </c>
      <c r="F109" s="16">
        <v>162</v>
      </c>
      <c r="G109" s="29">
        <v>1</v>
      </c>
      <c r="H109" s="16" t="s">
        <v>11648</v>
      </c>
    </row>
    <row r="110" spans="1:8" x14ac:dyDescent="0.25">
      <c r="A110" t="s">
        <v>222</v>
      </c>
      <c r="B110">
        <v>43026</v>
      </c>
      <c r="C110" t="s">
        <v>9540</v>
      </c>
      <c r="D110" s="16">
        <v>1186</v>
      </c>
      <c r="E110" s="16">
        <v>53</v>
      </c>
      <c r="F110" s="16">
        <v>53</v>
      </c>
      <c r="G110" s="29">
        <v>1</v>
      </c>
      <c r="H110" s="16" t="s">
        <v>11647</v>
      </c>
    </row>
    <row r="111" spans="1:8" x14ac:dyDescent="0.25">
      <c r="A111" t="s">
        <v>222</v>
      </c>
      <c r="B111">
        <v>43031</v>
      </c>
      <c r="C111" t="s">
        <v>9545</v>
      </c>
      <c r="D111" s="16">
        <v>2260</v>
      </c>
      <c r="E111" s="16">
        <v>75</v>
      </c>
      <c r="F111" s="16">
        <v>75</v>
      </c>
      <c r="G111" s="29">
        <v>1</v>
      </c>
      <c r="H111" s="16" t="s">
        <v>11647</v>
      </c>
    </row>
    <row r="112" spans="1:8" x14ac:dyDescent="0.25">
      <c r="A112" t="s">
        <v>222</v>
      </c>
      <c r="B112">
        <v>43085</v>
      </c>
      <c r="C112" t="s">
        <v>6792</v>
      </c>
      <c r="D112" s="16">
        <v>307</v>
      </c>
      <c r="E112" s="16">
        <v>11</v>
      </c>
      <c r="F112" s="16">
        <v>11</v>
      </c>
      <c r="G112" s="29">
        <v>1</v>
      </c>
      <c r="H112" s="16" t="s">
        <v>11647</v>
      </c>
    </row>
    <row r="113" spans="1:8" x14ac:dyDescent="0.25">
      <c r="A113" t="s">
        <v>222</v>
      </c>
      <c r="B113">
        <v>43090</v>
      </c>
      <c r="C113" t="s">
        <v>9634</v>
      </c>
      <c r="D113" s="16">
        <v>1917</v>
      </c>
      <c r="E113" s="16">
        <v>105</v>
      </c>
      <c r="F113" s="16">
        <v>105</v>
      </c>
      <c r="G113" s="29">
        <v>1</v>
      </c>
      <c r="H113" s="16" t="s">
        <v>11647</v>
      </c>
    </row>
    <row r="114" spans="1:8" x14ac:dyDescent="0.25">
      <c r="A114" t="s">
        <v>222</v>
      </c>
      <c r="B114">
        <v>43106</v>
      </c>
      <c r="C114" t="s">
        <v>9665</v>
      </c>
      <c r="D114" s="16">
        <v>979</v>
      </c>
      <c r="E114" s="16">
        <v>85</v>
      </c>
      <c r="F114" s="16">
        <v>85</v>
      </c>
      <c r="G114" s="29">
        <v>1</v>
      </c>
      <c r="H114" s="16" t="s">
        <v>11647</v>
      </c>
    </row>
    <row r="115" spans="1:8" x14ac:dyDescent="0.25">
      <c r="A115" t="s">
        <v>222</v>
      </c>
      <c r="B115">
        <v>43110</v>
      </c>
      <c r="C115" t="s">
        <v>9676</v>
      </c>
      <c r="D115" s="16">
        <v>344</v>
      </c>
      <c r="E115" s="16">
        <v>25</v>
      </c>
      <c r="F115" s="16">
        <v>25</v>
      </c>
      <c r="G115" s="29">
        <v>1</v>
      </c>
      <c r="H115" s="16" t="s">
        <v>11647</v>
      </c>
    </row>
    <row r="116" spans="1:8" x14ac:dyDescent="0.25">
      <c r="A116" t="s">
        <v>227</v>
      </c>
      <c r="B116">
        <v>49166</v>
      </c>
      <c r="C116" t="s">
        <v>11142</v>
      </c>
      <c r="D116" s="16">
        <v>1366</v>
      </c>
      <c r="E116" s="16">
        <v>4</v>
      </c>
      <c r="F116" s="16">
        <v>4</v>
      </c>
      <c r="G116" s="29">
        <v>1</v>
      </c>
      <c r="H116" s="16" t="s">
        <v>11648</v>
      </c>
    </row>
    <row r="117" spans="1:8" x14ac:dyDescent="0.25">
      <c r="A117" t="s">
        <v>222</v>
      </c>
      <c r="B117">
        <v>43088</v>
      </c>
      <c r="C117" t="s">
        <v>9630</v>
      </c>
      <c r="D117" s="16">
        <v>3128</v>
      </c>
      <c r="E117" s="16">
        <v>84</v>
      </c>
      <c r="F117" s="16">
        <v>84</v>
      </c>
      <c r="G117" s="29">
        <v>0.99990000000000001</v>
      </c>
      <c r="H117" s="16" t="s">
        <v>11647</v>
      </c>
    </row>
    <row r="118" spans="1:8" x14ac:dyDescent="0.25">
      <c r="A118" t="s">
        <v>195</v>
      </c>
      <c r="B118">
        <v>17111</v>
      </c>
      <c r="C118" t="s">
        <v>3987</v>
      </c>
      <c r="D118" s="16">
        <v>1469</v>
      </c>
      <c r="E118" s="16">
        <v>71</v>
      </c>
      <c r="F118" s="16">
        <v>70</v>
      </c>
      <c r="G118" s="29">
        <v>0.99</v>
      </c>
      <c r="H118" s="16" t="s">
        <v>11647</v>
      </c>
    </row>
    <row r="119" spans="1:8" x14ac:dyDescent="0.25">
      <c r="A119" t="s">
        <v>195</v>
      </c>
      <c r="B119">
        <v>17168</v>
      </c>
      <c r="C119" t="s">
        <v>4110</v>
      </c>
      <c r="D119" s="16">
        <v>526</v>
      </c>
      <c r="E119" s="16">
        <v>52</v>
      </c>
      <c r="F119" s="16">
        <v>51</v>
      </c>
      <c r="G119" s="29">
        <v>0.99</v>
      </c>
      <c r="H119" s="16" t="s">
        <v>11647</v>
      </c>
    </row>
    <row r="120" spans="1:8" x14ac:dyDescent="0.25">
      <c r="A120" t="s">
        <v>211</v>
      </c>
      <c r="B120">
        <v>31902</v>
      </c>
      <c r="C120" t="s">
        <v>7326</v>
      </c>
      <c r="D120" s="16">
        <v>7631</v>
      </c>
      <c r="E120" s="16">
        <v>35</v>
      </c>
      <c r="F120" s="16">
        <v>35</v>
      </c>
      <c r="G120" s="29">
        <v>0.99</v>
      </c>
      <c r="H120" s="16" t="s">
        <v>11648</v>
      </c>
    </row>
    <row r="121" spans="1:8" x14ac:dyDescent="0.25">
      <c r="A121" t="s">
        <v>211</v>
      </c>
      <c r="B121">
        <v>31076</v>
      </c>
      <c r="C121" t="s">
        <v>7369</v>
      </c>
      <c r="D121" s="16">
        <v>3940</v>
      </c>
      <c r="E121" s="16">
        <v>72</v>
      </c>
      <c r="F121" s="16">
        <v>71</v>
      </c>
      <c r="G121" s="29">
        <v>0.99</v>
      </c>
      <c r="H121" s="16" t="s">
        <v>11647</v>
      </c>
    </row>
    <row r="122" spans="1:8" x14ac:dyDescent="0.25">
      <c r="A122" t="s">
        <v>225</v>
      </c>
      <c r="B122">
        <v>46078</v>
      </c>
      <c r="C122" t="s">
        <v>10471</v>
      </c>
      <c r="D122" s="16">
        <v>40634</v>
      </c>
      <c r="E122" s="16">
        <v>166</v>
      </c>
      <c r="F122" s="16">
        <v>164</v>
      </c>
      <c r="G122" s="29">
        <v>0.99</v>
      </c>
      <c r="H122" s="16" t="s">
        <v>11648</v>
      </c>
    </row>
    <row r="123" spans="1:8" x14ac:dyDescent="0.25">
      <c r="A123" t="s">
        <v>35</v>
      </c>
      <c r="B123">
        <v>8077</v>
      </c>
      <c r="C123" t="s">
        <v>1589</v>
      </c>
      <c r="D123" s="16">
        <v>47613</v>
      </c>
      <c r="E123" s="16">
        <v>379</v>
      </c>
      <c r="F123" s="16">
        <v>371</v>
      </c>
      <c r="G123" s="29">
        <v>0.98</v>
      </c>
      <c r="H123" s="16" t="s">
        <v>11648</v>
      </c>
    </row>
    <row r="124" spans="1:8" x14ac:dyDescent="0.25">
      <c r="A124" t="s">
        <v>35</v>
      </c>
      <c r="B124">
        <v>8145</v>
      </c>
      <c r="C124" t="s">
        <v>1735</v>
      </c>
      <c r="D124" s="16">
        <v>3946</v>
      </c>
      <c r="E124" s="16">
        <v>100</v>
      </c>
      <c r="F124" s="16">
        <v>98</v>
      </c>
      <c r="G124" s="29">
        <v>0.98</v>
      </c>
      <c r="H124" s="16" t="s">
        <v>11647</v>
      </c>
    </row>
    <row r="125" spans="1:8" x14ac:dyDescent="0.25">
      <c r="A125" t="s">
        <v>35</v>
      </c>
      <c r="B125">
        <v>8200</v>
      </c>
      <c r="C125" t="s">
        <v>1834</v>
      </c>
      <c r="D125" s="16">
        <v>84831</v>
      </c>
      <c r="E125" s="16">
        <v>800</v>
      </c>
      <c r="F125" s="16">
        <v>784</v>
      </c>
      <c r="G125" s="29">
        <v>0.98</v>
      </c>
      <c r="H125" s="16" t="s">
        <v>11648</v>
      </c>
    </row>
    <row r="126" spans="1:8" x14ac:dyDescent="0.25">
      <c r="A126" t="s">
        <v>195</v>
      </c>
      <c r="B126">
        <v>17161</v>
      </c>
      <c r="C126" t="s">
        <v>4099</v>
      </c>
      <c r="D126" s="16">
        <v>1692</v>
      </c>
      <c r="E126" s="16">
        <v>55</v>
      </c>
      <c r="F126" s="16">
        <v>54</v>
      </c>
      <c r="G126" s="29">
        <v>0.98</v>
      </c>
      <c r="H126" s="16" t="s">
        <v>11647</v>
      </c>
    </row>
    <row r="127" spans="1:8" x14ac:dyDescent="0.25">
      <c r="A127" t="s">
        <v>207</v>
      </c>
      <c r="B127">
        <v>28090</v>
      </c>
      <c r="C127" t="s">
        <v>6798</v>
      </c>
      <c r="D127" s="16">
        <v>14586</v>
      </c>
      <c r="E127" s="16">
        <v>0</v>
      </c>
      <c r="F127" s="16">
        <v>0</v>
      </c>
      <c r="G127" s="29">
        <v>0.98</v>
      </c>
      <c r="H127" s="16" t="s">
        <v>11646</v>
      </c>
    </row>
    <row r="128" spans="1:8" x14ac:dyDescent="0.25">
      <c r="A128" t="s">
        <v>219</v>
      </c>
      <c r="B128">
        <v>41024</v>
      </c>
      <c r="C128" t="s">
        <v>9090</v>
      </c>
      <c r="D128" s="16">
        <v>29871</v>
      </c>
      <c r="E128" s="16">
        <v>0</v>
      </c>
      <c r="F128" s="16">
        <v>0</v>
      </c>
      <c r="G128" s="29">
        <v>0.98</v>
      </c>
      <c r="H128" s="16" t="s">
        <v>11646</v>
      </c>
    </row>
    <row r="129" spans="1:8" x14ac:dyDescent="0.25">
      <c r="A129" t="s">
        <v>222</v>
      </c>
      <c r="B129">
        <v>43005</v>
      </c>
      <c r="C129" t="s">
        <v>9493</v>
      </c>
      <c r="D129" s="16">
        <v>5348</v>
      </c>
      <c r="E129" s="16">
        <v>83</v>
      </c>
      <c r="F129" s="16">
        <v>81</v>
      </c>
      <c r="G129" s="29">
        <v>0.97589999999999999</v>
      </c>
      <c r="H129" s="16" t="s">
        <v>11647</v>
      </c>
    </row>
    <row r="130" spans="1:8" x14ac:dyDescent="0.25">
      <c r="A130" t="s">
        <v>35</v>
      </c>
      <c r="B130">
        <v>8217</v>
      </c>
      <c r="C130" t="s">
        <v>1863</v>
      </c>
      <c r="D130" s="16">
        <v>35083</v>
      </c>
      <c r="E130" s="16">
        <v>136</v>
      </c>
      <c r="F130" s="16">
        <v>132</v>
      </c>
      <c r="G130" s="29">
        <v>0.97</v>
      </c>
      <c r="H130" s="16" t="s">
        <v>11648</v>
      </c>
    </row>
    <row r="131" spans="1:8" x14ac:dyDescent="0.25">
      <c r="A131" t="s">
        <v>35</v>
      </c>
      <c r="B131">
        <v>8292</v>
      </c>
      <c r="C131" t="s">
        <v>2000</v>
      </c>
      <c r="D131" s="16">
        <v>1406</v>
      </c>
      <c r="E131" s="16">
        <v>65</v>
      </c>
      <c r="F131" s="16">
        <v>63</v>
      </c>
      <c r="G131" s="29">
        <v>0.97</v>
      </c>
      <c r="H131" s="16" t="s">
        <v>11647</v>
      </c>
    </row>
    <row r="132" spans="1:8" x14ac:dyDescent="0.25">
      <c r="A132" t="s">
        <v>40</v>
      </c>
      <c r="B132">
        <v>11015</v>
      </c>
      <c r="C132" t="s">
        <v>2854</v>
      </c>
      <c r="D132" s="16">
        <v>89794</v>
      </c>
      <c r="E132" s="16">
        <v>500</v>
      </c>
      <c r="F132" s="16">
        <v>485</v>
      </c>
      <c r="G132" s="29">
        <v>0.97</v>
      </c>
      <c r="H132" s="16" t="s">
        <v>11648</v>
      </c>
    </row>
    <row r="133" spans="1:8" x14ac:dyDescent="0.25">
      <c r="A133" t="s">
        <v>213</v>
      </c>
      <c r="B133">
        <v>35006</v>
      </c>
      <c r="C133" t="s">
        <v>7768</v>
      </c>
      <c r="D133" s="16">
        <v>38936</v>
      </c>
      <c r="E133" s="16">
        <v>2574</v>
      </c>
      <c r="F133" s="16">
        <v>2497</v>
      </c>
      <c r="G133" s="29">
        <v>0.97</v>
      </c>
      <c r="H133" s="16" t="s">
        <v>11647</v>
      </c>
    </row>
    <row r="134" spans="1:8" x14ac:dyDescent="0.25">
      <c r="A134" t="s">
        <v>219</v>
      </c>
      <c r="B134">
        <v>41081</v>
      </c>
      <c r="C134" t="s">
        <v>9197</v>
      </c>
      <c r="D134" s="16">
        <v>40529</v>
      </c>
      <c r="E134" s="16">
        <v>200</v>
      </c>
      <c r="F134" s="16">
        <v>194</v>
      </c>
      <c r="G134" s="29">
        <v>0.97</v>
      </c>
      <c r="H134" s="16" t="s">
        <v>11648</v>
      </c>
    </row>
    <row r="135" spans="1:8" x14ac:dyDescent="0.25">
      <c r="A135" t="s">
        <v>35</v>
      </c>
      <c r="B135">
        <v>8032</v>
      </c>
      <c r="C135" t="s">
        <v>1502</v>
      </c>
      <c r="D135" s="16">
        <v>3259</v>
      </c>
      <c r="E135" s="16">
        <v>96</v>
      </c>
      <c r="F135" s="16">
        <v>93</v>
      </c>
      <c r="G135" s="29">
        <v>0.96870000000000001</v>
      </c>
      <c r="H135" s="16" t="s">
        <v>11647</v>
      </c>
    </row>
    <row r="136" spans="1:8" x14ac:dyDescent="0.25">
      <c r="A136" t="s">
        <v>209</v>
      </c>
      <c r="B136">
        <v>29025</v>
      </c>
      <c r="C136" t="s">
        <v>6984</v>
      </c>
      <c r="D136" s="16">
        <v>77654</v>
      </c>
      <c r="E136" s="16">
        <v>2078</v>
      </c>
      <c r="F136" s="16">
        <v>2007</v>
      </c>
      <c r="G136" s="29">
        <v>0.96599999999999997</v>
      </c>
      <c r="H136" s="16" t="s">
        <v>11647</v>
      </c>
    </row>
    <row r="137" spans="1:8" x14ac:dyDescent="0.25">
      <c r="A137" t="s">
        <v>35</v>
      </c>
      <c r="B137">
        <v>8011</v>
      </c>
      <c r="C137" t="s">
        <v>1444</v>
      </c>
      <c r="D137" s="16">
        <v>2243</v>
      </c>
      <c r="E137" s="16">
        <v>105</v>
      </c>
      <c r="F137" s="16">
        <v>101</v>
      </c>
      <c r="G137" s="29">
        <v>0.96</v>
      </c>
      <c r="H137" s="16" t="s">
        <v>11647</v>
      </c>
    </row>
    <row r="138" spans="1:8" x14ac:dyDescent="0.25">
      <c r="A138" t="s">
        <v>35</v>
      </c>
      <c r="B138">
        <v>8218</v>
      </c>
      <c r="C138" t="s">
        <v>1861</v>
      </c>
      <c r="D138" s="16">
        <v>11017</v>
      </c>
      <c r="E138" s="16">
        <v>69</v>
      </c>
      <c r="F138" s="16">
        <v>66</v>
      </c>
      <c r="G138" s="29">
        <v>0.95509999999999995</v>
      </c>
      <c r="H138" s="16" t="s">
        <v>11648</v>
      </c>
    </row>
    <row r="139" spans="1:8" x14ac:dyDescent="0.25">
      <c r="A139" t="s">
        <v>198</v>
      </c>
      <c r="B139">
        <v>18162</v>
      </c>
      <c r="C139" t="s">
        <v>4740</v>
      </c>
      <c r="D139" s="16">
        <v>1671</v>
      </c>
      <c r="E139" s="16">
        <v>195</v>
      </c>
      <c r="F139" s="16">
        <v>186</v>
      </c>
      <c r="G139" s="29">
        <v>0.95379999999999998</v>
      </c>
      <c r="H139" s="16" t="s">
        <v>11647</v>
      </c>
    </row>
    <row r="140" spans="1:8" x14ac:dyDescent="0.25">
      <c r="A140" t="s">
        <v>35</v>
      </c>
      <c r="B140">
        <v>8040</v>
      </c>
      <c r="C140" t="s">
        <v>1516</v>
      </c>
      <c r="D140" s="16">
        <v>15140</v>
      </c>
      <c r="E140" s="16">
        <v>478</v>
      </c>
      <c r="F140" s="16">
        <v>454</v>
      </c>
      <c r="G140" s="29">
        <v>0.95</v>
      </c>
      <c r="H140" s="16" t="s">
        <v>11647</v>
      </c>
    </row>
    <row r="141" spans="1:8" x14ac:dyDescent="0.25">
      <c r="A141" t="s">
        <v>35</v>
      </c>
      <c r="B141">
        <v>8063</v>
      </c>
      <c r="C141" t="s">
        <v>1564</v>
      </c>
      <c r="D141" s="16">
        <v>658</v>
      </c>
      <c r="E141" s="16">
        <v>30</v>
      </c>
      <c r="F141" s="16">
        <v>28</v>
      </c>
      <c r="G141" s="29">
        <v>0.95</v>
      </c>
      <c r="H141" s="16" t="s">
        <v>11647</v>
      </c>
    </row>
    <row r="142" spans="1:8" x14ac:dyDescent="0.25">
      <c r="A142" t="s">
        <v>35</v>
      </c>
      <c r="B142">
        <v>8147</v>
      </c>
      <c r="C142" t="s">
        <v>1738</v>
      </c>
      <c r="D142" s="16">
        <v>24677</v>
      </c>
      <c r="E142" s="16">
        <v>358</v>
      </c>
      <c r="F142" s="16">
        <v>340</v>
      </c>
      <c r="G142" s="29">
        <v>0.95</v>
      </c>
      <c r="H142" s="16" t="s">
        <v>11647</v>
      </c>
    </row>
    <row r="143" spans="1:8" x14ac:dyDescent="0.25">
      <c r="A143" t="s">
        <v>35</v>
      </c>
      <c r="B143">
        <v>8224</v>
      </c>
      <c r="C143" t="s">
        <v>1873</v>
      </c>
      <c r="D143" s="16">
        <v>1259</v>
      </c>
      <c r="E143" s="16">
        <v>15</v>
      </c>
      <c r="F143" s="16">
        <v>14</v>
      </c>
      <c r="G143" s="29">
        <v>0.95</v>
      </c>
      <c r="H143" s="16" t="s">
        <v>11647</v>
      </c>
    </row>
    <row r="144" spans="1:8" x14ac:dyDescent="0.25">
      <c r="A144" t="s">
        <v>36</v>
      </c>
      <c r="B144">
        <v>48013</v>
      </c>
      <c r="C144" t="s">
        <v>2063</v>
      </c>
      <c r="D144" s="16">
        <v>101984</v>
      </c>
      <c r="E144" s="16">
        <v>748</v>
      </c>
      <c r="F144" s="16">
        <v>711</v>
      </c>
      <c r="G144" s="29">
        <v>0.95</v>
      </c>
      <c r="H144" s="16" t="s">
        <v>11648</v>
      </c>
    </row>
    <row r="145" spans="1:8" x14ac:dyDescent="0.25">
      <c r="A145" t="s">
        <v>195</v>
      </c>
      <c r="B145">
        <v>17077</v>
      </c>
      <c r="C145" t="s">
        <v>3909</v>
      </c>
      <c r="D145" s="16">
        <v>967</v>
      </c>
      <c r="E145" s="16">
        <v>70</v>
      </c>
      <c r="F145" s="16">
        <v>66</v>
      </c>
      <c r="G145" s="29">
        <v>0.95</v>
      </c>
      <c r="H145" s="16" t="s">
        <v>11647</v>
      </c>
    </row>
    <row r="146" spans="1:8" x14ac:dyDescent="0.25">
      <c r="A146" t="s">
        <v>205</v>
      </c>
      <c r="B146">
        <v>25234</v>
      </c>
      <c r="C146" t="s">
        <v>6472</v>
      </c>
      <c r="D146" s="16">
        <v>6015</v>
      </c>
      <c r="E146" s="16">
        <v>316</v>
      </c>
      <c r="F146" s="16">
        <v>300</v>
      </c>
      <c r="G146" s="29">
        <v>0.95</v>
      </c>
      <c r="H146" s="16" t="s">
        <v>11647</v>
      </c>
    </row>
    <row r="147" spans="1:8" x14ac:dyDescent="0.25">
      <c r="A147" t="s">
        <v>207</v>
      </c>
      <c r="B147">
        <v>28067</v>
      </c>
      <c r="C147" t="s">
        <v>6767</v>
      </c>
      <c r="D147" s="16">
        <v>6904</v>
      </c>
      <c r="E147" s="16">
        <v>220</v>
      </c>
      <c r="F147" s="16">
        <v>209</v>
      </c>
      <c r="G147" s="29">
        <v>0.95</v>
      </c>
      <c r="H147" s="16" t="s">
        <v>11647</v>
      </c>
    </row>
    <row r="148" spans="1:8" x14ac:dyDescent="0.25">
      <c r="A148" t="s">
        <v>209</v>
      </c>
      <c r="B148">
        <v>29012</v>
      </c>
      <c r="C148" t="s">
        <v>6955</v>
      </c>
      <c r="D148" s="16">
        <v>13570</v>
      </c>
      <c r="E148" s="16">
        <v>180</v>
      </c>
      <c r="F148" s="16">
        <v>171</v>
      </c>
      <c r="G148" s="29">
        <v>0.95</v>
      </c>
      <c r="H148" s="16" t="s">
        <v>11647</v>
      </c>
    </row>
    <row r="149" spans="1:8" x14ac:dyDescent="0.25">
      <c r="A149" t="s">
        <v>222</v>
      </c>
      <c r="B149">
        <v>43034</v>
      </c>
      <c r="C149" t="s">
        <v>9550</v>
      </c>
      <c r="D149" s="16">
        <v>696</v>
      </c>
      <c r="E149" s="16">
        <v>67</v>
      </c>
      <c r="F149" s="16">
        <v>64</v>
      </c>
      <c r="G149" s="29">
        <v>0.95</v>
      </c>
      <c r="H149" s="16" t="s">
        <v>11647</v>
      </c>
    </row>
    <row r="150" spans="1:8" x14ac:dyDescent="0.25">
      <c r="A150" t="s">
        <v>222</v>
      </c>
      <c r="B150">
        <v>43143</v>
      </c>
      <c r="C150" t="s">
        <v>9733</v>
      </c>
      <c r="D150" s="16">
        <v>50</v>
      </c>
      <c r="E150" s="16">
        <v>8</v>
      </c>
      <c r="F150" s="16">
        <v>8</v>
      </c>
      <c r="G150" s="29">
        <v>0.95</v>
      </c>
      <c r="H150" s="16" t="s">
        <v>11647</v>
      </c>
    </row>
    <row r="151" spans="1:8" x14ac:dyDescent="0.25">
      <c r="A151" t="s">
        <v>205</v>
      </c>
      <c r="B151">
        <v>25111</v>
      </c>
      <c r="C151" t="s">
        <v>6217</v>
      </c>
      <c r="D151" s="16">
        <v>134</v>
      </c>
      <c r="E151" s="16">
        <v>130</v>
      </c>
      <c r="F151" s="16">
        <v>123</v>
      </c>
      <c r="G151" s="29">
        <v>0.94620000000000004</v>
      </c>
      <c r="H151" s="16" t="s">
        <v>11839</v>
      </c>
    </row>
    <row r="152" spans="1:8" x14ac:dyDescent="0.25">
      <c r="A152" t="s">
        <v>195</v>
      </c>
      <c r="B152">
        <v>17207</v>
      </c>
      <c r="C152" t="s">
        <v>4196</v>
      </c>
      <c r="D152" s="16">
        <v>3219</v>
      </c>
      <c r="E152" s="16">
        <v>35</v>
      </c>
      <c r="F152" s="16">
        <v>33</v>
      </c>
      <c r="G152" s="29">
        <v>0.94</v>
      </c>
      <c r="H152" s="16" t="s">
        <v>11647</v>
      </c>
    </row>
    <row r="153" spans="1:8" x14ac:dyDescent="0.25">
      <c r="A153" t="s">
        <v>200</v>
      </c>
      <c r="B153">
        <v>21035</v>
      </c>
      <c r="C153" t="s">
        <v>5185</v>
      </c>
      <c r="D153" s="16">
        <v>13144</v>
      </c>
      <c r="E153" s="16">
        <v>86</v>
      </c>
      <c r="F153" s="16">
        <v>81</v>
      </c>
      <c r="G153" s="29">
        <v>0.94</v>
      </c>
      <c r="H153" s="16" t="s">
        <v>11648</v>
      </c>
    </row>
    <row r="154" spans="1:8" x14ac:dyDescent="0.25">
      <c r="A154" t="s">
        <v>222</v>
      </c>
      <c r="B154">
        <v>43097</v>
      </c>
      <c r="C154" t="s">
        <v>9647</v>
      </c>
      <c r="D154" s="16">
        <v>611</v>
      </c>
      <c r="E154" s="16">
        <v>54</v>
      </c>
      <c r="F154" s="16">
        <v>51</v>
      </c>
      <c r="G154" s="29">
        <v>0.94</v>
      </c>
      <c r="H154" s="16" t="s">
        <v>11647</v>
      </c>
    </row>
    <row r="155" spans="1:8" x14ac:dyDescent="0.25">
      <c r="A155" t="s">
        <v>35</v>
      </c>
      <c r="B155">
        <v>8083</v>
      </c>
      <c r="C155" t="s">
        <v>1607</v>
      </c>
      <c r="D155" s="16">
        <v>2263</v>
      </c>
      <c r="E155" s="16">
        <v>15</v>
      </c>
      <c r="F155" s="16">
        <v>14</v>
      </c>
      <c r="G155" s="29">
        <v>0.93330000000000002</v>
      </c>
      <c r="H155" s="16" t="s">
        <v>11648</v>
      </c>
    </row>
    <row r="156" spans="1:8" x14ac:dyDescent="0.25">
      <c r="A156" t="s">
        <v>195</v>
      </c>
      <c r="B156">
        <v>17015</v>
      </c>
      <c r="C156" t="s">
        <v>3752</v>
      </c>
      <c r="D156" s="16">
        <v>20599</v>
      </c>
      <c r="E156" s="16">
        <v>120</v>
      </c>
      <c r="F156" s="16">
        <v>112</v>
      </c>
      <c r="G156" s="29">
        <v>0.93300000000000005</v>
      </c>
      <c r="H156" s="16" t="s">
        <v>11648</v>
      </c>
    </row>
    <row r="157" spans="1:8" x14ac:dyDescent="0.25">
      <c r="A157" t="s">
        <v>40</v>
      </c>
      <c r="B157">
        <v>11021</v>
      </c>
      <c r="C157" t="s">
        <v>2868</v>
      </c>
      <c r="D157" s="16">
        <v>6695</v>
      </c>
      <c r="E157" s="16">
        <v>435</v>
      </c>
      <c r="F157" s="16">
        <v>405</v>
      </c>
      <c r="G157" s="29">
        <v>0.93</v>
      </c>
      <c r="H157" s="16" t="s">
        <v>11647</v>
      </c>
    </row>
    <row r="158" spans="1:8" x14ac:dyDescent="0.25">
      <c r="A158" t="s">
        <v>195</v>
      </c>
      <c r="B158">
        <v>17079</v>
      </c>
      <c r="C158" t="s">
        <v>3915</v>
      </c>
      <c r="D158" s="16">
        <v>107032</v>
      </c>
      <c r="E158" s="16">
        <v>719</v>
      </c>
      <c r="F158" s="16">
        <v>669</v>
      </c>
      <c r="G158" s="29">
        <v>0.93</v>
      </c>
      <c r="H158" s="16" t="s">
        <v>11648</v>
      </c>
    </row>
    <row r="159" spans="1:8" x14ac:dyDescent="0.25">
      <c r="A159" t="s">
        <v>195</v>
      </c>
      <c r="B159">
        <v>17086</v>
      </c>
      <c r="C159" t="s">
        <v>3934</v>
      </c>
      <c r="D159" s="16">
        <v>3408</v>
      </c>
      <c r="E159" s="16">
        <v>185</v>
      </c>
      <c r="F159" s="16">
        <v>172</v>
      </c>
      <c r="G159" s="29">
        <v>0.93</v>
      </c>
      <c r="H159" s="16" t="s">
        <v>11647</v>
      </c>
    </row>
    <row r="160" spans="1:8" x14ac:dyDescent="0.25">
      <c r="A160" t="s">
        <v>195</v>
      </c>
      <c r="B160">
        <v>17107</v>
      </c>
      <c r="C160" t="s">
        <v>3979</v>
      </c>
      <c r="D160" s="16">
        <v>374</v>
      </c>
      <c r="E160" s="16">
        <v>44</v>
      </c>
      <c r="F160" s="16">
        <v>41</v>
      </c>
      <c r="G160" s="29">
        <v>0.93</v>
      </c>
      <c r="H160" s="16" t="s">
        <v>11647</v>
      </c>
    </row>
    <row r="161" spans="1:8" x14ac:dyDescent="0.25">
      <c r="A161" t="s">
        <v>195</v>
      </c>
      <c r="B161">
        <v>17202</v>
      </c>
      <c r="C161" t="s">
        <v>4181</v>
      </c>
      <c r="D161" s="16">
        <v>6274</v>
      </c>
      <c r="E161" s="16">
        <v>392</v>
      </c>
      <c r="F161" s="16">
        <v>365</v>
      </c>
      <c r="G161" s="29">
        <v>0.93</v>
      </c>
      <c r="H161" s="16" t="s">
        <v>11647</v>
      </c>
    </row>
    <row r="162" spans="1:8" x14ac:dyDescent="0.25">
      <c r="A162" t="s">
        <v>195</v>
      </c>
      <c r="B162">
        <v>17186</v>
      </c>
      <c r="C162" t="s">
        <v>4147</v>
      </c>
      <c r="D162" s="16">
        <v>5392</v>
      </c>
      <c r="E162" s="16">
        <v>99</v>
      </c>
      <c r="F162" s="16">
        <v>92</v>
      </c>
      <c r="G162" s="29">
        <v>0.92900000000000005</v>
      </c>
      <c r="H162" s="16" t="s">
        <v>11647</v>
      </c>
    </row>
    <row r="163" spans="1:8" x14ac:dyDescent="0.25">
      <c r="A163" t="s">
        <v>35</v>
      </c>
      <c r="B163">
        <v>8079</v>
      </c>
      <c r="C163" t="s">
        <v>1595</v>
      </c>
      <c r="D163" s="16">
        <v>401</v>
      </c>
      <c r="E163" s="16">
        <v>24</v>
      </c>
      <c r="F163" s="16">
        <v>22</v>
      </c>
      <c r="G163" s="29">
        <v>0.92</v>
      </c>
      <c r="H163" s="16" t="s">
        <v>11647</v>
      </c>
    </row>
    <row r="164" spans="1:8" x14ac:dyDescent="0.25">
      <c r="A164" t="s">
        <v>209</v>
      </c>
      <c r="B164">
        <v>29054</v>
      </c>
      <c r="C164" t="s">
        <v>7059</v>
      </c>
      <c r="D164" s="16">
        <v>85859</v>
      </c>
      <c r="E164" s="16">
        <v>501</v>
      </c>
      <c r="F164" s="16">
        <v>459</v>
      </c>
      <c r="G164" s="29">
        <v>0.91600000000000004</v>
      </c>
      <c r="H164" s="16" t="s">
        <v>11648</v>
      </c>
    </row>
    <row r="165" spans="1:8" x14ac:dyDescent="0.25">
      <c r="A165" t="s">
        <v>195</v>
      </c>
      <c r="B165">
        <v>17032</v>
      </c>
      <c r="C165" t="s">
        <v>3802</v>
      </c>
      <c r="D165" s="16">
        <v>2918</v>
      </c>
      <c r="E165" s="16">
        <v>341</v>
      </c>
      <c r="F165" s="16">
        <v>310</v>
      </c>
      <c r="G165" s="29">
        <v>0.91</v>
      </c>
      <c r="H165" s="16" t="s">
        <v>11647</v>
      </c>
    </row>
    <row r="166" spans="1:8" x14ac:dyDescent="0.25">
      <c r="A166" t="s">
        <v>206</v>
      </c>
      <c r="B166">
        <v>27059</v>
      </c>
      <c r="C166" t="s">
        <v>6654</v>
      </c>
      <c r="D166" s="16">
        <v>2129</v>
      </c>
      <c r="E166" s="16">
        <v>61</v>
      </c>
      <c r="F166" s="16">
        <v>56</v>
      </c>
      <c r="G166" s="29">
        <v>0.91</v>
      </c>
      <c r="H166" s="16" t="s">
        <v>11647</v>
      </c>
    </row>
    <row r="167" spans="1:8" x14ac:dyDescent="0.25">
      <c r="A167" t="s">
        <v>204</v>
      </c>
      <c r="B167">
        <v>23094</v>
      </c>
      <c r="C167" t="s">
        <v>5997</v>
      </c>
      <c r="D167" s="16">
        <v>4190</v>
      </c>
      <c r="E167" s="16">
        <v>172</v>
      </c>
      <c r="F167" s="16">
        <v>156</v>
      </c>
      <c r="G167" s="29">
        <v>0.90690000000000004</v>
      </c>
      <c r="H167" s="16" t="s">
        <v>11647</v>
      </c>
    </row>
    <row r="168" spans="1:8" x14ac:dyDescent="0.25">
      <c r="A168" t="s">
        <v>215</v>
      </c>
      <c r="B168">
        <v>36045</v>
      </c>
      <c r="C168" t="s">
        <v>8177</v>
      </c>
      <c r="D168" s="16">
        <v>28976</v>
      </c>
      <c r="E168" s="16">
        <v>312</v>
      </c>
      <c r="F168" s="16">
        <v>282</v>
      </c>
      <c r="G168" s="29">
        <v>0.90500000000000003</v>
      </c>
      <c r="H168" s="16" t="s">
        <v>11647</v>
      </c>
    </row>
    <row r="169" spans="1:8" x14ac:dyDescent="0.25">
      <c r="A169" t="s">
        <v>23</v>
      </c>
      <c r="B169">
        <v>1004</v>
      </c>
      <c r="C169" t="s">
        <v>268</v>
      </c>
      <c r="D169" s="16">
        <v>1856</v>
      </c>
      <c r="E169" s="16">
        <v>70</v>
      </c>
      <c r="F169" s="16">
        <v>63</v>
      </c>
      <c r="G169" s="29">
        <v>0.9</v>
      </c>
      <c r="H169" s="16" t="s">
        <v>11647</v>
      </c>
    </row>
    <row r="170" spans="1:8" x14ac:dyDescent="0.25">
      <c r="A170" t="s">
        <v>35</v>
      </c>
      <c r="B170">
        <v>8042</v>
      </c>
      <c r="C170" t="s">
        <v>1521</v>
      </c>
      <c r="D170" s="16">
        <v>3315</v>
      </c>
      <c r="E170" s="16">
        <v>200</v>
      </c>
      <c r="F170" s="16">
        <v>180</v>
      </c>
      <c r="G170" s="29">
        <v>0.9</v>
      </c>
      <c r="H170" s="16" t="s">
        <v>11647</v>
      </c>
    </row>
    <row r="171" spans="1:8" x14ac:dyDescent="0.25">
      <c r="A171" t="s">
        <v>35</v>
      </c>
      <c r="B171">
        <v>8043</v>
      </c>
      <c r="C171" t="s">
        <v>1523</v>
      </c>
      <c r="D171" s="16">
        <v>5367</v>
      </c>
      <c r="E171" s="16">
        <v>430</v>
      </c>
      <c r="F171" s="16">
        <v>387</v>
      </c>
      <c r="G171" s="29">
        <v>0.9</v>
      </c>
      <c r="H171" s="16" t="s">
        <v>11647</v>
      </c>
    </row>
    <row r="172" spans="1:8" x14ac:dyDescent="0.25">
      <c r="A172" t="s">
        <v>35</v>
      </c>
      <c r="B172">
        <v>8084</v>
      </c>
      <c r="C172" t="s">
        <v>1608</v>
      </c>
      <c r="D172" s="16">
        <v>1585</v>
      </c>
      <c r="E172" s="16">
        <v>35</v>
      </c>
      <c r="F172" s="16">
        <v>32</v>
      </c>
      <c r="G172" s="29">
        <v>0.9</v>
      </c>
      <c r="H172" s="16" t="s">
        <v>11647</v>
      </c>
    </row>
    <row r="173" spans="1:8" x14ac:dyDescent="0.25">
      <c r="A173" t="s">
        <v>35</v>
      </c>
      <c r="B173">
        <v>8141</v>
      </c>
      <c r="C173" t="s">
        <v>1728</v>
      </c>
      <c r="D173" s="16">
        <v>6185</v>
      </c>
      <c r="E173" s="16">
        <v>0</v>
      </c>
      <c r="F173" s="16">
        <v>0</v>
      </c>
      <c r="G173" s="29">
        <v>0.9</v>
      </c>
      <c r="H173" s="16" t="s">
        <v>11646</v>
      </c>
    </row>
    <row r="174" spans="1:8" x14ac:dyDescent="0.25">
      <c r="A174" t="s">
        <v>35</v>
      </c>
      <c r="B174">
        <v>8164</v>
      </c>
      <c r="C174" t="s">
        <v>1772</v>
      </c>
      <c r="D174" s="16">
        <v>1352</v>
      </c>
      <c r="E174" s="16">
        <v>19</v>
      </c>
      <c r="F174" s="16">
        <v>17</v>
      </c>
      <c r="G174" s="29">
        <v>0.9</v>
      </c>
      <c r="H174" s="16" t="s">
        <v>11647</v>
      </c>
    </row>
    <row r="175" spans="1:8" x14ac:dyDescent="0.25">
      <c r="A175" t="s">
        <v>35</v>
      </c>
      <c r="B175">
        <v>8169</v>
      </c>
      <c r="C175" t="s">
        <v>1783</v>
      </c>
      <c r="D175" s="16">
        <v>66184</v>
      </c>
      <c r="E175" s="16">
        <v>850</v>
      </c>
      <c r="F175" s="16">
        <v>765</v>
      </c>
      <c r="G175" s="29">
        <v>0.9</v>
      </c>
      <c r="H175" s="16" t="s">
        <v>11647</v>
      </c>
    </row>
    <row r="176" spans="1:8" x14ac:dyDescent="0.25">
      <c r="A176" t="s">
        <v>35</v>
      </c>
      <c r="B176">
        <v>8290</v>
      </c>
      <c r="C176" t="s">
        <v>1995</v>
      </c>
      <c r="D176" s="16">
        <v>2176</v>
      </c>
      <c r="E176" s="16">
        <v>90</v>
      </c>
      <c r="F176" s="16">
        <v>81</v>
      </c>
      <c r="G176" s="29">
        <v>0.9</v>
      </c>
      <c r="H176" s="16" t="s">
        <v>11647</v>
      </c>
    </row>
    <row r="177" spans="1:8" x14ac:dyDescent="0.25">
      <c r="A177" t="s">
        <v>35</v>
      </c>
      <c r="B177">
        <v>8298</v>
      </c>
      <c r="C177" t="s">
        <v>2011</v>
      </c>
      <c r="D177" s="16">
        <v>49530</v>
      </c>
      <c r="E177" s="16">
        <v>325</v>
      </c>
      <c r="F177" s="16">
        <v>292</v>
      </c>
      <c r="G177" s="29">
        <v>0.9</v>
      </c>
      <c r="H177" s="16" t="s">
        <v>11648</v>
      </c>
    </row>
    <row r="178" spans="1:8" x14ac:dyDescent="0.25">
      <c r="A178" t="s">
        <v>35</v>
      </c>
      <c r="B178">
        <v>8300</v>
      </c>
      <c r="C178" t="s">
        <v>2018</v>
      </c>
      <c r="D178" s="16">
        <v>7802</v>
      </c>
      <c r="E178" s="16">
        <v>441</v>
      </c>
      <c r="F178" s="16">
        <v>397</v>
      </c>
      <c r="G178" s="29">
        <v>0.9</v>
      </c>
      <c r="H178" s="16" t="s">
        <v>11647</v>
      </c>
    </row>
    <row r="179" spans="1:8" x14ac:dyDescent="0.25">
      <c r="A179" t="s">
        <v>40</v>
      </c>
      <c r="B179">
        <v>11030</v>
      </c>
      <c r="C179" t="s">
        <v>2878</v>
      </c>
      <c r="D179" s="16">
        <v>29552</v>
      </c>
      <c r="E179" s="16">
        <v>688</v>
      </c>
      <c r="F179" s="16">
        <v>619</v>
      </c>
      <c r="G179" s="29">
        <v>0.9</v>
      </c>
      <c r="H179" s="16" t="s">
        <v>11647</v>
      </c>
    </row>
    <row r="180" spans="1:8" x14ac:dyDescent="0.25">
      <c r="A180" t="s">
        <v>193</v>
      </c>
      <c r="B180">
        <v>15065</v>
      </c>
      <c r="C180" t="s">
        <v>3225</v>
      </c>
      <c r="D180" s="16">
        <v>8256</v>
      </c>
      <c r="E180" s="16">
        <v>91</v>
      </c>
      <c r="F180" s="16">
        <v>82</v>
      </c>
      <c r="G180" s="29">
        <v>0.9</v>
      </c>
      <c r="H180" s="16" t="s">
        <v>11647</v>
      </c>
    </row>
    <row r="181" spans="1:8" x14ac:dyDescent="0.25">
      <c r="A181" t="s">
        <v>195</v>
      </c>
      <c r="B181">
        <v>17018</v>
      </c>
      <c r="C181" t="s">
        <v>3763</v>
      </c>
      <c r="D181" s="16">
        <v>737</v>
      </c>
      <c r="E181" s="16">
        <v>28</v>
      </c>
      <c r="F181" s="16">
        <v>25</v>
      </c>
      <c r="G181" s="29">
        <v>0.9</v>
      </c>
      <c r="H181" s="16" t="s">
        <v>11647</v>
      </c>
    </row>
    <row r="182" spans="1:8" x14ac:dyDescent="0.25">
      <c r="A182" t="s">
        <v>195</v>
      </c>
      <c r="B182">
        <v>17021</v>
      </c>
      <c r="C182" t="s">
        <v>3772</v>
      </c>
      <c r="D182" s="16">
        <v>204</v>
      </c>
      <c r="E182" s="16">
        <v>18</v>
      </c>
      <c r="F182" s="16">
        <v>16</v>
      </c>
      <c r="G182" s="29">
        <v>0.9</v>
      </c>
      <c r="H182" s="16" t="s">
        <v>11647</v>
      </c>
    </row>
    <row r="183" spans="1:8" x14ac:dyDescent="0.25">
      <c r="A183" t="s">
        <v>195</v>
      </c>
      <c r="B183">
        <v>17049</v>
      </c>
      <c r="C183" t="s">
        <v>3846</v>
      </c>
      <c r="D183" s="16">
        <v>5561</v>
      </c>
      <c r="E183" s="16">
        <v>98</v>
      </c>
      <c r="F183" s="16">
        <v>88</v>
      </c>
      <c r="G183" s="29">
        <v>0.9</v>
      </c>
      <c r="H183" s="16" t="s">
        <v>11647</v>
      </c>
    </row>
    <row r="184" spans="1:8" x14ac:dyDescent="0.25">
      <c r="A184" t="s">
        <v>195</v>
      </c>
      <c r="B184">
        <v>17901</v>
      </c>
      <c r="C184" t="s">
        <v>3865</v>
      </c>
      <c r="D184" s="16">
        <v>1329</v>
      </c>
      <c r="E184" s="16">
        <v>107</v>
      </c>
      <c r="F184" s="16">
        <v>96</v>
      </c>
      <c r="G184" s="29">
        <v>0.9</v>
      </c>
      <c r="H184" s="16" t="s">
        <v>11647</v>
      </c>
    </row>
    <row r="185" spans="1:8" x14ac:dyDescent="0.25">
      <c r="A185" t="s">
        <v>195</v>
      </c>
      <c r="B185">
        <v>17062</v>
      </c>
      <c r="C185" t="s">
        <v>3872</v>
      </c>
      <c r="D185" s="16">
        <v>10429</v>
      </c>
      <c r="E185" s="16">
        <v>564</v>
      </c>
      <c r="F185" s="16">
        <v>508</v>
      </c>
      <c r="G185" s="29">
        <v>0.9</v>
      </c>
      <c r="H185" s="16" t="s">
        <v>11647</v>
      </c>
    </row>
    <row r="186" spans="1:8" x14ac:dyDescent="0.25">
      <c r="A186" t="s">
        <v>195</v>
      </c>
      <c r="B186">
        <v>17102</v>
      </c>
      <c r="C186" t="s">
        <v>3962</v>
      </c>
      <c r="D186" s="16">
        <v>772</v>
      </c>
      <c r="E186" s="16">
        <v>125</v>
      </c>
      <c r="F186" s="16">
        <v>112</v>
      </c>
      <c r="G186" s="29">
        <v>0.9</v>
      </c>
      <c r="H186" s="16" t="s">
        <v>11647</v>
      </c>
    </row>
    <row r="187" spans="1:8" x14ac:dyDescent="0.25">
      <c r="A187" t="s">
        <v>195</v>
      </c>
      <c r="B187">
        <v>17121</v>
      </c>
      <c r="C187" t="s">
        <v>4006</v>
      </c>
      <c r="D187" s="16">
        <v>300</v>
      </c>
      <c r="E187" s="16">
        <v>75</v>
      </c>
      <c r="F187" s="16">
        <v>68</v>
      </c>
      <c r="G187" s="29">
        <v>0.9</v>
      </c>
      <c r="H187" s="16" t="s">
        <v>11839</v>
      </c>
    </row>
    <row r="188" spans="1:8" x14ac:dyDescent="0.25">
      <c r="A188" t="s">
        <v>197</v>
      </c>
      <c r="B188">
        <v>13064</v>
      </c>
      <c r="C188" t="s">
        <v>4470</v>
      </c>
      <c r="D188" s="16">
        <v>2940</v>
      </c>
      <c r="E188" s="16">
        <v>46</v>
      </c>
      <c r="F188" s="16">
        <v>41</v>
      </c>
      <c r="G188" s="29">
        <v>0.9</v>
      </c>
      <c r="H188" s="16" t="s">
        <v>11647</v>
      </c>
    </row>
    <row r="189" spans="1:8" x14ac:dyDescent="0.25">
      <c r="A189" t="s">
        <v>198</v>
      </c>
      <c r="B189">
        <v>18057</v>
      </c>
      <c r="C189" t="s">
        <v>4607</v>
      </c>
      <c r="D189" s="16">
        <v>7809</v>
      </c>
      <c r="E189" s="16">
        <v>356</v>
      </c>
      <c r="F189" s="16">
        <v>320</v>
      </c>
      <c r="G189" s="29">
        <v>0.9</v>
      </c>
      <c r="H189" s="16" t="s">
        <v>11647</v>
      </c>
    </row>
    <row r="190" spans="1:8" x14ac:dyDescent="0.25">
      <c r="A190" t="s">
        <v>204</v>
      </c>
      <c r="B190">
        <v>23040</v>
      </c>
      <c r="C190" t="s">
        <v>5898</v>
      </c>
      <c r="D190" s="16">
        <v>1588</v>
      </c>
      <c r="E190" s="16">
        <v>30</v>
      </c>
      <c r="F190" s="16">
        <v>27</v>
      </c>
      <c r="G190" s="29">
        <v>0.9</v>
      </c>
      <c r="H190" s="16" t="s">
        <v>11647</v>
      </c>
    </row>
    <row r="191" spans="1:8" x14ac:dyDescent="0.25">
      <c r="A191" t="s">
        <v>205</v>
      </c>
      <c r="B191">
        <v>25183</v>
      </c>
      <c r="C191" t="s">
        <v>6352</v>
      </c>
      <c r="D191" s="16">
        <v>664</v>
      </c>
      <c r="E191" s="16">
        <v>30</v>
      </c>
      <c r="F191" s="16">
        <v>27</v>
      </c>
      <c r="G191" s="29">
        <v>0.9</v>
      </c>
      <c r="H191" s="16" t="s">
        <v>11647</v>
      </c>
    </row>
    <row r="192" spans="1:8" x14ac:dyDescent="0.25">
      <c r="A192" t="s">
        <v>207</v>
      </c>
      <c r="B192">
        <v>28053</v>
      </c>
      <c r="C192" t="s">
        <v>6748</v>
      </c>
      <c r="D192" s="16">
        <v>10703</v>
      </c>
      <c r="E192" s="16">
        <v>550</v>
      </c>
      <c r="F192" s="16">
        <v>495</v>
      </c>
      <c r="G192" s="29">
        <v>0.9</v>
      </c>
      <c r="H192" s="16" t="s">
        <v>11647</v>
      </c>
    </row>
    <row r="193" spans="1:8" x14ac:dyDescent="0.25">
      <c r="A193" t="s">
        <v>207</v>
      </c>
      <c r="B193">
        <v>28106</v>
      </c>
      <c r="C193" t="s">
        <v>6817</v>
      </c>
      <c r="D193" s="16">
        <v>134833</v>
      </c>
      <c r="E193" s="16">
        <v>986</v>
      </c>
      <c r="F193" s="16">
        <v>887</v>
      </c>
      <c r="G193" s="29">
        <v>0.9</v>
      </c>
      <c r="H193" s="16" t="s">
        <v>11648</v>
      </c>
    </row>
    <row r="194" spans="1:8" x14ac:dyDescent="0.25">
      <c r="A194" t="s">
        <v>209</v>
      </c>
      <c r="B194">
        <v>29009</v>
      </c>
      <c r="C194" t="s">
        <v>6944</v>
      </c>
      <c r="D194" s="16">
        <v>1927</v>
      </c>
      <c r="E194" s="16">
        <v>154</v>
      </c>
      <c r="F194" s="16">
        <v>139</v>
      </c>
      <c r="G194" s="29">
        <v>0.9</v>
      </c>
      <c r="H194" s="16" t="s">
        <v>11647</v>
      </c>
    </row>
    <row r="195" spans="1:8" x14ac:dyDescent="0.25">
      <c r="A195" t="s">
        <v>209</v>
      </c>
      <c r="B195">
        <v>29015</v>
      </c>
      <c r="C195" t="s">
        <v>6963</v>
      </c>
      <c r="D195" s="16">
        <v>41619</v>
      </c>
      <c r="E195" s="16">
        <v>306</v>
      </c>
      <c r="F195" s="16">
        <v>275</v>
      </c>
      <c r="G195" s="29">
        <v>0.9</v>
      </c>
      <c r="H195" s="16" t="s">
        <v>11648</v>
      </c>
    </row>
    <row r="196" spans="1:8" x14ac:dyDescent="0.25">
      <c r="A196" t="s">
        <v>209</v>
      </c>
      <c r="B196">
        <v>29039</v>
      </c>
      <c r="C196" t="s">
        <v>7019</v>
      </c>
      <c r="D196" s="16">
        <v>4065</v>
      </c>
      <c r="E196" s="16">
        <v>63</v>
      </c>
      <c r="F196" s="16">
        <v>57</v>
      </c>
      <c r="G196" s="29">
        <v>0.9</v>
      </c>
      <c r="H196" s="16" t="s">
        <v>11647</v>
      </c>
    </row>
    <row r="197" spans="1:8" x14ac:dyDescent="0.25">
      <c r="A197" t="s">
        <v>211</v>
      </c>
      <c r="B197">
        <v>31201</v>
      </c>
      <c r="C197" t="s">
        <v>7534</v>
      </c>
      <c r="D197" s="16">
        <v>207777</v>
      </c>
      <c r="E197" s="16">
        <v>321</v>
      </c>
      <c r="F197" s="16">
        <v>289</v>
      </c>
      <c r="G197" s="29">
        <v>0.9</v>
      </c>
      <c r="H197" s="16" t="s">
        <v>11648</v>
      </c>
    </row>
    <row r="198" spans="1:8" x14ac:dyDescent="0.25">
      <c r="A198" t="s">
        <v>211</v>
      </c>
      <c r="B198">
        <v>31251</v>
      </c>
      <c r="C198" t="s">
        <v>7605</v>
      </c>
      <c r="D198" s="16">
        <v>4413</v>
      </c>
      <c r="E198" s="16">
        <v>78</v>
      </c>
      <c r="F198" s="16">
        <v>70</v>
      </c>
      <c r="G198" s="29">
        <v>0.9</v>
      </c>
      <c r="H198" s="16" t="s">
        <v>11647</v>
      </c>
    </row>
    <row r="199" spans="1:8" x14ac:dyDescent="0.25">
      <c r="A199" t="s">
        <v>217</v>
      </c>
      <c r="B199">
        <v>40031</v>
      </c>
      <c r="C199" t="s">
        <v>8613</v>
      </c>
      <c r="D199" s="16">
        <v>1247</v>
      </c>
      <c r="E199" s="16">
        <v>152</v>
      </c>
      <c r="F199" s="16">
        <v>137</v>
      </c>
      <c r="G199" s="29">
        <v>0.9</v>
      </c>
      <c r="H199" s="16" t="s">
        <v>11647</v>
      </c>
    </row>
    <row r="200" spans="1:8" x14ac:dyDescent="0.25">
      <c r="A200" t="s">
        <v>218</v>
      </c>
      <c r="B200">
        <v>26071</v>
      </c>
      <c r="C200" t="s">
        <v>8923</v>
      </c>
      <c r="D200" s="16">
        <v>11979</v>
      </c>
      <c r="E200" s="16">
        <v>400</v>
      </c>
      <c r="F200" s="16">
        <v>360</v>
      </c>
      <c r="G200" s="29">
        <v>0.9</v>
      </c>
      <c r="H200" s="16" t="s">
        <v>11647</v>
      </c>
    </row>
    <row r="201" spans="1:8" x14ac:dyDescent="0.25">
      <c r="A201" t="s">
        <v>222</v>
      </c>
      <c r="B201">
        <v>43049</v>
      </c>
      <c r="C201" t="s">
        <v>9575</v>
      </c>
      <c r="D201" s="16">
        <v>1023</v>
      </c>
      <c r="E201" s="16">
        <v>65</v>
      </c>
      <c r="F201" s="16">
        <v>58</v>
      </c>
      <c r="G201" s="29">
        <v>0.9</v>
      </c>
      <c r="H201" s="16" t="s">
        <v>11647</v>
      </c>
    </row>
    <row r="202" spans="1:8" x14ac:dyDescent="0.25">
      <c r="A202" t="s">
        <v>222</v>
      </c>
      <c r="B202">
        <v>43055</v>
      </c>
      <c r="C202" t="s">
        <v>9587</v>
      </c>
      <c r="D202" s="16">
        <v>2856</v>
      </c>
      <c r="E202" s="16">
        <v>75</v>
      </c>
      <c r="F202" s="16">
        <v>68</v>
      </c>
      <c r="G202" s="29">
        <v>0.9</v>
      </c>
      <c r="H202" s="16" t="s">
        <v>11647</v>
      </c>
    </row>
    <row r="203" spans="1:8" x14ac:dyDescent="0.25">
      <c r="A203" t="s">
        <v>35</v>
      </c>
      <c r="B203">
        <v>8073</v>
      </c>
      <c r="C203" t="s">
        <v>1417</v>
      </c>
      <c r="D203" s="16">
        <v>91589</v>
      </c>
      <c r="E203" s="16">
        <v>464</v>
      </c>
      <c r="F203" s="16">
        <v>417</v>
      </c>
      <c r="G203" s="29">
        <v>0.89900000000000002</v>
      </c>
      <c r="H203" s="16" t="s">
        <v>11648</v>
      </c>
    </row>
    <row r="204" spans="1:8" x14ac:dyDescent="0.25">
      <c r="A204" t="s">
        <v>35</v>
      </c>
      <c r="B204">
        <v>8193</v>
      </c>
      <c r="C204" t="s">
        <v>1858</v>
      </c>
      <c r="D204" s="16">
        <v>1458</v>
      </c>
      <c r="E204" s="16">
        <v>67</v>
      </c>
      <c r="F204" s="16">
        <v>60</v>
      </c>
      <c r="G204" s="29">
        <v>0.89549999999999996</v>
      </c>
      <c r="H204" s="16" t="s">
        <v>11647</v>
      </c>
    </row>
    <row r="205" spans="1:8" x14ac:dyDescent="0.25">
      <c r="A205" t="s">
        <v>35</v>
      </c>
      <c r="B205">
        <v>8291</v>
      </c>
      <c r="C205" t="s">
        <v>1997</v>
      </c>
      <c r="D205" s="16">
        <v>7563</v>
      </c>
      <c r="E205" s="16">
        <v>692</v>
      </c>
      <c r="F205" s="16">
        <v>616</v>
      </c>
      <c r="G205" s="29">
        <v>0.8901</v>
      </c>
      <c r="H205" s="16" t="s">
        <v>11647</v>
      </c>
    </row>
    <row r="206" spans="1:8" x14ac:dyDescent="0.25">
      <c r="A206" t="s">
        <v>35</v>
      </c>
      <c r="B206">
        <v>8121</v>
      </c>
      <c r="C206" t="s">
        <v>1691</v>
      </c>
      <c r="D206" s="16">
        <v>131798</v>
      </c>
      <c r="E206" s="16">
        <v>1152</v>
      </c>
      <c r="F206" s="16">
        <v>1025</v>
      </c>
      <c r="G206" s="29">
        <v>0.88970000000000005</v>
      </c>
      <c r="H206" s="16" t="s">
        <v>11648</v>
      </c>
    </row>
    <row r="207" spans="1:8" x14ac:dyDescent="0.25">
      <c r="A207" t="s">
        <v>35</v>
      </c>
      <c r="B207">
        <v>8230</v>
      </c>
      <c r="C207" t="s">
        <v>1786</v>
      </c>
      <c r="D207" s="16">
        <v>10594</v>
      </c>
      <c r="E207" s="16">
        <v>365</v>
      </c>
      <c r="F207" s="16">
        <v>323</v>
      </c>
      <c r="G207" s="29">
        <v>0.88490000000000002</v>
      </c>
      <c r="H207" s="16" t="s">
        <v>11647</v>
      </c>
    </row>
    <row r="208" spans="1:8" x14ac:dyDescent="0.25">
      <c r="A208" t="s">
        <v>204</v>
      </c>
      <c r="B208">
        <v>23092</v>
      </c>
      <c r="C208" t="s">
        <v>5991</v>
      </c>
      <c r="D208" s="16">
        <v>33674</v>
      </c>
      <c r="E208" s="16">
        <v>880</v>
      </c>
      <c r="F208" s="16">
        <v>776</v>
      </c>
      <c r="G208" s="29">
        <v>0.88180000000000003</v>
      </c>
      <c r="H208" s="16" t="s">
        <v>11647</v>
      </c>
    </row>
    <row r="209" spans="1:8" x14ac:dyDescent="0.25">
      <c r="A209" t="s">
        <v>35</v>
      </c>
      <c r="B209">
        <v>8281</v>
      </c>
      <c r="C209" t="s">
        <v>1975</v>
      </c>
      <c r="D209" s="16">
        <v>6818</v>
      </c>
      <c r="E209" s="16">
        <v>233</v>
      </c>
      <c r="F209" s="16">
        <v>205</v>
      </c>
      <c r="G209" s="29">
        <v>0.88</v>
      </c>
      <c r="H209" s="16" t="s">
        <v>11647</v>
      </c>
    </row>
    <row r="210" spans="1:8" x14ac:dyDescent="0.25">
      <c r="A210" t="s">
        <v>219</v>
      </c>
      <c r="B210">
        <v>41053</v>
      </c>
      <c r="C210" t="s">
        <v>9134</v>
      </c>
      <c r="D210" s="16">
        <v>27745</v>
      </c>
      <c r="E210" s="16">
        <v>180</v>
      </c>
      <c r="F210" s="16">
        <v>158</v>
      </c>
      <c r="G210" s="29">
        <v>0.87770000000000004</v>
      </c>
      <c r="H210" s="16" t="s">
        <v>11648</v>
      </c>
    </row>
    <row r="211" spans="1:8" x14ac:dyDescent="0.25">
      <c r="A211" t="s">
        <v>195</v>
      </c>
      <c r="B211">
        <v>17146</v>
      </c>
      <c r="C211" t="s">
        <v>4062</v>
      </c>
      <c r="D211" s="16">
        <v>4499</v>
      </c>
      <c r="E211" s="16">
        <v>548</v>
      </c>
      <c r="F211" s="16">
        <v>476</v>
      </c>
      <c r="G211" s="29">
        <v>0.86860000000000004</v>
      </c>
      <c r="H211" s="16" t="s">
        <v>11647</v>
      </c>
    </row>
    <row r="212" spans="1:8" x14ac:dyDescent="0.25">
      <c r="A212" t="s">
        <v>211</v>
      </c>
      <c r="B212">
        <v>31080</v>
      </c>
      <c r="C212" t="s">
        <v>7375</v>
      </c>
      <c r="D212" s="16">
        <v>571</v>
      </c>
      <c r="E212" s="16">
        <v>38</v>
      </c>
      <c r="F212" s="16">
        <v>33</v>
      </c>
      <c r="G212" s="29">
        <v>0.86839999999999995</v>
      </c>
      <c r="H212" s="16" t="s">
        <v>11647</v>
      </c>
    </row>
    <row r="213" spans="1:8" x14ac:dyDescent="0.25">
      <c r="A213" t="s">
        <v>35</v>
      </c>
      <c r="B213">
        <v>8181</v>
      </c>
      <c r="C213" t="s">
        <v>1804</v>
      </c>
      <c r="D213" s="16">
        <v>10962</v>
      </c>
      <c r="E213" s="16">
        <v>237</v>
      </c>
      <c r="F213" s="16">
        <v>205</v>
      </c>
      <c r="G213" s="29">
        <v>0.86499999999999999</v>
      </c>
      <c r="H213" s="16" t="s">
        <v>11647</v>
      </c>
    </row>
    <row r="214" spans="1:8" x14ac:dyDescent="0.25">
      <c r="A214" t="s">
        <v>195</v>
      </c>
      <c r="B214">
        <v>17023</v>
      </c>
      <c r="C214" t="s">
        <v>3782</v>
      </c>
      <c r="D214" s="16">
        <v>42198</v>
      </c>
      <c r="E214" s="16">
        <v>866</v>
      </c>
      <c r="F214" s="16">
        <v>747</v>
      </c>
      <c r="G214" s="29">
        <v>0.86260000000000003</v>
      </c>
      <c r="H214" s="16" t="s">
        <v>11647</v>
      </c>
    </row>
    <row r="215" spans="1:8" x14ac:dyDescent="0.25">
      <c r="A215" t="s">
        <v>29</v>
      </c>
      <c r="B215">
        <v>3140</v>
      </c>
      <c r="C215" t="s">
        <v>630</v>
      </c>
      <c r="D215" s="16">
        <v>34385</v>
      </c>
      <c r="E215" s="16">
        <v>1400</v>
      </c>
      <c r="F215" s="16">
        <v>1204</v>
      </c>
      <c r="G215" s="29">
        <v>0.86</v>
      </c>
      <c r="H215" s="16" t="s">
        <v>11647</v>
      </c>
    </row>
    <row r="216" spans="1:8" x14ac:dyDescent="0.25">
      <c r="A216" t="s">
        <v>195</v>
      </c>
      <c r="B216">
        <v>17092</v>
      </c>
      <c r="C216" t="s">
        <v>3949</v>
      </c>
      <c r="D216" s="16">
        <v>4943</v>
      </c>
      <c r="E216" s="16">
        <v>450</v>
      </c>
      <c r="F216" s="16">
        <v>387</v>
      </c>
      <c r="G216" s="29">
        <v>0.86</v>
      </c>
      <c r="H216" s="16" t="s">
        <v>11647</v>
      </c>
    </row>
    <row r="217" spans="1:8" x14ac:dyDescent="0.25">
      <c r="A217" t="s">
        <v>195</v>
      </c>
      <c r="B217">
        <v>17140</v>
      </c>
      <c r="C217" t="s">
        <v>4039</v>
      </c>
      <c r="D217" s="16">
        <v>1061</v>
      </c>
      <c r="E217" s="16">
        <v>145</v>
      </c>
      <c r="F217" s="16">
        <v>125</v>
      </c>
      <c r="G217" s="29">
        <v>0.86</v>
      </c>
      <c r="H217" s="16" t="s">
        <v>11647</v>
      </c>
    </row>
    <row r="218" spans="1:8" x14ac:dyDescent="0.25">
      <c r="A218" t="s">
        <v>209</v>
      </c>
      <c r="B218">
        <v>29901</v>
      </c>
      <c r="C218" t="s">
        <v>7156</v>
      </c>
      <c r="D218" s="16">
        <v>70933</v>
      </c>
      <c r="E218" s="16">
        <v>719</v>
      </c>
      <c r="F218" s="16">
        <v>618</v>
      </c>
      <c r="G218" s="29">
        <v>0.86</v>
      </c>
      <c r="H218" s="16" t="s">
        <v>11647</v>
      </c>
    </row>
    <row r="219" spans="1:8" x14ac:dyDescent="0.25">
      <c r="A219" t="s">
        <v>225</v>
      </c>
      <c r="B219">
        <v>46128</v>
      </c>
      <c r="C219" t="s">
        <v>10516</v>
      </c>
      <c r="D219" s="16">
        <v>2043</v>
      </c>
      <c r="E219" s="16">
        <v>80</v>
      </c>
      <c r="F219" s="16">
        <v>69</v>
      </c>
      <c r="G219" s="29">
        <v>0.86</v>
      </c>
      <c r="H219" s="16" t="s">
        <v>11647</v>
      </c>
    </row>
    <row r="220" spans="1:8" x14ac:dyDescent="0.25">
      <c r="A220" t="s">
        <v>35</v>
      </c>
      <c r="B220">
        <v>8008</v>
      </c>
      <c r="C220" t="s">
        <v>1439</v>
      </c>
      <c r="D220" s="16">
        <v>237</v>
      </c>
      <c r="E220" s="16">
        <v>63</v>
      </c>
      <c r="F220" s="16">
        <v>54</v>
      </c>
      <c r="G220" s="29">
        <v>0.85709999999999997</v>
      </c>
      <c r="H220" s="16" t="s">
        <v>11839</v>
      </c>
    </row>
    <row r="221" spans="1:8" x14ac:dyDescent="0.25">
      <c r="A221" t="s">
        <v>209</v>
      </c>
      <c r="B221">
        <v>29089</v>
      </c>
      <c r="C221" t="s">
        <v>7151</v>
      </c>
      <c r="D221" s="16">
        <v>3702</v>
      </c>
      <c r="E221" s="16">
        <v>300</v>
      </c>
      <c r="F221" s="16">
        <v>257</v>
      </c>
      <c r="G221" s="29">
        <v>0.85699999999999998</v>
      </c>
      <c r="H221" s="16" t="s">
        <v>11647</v>
      </c>
    </row>
    <row r="222" spans="1:8" x14ac:dyDescent="0.25">
      <c r="A222" t="s">
        <v>222</v>
      </c>
      <c r="B222">
        <v>43131</v>
      </c>
      <c r="C222" t="s">
        <v>9709</v>
      </c>
      <c r="D222" s="16">
        <v>8048</v>
      </c>
      <c r="E222" s="16">
        <v>445</v>
      </c>
      <c r="F222" s="16">
        <v>380</v>
      </c>
      <c r="G222" s="29">
        <v>0.85389999999999999</v>
      </c>
      <c r="H222" s="16" t="s">
        <v>11647</v>
      </c>
    </row>
    <row r="223" spans="1:8" x14ac:dyDescent="0.25">
      <c r="A223" t="s">
        <v>222</v>
      </c>
      <c r="B223">
        <v>43074</v>
      </c>
      <c r="C223" t="s">
        <v>9614</v>
      </c>
      <c r="D223" s="16">
        <v>2431</v>
      </c>
      <c r="E223" s="16">
        <v>95</v>
      </c>
      <c r="F223" s="16">
        <v>81</v>
      </c>
      <c r="G223" s="29">
        <v>0.85260000000000002</v>
      </c>
      <c r="H223" s="16" t="s">
        <v>11647</v>
      </c>
    </row>
    <row r="224" spans="1:8" x14ac:dyDescent="0.25">
      <c r="A224" t="s">
        <v>27</v>
      </c>
      <c r="B224">
        <v>2035</v>
      </c>
      <c r="C224" t="s">
        <v>392</v>
      </c>
      <c r="D224" s="16">
        <v>2635</v>
      </c>
      <c r="E224" s="16">
        <v>0</v>
      </c>
      <c r="F224" s="16">
        <v>0</v>
      </c>
      <c r="G224" s="29">
        <v>0.85</v>
      </c>
      <c r="H224" s="16" t="s">
        <v>11646</v>
      </c>
    </row>
    <row r="225" spans="1:8" x14ac:dyDescent="0.25">
      <c r="A225" t="s">
        <v>29</v>
      </c>
      <c r="B225">
        <v>3101</v>
      </c>
      <c r="C225" t="s">
        <v>586</v>
      </c>
      <c r="D225" s="16">
        <v>8687</v>
      </c>
      <c r="E225" s="16">
        <v>410</v>
      </c>
      <c r="F225" s="16">
        <v>348</v>
      </c>
      <c r="G225" s="29">
        <v>0.85</v>
      </c>
      <c r="H225" s="16" t="s">
        <v>11647</v>
      </c>
    </row>
    <row r="226" spans="1:8" x14ac:dyDescent="0.25">
      <c r="A226" t="s">
        <v>35</v>
      </c>
      <c r="B226">
        <v>8056</v>
      </c>
      <c r="C226" t="s">
        <v>1551</v>
      </c>
      <c r="D226" s="16">
        <v>69450</v>
      </c>
      <c r="E226" s="16">
        <v>976</v>
      </c>
      <c r="F226" s="16">
        <v>830</v>
      </c>
      <c r="G226" s="29">
        <v>0.85</v>
      </c>
      <c r="H226" s="16" t="s">
        <v>11647</v>
      </c>
    </row>
    <row r="227" spans="1:8" x14ac:dyDescent="0.25">
      <c r="A227" t="s">
        <v>35</v>
      </c>
      <c r="B227">
        <v>8099</v>
      </c>
      <c r="C227" t="s">
        <v>1637</v>
      </c>
      <c r="D227" s="16">
        <v>953</v>
      </c>
      <c r="E227" s="16">
        <v>63</v>
      </c>
      <c r="F227" s="16">
        <v>54</v>
      </c>
      <c r="G227" s="29">
        <v>0.85</v>
      </c>
      <c r="H227" s="16" t="s">
        <v>11647</v>
      </c>
    </row>
    <row r="228" spans="1:8" x14ac:dyDescent="0.25">
      <c r="A228" t="s">
        <v>35</v>
      </c>
      <c r="B228">
        <v>8100</v>
      </c>
      <c r="C228" t="s">
        <v>1639</v>
      </c>
      <c r="D228" s="16">
        <v>2712</v>
      </c>
      <c r="E228" s="16">
        <v>63</v>
      </c>
      <c r="F228" s="16">
        <v>54</v>
      </c>
      <c r="G228" s="29">
        <v>0.85</v>
      </c>
      <c r="H228" s="16" t="s">
        <v>11647</v>
      </c>
    </row>
    <row r="229" spans="1:8" x14ac:dyDescent="0.25">
      <c r="A229" t="s">
        <v>35</v>
      </c>
      <c r="B229">
        <v>8118</v>
      </c>
      <c r="C229" t="s">
        <v>1683</v>
      </c>
      <c r="D229" s="16">
        <v>24479</v>
      </c>
      <c r="E229" s="16">
        <v>468</v>
      </c>
      <c r="F229" s="16">
        <v>398</v>
      </c>
      <c r="G229" s="29">
        <v>0.85</v>
      </c>
      <c r="H229" s="16" t="s">
        <v>11647</v>
      </c>
    </row>
    <row r="230" spans="1:8" x14ac:dyDescent="0.25">
      <c r="A230" t="s">
        <v>35</v>
      </c>
      <c r="B230">
        <v>8274</v>
      </c>
      <c r="C230" t="s">
        <v>1962</v>
      </c>
      <c r="D230" s="16">
        <v>6090</v>
      </c>
      <c r="E230" s="16">
        <v>210</v>
      </c>
      <c r="F230" s="16">
        <v>178</v>
      </c>
      <c r="G230" s="29">
        <v>0.85</v>
      </c>
      <c r="H230" s="16" t="s">
        <v>11647</v>
      </c>
    </row>
    <row r="231" spans="1:8" x14ac:dyDescent="0.25">
      <c r="A231" t="s">
        <v>39</v>
      </c>
      <c r="B231">
        <v>10116</v>
      </c>
      <c r="C231" t="s">
        <v>2708</v>
      </c>
      <c r="D231" s="16">
        <v>4673</v>
      </c>
      <c r="E231" s="16">
        <v>110</v>
      </c>
      <c r="F231" s="16">
        <v>94</v>
      </c>
      <c r="G231" s="29">
        <v>0.85</v>
      </c>
      <c r="H231" s="16" t="s">
        <v>11647</v>
      </c>
    </row>
    <row r="232" spans="1:8" x14ac:dyDescent="0.25">
      <c r="A232" t="s">
        <v>193</v>
      </c>
      <c r="B232">
        <v>15067</v>
      </c>
      <c r="C232" t="s">
        <v>3228</v>
      </c>
      <c r="D232" s="16">
        <v>9184</v>
      </c>
      <c r="E232" s="16">
        <v>0</v>
      </c>
      <c r="F232" s="16">
        <v>0</v>
      </c>
      <c r="G232" s="29">
        <v>0.85</v>
      </c>
      <c r="H232" s="16" t="s">
        <v>11646</v>
      </c>
    </row>
    <row r="233" spans="1:8" x14ac:dyDescent="0.25">
      <c r="A233" t="s">
        <v>195</v>
      </c>
      <c r="B233">
        <v>17902</v>
      </c>
      <c r="C233" t="s">
        <v>3898</v>
      </c>
      <c r="D233" s="16">
        <v>1766</v>
      </c>
      <c r="E233" s="16">
        <v>109</v>
      </c>
      <c r="F233" s="16">
        <v>93</v>
      </c>
      <c r="G233" s="29">
        <v>0.85</v>
      </c>
      <c r="H233" s="16" t="s">
        <v>11647</v>
      </c>
    </row>
    <row r="234" spans="1:8" x14ac:dyDescent="0.25">
      <c r="A234" t="s">
        <v>195</v>
      </c>
      <c r="B234">
        <v>17144</v>
      </c>
      <c r="C234" t="s">
        <v>4056</v>
      </c>
      <c r="D234" s="16">
        <v>279</v>
      </c>
      <c r="E234" s="16">
        <v>50</v>
      </c>
      <c r="F234" s="16">
        <v>42</v>
      </c>
      <c r="G234" s="29">
        <v>0.85</v>
      </c>
      <c r="H234" s="16" t="s">
        <v>11647</v>
      </c>
    </row>
    <row r="235" spans="1:8" x14ac:dyDescent="0.25">
      <c r="A235" t="s">
        <v>195</v>
      </c>
      <c r="B235">
        <v>17147</v>
      </c>
      <c r="C235" t="s">
        <v>4065</v>
      </c>
      <c r="D235" s="16">
        <v>10692</v>
      </c>
      <c r="E235" s="16">
        <v>248</v>
      </c>
      <c r="F235" s="16">
        <v>211</v>
      </c>
      <c r="G235" s="29">
        <v>0.85</v>
      </c>
      <c r="H235" s="16" t="s">
        <v>11647</v>
      </c>
    </row>
    <row r="236" spans="1:8" x14ac:dyDescent="0.25">
      <c r="A236" t="s">
        <v>196</v>
      </c>
      <c r="B236">
        <v>20027</v>
      </c>
      <c r="C236" t="s">
        <v>4365</v>
      </c>
      <c r="D236" s="16">
        <v>3838</v>
      </c>
      <c r="E236" s="16">
        <v>71</v>
      </c>
      <c r="F236" s="16">
        <v>60</v>
      </c>
      <c r="G236" s="29">
        <v>0.85</v>
      </c>
      <c r="H236" s="16" t="s">
        <v>11647</v>
      </c>
    </row>
    <row r="237" spans="1:8" x14ac:dyDescent="0.25">
      <c r="A237" t="s">
        <v>199</v>
      </c>
      <c r="B237">
        <v>19319</v>
      </c>
      <c r="C237" t="s">
        <v>5104</v>
      </c>
      <c r="D237" s="16">
        <v>6696</v>
      </c>
      <c r="E237" s="16">
        <v>120</v>
      </c>
      <c r="F237" s="16">
        <v>102</v>
      </c>
      <c r="G237" s="29">
        <v>0.85</v>
      </c>
      <c r="H237" s="16" t="s">
        <v>11647</v>
      </c>
    </row>
    <row r="238" spans="1:8" x14ac:dyDescent="0.25">
      <c r="A238" t="s">
        <v>206</v>
      </c>
      <c r="B238">
        <v>27047</v>
      </c>
      <c r="C238" t="s">
        <v>6625</v>
      </c>
      <c r="D238" s="16">
        <v>1619</v>
      </c>
      <c r="E238" s="16">
        <v>13</v>
      </c>
      <c r="F238" s="16">
        <v>11</v>
      </c>
      <c r="G238" s="29">
        <v>0.85</v>
      </c>
      <c r="H238" s="16" t="s">
        <v>11648</v>
      </c>
    </row>
    <row r="239" spans="1:8" x14ac:dyDescent="0.25">
      <c r="A239" t="s">
        <v>209</v>
      </c>
      <c r="B239">
        <v>29096</v>
      </c>
      <c r="C239" t="s">
        <v>7177</v>
      </c>
      <c r="D239" s="16">
        <v>3401</v>
      </c>
      <c r="E239" s="16">
        <v>94</v>
      </c>
      <c r="F239" s="16">
        <v>80</v>
      </c>
      <c r="G239" s="29">
        <v>0.85</v>
      </c>
      <c r="H239" s="16" t="s">
        <v>11647</v>
      </c>
    </row>
    <row r="240" spans="1:8" x14ac:dyDescent="0.25">
      <c r="A240" t="s">
        <v>211</v>
      </c>
      <c r="B240">
        <v>31023</v>
      </c>
      <c r="C240" t="s">
        <v>7275</v>
      </c>
      <c r="D240" s="16">
        <v>12787</v>
      </c>
      <c r="E240" s="16">
        <v>259</v>
      </c>
      <c r="F240" s="16">
        <v>220</v>
      </c>
      <c r="G240" s="29">
        <v>0.85</v>
      </c>
      <c r="H240" s="16" t="s">
        <v>11647</v>
      </c>
    </row>
    <row r="241" spans="1:8" x14ac:dyDescent="0.25">
      <c r="A241" t="s">
        <v>222</v>
      </c>
      <c r="B241">
        <v>43044</v>
      </c>
      <c r="C241" t="s">
        <v>9740</v>
      </c>
      <c r="D241" s="16">
        <v>5594</v>
      </c>
      <c r="E241" s="16">
        <v>160</v>
      </c>
      <c r="F241" s="16">
        <v>136</v>
      </c>
      <c r="G241" s="29">
        <v>0.85</v>
      </c>
      <c r="H241" s="16" t="s">
        <v>11647</v>
      </c>
    </row>
    <row r="242" spans="1:8" x14ac:dyDescent="0.25">
      <c r="A242" t="s">
        <v>225</v>
      </c>
      <c r="B242">
        <v>46048</v>
      </c>
      <c r="C242" t="s">
        <v>10431</v>
      </c>
      <c r="D242" s="16">
        <v>4943</v>
      </c>
      <c r="E242" s="16">
        <v>98</v>
      </c>
      <c r="F242" s="16">
        <v>83</v>
      </c>
      <c r="G242" s="29">
        <v>0.85</v>
      </c>
      <c r="H242" s="16" t="s">
        <v>11647</v>
      </c>
    </row>
    <row r="243" spans="1:8" x14ac:dyDescent="0.25">
      <c r="A243" t="s">
        <v>225</v>
      </c>
      <c r="B243">
        <v>46074</v>
      </c>
      <c r="C243" t="s">
        <v>10465</v>
      </c>
      <c r="D243" s="16">
        <v>4048</v>
      </c>
      <c r="E243" s="16">
        <v>92</v>
      </c>
      <c r="F243" s="16">
        <v>78</v>
      </c>
      <c r="G243" s="29">
        <v>0.85</v>
      </c>
      <c r="H243" s="16" t="s">
        <v>11647</v>
      </c>
    </row>
    <row r="244" spans="1:8" x14ac:dyDescent="0.25">
      <c r="A244" t="s">
        <v>196</v>
      </c>
      <c r="B244">
        <v>20073</v>
      </c>
      <c r="C244" t="s">
        <v>4357</v>
      </c>
      <c r="D244" s="16">
        <v>6438</v>
      </c>
      <c r="E244" s="16">
        <v>85</v>
      </c>
      <c r="F244" s="16">
        <v>72</v>
      </c>
      <c r="G244" s="29">
        <v>0.84699999999999998</v>
      </c>
      <c r="H244" s="16" t="s">
        <v>11647</v>
      </c>
    </row>
    <row r="245" spans="1:8" x14ac:dyDescent="0.25">
      <c r="A245" t="s">
        <v>196</v>
      </c>
      <c r="B245">
        <v>20059</v>
      </c>
      <c r="C245" t="s">
        <v>4337</v>
      </c>
      <c r="D245" s="16">
        <v>11537</v>
      </c>
      <c r="E245" s="16">
        <v>89</v>
      </c>
      <c r="F245" s="16">
        <v>75</v>
      </c>
      <c r="G245" s="29">
        <v>0.84</v>
      </c>
      <c r="H245" s="16" t="s">
        <v>11648</v>
      </c>
    </row>
    <row r="246" spans="1:8" x14ac:dyDescent="0.25">
      <c r="A246" t="s">
        <v>209</v>
      </c>
      <c r="B246">
        <v>29070</v>
      </c>
      <c r="C246" t="s">
        <v>7099</v>
      </c>
      <c r="D246" s="16">
        <v>93302</v>
      </c>
      <c r="E246" s="16">
        <v>1430</v>
      </c>
      <c r="F246" s="16">
        <v>1201</v>
      </c>
      <c r="G246" s="29">
        <v>0.84</v>
      </c>
      <c r="H246" s="16" t="s">
        <v>11647</v>
      </c>
    </row>
    <row r="247" spans="1:8" x14ac:dyDescent="0.25">
      <c r="A247" t="s">
        <v>219</v>
      </c>
      <c r="B247">
        <v>41060</v>
      </c>
      <c r="C247" t="s">
        <v>9144</v>
      </c>
      <c r="D247" s="16">
        <v>19382</v>
      </c>
      <c r="E247" s="16">
        <v>370</v>
      </c>
      <c r="F247" s="16">
        <v>311</v>
      </c>
      <c r="G247" s="29">
        <v>0.84</v>
      </c>
      <c r="H247" s="16" t="s">
        <v>11647</v>
      </c>
    </row>
    <row r="248" spans="1:8" x14ac:dyDescent="0.25">
      <c r="A248" t="s">
        <v>35</v>
      </c>
      <c r="B248">
        <v>8006</v>
      </c>
      <c r="C248" t="s">
        <v>1433</v>
      </c>
      <c r="D248" s="16">
        <v>16642</v>
      </c>
      <c r="E248" s="16">
        <v>437</v>
      </c>
      <c r="F248" s="16">
        <v>363</v>
      </c>
      <c r="G248" s="29">
        <v>0.83</v>
      </c>
      <c r="H248" s="16" t="s">
        <v>11647</v>
      </c>
    </row>
    <row r="249" spans="1:8" x14ac:dyDescent="0.25">
      <c r="A249" t="s">
        <v>211</v>
      </c>
      <c r="B249">
        <v>31907</v>
      </c>
      <c r="C249" t="s">
        <v>7615</v>
      </c>
      <c r="D249" s="16">
        <v>16124</v>
      </c>
      <c r="E249" s="16">
        <v>63</v>
      </c>
      <c r="F249" s="16">
        <v>52</v>
      </c>
      <c r="G249" s="29">
        <v>0.83</v>
      </c>
      <c r="H249" s="16" t="s">
        <v>11648</v>
      </c>
    </row>
    <row r="250" spans="1:8" x14ac:dyDescent="0.25">
      <c r="A250" t="s">
        <v>222</v>
      </c>
      <c r="B250">
        <v>43042</v>
      </c>
      <c r="C250" t="s">
        <v>9564</v>
      </c>
      <c r="D250" s="16">
        <v>2995</v>
      </c>
      <c r="E250" s="16">
        <v>263</v>
      </c>
      <c r="F250" s="16">
        <v>218</v>
      </c>
      <c r="G250" s="29">
        <v>0.83</v>
      </c>
      <c r="H250" s="16" t="s">
        <v>11647</v>
      </c>
    </row>
    <row r="251" spans="1:8" x14ac:dyDescent="0.25">
      <c r="A251" t="s">
        <v>35</v>
      </c>
      <c r="B251">
        <v>8108</v>
      </c>
      <c r="C251" t="s">
        <v>1658</v>
      </c>
      <c r="D251" s="16">
        <v>6861</v>
      </c>
      <c r="E251" s="16">
        <v>220</v>
      </c>
      <c r="F251" s="16">
        <v>182</v>
      </c>
      <c r="G251" s="29">
        <v>0.82720000000000005</v>
      </c>
      <c r="H251" s="16" t="s">
        <v>11647</v>
      </c>
    </row>
    <row r="252" spans="1:8" x14ac:dyDescent="0.25">
      <c r="A252" t="s">
        <v>213</v>
      </c>
      <c r="B252">
        <v>35003</v>
      </c>
      <c r="C252" t="s">
        <v>7759</v>
      </c>
      <c r="D252" s="16">
        <v>13832</v>
      </c>
      <c r="E252" s="16">
        <v>155</v>
      </c>
      <c r="F252" s="16">
        <v>128</v>
      </c>
      <c r="G252" s="29">
        <v>0.82579999999999998</v>
      </c>
      <c r="H252" s="16" t="s">
        <v>11647</v>
      </c>
    </row>
    <row r="253" spans="1:8" x14ac:dyDescent="0.25">
      <c r="A253" t="s">
        <v>35</v>
      </c>
      <c r="B253">
        <v>8285</v>
      </c>
      <c r="C253" t="s">
        <v>1985</v>
      </c>
      <c r="D253" s="16">
        <v>15093</v>
      </c>
      <c r="E253" s="16">
        <v>63</v>
      </c>
      <c r="F253" s="16">
        <v>52</v>
      </c>
      <c r="G253" s="29">
        <v>0.82540000000000002</v>
      </c>
      <c r="H253" s="16" t="s">
        <v>11648</v>
      </c>
    </row>
    <row r="254" spans="1:8" x14ac:dyDescent="0.25">
      <c r="A254" t="s">
        <v>35</v>
      </c>
      <c r="B254">
        <v>8209</v>
      </c>
      <c r="C254" t="s">
        <v>1853</v>
      </c>
      <c r="D254" s="16">
        <v>9227</v>
      </c>
      <c r="E254" s="16">
        <v>440</v>
      </c>
      <c r="F254" s="16">
        <v>361</v>
      </c>
      <c r="G254" s="29">
        <v>0.82</v>
      </c>
      <c r="H254" s="16" t="s">
        <v>11647</v>
      </c>
    </row>
    <row r="255" spans="1:8" x14ac:dyDescent="0.25">
      <c r="A255" t="s">
        <v>207</v>
      </c>
      <c r="B255">
        <v>28046</v>
      </c>
      <c r="C255" t="s">
        <v>6738</v>
      </c>
      <c r="D255" s="16">
        <v>7547</v>
      </c>
      <c r="E255" s="16">
        <v>242</v>
      </c>
      <c r="F255" s="16">
        <v>198</v>
      </c>
      <c r="G255" s="29">
        <v>0.82</v>
      </c>
      <c r="H255" s="16" t="s">
        <v>11647</v>
      </c>
    </row>
    <row r="256" spans="1:8" x14ac:dyDescent="0.25">
      <c r="A256" t="s">
        <v>209</v>
      </c>
      <c r="B256">
        <v>29097</v>
      </c>
      <c r="C256" t="s">
        <v>7180</v>
      </c>
      <c r="D256" s="16">
        <v>5410</v>
      </c>
      <c r="E256" s="16">
        <v>250</v>
      </c>
      <c r="F256" s="16">
        <v>205</v>
      </c>
      <c r="G256" s="29">
        <v>0.82</v>
      </c>
      <c r="H256" s="16" t="s">
        <v>11647</v>
      </c>
    </row>
    <row r="257" spans="1:8" x14ac:dyDescent="0.25">
      <c r="A257" t="s">
        <v>219</v>
      </c>
      <c r="B257">
        <v>41045</v>
      </c>
      <c r="C257" t="s">
        <v>9117</v>
      </c>
      <c r="D257" s="16">
        <v>7923</v>
      </c>
      <c r="E257" s="16">
        <v>305</v>
      </c>
      <c r="F257" s="16">
        <v>250</v>
      </c>
      <c r="G257" s="29">
        <v>0.82</v>
      </c>
      <c r="H257" s="16" t="s">
        <v>11647</v>
      </c>
    </row>
    <row r="258" spans="1:8" x14ac:dyDescent="0.25">
      <c r="A258" t="s">
        <v>35</v>
      </c>
      <c r="B258">
        <v>8023</v>
      </c>
      <c r="C258" t="s">
        <v>1476</v>
      </c>
      <c r="D258" s="16">
        <v>10036</v>
      </c>
      <c r="E258" s="16">
        <v>213</v>
      </c>
      <c r="F258" s="16">
        <v>174</v>
      </c>
      <c r="G258" s="29">
        <v>0.81689999999999996</v>
      </c>
      <c r="H258" s="16" t="s">
        <v>11647</v>
      </c>
    </row>
    <row r="259" spans="1:8" x14ac:dyDescent="0.25">
      <c r="A259" t="s">
        <v>29</v>
      </c>
      <c r="B259">
        <v>3056</v>
      </c>
      <c r="C259" t="s">
        <v>532</v>
      </c>
      <c r="D259" s="16">
        <v>11411</v>
      </c>
      <c r="E259" s="16">
        <v>325</v>
      </c>
      <c r="F259" s="16">
        <v>265</v>
      </c>
      <c r="G259" s="29">
        <v>0.81499999999999995</v>
      </c>
      <c r="H259" s="16" t="s">
        <v>11647</v>
      </c>
    </row>
    <row r="260" spans="1:8" x14ac:dyDescent="0.25">
      <c r="A260" t="s">
        <v>35</v>
      </c>
      <c r="B260">
        <v>8120</v>
      </c>
      <c r="C260" t="s">
        <v>1689</v>
      </c>
      <c r="D260" s="16">
        <v>9815</v>
      </c>
      <c r="E260" s="16">
        <v>155</v>
      </c>
      <c r="F260" s="16">
        <v>126</v>
      </c>
      <c r="G260" s="29">
        <v>0.81289999999999996</v>
      </c>
      <c r="H260" s="16" t="s">
        <v>11647</v>
      </c>
    </row>
    <row r="261" spans="1:8" x14ac:dyDescent="0.25">
      <c r="A261" t="s">
        <v>195</v>
      </c>
      <c r="B261">
        <v>17118</v>
      </c>
      <c r="C261" t="s">
        <v>4002</v>
      </c>
      <c r="D261" s="16">
        <v>18651</v>
      </c>
      <c r="E261" s="16">
        <v>400</v>
      </c>
      <c r="F261" s="16">
        <v>324</v>
      </c>
      <c r="G261" s="29">
        <v>0.81</v>
      </c>
      <c r="H261" s="16" t="s">
        <v>11647</v>
      </c>
    </row>
    <row r="262" spans="1:8" x14ac:dyDescent="0.25">
      <c r="A262" t="s">
        <v>35</v>
      </c>
      <c r="B262">
        <v>8150</v>
      </c>
      <c r="C262" t="s">
        <v>1746</v>
      </c>
      <c r="D262" s="16">
        <v>350</v>
      </c>
      <c r="E262" s="16">
        <v>1467</v>
      </c>
      <c r="F262" s="16">
        <v>1188</v>
      </c>
      <c r="G262" s="29">
        <v>0.80979999999999996</v>
      </c>
      <c r="H262" s="16" t="s">
        <v>11839</v>
      </c>
    </row>
    <row r="263" spans="1:8" x14ac:dyDescent="0.25">
      <c r="A263" t="s">
        <v>35</v>
      </c>
      <c r="B263">
        <v>8187</v>
      </c>
      <c r="C263" t="s">
        <v>1812</v>
      </c>
      <c r="D263" s="16">
        <v>222177</v>
      </c>
      <c r="E263" s="16">
        <v>1467</v>
      </c>
      <c r="F263" s="16">
        <v>1188</v>
      </c>
      <c r="G263" s="29">
        <v>0.80979999999999996</v>
      </c>
      <c r="H263" s="16" t="s">
        <v>11648</v>
      </c>
    </row>
    <row r="264" spans="1:8" x14ac:dyDescent="0.25">
      <c r="A264" t="s">
        <v>219</v>
      </c>
      <c r="B264">
        <v>41089</v>
      </c>
      <c r="C264" t="s">
        <v>9206</v>
      </c>
      <c r="D264" s="16">
        <v>8625</v>
      </c>
      <c r="E264" s="16">
        <v>223</v>
      </c>
      <c r="F264" s="16">
        <v>180</v>
      </c>
      <c r="G264" s="29">
        <v>0.80549999999999999</v>
      </c>
      <c r="H264" s="16" t="s">
        <v>11647</v>
      </c>
    </row>
    <row r="265" spans="1:8" x14ac:dyDescent="0.25">
      <c r="A265" t="s">
        <v>225</v>
      </c>
      <c r="B265">
        <v>46202</v>
      </c>
      <c r="C265" t="s">
        <v>10592</v>
      </c>
      <c r="D265" s="16">
        <v>27056</v>
      </c>
      <c r="E265" s="16">
        <v>788</v>
      </c>
      <c r="F265" s="16">
        <v>632</v>
      </c>
      <c r="G265" s="29">
        <v>0.80200000000000005</v>
      </c>
      <c r="H265" s="16" t="s">
        <v>11647</v>
      </c>
    </row>
    <row r="266" spans="1:8" x14ac:dyDescent="0.25">
      <c r="A266" t="s">
        <v>29</v>
      </c>
      <c r="B266">
        <v>3063</v>
      </c>
      <c r="C266" t="s">
        <v>539</v>
      </c>
      <c r="D266" s="16">
        <v>46942</v>
      </c>
      <c r="E266" s="16">
        <v>1677</v>
      </c>
      <c r="F266" s="16">
        <v>1342</v>
      </c>
      <c r="G266" s="29">
        <v>0.8</v>
      </c>
      <c r="H266" s="16" t="s">
        <v>11647</v>
      </c>
    </row>
    <row r="267" spans="1:8" x14ac:dyDescent="0.25">
      <c r="A267" t="s">
        <v>33</v>
      </c>
      <c r="B267">
        <v>5019</v>
      </c>
      <c r="C267" t="s">
        <v>963</v>
      </c>
      <c r="D267" s="16">
        <v>58111</v>
      </c>
      <c r="E267" s="16">
        <v>131</v>
      </c>
      <c r="F267" s="16">
        <v>105</v>
      </c>
      <c r="G267" s="29">
        <v>0.8</v>
      </c>
      <c r="H267" s="16" t="s">
        <v>11648</v>
      </c>
    </row>
    <row r="268" spans="1:8" x14ac:dyDescent="0.25">
      <c r="A268" t="s">
        <v>35</v>
      </c>
      <c r="B268">
        <v>8016</v>
      </c>
      <c r="C268" t="s">
        <v>1458</v>
      </c>
      <c r="D268" s="16">
        <v>2182</v>
      </c>
      <c r="E268" s="16">
        <v>150</v>
      </c>
      <c r="F268" s="16">
        <v>120</v>
      </c>
      <c r="G268" s="29">
        <v>0.8</v>
      </c>
      <c r="H268" s="16" t="s">
        <v>11647</v>
      </c>
    </row>
    <row r="269" spans="1:8" x14ac:dyDescent="0.25">
      <c r="A269" t="s">
        <v>35</v>
      </c>
      <c r="B269">
        <v>8017</v>
      </c>
      <c r="C269" t="s">
        <v>1460</v>
      </c>
      <c r="D269" s="16">
        <v>4036</v>
      </c>
      <c r="E269" s="16">
        <v>300</v>
      </c>
      <c r="F269" s="16">
        <v>240</v>
      </c>
      <c r="G269" s="29">
        <v>0.8</v>
      </c>
      <c r="H269" s="16" t="s">
        <v>11647</v>
      </c>
    </row>
    <row r="270" spans="1:8" x14ac:dyDescent="0.25">
      <c r="A270" t="s">
        <v>35</v>
      </c>
      <c r="B270">
        <v>8020</v>
      </c>
      <c r="C270" t="s">
        <v>1468</v>
      </c>
      <c r="D270" s="16">
        <v>7462</v>
      </c>
      <c r="E270" s="16">
        <v>0</v>
      </c>
      <c r="F270" s="16">
        <v>0</v>
      </c>
      <c r="G270" s="29">
        <v>0.8</v>
      </c>
      <c r="H270" s="16" t="s">
        <v>11646</v>
      </c>
    </row>
    <row r="271" spans="1:8" x14ac:dyDescent="0.25">
      <c r="A271" t="s">
        <v>35</v>
      </c>
      <c r="B271">
        <v>8029</v>
      </c>
      <c r="C271" t="s">
        <v>1492</v>
      </c>
      <c r="D271" s="16">
        <v>5018</v>
      </c>
      <c r="E271" s="16">
        <v>400</v>
      </c>
      <c r="F271" s="16">
        <v>320</v>
      </c>
      <c r="G271" s="29">
        <v>0.8</v>
      </c>
      <c r="H271" s="16" t="s">
        <v>11647</v>
      </c>
    </row>
    <row r="272" spans="1:8" x14ac:dyDescent="0.25">
      <c r="A272" t="s">
        <v>35</v>
      </c>
      <c r="B272">
        <v>8061</v>
      </c>
      <c r="C272" t="s">
        <v>1559</v>
      </c>
      <c r="D272" s="16">
        <v>2347</v>
      </c>
      <c r="E272" s="16">
        <v>21</v>
      </c>
      <c r="F272" s="16">
        <v>17</v>
      </c>
      <c r="G272" s="29">
        <v>0.8</v>
      </c>
      <c r="H272" s="16" t="s">
        <v>11648</v>
      </c>
    </row>
    <row r="273" spans="1:8" x14ac:dyDescent="0.25">
      <c r="A273" t="s">
        <v>35</v>
      </c>
      <c r="B273">
        <v>8076</v>
      </c>
      <c r="C273" t="s">
        <v>1587</v>
      </c>
      <c r="D273" s="16">
        <v>22550</v>
      </c>
      <c r="E273" s="16">
        <v>280</v>
      </c>
      <c r="F273" s="16">
        <v>224</v>
      </c>
      <c r="G273" s="29">
        <v>0.8</v>
      </c>
      <c r="H273" s="16" t="s">
        <v>11647</v>
      </c>
    </row>
    <row r="274" spans="1:8" x14ac:dyDescent="0.25">
      <c r="A274" t="s">
        <v>35</v>
      </c>
      <c r="B274">
        <v>8091</v>
      </c>
      <c r="C274" t="s">
        <v>1623</v>
      </c>
      <c r="D274" s="16">
        <v>8098</v>
      </c>
      <c r="E274" s="16">
        <v>118</v>
      </c>
      <c r="F274" s="16">
        <v>94</v>
      </c>
      <c r="G274" s="29">
        <v>0.8</v>
      </c>
      <c r="H274" s="16" t="s">
        <v>11647</v>
      </c>
    </row>
    <row r="275" spans="1:8" x14ac:dyDescent="0.25">
      <c r="A275" t="s">
        <v>35</v>
      </c>
      <c r="B275">
        <v>8112</v>
      </c>
      <c r="C275" t="s">
        <v>1670</v>
      </c>
      <c r="D275" s="16">
        <v>21348</v>
      </c>
      <c r="E275" s="16">
        <v>73</v>
      </c>
      <c r="F275" s="16">
        <v>58</v>
      </c>
      <c r="G275" s="29">
        <v>0.8</v>
      </c>
      <c r="H275" s="16" t="s">
        <v>11648</v>
      </c>
    </row>
    <row r="276" spans="1:8" x14ac:dyDescent="0.25">
      <c r="A276" t="s">
        <v>35</v>
      </c>
      <c r="B276">
        <v>8157</v>
      </c>
      <c r="C276" t="s">
        <v>1757</v>
      </c>
      <c r="D276" s="16">
        <v>11825</v>
      </c>
      <c r="E276" s="16">
        <v>250</v>
      </c>
      <c r="F276" s="16">
        <v>200</v>
      </c>
      <c r="G276" s="29">
        <v>0.8</v>
      </c>
      <c r="H276" s="16" t="s">
        <v>11647</v>
      </c>
    </row>
    <row r="277" spans="1:8" x14ac:dyDescent="0.25">
      <c r="A277" t="s">
        <v>35</v>
      </c>
      <c r="B277">
        <v>8175</v>
      </c>
      <c r="C277" t="s">
        <v>1794</v>
      </c>
      <c r="D277" s="16">
        <v>4489</v>
      </c>
      <c r="E277" s="16">
        <v>137</v>
      </c>
      <c r="F277" s="16">
        <v>110</v>
      </c>
      <c r="G277" s="29">
        <v>0.8</v>
      </c>
      <c r="H277" s="16" t="s">
        <v>11647</v>
      </c>
    </row>
    <row r="278" spans="1:8" x14ac:dyDescent="0.25">
      <c r="A278" t="s">
        <v>35</v>
      </c>
      <c r="B278">
        <v>8179</v>
      </c>
      <c r="C278" t="s">
        <v>1800</v>
      </c>
      <c r="D278" s="16">
        <v>920</v>
      </c>
      <c r="E278" s="16">
        <v>100</v>
      </c>
      <c r="F278" s="16">
        <v>80</v>
      </c>
      <c r="G278" s="29">
        <v>0.8</v>
      </c>
      <c r="H278" s="16" t="s">
        <v>11647</v>
      </c>
    </row>
    <row r="279" spans="1:8" x14ac:dyDescent="0.25">
      <c r="A279" t="s">
        <v>35</v>
      </c>
      <c r="B279">
        <v>8262</v>
      </c>
      <c r="C279" t="s">
        <v>1906</v>
      </c>
      <c r="D279" s="16">
        <v>10131</v>
      </c>
      <c r="E279" s="16">
        <v>75</v>
      </c>
      <c r="F279" s="16">
        <v>60</v>
      </c>
      <c r="G279" s="29">
        <v>0.8</v>
      </c>
      <c r="H279" s="16" t="s">
        <v>11648</v>
      </c>
    </row>
    <row r="280" spans="1:8" x14ac:dyDescent="0.25">
      <c r="A280" t="s">
        <v>35</v>
      </c>
      <c r="B280">
        <v>8248</v>
      </c>
      <c r="C280" t="s">
        <v>1925</v>
      </c>
      <c r="D280" s="16">
        <v>7911</v>
      </c>
      <c r="E280" s="16">
        <v>330</v>
      </c>
      <c r="F280" s="16">
        <v>264</v>
      </c>
      <c r="G280" s="29">
        <v>0.8</v>
      </c>
      <c r="H280" s="16" t="s">
        <v>11647</v>
      </c>
    </row>
    <row r="281" spans="1:8" x14ac:dyDescent="0.25">
      <c r="A281" t="s">
        <v>35</v>
      </c>
      <c r="B281">
        <v>8276</v>
      </c>
      <c r="C281" t="s">
        <v>1967</v>
      </c>
      <c r="D281" s="16">
        <v>339</v>
      </c>
      <c r="E281" s="16">
        <v>12</v>
      </c>
      <c r="F281" s="16">
        <v>10</v>
      </c>
      <c r="G281" s="29">
        <v>0.8</v>
      </c>
      <c r="H281" s="16" t="s">
        <v>11647</v>
      </c>
    </row>
    <row r="282" spans="1:8" x14ac:dyDescent="0.25">
      <c r="A282" t="s">
        <v>35</v>
      </c>
      <c r="B282">
        <v>8214</v>
      </c>
      <c r="C282" t="s">
        <v>2032</v>
      </c>
      <c r="D282" s="16">
        <v>9281</v>
      </c>
      <c r="E282" s="16">
        <v>380</v>
      </c>
      <c r="F282" s="16">
        <v>304</v>
      </c>
      <c r="G282" s="29">
        <v>0.8</v>
      </c>
      <c r="H282" s="16" t="s">
        <v>11647</v>
      </c>
    </row>
    <row r="283" spans="1:8" x14ac:dyDescent="0.25">
      <c r="A283" t="s">
        <v>36</v>
      </c>
      <c r="B283">
        <v>48024</v>
      </c>
      <c r="C283" t="s">
        <v>2162</v>
      </c>
      <c r="D283" s="16">
        <v>1250</v>
      </c>
      <c r="E283" s="16">
        <v>0</v>
      </c>
      <c r="F283" s="16">
        <v>0</v>
      </c>
      <c r="G283" s="29">
        <v>0.8</v>
      </c>
      <c r="H283" s="16" t="s">
        <v>11646</v>
      </c>
    </row>
    <row r="284" spans="1:8" x14ac:dyDescent="0.25">
      <c r="A284" t="s">
        <v>41</v>
      </c>
      <c r="B284">
        <v>12002</v>
      </c>
      <c r="C284" t="s">
        <v>42</v>
      </c>
      <c r="D284" s="16">
        <v>131</v>
      </c>
      <c r="E284" s="16">
        <v>15</v>
      </c>
      <c r="F284" s="16">
        <v>12</v>
      </c>
      <c r="G284" s="29">
        <v>0.8</v>
      </c>
      <c r="H284" s="16" t="s">
        <v>11647</v>
      </c>
    </row>
    <row r="285" spans="1:8" x14ac:dyDescent="0.25">
      <c r="A285" t="s">
        <v>41</v>
      </c>
      <c r="B285">
        <v>12057</v>
      </c>
      <c r="C285" t="s">
        <v>103</v>
      </c>
      <c r="D285" s="16">
        <v>785</v>
      </c>
      <c r="E285" s="16">
        <v>21</v>
      </c>
      <c r="F285" s="16">
        <v>17</v>
      </c>
      <c r="G285" s="29">
        <v>0.8</v>
      </c>
      <c r="H285" s="16" t="s">
        <v>11647</v>
      </c>
    </row>
    <row r="286" spans="1:8" x14ac:dyDescent="0.25">
      <c r="A286" t="s">
        <v>41</v>
      </c>
      <c r="B286">
        <v>12128</v>
      </c>
      <c r="C286" t="s">
        <v>173</v>
      </c>
      <c r="D286" s="16">
        <v>1938</v>
      </c>
      <c r="E286" s="16">
        <v>0</v>
      </c>
      <c r="F286" s="16">
        <v>0</v>
      </c>
      <c r="G286" s="29">
        <v>0.8</v>
      </c>
      <c r="H286" s="16" t="s">
        <v>11646</v>
      </c>
    </row>
    <row r="287" spans="1:8" x14ac:dyDescent="0.25">
      <c r="A287" t="s">
        <v>190</v>
      </c>
      <c r="B287">
        <v>39043</v>
      </c>
      <c r="C287" t="s">
        <v>2947</v>
      </c>
      <c r="D287" s="16">
        <v>2311</v>
      </c>
      <c r="E287" s="16">
        <v>42</v>
      </c>
      <c r="F287" s="16">
        <v>34</v>
      </c>
      <c r="G287" s="29">
        <v>0.8</v>
      </c>
      <c r="H287" s="16" t="s">
        <v>11647</v>
      </c>
    </row>
    <row r="288" spans="1:8" x14ac:dyDescent="0.25">
      <c r="A288" t="s">
        <v>192</v>
      </c>
      <c r="B288">
        <v>14043</v>
      </c>
      <c r="C288" t="s">
        <v>3064</v>
      </c>
      <c r="D288" s="16">
        <v>9049</v>
      </c>
      <c r="E288" s="16">
        <v>51</v>
      </c>
      <c r="F288" s="16">
        <v>41</v>
      </c>
      <c r="G288" s="29">
        <v>0.8</v>
      </c>
      <c r="H288" s="16" t="s">
        <v>11648</v>
      </c>
    </row>
    <row r="289" spans="1:8" x14ac:dyDescent="0.25">
      <c r="A289" t="s">
        <v>193</v>
      </c>
      <c r="B289">
        <v>15082</v>
      </c>
      <c r="C289" t="s">
        <v>3257</v>
      </c>
      <c r="D289" s="16">
        <v>19045</v>
      </c>
      <c r="E289" s="16">
        <v>481</v>
      </c>
      <c r="F289" s="16">
        <v>385</v>
      </c>
      <c r="G289" s="29">
        <v>0.8</v>
      </c>
      <c r="H289" s="16" t="s">
        <v>11647</v>
      </c>
    </row>
    <row r="290" spans="1:8" x14ac:dyDescent="0.25">
      <c r="A290" t="s">
        <v>194</v>
      </c>
      <c r="B290">
        <v>16081</v>
      </c>
      <c r="C290" t="s">
        <v>3415</v>
      </c>
      <c r="D290" s="16">
        <v>55</v>
      </c>
      <c r="E290" s="16">
        <v>42</v>
      </c>
      <c r="F290" s="16">
        <v>34</v>
      </c>
      <c r="G290" s="29">
        <v>0.8</v>
      </c>
      <c r="H290" s="16" t="s">
        <v>11839</v>
      </c>
    </row>
    <row r="291" spans="1:8" x14ac:dyDescent="0.25">
      <c r="A291" t="s">
        <v>194</v>
      </c>
      <c r="B291">
        <v>16181</v>
      </c>
      <c r="C291" t="s">
        <v>3590</v>
      </c>
      <c r="D291" s="16">
        <v>54</v>
      </c>
      <c r="E291" s="16">
        <v>20</v>
      </c>
      <c r="F291" s="16">
        <v>16</v>
      </c>
      <c r="G291" s="29">
        <v>0.8</v>
      </c>
      <c r="H291" s="16" t="s">
        <v>11839</v>
      </c>
    </row>
    <row r="292" spans="1:8" x14ac:dyDescent="0.25">
      <c r="A292" t="s">
        <v>195</v>
      </c>
      <c r="B292">
        <v>17004</v>
      </c>
      <c r="C292" t="s">
        <v>3727</v>
      </c>
      <c r="D292" s="16">
        <v>830</v>
      </c>
      <c r="E292" s="16">
        <v>35</v>
      </c>
      <c r="F292" s="16">
        <v>28</v>
      </c>
      <c r="G292" s="29">
        <v>0.8</v>
      </c>
      <c r="H292" s="16" t="s">
        <v>11647</v>
      </c>
    </row>
    <row r="293" spans="1:8" x14ac:dyDescent="0.25">
      <c r="A293" t="s">
        <v>195</v>
      </c>
      <c r="B293">
        <v>17013</v>
      </c>
      <c r="C293" t="s">
        <v>3759</v>
      </c>
      <c r="D293" s="16">
        <v>4245</v>
      </c>
      <c r="E293" s="16">
        <v>430</v>
      </c>
      <c r="F293" s="16">
        <v>344</v>
      </c>
      <c r="G293" s="29">
        <v>0.8</v>
      </c>
      <c r="H293" s="16" t="s">
        <v>11647</v>
      </c>
    </row>
    <row r="294" spans="1:8" x14ac:dyDescent="0.25">
      <c r="A294" t="s">
        <v>195</v>
      </c>
      <c r="B294">
        <v>17095</v>
      </c>
      <c r="C294" t="s">
        <v>3956</v>
      </c>
      <c r="D294" s="16">
        <v>42600</v>
      </c>
      <c r="E294" s="16">
        <v>613</v>
      </c>
      <c r="F294" s="16">
        <v>490</v>
      </c>
      <c r="G294" s="29">
        <v>0.8</v>
      </c>
      <c r="H294" s="16" t="s">
        <v>11647</v>
      </c>
    </row>
    <row r="295" spans="1:8" x14ac:dyDescent="0.25">
      <c r="A295" t="s">
        <v>195</v>
      </c>
      <c r="B295">
        <v>17142</v>
      </c>
      <c r="C295" t="s">
        <v>4051</v>
      </c>
      <c r="D295" s="16">
        <v>4099</v>
      </c>
      <c r="E295" s="16">
        <v>104</v>
      </c>
      <c r="F295" s="16">
        <v>83</v>
      </c>
      <c r="G295" s="29">
        <v>0.8</v>
      </c>
      <c r="H295" s="16" t="s">
        <v>11647</v>
      </c>
    </row>
    <row r="296" spans="1:8" x14ac:dyDescent="0.25">
      <c r="A296" t="s">
        <v>195</v>
      </c>
      <c r="B296">
        <v>17230</v>
      </c>
      <c r="C296" t="s">
        <v>4244</v>
      </c>
      <c r="D296" s="16">
        <v>811</v>
      </c>
      <c r="E296" s="16">
        <v>50</v>
      </c>
      <c r="F296" s="16">
        <v>40</v>
      </c>
      <c r="G296" s="29">
        <v>0.8</v>
      </c>
      <c r="H296" s="16" t="s">
        <v>11647</v>
      </c>
    </row>
    <row r="297" spans="1:8" x14ac:dyDescent="0.25">
      <c r="A297" t="s">
        <v>198</v>
      </c>
      <c r="B297">
        <v>18138</v>
      </c>
      <c r="C297" t="s">
        <v>4703</v>
      </c>
      <c r="D297" s="16">
        <v>3127</v>
      </c>
      <c r="E297" s="16">
        <v>86</v>
      </c>
      <c r="F297" s="16">
        <v>69</v>
      </c>
      <c r="G297" s="29">
        <v>0.8</v>
      </c>
      <c r="H297" s="16" t="s">
        <v>11647</v>
      </c>
    </row>
    <row r="298" spans="1:8" x14ac:dyDescent="0.25">
      <c r="A298" t="s">
        <v>199</v>
      </c>
      <c r="B298">
        <v>19326</v>
      </c>
      <c r="C298" t="s">
        <v>5111</v>
      </c>
      <c r="D298" s="16">
        <v>5421</v>
      </c>
      <c r="E298" s="16">
        <v>120</v>
      </c>
      <c r="F298" s="16">
        <v>96</v>
      </c>
      <c r="G298" s="29">
        <v>0.8</v>
      </c>
      <c r="H298" s="16" t="s">
        <v>11647</v>
      </c>
    </row>
    <row r="299" spans="1:8" x14ac:dyDescent="0.25">
      <c r="A299" t="s">
        <v>205</v>
      </c>
      <c r="B299">
        <v>25051</v>
      </c>
      <c r="C299" t="s">
        <v>6108</v>
      </c>
      <c r="D299" s="16">
        <v>2260</v>
      </c>
      <c r="E299" s="16">
        <v>0</v>
      </c>
      <c r="F299" s="16">
        <v>0</v>
      </c>
      <c r="G299" s="29">
        <v>0.8</v>
      </c>
      <c r="H299" s="16" t="s">
        <v>11646</v>
      </c>
    </row>
    <row r="300" spans="1:8" x14ac:dyDescent="0.25">
      <c r="A300" t="s">
        <v>205</v>
      </c>
      <c r="B300">
        <v>25908</v>
      </c>
      <c r="C300" t="s">
        <v>6179</v>
      </c>
      <c r="D300" s="16">
        <v>243</v>
      </c>
      <c r="E300" s="16">
        <v>8</v>
      </c>
      <c r="F300" s="16">
        <v>6</v>
      </c>
      <c r="G300" s="29">
        <v>0.8</v>
      </c>
      <c r="H300" s="16" t="s">
        <v>11647</v>
      </c>
    </row>
    <row r="301" spans="1:8" x14ac:dyDescent="0.25">
      <c r="A301" t="s">
        <v>205</v>
      </c>
      <c r="B301">
        <v>25158</v>
      </c>
      <c r="C301" t="s">
        <v>6309</v>
      </c>
      <c r="D301" s="16">
        <v>2205</v>
      </c>
      <c r="E301" s="16">
        <v>115</v>
      </c>
      <c r="F301" s="16">
        <v>92</v>
      </c>
      <c r="G301" s="29">
        <v>0.8</v>
      </c>
      <c r="H301" s="16" t="s">
        <v>11647</v>
      </c>
    </row>
    <row r="302" spans="1:8" x14ac:dyDescent="0.25">
      <c r="A302" t="s">
        <v>206</v>
      </c>
      <c r="B302">
        <v>27019</v>
      </c>
      <c r="C302" t="s">
        <v>6568</v>
      </c>
      <c r="D302" s="16">
        <v>10198</v>
      </c>
      <c r="E302" s="16">
        <v>80</v>
      </c>
      <c r="F302" s="16">
        <v>64</v>
      </c>
      <c r="G302" s="29">
        <v>0.8</v>
      </c>
      <c r="H302" s="16" t="s">
        <v>11648</v>
      </c>
    </row>
    <row r="303" spans="1:8" x14ac:dyDescent="0.25">
      <c r="A303" t="s">
        <v>207</v>
      </c>
      <c r="B303">
        <v>28152</v>
      </c>
      <c r="C303" t="s">
        <v>6880</v>
      </c>
      <c r="D303" s="16">
        <v>25316</v>
      </c>
      <c r="E303" s="16">
        <v>432</v>
      </c>
      <c r="F303" s="16">
        <v>346</v>
      </c>
      <c r="G303" s="29">
        <v>0.8</v>
      </c>
      <c r="H303" s="16" t="s">
        <v>11647</v>
      </c>
    </row>
    <row r="304" spans="1:8" x14ac:dyDescent="0.25">
      <c r="A304" t="s">
        <v>211</v>
      </c>
      <c r="B304">
        <v>31016</v>
      </c>
      <c r="C304" t="s">
        <v>7264</v>
      </c>
      <c r="D304" s="16">
        <v>10641</v>
      </c>
      <c r="E304" s="16">
        <v>16</v>
      </c>
      <c r="F304" s="16">
        <v>13</v>
      </c>
      <c r="G304" s="29">
        <v>0.8</v>
      </c>
      <c r="H304" s="16" t="s">
        <v>11648</v>
      </c>
    </row>
    <row r="305" spans="1:8" x14ac:dyDescent="0.25">
      <c r="A305" t="s">
        <v>211</v>
      </c>
      <c r="B305">
        <v>31193</v>
      </c>
      <c r="C305" t="s">
        <v>7361</v>
      </c>
      <c r="D305" s="16">
        <v>1842</v>
      </c>
      <c r="E305" s="16">
        <v>40</v>
      </c>
      <c r="F305" s="16">
        <v>32</v>
      </c>
      <c r="G305" s="29">
        <v>0.8</v>
      </c>
      <c r="H305" s="16" t="s">
        <v>11647</v>
      </c>
    </row>
    <row r="306" spans="1:8" x14ac:dyDescent="0.25">
      <c r="A306" t="s">
        <v>211</v>
      </c>
      <c r="B306">
        <v>31243</v>
      </c>
      <c r="C306" t="s">
        <v>7590</v>
      </c>
      <c r="D306" s="16">
        <v>404</v>
      </c>
      <c r="E306" s="16">
        <v>150</v>
      </c>
      <c r="F306" s="16">
        <v>120</v>
      </c>
      <c r="G306" s="29">
        <v>0.8</v>
      </c>
      <c r="H306" s="16" t="s">
        <v>11839</v>
      </c>
    </row>
    <row r="307" spans="1:8" x14ac:dyDescent="0.25">
      <c r="A307" t="s">
        <v>222</v>
      </c>
      <c r="B307">
        <v>43036</v>
      </c>
      <c r="C307" t="s">
        <v>9552</v>
      </c>
      <c r="D307" s="16">
        <v>1321</v>
      </c>
      <c r="E307" s="16">
        <v>0</v>
      </c>
      <c r="F307" s="16">
        <v>0</v>
      </c>
      <c r="G307" s="29">
        <v>0.8</v>
      </c>
      <c r="H307" s="16" t="s">
        <v>11646</v>
      </c>
    </row>
    <row r="308" spans="1:8" x14ac:dyDescent="0.25">
      <c r="A308" t="s">
        <v>222</v>
      </c>
      <c r="B308">
        <v>43053</v>
      </c>
      <c r="C308" t="s">
        <v>9582</v>
      </c>
      <c r="D308" s="16">
        <v>222</v>
      </c>
      <c r="E308" s="16">
        <v>40</v>
      </c>
      <c r="F308" s="16">
        <v>32</v>
      </c>
      <c r="G308" s="29">
        <v>0.8</v>
      </c>
      <c r="H308" s="16" t="s">
        <v>11647</v>
      </c>
    </row>
    <row r="309" spans="1:8" x14ac:dyDescent="0.25">
      <c r="A309" t="s">
        <v>222</v>
      </c>
      <c r="B309">
        <v>43138</v>
      </c>
      <c r="C309" t="s">
        <v>9724</v>
      </c>
      <c r="D309" s="16">
        <v>3827</v>
      </c>
      <c r="E309" s="16">
        <v>135</v>
      </c>
      <c r="F309" s="16">
        <v>108</v>
      </c>
      <c r="G309" s="29">
        <v>0.8</v>
      </c>
      <c r="H309" s="16" t="s">
        <v>11647</v>
      </c>
    </row>
    <row r="310" spans="1:8" x14ac:dyDescent="0.25">
      <c r="A310" t="s">
        <v>222</v>
      </c>
      <c r="B310">
        <v>43171</v>
      </c>
      <c r="C310" t="s">
        <v>9786</v>
      </c>
      <c r="D310" s="16">
        <v>23826</v>
      </c>
      <c r="E310" s="16">
        <v>500</v>
      </c>
      <c r="F310" s="16">
        <v>400</v>
      </c>
      <c r="G310" s="29">
        <v>0.8</v>
      </c>
      <c r="H310" s="16" t="s">
        <v>11647</v>
      </c>
    </row>
    <row r="311" spans="1:8" x14ac:dyDescent="0.25">
      <c r="A311" t="s">
        <v>224</v>
      </c>
      <c r="B311">
        <v>45135</v>
      </c>
      <c r="C311" t="s">
        <v>10289</v>
      </c>
      <c r="D311" s="16">
        <v>4887</v>
      </c>
      <c r="E311" s="16">
        <v>0</v>
      </c>
      <c r="F311" s="16">
        <v>0</v>
      </c>
      <c r="G311" s="29">
        <v>0.8</v>
      </c>
      <c r="H311" s="16" t="s">
        <v>11646</v>
      </c>
    </row>
    <row r="312" spans="1:8" x14ac:dyDescent="0.25">
      <c r="A312" t="s">
        <v>225</v>
      </c>
      <c r="B312">
        <v>46005</v>
      </c>
      <c r="C312" t="s">
        <v>10377</v>
      </c>
      <c r="D312" s="16">
        <v>30022</v>
      </c>
      <c r="E312" s="16">
        <v>234</v>
      </c>
      <c r="F312" s="16">
        <v>187</v>
      </c>
      <c r="G312" s="29">
        <v>0.8</v>
      </c>
      <c r="H312" s="16" t="s">
        <v>11648</v>
      </c>
    </row>
    <row r="313" spans="1:8" x14ac:dyDescent="0.25">
      <c r="A313" t="s">
        <v>225</v>
      </c>
      <c r="B313">
        <v>46238</v>
      </c>
      <c r="C313" t="s">
        <v>10650</v>
      </c>
      <c r="D313" s="16">
        <v>17631</v>
      </c>
      <c r="E313" s="16">
        <v>242</v>
      </c>
      <c r="F313" s="16">
        <v>194</v>
      </c>
      <c r="G313" s="29">
        <v>0.8</v>
      </c>
      <c r="H313" s="16" t="s">
        <v>11647</v>
      </c>
    </row>
    <row r="314" spans="1:8" x14ac:dyDescent="0.25">
      <c r="A314" t="s">
        <v>226</v>
      </c>
      <c r="B314">
        <v>47076</v>
      </c>
      <c r="C314" t="s">
        <v>10781</v>
      </c>
      <c r="D314" s="16">
        <v>22907</v>
      </c>
      <c r="E314" s="16">
        <v>553</v>
      </c>
      <c r="F314" s="16">
        <v>442</v>
      </c>
      <c r="G314" s="29">
        <v>0.8</v>
      </c>
      <c r="H314" s="16" t="s">
        <v>11647</v>
      </c>
    </row>
    <row r="315" spans="1:8" x14ac:dyDescent="0.25">
      <c r="A315" t="s">
        <v>228</v>
      </c>
      <c r="B315">
        <v>50235</v>
      </c>
      <c r="C315" t="s">
        <v>11536</v>
      </c>
      <c r="D315" s="16">
        <v>3409</v>
      </c>
      <c r="E315" s="16">
        <v>100</v>
      </c>
      <c r="F315" s="16">
        <v>80</v>
      </c>
      <c r="G315" s="29">
        <v>0.8</v>
      </c>
      <c r="H315" s="16" t="s">
        <v>11647</v>
      </c>
    </row>
    <row r="316" spans="1:8" x14ac:dyDescent="0.25">
      <c r="A316" t="s">
        <v>35</v>
      </c>
      <c r="B316">
        <v>8072</v>
      </c>
      <c r="C316" t="s">
        <v>1582</v>
      </c>
      <c r="D316" s="16">
        <v>15726</v>
      </c>
      <c r="E316" s="16">
        <v>1291</v>
      </c>
      <c r="F316" s="16">
        <v>1023</v>
      </c>
      <c r="G316" s="29">
        <v>0.79239999999999999</v>
      </c>
      <c r="H316" s="16" t="s">
        <v>11647</v>
      </c>
    </row>
    <row r="317" spans="1:8" x14ac:dyDescent="0.25">
      <c r="A317" t="s">
        <v>35</v>
      </c>
      <c r="B317">
        <v>8244</v>
      </c>
      <c r="C317" t="s">
        <v>1915</v>
      </c>
      <c r="D317" s="16">
        <v>8335</v>
      </c>
      <c r="E317" s="16">
        <v>467</v>
      </c>
      <c r="F317" s="16">
        <v>369</v>
      </c>
      <c r="G317" s="29">
        <v>0.79</v>
      </c>
      <c r="H317" s="16" t="s">
        <v>11647</v>
      </c>
    </row>
    <row r="318" spans="1:8" x14ac:dyDescent="0.25">
      <c r="A318" t="s">
        <v>195</v>
      </c>
      <c r="B318">
        <v>17119</v>
      </c>
      <c r="C318" t="s">
        <v>4004</v>
      </c>
      <c r="D318" s="16">
        <v>136</v>
      </c>
      <c r="E318" s="16">
        <v>14</v>
      </c>
      <c r="F318" s="16">
        <v>11</v>
      </c>
      <c r="G318" s="29">
        <v>0.78569999999999995</v>
      </c>
      <c r="H318" s="16" t="s">
        <v>11647</v>
      </c>
    </row>
    <row r="319" spans="1:8" x14ac:dyDescent="0.25">
      <c r="A319" t="s">
        <v>195</v>
      </c>
      <c r="B319">
        <v>17067</v>
      </c>
      <c r="C319" t="s">
        <v>3887</v>
      </c>
      <c r="D319" s="16">
        <v>1145</v>
      </c>
      <c r="E319" s="16">
        <v>65</v>
      </c>
      <c r="F319" s="16">
        <v>51</v>
      </c>
      <c r="G319" s="29">
        <v>0.78459999999999996</v>
      </c>
      <c r="H319" s="16" t="s">
        <v>11647</v>
      </c>
    </row>
    <row r="320" spans="1:8" x14ac:dyDescent="0.25">
      <c r="A320" t="s">
        <v>35</v>
      </c>
      <c r="B320">
        <v>8001</v>
      </c>
      <c r="C320" t="s">
        <v>1421</v>
      </c>
      <c r="D320" s="16">
        <v>13014</v>
      </c>
      <c r="E320" s="16">
        <v>344</v>
      </c>
      <c r="F320" s="16">
        <v>269</v>
      </c>
      <c r="G320" s="29">
        <v>0.78200000000000003</v>
      </c>
      <c r="H320" s="16" t="s">
        <v>11647</v>
      </c>
    </row>
    <row r="321" spans="1:8" x14ac:dyDescent="0.25">
      <c r="A321" t="s">
        <v>35</v>
      </c>
      <c r="B321">
        <v>8210</v>
      </c>
      <c r="C321" t="s">
        <v>1848</v>
      </c>
      <c r="D321" s="16">
        <v>6661</v>
      </c>
      <c r="E321" s="16">
        <v>336</v>
      </c>
      <c r="F321" s="16">
        <v>262</v>
      </c>
      <c r="G321" s="29">
        <v>0.78</v>
      </c>
      <c r="H321" s="16" t="s">
        <v>11647</v>
      </c>
    </row>
    <row r="322" spans="1:8" x14ac:dyDescent="0.25">
      <c r="A322" t="s">
        <v>195</v>
      </c>
      <c r="B322">
        <v>17114</v>
      </c>
      <c r="C322" t="s">
        <v>3993</v>
      </c>
      <c r="D322" s="16">
        <v>38822</v>
      </c>
      <c r="E322" s="16">
        <v>120</v>
      </c>
      <c r="F322" s="16">
        <v>94</v>
      </c>
      <c r="G322" s="29">
        <v>0.78</v>
      </c>
      <c r="H322" s="16" t="s">
        <v>11648</v>
      </c>
    </row>
    <row r="323" spans="1:8" x14ac:dyDescent="0.25">
      <c r="A323" t="s">
        <v>207</v>
      </c>
      <c r="B323">
        <v>28017</v>
      </c>
      <c r="C323" t="s">
        <v>6704</v>
      </c>
      <c r="D323" s="16">
        <v>1943</v>
      </c>
      <c r="E323" s="16">
        <v>530</v>
      </c>
      <c r="F323" s="16">
        <v>413</v>
      </c>
      <c r="G323" s="29">
        <v>0.78</v>
      </c>
      <c r="H323" s="16" t="s">
        <v>11839</v>
      </c>
    </row>
    <row r="324" spans="1:8" x14ac:dyDescent="0.25">
      <c r="A324" t="s">
        <v>207</v>
      </c>
      <c r="B324">
        <v>28123</v>
      </c>
      <c r="C324" t="s">
        <v>6842</v>
      </c>
      <c r="D324" s="16">
        <v>101949</v>
      </c>
      <c r="E324" s="16">
        <v>515</v>
      </c>
      <c r="F324" s="16">
        <v>402</v>
      </c>
      <c r="G324" s="29">
        <v>0.78</v>
      </c>
      <c r="H324" s="16" t="s">
        <v>11648</v>
      </c>
    </row>
    <row r="325" spans="1:8" x14ac:dyDescent="0.25">
      <c r="A325" t="s">
        <v>205</v>
      </c>
      <c r="B325">
        <v>25002</v>
      </c>
      <c r="C325" t="s">
        <v>6017</v>
      </c>
      <c r="D325" s="16">
        <v>602</v>
      </c>
      <c r="E325" s="16">
        <v>9</v>
      </c>
      <c r="F325" s="16">
        <v>7</v>
      </c>
      <c r="G325" s="29">
        <v>0.77769999999999995</v>
      </c>
      <c r="H325" s="16" t="s">
        <v>11647</v>
      </c>
    </row>
    <row r="326" spans="1:8" x14ac:dyDescent="0.25">
      <c r="A326" t="s">
        <v>35</v>
      </c>
      <c r="B326">
        <v>8198</v>
      </c>
      <c r="C326" t="s">
        <v>1830</v>
      </c>
      <c r="D326" s="16">
        <v>6668</v>
      </c>
      <c r="E326" s="16">
        <v>229</v>
      </c>
      <c r="F326" s="16">
        <v>177</v>
      </c>
      <c r="G326" s="29">
        <v>0.77300000000000002</v>
      </c>
      <c r="H326" s="16" t="s">
        <v>11647</v>
      </c>
    </row>
    <row r="327" spans="1:8" x14ac:dyDescent="0.25">
      <c r="A327" t="s">
        <v>216</v>
      </c>
      <c r="B327">
        <v>37117</v>
      </c>
      <c r="C327" t="s">
        <v>8303</v>
      </c>
      <c r="D327" s="16">
        <v>2209</v>
      </c>
      <c r="E327" s="16">
        <v>112</v>
      </c>
      <c r="F327" s="16">
        <v>86</v>
      </c>
      <c r="G327" s="29">
        <v>0.77</v>
      </c>
      <c r="H327" s="16" t="s">
        <v>11647</v>
      </c>
    </row>
    <row r="328" spans="1:8" x14ac:dyDescent="0.25">
      <c r="A328" t="s">
        <v>225</v>
      </c>
      <c r="B328">
        <v>46034</v>
      </c>
      <c r="C328" t="s">
        <v>10413</v>
      </c>
      <c r="D328" s="16">
        <v>2643</v>
      </c>
      <c r="E328" s="16">
        <v>30</v>
      </c>
      <c r="F328" s="16">
        <v>23</v>
      </c>
      <c r="G328" s="29">
        <v>0.77</v>
      </c>
      <c r="H328" s="16" t="s">
        <v>11647</v>
      </c>
    </row>
    <row r="329" spans="1:8" x14ac:dyDescent="0.25">
      <c r="A329" t="s">
        <v>41</v>
      </c>
      <c r="B329">
        <v>12040</v>
      </c>
      <c r="C329" t="s">
        <v>88</v>
      </c>
      <c r="D329" s="16">
        <v>180379</v>
      </c>
      <c r="E329" s="16">
        <v>2528</v>
      </c>
      <c r="F329" s="16">
        <v>1943</v>
      </c>
      <c r="G329" s="29">
        <v>0.76859999999999995</v>
      </c>
      <c r="H329" s="16" t="s">
        <v>11647</v>
      </c>
    </row>
    <row r="330" spans="1:8" x14ac:dyDescent="0.25">
      <c r="A330" t="s">
        <v>195</v>
      </c>
      <c r="B330">
        <v>17056</v>
      </c>
      <c r="C330" t="s">
        <v>3860</v>
      </c>
      <c r="D330" s="16">
        <v>2390</v>
      </c>
      <c r="E330" s="16">
        <v>89</v>
      </c>
      <c r="F330" s="16">
        <v>68</v>
      </c>
      <c r="G330" s="29">
        <v>0.76400000000000001</v>
      </c>
      <c r="H330" s="16" t="s">
        <v>11647</v>
      </c>
    </row>
    <row r="331" spans="1:8" x14ac:dyDescent="0.25">
      <c r="A331" t="s">
        <v>35</v>
      </c>
      <c r="B331">
        <v>8123</v>
      </c>
      <c r="C331" t="s">
        <v>1696</v>
      </c>
      <c r="D331" s="16">
        <v>26948</v>
      </c>
      <c r="E331" s="16">
        <v>327</v>
      </c>
      <c r="F331" s="16">
        <v>249</v>
      </c>
      <c r="G331" s="29">
        <v>0.76</v>
      </c>
      <c r="H331" s="16" t="s">
        <v>11647</v>
      </c>
    </row>
    <row r="332" spans="1:8" x14ac:dyDescent="0.25">
      <c r="A332" t="s">
        <v>29</v>
      </c>
      <c r="B332">
        <v>3133</v>
      </c>
      <c r="C332" t="s">
        <v>623</v>
      </c>
      <c r="D332" s="16">
        <v>94803</v>
      </c>
      <c r="E332" s="16">
        <v>2002</v>
      </c>
      <c r="F332" s="16">
        <v>1516</v>
      </c>
      <c r="G332" s="29">
        <v>0.75739999999999996</v>
      </c>
      <c r="H332" s="16" t="s">
        <v>11647</v>
      </c>
    </row>
    <row r="333" spans="1:8" x14ac:dyDescent="0.25">
      <c r="A333" t="s">
        <v>35</v>
      </c>
      <c r="B333">
        <v>8015</v>
      </c>
      <c r="C333" t="s">
        <v>1454</v>
      </c>
      <c r="D333" s="16">
        <v>227083</v>
      </c>
      <c r="E333" s="16">
        <v>1280</v>
      </c>
      <c r="F333" s="16">
        <v>960</v>
      </c>
      <c r="G333" s="29">
        <v>0.75</v>
      </c>
      <c r="H333" s="16" t="s">
        <v>11648</v>
      </c>
    </row>
    <row r="334" spans="1:8" x14ac:dyDescent="0.25">
      <c r="A334" t="s">
        <v>35</v>
      </c>
      <c r="B334">
        <v>8018</v>
      </c>
      <c r="C334" t="s">
        <v>1462</v>
      </c>
      <c r="D334" s="16">
        <v>3328</v>
      </c>
      <c r="E334" s="16">
        <v>140</v>
      </c>
      <c r="F334" s="16">
        <v>105</v>
      </c>
      <c r="G334" s="29">
        <v>0.75</v>
      </c>
      <c r="H334" s="16" t="s">
        <v>11647</v>
      </c>
    </row>
    <row r="335" spans="1:8" x14ac:dyDescent="0.25">
      <c r="A335" t="s">
        <v>35</v>
      </c>
      <c r="B335">
        <v>8101</v>
      </c>
      <c r="C335" t="s">
        <v>1643</v>
      </c>
      <c r="D335" s="16">
        <v>279993</v>
      </c>
      <c r="E335" s="16">
        <v>775</v>
      </c>
      <c r="F335" s="16">
        <v>581</v>
      </c>
      <c r="G335" s="29">
        <v>0.75</v>
      </c>
      <c r="H335" s="16" t="s">
        <v>11648</v>
      </c>
    </row>
    <row r="336" spans="1:8" x14ac:dyDescent="0.25">
      <c r="A336" t="s">
        <v>35</v>
      </c>
      <c r="B336">
        <v>8107</v>
      </c>
      <c r="C336" t="s">
        <v>1656</v>
      </c>
      <c r="D336" s="16">
        <v>16253</v>
      </c>
      <c r="E336" s="16">
        <v>750</v>
      </c>
      <c r="F336" s="16">
        <v>562</v>
      </c>
      <c r="G336" s="29">
        <v>0.75</v>
      </c>
      <c r="H336" s="16" t="s">
        <v>11647</v>
      </c>
    </row>
    <row r="337" spans="1:8" x14ac:dyDescent="0.25">
      <c r="A337" t="s">
        <v>35</v>
      </c>
      <c r="B337">
        <v>8122</v>
      </c>
      <c r="C337" t="s">
        <v>1693</v>
      </c>
      <c r="D337" s="16">
        <v>2637</v>
      </c>
      <c r="E337" s="16">
        <v>613</v>
      </c>
      <c r="F337" s="16">
        <v>460</v>
      </c>
      <c r="G337" s="29">
        <v>0.75</v>
      </c>
      <c r="H337" s="16" t="s">
        <v>11839</v>
      </c>
    </row>
    <row r="338" spans="1:8" x14ac:dyDescent="0.25">
      <c r="A338" t="s">
        <v>35</v>
      </c>
      <c r="B338">
        <v>8197</v>
      </c>
      <c r="C338" t="s">
        <v>1828</v>
      </c>
      <c r="D338" s="16">
        <v>11933</v>
      </c>
      <c r="E338" s="16">
        <v>317</v>
      </c>
      <c r="F338" s="16">
        <v>238</v>
      </c>
      <c r="G338" s="29">
        <v>0.75</v>
      </c>
      <c r="H338" s="16" t="s">
        <v>11647</v>
      </c>
    </row>
    <row r="339" spans="1:8" x14ac:dyDescent="0.25">
      <c r="A339" t="s">
        <v>35</v>
      </c>
      <c r="B339">
        <v>8223</v>
      </c>
      <c r="C339" t="s">
        <v>1870</v>
      </c>
      <c r="D339" s="16">
        <v>2586</v>
      </c>
      <c r="E339" s="16">
        <v>62</v>
      </c>
      <c r="F339" s="16">
        <v>46</v>
      </c>
      <c r="G339" s="29">
        <v>0.75</v>
      </c>
      <c r="H339" s="16" t="s">
        <v>11647</v>
      </c>
    </row>
    <row r="340" spans="1:8" x14ac:dyDescent="0.25">
      <c r="A340" t="s">
        <v>35</v>
      </c>
      <c r="B340">
        <v>8235</v>
      </c>
      <c r="C340" t="s">
        <v>1893</v>
      </c>
      <c r="D340" s="16">
        <v>5834</v>
      </c>
      <c r="E340" s="16">
        <v>170</v>
      </c>
      <c r="F340" s="16">
        <v>128</v>
      </c>
      <c r="G340" s="29">
        <v>0.75</v>
      </c>
      <c r="H340" s="16" t="s">
        <v>11647</v>
      </c>
    </row>
    <row r="341" spans="1:8" x14ac:dyDescent="0.25">
      <c r="A341" t="s">
        <v>35</v>
      </c>
      <c r="B341">
        <v>8246</v>
      </c>
      <c r="C341" t="s">
        <v>1920</v>
      </c>
      <c r="D341" s="16">
        <v>2308</v>
      </c>
      <c r="E341" s="16">
        <v>115</v>
      </c>
      <c r="F341" s="16">
        <v>86</v>
      </c>
      <c r="G341" s="29">
        <v>0.75</v>
      </c>
      <c r="H341" s="16" t="s">
        <v>11647</v>
      </c>
    </row>
    <row r="342" spans="1:8" x14ac:dyDescent="0.25">
      <c r="A342" t="s">
        <v>35</v>
      </c>
      <c r="B342">
        <v>8289</v>
      </c>
      <c r="C342" t="s">
        <v>1993</v>
      </c>
      <c r="D342" s="16">
        <v>6155</v>
      </c>
      <c r="E342" s="16">
        <v>200</v>
      </c>
      <c r="F342" s="16">
        <v>150</v>
      </c>
      <c r="G342" s="29">
        <v>0.75</v>
      </c>
      <c r="H342" s="16" t="s">
        <v>11647</v>
      </c>
    </row>
    <row r="343" spans="1:8" x14ac:dyDescent="0.25">
      <c r="A343" t="s">
        <v>35</v>
      </c>
      <c r="B343">
        <v>8302</v>
      </c>
      <c r="C343" t="s">
        <v>2025</v>
      </c>
      <c r="D343" s="16">
        <v>12844</v>
      </c>
      <c r="E343" s="16">
        <v>36</v>
      </c>
      <c r="F343" s="16">
        <v>27</v>
      </c>
      <c r="G343" s="29">
        <v>0.75</v>
      </c>
      <c r="H343" s="16" t="s">
        <v>11648</v>
      </c>
    </row>
    <row r="344" spans="1:8" x14ac:dyDescent="0.25">
      <c r="A344" t="s">
        <v>36</v>
      </c>
      <c r="B344">
        <v>48020</v>
      </c>
      <c r="C344" t="s">
        <v>2072</v>
      </c>
      <c r="D344" s="16">
        <v>348089</v>
      </c>
      <c r="E344" s="16">
        <v>956</v>
      </c>
      <c r="F344" s="16">
        <v>717</v>
      </c>
      <c r="G344" s="29">
        <v>0.75</v>
      </c>
      <c r="H344" s="16" t="s">
        <v>11648</v>
      </c>
    </row>
    <row r="345" spans="1:8" x14ac:dyDescent="0.25">
      <c r="A345" t="s">
        <v>195</v>
      </c>
      <c r="B345">
        <v>17155</v>
      </c>
      <c r="C345" t="s">
        <v>4085</v>
      </c>
      <c r="D345" s="16">
        <v>33904</v>
      </c>
      <c r="E345" s="16">
        <v>150</v>
      </c>
      <c r="F345" s="16">
        <v>112</v>
      </c>
      <c r="G345" s="29">
        <v>0.75</v>
      </c>
      <c r="H345" s="16" t="s">
        <v>11648</v>
      </c>
    </row>
    <row r="346" spans="1:8" x14ac:dyDescent="0.25">
      <c r="A346" t="s">
        <v>195</v>
      </c>
      <c r="B346">
        <v>17172</v>
      </c>
      <c r="C346" t="s">
        <v>4126</v>
      </c>
      <c r="D346" s="16">
        <v>706</v>
      </c>
      <c r="E346" s="16">
        <v>150</v>
      </c>
      <c r="F346" s="16">
        <v>112</v>
      </c>
      <c r="G346" s="29">
        <v>0.75</v>
      </c>
      <c r="H346" s="16" t="s">
        <v>11839</v>
      </c>
    </row>
    <row r="347" spans="1:8" x14ac:dyDescent="0.25">
      <c r="A347" t="s">
        <v>196</v>
      </c>
      <c r="B347">
        <v>20005</v>
      </c>
      <c r="C347" t="s">
        <v>4257</v>
      </c>
      <c r="D347" s="16">
        <v>1812</v>
      </c>
      <c r="E347" s="16">
        <v>40</v>
      </c>
      <c r="F347" s="16">
        <v>30</v>
      </c>
      <c r="G347" s="29">
        <v>0.75</v>
      </c>
      <c r="H347" s="16" t="s">
        <v>11647</v>
      </c>
    </row>
    <row r="348" spans="1:8" x14ac:dyDescent="0.25">
      <c r="A348" t="s">
        <v>198</v>
      </c>
      <c r="B348">
        <v>18048</v>
      </c>
      <c r="C348" t="s">
        <v>4594</v>
      </c>
      <c r="D348" s="16">
        <v>3714</v>
      </c>
      <c r="E348" s="16">
        <v>100</v>
      </c>
      <c r="F348" s="16">
        <v>75</v>
      </c>
      <c r="G348" s="29">
        <v>0.75</v>
      </c>
      <c r="H348" s="16" t="s">
        <v>11647</v>
      </c>
    </row>
    <row r="349" spans="1:8" x14ac:dyDescent="0.25">
      <c r="A349" t="s">
        <v>198</v>
      </c>
      <c r="B349">
        <v>18112</v>
      </c>
      <c r="C349" t="s">
        <v>4678</v>
      </c>
      <c r="D349" s="16">
        <v>138</v>
      </c>
      <c r="E349" s="16">
        <v>8</v>
      </c>
      <c r="F349" s="16">
        <v>6</v>
      </c>
      <c r="G349" s="29">
        <v>0.75</v>
      </c>
      <c r="H349" s="16" t="s">
        <v>11647</v>
      </c>
    </row>
    <row r="350" spans="1:8" x14ac:dyDescent="0.25">
      <c r="A350" t="s">
        <v>199</v>
      </c>
      <c r="B350">
        <v>19058</v>
      </c>
      <c r="C350" t="s">
        <v>4848</v>
      </c>
      <c r="D350" s="16">
        <v>11329</v>
      </c>
      <c r="E350" s="16">
        <v>150</v>
      </c>
      <c r="F350" s="16">
        <v>112</v>
      </c>
      <c r="G350" s="29">
        <v>0.75</v>
      </c>
      <c r="H350" s="16" t="s">
        <v>11647</v>
      </c>
    </row>
    <row r="351" spans="1:8" x14ac:dyDescent="0.25">
      <c r="A351" t="s">
        <v>205</v>
      </c>
      <c r="B351">
        <v>25071</v>
      </c>
      <c r="C351" t="s">
        <v>6144</v>
      </c>
      <c r="D351" s="16">
        <v>39</v>
      </c>
      <c r="E351" s="16">
        <v>30</v>
      </c>
      <c r="F351" s="16">
        <v>22</v>
      </c>
      <c r="G351" s="29">
        <v>0.75</v>
      </c>
      <c r="H351" s="16" t="s">
        <v>11839</v>
      </c>
    </row>
    <row r="352" spans="1:8" x14ac:dyDescent="0.25">
      <c r="A352" t="s">
        <v>205</v>
      </c>
      <c r="B352">
        <v>25171</v>
      </c>
      <c r="C352" t="s">
        <v>6329</v>
      </c>
      <c r="D352" s="16">
        <v>3015</v>
      </c>
      <c r="E352" s="16">
        <v>280</v>
      </c>
      <c r="F352" s="16">
        <v>210</v>
      </c>
      <c r="G352" s="29">
        <v>0.75</v>
      </c>
      <c r="H352" s="16" t="s">
        <v>11647</v>
      </c>
    </row>
    <row r="353" spans="1:8" x14ac:dyDescent="0.25">
      <c r="A353" t="s">
        <v>205</v>
      </c>
      <c r="B353">
        <v>25191</v>
      </c>
      <c r="C353" t="s">
        <v>6369</v>
      </c>
      <c r="D353" s="16">
        <v>379</v>
      </c>
      <c r="E353" s="16">
        <v>75</v>
      </c>
      <c r="F353" s="16">
        <v>56</v>
      </c>
      <c r="G353" s="29">
        <v>0.75</v>
      </c>
      <c r="H353" s="16" t="s">
        <v>11647</v>
      </c>
    </row>
    <row r="354" spans="1:8" x14ac:dyDescent="0.25">
      <c r="A354" t="s">
        <v>209</v>
      </c>
      <c r="B354">
        <v>29030</v>
      </c>
      <c r="C354" t="s">
        <v>6997</v>
      </c>
      <c r="D354" s="16">
        <v>941</v>
      </c>
      <c r="E354" s="16">
        <v>53</v>
      </c>
      <c r="F354" s="16">
        <v>40</v>
      </c>
      <c r="G354" s="29">
        <v>0.75</v>
      </c>
      <c r="H354" s="16" t="s">
        <v>11647</v>
      </c>
    </row>
    <row r="355" spans="1:8" x14ac:dyDescent="0.25">
      <c r="A355" t="s">
        <v>214</v>
      </c>
      <c r="B355">
        <v>34088</v>
      </c>
      <c r="C355" t="s">
        <v>7955</v>
      </c>
      <c r="D355" s="16">
        <v>393</v>
      </c>
      <c r="E355" s="16">
        <v>20</v>
      </c>
      <c r="F355" s="16">
        <v>15</v>
      </c>
      <c r="G355" s="29">
        <v>0.75</v>
      </c>
      <c r="H355" s="16" t="s">
        <v>11647</v>
      </c>
    </row>
    <row r="356" spans="1:8" x14ac:dyDescent="0.25">
      <c r="A356" t="s">
        <v>222</v>
      </c>
      <c r="B356">
        <v>43903</v>
      </c>
      <c r="C356" t="s">
        <v>9555</v>
      </c>
      <c r="D356" s="16">
        <v>3392</v>
      </c>
      <c r="E356" s="16">
        <v>17</v>
      </c>
      <c r="F356" s="16">
        <v>13</v>
      </c>
      <c r="G356" s="29">
        <v>0.74650000000000005</v>
      </c>
      <c r="H356" s="16" t="s">
        <v>11648</v>
      </c>
    </row>
    <row r="357" spans="1:8" x14ac:dyDescent="0.25">
      <c r="A357" t="s">
        <v>35</v>
      </c>
      <c r="B357">
        <v>8047</v>
      </c>
      <c r="C357" t="s">
        <v>1531</v>
      </c>
      <c r="D357" s="16">
        <v>4574</v>
      </c>
      <c r="E357" s="16">
        <v>77</v>
      </c>
      <c r="F357" s="16">
        <v>57</v>
      </c>
      <c r="G357" s="29">
        <v>0.74</v>
      </c>
      <c r="H357" s="16" t="s">
        <v>11647</v>
      </c>
    </row>
    <row r="358" spans="1:8" x14ac:dyDescent="0.25">
      <c r="A358" t="s">
        <v>195</v>
      </c>
      <c r="B358">
        <v>17103</v>
      </c>
      <c r="C358" t="s">
        <v>3964</v>
      </c>
      <c r="D358" s="16">
        <v>7962</v>
      </c>
      <c r="E358" s="16">
        <v>373</v>
      </c>
      <c r="F358" s="16">
        <v>276</v>
      </c>
      <c r="G358" s="29">
        <v>0.74</v>
      </c>
      <c r="H358" s="16" t="s">
        <v>11647</v>
      </c>
    </row>
    <row r="359" spans="1:8" x14ac:dyDescent="0.25">
      <c r="A359" t="s">
        <v>195</v>
      </c>
      <c r="B359">
        <v>17199</v>
      </c>
      <c r="C359" t="s">
        <v>4175</v>
      </c>
      <c r="D359" s="16">
        <v>12521</v>
      </c>
      <c r="E359" s="16">
        <v>852</v>
      </c>
      <c r="F359" s="16">
        <v>630</v>
      </c>
      <c r="G359" s="29">
        <v>0.74</v>
      </c>
      <c r="H359" s="16" t="s">
        <v>11647</v>
      </c>
    </row>
    <row r="360" spans="1:8" x14ac:dyDescent="0.25">
      <c r="A360" t="s">
        <v>201</v>
      </c>
      <c r="B360">
        <v>22084</v>
      </c>
      <c r="C360" t="s">
        <v>5340</v>
      </c>
      <c r="D360" s="16">
        <v>868</v>
      </c>
      <c r="E360" s="16">
        <v>74</v>
      </c>
      <c r="F360" s="16">
        <v>55</v>
      </c>
      <c r="G360" s="29">
        <v>0.74</v>
      </c>
      <c r="H360" s="16" t="s">
        <v>11647</v>
      </c>
    </row>
    <row r="361" spans="1:8" x14ac:dyDescent="0.25">
      <c r="A361" t="s">
        <v>209</v>
      </c>
      <c r="B361">
        <v>29032</v>
      </c>
      <c r="C361" t="s">
        <v>7002</v>
      </c>
      <c r="D361" s="16">
        <v>8499</v>
      </c>
      <c r="E361" s="16">
        <v>210</v>
      </c>
      <c r="F361" s="16">
        <v>155</v>
      </c>
      <c r="G361" s="29">
        <v>0.73799999999999999</v>
      </c>
      <c r="H361" s="16" t="s">
        <v>11647</v>
      </c>
    </row>
    <row r="362" spans="1:8" x14ac:dyDescent="0.25">
      <c r="A362" t="s">
        <v>35</v>
      </c>
      <c r="B362">
        <v>8106</v>
      </c>
      <c r="C362" t="s">
        <v>1661</v>
      </c>
      <c r="D362" s="16">
        <v>10740</v>
      </c>
      <c r="E362" s="16">
        <v>300</v>
      </c>
      <c r="F362" s="16">
        <v>219</v>
      </c>
      <c r="G362" s="29">
        <v>0.73</v>
      </c>
      <c r="H362" s="16" t="s">
        <v>11647</v>
      </c>
    </row>
    <row r="363" spans="1:8" x14ac:dyDescent="0.25">
      <c r="A363" t="s">
        <v>35</v>
      </c>
      <c r="B363">
        <v>8125</v>
      </c>
      <c r="C363" t="s">
        <v>1704</v>
      </c>
      <c r="D363" s="16">
        <v>37153</v>
      </c>
      <c r="E363" s="16">
        <v>338</v>
      </c>
      <c r="F363" s="16">
        <v>247</v>
      </c>
      <c r="G363" s="29">
        <v>0.73</v>
      </c>
      <c r="H363" s="16" t="s">
        <v>11648</v>
      </c>
    </row>
    <row r="364" spans="1:8" x14ac:dyDescent="0.25">
      <c r="A364" t="s">
        <v>204</v>
      </c>
      <c r="B364">
        <v>23011</v>
      </c>
      <c r="C364" t="s">
        <v>5813</v>
      </c>
      <c r="D364" s="16">
        <v>2563</v>
      </c>
      <c r="E364" s="16">
        <v>240</v>
      </c>
      <c r="F364" s="16">
        <v>175</v>
      </c>
      <c r="G364" s="29">
        <v>0.73</v>
      </c>
      <c r="H364" s="16" t="s">
        <v>11647</v>
      </c>
    </row>
    <row r="365" spans="1:8" x14ac:dyDescent="0.25">
      <c r="A365" t="s">
        <v>205</v>
      </c>
      <c r="B365">
        <v>25245</v>
      </c>
      <c r="C365" t="s">
        <v>6495</v>
      </c>
      <c r="D365" s="16">
        <v>506</v>
      </c>
      <c r="E365" s="16">
        <v>20</v>
      </c>
      <c r="F365" s="16">
        <v>15</v>
      </c>
      <c r="G365" s="29">
        <v>0.73</v>
      </c>
      <c r="H365" s="16" t="s">
        <v>11647</v>
      </c>
    </row>
    <row r="366" spans="1:8" x14ac:dyDescent="0.25">
      <c r="A366" t="s">
        <v>211</v>
      </c>
      <c r="B366">
        <v>31029</v>
      </c>
      <c r="C366" t="s">
        <v>7482</v>
      </c>
      <c r="D366" s="16">
        <v>1191</v>
      </c>
      <c r="E366" s="16">
        <v>23</v>
      </c>
      <c r="F366" s="16">
        <v>17</v>
      </c>
      <c r="G366" s="29">
        <v>0.73</v>
      </c>
      <c r="H366" s="16" t="s">
        <v>11647</v>
      </c>
    </row>
    <row r="367" spans="1:8" x14ac:dyDescent="0.25">
      <c r="A367" t="s">
        <v>219</v>
      </c>
      <c r="B367">
        <v>41095</v>
      </c>
      <c r="C367" t="s">
        <v>9216</v>
      </c>
      <c r="D367" s="16">
        <v>52173</v>
      </c>
      <c r="E367" s="16">
        <v>437</v>
      </c>
      <c r="F367" s="16">
        <v>319</v>
      </c>
      <c r="G367" s="29">
        <v>0.73</v>
      </c>
      <c r="H367" s="16" t="s">
        <v>11648</v>
      </c>
    </row>
    <row r="368" spans="1:8" x14ac:dyDescent="0.25">
      <c r="A368" t="s">
        <v>35</v>
      </c>
      <c r="B368">
        <v>8163</v>
      </c>
      <c r="C368" t="s">
        <v>1769</v>
      </c>
      <c r="D368" s="16">
        <v>29455</v>
      </c>
      <c r="E368" s="16">
        <v>933</v>
      </c>
      <c r="F368" s="16">
        <v>678</v>
      </c>
      <c r="G368" s="29">
        <v>0.72660000000000002</v>
      </c>
      <c r="H368" s="16" t="s">
        <v>11647</v>
      </c>
    </row>
    <row r="369" spans="1:8" x14ac:dyDescent="0.25">
      <c r="A369" t="s">
        <v>219</v>
      </c>
      <c r="B369">
        <v>41044</v>
      </c>
      <c r="C369" t="s">
        <v>9114</v>
      </c>
      <c r="D369" s="16">
        <v>10473</v>
      </c>
      <c r="E369" s="16">
        <v>200</v>
      </c>
      <c r="F369" s="16">
        <v>145</v>
      </c>
      <c r="G369" s="29">
        <v>0.72499999999999998</v>
      </c>
      <c r="H369" s="16" t="s">
        <v>11647</v>
      </c>
    </row>
    <row r="370" spans="1:8" x14ac:dyDescent="0.25">
      <c r="A370" t="s">
        <v>222</v>
      </c>
      <c r="B370">
        <v>43907</v>
      </c>
      <c r="C370" t="s">
        <v>9558</v>
      </c>
      <c r="D370" s="16">
        <v>5943</v>
      </c>
      <c r="E370" s="16">
        <v>117</v>
      </c>
      <c r="F370" s="16">
        <v>85</v>
      </c>
      <c r="G370" s="29">
        <v>0.72499999999999998</v>
      </c>
      <c r="H370" s="16" t="s">
        <v>11647</v>
      </c>
    </row>
    <row r="371" spans="1:8" x14ac:dyDescent="0.25">
      <c r="A371" t="s">
        <v>35</v>
      </c>
      <c r="B371">
        <v>8136</v>
      </c>
      <c r="C371" t="s">
        <v>1720</v>
      </c>
      <c r="D371" s="16">
        <v>17089</v>
      </c>
      <c r="E371" s="16">
        <v>602</v>
      </c>
      <c r="F371" s="16">
        <v>436</v>
      </c>
      <c r="G371" s="29">
        <v>0.72489999999999999</v>
      </c>
      <c r="H371" s="16" t="s">
        <v>11647</v>
      </c>
    </row>
    <row r="372" spans="1:8" x14ac:dyDescent="0.25">
      <c r="A372" t="s">
        <v>225</v>
      </c>
      <c r="B372">
        <v>46140</v>
      </c>
      <c r="C372" t="s">
        <v>10534</v>
      </c>
      <c r="D372" s="16">
        <v>607</v>
      </c>
      <c r="E372" s="16">
        <v>30</v>
      </c>
      <c r="F372" s="16">
        <v>22</v>
      </c>
      <c r="G372" s="29">
        <v>0.72399999999999998</v>
      </c>
      <c r="H372" s="16" t="s">
        <v>11647</v>
      </c>
    </row>
    <row r="373" spans="1:8" x14ac:dyDescent="0.25">
      <c r="A373" t="s">
        <v>38</v>
      </c>
      <c r="B373">
        <v>9018</v>
      </c>
      <c r="C373" t="s">
        <v>2183</v>
      </c>
      <c r="D373" s="16">
        <v>33757</v>
      </c>
      <c r="E373" s="16">
        <v>360</v>
      </c>
      <c r="F373" s="16">
        <v>260</v>
      </c>
      <c r="G373" s="29">
        <v>0.72219999999999995</v>
      </c>
      <c r="H373" s="16" t="s">
        <v>11647</v>
      </c>
    </row>
    <row r="374" spans="1:8" x14ac:dyDescent="0.25">
      <c r="A374" t="s">
        <v>193</v>
      </c>
      <c r="B374">
        <v>15009</v>
      </c>
      <c r="C374" t="s">
        <v>3125</v>
      </c>
      <c r="D374" s="16">
        <v>13261</v>
      </c>
      <c r="E374" s="16">
        <v>97</v>
      </c>
      <c r="F374" s="16">
        <v>70</v>
      </c>
      <c r="G374" s="29">
        <v>0.72160000000000002</v>
      </c>
      <c r="H374" s="16" t="s">
        <v>11648</v>
      </c>
    </row>
    <row r="375" spans="1:8" x14ac:dyDescent="0.25">
      <c r="A375" t="s">
        <v>193</v>
      </c>
      <c r="B375">
        <v>15075</v>
      </c>
      <c r="C375" t="s">
        <v>3245</v>
      </c>
      <c r="D375" s="16">
        <v>17140</v>
      </c>
      <c r="E375" s="16">
        <v>97</v>
      </c>
      <c r="F375" s="16">
        <v>70</v>
      </c>
      <c r="G375" s="29">
        <v>0.72160000000000002</v>
      </c>
      <c r="H375" s="16" t="s">
        <v>11648</v>
      </c>
    </row>
    <row r="376" spans="1:8" x14ac:dyDescent="0.25">
      <c r="A376" t="s">
        <v>41</v>
      </c>
      <c r="B376">
        <v>12031</v>
      </c>
      <c r="C376" t="s">
        <v>77</v>
      </c>
      <c r="D376" s="16">
        <v>5945</v>
      </c>
      <c r="E376" s="16">
        <v>0</v>
      </c>
      <c r="F376" s="16">
        <v>0</v>
      </c>
      <c r="G376" s="29">
        <v>0.72</v>
      </c>
      <c r="H376" s="16" t="s">
        <v>11646</v>
      </c>
    </row>
    <row r="377" spans="1:8" x14ac:dyDescent="0.25">
      <c r="A377" t="s">
        <v>222</v>
      </c>
      <c r="B377">
        <v>43156</v>
      </c>
      <c r="C377" t="s">
        <v>9758</v>
      </c>
      <c r="D377" s="16">
        <v>6551</v>
      </c>
      <c r="E377" s="16">
        <v>356</v>
      </c>
      <c r="F377" s="16">
        <v>256</v>
      </c>
      <c r="G377" s="29">
        <v>0.72</v>
      </c>
      <c r="H377" s="16" t="s">
        <v>11647</v>
      </c>
    </row>
    <row r="378" spans="1:8" x14ac:dyDescent="0.25">
      <c r="A378" t="s">
        <v>29</v>
      </c>
      <c r="B378">
        <v>3018</v>
      </c>
      <c r="C378" t="s">
        <v>485</v>
      </c>
      <c r="D378" s="16">
        <v>23963</v>
      </c>
      <c r="E378" s="16">
        <v>1183</v>
      </c>
      <c r="F378" s="16">
        <v>846</v>
      </c>
      <c r="G378" s="29">
        <v>0.71519999999999995</v>
      </c>
      <c r="H378" s="16" t="s">
        <v>11647</v>
      </c>
    </row>
    <row r="379" spans="1:8" x14ac:dyDescent="0.25">
      <c r="A379" t="s">
        <v>222</v>
      </c>
      <c r="B379">
        <v>43147</v>
      </c>
      <c r="C379" t="s">
        <v>9742</v>
      </c>
      <c r="D379" s="16">
        <v>626</v>
      </c>
      <c r="E379" s="16">
        <v>14</v>
      </c>
      <c r="F379" s="16">
        <v>10</v>
      </c>
      <c r="G379" s="29">
        <v>0.71419999999999995</v>
      </c>
      <c r="H379" s="16" t="s">
        <v>11647</v>
      </c>
    </row>
    <row r="380" spans="1:8" x14ac:dyDescent="0.25">
      <c r="A380" t="s">
        <v>35</v>
      </c>
      <c r="B380">
        <v>8088</v>
      </c>
      <c r="C380" t="s">
        <v>1618</v>
      </c>
      <c r="D380" s="16">
        <v>17305</v>
      </c>
      <c r="E380" s="16">
        <v>300</v>
      </c>
      <c r="F380" s="16">
        <v>213</v>
      </c>
      <c r="G380" s="29">
        <v>0.71</v>
      </c>
      <c r="H380" s="16" t="s">
        <v>11647</v>
      </c>
    </row>
    <row r="381" spans="1:8" x14ac:dyDescent="0.25">
      <c r="A381" t="s">
        <v>35</v>
      </c>
      <c r="B381">
        <v>8208</v>
      </c>
      <c r="C381" t="s">
        <v>1846</v>
      </c>
      <c r="D381" s="16">
        <v>8060</v>
      </c>
      <c r="E381" s="16">
        <v>625</v>
      </c>
      <c r="F381" s="16">
        <v>442</v>
      </c>
      <c r="G381" s="29">
        <v>0.70720000000000005</v>
      </c>
      <c r="H381" s="16" t="s">
        <v>11647</v>
      </c>
    </row>
    <row r="382" spans="1:8" x14ac:dyDescent="0.25">
      <c r="A382" t="s">
        <v>35</v>
      </c>
      <c r="B382">
        <v>8264</v>
      </c>
      <c r="C382" t="s">
        <v>1908</v>
      </c>
      <c r="D382" s="16">
        <v>6712</v>
      </c>
      <c r="E382" s="16">
        <v>228</v>
      </c>
      <c r="F382" s="16">
        <v>161</v>
      </c>
      <c r="G382" s="29">
        <v>0.70620000000000005</v>
      </c>
      <c r="H382" s="16" t="s">
        <v>11647</v>
      </c>
    </row>
    <row r="383" spans="1:8" x14ac:dyDescent="0.25">
      <c r="A383" t="s">
        <v>207</v>
      </c>
      <c r="B383">
        <v>28058</v>
      </c>
      <c r="C383" t="s">
        <v>6755</v>
      </c>
      <c r="D383" s="16">
        <v>190790</v>
      </c>
      <c r="E383" s="16">
        <v>1325</v>
      </c>
      <c r="F383" s="16">
        <v>934</v>
      </c>
      <c r="G383" s="29">
        <v>0.70499999999999996</v>
      </c>
      <c r="H383" s="16" t="s">
        <v>11648</v>
      </c>
    </row>
    <row r="384" spans="1:8" x14ac:dyDescent="0.25">
      <c r="A384" t="s">
        <v>29</v>
      </c>
      <c r="B384">
        <v>3902</v>
      </c>
      <c r="C384" t="s">
        <v>591</v>
      </c>
      <c r="D384" s="16">
        <v>23844</v>
      </c>
      <c r="E384" s="16">
        <v>600</v>
      </c>
      <c r="F384" s="16">
        <v>420</v>
      </c>
      <c r="G384" s="29">
        <v>0.7</v>
      </c>
      <c r="H384" s="16" t="s">
        <v>11647</v>
      </c>
    </row>
    <row r="385" spans="1:8" x14ac:dyDescent="0.25">
      <c r="A385" t="s">
        <v>35</v>
      </c>
      <c r="B385">
        <v>8064</v>
      </c>
      <c r="C385" t="s">
        <v>1567</v>
      </c>
      <c r="D385" s="16">
        <v>2773</v>
      </c>
      <c r="E385" s="16">
        <v>65</v>
      </c>
      <c r="F385" s="16">
        <v>46</v>
      </c>
      <c r="G385" s="29">
        <v>0.7</v>
      </c>
      <c r="H385" s="16" t="s">
        <v>11647</v>
      </c>
    </row>
    <row r="386" spans="1:8" x14ac:dyDescent="0.25">
      <c r="A386" t="s">
        <v>35</v>
      </c>
      <c r="B386">
        <v>8905</v>
      </c>
      <c r="C386" t="s">
        <v>1759</v>
      </c>
      <c r="D386" s="16">
        <v>3044</v>
      </c>
      <c r="E386" s="16">
        <v>25</v>
      </c>
      <c r="F386" s="16">
        <v>18</v>
      </c>
      <c r="G386" s="29">
        <v>0.7</v>
      </c>
      <c r="H386" s="16" t="s">
        <v>11648</v>
      </c>
    </row>
    <row r="387" spans="1:8" x14ac:dyDescent="0.25">
      <c r="A387" t="s">
        <v>35</v>
      </c>
      <c r="B387">
        <v>8215</v>
      </c>
      <c r="C387" t="s">
        <v>1856</v>
      </c>
      <c r="D387" s="16">
        <v>3687</v>
      </c>
      <c r="E387" s="16">
        <v>65</v>
      </c>
      <c r="F387" s="16">
        <v>46</v>
      </c>
      <c r="G387" s="29">
        <v>0.7</v>
      </c>
      <c r="H387" s="16" t="s">
        <v>11647</v>
      </c>
    </row>
    <row r="388" spans="1:8" x14ac:dyDescent="0.25">
      <c r="A388" t="s">
        <v>35</v>
      </c>
      <c r="B388">
        <v>8261</v>
      </c>
      <c r="C388" t="s">
        <v>1947</v>
      </c>
      <c r="D388" s="16">
        <v>4023</v>
      </c>
      <c r="E388" s="16">
        <v>300</v>
      </c>
      <c r="F388" s="16">
        <v>210</v>
      </c>
      <c r="G388" s="29">
        <v>0.7</v>
      </c>
      <c r="H388" s="16" t="s">
        <v>11647</v>
      </c>
    </row>
    <row r="389" spans="1:8" x14ac:dyDescent="0.25">
      <c r="A389" t="s">
        <v>40</v>
      </c>
      <c r="B389">
        <v>11901</v>
      </c>
      <c r="C389" t="s">
        <v>2848</v>
      </c>
      <c r="D389" s="16">
        <v>7228</v>
      </c>
      <c r="E389" s="16">
        <v>78</v>
      </c>
      <c r="F389" s="16">
        <v>55</v>
      </c>
      <c r="G389" s="29">
        <v>0.7</v>
      </c>
      <c r="H389" s="16" t="s">
        <v>11647</v>
      </c>
    </row>
    <row r="390" spans="1:8" x14ac:dyDescent="0.25">
      <c r="A390" t="s">
        <v>41</v>
      </c>
      <c r="B390">
        <v>12006</v>
      </c>
      <c r="C390" t="s">
        <v>50</v>
      </c>
      <c r="D390" s="16">
        <v>213</v>
      </c>
      <c r="E390" s="16">
        <v>20</v>
      </c>
      <c r="F390" s="16">
        <v>14</v>
      </c>
      <c r="G390" s="29">
        <v>0.7</v>
      </c>
      <c r="H390" s="16" t="s">
        <v>11647</v>
      </c>
    </row>
    <row r="391" spans="1:8" x14ac:dyDescent="0.25">
      <c r="A391" t="s">
        <v>192</v>
      </c>
      <c r="B391">
        <v>14021</v>
      </c>
      <c r="C391" t="s">
        <v>3037</v>
      </c>
      <c r="D391" s="16">
        <v>322811</v>
      </c>
      <c r="E391" s="16">
        <v>5241</v>
      </c>
      <c r="F391" s="16">
        <v>3669</v>
      </c>
      <c r="G391" s="29">
        <v>0.7</v>
      </c>
      <c r="H391" s="16" t="s">
        <v>11647</v>
      </c>
    </row>
    <row r="392" spans="1:8" x14ac:dyDescent="0.25">
      <c r="A392" t="s">
        <v>195</v>
      </c>
      <c r="B392">
        <v>17020</v>
      </c>
      <c r="C392" t="s">
        <v>3769</v>
      </c>
      <c r="D392" s="16">
        <v>5141</v>
      </c>
      <c r="E392" s="16">
        <v>50</v>
      </c>
      <c r="F392" s="16">
        <v>35</v>
      </c>
      <c r="G392" s="29">
        <v>0.7</v>
      </c>
      <c r="H392" s="16" t="s">
        <v>11648</v>
      </c>
    </row>
    <row r="393" spans="1:8" x14ac:dyDescent="0.25">
      <c r="A393" t="s">
        <v>195</v>
      </c>
      <c r="B393">
        <v>17027</v>
      </c>
      <c r="C393" t="s">
        <v>3795</v>
      </c>
      <c r="D393" s="16">
        <v>3930</v>
      </c>
      <c r="E393" s="16">
        <v>117</v>
      </c>
      <c r="F393" s="16">
        <v>82</v>
      </c>
      <c r="G393" s="29">
        <v>0.7</v>
      </c>
      <c r="H393" s="16" t="s">
        <v>11647</v>
      </c>
    </row>
    <row r="394" spans="1:8" x14ac:dyDescent="0.25">
      <c r="A394" t="s">
        <v>195</v>
      </c>
      <c r="B394">
        <v>17047</v>
      </c>
      <c r="C394" t="s">
        <v>3841</v>
      </c>
      <c r="D394" s="16">
        <v>12163</v>
      </c>
      <c r="E394" s="16">
        <v>450</v>
      </c>
      <c r="F394" s="16">
        <v>315</v>
      </c>
      <c r="G394" s="29">
        <v>0.7</v>
      </c>
      <c r="H394" s="16" t="s">
        <v>11647</v>
      </c>
    </row>
    <row r="395" spans="1:8" x14ac:dyDescent="0.25">
      <c r="A395" t="s">
        <v>195</v>
      </c>
      <c r="B395">
        <v>17085</v>
      </c>
      <c r="C395" t="s">
        <v>3931</v>
      </c>
      <c r="D395" s="16">
        <v>387</v>
      </c>
      <c r="E395" s="16">
        <v>50</v>
      </c>
      <c r="F395" s="16">
        <v>35</v>
      </c>
      <c r="G395" s="29">
        <v>0.7</v>
      </c>
      <c r="H395" s="16" t="s">
        <v>11647</v>
      </c>
    </row>
    <row r="396" spans="1:8" x14ac:dyDescent="0.25">
      <c r="A396" t="s">
        <v>198</v>
      </c>
      <c r="B396">
        <v>18036</v>
      </c>
      <c r="C396" t="s">
        <v>4565</v>
      </c>
      <c r="D396" s="16">
        <v>5492</v>
      </c>
      <c r="E396" s="16">
        <v>125</v>
      </c>
      <c r="F396" s="16">
        <v>88</v>
      </c>
      <c r="G396" s="29">
        <v>0.7</v>
      </c>
      <c r="H396" s="16" t="s">
        <v>11647</v>
      </c>
    </row>
    <row r="397" spans="1:8" x14ac:dyDescent="0.25">
      <c r="A397" t="s">
        <v>200</v>
      </c>
      <c r="B397">
        <v>21002</v>
      </c>
      <c r="C397" t="s">
        <v>5126</v>
      </c>
      <c r="D397" s="16">
        <v>22489</v>
      </c>
      <c r="E397" s="16">
        <v>200</v>
      </c>
      <c r="F397" s="16">
        <v>140</v>
      </c>
      <c r="G397" s="29">
        <v>0.7</v>
      </c>
      <c r="H397" s="16" t="s">
        <v>11648</v>
      </c>
    </row>
    <row r="398" spans="1:8" x14ac:dyDescent="0.25">
      <c r="A398" t="s">
        <v>202</v>
      </c>
      <c r="B398">
        <v>7024</v>
      </c>
      <c r="C398" t="s">
        <v>5524</v>
      </c>
      <c r="D398" s="16">
        <v>11389</v>
      </c>
      <c r="E398" s="16">
        <v>0</v>
      </c>
      <c r="F398" s="16">
        <v>0</v>
      </c>
      <c r="G398" s="29">
        <v>0.7</v>
      </c>
      <c r="H398" s="16" t="s">
        <v>11646</v>
      </c>
    </row>
    <row r="399" spans="1:8" x14ac:dyDescent="0.25">
      <c r="A399" t="s">
        <v>202</v>
      </c>
      <c r="B399">
        <v>7043</v>
      </c>
      <c r="C399" t="s">
        <v>5547</v>
      </c>
      <c r="D399" s="16">
        <v>5888</v>
      </c>
      <c r="E399" s="16">
        <v>0</v>
      </c>
      <c r="F399" s="16">
        <v>0</v>
      </c>
      <c r="G399" s="29">
        <v>0.7</v>
      </c>
      <c r="H399" s="16" t="s">
        <v>11646</v>
      </c>
    </row>
    <row r="400" spans="1:8" x14ac:dyDescent="0.25">
      <c r="A400" t="s">
        <v>205</v>
      </c>
      <c r="B400">
        <v>25020</v>
      </c>
      <c r="C400" t="s">
        <v>6064</v>
      </c>
      <c r="D400" s="16">
        <v>305</v>
      </c>
      <c r="E400" s="16">
        <v>15</v>
      </c>
      <c r="F400" s="16">
        <v>10</v>
      </c>
      <c r="G400" s="29">
        <v>0.7</v>
      </c>
      <c r="H400" s="16" t="s">
        <v>11647</v>
      </c>
    </row>
    <row r="401" spans="1:8" x14ac:dyDescent="0.25">
      <c r="A401" t="s">
        <v>205</v>
      </c>
      <c r="B401">
        <v>25022</v>
      </c>
      <c r="C401" t="s">
        <v>6067</v>
      </c>
      <c r="D401" s="16">
        <v>120</v>
      </c>
      <c r="E401" s="16">
        <v>95</v>
      </c>
      <c r="F401" s="16">
        <v>66</v>
      </c>
      <c r="G401" s="29">
        <v>0.7</v>
      </c>
      <c r="H401" s="16" t="s">
        <v>11839</v>
      </c>
    </row>
    <row r="402" spans="1:8" x14ac:dyDescent="0.25">
      <c r="A402" t="s">
        <v>205</v>
      </c>
      <c r="B402">
        <v>25190</v>
      </c>
      <c r="C402" t="s">
        <v>6367</v>
      </c>
      <c r="D402" s="16">
        <v>349</v>
      </c>
      <c r="E402" s="16">
        <v>35</v>
      </c>
      <c r="F402" s="16">
        <v>24</v>
      </c>
      <c r="G402" s="29">
        <v>0.7</v>
      </c>
      <c r="H402" s="16" t="s">
        <v>11647</v>
      </c>
    </row>
    <row r="403" spans="1:8" x14ac:dyDescent="0.25">
      <c r="A403" t="s">
        <v>205</v>
      </c>
      <c r="B403">
        <v>25209</v>
      </c>
      <c r="C403" t="s">
        <v>6413</v>
      </c>
      <c r="D403" s="16">
        <v>2213</v>
      </c>
      <c r="E403" s="16">
        <v>120</v>
      </c>
      <c r="F403" s="16">
        <v>84</v>
      </c>
      <c r="G403" s="29">
        <v>0.7</v>
      </c>
      <c r="H403" s="16" t="s">
        <v>11647</v>
      </c>
    </row>
    <row r="404" spans="1:8" x14ac:dyDescent="0.25">
      <c r="A404" t="s">
        <v>205</v>
      </c>
      <c r="B404">
        <v>25242</v>
      </c>
      <c r="C404" t="s">
        <v>6486</v>
      </c>
      <c r="D404" s="16">
        <v>886</v>
      </c>
      <c r="E404" s="16">
        <v>150</v>
      </c>
      <c r="F404" s="16">
        <v>105</v>
      </c>
      <c r="G404" s="29">
        <v>0.7</v>
      </c>
      <c r="H404" s="16" t="s">
        <v>11647</v>
      </c>
    </row>
    <row r="405" spans="1:8" x14ac:dyDescent="0.25">
      <c r="A405" t="s">
        <v>206</v>
      </c>
      <c r="B405">
        <v>27013</v>
      </c>
      <c r="C405" t="s">
        <v>6550</v>
      </c>
      <c r="D405" s="16">
        <v>4184</v>
      </c>
      <c r="E405" s="16">
        <v>22</v>
      </c>
      <c r="F405" s="16">
        <v>15</v>
      </c>
      <c r="G405" s="29">
        <v>0.7</v>
      </c>
      <c r="H405" s="16" t="s">
        <v>11648</v>
      </c>
    </row>
    <row r="406" spans="1:8" x14ac:dyDescent="0.25">
      <c r="A406" t="s">
        <v>207</v>
      </c>
      <c r="B406">
        <v>28007</v>
      </c>
      <c r="C406" t="s">
        <v>6695</v>
      </c>
      <c r="D406" s="16">
        <v>173625</v>
      </c>
      <c r="E406" s="16">
        <v>1000</v>
      </c>
      <c r="F406" s="16">
        <v>700</v>
      </c>
      <c r="G406" s="29">
        <v>0.7</v>
      </c>
      <c r="H406" s="16" t="s">
        <v>11648</v>
      </c>
    </row>
    <row r="407" spans="1:8" x14ac:dyDescent="0.25">
      <c r="A407" t="s">
        <v>207</v>
      </c>
      <c r="B407">
        <v>28030</v>
      </c>
      <c r="C407" t="s">
        <v>6721</v>
      </c>
      <c r="D407" s="16">
        <v>2922</v>
      </c>
      <c r="E407" s="16">
        <v>554</v>
      </c>
      <c r="F407" s="16">
        <v>388</v>
      </c>
      <c r="G407" s="29">
        <v>0.7</v>
      </c>
      <c r="H407" s="16" t="s">
        <v>11647</v>
      </c>
    </row>
    <row r="408" spans="1:8" x14ac:dyDescent="0.25">
      <c r="A408" t="s">
        <v>207</v>
      </c>
      <c r="B408">
        <v>28133</v>
      </c>
      <c r="C408" t="s">
        <v>6856</v>
      </c>
      <c r="D408" s="16">
        <v>9159</v>
      </c>
      <c r="E408" s="16">
        <v>700</v>
      </c>
      <c r="F408" s="16">
        <v>490</v>
      </c>
      <c r="G408" s="29">
        <v>0.7</v>
      </c>
      <c r="H408" s="16" t="s">
        <v>11647</v>
      </c>
    </row>
    <row r="409" spans="1:8" x14ac:dyDescent="0.25">
      <c r="A409" t="s">
        <v>209</v>
      </c>
      <c r="B409">
        <v>29007</v>
      </c>
      <c r="C409" t="s">
        <v>6938</v>
      </c>
      <c r="D409" s="16">
        <v>44057</v>
      </c>
      <c r="E409" s="16">
        <v>1929</v>
      </c>
      <c r="F409" s="16">
        <v>1350</v>
      </c>
      <c r="G409" s="29">
        <v>0.7</v>
      </c>
      <c r="H409" s="16" t="s">
        <v>11647</v>
      </c>
    </row>
    <row r="410" spans="1:8" x14ac:dyDescent="0.25">
      <c r="A410" t="s">
        <v>209</v>
      </c>
      <c r="B410">
        <v>29018</v>
      </c>
      <c r="C410" t="s">
        <v>6970</v>
      </c>
      <c r="D410" s="16">
        <v>2516</v>
      </c>
      <c r="E410" s="16">
        <v>150</v>
      </c>
      <c r="F410" s="16">
        <v>105</v>
      </c>
      <c r="G410" s="29">
        <v>0.7</v>
      </c>
      <c r="H410" s="16" t="s">
        <v>11647</v>
      </c>
    </row>
    <row r="411" spans="1:8" x14ac:dyDescent="0.25">
      <c r="A411" t="s">
        <v>209</v>
      </c>
      <c r="B411">
        <v>29051</v>
      </c>
      <c r="C411" t="s">
        <v>7052</v>
      </c>
      <c r="D411" s="16">
        <v>78413</v>
      </c>
      <c r="E411" s="16">
        <v>2296</v>
      </c>
      <c r="F411" s="16">
        <v>1607</v>
      </c>
      <c r="G411" s="29">
        <v>0.7</v>
      </c>
      <c r="H411" s="16" t="s">
        <v>11647</v>
      </c>
    </row>
    <row r="412" spans="1:8" x14ac:dyDescent="0.25">
      <c r="A412" t="s">
        <v>209</v>
      </c>
      <c r="B412">
        <v>29067</v>
      </c>
      <c r="C412" t="s">
        <v>7090</v>
      </c>
      <c r="D412" s="16">
        <v>591637</v>
      </c>
      <c r="E412" s="16">
        <v>7500</v>
      </c>
      <c r="F412" s="16">
        <v>5250</v>
      </c>
      <c r="G412" s="29">
        <v>0.7</v>
      </c>
      <c r="H412" s="16" t="s">
        <v>11647</v>
      </c>
    </row>
    <row r="413" spans="1:8" x14ac:dyDescent="0.25">
      <c r="A413" t="s">
        <v>211</v>
      </c>
      <c r="B413">
        <v>31013</v>
      </c>
      <c r="C413" t="s">
        <v>7259</v>
      </c>
      <c r="D413" s="16">
        <v>727</v>
      </c>
      <c r="E413" s="16">
        <v>70</v>
      </c>
      <c r="F413" s="16">
        <v>49</v>
      </c>
      <c r="G413" s="29">
        <v>0.7</v>
      </c>
      <c r="H413" s="16" t="s">
        <v>11647</v>
      </c>
    </row>
    <row r="414" spans="1:8" x14ac:dyDescent="0.25">
      <c r="A414" t="s">
        <v>211</v>
      </c>
      <c r="B414">
        <v>31202</v>
      </c>
      <c r="C414" t="s">
        <v>7536</v>
      </c>
      <c r="D414" s="16">
        <v>6003</v>
      </c>
      <c r="E414" s="16">
        <v>307</v>
      </c>
      <c r="F414" s="16">
        <v>215</v>
      </c>
      <c r="G414" s="29">
        <v>0.7</v>
      </c>
      <c r="H414" s="16" t="s">
        <v>11647</v>
      </c>
    </row>
    <row r="415" spans="1:8" x14ac:dyDescent="0.25">
      <c r="A415" t="s">
        <v>213</v>
      </c>
      <c r="B415">
        <v>35031</v>
      </c>
      <c r="C415" t="s">
        <v>7834</v>
      </c>
      <c r="D415" s="16">
        <v>9768</v>
      </c>
      <c r="E415" s="16">
        <v>80</v>
      </c>
      <c r="F415" s="16">
        <v>56</v>
      </c>
      <c r="G415" s="29">
        <v>0.7</v>
      </c>
      <c r="H415" s="16" t="s">
        <v>11648</v>
      </c>
    </row>
    <row r="416" spans="1:8" x14ac:dyDescent="0.25">
      <c r="A416" t="s">
        <v>216</v>
      </c>
      <c r="B416">
        <v>37274</v>
      </c>
      <c r="C416" t="s">
        <v>8464</v>
      </c>
      <c r="D416" s="16">
        <v>144866</v>
      </c>
      <c r="E416" s="16">
        <v>900</v>
      </c>
      <c r="F416" s="16">
        <v>630</v>
      </c>
      <c r="G416" s="29">
        <v>0.7</v>
      </c>
      <c r="H416" s="16" t="s">
        <v>11648</v>
      </c>
    </row>
    <row r="417" spans="1:8" x14ac:dyDescent="0.25">
      <c r="A417" t="s">
        <v>217</v>
      </c>
      <c r="B417">
        <v>40901</v>
      </c>
      <c r="C417" t="s">
        <v>8738</v>
      </c>
      <c r="D417" s="16">
        <v>587</v>
      </c>
      <c r="E417" s="16">
        <v>51</v>
      </c>
      <c r="F417" s="16">
        <v>36</v>
      </c>
      <c r="G417" s="29">
        <v>0.7</v>
      </c>
      <c r="H417" s="16" t="s">
        <v>11647</v>
      </c>
    </row>
    <row r="418" spans="1:8" x14ac:dyDescent="0.25">
      <c r="A418" t="s">
        <v>222</v>
      </c>
      <c r="B418">
        <v>43905</v>
      </c>
      <c r="C418" t="s">
        <v>9717</v>
      </c>
      <c r="D418" s="16">
        <v>30810</v>
      </c>
      <c r="E418" s="16">
        <v>796</v>
      </c>
      <c r="F418" s="16">
        <v>557</v>
      </c>
      <c r="G418" s="29">
        <v>0.7</v>
      </c>
      <c r="H418" s="16" t="s">
        <v>11647</v>
      </c>
    </row>
    <row r="419" spans="1:8" x14ac:dyDescent="0.25">
      <c r="A419" t="s">
        <v>222</v>
      </c>
      <c r="B419">
        <v>43155</v>
      </c>
      <c r="C419" t="s">
        <v>9754</v>
      </c>
      <c r="D419" s="16">
        <v>35265</v>
      </c>
      <c r="E419" s="16">
        <v>560</v>
      </c>
      <c r="F419" s="16">
        <v>392</v>
      </c>
      <c r="G419" s="29">
        <v>0.7</v>
      </c>
      <c r="H419" s="16" t="s">
        <v>11647</v>
      </c>
    </row>
    <row r="420" spans="1:8" x14ac:dyDescent="0.25">
      <c r="A420" t="s">
        <v>225</v>
      </c>
      <c r="B420">
        <v>46003</v>
      </c>
      <c r="C420" t="s">
        <v>10426</v>
      </c>
      <c r="D420" s="16">
        <v>1169</v>
      </c>
      <c r="E420" s="16">
        <v>138</v>
      </c>
      <c r="F420" s="16">
        <v>97</v>
      </c>
      <c r="G420" s="29">
        <v>0.7</v>
      </c>
      <c r="H420" s="16" t="s">
        <v>11647</v>
      </c>
    </row>
    <row r="421" spans="1:8" x14ac:dyDescent="0.25">
      <c r="A421" t="s">
        <v>225</v>
      </c>
      <c r="B421">
        <v>46197</v>
      </c>
      <c r="C421" t="s">
        <v>10597</v>
      </c>
      <c r="D421" s="16">
        <v>2551</v>
      </c>
      <c r="E421" s="16">
        <v>67</v>
      </c>
      <c r="F421" s="16">
        <v>47</v>
      </c>
      <c r="G421" s="29">
        <v>0.7</v>
      </c>
      <c r="H421" s="16" t="s">
        <v>11647</v>
      </c>
    </row>
    <row r="422" spans="1:8" x14ac:dyDescent="0.25">
      <c r="A422" t="s">
        <v>225</v>
      </c>
      <c r="B422">
        <v>46143</v>
      </c>
      <c r="C422" t="s">
        <v>10678</v>
      </c>
      <c r="D422" s="16">
        <v>6044</v>
      </c>
      <c r="E422" s="16">
        <v>190</v>
      </c>
      <c r="F422" s="16">
        <v>133</v>
      </c>
      <c r="G422" s="29">
        <v>0.7</v>
      </c>
      <c r="H422" s="16" t="s">
        <v>11647</v>
      </c>
    </row>
    <row r="423" spans="1:8" x14ac:dyDescent="0.25">
      <c r="A423" t="s">
        <v>206</v>
      </c>
      <c r="B423">
        <v>27902</v>
      </c>
      <c r="C423" t="s">
        <v>6540</v>
      </c>
      <c r="D423" s="16">
        <v>9547</v>
      </c>
      <c r="E423" s="16">
        <v>158</v>
      </c>
      <c r="F423" s="16">
        <v>109</v>
      </c>
      <c r="G423" s="29">
        <v>0.69</v>
      </c>
      <c r="H423" s="16" t="s">
        <v>11647</v>
      </c>
    </row>
    <row r="424" spans="1:8" x14ac:dyDescent="0.25">
      <c r="A424" t="s">
        <v>216</v>
      </c>
      <c r="B424">
        <v>37362</v>
      </c>
      <c r="C424" t="s">
        <v>8554</v>
      </c>
      <c r="D424" s="16">
        <v>6723</v>
      </c>
      <c r="E424" s="16">
        <v>141</v>
      </c>
      <c r="F424" s="16">
        <v>97</v>
      </c>
      <c r="G424" s="29">
        <v>0.69</v>
      </c>
      <c r="H424" s="16" t="s">
        <v>11647</v>
      </c>
    </row>
    <row r="425" spans="1:8" x14ac:dyDescent="0.25">
      <c r="A425" t="s">
        <v>225</v>
      </c>
      <c r="B425">
        <v>46172</v>
      </c>
      <c r="C425" t="s">
        <v>10568</v>
      </c>
      <c r="D425" s="16">
        <v>9656</v>
      </c>
      <c r="E425" s="16">
        <v>280</v>
      </c>
      <c r="F425" s="16">
        <v>193</v>
      </c>
      <c r="G425" s="29">
        <v>0.69</v>
      </c>
      <c r="H425" s="16" t="s">
        <v>11647</v>
      </c>
    </row>
    <row r="426" spans="1:8" x14ac:dyDescent="0.25">
      <c r="A426" t="s">
        <v>35</v>
      </c>
      <c r="B426">
        <v>8902</v>
      </c>
      <c r="C426" t="s">
        <v>2027</v>
      </c>
      <c r="D426" s="16">
        <v>5632</v>
      </c>
      <c r="E426" s="16">
        <v>255</v>
      </c>
      <c r="F426" s="16">
        <v>175</v>
      </c>
      <c r="G426" s="29">
        <v>0.68630000000000002</v>
      </c>
      <c r="H426" s="16" t="s">
        <v>11647</v>
      </c>
    </row>
    <row r="427" spans="1:8" x14ac:dyDescent="0.25">
      <c r="A427" t="s">
        <v>222</v>
      </c>
      <c r="B427">
        <v>43082</v>
      </c>
      <c r="C427" t="s">
        <v>9624</v>
      </c>
      <c r="D427" s="16">
        <v>480</v>
      </c>
      <c r="E427" s="16">
        <v>35</v>
      </c>
      <c r="F427" s="16">
        <v>24</v>
      </c>
      <c r="G427" s="29">
        <v>0.68500000000000005</v>
      </c>
      <c r="H427" s="16" t="s">
        <v>11647</v>
      </c>
    </row>
    <row r="428" spans="1:8" x14ac:dyDescent="0.25">
      <c r="A428" t="s">
        <v>204</v>
      </c>
      <c r="B428">
        <v>23007</v>
      </c>
      <c r="C428" t="s">
        <v>5801</v>
      </c>
      <c r="D428" s="16">
        <v>3531</v>
      </c>
      <c r="E428" s="16">
        <v>98</v>
      </c>
      <c r="F428" s="16">
        <v>67</v>
      </c>
      <c r="G428" s="29">
        <v>0.68359999999999999</v>
      </c>
      <c r="H428" s="16" t="s">
        <v>11647</v>
      </c>
    </row>
    <row r="429" spans="1:8" x14ac:dyDescent="0.25">
      <c r="A429" t="s">
        <v>29</v>
      </c>
      <c r="B429">
        <v>3123</v>
      </c>
      <c r="C429" t="s">
        <v>613</v>
      </c>
      <c r="D429" s="16">
        <v>10172</v>
      </c>
      <c r="E429" s="16">
        <v>164</v>
      </c>
      <c r="F429" s="16">
        <v>112</v>
      </c>
      <c r="G429" s="29">
        <v>0.68300000000000005</v>
      </c>
      <c r="H429" s="16" t="s">
        <v>11647</v>
      </c>
    </row>
    <row r="430" spans="1:8" x14ac:dyDescent="0.25">
      <c r="A430" t="s">
        <v>35</v>
      </c>
      <c r="B430">
        <v>8211</v>
      </c>
      <c r="C430" t="s">
        <v>1850</v>
      </c>
      <c r="D430" s="16">
        <v>46554</v>
      </c>
      <c r="E430" s="16">
        <v>851</v>
      </c>
      <c r="F430" s="16">
        <v>579</v>
      </c>
      <c r="G430" s="29">
        <v>0.68</v>
      </c>
      <c r="H430" s="16" t="s">
        <v>11647</v>
      </c>
    </row>
    <row r="431" spans="1:8" x14ac:dyDescent="0.25">
      <c r="A431" t="s">
        <v>209</v>
      </c>
      <c r="B431">
        <v>29084</v>
      </c>
      <c r="C431" t="s">
        <v>7137</v>
      </c>
      <c r="D431" s="16">
        <v>33451</v>
      </c>
      <c r="E431" s="16">
        <v>170</v>
      </c>
      <c r="F431" s="16">
        <v>115</v>
      </c>
      <c r="G431" s="29">
        <v>0.67649999999999999</v>
      </c>
      <c r="H431" s="16" t="s">
        <v>11648</v>
      </c>
    </row>
    <row r="432" spans="1:8" x14ac:dyDescent="0.25">
      <c r="A432" t="s">
        <v>35</v>
      </c>
      <c r="B432">
        <v>8252</v>
      </c>
      <c r="C432" t="s">
        <v>1464</v>
      </c>
      <c r="D432" s="16">
        <v>33575</v>
      </c>
      <c r="E432" s="16">
        <v>776</v>
      </c>
      <c r="F432" s="16">
        <v>520</v>
      </c>
      <c r="G432" s="29">
        <v>0.67</v>
      </c>
      <c r="H432" s="16" t="s">
        <v>11647</v>
      </c>
    </row>
    <row r="433" spans="1:8" x14ac:dyDescent="0.25">
      <c r="A433" t="s">
        <v>225</v>
      </c>
      <c r="B433">
        <v>46011</v>
      </c>
      <c r="C433" t="s">
        <v>10385</v>
      </c>
      <c r="D433" s="16">
        <v>10945</v>
      </c>
      <c r="E433" s="16">
        <v>420</v>
      </c>
      <c r="F433" s="16">
        <v>280</v>
      </c>
      <c r="G433" s="29">
        <v>0.66659999999999997</v>
      </c>
      <c r="H433" s="16" t="s">
        <v>11647</v>
      </c>
    </row>
    <row r="434" spans="1:8" x14ac:dyDescent="0.25">
      <c r="A434" t="s">
        <v>35</v>
      </c>
      <c r="B434">
        <v>8205</v>
      </c>
      <c r="C434" t="s">
        <v>1841</v>
      </c>
      <c r="D434" s="16">
        <v>98621</v>
      </c>
      <c r="E434" s="16">
        <v>2149</v>
      </c>
      <c r="F434" s="16">
        <v>1432</v>
      </c>
      <c r="G434" s="29">
        <v>0.66649999999999998</v>
      </c>
      <c r="H434" s="16" t="s">
        <v>11647</v>
      </c>
    </row>
    <row r="435" spans="1:8" x14ac:dyDescent="0.25">
      <c r="A435" t="s">
        <v>195</v>
      </c>
      <c r="B435">
        <v>17037</v>
      </c>
      <c r="C435" t="s">
        <v>3820</v>
      </c>
      <c r="D435" s="16">
        <v>165</v>
      </c>
      <c r="E435" s="16">
        <v>30</v>
      </c>
      <c r="F435" s="16">
        <v>20</v>
      </c>
      <c r="G435" s="29">
        <v>0.66600000000000004</v>
      </c>
      <c r="H435" s="16" t="s">
        <v>11647</v>
      </c>
    </row>
    <row r="436" spans="1:8" x14ac:dyDescent="0.25">
      <c r="A436" t="s">
        <v>199</v>
      </c>
      <c r="B436">
        <v>19290</v>
      </c>
      <c r="C436" t="s">
        <v>5075</v>
      </c>
      <c r="D436" s="16">
        <v>1626</v>
      </c>
      <c r="E436" s="16">
        <v>166</v>
      </c>
      <c r="F436" s="16">
        <v>110</v>
      </c>
      <c r="G436" s="29">
        <v>0.66259999999999997</v>
      </c>
      <c r="H436" s="16" t="s">
        <v>11647</v>
      </c>
    </row>
    <row r="437" spans="1:8" x14ac:dyDescent="0.25">
      <c r="A437" t="s">
        <v>35</v>
      </c>
      <c r="B437">
        <v>8192</v>
      </c>
      <c r="C437" t="s">
        <v>1949</v>
      </c>
      <c r="D437" s="16">
        <v>7716</v>
      </c>
      <c r="E437" s="16">
        <v>349</v>
      </c>
      <c r="F437" s="16">
        <v>230</v>
      </c>
      <c r="G437" s="29">
        <v>0.66</v>
      </c>
      <c r="H437" s="16" t="s">
        <v>11647</v>
      </c>
    </row>
    <row r="438" spans="1:8" x14ac:dyDescent="0.25">
      <c r="A438" t="s">
        <v>35</v>
      </c>
      <c r="B438">
        <v>8307</v>
      </c>
      <c r="C438" t="s">
        <v>2030</v>
      </c>
      <c r="D438" s="16">
        <v>70418</v>
      </c>
      <c r="E438" s="16">
        <v>468</v>
      </c>
      <c r="F438" s="16">
        <v>309</v>
      </c>
      <c r="G438" s="29">
        <v>0.66</v>
      </c>
      <c r="H438" s="16" t="s">
        <v>11648</v>
      </c>
    </row>
    <row r="439" spans="1:8" x14ac:dyDescent="0.25">
      <c r="A439" t="s">
        <v>213</v>
      </c>
      <c r="B439">
        <v>35019</v>
      </c>
      <c r="C439" t="s">
        <v>7803</v>
      </c>
      <c r="D439" s="16">
        <v>54116</v>
      </c>
      <c r="E439" s="16">
        <v>2846</v>
      </c>
      <c r="F439" s="16">
        <v>1878</v>
      </c>
      <c r="G439" s="29">
        <v>0.66</v>
      </c>
      <c r="H439" s="16" t="s">
        <v>11647</v>
      </c>
    </row>
    <row r="440" spans="1:8" x14ac:dyDescent="0.25">
      <c r="A440" t="s">
        <v>209</v>
      </c>
      <c r="B440">
        <v>29008</v>
      </c>
      <c r="C440" t="s">
        <v>6941</v>
      </c>
      <c r="D440" s="16">
        <v>27647</v>
      </c>
      <c r="E440" s="16">
        <v>350</v>
      </c>
      <c r="F440" s="16">
        <v>230</v>
      </c>
      <c r="G440" s="29">
        <v>0.65700000000000003</v>
      </c>
      <c r="H440" s="16" t="s">
        <v>11647</v>
      </c>
    </row>
    <row r="441" spans="1:8" x14ac:dyDescent="0.25">
      <c r="A441" t="s">
        <v>27</v>
      </c>
      <c r="B441">
        <v>2067</v>
      </c>
      <c r="C441" t="s">
        <v>436</v>
      </c>
      <c r="D441" s="16">
        <v>1353</v>
      </c>
      <c r="E441" s="16">
        <v>280</v>
      </c>
      <c r="F441" s="16">
        <v>182</v>
      </c>
      <c r="G441" s="29">
        <v>0.65</v>
      </c>
      <c r="H441" s="16" t="s">
        <v>11839</v>
      </c>
    </row>
    <row r="442" spans="1:8" x14ac:dyDescent="0.25">
      <c r="A442" t="s">
        <v>32</v>
      </c>
      <c r="B442">
        <v>33018</v>
      </c>
      <c r="C442" t="s">
        <v>803</v>
      </c>
      <c r="D442" s="16">
        <v>3323</v>
      </c>
      <c r="E442" s="16">
        <v>90</v>
      </c>
      <c r="F442" s="16">
        <v>58</v>
      </c>
      <c r="G442" s="29">
        <v>0.65</v>
      </c>
      <c r="H442" s="16" t="s">
        <v>11647</v>
      </c>
    </row>
    <row r="443" spans="1:8" x14ac:dyDescent="0.25">
      <c r="A443" t="s">
        <v>35</v>
      </c>
      <c r="B443">
        <v>8089</v>
      </c>
      <c r="C443" t="s">
        <v>1621</v>
      </c>
      <c r="D443" s="16">
        <v>48007</v>
      </c>
      <c r="E443" s="16">
        <v>1147</v>
      </c>
      <c r="F443" s="16">
        <v>746</v>
      </c>
      <c r="G443" s="29">
        <v>0.65</v>
      </c>
      <c r="H443" s="16" t="s">
        <v>11647</v>
      </c>
    </row>
    <row r="444" spans="1:8" x14ac:dyDescent="0.25">
      <c r="A444" t="s">
        <v>35</v>
      </c>
      <c r="B444">
        <v>8098</v>
      </c>
      <c r="C444" t="s">
        <v>1903</v>
      </c>
      <c r="D444" s="16">
        <v>3476</v>
      </c>
      <c r="E444" s="16">
        <v>102</v>
      </c>
      <c r="F444" s="16">
        <v>66</v>
      </c>
      <c r="G444" s="29">
        <v>0.65</v>
      </c>
      <c r="H444" s="16" t="s">
        <v>11647</v>
      </c>
    </row>
    <row r="445" spans="1:8" x14ac:dyDescent="0.25">
      <c r="A445" t="s">
        <v>35</v>
      </c>
      <c r="B445">
        <v>8267</v>
      </c>
      <c r="C445" t="s">
        <v>1951</v>
      </c>
      <c r="D445" s="16">
        <v>9553</v>
      </c>
      <c r="E445" s="16">
        <v>400</v>
      </c>
      <c r="F445" s="16">
        <v>260</v>
      </c>
      <c r="G445" s="29">
        <v>0.65</v>
      </c>
      <c r="H445" s="16" t="s">
        <v>11647</v>
      </c>
    </row>
    <row r="446" spans="1:8" x14ac:dyDescent="0.25">
      <c r="A446" t="s">
        <v>35</v>
      </c>
      <c r="B446">
        <v>8282</v>
      </c>
      <c r="C446" t="s">
        <v>1979</v>
      </c>
      <c r="D446" s="16">
        <v>9305</v>
      </c>
      <c r="E446" s="16">
        <v>291</v>
      </c>
      <c r="F446" s="16">
        <v>189</v>
      </c>
      <c r="G446" s="29">
        <v>0.65</v>
      </c>
      <c r="H446" s="16" t="s">
        <v>11647</v>
      </c>
    </row>
    <row r="447" spans="1:8" x14ac:dyDescent="0.25">
      <c r="A447" t="s">
        <v>40</v>
      </c>
      <c r="B447">
        <v>11022</v>
      </c>
      <c r="C447" t="s">
        <v>2871</v>
      </c>
      <c r="D447" s="16">
        <v>64177</v>
      </c>
      <c r="E447" s="16">
        <v>850</v>
      </c>
      <c r="F447" s="16">
        <v>552</v>
      </c>
      <c r="G447" s="29">
        <v>0.65</v>
      </c>
      <c r="H447" s="16" t="s">
        <v>11647</v>
      </c>
    </row>
    <row r="448" spans="1:8" x14ac:dyDescent="0.25">
      <c r="A448" t="s">
        <v>190</v>
      </c>
      <c r="B448">
        <v>39075</v>
      </c>
      <c r="C448" t="s">
        <v>2983</v>
      </c>
      <c r="D448" s="16">
        <v>174101</v>
      </c>
      <c r="E448" s="16">
        <v>691</v>
      </c>
      <c r="F448" s="16">
        <v>449</v>
      </c>
      <c r="G448" s="29">
        <v>0.65</v>
      </c>
      <c r="H448" s="16" t="s">
        <v>11648</v>
      </c>
    </row>
    <row r="449" spans="1:8" x14ac:dyDescent="0.25">
      <c r="A449" t="s">
        <v>195</v>
      </c>
      <c r="B449">
        <v>17034</v>
      </c>
      <c r="C449" t="s">
        <v>3808</v>
      </c>
      <c r="D449" s="16">
        <v>12316</v>
      </c>
      <c r="E449" s="16">
        <v>460</v>
      </c>
      <c r="F449" s="16">
        <v>299</v>
      </c>
      <c r="G449" s="29">
        <v>0.65</v>
      </c>
      <c r="H449" s="16" t="s">
        <v>11647</v>
      </c>
    </row>
    <row r="450" spans="1:8" x14ac:dyDescent="0.25">
      <c r="A450" t="s">
        <v>195</v>
      </c>
      <c r="B450">
        <v>17066</v>
      </c>
      <c r="C450" t="s">
        <v>3884</v>
      </c>
      <c r="D450" s="16">
        <v>48875</v>
      </c>
      <c r="E450" s="16">
        <v>499</v>
      </c>
      <c r="F450" s="16">
        <v>324</v>
      </c>
      <c r="G450" s="29">
        <v>0.65</v>
      </c>
      <c r="H450" s="16" t="s">
        <v>11647</v>
      </c>
    </row>
    <row r="451" spans="1:8" x14ac:dyDescent="0.25">
      <c r="A451" t="s">
        <v>195</v>
      </c>
      <c r="B451">
        <v>17128</v>
      </c>
      <c r="C451" t="s">
        <v>4018</v>
      </c>
      <c r="D451" s="16">
        <v>584</v>
      </c>
      <c r="E451" s="16">
        <v>0</v>
      </c>
      <c r="F451" s="16">
        <v>0</v>
      </c>
      <c r="G451" s="29">
        <v>0.65</v>
      </c>
      <c r="H451" s="16" t="s">
        <v>11646</v>
      </c>
    </row>
    <row r="452" spans="1:8" x14ac:dyDescent="0.25">
      <c r="A452" t="s">
        <v>195</v>
      </c>
      <c r="B452">
        <v>17152</v>
      </c>
      <c r="C452" t="s">
        <v>4080</v>
      </c>
      <c r="D452" s="16">
        <v>20362</v>
      </c>
      <c r="E452" s="16">
        <v>500</v>
      </c>
      <c r="F452" s="16">
        <v>325</v>
      </c>
      <c r="G452" s="29">
        <v>0.65</v>
      </c>
      <c r="H452" s="16" t="s">
        <v>11647</v>
      </c>
    </row>
    <row r="453" spans="1:8" x14ac:dyDescent="0.25">
      <c r="A453" t="s">
        <v>198</v>
      </c>
      <c r="B453">
        <v>18072</v>
      </c>
      <c r="C453" t="s">
        <v>4622</v>
      </c>
      <c r="D453" s="16">
        <v>845</v>
      </c>
      <c r="E453" s="16">
        <v>0</v>
      </c>
      <c r="F453" s="16">
        <v>0</v>
      </c>
      <c r="G453" s="29">
        <v>0.65</v>
      </c>
      <c r="H453" s="16" t="s">
        <v>11646</v>
      </c>
    </row>
    <row r="454" spans="1:8" x14ac:dyDescent="0.25">
      <c r="A454" t="s">
        <v>198</v>
      </c>
      <c r="B454">
        <v>18177</v>
      </c>
      <c r="C454" t="s">
        <v>4757</v>
      </c>
      <c r="D454" s="16">
        <v>511</v>
      </c>
      <c r="E454" s="16">
        <v>0</v>
      </c>
      <c r="F454" s="16">
        <v>0</v>
      </c>
      <c r="G454" s="29">
        <v>0.65</v>
      </c>
      <c r="H454" s="16" t="s">
        <v>11646</v>
      </c>
    </row>
    <row r="455" spans="1:8" x14ac:dyDescent="0.25">
      <c r="A455" t="s">
        <v>199</v>
      </c>
      <c r="B455">
        <v>19126</v>
      </c>
      <c r="C455" t="s">
        <v>4908</v>
      </c>
      <c r="D455" s="16">
        <v>2748</v>
      </c>
      <c r="E455" s="16">
        <v>131</v>
      </c>
      <c r="F455" s="16">
        <v>85</v>
      </c>
      <c r="G455" s="29">
        <v>0.65</v>
      </c>
      <c r="H455" s="16" t="s">
        <v>11647</v>
      </c>
    </row>
    <row r="456" spans="1:8" x14ac:dyDescent="0.25">
      <c r="A456" t="s">
        <v>202</v>
      </c>
      <c r="B456">
        <v>7036</v>
      </c>
      <c r="C456" t="s">
        <v>5537</v>
      </c>
      <c r="D456" s="16">
        <v>40079</v>
      </c>
      <c r="E456" s="16">
        <v>930</v>
      </c>
      <c r="F456" s="16">
        <v>604</v>
      </c>
      <c r="G456" s="29">
        <v>0.65</v>
      </c>
      <c r="H456" s="16" t="s">
        <v>11647</v>
      </c>
    </row>
    <row r="457" spans="1:8" x14ac:dyDescent="0.25">
      <c r="A457" t="s">
        <v>205</v>
      </c>
      <c r="B457">
        <v>25228</v>
      </c>
      <c r="C457" t="s">
        <v>6459</v>
      </c>
      <c r="D457" s="16">
        <v>4861</v>
      </c>
      <c r="E457" s="16">
        <v>260</v>
      </c>
      <c r="F457" s="16">
        <v>169</v>
      </c>
      <c r="G457" s="29">
        <v>0.65</v>
      </c>
      <c r="H457" s="16" t="s">
        <v>11647</v>
      </c>
    </row>
    <row r="458" spans="1:8" x14ac:dyDescent="0.25">
      <c r="A458" t="s">
        <v>211</v>
      </c>
      <c r="B458">
        <v>31150</v>
      </c>
      <c r="C458" t="s">
        <v>7469</v>
      </c>
      <c r="D458" s="16">
        <v>210</v>
      </c>
      <c r="E458" s="16">
        <v>34</v>
      </c>
      <c r="F458" s="16">
        <v>22</v>
      </c>
      <c r="G458" s="29">
        <v>0.65</v>
      </c>
      <c r="H458" s="16" t="s">
        <v>11647</v>
      </c>
    </row>
    <row r="459" spans="1:8" x14ac:dyDescent="0.25">
      <c r="A459" t="s">
        <v>222</v>
      </c>
      <c r="B459">
        <v>43098</v>
      </c>
      <c r="C459" t="s">
        <v>9649</v>
      </c>
      <c r="D459" s="16">
        <v>552</v>
      </c>
      <c r="E459" s="16">
        <v>65</v>
      </c>
      <c r="F459" s="16">
        <v>42</v>
      </c>
      <c r="G459" s="29">
        <v>0.65</v>
      </c>
      <c r="H459" s="16" t="s">
        <v>11647</v>
      </c>
    </row>
    <row r="460" spans="1:8" x14ac:dyDescent="0.25">
      <c r="A460" t="s">
        <v>225</v>
      </c>
      <c r="B460">
        <v>46230</v>
      </c>
      <c r="C460" t="s">
        <v>10638</v>
      </c>
      <c r="D460" s="16">
        <v>20117</v>
      </c>
      <c r="E460" s="16">
        <v>350</v>
      </c>
      <c r="F460" s="16">
        <v>228</v>
      </c>
      <c r="G460" s="29">
        <v>0.65</v>
      </c>
      <c r="H460" s="16" t="s">
        <v>11647</v>
      </c>
    </row>
    <row r="461" spans="1:8" x14ac:dyDescent="0.25">
      <c r="A461" t="s">
        <v>195</v>
      </c>
      <c r="B461">
        <v>17193</v>
      </c>
      <c r="C461" t="s">
        <v>4163</v>
      </c>
      <c r="D461" s="16">
        <v>6720</v>
      </c>
      <c r="E461" s="16">
        <v>184</v>
      </c>
      <c r="F461" s="16">
        <v>118</v>
      </c>
      <c r="G461" s="29">
        <v>0.64</v>
      </c>
      <c r="H461" s="16" t="s">
        <v>11647</v>
      </c>
    </row>
    <row r="462" spans="1:8" x14ac:dyDescent="0.25">
      <c r="A462" t="s">
        <v>198</v>
      </c>
      <c r="B462">
        <v>18071</v>
      </c>
      <c r="C462" t="s">
        <v>4620</v>
      </c>
      <c r="D462" s="16">
        <v>7209</v>
      </c>
      <c r="E462" s="16">
        <v>188</v>
      </c>
      <c r="F462" s="16">
        <v>120</v>
      </c>
      <c r="G462" s="29">
        <v>0.64</v>
      </c>
      <c r="H462" s="16" t="s">
        <v>11647</v>
      </c>
    </row>
    <row r="463" spans="1:8" x14ac:dyDescent="0.25">
      <c r="A463" t="s">
        <v>225</v>
      </c>
      <c r="B463">
        <v>46159</v>
      </c>
      <c r="C463" t="s">
        <v>10551</v>
      </c>
      <c r="D463" s="16">
        <v>32273</v>
      </c>
      <c r="E463" s="16">
        <v>430</v>
      </c>
      <c r="F463" s="16">
        <v>275</v>
      </c>
      <c r="G463" s="29">
        <v>0.64</v>
      </c>
      <c r="H463" s="16" t="s">
        <v>11647</v>
      </c>
    </row>
    <row r="464" spans="1:8" x14ac:dyDescent="0.25">
      <c r="A464" t="s">
        <v>35</v>
      </c>
      <c r="B464">
        <v>8301</v>
      </c>
      <c r="C464" t="s">
        <v>2015</v>
      </c>
      <c r="D464" s="16">
        <v>67348</v>
      </c>
      <c r="E464" s="16">
        <v>460</v>
      </c>
      <c r="F464" s="16">
        <v>293</v>
      </c>
      <c r="G464" s="29">
        <v>0.63700000000000001</v>
      </c>
      <c r="H464" s="16" t="s">
        <v>11648</v>
      </c>
    </row>
    <row r="465" spans="1:8" x14ac:dyDescent="0.25">
      <c r="A465" t="s">
        <v>205</v>
      </c>
      <c r="B465">
        <v>25912</v>
      </c>
      <c r="C465" t="s">
        <v>6194</v>
      </c>
      <c r="D465" s="16">
        <v>1097</v>
      </c>
      <c r="E465" s="16">
        <v>107</v>
      </c>
      <c r="F465" s="16">
        <v>68</v>
      </c>
      <c r="G465" s="29">
        <v>0.63400000000000001</v>
      </c>
      <c r="H465" s="16" t="s">
        <v>11647</v>
      </c>
    </row>
    <row r="466" spans="1:8" x14ac:dyDescent="0.25">
      <c r="A466" t="s">
        <v>211</v>
      </c>
      <c r="B466">
        <v>31088</v>
      </c>
      <c r="C466" t="s">
        <v>7598</v>
      </c>
      <c r="D466" s="16">
        <v>8469</v>
      </c>
      <c r="E466" s="16">
        <v>196</v>
      </c>
      <c r="F466" s="16">
        <v>123</v>
      </c>
      <c r="G466" s="29">
        <v>0.63</v>
      </c>
      <c r="H466" s="16" t="s">
        <v>11647</v>
      </c>
    </row>
    <row r="467" spans="1:8" x14ac:dyDescent="0.25">
      <c r="A467" t="s">
        <v>225</v>
      </c>
      <c r="B467">
        <v>46186</v>
      </c>
      <c r="C467" t="s">
        <v>10580</v>
      </c>
      <c r="D467" s="16">
        <v>27748</v>
      </c>
      <c r="E467" s="16">
        <v>177</v>
      </c>
      <c r="F467" s="16">
        <v>112</v>
      </c>
      <c r="G467" s="29">
        <v>0.63</v>
      </c>
      <c r="H467" s="16" t="s">
        <v>11648</v>
      </c>
    </row>
    <row r="468" spans="1:8" x14ac:dyDescent="0.25">
      <c r="A468" t="s">
        <v>29</v>
      </c>
      <c r="B468">
        <v>3122</v>
      </c>
      <c r="C468" t="s">
        <v>609</v>
      </c>
      <c r="D468" s="16">
        <v>60269</v>
      </c>
      <c r="E468" s="16">
        <v>680</v>
      </c>
      <c r="F468" s="16">
        <v>427</v>
      </c>
      <c r="G468" s="29">
        <v>0.62790000000000001</v>
      </c>
      <c r="H468" s="16" t="s">
        <v>11647</v>
      </c>
    </row>
    <row r="469" spans="1:8" x14ac:dyDescent="0.25">
      <c r="A469" t="s">
        <v>41</v>
      </c>
      <c r="B469">
        <v>12021</v>
      </c>
      <c r="C469" t="s">
        <v>74</v>
      </c>
      <c r="D469" s="16">
        <v>5592</v>
      </c>
      <c r="E469" s="16">
        <v>870</v>
      </c>
      <c r="F469" s="16">
        <v>544</v>
      </c>
      <c r="G469" s="29">
        <v>0.625</v>
      </c>
      <c r="H469" s="16" t="s">
        <v>11647</v>
      </c>
    </row>
    <row r="470" spans="1:8" x14ac:dyDescent="0.25">
      <c r="A470" t="s">
        <v>29</v>
      </c>
      <c r="B470">
        <v>3047</v>
      </c>
      <c r="C470" t="s">
        <v>524</v>
      </c>
      <c r="D470" s="16">
        <v>26821</v>
      </c>
      <c r="E470" s="16">
        <v>308</v>
      </c>
      <c r="F470" s="16">
        <v>192</v>
      </c>
      <c r="G470" s="29">
        <v>0.62329999999999997</v>
      </c>
      <c r="H470" s="16" t="s">
        <v>11647</v>
      </c>
    </row>
    <row r="471" spans="1:8" x14ac:dyDescent="0.25">
      <c r="A471" t="s">
        <v>35</v>
      </c>
      <c r="B471">
        <v>8034</v>
      </c>
      <c r="C471" t="s">
        <v>1497</v>
      </c>
      <c r="D471" s="16">
        <v>1114</v>
      </c>
      <c r="E471" s="16">
        <v>79</v>
      </c>
      <c r="F471" s="16">
        <v>49</v>
      </c>
      <c r="G471" s="29">
        <v>0.62029999999999996</v>
      </c>
      <c r="H471" s="16" t="s">
        <v>11647</v>
      </c>
    </row>
    <row r="472" spans="1:8" x14ac:dyDescent="0.25">
      <c r="A472" t="s">
        <v>35</v>
      </c>
      <c r="B472">
        <v>8260</v>
      </c>
      <c r="C472" t="s">
        <v>1944</v>
      </c>
      <c r="D472" s="16">
        <v>25960</v>
      </c>
      <c r="E472" s="16">
        <v>223</v>
      </c>
      <c r="F472" s="16">
        <v>138</v>
      </c>
      <c r="G472" s="29">
        <v>0.62</v>
      </c>
      <c r="H472" s="16" t="s">
        <v>11648</v>
      </c>
    </row>
    <row r="473" spans="1:8" x14ac:dyDescent="0.25">
      <c r="A473" t="s">
        <v>35</v>
      </c>
      <c r="B473">
        <v>8269</v>
      </c>
      <c r="C473" t="s">
        <v>1953</v>
      </c>
      <c r="D473" s="16">
        <v>3798</v>
      </c>
      <c r="E473" s="16">
        <v>157</v>
      </c>
      <c r="F473" s="16">
        <v>97</v>
      </c>
      <c r="G473" s="29">
        <v>0.62</v>
      </c>
      <c r="H473" s="16" t="s">
        <v>11647</v>
      </c>
    </row>
    <row r="474" spans="1:8" x14ac:dyDescent="0.25">
      <c r="A474" t="s">
        <v>195</v>
      </c>
      <c r="B474">
        <v>17088</v>
      </c>
      <c r="C474" t="s">
        <v>3938</v>
      </c>
      <c r="D474" s="16">
        <v>829</v>
      </c>
      <c r="E474" s="16">
        <v>50</v>
      </c>
      <c r="F474" s="16">
        <v>31</v>
      </c>
      <c r="G474" s="29">
        <v>0.62</v>
      </c>
      <c r="H474" s="16" t="s">
        <v>11647</v>
      </c>
    </row>
    <row r="475" spans="1:8" x14ac:dyDescent="0.25">
      <c r="A475" t="s">
        <v>195</v>
      </c>
      <c r="B475">
        <v>17233</v>
      </c>
      <c r="C475" t="s">
        <v>4248</v>
      </c>
      <c r="D475" s="16">
        <v>3315</v>
      </c>
      <c r="E475" s="16">
        <v>120</v>
      </c>
      <c r="F475" s="16">
        <v>74</v>
      </c>
      <c r="G475" s="29">
        <v>0.62</v>
      </c>
      <c r="H475" s="16" t="s">
        <v>11647</v>
      </c>
    </row>
    <row r="476" spans="1:8" x14ac:dyDescent="0.25">
      <c r="A476" t="s">
        <v>200</v>
      </c>
      <c r="B476">
        <v>21072</v>
      </c>
      <c r="C476" t="s">
        <v>5248</v>
      </c>
      <c r="D476" s="16">
        <v>12611</v>
      </c>
      <c r="E476" s="16">
        <v>174</v>
      </c>
      <c r="F476" s="16">
        <v>108</v>
      </c>
      <c r="G476" s="29">
        <v>0.62</v>
      </c>
      <c r="H476" s="16" t="s">
        <v>11647</v>
      </c>
    </row>
    <row r="477" spans="1:8" x14ac:dyDescent="0.25">
      <c r="A477" t="s">
        <v>209</v>
      </c>
      <c r="B477">
        <v>29038</v>
      </c>
      <c r="C477" t="s">
        <v>7016</v>
      </c>
      <c r="D477" s="16">
        <v>28934</v>
      </c>
      <c r="E477" s="16">
        <v>900</v>
      </c>
      <c r="F477" s="16">
        <v>558</v>
      </c>
      <c r="G477" s="29">
        <v>0.62</v>
      </c>
      <c r="H477" s="16" t="s">
        <v>11647</v>
      </c>
    </row>
    <row r="478" spans="1:8" x14ac:dyDescent="0.25">
      <c r="A478" t="s">
        <v>222</v>
      </c>
      <c r="B478">
        <v>43092</v>
      </c>
      <c r="C478" t="s">
        <v>9637</v>
      </c>
      <c r="D478" s="16">
        <v>14114</v>
      </c>
      <c r="E478" s="16">
        <v>1500</v>
      </c>
      <c r="F478" s="16">
        <v>930</v>
      </c>
      <c r="G478" s="29">
        <v>0.62</v>
      </c>
      <c r="H478" s="16" t="s">
        <v>11647</v>
      </c>
    </row>
    <row r="479" spans="1:8" x14ac:dyDescent="0.25">
      <c r="A479" t="s">
        <v>35</v>
      </c>
      <c r="B479">
        <v>8102</v>
      </c>
      <c r="C479" t="s">
        <v>1646</v>
      </c>
      <c r="D479" s="16">
        <v>41466</v>
      </c>
      <c r="E479" s="16">
        <v>296</v>
      </c>
      <c r="F479" s="16">
        <v>183</v>
      </c>
      <c r="G479" s="29">
        <v>0.61819999999999997</v>
      </c>
      <c r="H479" s="16" t="s">
        <v>11648</v>
      </c>
    </row>
    <row r="480" spans="1:8" x14ac:dyDescent="0.25">
      <c r="A480" t="s">
        <v>224</v>
      </c>
      <c r="B480">
        <v>45165</v>
      </c>
      <c r="C480" t="s">
        <v>10325</v>
      </c>
      <c r="D480" s="16">
        <v>84738</v>
      </c>
      <c r="E480" s="16">
        <v>774</v>
      </c>
      <c r="F480" s="16">
        <v>478</v>
      </c>
      <c r="G480" s="29">
        <v>0.61760000000000004</v>
      </c>
      <c r="H480" s="16" t="s">
        <v>11648</v>
      </c>
    </row>
    <row r="481" spans="1:8" x14ac:dyDescent="0.25">
      <c r="A481" t="s">
        <v>225</v>
      </c>
      <c r="B481">
        <v>46169</v>
      </c>
      <c r="C481" t="s">
        <v>10561</v>
      </c>
      <c r="D481" s="16">
        <v>46153</v>
      </c>
      <c r="E481" s="16">
        <v>379</v>
      </c>
      <c r="F481" s="16">
        <v>233</v>
      </c>
      <c r="G481" s="29">
        <v>0.61480000000000001</v>
      </c>
      <c r="H481" s="16" t="s">
        <v>11648</v>
      </c>
    </row>
    <row r="482" spans="1:8" x14ac:dyDescent="0.25">
      <c r="A482" t="s">
        <v>202</v>
      </c>
      <c r="B482">
        <v>7042</v>
      </c>
      <c r="C482" t="s">
        <v>5546</v>
      </c>
      <c r="D482" s="16">
        <v>17594</v>
      </c>
      <c r="E482" s="16">
        <v>0</v>
      </c>
      <c r="F482" s="16">
        <v>0</v>
      </c>
      <c r="G482" s="29">
        <v>0.61199999999999999</v>
      </c>
      <c r="H482" s="16" t="s">
        <v>11646</v>
      </c>
    </row>
    <row r="483" spans="1:8" x14ac:dyDescent="0.25">
      <c r="A483" t="s">
        <v>40</v>
      </c>
      <c r="B483">
        <v>11004</v>
      </c>
      <c r="C483" t="s">
        <v>2839</v>
      </c>
      <c r="D483" s="16">
        <v>124978</v>
      </c>
      <c r="E483" s="16">
        <v>1501</v>
      </c>
      <c r="F483" s="16">
        <v>917</v>
      </c>
      <c r="G483" s="29">
        <v>0.61099999999999999</v>
      </c>
      <c r="H483" s="16" t="s">
        <v>11647</v>
      </c>
    </row>
    <row r="484" spans="1:8" x14ac:dyDescent="0.25">
      <c r="A484" t="s">
        <v>35</v>
      </c>
      <c r="B484">
        <v>8295</v>
      </c>
      <c r="C484" t="s">
        <v>2004</v>
      </c>
      <c r="D484" s="16">
        <v>15985</v>
      </c>
      <c r="E484" s="16">
        <v>220</v>
      </c>
      <c r="F484" s="16">
        <v>134</v>
      </c>
      <c r="G484" s="29">
        <v>0.61</v>
      </c>
      <c r="H484" s="16" t="s">
        <v>11647</v>
      </c>
    </row>
    <row r="485" spans="1:8" x14ac:dyDescent="0.25">
      <c r="A485" t="s">
        <v>222</v>
      </c>
      <c r="B485">
        <v>43104</v>
      </c>
      <c r="C485" t="s">
        <v>9660</v>
      </c>
      <c r="D485" s="16">
        <v>2907</v>
      </c>
      <c r="E485" s="16">
        <v>105</v>
      </c>
      <c r="F485" s="16">
        <v>64</v>
      </c>
      <c r="G485" s="29">
        <v>0.60950000000000004</v>
      </c>
      <c r="H485" s="16" t="s">
        <v>11647</v>
      </c>
    </row>
    <row r="486" spans="1:8" x14ac:dyDescent="0.25">
      <c r="A486" t="s">
        <v>195</v>
      </c>
      <c r="B486">
        <v>17197</v>
      </c>
      <c r="C486" t="s">
        <v>4171</v>
      </c>
      <c r="D486" s="16">
        <v>173</v>
      </c>
      <c r="E486" s="16">
        <v>1684</v>
      </c>
      <c r="F486" s="16">
        <v>1016</v>
      </c>
      <c r="G486" s="29">
        <v>0.60329999999999995</v>
      </c>
      <c r="H486" s="16" t="s">
        <v>11839</v>
      </c>
    </row>
    <row r="487" spans="1:8" x14ac:dyDescent="0.25">
      <c r="A487" t="s">
        <v>225</v>
      </c>
      <c r="B487">
        <v>46244</v>
      </c>
      <c r="C487" t="s">
        <v>4171</v>
      </c>
      <c r="D487" s="16">
        <v>89401</v>
      </c>
      <c r="E487" s="16">
        <v>1684</v>
      </c>
      <c r="F487" s="16">
        <v>1016</v>
      </c>
      <c r="G487" s="29">
        <v>0.60329999999999995</v>
      </c>
      <c r="H487" s="16" t="s">
        <v>11647</v>
      </c>
    </row>
    <row r="488" spans="1:8" x14ac:dyDescent="0.25">
      <c r="A488" t="s">
        <v>29</v>
      </c>
      <c r="B488">
        <v>3041</v>
      </c>
      <c r="C488" t="s">
        <v>514</v>
      </c>
      <c r="D488" s="16">
        <v>12317</v>
      </c>
      <c r="E488" s="16">
        <v>525</v>
      </c>
      <c r="F488" s="16">
        <v>315</v>
      </c>
      <c r="G488" s="29">
        <v>0.6</v>
      </c>
      <c r="H488" s="16" t="s">
        <v>11647</v>
      </c>
    </row>
    <row r="489" spans="1:8" x14ac:dyDescent="0.25">
      <c r="A489" t="s">
        <v>29</v>
      </c>
      <c r="B489">
        <v>3065</v>
      </c>
      <c r="C489" t="s">
        <v>542</v>
      </c>
      <c r="D489" s="16">
        <v>243128</v>
      </c>
      <c r="E489" s="16">
        <v>5000</v>
      </c>
      <c r="F489" s="16">
        <v>3000</v>
      </c>
      <c r="G489" s="29">
        <v>0.6</v>
      </c>
      <c r="H489" s="16" t="s">
        <v>11647</v>
      </c>
    </row>
    <row r="490" spans="1:8" x14ac:dyDescent="0.25">
      <c r="A490" t="s">
        <v>29</v>
      </c>
      <c r="B490">
        <v>3079</v>
      </c>
      <c r="C490" t="s">
        <v>560</v>
      </c>
      <c r="D490" s="16">
        <v>24210</v>
      </c>
      <c r="E490" s="16">
        <v>147</v>
      </c>
      <c r="F490" s="16">
        <v>88</v>
      </c>
      <c r="G490" s="29">
        <v>0.6</v>
      </c>
      <c r="H490" s="16" t="s">
        <v>11648</v>
      </c>
    </row>
    <row r="491" spans="1:8" x14ac:dyDescent="0.25">
      <c r="A491" t="s">
        <v>29</v>
      </c>
      <c r="B491">
        <v>3088</v>
      </c>
      <c r="C491" t="s">
        <v>569</v>
      </c>
      <c r="D491" s="16">
        <v>8967</v>
      </c>
      <c r="E491" s="16">
        <v>400</v>
      </c>
      <c r="F491" s="16">
        <v>240</v>
      </c>
      <c r="G491" s="29">
        <v>0.6</v>
      </c>
      <c r="H491" s="16" t="s">
        <v>11647</v>
      </c>
    </row>
    <row r="492" spans="1:8" x14ac:dyDescent="0.25">
      <c r="A492" t="s">
        <v>35</v>
      </c>
      <c r="B492">
        <v>8127</v>
      </c>
      <c r="C492" t="s">
        <v>1701</v>
      </c>
      <c r="D492" s="16">
        <v>3198</v>
      </c>
      <c r="E492" s="16">
        <v>96</v>
      </c>
      <c r="F492" s="16">
        <v>58</v>
      </c>
      <c r="G492" s="29">
        <v>0.6</v>
      </c>
      <c r="H492" s="16" t="s">
        <v>11647</v>
      </c>
    </row>
    <row r="493" spans="1:8" x14ac:dyDescent="0.25">
      <c r="A493" t="s">
        <v>35</v>
      </c>
      <c r="B493">
        <v>8196</v>
      </c>
      <c r="C493" t="s">
        <v>1825</v>
      </c>
      <c r="D493" s="16">
        <v>27062</v>
      </c>
      <c r="E493" s="16">
        <v>500</v>
      </c>
      <c r="F493" s="16">
        <v>300</v>
      </c>
      <c r="G493" s="29">
        <v>0.6</v>
      </c>
      <c r="H493" s="16" t="s">
        <v>11647</v>
      </c>
    </row>
    <row r="494" spans="1:8" x14ac:dyDescent="0.25">
      <c r="A494" t="s">
        <v>35</v>
      </c>
      <c r="B494">
        <v>8265</v>
      </c>
      <c r="C494" t="s">
        <v>1910</v>
      </c>
      <c r="D494" s="16">
        <v>2092</v>
      </c>
      <c r="E494" s="16">
        <v>100</v>
      </c>
      <c r="F494" s="16">
        <v>60</v>
      </c>
      <c r="G494" s="29">
        <v>0.6</v>
      </c>
      <c r="H494" s="16" t="s">
        <v>11647</v>
      </c>
    </row>
    <row r="495" spans="1:8" x14ac:dyDescent="0.25">
      <c r="A495" t="s">
        <v>40</v>
      </c>
      <c r="B495">
        <v>11038</v>
      </c>
      <c r="C495" t="s">
        <v>2895</v>
      </c>
      <c r="D495" s="16">
        <v>16439</v>
      </c>
      <c r="E495" s="16">
        <v>300</v>
      </c>
      <c r="F495" s="16">
        <v>180</v>
      </c>
      <c r="G495" s="29">
        <v>0.6</v>
      </c>
      <c r="H495" s="16" t="s">
        <v>11647</v>
      </c>
    </row>
    <row r="496" spans="1:8" x14ac:dyDescent="0.25">
      <c r="A496" t="s">
        <v>195</v>
      </c>
      <c r="B496">
        <v>17016</v>
      </c>
      <c r="C496" t="s">
        <v>3756</v>
      </c>
      <c r="D496" s="16">
        <v>1057</v>
      </c>
      <c r="E496" s="16">
        <v>39</v>
      </c>
      <c r="F496" s="16">
        <v>23</v>
      </c>
      <c r="G496" s="29">
        <v>0.6</v>
      </c>
      <c r="H496" s="16" t="s">
        <v>11647</v>
      </c>
    </row>
    <row r="497" spans="1:8" x14ac:dyDescent="0.25">
      <c r="A497" t="s">
        <v>195</v>
      </c>
      <c r="B497">
        <v>17076</v>
      </c>
      <c r="C497" t="s">
        <v>3907</v>
      </c>
      <c r="D497" s="16">
        <v>185</v>
      </c>
      <c r="E497" s="16">
        <v>5</v>
      </c>
      <c r="F497" s="16">
        <v>3</v>
      </c>
      <c r="G497" s="29">
        <v>0.6</v>
      </c>
      <c r="H497" s="16" t="s">
        <v>11647</v>
      </c>
    </row>
    <row r="498" spans="1:8" x14ac:dyDescent="0.25">
      <c r="A498" t="s">
        <v>195</v>
      </c>
      <c r="B498">
        <v>17135</v>
      </c>
      <c r="C498" t="s">
        <v>4032</v>
      </c>
      <c r="D498" s="16">
        <v>576</v>
      </c>
      <c r="E498" s="16">
        <v>65</v>
      </c>
      <c r="F498" s="16">
        <v>39</v>
      </c>
      <c r="G498" s="29">
        <v>0.6</v>
      </c>
      <c r="H498" s="16" t="s">
        <v>11647</v>
      </c>
    </row>
    <row r="499" spans="1:8" x14ac:dyDescent="0.25">
      <c r="A499" t="s">
        <v>198</v>
      </c>
      <c r="B499">
        <v>18153</v>
      </c>
      <c r="C499" t="s">
        <v>4726</v>
      </c>
      <c r="D499" s="16">
        <v>11674</v>
      </c>
      <c r="E499" s="16">
        <v>600</v>
      </c>
      <c r="F499" s="16">
        <v>360</v>
      </c>
      <c r="G499" s="29">
        <v>0.6</v>
      </c>
      <c r="H499" s="16" t="s">
        <v>11647</v>
      </c>
    </row>
    <row r="500" spans="1:8" x14ac:dyDescent="0.25">
      <c r="A500" t="s">
        <v>198</v>
      </c>
      <c r="B500">
        <v>18149</v>
      </c>
      <c r="C500" t="s">
        <v>4783</v>
      </c>
      <c r="D500" s="16">
        <v>7606</v>
      </c>
      <c r="E500" s="16">
        <v>75</v>
      </c>
      <c r="F500" s="16">
        <v>45</v>
      </c>
      <c r="G500" s="29">
        <v>0.6</v>
      </c>
      <c r="H500" s="16" t="s">
        <v>11648</v>
      </c>
    </row>
    <row r="501" spans="1:8" x14ac:dyDescent="0.25">
      <c r="A501" t="s">
        <v>203</v>
      </c>
      <c r="B501">
        <v>24157</v>
      </c>
      <c r="C501" t="s">
        <v>5716</v>
      </c>
      <c r="D501" s="16">
        <v>2999</v>
      </c>
      <c r="E501" s="16">
        <v>150</v>
      </c>
      <c r="F501" s="16">
        <v>90</v>
      </c>
      <c r="G501" s="29">
        <v>0.6</v>
      </c>
      <c r="H501" s="16" t="s">
        <v>11647</v>
      </c>
    </row>
    <row r="502" spans="1:8" x14ac:dyDescent="0.25">
      <c r="A502" t="s">
        <v>204</v>
      </c>
      <c r="B502">
        <v>23051</v>
      </c>
      <c r="C502" t="s">
        <v>5889</v>
      </c>
      <c r="D502" s="16">
        <v>3298</v>
      </c>
      <c r="E502" s="16">
        <v>111</v>
      </c>
      <c r="F502" s="16">
        <v>67</v>
      </c>
      <c r="G502" s="29">
        <v>0.6</v>
      </c>
      <c r="H502" s="16" t="s">
        <v>11647</v>
      </c>
    </row>
    <row r="503" spans="1:8" x14ac:dyDescent="0.25">
      <c r="A503" t="s">
        <v>205</v>
      </c>
      <c r="B503">
        <v>25003</v>
      </c>
      <c r="C503" t="s">
        <v>6021</v>
      </c>
      <c r="D503" s="16">
        <v>5629</v>
      </c>
      <c r="E503" s="16">
        <v>200</v>
      </c>
      <c r="F503" s="16">
        <v>120</v>
      </c>
      <c r="G503" s="29">
        <v>0.6</v>
      </c>
      <c r="H503" s="16" t="s">
        <v>11647</v>
      </c>
    </row>
    <row r="504" spans="1:8" x14ac:dyDescent="0.25">
      <c r="A504" t="s">
        <v>205</v>
      </c>
      <c r="B504">
        <v>25023</v>
      </c>
      <c r="C504" t="s">
        <v>6072</v>
      </c>
      <c r="D504" s="16">
        <v>6387</v>
      </c>
      <c r="E504" s="16">
        <v>40</v>
      </c>
      <c r="F504" s="16">
        <v>24</v>
      </c>
      <c r="G504" s="29">
        <v>0.6</v>
      </c>
      <c r="H504" s="16" t="s">
        <v>11648</v>
      </c>
    </row>
    <row r="505" spans="1:8" x14ac:dyDescent="0.25">
      <c r="A505" t="s">
        <v>205</v>
      </c>
      <c r="B505">
        <v>25058</v>
      </c>
      <c r="C505" t="s">
        <v>6119</v>
      </c>
      <c r="D505" s="16">
        <v>6379</v>
      </c>
      <c r="E505" s="16">
        <v>229</v>
      </c>
      <c r="F505" s="16">
        <v>137</v>
      </c>
      <c r="G505" s="29">
        <v>0.6</v>
      </c>
      <c r="H505" s="16" t="s">
        <v>11647</v>
      </c>
    </row>
    <row r="506" spans="1:8" x14ac:dyDescent="0.25">
      <c r="A506" t="s">
        <v>205</v>
      </c>
      <c r="B506">
        <v>25155</v>
      </c>
      <c r="C506" t="s">
        <v>6301</v>
      </c>
      <c r="D506" s="16">
        <v>811</v>
      </c>
      <c r="E506" s="16">
        <v>25</v>
      </c>
      <c r="F506" s="16">
        <v>15</v>
      </c>
      <c r="G506" s="29">
        <v>0.6</v>
      </c>
      <c r="H506" s="16" t="s">
        <v>11647</v>
      </c>
    </row>
    <row r="507" spans="1:8" x14ac:dyDescent="0.25">
      <c r="A507" t="s">
        <v>205</v>
      </c>
      <c r="B507">
        <v>25907</v>
      </c>
      <c r="C507" t="s">
        <v>6462</v>
      </c>
      <c r="D507" s="16">
        <v>605</v>
      </c>
      <c r="E507" s="16">
        <v>300</v>
      </c>
      <c r="F507" s="16">
        <v>180</v>
      </c>
      <c r="G507" s="29">
        <v>0.6</v>
      </c>
      <c r="H507" s="16" t="s">
        <v>11839</v>
      </c>
    </row>
    <row r="508" spans="1:8" x14ac:dyDescent="0.25">
      <c r="A508" t="s">
        <v>207</v>
      </c>
      <c r="B508">
        <v>28002</v>
      </c>
      <c r="C508" t="s">
        <v>6686</v>
      </c>
      <c r="D508" s="16">
        <v>4863</v>
      </c>
      <c r="E508" s="16">
        <v>100</v>
      </c>
      <c r="F508" s="16">
        <v>60</v>
      </c>
      <c r="G508" s="29">
        <v>0.6</v>
      </c>
      <c r="H508" s="16" t="s">
        <v>11647</v>
      </c>
    </row>
    <row r="509" spans="1:8" x14ac:dyDescent="0.25">
      <c r="A509" t="s">
        <v>207</v>
      </c>
      <c r="B509">
        <v>28005</v>
      </c>
      <c r="C509" t="s">
        <v>6692</v>
      </c>
      <c r="D509" s="16">
        <v>200702</v>
      </c>
      <c r="E509" s="16">
        <v>3800</v>
      </c>
      <c r="F509" s="16">
        <v>2280</v>
      </c>
      <c r="G509" s="29">
        <v>0.6</v>
      </c>
      <c r="H509" s="16" t="s">
        <v>11647</v>
      </c>
    </row>
    <row r="510" spans="1:8" x14ac:dyDescent="0.25">
      <c r="A510" t="s">
        <v>209</v>
      </c>
      <c r="B510">
        <v>29023</v>
      </c>
      <c r="C510" t="s">
        <v>6979</v>
      </c>
      <c r="D510" s="16">
        <v>9077</v>
      </c>
      <c r="E510" s="16">
        <v>0</v>
      </c>
      <c r="F510" s="16">
        <v>0</v>
      </c>
      <c r="G510" s="29">
        <v>0.6</v>
      </c>
      <c r="H510" s="16" t="s">
        <v>11646</v>
      </c>
    </row>
    <row r="511" spans="1:8" x14ac:dyDescent="0.25">
      <c r="A511" t="s">
        <v>211</v>
      </c>
      <c r="B511">
        <v>31107</v>
      </c>
      <c r="C511" t="s">
        <v>7409</v>
      </c>
      <c r="D511" s="16">
        <v>2558</v>
      </c>
      <c r="E511" s="16">
        <v>60</v>
      </c>
      <c r="F511" s="16">
        <v>36</v>
      </c>
      <c r="G511" s="29">
        <v>0.6</v>
      </c>
      <c r="H511" s="16" t="s">
        <v>11647</v>
      </c>
    </row>
    <row r="512" spans="1:8" x14ac:dyDescent="0.25">
      <c r="A512" t="s">
        <v>211</v>
      </c>
      <c r="B512">
        <v>31232</v>
      </c>
      <c r="C512" t="s">
        <v>7571</v>
      </c>
      <c r="D512" s="16">
        <v>38685</v>
      </c>
      <c r="E512" s="16">
        <v>538</v>
      </c>
      <c r="F512" s="16">
        <v>323</v>
      </c>
      <c r="G512" s="29">
        <v>0.6</v>
      </c>
      <c r="H512" s="16" t="s">
        <v>11647</v>
      </c>
    </row>
    <row r="513" spans="1:8" x14ac:dyDescent="0.25">
      <c r="A513" t="s">
        <v>217</v>
      </c>
      <c r="B513">
        <v>40122</v>
      </c>
      <c r="C513" t="s">
        <v>8703</v>
      </c>
      <c r="D513" s="16">
        <v>763</v>
      </c>
      <c r="E513" s="16">
        <v>500</v>
      </c>
      <c r="F513" s="16">
        <v>300</v>
      </c>
      <c r="G513" s="29">
        <v>0.6</v>
      </c>
      <c r="H513" s="16" t="s">
        <v>11839</v>
      </c>
    </row>
    <row r="514" spans="1:8" x14ac:dyDescent="0.25">
      <c r="A514" t="s">
        <v>219</v>
      </c>
      <c r="B514">
        <v>41096</v>
      </c>
      <c r="C514" t="s">
        <v>9218</v>
      </c>
      <c r="D514" s="16">
        <v>8080</v>
      </c>
      <c r="E514" s="16">
        <v>348</v>
      </c>
      <c r="F514" s="16">
        <v>209</v>
      </c>
      <c r="G514" s="29">
        <v>0.6</v>
      </c>
      <c r="H514" s="16" t="s">
        <v>11647</v>
      </c>
    </row>
    <row r="515" spans="1:8" x14ac:dyDescent="0.25">
      <c r="A515" t="s">
        <v>219</v>
      </c>
      <c r="B515">
        <v>41098</v>
      </c>
      <c r="C515" t="s">
        <v>9221</v>
      </c>
      <c r="D515" s="16">
        <v>6938</v>
      </c>
      <c r="E515" s="16">
        <v>150</v>
      </c>
      <c r="F515" s="16">
        <v>90</v>
      </c>
      <c r="G515" s="29">
        <v>0.6</v>
      </c>
      <c r="H515" s="16" t="s">
        <v>11647</v>
      </c>
    </row>
    <row r="516" spans="1:8" x14ac:dyDescent="0.25">
      <c r="A516" t="s">
        <v>222</v>
      </c>
      <c r="B516">
        <v>43019</v>
      </c>
      <c r="C516" t="s">
        <v>9525</v>
      </c>
      <c r="D516" s="16">
        <v>1608</v>
      </c>
      <c r="E516" s="16">
        <v>167</v>
      </c>
      <c r="F516" s="16">
        <v>100</v>
      </c>
      <c r="G516" s="29">
        <v>0.6</v>
      </c>
      <c r="H516" s="16" t="s">
        <v>11647</v>
      </c>
    </row>
    <row r="517" spans="1:8" x14ac:dyDescent="0.25">
      <c r="A517" t="s">
        <v>222</v>
      </c>
      <c r="B517">
        <v>43033</v>
      </c>
      <c r="C517" t="s">
        <v>9548</v>
      </c>
      <c r="D517" s="16">
        <v>1174</v>
      </c>
      <c r="E517" s="16">
        <v>54</v>
      </c>
      <c r="F517" s="16">
        <v>32</v>
      </c>
      <c r="G517" s="29">
        <v>0.6</v>
      </c>
      <c r="H517" s="16" t="s">
        <v>11647</v>
      </c>
    </row>
    <row r="518" spans="1:8" x14ac:dyDescent="0.25">
      <c r="A518" t="s">
        <v>222</v>
      </c>
      <c r="B518">
        <v>43133</v>
      </c>
      <c r="C518" t="s">
        <v>9712</v>
      </c>
      <c r="D518" s="16">
        <v>8369</v>
      </c>
      <c r="E518" s="16">
        <v>110</v>
      </c>
      <c r="F518" s="16">
        <v>66</v>
      </c>
      <c r="G518" s="29">
        <v>0.6</v>
      </c>
      <c r="H518" s="16" t="s">
        <v>11647</v>
      </c>
    </row>
    <row r="519" spans="1:8" x14ac:dyDescent="0.25">
      <c r="A519" t="s">
        <v>224</v>
      </c>
      <c r="B519">
        <v>45154</v>
      </c>
      <c r="C519" t="s">
        <v>10313</v>
      </c>
      <c r="D519" s="16">
        <v>2112</v>
      </c>
      <c r="E519" s="16">
        <v>235</v>
      </c>
      <c r="F519" s="16">
        <v>141</v>
      </c>
      <c r="G519" s="29">
        <v>0.6</v>
      </c>
      <c r="H519" s="16" t="s">
        <v>11647</v>
      </c>
    </row>
    <row r="520" spans="1:8" x14ac:dyDescent="0.25">
      <c r="A520" t="s">
        <v>225</v>
      </c>
      <c r="B520">
        <v>46094</v>
      </c>
      <c r="C520" t="s">
        <v>10488</v>
      </c>
      <c r="D520" s="16">
        <v>30142</v>
      </c>
      <c r="E520" s="16">
        <v>576</v>
      </c>
      <c r="F520" s="16">
        <v>346</v>
      </c>
      <c r="G520" s="29">
        <v>0.6</v>
      </c>
      <c r="H520" s="16" t="s">
        <v>11647</v>
      </c>
    </row>
    <row r="521" spans="1:8" x14ac:dyDescent="0.25">
      <c r="A521" t="s">
        <v>195</v>
      </c>
      <c r="B521">
        <v>17160</v>
      </c>
      <c r="C521" t="s">
        <v>4098</v>
      </c>
      <c r="D521" s="16">
        <v>23050</v>
      </c>
      <c r="E521" s="16">
        <v>571</v>
      </c>
      <c r="F521" s="16">
        <v>340</v>
      </c>
      <c r="G521" s="29">
        <v>0.59550000000000003</v>
      </c>
      <c r="H521" s="16" t="s">
        <v>11647</v>
      </c>
    </row>
    <row r="522" spans="1:8" x14ac:dyDescent="0.25">
      <c r="A522" t="s">
        <v>220</v>
      </c>
      <c r="B522">
        <v>38041</v>
      </c>
      <c r="C522" t="s">
        <v>9271</v>
      </c>
      <c r="D522" s="16">
        <v>9278</v>
      </c>
      <c r="E522" s="16">
        <v>264</v>
      </c>
      <c r="F522" s="16">
        <v>157</v>
      </c>
      <c r="G522" s="29">
        <v>0.59460000000000002</v>
      </c>
      <c r="H522" s="16" t="s">
        <v>11647</v>
      </c>
    </row>
    <row r="523" spans="1:8" x14ac:dyDescent="0.25">
      <c r="A523" t="s">
        <v>35</v>
      </c>
      <c r="B523">
        <v>8155</v>
      </c>
      <c r="C523" t="s">
        <v>1753</v>
      </c>
      <c r="D523" s="16">
        <v>9938</v>
      </c>
      <c r="E523" s="16">
        <v>914</v>
      </c>
      <c r="F523" s="16">
        <v>539</v>
      </c>
      <c r="G523" s="29">
        <v>0.59</v>
      </c>
      <c r="H523" s="16" t="s">
        <v>11647</v>
      </c>
    </row>
    <row r="524" spans="1:8" x14ac:dyDescent="0.25">
      <c r="A524" t="s">
        <v>41</v>
      </c>
      <c r="B524">
        <v>12033</v>
      </c>
      <c r="C524" t="s">
        <v>79</v>
      </c>
      <c r="D524" s="16">
        <v>3313</v>
      </c>
      <c r="E524" s="16">
        <v>450</v>
      </c>
      <c r="F524" s="16">
        <v>266</v>
      </c>
      <c r="G524" s="29">
        <v>0.59</v>
      </c>
      <c r="H524" s="16" t="s">
        <v>11647</v>
      </c>
    </row>
    <row r="525" spans="1:8" x14ac:dyDescent="0.25">
      <c r="A525" t="s">
        <v>195</v>
      </c>
      <c r="B525">
        <v>17030</v>
      </c>
      <c r="C525" t="s">
        <v>79</v>
      </c>
      <c r="D525" s="16">
        <v>978</v>
      </c>
      <c r="E525" s="16">
        <v>450</v>
      </c>
      <c r="F525" s="16">
        <v>266</v>
      </c>
      <c r="G525" s="29">
        <v>0.59</v>
      </c>
      <c r="H525" s="16" t="s">
        <v>11839</v>
      </c>
    </row>
    <row r="526" spans="1:8" x14ac:dyDescent="0.25">
      <c r="A526" t="s">
        <v>195</v>
      </c>
      <c r="B526">
        <v>17145</v>
      </c>
      <c r="C526" t="s">
        <v>4059</v>
      </c>
      <c r="D526" s="16">
        <v>1847</v>
      </c>
      <c r="E526" s="16">
        <v>57</v>
      </c>
      <c r="F526" s="16">
        <v>34</v>
      </c>
      <c r="G526" s="29">
        <v>0.59</v>
      </c>
      <c r="H526" s="16" t="s">
        <v>11647</v>
      </c>
    </row>
    <row r="527" spans="1:8" x14ac:dyDescent="0.25">
      <c r="A527" t="s">
        <v>195</v>
      </c>
      <c r="B527">
        <v>17221</v>
      </c>
      <c r="C527" t="s">
        <v>4226</v>
      </c>
      <c r="D527" s="16">
        <v>5706</v>
      </c>
      <c r="E527" s="16">
        <v>61</v>
      </c>
      <c r="F527" s="16">
        <v>36</v>
      </c>
      <c r="G527" s="29">
        <v>0.59</v>
      </c>
      <c r="H527" s="16" t="s">
        <v>11647</v>
      </c>
    </row>
    <row r="528" spans="1:8" x14ac:dyDescent="0.25">
      <c r="A528" t="s">
        <v>201</v>
      </c>
      <c r="B528">
        <v>22199</v>
      </c>
      <c r="C528" t="s">
        <v>5433</v>
      </c>
      <c r="D528" s="16">
        <v>9592</v>
      </c>
      <c r="E528" s="16">
        <v>226</v>
      </c>
      <c r="F528" s="16">
        <v>133</v>
      </c>
      <c r="G528" s="29">
        <v>0.59</v>
      </c>
      <c r="H528" s="16" t="s">
        <v>11647</v>
      </c>
    </row>
    <row r="529" spans="1:8" x14ac:dyDescent="0.25">
      <c r="A529" t="s">
        <v>224</v>
      </c>
      <c r="B529">
        <v>45025</v>
      </c>
      <c r="C529" t="s">
        <v>10164</v>
      </c>
      <c r="D529" s="16">
        <v>2137</v>
      </c>
      <c r="E529" s="16">
        <v>39</v>
      </c>
      <c r="F529" s="16">
        <v>23</v>
      </c>
      <c r="G529" s="29">
        <v>0.5897</v>
      </c>
      <c r="H529" s="16" t="s">
        <v>11647</v>
      </c>
    </row>
    <row r="530" spans="1:8" x14ac:dyDescent="0.25">
      <c r="A530" t="s">
        <v>35</v>
      </c>
      <c r="B530">
        <v>8270</v>
      </c>
      <c r="C530" t="s">
        <v>1955</v>
      </c>
      <c r="D530" s="16">
        <v>32405</v>
      </c>
      <c r="E530" s="16">
        <v>566</v>
      </c>
      <c r="F530" s="16">
        <v>333</v>
      </c>
      <c r="G530" s="29">
        <v>0.58830000000000005</v>
      </c>
      <c r="H530" s="16" t="s">
        <v>11647</v>
      </c>
    </row>
    <row r="531" spans="1:8" x14ac:dyDescent="0.25">
      <c r="A531" t="s">
        <v>35</v>
      </c>
      <c r="B531">
        <v>8069</v>
      </c>
      <c r="C531" t="s">
        <v>1577</v>
      </c>
      <c r="D531" s="16">
        <v>4849</v>
      </c>
      <c r="E531" s="16">
        <v>393</v>
      </c>
      <c r="F531" s="16">
        <v>231</v>
      </c>
      <c r="G531" s="29">
        <v>0.58779999999999999</v>
      </c>
      <c r="H531" s="16" t="s">
        <v>11647</v>
      </c>
    </row>
    <row r="532" spans="1:8" x14ac:dyDescent="0.25">
      <c r="A532" t="s">
        <v>195</v>
      </c>
      <c r="B532">
        <v>17903</v>
      </c>
      <c r="C532" t="s">
        <v>4120</v>
      </c>
      <c r="D532" s="16">
        <v>1373</v>
      </c>
      <c r="E532" s="16">
        <v>47</v>
      </c>
      <c r="F532" s="16">
        <v>27</v>
      </c>
      <c r="G532" s="29">
        <v>0.57999999999999996</v>
      </c>
      <c r="H532" s="16" t="s">
        <v>11647</v>
      </c>
    </row>
    <row r="533" spans="1:8" x14ac:dyDescent="0.25">
      <c r="A533" t="s">
        <v>196</v>
      </c>
      <c r="B533">
        <v>20080</v>
      </c>
      <c r="C533" t="s">
        <v>4370</v>
      </c>
      <c r="D533" s="16">
        <v>9687</v>
      </c>
      <c r="E533" s="16">
        <v>74</v>
      </c>
      <c r="F533" s="16">
        <v>43</v>
      </c>
      <c r="G533" s="29">
        <v>0.57999999999999996</v>
      </c>
      <c r="H533" s="16" t="s">
        <v>11648</v>
      </c>
    </row>
    <row r="534" spans="1:8" x14ac:dyDescent="0.25">
      <c r="A534" t="s">
        <v>197</v>
      </c>
      <c r="B534">
        <v>13071</v>
      </c>
      <c r="C534" t="s">
        <v>4477</v>
      </c>
      <c r="D534" s="16">
        <v>45195</v>
      </c>
      <c r="E534" s="16">
        <v>792</v>
      </c>
      <c r="F534" s="16">
        <v>459</v>
      </c>
      <c r="G534" s="29">
        <v>0.57999999999999996</v>
      </c>
      <c r="H534" s="16" t="s">
        <v>11647</v>
      </c>
    </row>
    <row r="535" spans="1:8" x14ac:dyDescent="0.25">
      <c r="A535" t="s">
        <v>209</v>
      </c>
      <c r="B535">
        <v>29043</v>
      </c>
      <c r="C535" t="s">
        <v>7033</v>
      </c>
      <c r="D535" s="16">
        <v>3545</v>
      </c>
      <c r="E535" s="16">
        <v>116</v>
      </c>
      <c r="F535" s="16">
        <v>67</v>
      </c>
      <c r="G535" s="29">
        <v>0.57999999999999996</v>
      </c>
      <c r="H535" s="16" t="s">
        <v>11647</v>
      </c>
    </row>
    <row r="536" spans="1:8" x14ac:dyDescent="0.25">
      <c r="A536" t="s">
        <v>219</v>
      </c>
      <c r="B536">
        <v>41901</v>
      </c>
      <c r="C536" t="s">
        <v>9089</v>
      </c>
      <c r="D536" s="16">
        <v>3410</v>
      </c>
      <c r="E536" s="16">
        <v>106</v>
      </c>
      <c r="F536" s="16">
        <v>61</v>
      </c>
      <c r="G536" s="29">
        <v>0.57999999999999996</v>
      </c>
      <c r="H536" s="16" t="s">
        <v>11647</v>
      </c>
    </row>
    <row r="537" spans="1:8" x14ac:dyDescent="0.25">
      <c r="A537" t="s">
        <v>211</v>
      </c>
      <c r="B537">
        <v>31227</v>
      </c>
      <c r="C537" t="s">
        <v>7563</v>
      </c>
      <c r="D537" s="16">
        <v>10778</v>
      </c>
      <c r="E537" s="16">
        <v>364</v>
      </c>
      <c r="F537" s="16">
        <v>210</v>
      </c>
      <c r="G537" s="29">
        <v>0.57689999999999997</v>
      </c>
      <c r="H537" s="16" t="s">
        <v>11647</v>
      </c>
    </row>
    <row r="538" spans="1:8" x14ac:dyDescent="0.25">
      <c r="A538" t="s">
        <v>195</v>
      </c>
      <c r="B538">
        <v>17120</v>
      </c>
      <c r="C538" t="s">
        <v>4009</v>
      </c>
      <c r="D538" s="16">
        <v>1503</v>
      </c>
      <c r="E538" s="16">
        <v>124</v>
      </c>
      <c r="F538" s="16">
        <v>71</v>
      </c>
      <c r="G538" s="29">
        <v>0.57499999999999996</v>
      </c>
      <c r="H538" s="16" t="s">
        <v>11647</v>
      </c>
    </row>
    <row r="539" spans="1:8" x14ac:dyDescent="0.25">
      <c r="A539" t="s">
        <v>35</v>
      </c>
      <c r="B539">
        <v>8096</v>
      </c>
      <c r="C539" t="s">
        <v>1631</v>
      </c>
      <c r="D539" s="16">
        <v>64181</v>
      </c>
      <c r="E539" s="16">
        <v>674</v>
      </c>
      <c r="F539" s="16">
        <v>384</v>
      </c>
      <c r="G539" s="29">
        <v>0.56999999999999995</v>
      </c>
      <c r="H539" s="16" t="s">
        <v>11647</v>
      </c>
    </row>
    <row r="540" spans="1:8" x14ac:dyDescent="0.25">
      <c r="A540" t="s">
        <v>35</v>
      </c>
      <c r="B540">
        <v>8287</v>
      </c>
      <c r="C540" t="s">
        <v>1989</v>
      </c>
      <c r="D540" s="16">
        <v>1509</v>
      </c>
      <c r="E540" s="16">
        <v>14</v>
      </c>
      <c r="F540" s="16">
        <v>8</v>
      </c>
      <c r="G540" s="29">
        <v>0.56999999999999995</v>
      </c>
      <c r="H540" s="16" t="s">
        <v>11648</v>
      </c>
    </row>
    <row r="541" spans="1:8" x14ac:dyDescent="0.25">
      <c r="A541" t="s">
        <v>195</v>
      </c>
      <c r="B541">
        <v>17215</v>
      </c>
      <c r="C541" t="s">
        <v>4215</v>
      </c>
      <c r="D541" s="16">
        <v>3772</v>
      </c>
      <c r="E541" s="16">
        <v>130</v>
      </c>
      <c r="F541" s="16">
        <v>74</v>
      </c>
      <c r="G541" s="29">
        <v>0.56999999999999995</v>
      </c>
      <c r="H541" s="16" t="s">
        <v>11647</v>
      </c>
    </row>
    <row r="542" spans="1:8" x14ac:dyDescent="0.25">
      <c r="A542" t="s">
        <v>213</v>
      </c>
      <c r="B542">
        <v>35009</v>
      </c>
      <c r="C542" t="s">
        <v>7778</v>
      </c>
      <c r="D542" s="16">
        <v>24811</v>
      </c>
      <c r="E542" s="16">
        <v>1825</v>
      </c>
      <c r="F542" s="16">
        <v>1040</v>
      </c>
      <c r="G542" s="29">
        <v>0.56999999999999995</v>
      </c>
      <c r="H542" s="16" t="s">
        <v>11647</v>
      </c>
    </row>
    <row r="543" spans="1:8" x14ac:dyDescent="0.25">
      <c r="A543" t="s">
        <v>40</v>
      </c>
      <c r="B543">
        <v>11028</v>
      </c>
      <c r="C543" t="s">
        <v>2881</v>
      </c>
      <c r="D543" s="16">
        <v>42151</v>
      </c>
      <c r="E543" s="16">
        <v>903</v>
      </c>
      <c r="F543" s="16">
        <v>513</v>
      </c>
      <c r="G543" s="29">
        <v>0.56810000000000005</v>
      </c>
      <c r="H543" s="16" t="s">
        <v>11647</v>
      </c>
    </row>
    <row r="544" spans="1:8" x14ac:dyDescent="0.25">
      <c r="A544" t="s">
        <v>27</v>
      </c>
      <c r="B544">
        <v>2010</v>
      </c>
      <c r="C544" t="s">
        <v>352</v>
      </c>
      <c r="D544" s="16">
        <v>2260</v>
      </c>
      <c r="E544" s="16">
        <v>196</v>
      </c>
      <c r="F544" s="16">
        <v>110</v>
      </c>
      <c r="G544" s="29">
        <v>0.56000000000000005</v>
      </c>
      <c r="H544" s="16" t="s">
        <v>11647</v>
      </c>
    </row>
    <row r="545" spans="1:8" x14ac:dyDescent="0.25">
      <c r="A545" t="s">
        <v>195</v>
      </c>
      <c r="B545">
        <v>17167</v>
      </c>
      <c r="C545" t="s">
        <v>4107</v>
      </c>
      <c r="D545" s="16">
        <v>3375</v>
      </c>
      <c r="E545" s="16">
        <v>40</v>
      </c>
      <c r="F545" s="16">
        <v>22</v>
      </c>
      <c r="G545" s="29">
        <v>0.56000000000000005</v>
      </c>
      <c r="H545" s="16" t="s">
        <v>11647</v>
      </c>
    </row>
    <row r="546" spans="1:8" x14ac:dyDescent="0.25">
      <c r="A546" t="s">
        <v>196</v>
      </c>
      <c r="B546">
        <v>20039</v>
      </c>
      <c r="C546" t="s">
        <v>4305</v>
      </c>
      <c r="D546" s="16">
        <v>2906</v>
      </c>
      <c r="E546" s="16">
        <v>63</v>
      </c>
      <c r="F546" s="16">
        <v>35</v>
      </c>
      <c r="G546" s="29">
        <v>0.56000000000000005</v>
      </c>
      <c r="H546" s="16" t="s">
        <v>11647</v>
      </c>
    </row>
    <row r="547" spans="1:8" x14ac:dyDescent="0.25">
      <c r="A547" t="s">
        <v>198</v>
      </c>
      <c r="B547">
        <v>18087</v>
      </c>
      <c r="C547" t="s">
        <v>4646</v>
      </c>
      <c r="D547" s="16">
        <v>232717</v>
      </c>
      <c r="E547" s="16">
        <v>0</v>
      </c>
      <c r="F547" s="16">
        <v>0</v>
      </c>
      <c r="G547" s="29">
        <v>0.56000000000000005</v>
      </c>
      <c r="H547" s="16" t="s">
        <v>11646</v>
      </c>
    </row>
    <row r="548" spans="1:8" x14ac:dyDescent="0.25">
      <c r="A548" t="s">
        <v>35</v>
      </c>
      <c r="B548">
        <v>8086</v>
      </c>
      <c r="C548" t="s">
        <v>1613</v>
      </c>
      <c r="D548" s="16">
        <v>20715</v>
      </c>
      <c r="E548" s="16">
        <v>260</v>
      </c>
      <c r="F548" s="16">
        <v>145</v>
      </c>
      <c r="G548" s="29">
        <v>0.55700000000000005</v>
      </c>
      <c r="H548" s="16" t="s">
        <v>11647</v>
      </c>
    </row>
    <row r="549" spans="1:8" x14ac:dyDescent="0.25">
      <c r="A549" t="s">
        <v>35</v>
      </c>
      <c r="B549">
        <v>8167</v>
      </c>
      <c r="C549" t="s">
        <v>1777</v>
      </c>
      <c r="D549" s="16">
        <v>8555</v>
      </c>
      <c r="E549" s="16">
        <v>150</v>
      </c>
      <c r="F549" s="16">
        <v>83</v>
      </c>
      <c r="G549" s="29">
        <v>0.55330000000000001</v>
      </c>
      <c r="H549" s="16" t="s">
        <v>11647</v>
      </c>
    </row>
    <row r="550" spans="1:8" x14ac:dyDescent="0.25">
      <c r="A550" t="s">
        <v>195</v>
      </c>
      <c r="B550">
        <v>17089</v>
      </c>
      <c r="C550" t="s">
        <v>3941</v>
      </c>
      <c r="D550" s="16">
        <v>9508</v>
      </c>
      <c r="E550" s="16">
        <v>290</v>
      </c>
      <c r="F550" s="16">
        <v>160</v>
      </c>
      <c r="G550" s="29">
        <v>0.55169999999999997</v>
      </c>
      <c r="H550" s="16" t="s">
        <v>11647</v>
      </c>
    </row>
    <row r="551" spans="1:8" x14ac:dyDescent="0.25">
      <c r="A551" t="s">
        <v>29</v>
      </c>
      <c r="B551">
        <v>3093</v>
      </c>
      <c r="C551" t="s">
        <v>576</v>
      </c>
      <c r="D551" s="16">
        <v>26213</v>
      </c>
      <c r="E551" s="16">
        <v>1172</v>
      </c>
      <c r="F551" s="16">
        <v>646</v>
      </c>
      <c r="G551" s="29">
        <v>0.55120000000000002</v>
      </c>
      <c r="H551" s="16" t="s">
        <v>11647</v>
      </c>
    </row>
    <row r="552" spans="1:8" x14ac:dyDescent="0.25">
      <c r="A552" t="s">
        <v>35</v>
      </c>
      <c r="B552">
        <v>8114</v>
      </c>
      <c r="C552" t="s">
        <v>1675</v>
      </c>
      <c r="D552" s="16">
        <v>28507</v>
      </c>
      <c r="E552" s="16">
        <v>728</v>
      </c>
      <c r="F552" s="16">
        <v>400</v>
      </c>
      <c r="G552" s="29">
        <v>0.55000000000000004</v>
      </c>
      <c r="H552" s="16" t="s">
        <v>11647</v>
      </c>
    </row>
    <row r="553" spans="1:8" x14ac:dyDescent="0.25">
      <c r="A553" t="s">
        <v>35</v>
      </c>
      <c r="B553">
        <v>8182</v>
      </c>
      <c r="C553" t="s">
        <v>1780</v>
      </c>
      <c r="D553" s="16">
        <v>4140</v>
      </c>
      <c r="E553" s="16">
        <v>154</v>
      </c>
      <c r="F553" s="16">
        <v>85</v>
      </c>
      <c r="G553" s="29">
        <v>0.55000000000000004</v>
      </c>
      <c r="H553" s="16" t="s">
        <v>11647</v>
      </c>
    </row>
    <row r="554" spans="1:8" x14ac:dyDescent="0.25">
      <c r="A554" t="s">
        <v>195</v>
      </c>
      <c r="B554">
        <v>17022</v>
      </c>
      <c r="C554" t="s">
        <v>3775</v>
      </c>
      <c r="D554" s="16">
        <v>11683</v>
      </c>
      <c r="E554" s="16">
        <v>145</v>
      </c>
      <c r="F554" s="16">
        <v>80</v>
      </c>
      <c r="G554" s="29">
        <v>0.55000000000000004</v>
      </c>
      <c r="H554" s="16" t="s">
        <v>11647</v>
      </c>
    </row>
    <row r="555" spans="1:8" x14ac:dyDescent="0.25">
      <c r="A555" t="s">
        <v>195</v>
      </c>
      <c r="B555">
        <v>17133</v>
      </c>
      <c r="C555" t="s">
        <v>4027</v>
      </c>
      <c r="D555" s="16">
        <v>1746</v>
      </c>
      <c r="E555" s="16">
        <v>42</v>
      </c>
      <c r="F555" s="16">
        <v>23</v>
      </c>
      <c r="G555" s="29">
        <v>0.55000000000000004</v>
      </c>
      <c r="H555" s="16" t="s">
        <v>11647</v>
      </c>
    </row>
    <row r="556" spans="1:8" x14ac:dyDescent="0.25">
      <c r="A556" t="s">
        <v>195</v>
      </c>
      <c r="B556">
        <v>17169</v>
      </c>
      <c r="C556" t="s">
        <v>4118</v>
      </c>
      <c r="D556" s="16">
        <v>3644</v>
      </c>
      <c r="E556" s="16">
        <v>107</v>
      </c>
      <c r="F556" s="16">
        <v>59</v>
      </c>
      <c r="G556" s="29">
        <v>0.55000000000000004</v>
      </c>
      <c r="H556" s="16" t="s">
        <v>11647</v>
      </c>
    </row>
    <row r="557" spans="1:8" x14ac:dyDescent="0.25">
      <c r="A557" t="s">
        <v>219</v>
      </c>
      <c r="B557">
        <v>41069</v>
      </c>
      <c r="C557" t="s">
        <v>9168</v>
      </c>
      <c r="D557" s="16">
        <v>38757</v>
      </c>
      <c r="E557" s="16">
        <v>283</v>
      </c>
      <c r="F557" s="16">
        <v>156</v>
      </c>
      <c r="G557" s="29">
        <v>0.55000000000000004</v>
      </c>
      <c r="H557" s="16" t="s">
        <v>11648</v>
      </c>
    </row>
    <row r="558" spans="1:8" x14ac:dyDescent="0.25">
      <c r="A558" t="s">
        <v>193</v>
      </c>
      <c r="B558">
        <v>15073</v>
      </c>
      <c r="C558" t="s">
        <v>3242</v>
      </c>
      <c r="D558" s="16">
        <v>27111</v>
      </c>
      <c r="E558" s="16">
        <v>424</v>
      </c>
      <c r="F558" s="16">
        <v>229</v>
      </c>
      <c r="G558" s="29">
        <v>0.54</v>
      </c>
      <c r="H558" s="16" t="s">
        <v>11647</v>
      </c>
    </row>
    <row r="559" spans="1:8" x14ac:dyDescent="0.25">
      <c r="A559" t="s">
        <v>195</v>
      </c>
      <c r="B559">
        <v>17124</v>
      </c>
      <c r="C559" t="s">
        <v>4012</v>
      </c>
      <c r="D559" s="16">
        <v>2556</v>
      </c>
      <c r="E559" s="16">
        <v>328</v>
      </c>
      <c r="F559" s="16">
        <v>177</v>
      </c>
      <c r="G559" s="29">
        <v>0.54</v>
      </c>
      <c r="H559" s="16" t="s">
        <v>11647</v>
      </c>
    </row>
    <row r="560" spans="1:8" x14ac:dyDescent="0.25">
      <c r="A560" t="s">
        <v>204</v>
      </c>
      <c r="B560">
        <v>23010</v>
      </c>
      <c r="C560" t="s">
        <v>5811</v>
      </c>
      <c r="D560" s="16">
        <v>17264</v>
      </c>
      <c r="E560" s="16">
        <v>192</v>
      </c>
      <c r="F560" s="16">
        <v>104</v>
      </c>
      <c r="G560" s="29">
        <v>0.54</v>
      </c>
      <c r="H560" s="16" t="s">
        <v>11647</v>
      </c>
    </row>
    <row r="561" spans="1:8" x14ac:dyDescent="0.25">
      <c r="A561" t="s">
        <v>219</v>
      </c>
      <c r="B561">
        <v>41021</v>
      </c>
      <c r="C561" t="s">
        <v>9084</v>
      </c>
      <c r="D561" s="16">
        <v>28705</v>
      </c>
      <c r="E561" s="16">
        <v>650</v>
      </c>
      <c r="F561" s="16">
        <v>351</v>
      </c>
      <c r="G561" s="29">
        <v>0.54</v>
      </c>
      <c r="H561" s="16" t="s">
        <v>11647</v>
      </c>
    </row>
    <row r="562" spans="1:8" x14ac:dyDescent="0.25">
      <c r="A562" t="s">
        <v>222</v>
      </c>
      <c r="B562">
        <v>43126</v>
      </c>
      <c r="C562" t="s">
        <v>9702</v>
      </c>
      <c r="D562" s="16">
        <v>1807</v>
      </c>
      <c r="E562" s="16">
        <v>102</v>
      </c>
      <c r="F562" s="16">
        <v>55</v>
      </c>
      <c r="G562" s="29">
        <v>0.53920000000000001</v>
      </c>
      <c r="H562" s="16" t="s">
        <v>11647</v>
      </c>
    </row>
    <row r="563" spans="1:8" x14ac:dyDescent="0.25">
      <c r="A563" t="s">
        <v>205</v>
      </c>
      <c r="B563">
        <v>25176</v>
      </c>
      <c r="C563" t="s">
        <v>6341</v>
      </c>
      <c r="D563" s="16">
        <v>406</v>
      </c>
      <c r="E563" s="16">
        <v>39</v>
      </c>
      <c r="F563" s="16">
        <v>21</v>
      </c>
      <c r="G563" s="29">
        <v>0.53839999999999999</v>
      </c>
      <c r="H563" s="16" t="s">
        <v>11647</v>
      </c>
    </row>
    <row r="564" spans="1:8" x14ac:dyDescent="0.25">
      <c r="A564" t="s">
        <v>200</v>
      </c>
      <c r="B564">
        <v>21042</v>
      </c>
      <c r="C564" t="s">
        <v>5199</v>
      </c>
      <c r="D564" s="16">
        <v>21641</v>
      </c>
      <c r="E564" s="16">
        <v>376</v>
      </c>
      <c r="F564" s="16">
        <v>202</v>
      </c>
      <c r="G564" s="29">
        <v>0.53720000000000001</v>
      </c>
      <c r="H564" s="16" t="s">
        <v>11647</v>
      </c>
    </row>
    <row r="565" spans="1:8" x14ac:dyDescent="0.25">
      <c r="A565" t="s">
        <v>194</v>
      </c>
      <c r="B565">
        <v>16216</v>
      </c>
      <c r="C565" t="s">
        <v>3640</v>
      </c>
      <c r="D565" s="16">
        <v>262</v>
      </c>
      <c r="E565" s="16">
        <v>75</v>
      </c>
      <c r="F565" s="16">
        <v>40</v>
      </c>
      <c r="G565" s="29">
        <v>0.5333</v>
      </c>
      <c r="H565" s="16" t="s">
        <v>11839</v>
      </c>
    </row>
    <row r="566" spans="1:8" x14ac:dyDescent="0.25">
      <c r="A566" t="s">
        <v>195</v>
      </c>
      <c r="B566">
        <v>17218</v>
      </c>
      <c r="C566" t="s">
        <v>4220</v>
      </c>
      <c r="D566" s="16">
        <v>866</v>
      </c>
      <c r="E566" s="16">
        <v>45</v>
      </c>
      <c r="F566" s="16">
        <v>24</v>
      </c>
      <c r="G566" s="29">
        <v>0.5333</v>
      </c>
      <c r="H566" s="16" t="s">
        <v>11647</v>
      </c>
    </row>
    <row r="567" spans="1:8" x14ac:dyDescent="0.25">
      <c r="A567" t="s">
        <v>35</v>
      </c>
      <c r="B567">
        <v>8078</v>
      </c>
      <c r="C567" t="s">
        <v>1591</v>
      </c>
      <c r="D567" s="16">
        <v>262</v>
      </c>
      <c r="E567" s="16">
        <v>8</v>
      </c>
      <c r="F567" s="16">
        <v>4</v>
      </c>
      <c r="G567" s="29">
        <v>0.53</v>
      </c>
      <c r="H567" s="16" t="s">
        <v>11647</v>
      </c>
    </row>
    <row r="568" spans="1:8" x14ac:dyDescent="0.25">
      <c r="A568" t="s">
        <v>35</v>
      </c>
      <c r="B568">
        <v>8143</v>
      </c>
      <c r="C568" t="s">
        <v>1732</v>
      </c>
      <c r="D568" s="16">
        <v>3710</v>
      </c>
      <c r="E568" s="16">
        <v>97</v>
      </c>
      <c r="F568" s="16">
        <v>51</v>
      </c>
      <c r="G568" s="29">
        <v>0.53</v>
      </c>
      <c r="H568" s="16" t="s">
        <v>11647</v>
      </c>
    </row>
    <row r="569" spans="1:8" x14ac:dyDescent="0.25">
      <c r="A569" t="s">
        <v>195</v>
      </c>
      <c r="B569">
        <v>17064</v>
      </c>
      <c r="C569" t="s">
        <v>3877</v>
      </c>
      <c r="D569" s="16">
        <v>412</v>
      </c>
      <c r="E569" s="16">
        <v>25</v>
      </c>
      <c r="F569" s="16">
        <v>13</v>
      </c>
      <c r="G569" s="29">
        <v>0.53</v>
      </c>
      <c r="H569" s="16" t="s">
        <v>11647</v>
      </c>
    </row>
    <row r="570" spans="1:8" x14ac:dyDescent="0.25">
      <c r="A570" t="s">
        <v>209</v>
      </c>
      <c r="B570">
        <v>29040</v>
      </c>
      <c r="C570" t="s">
        <v>7022</v>
      </c>
      <c r="D570" s="16">
        <v>2758</v>
      </c>
      <c r="E570" s="16">
        <v>93</v>
      </c>
      <c r="F570" s="16">
        <v>49</v>
      </c>
      <c r="G570" s="29">
        <v>0.53</v>
      </c>
      <c r="H570" s="16" t="s">
        <v>11647</v>
      </c>
    </row>
    <row r="571" spans="1:8" x14ac:dyDescent="0.25">
      <c r="A571" t="s">
        <v>195</v>
      </c>
      <c r="B571">
        <v>17150</v>
      </c>
      <c r="C571" t="s">
        <v>4075</v>
      </c>
      <c r="D571" s="16">
        <v>2142</v>
      </c>
      <c r="E571" s="16">
        <v>144</v>
      </c>
      <c r="F571" s="16">
        <v>76</v>
      </c>
      <c r="G571" s="29">
        <v>0.52780000000000005</v>
      </c>
      <c r="H571" s="16" t="s">
        <v>11647</v>
      </c>
    </row>
    <row r="572" spans="1:8" x14ac:dyDescent="0.25">
      <c r="A572" t="s">
        <v>219</v>
      </c>
      <c r="B572">
        <v>41059</v>
      </c>
      <c r="C572" t="s">
        <v>9142</v>
      </c>
      <c r="D572" s="16">
        <v>47898</v>
      </c>
      <c r="E572" s="16">
        <v>450</v>
      </c>
      <c r="F572" s="16">
        <v>237</v>
      </c>
      <c r="G572" s="29">
        <v>0.52600000000000002</v>
      </c>
      <c r="H572" s="16" t="s">
        <v>11648</v>
      </c>
    </row>
    <row r="573" spans="1:8" x14ac:dyDescent="0.25">
      <c r="A573" t="s">
        <v>218</v>
      </c>
      <c r="B573">
        <v>26084</v>
      </c>
      <c r="C573" t="s">
        <v>8943</v>
      </c>
      <c r="D573" s="16">
        <v>11658</v>
      </c>
      <c r="E573" s="16">
        <v>84</v>
      </c>
      <c r="F573" s="16">
        <v>44</v>
      </c>
      <c r="G573" s="29">
        <v>0.52300000000000002</v>
      </c>
      <c r="H573" s="16" t="s">
        <v>11648</v>
      </c>
    </row>
    <row r="574" spans="1:8" x14ac:dyDescent="0.25">
      <c r="A574" t="s">
        <v>30</v>
      </c>
      <c r="B574">
        <v>4102</v>
      </c>
      <c r="C574" t="s">
        <v>751</v>
      </c>
      <c r="D574" s="16">
        <v>28835</v>
      </c>
      <c r="E574" s="16">
        <v>695</v>
      </c>
      <c r="F574" s="16">
        <v>361</v>
      </c>
      <c r="G574" s="29">
        <v>0.52</v>
      </c>
      <c r="H574" s="16" t="s">
        <v>11647</v>
      </c>
    </row>
    <row r="575" spans="1:8" x14ac:dyDescent="0.25">
      <c r="A575" t="s">
        <v>198</v>
      </c>
      <c r="B575">
        <v>18905</v>
      </c>
      <c r="C575" t="s">
        <v>4633</v>
      </c>
      <c r="D575" s="16">
        <v>23318</v>
      </c>
      <c r="E575" s="16">
        <v>185</v>
      </c>
      <c r="F575" s="16">
        <v>95</v>
      </c>
      <c r="G575" s="29">
        <v>0.51100000000000001</v>
      </c>
      <c r="H575" s="16" t="s">
        <v>11648</v>
      </c>
    </row>
    <row r="576" spans="1:8" x14ac:dyDescent="0.25">
      <c r="A576" t="s">
        <v>29</v>
      </c>
      <c r="B576">
        <v>3090</v>
      </c>
      <c r="C576" t="s">
        <v>575</v>
      </c>
      <c r="D576" s="16">
        <v>27761</v>
      </c>
      <c r="E576" s="16">
        <v>899</v>
      </c>
      <c r="F576" s="16">
        <v>458</v>
      </c>
      <c r="G576" s="29">
        <v>0.51</v>
      </c>
      <c r="H576" s="16" t="s">
        <v>11647</v>
      </c>
    </row>
    <row r="577" spans="1:8" x14ac:dyDescent="0.25">
      <c r="A577" t="s">
        <v>222</v>
      </c>
      <c r="B577">
        <v>43040</v>
      </c>
      <c r="C577" t="s">
        <v>9561</v>
      </c>
      <c r="D577" s="16">
        <v>428</v>
      </c>
      <c r="E577" s="16">
        <v>116</v>
      </c>
      <c r="F577" s="16">
        <v>59</v>
      </c>
      <c r="G577" s="29">
        <v>0.51</v>
      </c>
      <c r="H577" s="16" t="s">
        <v>11839</v>
      </c>
    </row>
    <row r="578" spans="1:8" x14ac:dyDescent="0.25">
      <c r="A578" t="s">
        <v>35</v>
      </c>
      <c r="B578">
        <v>8156</v>
      </c>
      <c r="C578" t="s">
        <v>1755</v>
      </c>
      <c r="D578" s="16">
        <v>15456</v>
      </c>
      <c r="E578" s="16">
        <v>803</v>
      </c>
      <c r="F578" s="16">
        <v>408</v>
      </c>
      <c r="G578" s="29">
        <v>0.50800000000000001</v>
      </c>
      <c r="H578" s="16" t="s">
        <v>11647</v>
      </c>
    </row>
    <row r="579" spans="1:8" x14ac:dyDescent="0.25">
      <c r="A579" t="s">
        <v>35</v>
      </c>
      <c r="B579">
        <v>8115</v>
      </c>
      <c r="C579" t="s">
        <v>1677</v>
      </c>
      <c r="D579" s="16">
        <v>4987</v>
      </c>
      <c r="E579" s="16">
        <v>167</v>
      </c>
      <c r="F579" s="16">
        <v>84</v>
      </c>
      <c r="G579" s="29">
        <v>0.503</v>
      </c>
      <c r="H579" s="16" t="s">
        <v>11647</v>
      </c>
    </row>
    <row r="580" spans="1:8" x14ac:dyDescent="0.25">
      <c r="A580" t="s">
        <v>198</v>
      </c>
      <c r="B580">
        <v>23031</v>
      </c>
      <c r="C580" t="s">
        <v>4667</v>
      </c>
      <c r="D580" s="16">
        <v>9918</v>
      </c>
      <c r="E580" s="16">
        <v>33</v>
      </c>
      <c r="F580" s="16">
        <v>29</v>
      </c>
      <c r="G580" s="29">
        <v>0.87880000000000003</v>
      </c>
      <c r="H580" s="16" t="s">
        <v>11647</v>
      </c>
    </row>
    <row r="583" spans="1:8" ht="15.75" x14ac:dyDescent="0.25">
      <c r="A583" s="69" t="s">
        <v>11796</v>
      </c>
    </row>
    <row r="585" spans="1:8" x14ac:dyDescent="0.25">
      <c r="A585" t="s">
        <v>11797</v>
      </c>
      <c r="B585">
        <f>ROWS(TablaEsterilizacionAlta[])</f>
        <v>577</v>
      </c>
    </row>
    <row r="586" spans="1:8" x14ac:dyDescent="0.25">
      <c r="A586" t="s">
        <v>11798</v>
      </c>
      <c r="B586" s="72" t="str">
        <f>ROUND(ROWS(TablaEsterilizacionAlta[])/888*100,1)&amp;"%"</f>
        <v>65%</v>
      </c>
    </row>
    <row r="587" spans="1:8" x14ac:dyDescent="0.25">
      <c r="A587" t="s">
        <v>11799</v>
      </c>
      <c r="B587" s="29">
        <f>AVERAGE(TablaEsterilizacionAlta[% Esterilización])</f>
        <v>0.79718717504332848</v>
      </c>
    </row>
    <row r="588" spans="1:8" x14ac:dyDescent="0.25">
      <c r="A588" t="s">
        <v>11800</v>
      </c>
      <c r="B588" s="29">
        <f>MEDIAN(TablaEsterilizacionAlta[% Esterilización])</f>
        <v>0.8</v>
      </c>
    </row>
    <row r="589" spans="1:8" x14ac:dyDescent="0.25">
      <c r="A589" t="s">
        <v>11801</v>
      </c>
      <c r="B589" s="29">
        <f>MAX(TablaEsterilizacionAlta[% Esterilización])</f>
        <v>1</v>
      </c>
    </row>
    <row r="590" spans="1:8" x14ac:dyDescent="0.25">
      <c r="A590" t="s">
        <v>11802</v>
      </c>
      <c r="B590" s="29">
        <f>MIN(TablaEsterilizacionAlta[% Esterilización])</f>
        <v>0.503</v>
      </c>
    </row>
    <row r="593" spans="1:3" ht="15.75" x14ac:dyDescent="0.25">
      <c r="A593" s="70" t="s">
        <v>11803</v>
      </c>
    </row>
    <row r="595" spans="1:3" x14ac:dyDescent="0.25">
      <c r="A595" s="68" t="s">
        <v>11650</v>
      </c>
      <c r="B595" s="68" t="s">
        <v>11804</v>
      </c>
      <c r="C595" s="68" t="s">
        <v>11805</v>
      </c>
    </row>
    <row r="596" spans="1:3" x14ac:dyDescent="0.25">
      <c r="A596" t="s">
        <v>235</v>
      </c>
      <c r="B596">
        <v>299</v>
      </c>
      <c r="C596" s="32">
        <v>0.51909722222222221</v>
      </c>
    </row>
    <row r="597" spans="1:3" x14ac:dyDescent="0.25">
      <c r="A597" t="s">
        <v>232</v>
      </c>
      <c r="B597">
        <v>81</v>
      </c>
      <c r="C597" s="32">
        <v>0.140625</v>
      </c>
    </row>
    <row r="598" spans="1:3" x14ac:dyDescent="0.25">
      <c r="A598" t="s">
        <v>211</v>
      </c>
      <c r="B598">
        <v>52</v>
      </c>
      <c r="C598" s="32">
        <v>9.0277777777777776E-2</v>
      </c>
    </row>
    <row r="599" spans="1:3" x14ac:dyDescent="0.25">
      <c r="A599" t="s">
        <v>231</v>
      </c>
      <c r="B599">
        <v>45</v>
      </c>
      <c r="C599" s="32">
        <v>7.8125E-2</v>
      </c>
    </row>
    <row r="600" spans="1:3" x14ac:dyDescent="0.25">
      <c r="A600" t="s">
        <v>230</v>
      </c>
      <c r="B600">
        <v>19</v>
      </c>
      <c r="C600" s="32">
        <v>3.2986111111111112E-2</v>
      </c>
    </row>
    <row r="601" spans="1:3" x14ac:dyDescent="0.25">
      <c r="A601" t="s">
        <v>237</v>
      </c>
      <c r="B601">
        <v>19</v>
      </c>
      <c r="C601" s="32">
        <v>3.2986111111111112E-2</v>
      </c>
    </row>
    <row r="602" spans="1:3" x14ac:dyDescent="0.25">
      <c r="A602" t="s">
        <v>207</v>
      </c>
      <c r="B602">
        <v>16</v>
      </c>
      <c r="C602" s="32">
        <v>2.7777777777777776E-2</v>
      </c>
    </row>
    <row r="603" spans="1:3" x14ac:dyDescent="0.25">
      <c r="A603" t="s">
        <v>229</v>
      </c>
      <c r="B603">
        <v>13</v>
      </c>
      <c r="C603" s="32">
        <v>2.2569444444444444E-2</v>
      </c>
    </row>
    <row r="604" spans="1:3" x14ac:dyDescent="0.25">
      <c r="A604" t="s">
        <v>233</v>
      </c>
      <c r="B604">
        <v>12</v>
      </c>
      <c r="C604" s="32">
        <v>2.0833333333333332E-2</v>
      </c>
    </row>
    <row r="605" spans="1:3" x14ac:dyDescent="0.25">
      <c r="A605" t="s">
        <v>238</v>
      </c>
      <c r="B605">
        <v>6</v>
      </c>
      <c r="C605" s="32">
        <v>1.0416666666666666E-2</v>
      </c>
    </row>
    <row r="606" spans="1:3" x14ac:dyDescent="0.25">
      <c r="A606" t="s">
        <v>202</v>
      </c>
      <c r="B606">
        <v>4</v>
      </c>
      <c r="C606" s="32">
        <v>6.9444444444444441E-3</v>
      </c>
    </row>
    <row r="607" spans="1:3" x14ac:dyDescent="0.25">
      <c r="A607" t="s">
        <v>236</v>
      </c>
      <c r="B607">
        <v>3</v>
      </c>
      <c r="C607" s="32">
        <v>5.208333333333333E-3</v>
      </c>
    </row>
    <row r="608" spans="1:3" x14ac:dyDescent="0.25">
      <c r="A608" t="s">
        <v>218</v>
      </c>
      <c r="B608">
        <v>3</v>
      </c>
      <c r="C608" s="32">
        <v>5.208333333333333E-3</v>
      </c>
    </row>
    <row r="609" spans="1:3" x14ac:dyDescent="0.25">
      <c r="A609" t="s">
        <v>190</v>
      </c>
      <c r="B609">
        <v>2</v>
      </c>
      <c r="C609" s="32">
        <v>3.472222222222222E-3</v>
      </c>
    </row>
    <row r="610" spans="1:3" x14ac:dyDescent="0.25">
      <c r="A610" t="s">
        <v>32</v>
      </c>
      <c r="B610">
        <v>1</v>
      </c>
      <c r="C610" s="32">
        <v>1.736111111111111E-3</v>
      </c>
    </row>
    <row r="611" spans="1:3" x14ac:dyDescent="0.25">
      <c r="A611" t="s">
        <v>234</v>
      </c>
      <c r="B611">
        <v>1</v>
      </c>
      <c r="C611" s="32">
        <v>1.736111111111111E-3</v>
      </c>
    </row>
    <row r="612" spans="1:3" x14ac:dyDescent="0.25">
      <c r="A612" s="52" t="s">
        <v>11681</v>
      </c>
      <c r="B612" s="52">
        <f>SUM(B596:B611)</f>
        <v>576</v>
      </c>
      <c r="C612" s="71">
        <v>1</v>
      </c>
    </row>
  </sheetData>
  <mergeCells count="1">
    <mergeCell ref="A1:C1"/>
  </mergeCell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B0817-B66B-46A3-9A65-928AFD838A24}">
  <dimension ref="A1:I62"/>
  <sheetViews>
    <sheetView topLeftCell="C31" workbookViewId="0">
      <selection activeCell="F21" sqref="F21:H21"/>
    </sheetView>
  </sheetViews>
  <sheetFormatPr baseColWidth="10" defaultRowHeight="15" x14ac:dyDescent="0.25"/>
  <cols>
    <col min="1" max="1" width="47.5703125" customWidth="1"/>
    <col min="2" max="3" width="19" customWidth="1"/>
    <col min="4" max="4" width="37.5703125" customWidth="1"/>
    <col min="5" max="5" width="3.85546875" customWidth="1"/>
    <col min="6" max="6" width="30.42578125" customWidth="1"/>
    <col min="7" max="7" width="19" customWidth="1"/>
    <col min="8" max="8" width="15.28515625" customWidth="1"/>
  </cols>
  <sheetData>
    <row r="1" spans="1:8" ht="30" customHeight="1" x14ac:dyDescent="0.35">
      <c r="A1" s="105" t="s">
        <v>11939</v>
      </c>
      <c r="B1" s="96"/>
      <c r="C1" s="96"/>
      <c r="D1" s="96"/>
      <c r="E1" s="96"/>
      <c r="F1" s="96"/>
      <c r="G1" s="96"/>
      <c r="H1" s="96"/>
    </row>
    <row r="2" spans="1:8" x14ac:dyDescent="0.25">
      <c r="A2" s="179" t="s">
        <v>11940</v>
      </c>
      <c r="B2" s="96"/>
      <c r="C2" s="96"/>
      <c r="D2" s="96"/>
      <c r="E2" s="96"/>
      <c r="F2" s="96"/>
      <c r="G2" s="96"/>
      <c r="H2" s="96"/>
    </row>
    <row r="4" spans="1:8" ht="15.75" x14ac:dyDescent="0.25">
      <c r="A4" s="210" t="s">
        <v>12005</v>
      </c>
      <c r="B4" s="106"/>
      <c r="C4" s="106"/>
      <c r="D4" s="106"/>
      <c r="F4" s="194" t="s">
        <v>11976</v>
      </c>
      <c r="G4" s="96"/>
      <c r="H4" s="96"/>
    </row>
    <row r="5" spans="1:8" x14ac:dyDescent="0.25">
      <c r="A5" s="80" t="s">
        <v>11941</v>
      </c>
      <c r="B5" s="80" t="s">
        <v>11712</v>
      </c>
      <c r="C5" s="80" t="s">
        <v>11655</v>
      </c>
      <c r="D5" s="80" t="s">
        <v>11754</v>
      </c>
      <c r="F5" s="180" t="s">
        <v>11927</v>
      </c>
      <c r="G5" s="16">
        <f>B6</f>
        <v>8125</v>
      </c>
    </row>
    <row r="6" spans="1:8" x14ac:dyDescent="0.25">
      <c r="A6" t="s">
        <v>11991</v>
      </c>
      <c r="B6" s="16">
        <f>COUNTA(Original!C:C)-1</f>
        <v>8125</v>
      </c>
      <c r="C6" s="32">
        <v>1</v>
      </c>
      <c r="D6" t="s">
        <v>11992</v>
      </c>
      <c r="F6" t="s">
        <v>11977</v>
      </c>
      <c r="G6" s="16">
        <f>B16</f>
        <v>293</v>
      </c>
      <c r="H6" s="32">
        <f>C16</f>
        <v>3.6061538461538464E-2</v>
      </c>
    </row>
    <row r="7" spans="1:8" x14ac:dyDescent="0.25">
      <c r="A7" t="s">
        <v>11993</v>
      </c>
      <c r="B7" s="16">
        <f>COUNT(Original!E:E)</f>
        <v>7867</v>
      </c>
      <c r="C7" s="32">
        <f>B7/B6</f>
        <v>0.96824615384615387</v>
      </c>
      <c r="D7" t="s">
        <v>11994</v>
      </c>
      <c r="F7" t="s">
        <v>11978</v>
      </c>
      <c r="G7" s="16">
        <f>B17</f>
        <v>2140</v>
      </c>
      <c r="H7" s="32">
        <f>C17</f>
        <v>0.26338461538461538</v>
      </c>
    </row>
    <row r="8" spans="1:8" x14ac:dyDescent="0.25">
      <c r="A8" t="s">
        <v>11995</v>
      </c>
      <c r="B8" s="16">
        <f>B6-B7</f>
        <v>258</v>
      </c>
      <c r="C8" s="32">
        <f>B8/B6</f>
        <v>3.1753846153846153E-2</v>
      </c>
      <c r="D8" t="s">
        <v>11996</v>
      </c>
      <c r="F8" t="s">
        <v>11979</v>
      </c>
      <c r="G8" s="16">
        <f>B18</f>
        <v>5692</v>
      </c>
      <c r="H8" s="32">
        <f>C18</f>
        <v>0.70055384615384619</v>
      </c>
    </row>
    <row r="9" spans="1:8" x14ac:dyDescent="0.25">
      <c r="A9" s="220" t="s">
        <v>11942</v>
      </c>
      <c r="B9" s="221">
        <f>COUNTIF(Original!F:F,"&lt;&gt;")</f>
        <v>3935</v>
      </c>
      <c r="C9" s="222">
        <f>B9/B6</f>
        <v>0.48430769230769233</v>
      </c>
      <c r="D9" s="220" t="s">
        <v>11997</v>
      </c>
    </row>
    <row r="10" spans="1:8" x14ac:dyDescent="0.25">
      <c r="A10" s="201" t="s">
        <v>11998</v>
      </c>
      <c r="B10" s="209">
        <f>COUNTIF(Original!J:J,"&lt;&gt;")</f>
        <v>2380</v>
      </c>
      <c r="C10" s="200">
        <f>IF(B9&gt;0,B10/B9,0)</f>
        <v>0.60482846251588307</v>
      </c>
      <c r="D10" s="199" t="s">
        <v>11999</v>
      </c>
      <c r="F10" s="211" t="s">
        <v>12012</v>
      </c>
      <c r="G10" s="211"/>
      <c r="H10" s="211"/>
    </row>
    <row r="11" spans="1:8" x14ac:dyDescent="0.25">
      <c r="A11" s="201" t="s">
        <v>12000</v>
      </c>
      <c r="B11" s="209">
        <f>B9-B10</f>
        <v>1555</v>
      </c>
      <c r="C11" s="200">
        <f>IF(B9&gt;0,B11/B9,0)</f>
        <v>0.39517153748411687</v>
      </c>
      <c r="D11" s="199" t="s">
        <v>11999</v>
      </c>
      <c r="F11" t="s">
        <v>12013</v>
      </c>
      <c r="G11" s="16">
        <f>SUM(Original!T:T)</f>
        <v>174921</v>
      </c>
    </row>
    <row r="12" spans="1:8" x14ac:dyDescent="0.25">
      <c r="F12" t="s">
        <v>11980</v>
      </c>
      <c r="G12" s="16">
        <f>SUM(Original!V:V)</f>
        <v>2603</v>
      </c>
      <c r="H12" s="29"/>
    </row>
    <row r="13" spans="1:8" ht="15.75" x14ac:dyDescent="0.25">
      <c r="A13" s="181"/>
      <c r="B13" s="96"/>
      <c r="C13" s="96"/>
      <c r="D13" s="96"/>
      <c r="F13" t="s">
        <v>12014</v>
      </c>
      <c r="G13" s="16">
        <f>SUM(Original!U:U)</f>
        <v>127226</v>
      </c>
    </row>
    <row r="14" spans="1:8" ht="15.75" x14ac:dyDescent="0.25">
      <c r="A14" s="203" t="s">
        <v>12001</v>
      </c>
      <c r="B14" s="202"/>
      <c r="C14" s="202"/>
      <c r="D14" s="202"/>
      <c r="F14" s="225" t="s">
        <v>11981</v>
      </c>
      <c r="G14" s="16">
        <f>SUM(Original!W:W)</f>
        <v>8507</v>
      </c>
      <c r="H14" s="29"/>
    </row>
    <row r="15" spans="1:8" x14ac:dyDescent="0.25">
      <c r="A15" s="180" t="s">
        <v>12002</v>
      </c>
      <c r="B15" s="204" t="s">
        <v>11712</v>
      </c>
      <c r="C15" s="180" t="s">
        <v>11655</v>
      </c>
      <c r="D15" s="205" t="s">
        <v>12003</v>
      </c>
      <c r="F15" t="s">
        <v>12015</v>
      </c>
      <c r="G15" s="16">
        <f>G11+G12</f>
        <v>177524</v>
      </c>
    </row>
    <row r="16" spans="1:8" x14ac:dyDescent="0.25">
      <c r="A16" s="206" t="s">
        <v>11716</v>
      </c>
      <c r="B16" s="16">
        <f>COUNTIF(Original!AI:AI,"Información Completa")</f>
        <v>293</v>
      </c>
      <c r="C16" s="32">
        <f>B16/$B$6</f>
        <v>3.6061538461538464E-2</v>
      </c>
      <c r="D16" s="32" t="s">
        <v>11944</v>
      </c>
      <c r="F16" s="226" t="s">
        <v>12016</v>
      </c>
      <c r="G16" s="227">
        <f>G13+G14</f>
        <v>135733</v>
      </c>
      <c r="H16" s="225"/>
    </row>
    <row r="17" spans="1:9" x14ac:dyDescent="0.25">
      <c r="A17" s="207" t="s">
        <v>11717</v>
      </c>
      <c r="B17" s="16">
        <f>COUNTIF(Original!AI:AI,"Información Parcial")</f>
        <v>2140</v>
      </c>
      <c r="C17" s="32">
        <f>B17/$B$6</f>
        <v>0.26338461538461538</v>
      </c>
      <c r="D17" s="32" t="s">
        <v>12004</v>
      </c>
      <c r="G17" s="187"/>
    </row>
    <row r="18" spans="1:9" x14ac:dyDescent="0.25">
      <c r="A18" s="208" t="s">
        <v>11718</v>
      </c>
      <c r="B18" s="16">
        <f>COUNTIF(Original!AI:AI,"Sin respuesta / Solo identificación")</f>
        <v>5692</v>
      </c>
      <c r="C18" s="32">
        <f>B18/$B$6</f>
        <v>0.70055384615384619</v>
      </c>
      <c r="D18" s="32" t="s">
        <v>11943</v>
      </c>
      <c r="F18" s="217" t="s">
        <v>12017</v>
      </c>
      <c r="G18" s="218"/>
      <c r="H18" s="218"/>
      <c r="I18" s="219"/>
    </row>
    <row r="19" spans="1:9" x14ac:dyDescent="0.25">
      <c r="F19" s="52" t="s">
        <v>11947</v>
      </c>
      <c r="G19" s="171">
        <f>IF(G15&gt;0,G12/G15,"-")</f>
        <v>1.4662806155787387E-2</v>
      </c>
      <c r="H19" s="215" t="s">
        <v>12018</v>
      </c>
      <c r="I19" s="216"/>
    </row>
    <row r="20" spans="1:9" x14ac:dyDescent="0.25">
      <c r="A20" s="182" t="s">
        <v>11946</v>
      </c>
      <c r="B20" s="96"/>
      <c r="C20" s="96"/>
      <c r="D20" s="96"/>
      <c r="F20" t="s">
        <v>11948</v>
      </c>
      <c r="G20" s="29">
        <f>IF(G16&gt;0,G14/G16,"-")</f>
        <v>6.2674515408927822E-2</v>
      </c>
      <c r="H20" t="s">
        <v>12018</v>
      </c>
    </row>
    <row r="21" spans="1:9" x14ac:dyDescent="0.25">
      <c r="A21" t="s">
        <v>11947</v>
      </c>
      <c r="B21" s="29">
        <f>IF((G11+G12)&gt;0,G12/(G11+G12),"-")</f>
        <v>1.4662806155787387E-2</v>
      </c>
      <c r="C21" s="96" t="s">
        <v>12019</v>
      </c>
      <c r="D21" s="96"/>
      <c r="F21" s="214" t="s">
        <v>11985</v>
      </c>
      <c r="G21" s="195"/>
      <c r="H21" s="195"/>
    </row>
    <row r="22" spans="1:9" x14ac:dyDescent="0.25">
      <c r="A22" t="s">
        <v>11948</v>
      </c>
      <c r="B22" s="29">
        <f>IF((G13+G14)&gt;0,G14/(G13+G14),"-")</f>
        <v>6.2674515408927822E-2</v>
      </c>
      <c r="C22" s="96" t="s">
        <v>12019</v>
      </c>
      <c r="D22" s="96"/>
      <c r="F22" t="s">
        <v>11986</v>
      </c>
      <c r="G22" s="16">
        <f>B26</f>
        <v>229</v>
      </c>
      <c r="H22" s="32">
        <f>D26</f>
        <v>9.412248253185368E-2</v>
      </c>
    </row>
    <row r="23" spans="1:9" x14ac:dyDescent="0.25">
      <c r="F23" t="s">
        <v>11987</v>
      </c>
      <c r="G23" s="16">
        <f>B27</f>
        <v>178</v>
      </c>
      <c r="H23" s="32">
        <f>D27</f>
        <v>7.3160706946157006E-2</v>
      </c>
    </row>
    <row r="24" spans="1:9" ht="15.75" x14ac:dyDescent="0.25">
      <c r="A24" s="113" t="s">
        <v>11949</v>
      </c>
      <c r="B24" s="113"/>
      <c r="C24" s="113"/>
      <c r="D24" s="113"/>
      <c r="F24" t="s">
        <v>11988</v>
      </c>
      <c r="G24" s="16">
        <f>B28</f>
        <v>9</v>
      </c>
      <c r="H24" s="32">
        <f>D28</f>
        <v>3.6991368680641184E-3</v>
      </c>
    </row>
    <row r="25" spans="1:9" x14ac:dyDescent="0.25">
      <c r="A25" s="183" t="s">
        <v>11950</v>
      </c>
      <c r="B25" s="183" t="s">
        <v>11951</v>
      </c>
      <c r="C25" s="183" t="s">
        <v>682</v>
      </c>
      <c r="D25" s="183" t="s">
        <v>12021</v>
      </c>
    </row>
    <row r="26" spans="1:9" x14ac:dyDescent="0.25">
      <c r="A26" t="s">
        <v>11952</v>
      </c>
      <c r="B26">
        <f>COUNTIF(Original[R A 24/7],"Sí")</f>
        <v>229</v>
      </c>
      <c r="C26">
        <f>COUNTIF(Original[R A 24/7],"No")</f>
        <v>1105</v>
      </c>
      <c r="D26" s="32">
        <f>B26/(B16+B17)</f>
        <v>9.412248253185368E-2</v>
      </c>
      <c r="F26" s="212" t="s">
        <v>11982</v>
      </c>
      <c r="G26" s="96"/>
      <c r="H26" s="96"/>
    </row>
    <row r="27" spans="1:9" x14ac:dyDescent="0.25">
      <c r="A27" t="s">
        <v>11953</v>
      </c>
      <c r="B27">
        <f>COUNTIF(Original[Vet 24/7],"Sí")</f>
        <v>178</v>
      </c>
      <c r="C27">
        <f>COUNTIF(Original[Vet 24/7],"No")</f>
        <v>1327</v>
      </c>
      <c r="D27" s="32">
        <f>B27/(B16+B17)</f>
        <v>7.3160706946157006E-2</v>
      </c>
      <c r="F27" t="s">
        <v>11983</v>
      </c>
      <c r="G27" s="187">
        <f>SUM(Original!R:R)</f>
        <v>17769735.739999998</v>
      </c>
    </row>
    <row r="28" spans="1:9" x14ac:dyDescent="0.25">
      <c r="A28" t="s">
        <v>11954</v>
      </c>
      <c r="B28">
        <f>COUNTIF(Original[Convenio],"Sí")</f>
        <v>9</v>
      </c>
      <c r="C28">
        <f>COUNTIF(Original[Convenio],"No")</f>
        <v>582</v>
      </c>
      <c r="D28" s="32">
        <f>B28/(B16+B17)</f>
        <v>3.6991368680641184E-3</v>
      </c>
      <c r="F28" t="s">
        <v>11984</v>
      </c>
      <c r="G28" s="187">
        <f>SUM(Original!S:S)</f>
        <v>19506742.27</v>
      </c>
    </row>
    <row r="29" spans="1:9" x14ac:dyDescent="0.25">
      <c r="F29" s="52" t="s">
        <v>12020</v>
      </c>
      <c r="G29" s="196">
        <f>G27+G28</f>
        <v>37276478.009999998</v>
      </c>
    </row>
    <row r="30" spans="1:9" x14ac:dyDescent="0.25">
      <c r="A30" s="184" t="s">
        <v>11955</v>
      </c>
      <c r="B30" s="96"/>
      <c r="C30" s="96"/>
      <c r="D30" s="96"/>
    </row>
    <row r="31" spans="1:9" x14ac:dyDescent="0.25">
      <c r="A31" t="s">
        <v>11956</v>
      </c>
      <c r="B31">
        <f>$B$6-B26-C26</f>
        <v>6791</v>
      </c>
      <c r="C31" s="32">
        <f>B31/$B$6</f>
        <v>0.83581538461538463</v>
      </c>
    </row>
    <row r="32" spans="1:9" x14ac:dyDescent="0.25">
      <c r="A32" t="s">
        <v>11957</v>
      </c>
      <c r="B32">
        <f>$B$6-B27-C27</f>
        <v>6620</v>
      </c>
      <c r="C32" s="32">
        <f>B32/$B$6</f>
        <v>0.8147692307692308</v>
      </c>
    </row>
    <row r="33" spans="1:4" x14ac:dyDescent="0.25">
      <c r="A33" t="s">
        <v>11958</v>
      </c>
      <c r="B33">
        <f>$B$6-B28-C28</f>
        <v>7534</v>
      </c>
      <c r="C33" s="32">
        <f>B33/$B$6</f>
        <v>0.92726153846153847</v>
      </c>
    </row>
    <row r="35" spans="1:4" ht="15.75" x14ac:dyDescent="0.25">
      <c r="A35" s="185" t="s">
        <v>11959</v>
      </c>
      <c r="B35" s="96"/>
      <c r="C35" s="96"/>
      <c r="D35" s="96"/>
    </row>
    <row r="36" spans="1:4" x14ac:dyDescent="0.25">
      <c r="A36" s="46" t="s">
        <v>11960</v>
      </c>
      <c r="B36" s="46" t="s">
        <v>11961</v>
      </c>
      <c r="C36" s="46" t="s">
        <v>11945</v>
      </c>
      <c r="D36" s="46" t="s">
        <v>12022</v>
      </c>
    </row>
    <row r="37" spans="1:4" x14ac:dyDescent="0.25">
      <c r="A37" t="s">
        <v>11962</v>
      </c>
      <c r="B37" s="187">
        <f>SUM(Original[Partidas CER])</f>
        <v>17769735.739999998</v>
      </c>
      <c r="C37">
        <f>COUNTIF(Original[Partidas CER],"&gt;0")</f>
        <v>948</v>
      </c>
      <c r="D37" s="32">
        <f>C37/$B$6</f>
        <v>0.11667692307692308</v>
      </c>
    </row>
    <row r="38" spans="1:4" x14ac:dyDescent="0.25">
      <c r="A38" t="s">
        <v>11963</v>
      </c>
      <c r="B38" s="187">
        <f>SUM(Original[Partidas recogida])</f>
        <v>19506742.27</v>
      </c>
      <c r="C38">
        <f>COUNTIF(Original[Partidas recogida],"&gt;0")</f>
        <v>774</v>
      </c>
      <c r="D38" s="32">
        <f>C38/$B$6</f>
        <v>9.5261538461538467E-2</v>
      </c>
    </row>
    <row r="39" spans="1:4" x14ac:dyDescent="0.25">
      <c r="A39" s="186" t="s">
        <v>11964</v>
      </c>
      <c r="B39" s="188">
        <f>B37+B38</f>
        <v>37276478.009999998</v>
      </c>
      <c r="C39" s="186"/>
      <c r="D39" s="186"/>
    </row>
    <row r="41" spans="1:4" x14ac:dyDescent="0.25">
      <c r="A41" s="189" t="s">
        <v>11965</v>
      </c>
      <c r="B41" s="96"/>
      <c r="C41" s="96"/>
      <c r="D41" s="96"/>
    </row>
    <row r="42" spans="1:4" x14ac:dyDescent="0.25">
      <c r="A42" t="s">
        <v>11966</v>
      </c>
      <c r="B42" s="190">
        <f>AVERAGEIF(Original[Gasto por habitante CER],"&gt;0")</f>
        <v>3.9009834258342666</v>
      </c>
    </row>
    <row r="43" spans="1:4" x14ac:dyDescent="0.25">
      <c r="A43" t="s">
        <v>11967</v>
      </c>
      <c r="B43" s="190">
        <f>AVERAGEIF(Original[Gasto por habitante recogida],"&gt;0")</f>
        <v>4.6545058906087693</v>
      </c>
    </row>
    <row r="45" spans="1:4" ht="15.75" x14ac:dyDescent="0.25">
      <c r="A45" s="108" t="s">
        <v>11968</v>
      </c>
      <c r="B45" s="96"/>
      <c r="C45" s="96"/>
      <c r="D45" s="96"/>
    </row>
    <row r="46" spans="1:4" x14ac:dyDescent="0.25">
      <c r="A46" s="130" t="s">
        <v>11969</v>
      </c>
      <c r="B46" s="96"/>
      <c r="C46" s="96"/>
      <c r="D46" s="96"/>
    </row>
    <row r="47" spans="1:4" x14ac:dyDescent="0.25">
      <c r="A47" s="96" t="s">
        <v>11970</v>
      </c>
      <c r="B47" s="96"/>
      <c r="C47" s="96"/>
      <c r="D47" s="96"/>
    </row>
    <row r="48" spans="1:4" x14ac:dyDescent="0.25">
      <c r="A48" s="96" t="s">
        <v>11971</v>
      </c>
      <c r="B48" s="96"/>
      <c r="C48" s="96"/>
      <c r="D48" s="96"/>
    </row>
    <row r="49" spans="1:4" x14ac:dyDescent="0.25">
      <c r="A49" s="96" t="s">
        <v>11972</v>
      </c>
      <c r="B49" s="96"/>
      <c r="C49" s="96"/>
      <c r="D49" s="96"/>
    </row>
    <row r="50" spans="1:4" x14ac:dyDescent="0.25">
      <c r="A50" s="191" t="s">
        <v>11973</v>
      </c>
      <c r="B50" s="191"/>
      <c r="C50" s="191"/>
      <c r="D50" s="191"/>
    </row>
    <row r="51" spans="1:4" x14ac:dyDescent="0.25">
      <c r="A51" s="48"/>
      <c r="B51" s="48"/>
      <c r="C51" s="48"/>
      <c r="D51" s="48"/>
    </row>
    <row r="52" spans="1:4" x14ac:dyDescent="0.25">
      <c r="A52" s="192" t="s">
        <v>11974</v>
      </c>
      <c r="B52" s="191"/>
      <c r="C52" s="191"/>
      <c r="D52" s="191"/>
    </row>
    <row r="53" spans="1:4" x14ac:dyDescent="0.25">
      <c r="A53" s="193" t="s">
        <v>11975</v>
      </c>
      <c r="B53" s="191"/>
      <c r="C53" s="191"/>
      <c r="D53" s="191"/>
    </row>
    <row r="55" spans="1:4" x14ac:dyDescent="0.25">
      <c r="A55" s="212" t="s">
        <v>12006</v>
      </c>
      <c r="B55" s="96"/>
      <c r="C55" s="96"/>
      <c r="D55" s="96"/>
    </row>
    <row r="56" spans="1:4" x14ac:dyDescent="0.25">
      <c r="A56" s="197" t="s">
        <v>12007</v>
      </c>
      <c r="B56" s="96"/>
      <c r="C56" s="96"/>
      <c r="D56" s="96"/>
    </row>
    <row r="57" spans="1:4" x14ac:dyDescent="0.25">
      <c r="A57" s="197" t="s">
        <v>12008</v>
      </c>
      <c r="B57" s="96"/>
      <c r="C57" s="96"/>
      <c r="D57" s="96"/>
    </row>
    <row r="58" spans="1:4" x14ac:dyDescent="0.25">
      <c r="A58" s="223" t="s">
        <v>12009</v>
      </c>
      <c r="B58" s="224"/>
      <c r="C58" s="224"/>
      <c r="D58" s="224"/>
    </row>
    <row r="59" spans="1:4" x14ac:dyDescent="0.25">
      <c r="A59" s="198" t="s">
        <v>12010</v>
      </c>
      <c r="B59" s="198"/>
      <c r="C59" s="198"/>
      <c r="D59" s="198"/>
    </row>
    <row r="60" spans="1:4" x14ac:dyDescent="0.25">
      <c r="A60" s="198" t="s">
        <v>11989</v>
      </c>
      <c r="B60" s="198"/>
      <c r="C60" s="198"/>
      <c r="D60" s="198"/>
    </row>
    <row r="61" spans="1:4" x14ac:dyDescent="0.25">
      <c r="A61" s="198" t="s">
        <v>12011</v>
      </c>
      <c r="B61" s="198"/>
      <c r="C61" s="198"/>
      <c r="D61" s="198"/>
    </row>
    <row r="62" spans="1:4" x14ac:dyDescent="0.25">
      <c r="A62" s="213" t="s">
        <v>11990</v>
      </c>
      <c r="B62" s="198"/>
      <c r="C62" s="198"/>
      <c r="D62" s="198"/>
    </row>
  </sheetData>
  <mergeCells count="34">
    <mergeCell ref="A56:D56"/>
    <mergeCell ref="A57:D57"/>
    <mergeCell ref="A58:D58"/>
    <mergeCell ref="A59:D59"/>
    <mergeCell ref="A60:D60"/>
    <mergeCell ref="A62:D62"/>
    <mergeCell ref="A61:D61"/>
    <mergeCell ref="A53:D53"/>
    <mergeCell ref="F4:H4"/>
    <mergeCell ref="F10:H10"/>
    <mergeCell ref="F21:H21"/>
    <mergeCell ref="A55:D55"/>
    <mergeCell ref="A14:D14"/>
    <mergeCell ref="F18:H18"/>
    <mergeCell ref="F26:H26"/>
    <mergeCell ref="H19:I19"/>
    <mergeCell ref="A46:D46"/>
    <mergeCell ref="A47:D47"/>
    <mergeCell ref="A48:D48"/>
    <mergeCell ref="A49:D49"/>
    <mergeCell ref="A50:D50"/>
    <mergeCell ref="A52:D52"/>
    <mergeCell ref="C22:D22"/>
    <mergeCell ref="A24:D24"/>
    <mergeCell ref="A30:D30"/>
    <mergeCell ref="A35:D35"/>
    <mergeCell ref="A41:D41"/>
    <mergeCell ref="A45:D45"/>
    <mergeCell ref="A1:H1"/>
    <mergeCell ref="A2:H2"/>
    <mergeCell ref="A4:D4"/>
    <mergeCell ref="A13:D13"/>
    <mergeCell ref="A20:D20"/>
    <mergeCell ref="C21:D2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AE99F-2BF0-4536-9C76-C5D5EDE37653}">
  <dimension ref="A3:I23"/>
  <sheetViews>
    <sheetView topLeftCell="A6" zoomScaleNormal="100" workbookViewId="0">
      <selection activeCell="A4" sqref="A4"/>
    </sheetView>
  </sheetViews>
  <sheetFormatPr baseColWidth="10" defaultRowHeight="15" x14ac:dyDescent="0.25"/>
  <cols>
    <col min="1" max="1" width="23.42578125" bestFit="1" customWidth="1"/>
    <col min="2" max="2" width="24.28515625" bestFit="1" customWidth="1"/>
    <col min="3" max="3" width="18.140625" bestFit="1" customWidth="1"/>
    <col min="4" max="4" width="17.7109375" bestFit="1" customWidth="1"/>
    <col min="5" max="5" width="9.140625" bestFit="1" customWidth="1"/>
    <col min="6" max="6" width="14.42578125" bestFit="1" customWidth="1"/>
    <col min="7" max="7" width="14.140625" bestFit="1" customWidth="1"/>
    <col min="8" max="8" width="11.85546875" bestFit="1" customWidth="1"/>
    <col min="9" max="9" width="10.42578125" bestFit="1" customWidth="1"/>
    <col min="10" max="10" width="12.7109375" bestFit="1" customWidth="1"/>
    <col min="11" max="11" width="23.42578125" bestFit="1" customWidth="1"/>
    <col min="12" max="12" width="24.5703125" bestFit="1" customWidth="1"/>
    <col min="13" max="13" width="23.85546875" bestFit="1" customWidth="1"/>
    <col min="14" max="14" width="23" bestFit="1" customWidth="1"/>
    <col min="15" max="15" width="23.140625" bestFit="1" customWidth="1"/>
    <col min="16" max="16" width="28.140625" bestFit="1" customWidth="1"/>
    <col min="17" max="17" width="25.85546875" bestFit="1" customWidth="1"/>
    <col min="18" max="18" width="24.42578125" bestFit="1" customWidth="1"/>
    <col min="19" max="19" width="23.5703125" bestFit="1" customWidth="1"/>
    <col min="20" max="20" width="49.28515625" bestFit="1" customWidth="1"/>
    <col min="21" max="21" width="23.42578125" bestFit="1" customWidth="1"/>
    <col min="22" max="22" width="33.5703125" bestFit="1" customWidth="1"/>
    <col min="23" max="23" width="35" bestFit="1" customWidth="1"/>
    <col min="24" max="24" width="42.5703125" bestFit="1" customWidth="1"/>
    <col min="25" max="25" width="41.140625" bestFit="1" customWidth="1"/>
    <col min="26" max="26" width="26.42578125" bestFit="1" customWidth="1"/>
    <col min="27" max="27" width="23" bestFit="1" customWidth="1"/>
    <col min="28" max="28" width="25.140625" bestFit="1" customWidth="1"/>
    <col min="29" max="29" width="33.5703125" bestFit="1" customWidth="1"/>
    <col min="30" max="30" width="26.5703125" bestFit="1" customWidth="1"/>
    <col min="31" max="31" width="25.28515625" bestFit="1" customWidth="1"/>
    <col min="32" max="32" width="23.140625" bestFit="1" customWidth="1"/>
    <col min="33" max="33" width="25" bestFit="1" customWidth="1"/>
    <col min="34" max="34" width="26.42578125" bestFit="1" customWidth="1"/>
    <col min="35" max="35" width="34.85546875" bestFit="1" customWidth="1"/>
    <col min="36" max="36" width="33" bestFit="1" customWidth="1"/>
    <col min="37" max="37" width="23.42578125" bestFit="1" customWidth="1"/>
    <col min="38" max="38" width="25.28515625" bestFit="1" customWidth="1"/>
    <col min="39" max="39" width="21" bestFit="1" customWidth="1"/>
    <col min="40" max="40" width="25.7109375" bestFit="1" customWidth="1"/>
    <col min="41" max="41" width="23.28515625" bestFit="1" customWidth="1"/>
    <col min="42" max="42" width="23.140625" bestFit="1" customWidth="1"/>
    <col min="43" max="43" width="25.5703125" bestFit="1" customWidth="1"/>
    <col min="44" max="44" width="24.42578125" bestFit="1" customWidth="1"/>
    <col min="45" max="45" width="27.85546875" bestFit="1" customWidth="1"/>
    <col min="46" max="46" width="25" bestFit="1" customWidth="1"/>
    <col min="47" max="47" width="22.7109375" bestFit="1" customWidth="1"/>
    <col min="48" max="48" width="27.28515625" bestFit="1" customWidth="1"/>
    <col min="49" max="49" width="24.42578125" bestFit="1" customWidth="1"/>
    <col min="50" max="50" width="25.85546875" bestFit="1" customWidth="1"/>
    <col min="51" max="51" width="25" bestFit="1" customWidth="1"/>
    <col min="52" max="52" width="23.42578125" bestFit="1" customWidth="1"/>
    <col min="53" max="53" width="25.140625" bestFit="1" customWidth="1"/>
    <col min="54" max="54" width="26.85546875" bestFit="1" customWidth="1"/>
    <col min="55" max="55" width="22.7109375" bestFit="1" customWidth="1"/>
    <col min="56" max="56" width="24.28515625" bestFit="1" customWidth="1"/>
    <col min="57" max="57" width="24.7109375" bestFit="1" customWidth="1"/>
    <col min="58" max="58" width="22.42578125" bestFit="1" customWidth="1"/>
    <col min="59" max="59" width="24.42578125" bestFit="1" customWidth="1"/>
    <col min="60" max="60" width="22.140625" bestFit="1" customWidth="1"/>
    <col min="61" max="61" width="23.85546875" bestFit="1" customWidth="1"/>
    <col min="62" max="62" width="21.42578125" bestFit="1" customWidth="1"/>
    <col min="63" max="63" width="21.28515625" bestFit="1" customWidth="1"/>
    <col min="64" max="64" width="30.85546875" bestFit="1" customWidth="1"/>
    <col min="65" max="65" width="31.5703125" bestFit="1" customWidth="1"/>
    <col min="66" max="66" width="26.42578125" bestFit="1" customWidth="1"/>
    <col min="67" max="67" width="24.28515625" bestFit="1" customWidth="1"/>
    <col min="68" max="68" width="24.42578125" bestFit="1" customWidth="1"/>
    <col min="69" max="69" width="22.85546875" bestFit="1" customWidth="1"/>
    <col min="70" max="71" width="23.42578125" bestFit="1" customWidth="1"/>
    <col min="72" max="72" width="21.28515625" bestFit="1" customWidth="1"/>
    <col min="73" max="73" width="24.28515625" bestFit="1" customWidth="1"/>
    <col min="74" max="74" width="21.7109375" bestFit="1" customWidth="1"/>
    <col min="75" max="75" width="25.42578125" bestFit="1" customWidth="1"/>
    <col min="76" max="76" width="22.140625" bestFit="1" customWidth="1"/>
    <col min="77" max="77" width="25.85546875" bestFit="1" customWidth="1"/>
    <col min="78" max="78" width="23.42578125" bestFit="1" customWidth="1"/>
    <col min="79" max="79" width="22.140625" bestFit="1" customWidth="1"/>
    <col min="80" max="80" width="22.42578125" bestFit="1" customWidth="1"/>
    <col min="81" max="81" width="26.5703125" bestFit="1" customWidth="1"/>
    <col min="82" max="82" width="24.5703125" bestFit="1" customWidth="1"/>
    <col min="83" max="83" width="31" bestFit="1" customWidth="1"/>
    <col min="84" max="84" width="24" bestFit="1" customWidth="1"/>
    <col min="85" max="85" width="24.5703125" bestFit="1" customWidth="1"/>
    <col min="86" max="86" width="25.140625" bestFit="1" customWidth="1"/>
    <col min="87" max="87" width="22.85546875" bestFit="1" customWidth="1"/>
    <col min="88" max="88" width="23.5703125" bestFit="1" customWidth="1"/>
    <col min="89" max="89" width="28.85546875" bestFit="1" customWidth="1"/>
    <col min="90" max="90" width="33.140625" bestFit="1" customWidth="1"/>
    <col min="91" max="91" width="34.140625" bestFit="1" customWidth="1"/>
    <col min="92" max="92" width="33.85546875" bestFit="1" customWidth="1"/>
    <col min="93" max="93" width="32.28515625" bestFit="1" customWidth="1"/>
    <col min="94" max="94" width="36.42578125" bestFit="1" customWidth="1"/>
    <col min="95" max="95" width="33.42578125" bestFit="1" customWidth="1"/>
    <col min="96" max="96" width="35.5703125" bestFit="1" customWidth="1"/>
    <col min="97" max="97" width="37.5703125" bestFit="1" customWidth="1"/>
    <col min="98" max="98" width="23.5703125" bestFit="1" customWidth="1"/>
    <col min="99" max="99" width="24" bestFit="1" customWidth="1"/>
    <col min="100" max="101" width="24.85546875" bestFit="1" customWidth="1"/>
    <col min="102" max="102" width="24.7109375" bestFit="1" customWidth="1"/>
    <col min="103" max="103" width="22.28515625" bestFit="1" customWidth="1"/>
    <col min="104" max="104" width="34.5703125" bestFit="1" customWidth="1"/>
    <col min="105" max="105" width="22.7109375" bestFit="1" customWidth="1"/>
    <col min="106" max="106" width="37.7109375" bestFit="1" customWidth="1"/>
    <col min="107" max="107" width="33.7109375" bestFit="1" customWidth="1"/>
    <col min="108" max="108" width="25.5703125" bestFit="1" customWidth="1"/>
    <col min="109" max="109" width="19.85546875" bestFit="1" customWidth="1"/>
    <col min="110" max="110" width="27.7109375" bestFit="1" customWidth="1"/>
    <col min="111" max="111" width="32.5703125" bestFit="1" customWidth="1"/>
    <col min="112" max="112" width="30.140625" bestFit="1" customWidth="1"/>
    <col min="113" max="113" width="27" bestFit="1" customWidth="1"/>
    <col min="114" max="114" width="28.28515625" bestFit="1" customWidth="1"/>
    <col min="115" max="115" width="25.7109375" bestFit="1" customWidth="1"/>
    <col min="116" max="116" width="23.140625" bestFit="1" customWidth="1"/>
    <col min="117" max="117" width="20" bestFit="1" customWidth="1"/>
    <col min="118" max="118" width="30.85546875" bestFit="1" customWidth="1"/>
    <col min="119" max="119" width="23.28515625" bestFit="1" customWidth="1"/>
    <col min="120" max="120" width="20.7109375" bestFit="1" customWidth="1"/>
    <col min="121" max="121" width="23" bestFit="1" customWidth="1"/>
    <col min="122" max="122" width="28.42578125" bestFit="1" customWidth="1"/>
    <col min="123" max="123" width="22.85546875" bestFit="1" customWidth="1"/>
    <col min="124" max="124" width="34" bestFit="1" customWidth="1"/>
    <col min="125" max="125" width="23.5703125" bestFit="1" customWidth="1"/>
    <col min="126" max="126" width="23.28515625" bestFit="1" customWidth="1"/>
    <col min="127" max="127" width="23.140625" bestFit="1" customWidth="1"/>
    <col min="128" max="128" width="24.140625" bestFit="1" customWidth="1"/>
    <col min="129" max="129" width="23.7109375" bestFit="1" customWidth="1"/>
    <col min="130" max="130" width="23.28515625" bestFit="1" customWidth="1"/>
    <col min="131" max="131" width="30" bestFit="1" customWidth="1"/>
    <col min="132" max="132" width="22.42578125" bestFit="1" customWidth="1"/>
    <col min="133" max="133" width="22.28515625" bestFit="1" customWidth="1"/>
    <col min="134" max="134" width="23.5703125" bestFit="1" customWidth="1"/>
    <col min="135" max="135" width="25" bestFit="1" customWidth="1"/>
    <col min="136" max="136" width="38" bestFit="1" customWidth="1"/>
    <col min="137" max="137" width="35.140625" bestFit="1" customWidth="1"/>
    <col min="138" max="138" width="33.5703125" bestFit="1" customWidth="1"/>
    <col min="139" max="139" width="26.85546875" bestFit="1" customWidth="1"/>
    <col min="140" max="140" width="29.7109375" bestFit="1" customWidth="1"/>
    <col min="141" max="141" width="24.5703125" bestFit="1" customWidth="1"/>
    <col min="142" max="143" width="25.42578125" bestFit="1" customWidth="1"/>
    <col min="144" max="144" width="27.28515625" bestFit="1" customWidth="1"/>
    <col min="145" max="145" width="23.28515625" bestFit="1" customWidth="1"/>
    <col min="146" max="146" width="22.5703125" bestFit="1" customWidth="1"/>
    <col min="147" max="147" width="24.140625" bestFit="1" customWidth="1"/>
    <col min="148" max="148" width="27.85546875" bestFit="1" customWidth="1"/>
    <col min="149" max="149" width="22.5703125" bestFit="1" customWidth="1"/>
    <col min="150" max="150" width="22.85546875" bestFit="1" customWidth="1"/>
    <col min="151" max="151" width="23.85546875" bestFit="1" customWidth="1"/>
    <col min="152" max="152" width="23.42578125" bestFit="1" customWidth="1"/>
    <col min="153" max="153" width="21.85546875" bestFit="1" customWidth="1"/>
    <col min="154" max="154" width="26.140625" bestFit="1" customWidth="1"/>
    <col min="155" max="155" width="22.7109375" bestFit="1" customWidth="1"/>
    <col min="156" max="156" width="21" bestFit="1" customWidth="1"/>
    <col min="157" max="158" width="31" bestFit="1" customWidth="1"/>
    <col min="159" max="159" width="30" bestFit="1" customWidth="1"/>
    <col min="160" max="160" width="25" bestFit="1" customWidth="1"/>
    <col min="161" max="161" width="26.7109375" bestFit="1" customWidth="1"/>
    <col min="162" max="162" width="23.85546875" bestFit="1" customWidth="1"/>
    <col min="163" max="163" width="34.85546875" bestFit="1" customWidth="1"/>
    <col min="164" max="164" width="21.7109375" bestFit="1" customWidth="1"/>
    <col min="165" max="165" width="22.7109375" bestFit="1" customWidth="1"/>
    <col min="166" max="166" width="26.85546875" bestFit="1" customWidth="1"/>
    <col min="167" max="167" width="37.7109375" bestFit="1" customWidth="1"/>
    <col min="168" max="168" width="34.5703125" bestFit="1" customWidth="1"/>
    <col min="169" max="169" width="34.28515625" bestFit="1" customWidth="1"/>
    <col min="170" max="170" width="37.140625" bestFit="1" customWidth="1"/>
    <col min="171" max="171" width="32.7109375" bestFit="1" customWidth="1"/>
    <col min="172" max="172" width="39.42578125" bestFit="1" customWidth="1"/>
    <col min="173" max="173" width="33.140625" bestFit="1" customWidth="1"/>
    <col min="174" max="174" width="37.5703125" bestFit="1" customWidth="1"/>
    <col min="175" max="176" width="26.42578125" bestFit="1" customWidth="1"/>
    <col min="177" max="177" width="36.28515625" bestFit="1" customWidth="1"/>
    <col min="178" max="178" width="24.28515625" bestFit="1" customWidth="1"/>
    <col min="179" max="179" width="23.85546875" bestFit="1" customWidth="1"/>
    <col min="180" max="180" width="26.140625" bestFit="1" customWidth="1"/>
    <col min="181" max="181" width="32.42578125" bestFit="1" customWidth="1"/>
    <col min="182" max="182" width="25" bestFit="1" customWidth="1"/>
    <col min="183" max="183" width="26.42578125" bestFit="1" customWidth="1"/>
    <col min="184" max="184" width="24.7109375" bestFit="1" customWidth="1"/>
    <col min="185" max="185" width="24" bestFit="1" customWidth="1"/>
    <col min="186" max="186" width="33" bestFit="1" customWidth="1"/>
    <col min="187" max="187" width="25.7109375" bestFit="1" customWidth="1"/>
    <col min="188" max="188" width="27.5703125" bestFit="1" customWidth="1"/>
    <col min="189" max="189" width="26.140625" bestFit="1" customWidth="1"/>
    <col min="190" max="190" width="37" bestFit="1" customWidth="1"/>
    <col min="191" max="191" width="26.85546875" bestFit="1" customWidth="1"/>
    <col min="192" max="192" width="41.28515625" bestFit="1" customWidth="1"/>
    <col min="193" max="193" width="23.42578125" bestFit="1" customWidth="1"/>
    <col min="194" max="194" width="24.42578125" bestFit="1" customWidth="1"/>
    <col min="195" max="195" width="35.42578125" bestFit="1" customWidth="1"/>
    <col min="196" max="196" width="27.42578125" bestFit="1" customWidth="1"/>
    <col min="197" max="197" width="27.5703125" bestFit="1" customWidth="1"/>
    <col min="198" max="198" width="33.7109375" bestFit="1" customWidth="1"/>
    <col min="199" max="199" width="23.140625" bestFit="1" customWidth="1"/>
    <col min="200" max="200" width="23" bestFit="1" customWidth="1"/>
    <col min="201" max="201" width="23.140625" bestFit="1" customWidth="1"/>
    <col min="202" max="202" width="23.85546875" bestFit="1" customWidth="1"/>
    <col min="203" max="203" width="26" bestFit="1" customWidth="1"/>
    <col min="204" max="204" width="24.85546875" bestFit="1" customWidth="1"/>
    <col min="205" max="205" width="24.140625" bestFit="1" customWidth="1"/>
    <col min="206" max="206" width="26.85546875" bestFit="1" customWidth="1"/>
    <col min="207" max="207" width="26.42578125" bestFit="1" customWidth="1"/>
    <col min="208" max="208" width="24.85546875" bestFit="1" customWidth="1"/>
    <col min="209" max="209" width="25.85546875" bestFit="1" customWidth="1"/>
    <col min="210" max="210" width="23.28515625" bestFit="1" customWidth="1"/>
    <col min="211" max="211" width="26.140625" bestFit="1" customWidth="1"/>
    <col min="212" max="212" width="33.5703125" bestFit="1" customWidth="1"/>
    <col min="213" max="214" width="24.140625" bestFit="1" customWidth="1"/>
    <col min="215" max="215" width="25.140625" bestFit="1" customWidth="1"/>
    <col min="216" max="216" width="22.28515625" bestFit="1" customWidth="1"/>
    <col min="217" max="217" width="26" bestFit="1" customWidth="1"/>
    <col min="218" max="218" width="27.140625" bestFit="1" customWidth="1"/>
    <col min="219" max="219" width="26" bestFit="1" customWidth="1"/>
    <col min="220" max="220" width="24.5703125" bestFit="1" customWidth="1"/>
    <col min="221" max="221" width="24.140625" bestFit="1" customWidth="1"/>
    <col min="222" max="222" width="27.28515625" bestFit="1" customWidth="1"/>
    <col min="223" max="223" width="29.7109375" bestFit="1" customWidth="1"/>
    <col min="224" max="224" width="24.28515625" bestFit="1" customWidth="1"/>
    <col min="225" max="225" width="25.140625" bestFit="1" customWidth="1"/>
    <col min="226" max="226" width="23.7109375" bestFit="1" customWidth="1"/>
    <col min="227" max="227" width="29.7109375" bestFit="1" customWidth="1"/>
    <col min="228" max="228" width="33.85546875" bestFit="1" customWidth="1"/>
    <col min="229" max="229" width="32" bestFit="1" customWidth="1"/>
    <col min="230" max="230" width="33.140625" bestFit="1" customWidth="1"/>
    <col min="231" max="231" width="32.5703125" bestFit="1" customWidth="1"/>
    <col min="232" max="232" width="32.28515625" bestFit="1" customWidth="1"/>
    <col min="233" max="233" width="35.85546875" bestFit="1" customWidth="1"/>
    <col min="234" max="234" width="34" bestFit="1" customWidth="1"/>
    <col min="235" max="235" width="31" bestFit="1" customWidth="1"/>
    <col min="236" max="236" width="30.7109375" bestFit="1" customWidth="1"/>
    <col min="237" max="237" width="32.7109375" bestFit="1" customWidth="1"/>
    <col min="238" max="238" width="29.140625" bestFit="1" customWidth="1"/>
    <col min="239" max="239" width="30.85546875" bestFit="1" customWidth="1"/>
    <col min="240" max="240" width="28.85546875" bestFit="1" customWidth="1"/>
    <col min="241" max="241" width="23.5703125" bestFit="1" customWidth="1"/>
    <col min="242" max="243" width="26" bestFit="1" customWidth="1"/>
    <col min="244" max="244" width="23.7109375" bestFit="1" customWidth="1"/>
    <col min="245" max="245" width="23.140625" bestFit="1" customWidth="1"/>
    <col min="246" max="246" width="25.42578125" bestFit="1" customWidth="1"/>
    <col min="247" max="247" width="27.28515625" bestFit="1" customWidth="1"/>
    <col min="248" max="248" width="35.42578125" bestFit="1" customWidth="1"/>
    <col min="249" max="249" width="25" bestFit="1" customWidth="1"/>
    <col min="250" max="250" width="25.42578125" bestFit="1" customWidth="1"/>
    <col min="251" max="251" width="23.42578125" bestFit="1" customWidth="1"/>
    <col min="252" max="252" width="24.5703125" bestFit="1" customWidth="1"/>
    <col min="253" max="253" width="27.28515625" bestFit="1" customWidth="1"/>
    <col min="254" max="254" width="23.42578125" bestFit="1" customWidth="1"/>
    <col min="255" max="255" width="24.140625" bestFit="1" customWidth="1"/>
    <col min="256" max="256" width="24.42578125" bestFit="1" customWidth="1"/>
    <col min="257" max="257" width="24.5703125" bestFit="1" customWidth="1"/>
    <col min="258" max="258" width="26.140625" bestFit="1" customWidth="1"/>
    <col min="259" max="259" width="35" bestFit="1" customWidth="1"/>
    <col min="260" max="260" width="34.42578125" bestFit="1" customWidth="1"/>
    <col min="261" max="261" width="30.5703125" bestFit="1" customWidth="1"/>
    <col min="262" max="262" width="25.7109375" bestFit="1" customWidth="1"/>
    <col min="263" max="263" width="29.42578125" bestFit="1" customWidth="1"/>
    <col min="264" max="264" width="23.140625" bestFit="1" customWidth="1"/>
    <col min="265" max="265" width="27.5703125" bestFit="1" customWidth="1"/>
    <col min="266" max="266" width="23.7109375" bestFit="1" customWidth="1"/>
    <col min="267" max="267" width="32.85546875" bestFit="1" customWidth="1"/>
    <col min="268" max="268" width="26.85546875" bestFit="1" customWidth="1"/>
    <col min="269" max="269" width="23.7109375" bestFit="1" customWidth="1"/>
    <col min="270" max="270" width="35.28515625" bestFit="1" customWidth="1"/>
    <col min="271" max="271" width="31.85546875" bestFit="1" customWidth="1"/>
    <col min="272" max="272" width="35.28515625" bestFit="1" customWidth="1"/>
    <col min="273" max="273" width="30.7109375" bestFit="1" customWidth="1"/>
    <col min="274" max="274" width="32.28515625" bestFit="1" customWidth="1"/>
    <col min="275" max="275" width="30.42578125" bestFit="1" customWidth="1"/>
    <col min="276" max="276" width="24.28515625" bestFit="1" customWidth="1"/>
    <col min="277" max="278" width="25.5703125" bestFit="1" customWidth="1"/>
    <col min="279" max="280" width="25.28515625" bestFit="1" customWidth="1"/>
    <col min="281" max="281" width="38.7109375" bestFit="1" customWidth="1"/>
    <col min="282" max="282" width="25.85546875" bestFit="1" customWidth="1"/>
    <col min="283" max="283" width="33.7109375" bestFit="1" customWidth="1"/>
    <col min="284" max="284" width="38" bestFit="1" customWidth="1"/>
    <col min="285" max="285" width="25" bestFit="1" customWidth="1"/>
    <col min="286" max="286" width="24.5703125" bestFit="1" customWidth="1"/>
    <col min="287" max="287" width="25.140625" bestFit="1" customWidth="1"/>
    <col min="288" max="288" width="24.85546875" bestFit="1" customWidth="1"/>
    <col min="289" max="289" width="24.140625" bestFit="1" customWidth="1"/>
    <col min="290" max="290" width="27" bestFit="1" customWidth="1"/>
    <col min="291" max="291" width="24.5703125" bestFit="1" customWidth="1"/>
    <col min="292" max="292" width="23.85546875" bestFit="1" customWidth="1"/>
    <col min="293" max="293" width="27.42578125" bestFit="1" customWidth="1"/>
    <col min="294" max="294" width="26.5703125" bestFit="1" customWidth="1"/>
    <col min="295" max="295" width="38.42578125" bestFit="1" customWidth="1"/>
    <col min="296" max="296" width="36.42578125" bestFit="1" customWidth="1"/>
    <col min="297" max="297" width="35.42578125" bestFit="1" customWidth="1"/>
    <col min="298" max="298" width="25.7109375" bestFit="1" customWidth="1"/>
    <col min="299" max="299" width="24.5703125" bestFit="1" customWidth="1"/>
    <col min="300" max="300" width="37.28515625" bestFit="1" customWidth="1"/>
    <col min="301" max="301" width="37.5703125" bestFit="1" customWidth="1"/>
    <col min="302" max="302" width="30.5703125" bestFit="1" customWidth="1"/>
    <col min="303" max="303" width="25.85546875" bestFit="1" customWidth="1"/>
    <col min="304" max="304" width="25.5703125" bestFit="1" customWidth="1"/>
    <col min="305" max="305" width="22.7109375" bestFit="1" customWidth="1"/>
    <col min="306" max="306" width="35.5703125" bestFit="1" customWidth="1"/>
    <col min="307" max="307" width="38.7109375" bestFit="1" customWidth="1"/>
    <col min="308" max="308" width="30.5703125" bestFit="1" customWidth="1"/>
    <col min="309" max="309" width="32.28515625" bestFit="1" customWidth="1"/>
    <col min="310" max="310" width="32.5703125" bestFit="1" customWidth="1"/>
    <col min="311" max="311" width="35.42578125" bestFit="1" customWidth="1"/>
    <col min="312" max="312" width="29.42578125" bestFit="1" customWidth="1"/>
    <col min="313" max="313" width="30" bestFit="1" customWidth="1"/>
    <col min="314" max="314" width="26.7109375" bestFit="1" customWidth="1"/>
    <col min="315" max="315" width="24.7109375" bestFit="1" customWidth="1"/>
    <col min="316" max="316" width="31.5703125" bestFit="1" customWidth="1"/>
    <col min="317" max="317" width="29.5703125" bestFit="1" customWidth="1"/>
    <col min="318" max="318" width="38.85546875" bestFit="1" customWidth="1"/>
    <col min="319" max="319" width="30" bestFit="1" customWidth="1"/>
    <col min="320" max="320" width="27.85546875" bestFit="1" customWidth="1"/>
    <col min="321" max="321" width="28.42578125" bestFit="1" customWidth="1"/>
    <col min="322" max="322" width="38.85546875" bestFit="1" customWidth="1"/>
    <col min="323" max="323" width="42.42578125" bestFit="1" customWidth="1"/>
    <col min="324" max="324" width="26.42578125" bestFit="1" customWidth="1"/>
    <col min="325" max="325" width="27.28515625" bestFit="1" customWidth="1"/>
    <col min="326" max="326" width="28" bestFit="1" customWidth="1"/>
    <col min="327" max="327" width="41" bestFit="1" customWidth="1"/>
    <col min="328" max="328" width="40.85546875" bestFit="1" customWidth="1"/>
    <col min="329" max="329" width="35.140625" bestFit="1" customWidth="1"/>
    <col min="330" max="330" width="39" bestFit="1" customWidth="1"/>
    <col min="331" max="331" width="42" bestFit="1" customWidth="1"/>
    <col min="332" max="332" width="42.85546875" bestFit="1" customWidth="1"/>
    <col min="333" max="333" width="38.42578125" bestFit="1" customWidth="1"/>
    <col min="334" max="334" width="37.42578125" bestFit="1" customWidth="1"/>
    <col min="335" max="335" width="44.28515625" bestFit="1" customWidth="1"/>
    <col min="336" max="336" width="40.42578125" bestFit="1" customWidth="1"/>
    <col min="337" max="337" width="38.5703125" bestFit="1" customWidth="1"/>
    <col min="338" max="338" width="39.140625" bestFit="1" customWidth="1"/>
    <col min="339" max="339" width="30.7109375" bestFit="1" customWidth="1"/>
    <col min="340" max="340" width="29.5703125" bestFit="1" customWidth="1"/>
    <col min="341" max="341" width="27.7109375" bestFit="1" customWidth="1"/>
    <col min="342" max="342" width="26.140625" bestFit="1" customWidth="1"/>
    <col min="343" max="343" width="33.5703125" bestFit="1" customWidth="1"/>
    <col min="344" max="344" width="39.28515625" bestFit="1" customWidth="1"/>
    <col min="345" max="345" width="26.5703125" bestFit="1" customWidth="1"/>
    <col min="346" max="346" width="28" bestFit="1" customWidth="1"/>
    <col min="347" max="347" width="36.7109375" bestFit="1" customWidth="1"/>
    <col min="348" max="348" width="26.7109375" bestFit="1" customWidth="1"/>
    <col min="349" max="349" width="34.140625" bestFit="1" customWidth="1"/>
    <col min="350" max="350" width="38.42578125" bestFit="1" customWidth="1"/>
    <col min="351" max="351" width="35.85546875" bestFit="1" customWidth="1"/>
    <col min="352" max="352" width="37.5703125" bestFit="1" customWidth="1"/>
    <col min="353" max="353" width="35.28515625" bestFit="1" customWidth="1"/>
    <col min="354" max="354" width="37.7109375" bestFit="1" customWidth="1"/>
    <col min="355" max="355" width="29.28515625" bestFit="1" customWidth="1"/>
    <col min="356" max="356" width="31" bestFit="1" customWidth="1"/>
    <col min="357" max="357" width="23.7109375" bestFit="1" customWidth="1"/>
    <col min="358" max="358" width="25.42578125" bestFit="1" customWidth="1"/>
    <col min="359" max="359" width="24.140625" bestFit="1" customWidth="1"/>
    <col min="360" max="360" width="22.42578125" bestFit="1" customWidth="1"/>
    <col min="361" max="361" width="22.7109375" bestFit="1" customWidth="1"/>
    <col min="362" max="362" width="31.7109375" bestFit="1" customWidth="1"/>
    <col min="363" max="363" width="25.85546875" bestFit="1" customWidth="1"/>
    <col min="364" max="364" width="22.28515625" bestFit="1" customWidth="1"/>
    <col min="365" max="365" width="27" bestFit="1" customWidth="1"/>
    <col min="366" max="366" width="22.7109375" bestFit="1" customWidth="1"/>
    <col min="367" max="367" width="25.140625" bestFit="1" customWidth="1"/>
    <col min="368" max="369" width="23.28515625" bestFit="1" customWidth="1"/>
    <col min="370" max="370" width="23.140625" bestFit="1" customWidth="1"/>
    <col min="371" max="371" width="24.140625" bestFit="1" customWidth="1"/>
    <col min="372" max="372" width="24.7109375" bestFit="1" customWidth="1"/>
    <col min="373" max="373" width="25.28515625" bestFit="1" customWidth="1"/>
    <col min="374" max="374" width="24.7109375" bestFit="1" customWidth="1"/>
    <col min="375" max="375" width="25.7109375" bestFit="1" customWidth="1"/>
    <col min="376" max="376" width="31.140625" bestFit="1" customWidth="1"/>
    <col min="377" max="377" width="34.5703125" bestFit="1" customWidth="1"/>
    <col min="378" max="378" width="34.140625" bestFit="1" customWidth="1"/>
    <col min="379" max="379" width="32.85546875" bestFit="1" customWidth="1"/>
    <col min="380" max="380" width="25.42578125" bestFit="1" customWidth="1"/>
    <col min="381" max="381" width="27.28515625" bestFit="1" customWidth="1"/>
    <col min="382" max="383" width="22.5703125" bestFit="1" customWidth="1"/>
    <col min="384" max="384" width="24" bestFit="1" customWidth="1"/>
    <col min="385" max="385" width="24.5703125" bestFit="1" customWidth="1"/>
    <col min="386" max="386" width="29.28515625" bestFit="1" customWidth="1"/>
    <col min="387" max="387" width="23.140625" bestFit="1" customWidth="1"/>
    <col min="388" max="388" width="21.7109375" bestFit="1" customWidth="1"/>
    <col min="389" max="389" width="29.28515625" bestFit="1" customWidth="1"/>
    <col min="390" max="390" width="23.140625" bestFit="1" customWidth="1"/>
    <col min="391" max="391" width="25" bestFit="1" customWidth="1"/>
    <col min="392" max="392" width="21.7109375" bestFit="1" customWidth="1"/>
    <col min="393" max="393" width="29.85546875" bestFit="1" customWidth="1"/>
    <col min="394" max="394" width="31.85546875" bestFit="1" customWidth="1"/>
    <col min="395" max="395" width="39.85546875" bestFit="1" customWidth="1"/>
    <col min="396" max="396" width="36.140625" bestFit="1" customWidth="1"/>
    <col min="397" max="397" width="26" bestFit="1" customWidth="1"/>
    <col min="398" max="398" width="25.140625" bestFit="1" customWidth="1"/>
    <col min="399" max="399" width="23.7109375" bestFit="1" customWidth="1"/>
    <col min="400" max="400" width="25.85546875" bestFit="1" customWidth="1"/>
    <col min="401" max="401" width="21.7109375" bestFit="1" customWidth="1"/>
    <col min="402" max="402" width="29.85546875" bestFit="1" customWidth="1"/>
    <col min="403" max="403" width="32.42578125" bestFit="1" customWidth="1"/>
    <col min="404" max="404" width="26.42578125" bestFit="1" customWidth="1"/>
    <col min="405" max="405" width="23.42578125" bestFit="1" customWidth="1"/>
    <col min="406" max="406" width="25.85546875" bestFit="1" customWidth="1"/>
    <col min="407" max="407" width="25.42578125" bestFit="1" customWidth="1"/>
    <col min="408" max="408" width="25.140625" bestFit="1" customWidth="1"/>
    <col min="409" max="409" width="25.42578125" bestFit="1" customWidth="1"/>
    <col min="410" max="410" width="23.140625" bestFit="1" customWidth="1"/>
    <col min="411" max="411" width="23" bestFit="1" customWidth="1"/>
    <col min="412" max="412" width="31.5703125" bestFit="1" customWidth="1"/>
    <col min="413" max="413" width="36.85546875" bestFit="1" customWidth="1"/>
    <col min="414" max="414" width="23.5703125" bestFit="1" customWidth="1"/>
    <col min="415" max="415" width="28.28515625" bestFit="1" customWidth="1"/>
    <col min="416" max="416" width="24.140625" bestFit="1" customWidth="1"/>
    <col min="417" max="417" width="22.85546875" bestFit="1" customWidth="1"/>
    <col min="418" max="418" width="23.5703125" bestFit="1" customWidth="1"/>
    <col min="419" max="419" width="24.5703125" bestFit="1" customWidth="1"/>
    <col min="420" max="420" width="24.85546875" bestFit="1" customWidth="1"/>
    <col min="421" max="421" width="24.42578125" bestFit="1" customWidth="1"/>
    <col min="422" max="422" width="23.85546875" bestFit="1" customWidth="1"/>
    <col min="423" max="423" width="34.28515625" bestFit="1" customWidth="1"/>
    <col min="424" max="424" width="33.5703125" bestFit="1" customWidth="1"/>
    <col min="425" max="425" width="34.7109375" bestFit="1" customWidth="1"/>
    <col min="426" max="426" width="33.42578125" bestFit="1" customWidth="1"/>
    <col min="427" max="427" width="25.7109375" bestFit="1" customWidth="1"/>
    <col min="428" max="428" width="34.85546875" bestFit="1" customWidth="1"/>
    <col min="429" max="429" width="34.140625" bestFit="1" customWidth="1"/>
    <col min="430" max="430" width="25.28515625" bestFit="1" customWidth="1"/>
    <col min="431" max="431" width="26.140625" bestFit="1" customWidth="1"/>
    <col min="432" max="432" width="20.42578125" bestFit="1" customWidth="1"/>
    <col min="433" max="433" width="22.5703125" bestFit="1" customWidth="1"/>
    <col min="434" max="434" width="25.42578125" bestFit="1" customWidth="1"/>
    <col min="435" max="435" width="32.140625" bestFit="1" customWidth="1"/>
    <col min="436" max="436" width="22.7109375" bestFit="1" customWidth="1"/>
    <col min="437" max="437" width="32.140625" bestFit="1" customWidth="1"/>
    <col min="438" max="438" width="33.7109375" bestFit="1" customWidth="1"/>
    <col min="439" max="439" width="21.5703125" bestFit="1" customWidth="1"/>
    <col min="440" max="440" width="20.5703125" bestFit="1" customWidth="1"/>
    <col min="441" max="441" width="23" bestFit="1" customWidth="1"/>
    <col min="442" max="442" width="23.7109375" bestFit="1" customWidth="1"/>
    <col min="443" max="443" width="21.85546875" bestFit="1" customWidth="1"/>
    <col min="444" max="444" width="25.7109375" bestFit="1" customWidth="1"/>
    <col min="445" max="445" width="23.85546875" bestFit="1" customWidth="1"/>
    <col min="446" max="446" width="22.42578125" bestFit="1" customWidth="1"/>
    <col min="447" max="447" width="24" bestFit="1" customWidth="1"/>
    <col min="448" max="448" width="22.7109375" bestFit="1" customWidth="1"/>
    <col min="449" max="449" width="23.85546875" bestFit="1" customWidth="1"/>
    <col min="450" max="450" width="21.42578125" bestFit="1" customWidth="1"/>
    <col min="451" max="451" width="26.42578125" bestFit="1" customWidth="1"/>
    <col min="452" max="452" width="20.5703125" bestFit="1" customWidth="1"/>
    <col min="453" max="453" width="22.5703125" bestFit="1" customWidth="1"/>
    <col min="454" max="454" width="23.85546875" bestFit="1" customWidth="1"/>
    <col min="455" max="455" width="27" bestFit="1" customWidth="1"/>
    <col min="456" max="456" width="25.42578125" bestFit="1" customWidth="1"/>
    <col min="457" max="457" width="25.140625" bestFit="1" customWidth="1"/>
    <col min="458" max="458" width="35" bestFit="1" customWidth="1"/>
    <col min="459" max="459" width="29" bestFit="1" customWidth="1"/>
    <col min="460" max="460" width="28" bestFit="1" customWidth="1"/>
    <col min="461" max="461" width="24.5703125" bestFit="1" customWidth="1"/>
    <col min="462" max="462" width="25.5703125" bestFit="1" customWidth="1"/>
    <col min="463" max="463" width="25.42578125" bestFit="1" customWidth="1"/>
    <col min="464" max="465" width="24.7109375" bestFit="1" customWidth="1"/>
    <col min="466" max="466" width="24.28515625" bestFit="1" customWidth="1"/>
    <col min="467" max="467" width="33.140625" bestFit="1" customWidth="1"/>
    <col min="468" max="468" width="28.42578125" bestFit="1" customWidth="1"/>
    <col min="469" max="469" width="25.7109375" bestFit="1" customWidth="1"/>
    <col min="470" max="470" width="24.28515625" bestFit="1" customWidth="1"/>
    <col min="471" max="471" width="35.42578125" bestFit="1" customWidth="1"/>
    <col min="472" max="472" width="26.42578125" bestFit="1" customWidth="1"/>
    <col min="473" max="473" width="25" bestFit="1" customWidth="1"/>
    <col min="474" max="474" width="24.7109375" bestFit="1" customWidth="1"/>
    <col min="475" max="475" width="35.7109375" bestFit="1" customWidth="1"/>
    <col min="476" max="476" width="24.28515625" bestFit="1" customWidth="1"/>
    <col min="477" max="477" width="25.85546875" bestFit="1" customWidth="1"/>
    <col min="478" max="478" width="25.7109375" bestFit="1" customWidth="1"/>
    <col min="479" max="479" width="27.5703125" bestFit="1" customWidth="1"/>
    <col min="480" max="480" width="25.7109375" bestFit="1" customWidth="1"/>
    <col min="481" max="481" width="34.140625" bestFit="1" customWidth="1"/>
    <col min="482" max="482" width="24.7109375" bestFit="1" customWidth="1"/>
    <col min="483" max="483" width="32.5703125" bestFit="1" customWidth="1"/>
    <col min="484" max="484" width="25.7109375" bestFit="1" customWidth="1"/>
    <col min="485" max="485" width="34.140625" bestFit="1" customWidth="1"/>
    <col min="486" max="486" width="35.7109375" bestFit="1" customWidth="1"/>
    <col min="487" max="487" width="25.85546875" bestFit="1" customWidth="1"/>
    <col min="488" max="488" width="26.5703125" bestFit="1" customWidth="1"/>
    <col min="489" max="489" width="38.42578125" bestFit="1" customWidth="1"/>
    <col min="490" max="490" width="29.42578125" bestFit="1" customWidth="1"/>
    <col min="491" max="491" width="28.7109375" bestFit="1" customWidth="1"/>
    <col min="492" max="492" width="27" bestFit="1" customWidth="1"/>
    <col min="493" max="493" width="26.7109375" bestFit="1" customWidth="1"/>
    <col min="494" max="494" width="24.140625" bestFit="1" customWidth="1"/>
    <col min="495" max="495" width="25" bestFit="1" customWidth="1"/>
    <col min="496" max="496" width="26.85546875" bestFit="1" customWidth="1"/>
    <col min="497" max="497" width="25" bestFit="1" customWidth="1"/>
    <col min="498" max="498" width="37.140625" bestFit="1" customWidth="1"/>
    <col min="499" max="499" width="35.42578125" bestFit="1" customWidth="1"/>
    <col min="500" max="500" width="33.7109375" bestFit="1" customWidth="1"/>
    <col min="501" max="501" width="24.42578125" bestFit="1" customWidth="1"/>
    <col min="502" max="502" width="27" bestFit="1" customWidth="1"/>
    <col min="503" max="503" width="25.5703125" bestFit="1" customWidth="1"/>
    <col min="504" max="504" width="26.5703125" bestFit="1" customWidth="1"/>
    <col min="505" max="505" width="25.5703125" bestFit="1" customWidth="1"/>
    <col min="506" max="506" width="27.5703125" bestFit="1" customWidth="1"/>
    <col min="507" max="507" width="36.42578125" bestFit="1" customWidth="1"/>
    <col min="508" max="508" width="37.28515625" bestFit="1" customWidth="1"/>
    <col min="509" max="509" width="36.140625" bestFit="1" customWidth="1"/>
    <col min="510" max="510" width="35.140625" bestFit="1" customWidth="1"/>
    <col min="511" max="511" width="42" bestFit="1" customWidth="1"/>
    <col min="512" max="512" width="34" bestFit="1" customWidth="1"/>
    <col min="513" max="513" width="24.85546875" bestFit="1" customWidth="1"/>
    <col min="514" max="514" width="25.28515625" bestFit="1" customWidth="1"/>
    <col min="515" max="515" width="24.7109375" bestFit="1" customWidth="1"/>
    <col min="516" max="516" width="25.28515625" bestFit="1" customWidth="1"/>
    <col min="517" max="517" width="26.85546875" bestFit="1" customWidth="1"/>
    <col min="518" max="518" width="27" bestFit="1" customWidth="1"/>
    <col min="519" max="519" width="42.5703125" bestFit="1" customWidth="1"/>
    <col min="520" max="520" width="35.5703125" bestFit="1" customWidth="1"/>
    <col min="521" max="521" width="27.85546875" bestFit="1" customWidth="1"/>
    <col min="522" max="522" width="26.85546875" bestFit="1" customWidth="1"/>
    <col min="523" max="523" width="27.140625" bestFit="1" customWidth="1"/>
    <col min="524" max="524" width="27.42578125" bestFit="1" customWidth="1"/>
    <col min="525" max="525" width="23.85546875" bestFit="1" customWidth="1"/>
    <col min="526" max="526" width="23.28515625" bestFit="1" customWidth="1"/>
    <col min="527" max="527" width="26.85546875" bestFit="1" customWidth="1"/>
    <col min="528" max="528" width="21.85546875" bestFit="1" customWidth="1"/>
    <col min="529" max="529" width="32.140625" bestFit="1" customWidth="1"/>
    <col min="530" max="530" width="23.28515625" bestFit="1" customWidth="1"/>
    <col min="531" max="531" width="24" bestFit="1" customWidth="1"/>
    <col min="532" max="532" width="24.7109375" bestFit="1" customWidth="1"/>
    <col min="533" max="533" width="20" bestFit="1" customWidth="1"/>
    <col min="534" max="534" width="27.140625" bestFit="1" customWidth="1"/>
    <col min="535" max="535" width="27.85546875" bestFit="1" customWidth="1"/>
    <col min="536" max="536" width="23.85546875" bestFit="1" customWidth="1"/>
    <col min="537" max="537" width="26.140625" bestFit="1" customWidth="1"/>
    <col min="538" max="538" width="23.28515625" bestFit="1" customWidth="1"/>
    <col min="539" max="539" width="24.42578125" bestFit="1" customWidth="1"/>
    <col min="540" max="540" width="23" bestFit="1" customWidth="1"/>
    <col min="541" max="541" width="23.28515625" bestFit="1" customWidth="1"/>
    <col min="542" max="542" width="25.42578125" bestFit="1" customWidth="1"/>
    <col min="543" max="543" width="35.85546875" bestFit="1" customWidth="1"/>
    <col min="544" max="544" width="34.28515625" bestFit="1" customWidth="1"/>
    <col min="545" max="545" width="41.28515625" bestFit="1" customWidth="1"/>
    <col min="546" max="546" width="54.85546875" bestFit="1" customWidth="1"/>
    <col min="547" max="547" width="25" bestFit="1" customWidth="1"/>
    <col min="548" max="548" width="23.7109375" bestFit="1" customWidth="1"/>
    <col min="549" max="549" width="24.28515625" bestFit="1" customWidth="1"/>
    <col min="550" max="550" width="24.85546875" bestFit="1" customWidth="1"/>
    <col min="551" max="551" width="23.5703125" bestFit="1" customWidth="1"/>
    <col min="552" max="552" width="24.7109375" bestFit="1" customWidth="1"/>
    <col min="553" max="553" width="25.140625" bestFit="1" customWidth="1"/>
    <col min="554" max="554" width="21.85546875" bestFit="1" customWidth="1"/>
    <col min="555" max="555" width="26" bestFit="1" customWidth="1"/>
    <col min="556" max="556" width="25.5703125" bestFit="1" customWidth="1"/>
    <col min="557" max="557" width="31.28515625" bestFit="1" customWidth="1"/>
    <col min="558" max="558" width="22.5703125" bestFit="1" customWidth="1"/>
    <col min="559" max="559" width="23.5703125" bestFit="1" customWidth="1"/>
    <col min="560" max="560" width="21.7109375" bestFit="1" customWidth="1"/>
    <col min="561" max="561" width="25.7109375" bestFit="1" customWidth="1"/>
    <col min="562" max="562" width="22.140625" bestFit="1" customWidth="1"/>
    <col min="563" max="563" width="24.85546875" bestFit="1" customWidth="1"/>
    <col min="564" max="564" width="35.7109375" bestFit="1" customWidth="1"/>
    <col min="565" max="565" width="23" bestFit="1" customWidth="1"/>
    <col min="566" max="566" width="23.7109375" bestFit="1" customWidth="1"/>
    <col min="567" max="567" width="22" bestFit="1" customWidth="1"/>
    <col min="568" max="568" width="22.140625" bestFit="1" customWidth="1"/>
    <col min="569" max="569" width="29.42578125" bestFit="1" customWidth="1"/>
    <col min="570" max="570" width="33.5703125" bestFit="1" customWidth="1"/>
    <col min="571" max="571" width="36" bestFit="1" customWidth="1"/>
    <col min="572" max="572" width="25.5703125" bestFit="1" customWidth="1"/>
    <col min="573" max="573" width="26" bestFit="1" customWidth="1"/>
    <col min="574" max="574" width="23.85546875" bestFit="1" customWidth="1"/>
    <col min="575" max="575" width="24.85546875" bestFit="1" customWidth="1"/>
    <col min="576" max="576" width="34.7109375" bestFit="1" customWidth="1"/>
    <col min="577" max="577" width="25" bestFit="1" customWidth="1"/>
    <col min="578" max="578" width="27.140625" bestFit="1" customWidth="1"/>
    <col min="579" max="579" width="25" bestFit="1" customWidth="1"/>
    <col min="580" max="580" width="25.140625" bestFit="1" customWidth="1"/>
    <col min="581" max="581" width="25.42578125" bestFit="1" customWidth="1"/>
    <col min="582" max="582" width="24.42578125" bestFit="1" customWidth="1"/>
    <col min="583" max="583" width="24.140625" bestFit="1" customWidth="1"/>
    <col min="584" max="584" width="27.42578125" bestFit="1" customWidth="1"/>
    <col min="585" max="585" width="24" bestFit="1" customWidth="1"/>
    <col min="586" max="586" width="22.5703125" bestFit="1" customWidth="1"/>
    <col min="587" max="587" width="29.85546875" bestFit="1" customWidth="1"/>
    <col min="588" max="588" width="25.5703125" bestFit="1" customWidth="1"/>
    <col min="589" max="589" width="25.28515625" bestFit="1" customWidth="1"/>
    <col min="590" max="590" width="28.85546875" bestFit="1" customWidth="1"/>
    <col min="591" max="591" width="25.140625" bestFit="1" customWidth="1"/>
    <col min="592" max="592" width="23.42578125" bestFit="1" customWidth="1"/>
    <col min="593" max="593" width="24.5703125" bestFit="1" customWidth="1"/>
    <col min="594" max="594" width="24.28515625" bestFit="1" customWidth="1"/>
    <col min="595" max="595" width="25.42578125" bestFit="1" customWidth="1"/>
    <col min="596" max="597" width="24.140625" bestFit="1" customWidth="1"/>
    <col min="598" max="598" width="23.7109375" bestFit="1" customWidth="1"/>
    <col min="599" max="599" width="23.140625" bestFit="1" customWidth="1"/>
    <col min="600" max="600" width="25.85546875" bestFit="1" customWidth="1"/>
    <col min="601" max="601" width="22.85546875" bestFit="1" customWidth="1"/>
    <col min="602" max="602" width="26.42578125" bestFit="1" customWidth="1"/>
    <col min="603" max="603" width="23.7109375" bestFit="1" customWidth="1"/>
    <col min="604" max="604" width="25.5703125" bestFit="1" customWidth="1"/>
    <col min="605" max="605" width="24" bestFit="1" customWidth="1"/>
    <col min="606" max="606" width="23.28515625" bestFit="1" customWidth="1"/>
    <col min="607" max="607" width="24.140625" bestFit="1" customWidth="1"/>
    <col min="608" max="608" width="23.5703125" bestFit="1" customWidth="1"/>
    <col min="609" max="609" width="21.7109375" bestFit="1" customWidth="1"/>
    <col min="610" max="610" width="23.5703125" bestFit="1" customWidth="1"/>
    <col min="611" max="611" width="35.140625" bestFit="1" customWidth="1"/>
    <col min="612" max="612" width="36.42578125" bestFit="1" customWidth="1"/>
    <col min="613" max="613" width="21.5703125" bestFit="1" customWidth="1"/>
    <col min="614" max="614" width="33.28515625" bestFit="1" customWidth="1"/>
    <col min="615" max="615" width="22.140625" bestFit="1" customWidth="1"/>
    <col min="616" max="616" width="29" bestFit="1" customWidth="1"/>
    <col min="617" max="617" width="23.5703125" bestFit="1" customWidth="1"/>
    <col min="618" max="618" width="26.7109375" bestFit="1" customWidth="1"/>
    <col min="619" max="619" width="24" bestFit="1" customWidth="1"/>
    <col min="620" max="620" width="27" bestFit="1" customWidth="1"/>
    <col min="621" max="621" width="27.5703125" bestFit="1" customWidth="1"/>
    <col min="622" max="622" width="24.28515625" bestFit="1" customWidth="1"/>
    <col min="623" max="623" width="25" bestFit="1" customWidth="1"/>
    <col min="624" max="624" width="21.85546875" bestFit="1" customWidth="1"/>
    <col min="625" max="625" width="22.7109375" bestFit="1" customWidth="1"/>
    <col min="626" max="626" width="20.5703125" bestFit="1" customWidth="1"/>
    <col min="627" max="627" width="33.42578125" bestFit="1" customWidth="1"/>
    <col min="628" max="628" width="22.42578125" bestFit="1" customWidth="1"/>
    <col min="629" max="629" width="23.7109375" bestFit="1" customWidth="1"/>
    <col min="630" max="630" width="30.5703125" bestFit="1" customWidth="1"/>
    <col min="631" max="631" width="33.5703125" bestFit="1" customWidth="1"/>
    <col min="632" max="632" width="27.5703125" bestFit="1" customWidth="1"/>
    <col min="633" max="633" width="36.42578125" bestFit="1" customWidth="1"/>
    <col min="634" max="634" width="24.28515625" bestFit="1" customWidth="1"/>
    <col min="635" max="635" width="22" bestFit="1" customWidth="1"/>
    <col min="636" max="636" width="34.28515625" bestFit="1" customWidth="1"/>
    <col min="637" max="637" width="22.85546875" bestFit="1" customWidth="1"/>
    <col min="638" max="638" width="26.42578125" bestFit="1" customWidth="1"/>
    <col min="639" max="639" width="22.28515625" bestFit="1" customWidth="1"/>
    <col min="640" max="640" width="25" bestFit="1" customWidth="1"/>
    <col min="641" max="641" width="22.28515625" bestFit="1" customWidth="1"/>
    <col min="642" max="642" width="22.85546875" bestFit="1" customWidth="1"/>
    <col min="643" max="643" width="24.5703125" bestFit="1" customWidth="1"/>
    <col min="644" max="644" width="38.140625" bestFit="1" customWidth="1"/>
    <col min="645" max="645" width="24.42578125" bestFit="1" customWidth="1"/>
    <col min="646" max="646" width="32.28515625" bestFit="1" customWidth="1"/>
    <col min="647" max="647" width="35" bestFit="1" customWidth="1"/>
    <col min="648" max="648" width="25" bestFit="1" customWidth="1"/>
    <col min="649" max="649" width="25.140625" bestFit="1" customWidth="1"/>
    <col min="650" max="650" width="35.140625" bestFit="1" customWidth="1"/>
    <col min="651" max="651" width="23.28515625" bestFit="1" customWidth="1"/>
    <col min="652" max="652" width="26.5703125" bestFit="1" customWidth="1"/>
    <col min="653" max="653" width="25" bestFit="1" customWidth="1"/>
    <col min="654" max="654" width="22.42578125" bestFit="1" customWidth="1"/>
    <col min="655" max="655" width="23.85546875" bestFit="1" customWidth="1"/>
    <col min="656" max="656" width="25.85546875" bestFit="1" customWidth="1"/>
    <col min="657" max="657" width="28" bestFit="1" customWidth="1"/>
    <col min="658" max="658" width="24.140625" bestFit="1" customWidth="1"/>
    <col min="659" max="659" width="24.42578125" bestFit="1" customWidth="1"/>
    <col min="660" max="660" width="20.85546875" bestFit="1" customWidth="1"/>
    <col min="661" max="661" width="33.140625" bestFit="1" customWidth="1"/>
    <col min="662" max="662" width="30.7109375" bestFit="1" customWidth="1"/>
    <col min="663" max="663" width="31.140625" bestFit="1" customWidth="1"/>
    <col min="664" max="664" width="31.28515625" bestFit="1" customWidth="1"/>
    <col min="665" max="665" width="25.5703125" bestFit="1" customWidth="1"/>
    <col min="666" max="666" width="23.28515625" bestFit="1" customWidth="1"/>
    <col min="667" max="667" width="25" bestFit="1" customWidth="1"/>
    <col min="668" max="668" width="22.85546875" bestFit="1" customWidth="1"/>
    <col min="669" max="669" width="21.42578125" bestFit="1" customWidth="1"/>
    <col min="670" max="670" width="24.7109375" bestFit="1" customWidth="1"/>
    <col min="671" max="671" width="25" bestFit="1" customWidth="1"/>
    <col min="672" max="672" width="22.5703125" bestFit="1" customWidth="1"/>
    <col min="673" max="673" width="24.85546875" bestFit="1" customWidth="1"/>
    <col min="674" max="674" width="21.85546875" bestFit="1" customWidth="1"/>
    <col min="675" max="676" width="26.140625" bestFit="1" customWidth="1"/>
    <col min="677" max="677" width="25.85546875" bestFit="1" customWidth="1"/>
    <col min="678" max="678" width="24.42578125" bestFit="1" customWidth="1"/>
    <col min="679" max="679" width="23.140625" bestFit="1" customWidth="1"/>
    <col min="680" max="680" width="26.140625" bestFit="1" customWidth="1"/>
    <col min="681" max="681" width="25.42578125" bestFit="1" customWidth="1"/>
    <col min="682" max="682" width="23.7109375" bestFit="1" customWidth="1"/>
    <col min="683" max="683" width="25.42578125" bestFit="1" customWidth="1"/>
    <col min="684" max="684" width="24.28515625" bestFit="1" customWidth="1"/>
    <col min="685" max="685" width="22" bestFit="1" customWidth="1"/>
    <col min="686" max="686" width="29.85546875" bestFit="1" customWidth="1"/>
    <col min="687" max="687" width="35" bestFit="1" customWidth="1"/>
    <col min="688" max="688" width="36.140625" bestFit="1" customWidth="1"/>
    <col min="689" max="689" width="32.5703125" bestFit="1" customWidth="1"/>
    <col min="690" max="690" width="34.42578125" bestFit="1" customWidth="1"/>
    <col min="691" max="691" width="23.85546875" bestFit="1" customWidth="1"/>
    <col min="692" max="692" width="22.7109375" bestFit="1" customWidth="1"/>
    <col min="693" max="693" width="22.5703125" bestFit="1" customWidth="1"/>
    <col min="694" max="694" width="23.85546875" bestFit="1" customWidth="1"/>
    <col min="695" max="695" width="24.7109375" bestFit="1" customWidth="1"/>
    <col min="696" max="696" width="21.42578125" bestFit="1" customWidth="1"/>
    <col min="697" max="697" width="25.5703125" bestFit="1" customWidth="1"/>
    <col min="698" max="698" width="40" bestFit="1" customWidth="1"/>
    <col min="699" max="699" width="23.28515625" bestFit="1" customWidth="1"/>
    <col min="700" max="700" width="31.5703125" bestFit="1" customWidth="1"/>
    <col min="701" max="701" width="34.28515625" bestFit="1" customWidth="1"/>
    <col min="702" max="702" width="35.5703125" bestFit="1" customWidth="1"/>
    <col min="703" max="703" width="30.42578125" bestFit="1" customWidth="1"/>
    <col min="704" max="704" width="25" bestFit="1" customWidth="1"/>
    <col min="705" max="705" width="39" bestFit="1" customWidth="1"/>
    <col min="706" max="706" width="30.42578125" bestFit="1" customWidth="1"/>
    <col min="707" max="707" width="30.140625" bestFit="1" customWidth="1"/>
    <col min="708" max="708" width="31.5703125" bestFit="1" customWidth="1"/>
    <col min="709" max="709" width="34" bestFit="1" customWidth="1"/>
    <col min="710" max="710" width="34.28515625" bestFit="1" customWidth="1"/>
    <col min="711" max="711" width="21" bestFit="1" customWidth="1"/>
    <col min="712" max="712" width="33.140625" bestFit="1" customWidth="1"/>
    <col min="713" max="713" width="22.28515625" bestFit="1" customWidth="1"/>
    <col min="714" max="714" width="28.7109375" bestFit="1" customWidth="1"/>
    <col min="715" max="715" width="25.7109375" bestFit="1" customWidth="1"/>
    <col min="716" max="716" width="33.42578125" bestFit="1" customWidth="1"/>
    <col min="717" max="717" width="24" bestFit="1" customWidth="1"/>
    <col min="718" max="718" width="34.5703125" bestFit="1" customWidth="1"/>
    <col min="719" max="719" width="34.85546875" bestFit="1" customWidth="1"/>
    <col min="720" max="720" width="39.140625" bestFit="1" customWidth="1"/>
    <col min="721" max="721" width="31.7109375" bestFit="1" customWidth="1"/>
    <col min="722" max="722" width="24.140625" bestFit="1" customWidth="1"/>
    <col min="723" max="723" width="24" bestFit="1" customWidth="1"/>
    <col min="724" max="724" width="25.85546875" bestFit="1" customWidth="1"/>
    <col min="725" max="725" width="24.85546875" bestFit="1" customWidth="1"/>
    <col min="726" max="726" width="27" bestFit="1" customWidth="1"/>
    <col min="727" max="727" width="24.140625" bestFit="1" customWidth="1"/>
    <col min="728" max="728" width="26" bestFit="1" customWidth="1"/>
    <col min="729" max="729" width="24.28515625" bestFit="1" customWidth="1"/>
    <col min="730" max="730" width="28.5703125" bestFit="1" customWidth="1"/>
    <col min="731" max="731" width="26.5703125" bestFit="1" customWidth="1"/>
    <col min="732" max="732" width="22.140625" bestFit="1" customWidth="1"/>
    <col min="733" max="733" width="24.42578125" bestFit="1" customWidth="1"/>
    <col min="734" max="734" width="25.42578125" bestFit="1" customWidth="1"/>
    <col min="735" max="735" width="22.7109375" bestFit="1" customWidth="1"/>
    <col min="736" max="736" width="27.5703125" bestFit="1" customWidth="1"/>
    <col min="737" max="737" width="24.7109375" bestFit="1" customWidth="1"/>
    <col min="738" max="738" width="20.5703125" bestFit="1" customWidth="1"/>
    <col min="739" max="739" width="22.85546875" bestFit="1" customWidth="1"/>
    <col min="740" max="740" width="22" bestFit="1" customWidth="1"/>
    <col min="741" max="741" width="21.7109375" bestFit="1" customWidth="1"/>
    <col min="742" max="742" width="21.28515625" bestFit="1" customWidth="1"/>
    <col min="743" max="743" width="22" bestFit="1" customWidth="1"/>
    <col min="744" max="744" width="21.5703125" bestFit="1" customWidth="1"/>
    <col min="745" max="745" width="23" bestFit="1" customWidth="1"/>
    <col min="746" max="746" width="24.7109375" bestFit="1" customWidth="1"/>
    <col min="747" max="747" width="25" bestFit="1" customWidth="1"/>
    <col min="748" max="748" width="27.42578125" bestFit="1" customWidth="1"/>
    <col min="749" max="749" width="28" bestFit="1" customWidth="1"/>
    <col min="750" max="750" width="29.28515625" bestFit="1" customWidth="1"/>
    <col min="751" max="751" width="27.85546875" bestFit="1" customWidth="1"/>
    <col min="752" max="752" width="23.5703125" bestFit="1" customWidth="1"/>
    <col min="753" max="753" width="24.85546875" bestFit="1" customWidth="1"/>
    <col min="754" max="754" width="24.140625" bestFit="1" customWidth="1"/>
    <col min="755" max="755" width="37.140625" bestFit="1" customWidth="1"/>
    <col min="756" max="756" width="33.42578125" bestFit="1" customWidth="1"/>
    <col min="757" max="757" width="25.42578125" bestFit="1" customWidth="1"/>
    <col min="758" max="758" width="23.7109375" bestFit="1" customWidth="1"/>
    <col min="759" max="759" width="22.28515625" bestFit="1" customWidth="1"/>
    <col min="760" max="760" width="25.28515625" bestFit="1" customWidth="1"/>
    <col min="761" max="761" width="24.42578125" bestFit="1" customWidth="1"/>
    <col min="762" max="762" width="23.42578125" bestFit="1" customWidth="1"/>
    <col min="763" max="763" width="22.42578125" bestFit="1" customWidth="1"/>
    <col min="764" max="764" width="27" bestFit="1" customWidth="1"/>
    <col min="765" max="765" width="25.140625" bestFit="1" customWidth="1"/>
    <col min="766" max="766" width="25.85546875" bestFit="1" customWidth="1"/>
    <col min="767" max="767" width="30" bestFit="1" customWidth="1"/>
    <col min="768" max="768" width="29" bestFit="1" customWidth="1"/>
    <col min="769" max="769" width="34.28515625" bestFit="1" customWidth="1"/>
    <col min="770" max="770" width="36" bestFit="1" customWidth="1"/>
    <col min="771" max="771" width="23.5703125" bestFit="1" customWidth="1"/>
    <col min="772" max="772" width="35.5703125" bestFit="1" customWidth="1"/>
    <col min="773" max="773" width="29.42578125" bestFit="1" customWidth="1"/>
    <col min="774" max="774" width="24.28515625" bestFit="1" customWidth="1"/>
    <col min="775" max="775" width="26.85546875" bestFit="1" customWidth="1"/>
    <col min="776" max="776" width="21.85546875" bestFit="1" customWidth="1"/>
    <col min="777" max="778" width="23.28515625" bestFit="1" customWidth="1"/>
    <col min="779" max="779" width="27.7109375" bestFit="1" customWidth="1"/>
    <col min="780" max="780" width="36.42578125" bestFit="1" customWidth="1"/>
    <col min="781" max="781" width="23.5703125" bestFit="1" customWidth="1"/>
    <col min="782" max="782" width="39.5703125" bestFit="1" customWidth="1"/>
    <col min="783" max="783" width="31.28515625" bestFit="1" customWidth="1"/>
    <col min="784" max="785" width="36.140625" bestFit="1" customWidth="1"/>
    <col min="786" max="786" width="33.28515625" bestFit="1" customWidth="1"/>
    <col min="787" max="787" width="30.42578125" bestFit="1" customWidth="1"/>
    <col min="788" max="788" width="40" bestFit="1" customWidth="1"/>
    <col min="789" max="789" width="38.140625" bestFit="1" customWidth="1"/>
    <col min="790" max="790" width="24" bestFit="1" customWidth="1"/>
    <col min="791" max="791" width="23.7109375" bestFit="1" customWidth="1"/>
    <col min="792" max="792" width="25" bestFit="1" customWidth="1"/>
    <col min="793" max="793" width="20.7109375" bestFit="1" customWidth="1"/>
    <col min="794" max="794" width="24.7109375" bestFit="1" customWidth="1"/>
    <col min="795" max="795" width="23" bestFit="1" customWidth="1"/>
    <col min="796" max="796" width="22.85546875" bestFit="1" customWidth="1"/>
    <col min="797" max="797" width="22" bestFit="1" customWidth="1"/>
    <col min="798" max="798" width="23.7109375" bestFit="1" customWidth="1"/>
    <col min="799" max="799" width="24.85546875" bestFit="1" customWidth="1"/>
    <col min="800" max="800" width="21.85546875" bestFit="1" customWidth="1"/>
    <col min="801" max="801" width="31.5703125" bestFit="1" customWidth="1"/>
    <col min="802" max="802" width="31.140625" bestFit="1" customWidth="1"/>
    <col min="803" max="803" width="23.7109375" bestFit="1" customWidth="1"/>
    <col min="804" max="804" width="27.42578125" bestFit="1" customWidth="1"/>
    <col min="805" max="805" width="26.140625" bestFit="1" customWidth="1"/>
    <col min="806" max="806" width="23" bestFit="1" customWidth="1"/>
    <col min="807" max="807" width="22.140625" bestFit="1" customWidth="1"/>
    <col min="808" max="808" width="21.28515625" bestFit="1" customWidth="1"/>
    <col min="809" max="809" width="20.85546875" bestFit="1" customWidth="1"/>
    <col min="810" max="810" width="21.42578125" bestFit="1" customWidth="1"/>
    <col min="811" max="811" width="27" bestFit="1" customWidth="1"/>
    <col min="812" max="812" width="26.140625" bestFit="1" customWidth="1"/>
    <col min="813" max="813" width="21.5703125" bestFit="1" customWidth="1"/>
    <col min="814" max="814" width="24.140625" bestFit="1" customWidth="1"/>
    <col min="815" max="815" width="27.140625" bestFit="1" customWidth="1"/>
    <col min="816" max="816" width="27.42578125" bestFit="1" customWidth="1"/>
    <col min="817" max="817" width="23.85546875" bestFit="1" customWidth="1"/>
    <col min="818" max="818" width="25.140625" bestFit="1" customWidth="1"/>
    <col min="819" max="819" width="26.7109375" bestFit="1" customWidth="1"/>
    <col min="820" max="820" width="23.5703125" bestFit="1" customWidth="1"/>
    <col min="821" max="821" width="23.7109375" bestFit="1" customWidth="1"/>
    <col min="822" max="822" width="35.85546875" bestFit="1" customWidth="1"/>
    <col min="823" max="823" width="26.7109375" bestFit="1" customWidth="1"/>
    <col min="824" max="824" width="24.42578125" bestFit="1" customWidth="1"/>
    <col min="825" max="826" width="26.140625" bestFit="1" customWidth="1"/>
    <col min="827" max="827" width="22.7109375" bestFit="1" customWidth="1"/>
    <col min="828" max="828" width="22.42578125" bestFit="1" customWidth="1"/>
    <col min="829" max="829" width="25.28515625" bestFit="1" customWidth="1"/>
    <col min="830" max="830" width="21.28515625" bestFit="1" customWidth="1"/>
    <col min="831" max="831" width="22.140625" bestFit="1" customWidth="1"/>
    <col min="832" max="832" width="26.85546875" bestFit="1" customWidth="1"/>
    <col min="833" max="833" width="23.85546875" bestFit="1" customWidth="1"/>
    <col min="834" max="834" width="24.7109375" bestFit="1" customWidth="1"/>
    <col min="835" max="835" width="34.28515625" bestFit="1" customWidth="1"/>
    <col min="836" max="836" width="37.28515625" bestFit="1" customWidth="1"/>
    <col min="837" max="837" width="26" bestFit="1" customWidth="1"/>
    <col min="838" max="838" width="23.42578125" bestFit="1" customWidth="1"/>
    <col min="839" max="839" width="23" bestFit="1" customWidth="1"/>
    <col min="840" max="840" width="31.7109375" bestFit="1" customWidth="1"/>
    <col min="841" max="841" width="23.28515625" bestFit="1" customWidth="1"/>
    <col min="842" max="842" width="33.85546875" bestFit="1" customWidth="1"/>
    <col min="843" max="843" width="28.140625" bestFit="1" customWidth="1"/>
    <col min="844" max="844" width="30.85546875" bestFit="1" customWidth="1"/>
    <col min="845" max="845" width="33.5703125" bestFit="1" customWidth="1"/>
    <col min="846" max="846" width="22" bestFit="1" customWidth="1"/>
    <col min="847" max="847" width="24.140625" bestFit="1" customWidth="1"/>
    <col min="848" max="848" width="27.28515625" bestFit="1" customWidth="1"/>
    <col min="849" max="849" width="41.42578125" bestFit="1" customWidth="1"/>
    <col min="850" max="850" width="35.5703125" bestFit="1" customWidth="1"/>
    <col min="851" max="851" width="20.85546875" bestFit="1" customWidth="1"/>
    <col min="852" max="852" width="21.5703125" bestFit="1" customWidth="1"/>
    <col min="853" max="853" width="22.5703125" bestFit="1" customWidth="1"/>
    <col min="854" max="854" width="23.28515625" bestFit="1" customWidth="1"/>
    <col min="855" max="855" width="39.7109375" bestFit="1" customWidth="1"/>
    <col min="856" max="856" width="38.140625" bestFit="1" customWidth="1"/>
    <col min="857" max="857" width="22.28515625" bestFit="1" customWidth="1"/>
    <col min="858" max="858" width="27.5703125" bestFit="1" customWidth="1"/>
    <col min="859" max="859" width="26.42578125" bestFit="1" customWidth="1"/>
    <col min="860" max="860" width="28.85546875" bestFit="1" customWidth="1"/>
    <col min="861" max="861" width="23.5703125" bestFit="1" customWidth="1"/>
    <col min="862" max="862" width="22.85546875" bestFit="1" customWidth="1"/>
    <col min="863" max="863" width="21.5703125" bestFit="1" customWidth="1"/>
    <col min="864" max="864" width="23.42578125" bestFit="1" customWidth="1"/>
    <col min="865" max="865" width="33" bestFit="1" customWidth="1"/>
    <col min="866" max="866" width="22.28515625" bestFit="1" customWidth="1"/>
    <col min="867" max="867" width="23.28515625" bestFit="1" customWidth="1"/>
    <col min="868" max="868" width="23" bestFit="1" customWidth="1"/>
    <col min="869" max="869" width="22.42578125" bestFit="1" customWidth="1"/>
    <col min="870" max="870" width="28.85546875" bestFit="1" customWidth="1"/>
    <col min="871" max="871" width="22" bestFit="1" customWidth="1"/>
    <col min="872" max="872" width="24.28515625" bestFit="1" customWidth="1"/>
    <col min="873" max="873" width="21.7109375" bestFit="1" customWidth="1"/>
    <col min="874" max="874" width="26.5703125" bestFit="1" customWidth="1"/>
    <col min="875" max="875" width="27" bestFit="1" customWidth="1"/>
    <col min="876" max="876" width="22.85546875" bestFit="1" customWidth="1"/>
    <col min="877" max="877" width="24.42578125" bestFit="1" customWidth="1"/>
    <col min="878" max="878" width="23.42578125" bestFit="1" customWidth="1"/>
    <col min="879" max="879" width="23.140625" bestFit="1" customWidth="1"/>
    <col min="880" max="880" width="24.42578125" bestFit="1" customWidth="1"/>
    <col min="881" max="881" width="23.28515625" bestFit="1" customWidth="1"/>
    <col min="882" max="882" width="36.42578125" bestFit="1" customWidth="1"/>
    <col min="883" max="883" width="23.28515625" bestFit="1" customWidth="1"/>
    <col min="884" max="884" width="28.7109375" bestFit="1" customWidth="1"/>
    <col min="885" max="885" width="23.85546875" bestFit="1" customWidth="1"/>
    <col min="886" max="886" width="24" bestFit="1" customWidth="1"/>
    <col min="887" max="887" width="25.28515625" bestFit="1" customWidth="1"/>
    <col min="888" max="888" width="24.28515625" bestFit="1" customWidth="1"/>
    <col min="889" max="889" width="24.5703125" bestFit="1" customWidth="1"/>
    <col min="890" max="890" width="31.28515625" bestFit="1" customWidth="1"/>
    <col min="891" max="891" width="27" bestFit="1" customWidth="1"/>
    <col min="892" max="892" width="24.140625" bestFit="1" customWidth="1"/>
    <col min="893" max="893" width="22.42578125" bestFit="1" customWidth="1"/>
    <col min="894" max="894" width="22.5703125" bestFit="1" customWidth="1"/>
    <col min="895" max="895" width="22.28515625" bestFit="1" customWidth="1"/>
    <col min="896" max="896" width="21.28515625" bestFit="1" customWidth="1"/>
    <col min="897" max="897" width="24.7109375" bestFit="1" customWidth="1"/>
    <col min="898" max="898" width="23.42578125" bestFit="1" customWidth="1"/>
    <col min="899" max="899" width="24.85546875" bestFit="1" customWidth="1"/>
    <col min="900" max="900" width="35.42578125" bestFit="1" customWidth="1"/>
    <col min="901" max="901" width="23" bestFit="1" customWidth="1"/>
    <col min="902" max="902" width="22.7109375" bestFit="1" customWidth="1"/>
    <col min="903" max="903" width="21.5703125" bestFit="1" customWidth="1"/>
    <col min="904" max="904" width="23.140625" bestFit="1" customWidth="1"/>
    <col min="905" max="905" width="27.28515625" bestFit="1" customWidth="1"/>
    <col min="906" max="906" width="24" bestFit="1" customWidth="1"/>
    <col min="907" max="907" width="22" bestFit="1" customWidth="1"/>
    <col min="908" max="908" width="24.85546875" bestFit="1" customWidth="1"/>
    <col min="909" max="909" width="25.85546875" bestFit="1" customWidth="1"/>
    <col min="910" max="910" width="24.7109375" bestFit="1" customWidth="1"/>
    <col min="911" max="911" width="28.85546875" bestFit="1" customWidth="1"/>
    <col min="912" max="912" width="23.140625" bestFit="1" customWidth="1"/>
    <col min="913" max="913" width="27.28515625" bestFit="1" customWidth="1"/>
    <col min="914" max="914" width="25.5703125" bestFit="1" customWidth="1"/>
    <col min="915" max="915" width="23.28515625" bestFit="1" customWidth="1"/>
    <col min="916" max="916" width="24.140625" bestFit="1" customWidth="1"/>
    <col min="917" max="917" width="25.5703125" bestFit="1" customWidth="1"/>
    <col min="918" max="918" width="28.85546875" bestFit="1" customWidth="1"/>
    <col min="919" max="919" width="38.7109375" bestFit="1" customWidth="1"/>
    <col min="920" max="920" width="24.42578125" bestFit="1" customWidth="1"/>
    <col min="921" max="921" width="26.85546875" bestFit="1" customWidth="1"/>
    <col min="922" max="922" width="24.140625" bestFit="1" customWidth="1"/>
    <col min="923" max="923" width="28.28515625" bestFit="1" customWidth="1"/>
    <col min="924" max="924" width="25.7109375" bestFit="1" customWidth="1"/>
    <col min="925" max="925" width="24.5703125" bestFit="1" customWidth="1"/>
    <col min="926" max="926" width="22.28515625" bestFit="1" customWidth="1"/>
    <col min="927" max="927" width="24.85546875" bestFit="1" customWidth="1"/>
    <col min="928" max="928" width="22.7109375" bestFit="1" customWidth="1"/>
    <col min="929" max="929" width="27.85546875" bestFit="1" customWidth="1"/>
    <col min="930" max="930" width="35.5703125" bestFit="1" customWidth="1"/>
    <col min="931" max="931" width="37.140625" bestFit="1" customWidth="1"/>
    <col min="932" max="932" width="25.140625" bestFit="1" customWidth="1"/>
    <col min="933" max="933" width="23.7109375" bestFit="1" customWidth="1"/>
    <col min="934" max="934" width="24.140625" bestFit="1" customWidth="1"/>
    <col min="935" max="935" width="26.42578125" bestFit="1" customWidth="1"/>
    <col min="936" max="936" width="26.5703125" bestFit="1" customWidth="1"/>
    <col min="937" max="937" width="22.7109375" bestFit="1" customWidth="1"/>
    <col min="938" max="938" width="38.85546875" bestFit="1" customWidth="1"/>
    <col min="939" max="939" width="33.5703125" bestFit="1" customWidth="1"/>
    <col min="940" max="940" width="32.28515625" bestFit="1" customWidth="1"/>
    <col min="941" max="941" width="37.5703125" bestFit="1" customWidth="1"/>
    <col min="942" max="942" width="34" bestFit="1" customWidth="1"/>
    <col min="943" max="943" width="30.140625" bestFit="1" customWidth="1"/>
    <col min="944" max="944" width="29.42578125" bestFit="1" customWidth="1"/>
    <col min="945" max="945" width="37" bestFit="1" customWidth="1"/>
    <col min="946" max="946" width="25.28515625" bestFit="1" customWidth="1"/>
    <col min="947" max="947" width="35" bestFit="1" customWidth="1"/>
    <col min="948" max="948" width="35.5703125" bestFit="1" customWidth="1"/>
    <col min="949" max="949" width="31.5703125" bestFit="1" customWidth="1"/>
    <col min="950" max="950" width="25.85546875" bestFit="1" customWidth="1"/>
    <col min="951" max="951" width="23.140625" bestFit="1" customWidth="1"/>
    <col min="952" max="952" width="33.7109375" bestFit="1" customWidth="1"/>
    <col min="953" max="953" width="24.28515625" bestFit="1" customWidth="1"/>
    <col min="954" max="954" width="25.7109375" bestFit="1" customWidth="1"/>
    <col min="955" max="955" width="25.140625" bestFit="1" customWidth="1"/>
    <col min="956" max="956" width="26.140625" bestFit="1" customWidth="1"/>
    <col min="957" max="957" width="37.42578125" bestFit="1" customWidth="1"/>
    <col min="958" max="958" width="38.140625" bestFit="1" customWidth="1"/>
    <col min="959" max="959" width="33.28515625" bestFit="1" customWidth="1"/>
    <col min="960" max="960" width="24.7109375" bestFit="1" customWidth="1"/>
    <col min="961" max="961" width="24.5703125" bestFit="1" customWidth="1"/>
    <col min="962" max="962" width="25.5703125" bestFit="1" customWidth="1"/>
    <col min="963" max="963" width="24" bestFit="1" customWidth="1"/>
    <col min="964" max="964" width="24.28515625" bestFit="1" customWidth="1"/>
    <col min="965" max="965" width="34.7109375" bestFit="1" customWidth="1"/>
    <col min="966" max="966" width="33.42578125" bestFit="1" customWidth="1"/>
    <col min="967" max="967" width="24.85546875" bestFit="1" customWidth="1"/>
    <col min="968" max="968" width="24.42578125" bestFit="1" customWidth="1"/>
    <col min="969" max="969" width="24.28515625" bestFit="1" customWidth="1"/>
    <col min="970" max="970" width="27.140625" bestFit="1" customWidth="1"/>
    <col min="971" max="971" width="21.85546875" bestFit="1" customWidth="1"/>
    <col min="972" max="972" width="24.140625" bestFit="1" customWidth="1"/>
    <col min="973" max="973" width="26.140625" bestFit="1" customWidth="1"/>
    <col min="974" max="974" width="25.85546875" bestFit="1" customWidth="1"/>
    <col min="975" max="975" width="34.5703125" bestFit="1" customWidth="1"/>
    <col min="976" max="976" width="33.140625" bestFit="1" customWidth="1"/>
    <col min="977" max="977" width="40.140625" bestFit="1" customWidth="1"/>
    <col min="978" max="978" width="23.140625" bestFit="1" customWidth="1"/>
    <col min="979" max="979" width="32.28515625" bestFit="1" customWidth="1"/>
    <col min="980" max="980" width="33.140625" bestFit="1" customWidth="1"/>
    <col min="981" max="981" width="31.85546875" bestFit="1" customWidth="1"/>
    <col min="982" max="982" width="25.7109375" bestFit="1" customWidth="1"/>
    <col min="983" max="983" width="32.42578125" bestFit="1" customWidth="1"/>
    <col min="984" max="984" width="37.5703125" bestFit="1" customWidth="1"/>
    <col min="985" max="986" width="25.140625" bestFit="1" customWidth="1"/>
    <col min="987" max="987" width="23.28515625" bestFit="1" customWidth="1"/>
    <col min="988" max="988" width="22.85546875" bestFit="1" customWidth="1"/>
    <col min="989" max="989" width="23.85546875" bestFit="1" customWidth="1"/>
    <col min="990" max="990" width="23.5703125" bestFit="1" customWidth="1"/>
    <col min="991" max="991" width="22.42578125" bestFit="1" customWidth="1"/>
    <col min="992" max="992" width="27" bestFit="1" customWidth="1"/>
    <col min="993" max="993" width="34.5703125" bestFit="1" customWidth="1"/>
    <col min="994" max="994" width="24.42578125" bestFit="1" customWidth="1"/>
    <col min="995" max="995" width="26.5703125" bestFit="1" customWidth="1"/>
    <col min="996" max="996" width="26.42578125" bestFit="1" customWidth="1"/>
    <col min="997" max="997" width="24" bestFit="1" customWidth="1"/>
    <col min="998" max="998" width="22.7109375" bestFit="1" customWidth="1"/>
    <col min="999" max="999" width="25.140625" bestFit="1" customWidth="1"/>
    <col min="1000" max="1000" width="23.28515625" bestFit="1" customWidth="1"/>
    <col min="1001" max="1001" width="31" bestFit="1" customWidth="1"/>
    <col min="1002" max="1002" width="27.85546875" bestFit="1" customWidth="1"/>
    <col min="1003" max="1003" width="37" bestFit="1" customWidth="1"/>
    <col min="1004" max="1004" width="32.28515625" bestFit="1" customWidth="1"/>
    <col min="1005" max="1005" width="34.7109375" bestFit="1" customWidth="1"/>
    <col min="1006" max="1006" width="27.28515625" bestFit="1" customWidth="1"/>
    <col min="1007" max="1007" width="21.85546875" bestFit="1" customWidth="1"/>
    <col min="1008" max="1008" width="25.7109375" bestFit="1" customWidth="1"/>
    <col min="1009" max="1009" width="30.28515625" bestFit="1" customWidth="1"/>
    <col min="1010" max="1010" width="36.42578125" bestFit="1" customWidth="1"/>
    <col min="1011" max="1011" width="33.28515625" bestFit="1" customWidth="1"/>
    <col min="1012" max="1012" width="25.7109375" bestFit="1" customWidth="1"/>
    <col min="1013" max="1013" width="20.85546875" bestFit="1" customWidth="1"/>
    <col min="1014" max="1014" width="23.85546875" bestFit="1" customWidth="1"/>
    <col min="1015" max="1015" width="26.42578125" bestFit="1" customWidth="1"/>
    <col min="1016" max="1016" width="25.7109375" bestFit="1" customWidth="1"/>
    <col min="1017" max="1017" width="23.5703125" bestFit="1" customWidth="1"/>
    <col min="1018" max="1018" width="23.7109375" bestFit="1" customWidth="1"/>
    <col min="1019" max="1019" width="36" bestFit="1" customWidth="1"/>
    <col min="1020" max="1020" width="34" bestFit="1" customWidth="1"/>
    <col min="1021" max="1021" width="26.5703125" bestFit="1" customWidth="1"/>
    <col min="1022" max="1022" width="38.85546875" bestFit="1" customWidth="1"/>
    <col min="1023" max="1023" width="24.28515625" bestFit="1" customWidth="1"/>
    <col min="1024" max="1024" width="26.5703125" bestFit="1" customWidth="1"/>
    <col min="1025" max="1025" width="22.140625" bestFit="1" customWidth="1"/>
    <col min="1026" max="1026" width="24.140625" bestFit="1" customWidth="1"/>
    <col min="1027" max="1027" width="22.7109375" bestFit="1" customWidth="1"/>
    <col min="1028" max="1028" width="23.5703125" bestFit="1" customWidth="1"/>
    <col min="1029" max="1029" width="24.42578125" bestFit="1" customWidth="1"/>
    <col min="1030" max="1030" width="25.42578125" bestFit="1" customWidth="1"/>
    <col min="1031" max="1031" width="33" bestFit="1" customWidth="1"/>
    <col min="1032" max="1032" width="33.28515625" bestFit="1" customWidth="1"/>
    <col min="1033" max="1033" width="21" bestFit="1" customWidth="1"/>
    <col min="1034" max="1034" width="23" bestFit="1" customWidth="1"/>
    <col min="1035" max="1035" width="20.28515625" bestFit="1" customWidth="1"/>
    <col min="1036" max="1036" width="22.7109375" bestFit="1" customWidth="1"/>
    <col min="1037" max="1037" width="24.42578125" bestFit="1" customWidth="1"/>
    <col min="1038" max="1038" width="22.5703125" bestFit="1" customWidth="1"/>
    <col min="1039" max="1039" width="21.28515625" bestFit="1" customWidth="1"/>
    <col min="1040" max="1040" width="32.140625" bestFit="1" customWidth="1"/>
    <col min="1041" max="1041" width="30.85546875" bestFit="1" customWidth="1"/>
    <col min="1042" max="1042" width="30.5703125" bestFit="1" customWidth="1"/>
    <col min="1043" max="1043" width="24" bestFit="1" customWidth="1"/>
    <col min="1044" max="1044" width="24.42578125" bestFit="1" customWidth="1"/>
    <col min="1045" max="1045" width="26.140625" bestFit="1" customWidth="1"/>
    <col min="1046" max="1046" width="23.85546875" bestFit="1" customWidth="1"/>
    <col min="1047" max="1047" width="25" bestFit="1" customWidth="1"/>
    <col min="1048" max="1048" width="34.42578125" bestFit="1" customWidth="1"/>
    <col min="1049" max="1049" width="34.5703125" bestFit="1" customWidth="1"/>
    <col min="1050" max="1050" width="37.85546875" bestFit="1" customWidth="1"/>
    <col min="1051" max="1051" width="22.28515625" bestFit="1" customWidth="1"/>
    <col min="1052" max="1052" width="22.140625" bestFit="1" customWidth="1"/>
    <col min="1053" max="1053" width="32.7109375" bestFit="1" customWidth="1"/>
    <col min="1054" max="1054" width="23.28515625" bestFit="1" customWidth="1"/>
    <col min="1055" max="1055" width="24.5703125" bestFit="1" customWidth="1"/>
    <col min="1056" max="1056" width="23.5703125" bestFit="1" customWidth="1"/>
    <col min="1057" max="1057" width="22.28515625" bestFit="1" customWidth="1"/>
    <col min="1058" max="1058" width="31.5703125" bestFit="1" customWidth="1"/>
    <col min="1059" max="1059" width="21.85546875" bestFit="1" customWidth="1"/>
    <col min="1060" max="1060" width="22.7109375" bestFit="1" customWidth="1"/>
    <col min="1061" max="1061" width="24.5703125" bestFit="1" customWidth="1"/>
    <col min="1062" max="1062" width="21.7109375" bestFit="1" customWidth="1"/>
    <col min="1063" max="1063" width="21.42578125" bestFit="1" customWidth="1"/>
    <col min="1064" max="1064" width="26" bestFit="1" customWidth="1"/>
    <col min="1065" max="1065" width="26.7109375" bestFit="1" customWidth="1"/>
    <col min="1066" max="1066" width="25.85546875" bestFit="1" customWidth="1"/>
    <col min="1067" max="1067" width="26.5703125" bestFit="1" customWidth="1"/>
    <col min="1068" max="1068" width="24.42578125" bestFit="1" customWidth="1"/>
    <col min="1069" max="1069" width="23.28515625" bestFit="1" customWidth="1"/>
    <col min="1070" max="1070" width="23.7109375" bestFit="1" customWidth="1"/>
    <col min="1071" max="1071" width="24.7109375" bestFit="1" customWidth="1"/>
    <col min="1072" max="1072" width="26" bestFit="1" customWidth="1"/>
    <col min="1073" max="1073" width="27.7109375" bestFit="1" customWidth="1"/>
    <col min="1074" max="1074" width="35.28515625" bestFit="1" customWidth="1"/>
    <col min="1075" max="1075" width="32.85546875" bestFit="1" customWidth="1"/>
    <col min="1076" max="1076" width="32.7109375" bestFit="1" customWidth="1"/>
    <col min="1077" max="1077" width="35.28515625" bestFit="1" customWidth="1"/>
    <col min="1078" max="1078" width="33.28515625" bestFit="1" customWidth="1"/>
    <col min="1079" max="1079" width="21.7109375" bestFit="1" customWidth="1"/>
    <col min="1080" max="1080" width="24.140625" bestFit="1" customWidth="1"/>
    <col min="1081" max="1081" width="24.42578125" bestFit="1" customWidth="1"/>
    <col min="1082" max="1082" width="27.5703125" bestFit="1" customWidth="1"/>
    <col min="1083" max="1083" width="22.5703125" bestFit="1" customWidth="1"/>
    <col min="1084" max="1084" width="23.28515625" bestFit="1" customWidth="1"/>
    <col min="1085" max="1085" width="35.140625" bestFit="1" customWidth="1"/>
    <col min="1086" max="1086" width="23" bestFit="1" customWidth="1"/>
    <col min="1087" max="1087" width="23.7109375" bestFit="1" customWidth="1"/>
    <col min="1088" max="1088" width="37.85546875" bestFit="1" customWidth="1"/>
    <col min="1089" max="1089" width="25.85546875" bestFit="1" customWidth="1"/>
    <col min="1090" max="1090" width="36.28515625" bestFit="1" customWidth="1"/>
    <col min="1091" max="1091" width="36" bestFit="1" customWidth="1"/>
    <col min="1092" max="1093" width="36.85546875" bestFit="1" customWidth="1"/>
    <col min="1094" max="1094" width="33" bestFit="1" customWidth="1"/>
    <col min="1095" max="1095" width="27.7109375" bestFit="1" customWidth="1"/>
    <col min="1096" max="1096" width="25.140625" bestFit="1" customWidth="1"/>
    <col min="1097" max="1097" width="30.85546875" bestFit="1" customWidth="1"/>
    <col min="1098" max="1098" width="36.140625" bestFit="1" customWidth="1"/>
    <col min="1099" max="1099" width="31.140625" bestFit="1" customWidth="1"/>
    <col min="1100" max="1100" width="32.85546875" bestFit="1" customWidth="1"/>
    <col min="1101" max="1101" width="25.85546875" bestFit="1" customWidth="1"/>
    <col min="1102" max="1102" width="26.42578125" bestFit="1" customWidth="1"/>
    <col min="1103" max="1103" width="26.7109375" bestFit="1" customWidth="1"/>
    <col min="1104" max="1104" width="26" bestFit="1" customWidth="1"/>
    <col min="1105" max="1105" width="27" bestFit="1" customWidth="1"/>
    <col min="1106" max="1106" width="24.140625" bestFit="1" customWidth="1"/>
    <col min="1107" max="1107" width="25.85546875" bestFit="1" customWidth="1"/>
    <col min="1108" max="1109" width="26.85546875" bestFit="1" customWidth="1"/>
    <col min="1110" max="1110" width="27.140625" bestFit="1" customWidth="1"/>
    <col min="1111" max="1111" width="26.140625" bestFit="1" customWidth="1"/>
    <col min="1112" max="1112" width="26.7109375" bestFit="1" customWidth="1"/>
    <col min="1113" max="1113" width="29.42578125" bestFit="1" customWidth="1"/>
    <col min="1114" max="1114" width="24.28515625" bestFit="1" customWidth="1"/>
    <col min="1115" max="1115" width="35.42578125" bestFit="1" customWidth="1"/>
    <col min="1116" max="1116" width="36.140625" bestFit="1" customWidth="1"/>
    <col min="1117" max="1117" width="29.140625" bestFit="1" customWidth="1"/>
    <col min="1118" max="1118" width="28" bestFit="1" customWidth="1"/>
    <col min="1119" max="1119" width="25.5703125" bestFit="1" customWidth="1"/>
    <col min="1120" max="1120" width="28.85546875" bestFit="1" customWidth="1"/>
    <col min="1121" max="1122" width="25.42578125" bestFit="1" customWidth="1"/>
    <col min="1123" max="1123" width="26.140625" bestFit="1" customWidth="1"/>
    <col min="1124" max="1124" width="24.5703125" bestFit="1" customWidth="1"/>
    <col min="1125" max="1125" width="25.85546875" bestFit="1" customWidth="1"/>
    <col min="1126" max="1126" width="24.85546875" bestFit="1" customWidth="1"/>
    <col min="1127" max="1127" width="24.42578125" bestFit="1" customWidth="1"/>
    <col min="1128" max="1128" width="34.42578125" bestFit="1" customWidth="1"/>
    <col min="1129" max="1129" width="26.85546875" bestFit="1" customWidth="1"/>
    <col min="1130" max="1130" width="26.42578125" bestFit="1" customWidth="1"/>
    <col min="1131" max="1132" width="25.85546875" bestFit="1" customWidth="1"/>
    <col min="1133" max="1133" width="27.140625" bestFit="1" customWidth="1"/>
    <col min="1134" max="1135" width="26" bestFit="1" customWidth="1"/>
    <col min="1136" max="1136" width="27.28515625" bestFit="1" customWidth="1"/>
    <col min="1137" max="1137" width="24.42578125" bestFit="1" customWidth="1"/>
    <col min="1138" max="1138" width="26.85546875" bestFit="1" customWidth="1"/>
    <col min="1139" max="1139" width="25" bestFit="1" customWidth="1"/>
    <col min="1140" max="1140" width="24.5703125" bestFit="1" customWidth="1"/>
    <col min="1141" max="1141" width="25.5703125" bestFit="1" customWidth="1"/>
    <col min="1142" max="1142" width="25.140625" bestFit="1" customWidth="1"/>
    <col min="1143" max="1143" width="25.42578125" bestFit="1" customWidth="1"/>
    <col min="1144" max="1144" width="37.28515625" bestFit="1" customWidth="1"/>
    <col min="1145" max="1145" width="25.5703125" bestFit="1" customWidth="1"/>
    <col min="1146" max="1146" width="34.140625" bestFit="1" customWidth="1"/>
    <col min="1147" max="1147" width="26.85546875" bestFit="1" customWidth="1"/>
    <col min="1148" max="1148" width="25.85546875" bestFit="1" customWidth="1"/>
    <col min="1149" max="1149" width="22.85546875" bestFit="1" customWidth="1"/>
    <col min="1150" max="1150" width="24.5703125" bestFit="1" customWidth="1"/>
    <col min="1151" max="1151" width="39.140625" bestFit="1" customWidth="1"/>
    <col min="1152" max="1152" width="36" bestFit="1" customWidth="1"/>
    <col min="1153" max="1153" width="25.85546875" bestFit="1" customWidth="1"/>
    <col min="1154" max="1154" width="26.42578125" bestFit="1" customWidth="1"/>
    <col min="1155" max="1155" width="24.7109375" bestFit="1" customWidth="1"/>
    <col min="1156" max="1156" width="23.42578125" bestFit="1" customWidth="1"/>
    <col min="1157" max="1157" width="26.7109375" bestFit="1" customWidth="1"/>
    <col min="1158" max="1158" width="27.85546875" bestFit="1" customWidth="1"/>
    <col min="1159" max="1159" width="25.28515625" bestFit="1" customWidth="1"/>
    <col min="1160" max="1160" width="25.5703125" bestFit="1" customWidth="1"/>
    <col min="1161" max="1161" width="24.5703125" bestFit="1" customWidth="1"/>
    <col min="1162" max="1162" width="28.140625" bestFit="1" customWidth="1"/>
    <col min="1163" max="1163" width="27.7109375" bestFit="1" customWidth="1"/>
    <col min="1164" max="1164" width="27.5703125" bestFit="1" customWidth="1"/>
    <col min="1165" max="1165" width="25.140625" bestFit="1" customWidth="1"/>
    <col min="1166" max="1166" width="26.42578125" bestFit="1" customWidth="1"/>
    <col min="1167" max="1167" width="28.42578125" bestFit="1" customWidth="1"/>
    <col min="1168" max="1168" width="27.140625" bestFit="1" customWidth="1"/>
    <col min="1169" max="1169" width="26.7109375" bestFit="1" customWidth="1"/>
    <col min="1170" max="1170" width="23.85546875" bestFit="1" customWidth="1"/>
    <col min="1171" max="1171" width="27" bestFit="1" customWidth="1"/>
    <col min="1172" max="1173" width="26.140625" bestFit="1" customWidth="1"/>
    <col min="1174" max="1174" width="27" bestFit="1" customWidth="1"/>
    <col min="1175" max="1175" width="53.7109375" bestFit="1" customWidth="1"/>
    <col min="1176" max="1176" width="25.42578125" bestFit="1" customWidth="1"/>
    <col min="1177" max="1177" width="25.85546875" bestFit="1" customWidth="1"/>
    <col min="1178" max="1178" width="23.7109375" bestFit="1" customWidth="1"/>
    <col min="1179" max="1179" width="29.5703125" bestFit="1" customWidth="1"/>
    <col min="1180" max="1180" width="41.140625" bestFit="1" customWidth="1"/>
    <col min="1181" max="1181" width="27.140625" bestFit="1" customWidth="1"/>
    <col min="1182" max="1182" width="23.5703125" bestFit="1" customWidth="1"/>
    <col min="1183" max="1183" width="21" bestFit="1" customWidth="1"/>
    <col min="1184" max="1184" width="24.42578125" bestFit="1" customWidth="1"/>
    <col min="1185" max="1185" width="28" bestFit="1" customWidth="1"/>
    <col min="1186" max="1186" width="24.42578125" bestFit="1" customWidth="1"/>
    <col min="1187" max="1187" width="25.42578125" bestFit="1" customWidth="1"/>
    <col min="1188" max="1188" width="24.140625" bestFit="1" customWidth="1"/>
    <col min="1189" max="1189" width="25" bestFit="1" customWidth="1"/>
    <col min="1190" max="1190" width="26.42578125" bestFit="1" customWidth="1"/>
    <col min="1191" max="1191" width="27.140625" bestFit="1" customWidth="1"/>
    <col min="1192" max="1192" width="23.28515625" bestFit="1" customWidth="1"/>
    <col min="1193" max="1193" width="24" bestFit="1" customWidth="1"/>
    <col min="1194" max="1194" width="27" bestFit="1" customWidth="1"/>
    <col min="1195" max="1195" width="25.85546875" bestFit="1" customWidth="1"/>
    <col min="1196" max="1196" width="23.140625" bestFit="1" customWidth="1"/>
    <col min="1197" max="1197" width="34.85546875" bestFit="1" customWidth="1"/>
    <col min="1198" max="1198" width="36.42578125" bestFit="1" customWidth="1"/>
    <col min="1199" max="1199" width="40.85546875" bestFit="1" customWidth="1"/>
    <col min="1200" max="1200" width="26.140625" bestFit="1" customWidth="1"/>
    <col min="1201" max="1201" width="24.140625" bestFit="1" customWidth="1"/>
    <col min="1202" max="1202" width="22.140625" bestFit="1" customWidth="1"/>
    <col min="1203" max="1203" width="23.85546875" bestFit="1" customWidth="1"/>
    <col min="1204" max="1204" width="24" bestFit="1" customWidth="1"/>
    <col min="1205" max="1205" width="32.85546875" bestFit="1" customWidth="1"/>
    <col min="1206" max="1206" width="22.28515625" bestFit="1" customWidth="1"/>
    <col min="1207" max="1207" width="25.7109375" bestFit="1" customWidth="1"/>
    <col min="1208" max="1208" width="23.42578125" bestFit="1" customWidth="1"/>
    <col min="1209" max="1209" width="21.7109375" bestFit="1" customWidth="1"/>
    <col min="1210" max="1210" width="28.5703125" bestFit="1" customWidth="1"/>
    <col min="1211" max="1211" width="24.85546875" bestFit="1" customWidth="1"/>
    <col min="1212" max="1212" width="33.7109375" bestFit="1" customWidth="1"/>
    <col min="1213" max="1213" width="34.42578125" bestFit="1" customWidth="1"/>
    <col min="1214" max="1214" width="32.42578125" bestFit="1" customWidth="1"/>
    <col min="1215" max="1215" width="25.85546875" bestFit="1" customWidth="1"/>
    <col min="1216" max="1216" width="24.140625" bestFit="1" customWidth="1"/>
    <col min="1217" max="1217" width="34.28515625" bestFit="1" customWidth="1"/>
    <col min="1218" max="1218" width="26.140625" bestFit="1" customWidth="1"/>
    <col min="1219" max="1219" width="24.7109375" bestFit="1" customWidth="1"/>
    <col min="1220" max="1220" width="27.140625" bestFit="1" customWidth="1"/>
    <col min="1221" max="1221" width="34.42578125" bestFit="1" customWidth="1"/>
    <col min="1222" max="1222" width="32.7109375" bestFit="1" customWidth="1"/>
    <col min="1223" max="1223" width="25.28515625" bestFit="1" customWidth="1"/>
    <col min="1224" max="1224" width="38.42578125" bestFit="1" customWidth="1"/>
    <col min="1225" max="1225" width="25.140625" bestFit="1" customWidth="1"/>
    <col min="1226" max="1226" width="22.28515625" bestFit="1" customWidth="1"/>
    <col min="1227" max="1227" width="23.7109375" bestFit="1" customWidth="1"/>
    <col min="1228" max="1228" width="24.42578125" bestFit="1" customWidth="1"/>
    <col min="1229" max="1229" width="34.28515625" bestFit="1" customWidth="1"/>
    <col min="1230" max="1230" width="37.42578125" bestFit="1" customWidth="1"/>
    <col min="1231" max="1231" width="27.42578125" bestFit="1" customWidth="1"/>
    <col min="1232" max="1232" width="38.140625" bestFit="1" customWidth="1"/>
    <col min="1233" max="1233" width="26" bestFit="1" customWidth="1"/>
    <col min="1234" max="1234" width="25.140625" bestFit="1" customWidth="1"/>
    <col min="1235" max="1235" width="27.85546875" bestFit="1" customWidth="1"/>
    <col min="1236" max="1236" width="27.28515625" bestFit="1" customWidth="1"/>
    <col min="1237" max="1237" width="26.140625" bestFit="1" customWidth="1"/>
    <col min="1238" max="1238" width="33.7109375" bestFit="1" customWidth="1"/>
    <col min="1239" max="1239" width="34" bestFit="1" customWidth="1"/>
    <col min="1240" max="1240" width="25.7109375" bestFit="1" customWidth="1"/>
    <col min="1241" max="1241" width="23" bestFit="1" customWidth="1"/>
    <col min="1242" max="1242" width="24.42578125" bestFit="1" customWidth="1"/>
    <col min="1243" max="1243" width="26.7109375" bestFit="1" customWidth="1"/>
    <col min="1244" max="1244" width="25.140625" bestFit="1" customWidth="1"/>
    <col min="1245" max="1247" width="23" bestFit="1" customWidth="1"/>
    <col min="1248" max="1248" width="21.7109375" bestFit="1" customWidth="1"/>
    <col min="1249" max="1249" width="22.7109375" bestFit="1" customWidth="1"/>
    <col min="1250" max="1250" width="24" bestFit="1" customWidth="1"/>
    <col min="1251" max="1251" width="22.140625" bestFit="1" customWidth="1"/>
    <col min="1252" max="1252" width="20.42578125" bestFit="1" customWidth="1"/>
    <col min="1253" max="1253" width="22.7109375" bestFit="1" customWidth="1"/>
    <col min="1254" max="1254" width="30.28515625" bestFit="1" customWidth="1"/>
    <col min="1255" max="1255" width="26.5703125" bestFit="1" customWidth="1"/>
    <col min="1256" max="1256" width="20.42578125" bestFit="1" customWidth="1"/>
    <col min="1257" max="1257" width="22.42578125" bestFit="1" customWidth="1"/>
    <col min="1258" max="1258" width="27.7109375" bestFit="1" customWidth="1"/>
    <col min="1259" max="1259" width="27.28515625" bestFit="1" customWidth="1"/>
    <col min="1260" max="1260" width="22.85546875" bestFit="1" customWidth="1"/>
    <col min="1261" max="1261" width="23.5703125" bestFit="1" customWidth="1"/>
    <col min="1262" max="1262" width="24.28515625" bestFit="1" customWidth="1"/>
    <col min="1263" max="1263" width="29.42578125" bestFit="1" customWidth="1"/>
    <col min="1264" max="1264" width="24.42578125" bestFit="1" customWidth="1"/>
    <col min="1265" max="1265" width="22.7109375" bestFit="1" customWidth="1"/>
    <col min="1266" max="1266" width="24.85546875" bestFit="1" customWidth="1"/>
    <col min="1267" max="1267" width="24.140625" bestFit="1" customWidth="1"/>
    <col min="1268" max="1268" width="23.5703125" bestFit="1" customWidth="1"/>
    <col min="1269" max="1269" width="26.85546875" bestFit="1" customWidth="1"/>
    <col min="1270" max="1270" width="22.7109375" bestFit="1" customWidth="1"/>
    <col min="1271" max="1271" width="21.7109375" bestFit="1" customWidth="1"/>
    <col min="1272" max="1272" width="23.85546875" bestFit="1" customWidth="1"/>
    <col min="1273" max="1273" width="37.140625" bestFit="1" customWidth="1"/>
    <col min="1274" max="1274" width="35.7109375" bestFit="1" customWidth="1"/>
    <col min="1275" max="1275" width="26.140625" bestFit="1" customWidth="1"/>
    <col min="1276" max="1276" width="25" bestFit="1" customWidth="1"/>
    <col min="1277" max="1277" width="21.85546875" bestFit="1" customWidth="1"/>
    <col min="1278" max="1278" width="29.42578125" bestFit="1" customWidth="1"/>
    <col min="1279" max="1279" width="22.7109375" bestFit="1" customWidth="1"/>
    <col min="1280" max="1280" width="22.85546875" bestFit="1" customWidth="1"/>
    <col min="1281" max="1281" width="26.140625" bestFit="1" customWidth="1"/>
    <col min="1282" max="1282" width="23.7109375" bestFit="1" customWidth="1"/>
    <col min="1283" max="1283" width="27.28515625" bestFit="1" customWidth="1"/>
    <col min="1284" max="1284" width="23" bestFit="1" customWidth="1"/>
    <col min="1285" max="1285" width="28.42578125" bestFit="1" customWidth="1"/>
    <col min="1286" max="1286" width="41" bestFit="1" customWidth="1"/>
    <col min="1287" max="1288" width="29" bestFit="1" customWidth="1"/>
    <col min="1289" max="1289" width="30.5703125" bestFit="1" customWidth="1"/>
    <col min="1290" max="1290" width="21.85546875" bestFit="1" customWidth="1"/>
    <col min="1291" max="1291" width="23.42578125" bestFit="1" customWidth="1"/>
    <col min="1292" max="1292" width="22.5703125" bestFit="1" customWidth="1"/>
    <col min="1293" max="1293" width="33" bestFit="1" customWidth="1"/>
    <col min="1294" max="1294" width="37.42578125" bestFit="1" customWidth="1"/>
    <col min="1295" max="1295" width="34.5703125" bestFit="1" customWidth="1"/>
    <col min="1296" max="1296" width="35" bestFit="1" customWidth="1"/>
    <col min="1297" max="1297" width="34.28515625" bestFit="1" customWidth="1"/>
    <col min="1298" max="1298" width="20.85546875" bestFit="1" customWidth="1"/>
    <col min="1299" max="1299" width="24.7109375" bestFit="1" customWidth="1"/>
    <col min="1300" max="1300" width="25.42578125" bestFit="1" customWidth="1"/>
    <col min="1301" max="1301" width="35.5703125" bestFit="1" customWidth="1"/>
    <col min="1302" max="1302" width="24.28515625" bestFit="1" customWidth="1"/>
    <col min="1303" max="1303" width="33.28515625" bestFit="1" customWidth="1"/>
    <col min="1304" max="1304" width="25.5703125" bestFit="1" customWidth="1"/>
    <col min="1305" max="1305" width="27.28515625" bestFit="1" customWidth="1"/>
    <col min="1306" max="1306" width="23.7109375" bestFit="1" customWidth="1"/>
    <col min="1307" max="1307" width="31" bestFit="1" customWidth="1"/>
    <col min="1308" max="1308" width="26.42578125" bestFit="1" customWidth="1"/>
    <col min="1309" max="1309" width="25.42578125" bestFit="1" customWidth="1"/>
    <col min="1310" max="1310" width="35" bestFit="1" customWidth="1"/>
    <col min="1311" max="1311" width="24.28515625" bestFit="1" customWidth="1"/>
    <col min="1312" max="1312" width="23.140625" bestFit="1" customWidth="1"/>
    <col min="1313" max="1313" width="23.85546875" bestFit="1" customWidth="1"/>
    <col min="1314" max="1314" width="27.85546875" bestFit="1" customWidth="1"/>
    <col min="1315" max="1315" width="31.28515625" bestFit="1" customWidth="1"/>
    <col min="1316" max="1316" width="23.85546875" bestFit="1" customWidth="1"/>
    <col min="1317" max="1317" width="25.42578125" bestFit="1" customWidth="1"/>
    <col min="1318" max="1318" width="21.85546875" bestFit="1" customWidth="1"/>
    <col min="1319" max="1319" width="23.28515625" bestFit="1" customWidth="1"/>
    <col min="1320" max="1320" width="35.7109375" bestFit="1" customWidth="1"/>
    <col min="1321" max="1321" width="34.5703125" bestFit="1" customWidth="1"/>
    <col min="1322" max="1322" width="24.5703125" bestFit="1" customWidth="1"/>
    <col min="1323" max="1323" width="38.28515625" bestFit="1" customWidth="1"/>
    <col min="1324" max="1324" width="40.140625" bestFit="1" customWidth="1"/>
    <col min="1325" max="1325" width="23.5703125" bestFit="1" customWidth="1"/>
    <col min="1326" max="1326" width="23.85546875" bestFit="1" customWidth="1"/>
    <col min="1327" max="1327" width="23.28515625" bestFit="1" customWidth="1"/>
    <col min="1328" max="1328" width="22.28515625" bestFit="1" customWidth="1"/>
    <col min="1329" max="1329" width="24.5703125" bestFit="1" customWidth="1"/>
    <col min="1330" max="1330" width="24.28515625" bestFit="1" customWidth="1"/>
    <col min="1331" max="1331" width="25" bestFit="1" customWidth="1"/>
    <col min="1332" max="1332" width="23.5703125" bestFit="1" customWidth="1"/>
    <col min="1333" max="1333" width="25.140625" bestFit="1" customWidth="1"/>
    <col min="1334" max="1334" width="33.85546875" bestFit="1" customWidth="1"/>
    <col min="1335" max="1335" width="26" bestFit="1" customWidth="1"/>
    <col min="1336" max="1336" width="36.7109375" bestFit="1" customWidth="1"/>
    <col min="1337" max="1337" width="22.28515625" bestFit="1" customWidth="1"/>
    <col min="1338" max="1338" width="26.85546875" bestFit="1" customWidth="1"/>
    <col min="1339" max="1339" width="26.42578125" bestFit="1" customWidth="1"/>
    <col min="1340" max="1340" width="22.28515625" bestFit="1" customWidth="1"/>
    <col min="1341" max="1341" width="25" bestFit="1" customWidth="1"/>
    <col min="1342" max="1342" width="26.140625" bestFit="1" customWidth="1"/>
    <col min="1343" max="1343" width="23.28515625" bestFit="1" customWidth="1"/>
    <col min="1344" max="1344" width="23.5703125" bestFit="1" customWidth="1"/>
    <col min="1345" max="1345" width="24.85546875" bestFit="1" customWidth="1"/>
    <col min="1346" max="1346" width="35.85546875" bestFit="1" customWidth="1"/>
    <col min="1347" max="1347" width="36" bestFit="1" customWidth="1"/>
    <col min="1348" max="1348" width="21.7109375" bestFit="1" customWidth="1"/>
    <col min="1349" max="1349" width="25.5703125" bestFit="1" customWidth="1"/>
    <col min="1350" max="1350" width="23.28515625" bestFit="1" customWidth="1"/>
    <col min="1351" max="1351" width="24" bestFit="1" customWidth="1"/>
    <col min="1352" max="1352" width="22.28515625" bestFit="1" customWidth="1"/>
    <col min="1353" max="1353" width="24.5703125" bestFit="1" customWidth="1"/>
    <col min="1354" max="1354" width="24.140625" bestFit="1" customWidth="1"/>
    <col min="1355" max="1355" width="25.140625" bestFit="1" customWidth="1"/>
    <col min="1356" max="1356" width="33.140625" bestFit="1" customWidth="1"/>
    <col min="1357" max="1357" width="23.140625" bestFit="1" customWidth="1"/>
    <col min="1358" max="1358" width="26.42578125" bestFit="1" customWidth="1"/>
    <col min="1359" max="1359" width="23.85546875" bestFit="1" customWidth="1"/>
    <col min="1360" max="1360" width="20" bestFit="1" customWidth="1"/>
    <col min="1361" max="1361" width="24.140625" bestFit="1" customWidth="1"/>
    <col min="1362" max="1362" width="22.28515625" bestFit="1" customWidth="1"/>
    <col min="1363" max="1363" width="25" bestFit="1" customWidth="1"/>
    <col min="1364" max="1364" width="25.28515625" bestFit="1" customWidth="1"/>
    <col min="1365" max="1365" width="23.7109375" bestFit="1" customWidth="1"/>
    <col min="1366" max="1366" width="34" bestFit="1" customWidth="1"/>
    <col min="1367" max="1367" width="36.28515625" bestFit="1" customWidth="1"/>
    <col min="1368" max="1368" width="23.28515625" bestFit="1" customWidth="1"/>
    <col min="1369" max="1369" width="22.5703125" bestFit="1" customWidth="1"/>
    <col min="1370" max="1370" width="23.140625" bestFit="1" customWidth="1"/>
    <col min="1371" max="1371" width="23" bestFit="1" customWidth="1"/>
    <col min="1372" max="1372" width="35.140625" bestFit="1" customWidth="1"/>
    <col min="1373" max="1373" width="26" bestFit="1" customWidth="1"/>
    <col min="1374" max="1374" width="23.7109375" bestFit="1" customWidth="1"/>
    <col min="1375" max="1375" width="26.42578125" bestFit="1" customWidth="1"/>
    <col min="1376" max="1376" width="27.140625" bestFit="1" customWidth="1"/>
    <col min="1377" max="1377" width="24.85546875" bestFit="1" customWidth="1"/>
    <col min="1378" max="1378" width="30.7109375" bestFit="1" customWidth="1"/>
    <col min="1379" max="1379" width="28.140625" bestFit="1" customWidth="1"/>
    <col min="1380" max="1380" width="22.28515625" bestFit="1" customWidth="1"/>
    <col min="1381" max="1381" width="23.28515625" bestFit="1" customWidth="1"/>
    <col min="1382" max="1382" width="26.42578125" bestFit="1" customWidth="1"/>
    <col min="1383" max="1383" width="26.5703125" bestFit="1" customWidth="1"/>
    <col min="1384" max="1384" width="22" bestFit="1" customWidth="1"/>
    <col min="1385" max="1385" width="25.7109375" bestFit="1" customWidth="1"/>
    <col min="1386" max="1386" width="22.7109375" bestFit="1" customWidth="1"/>
    <col min="1387" max="1387" width="33.85546875" bestFit="1" customWidth="1"/>
    <col min="1388" max="1388" width="25" bestFit="1" customWidth="1"/>
    <col min="1389" max="1389" width="28.85546875" bestFit="1" customWidth="1"/>
    <col min="1390" max="1390" width="28.7109375" bestFit="1" customWidth="1"/>
    <col min="1391" max="1391" width="25.85546875" bestFit="1" customWidth="1"/>
    <col min="1392" max="1392" width="22.5703125" bestFit="1" customWidth="1"/>
    <col min="1393" max="1393" width="21.85546875" bestFit="1" customWidth="1"/>
    <col min="1394" max="1394" width="23.85546875" bestFit="1" customWidth="1"/>
    <col min="1395" max="1395" width="25" bestFit="1" customWidth="1"/>
    <col min="1396" max="1396" width="27" bestFit="1" customWidth="1"/>
    <col min="1397" max="1397" width="22" bestFit="1" customWidth="1"/>
    <col min="1398" max="1398" width="22.85546875" bestFit="1" customWidth="1"/>
    <col min="1399" max="1399" width="23.5703125" bestFit="1" customWidth="1"/>
    <col min="1400" max="1400" width="23.85546875" bestFit="1" customWidth="1"/>
    <col min="1401" max="1401" width="24.28515625" bestFit="1" customWidth="1"/>
    <col min="1402" max="1402" width="25" bestFit="1" customWidth="1"/>
    <col min="1403" max="1403" width="24.42578125" bestFit="1" customWidth="1"/>
    <col min="1404" max="1404" width="24.85546875" bestFit="1" customWidth="1"/>
    <col min="1405" max="1405" width="23.42578125" bestFit="1" customWidth="1"/>
    <col min="1406" max="1406" width="24.85546875" bestFit="1" customWidth="1"/>
    <col min="1407" max="1407" width="22.140625" bestFit="1" customWidth="1"/>
    <col min="1408" max="1408" width="36" bestFit="1" customWidth="1"/>
    <col min="1409" max="1409" width="36.42578125" bestFit="1" customWidth="1"/>
    <col min="1410" max="1410" width="28.5703125" bestFit="1" customWidth="1"/>
    <col min="1411" max="1411" width="29.7109375" bestFit="1" customWidth="1"/>
    <col min="1412" max="1412" width="27" bestFit="1" customWidth="1"/>
    <col min="1413" max="1413" width="38" bestFit="1" customWidth="1"/>
    <col min="1414" max="1414" width="36" bestFit="1" customWidth="1"/>
    <col min="1415" max="1415" width="24.42578125" bestFit="1" customWidth="1"/>
    <col min="1416" max="1416" width="22.7109375" bestFit="1" customWidth="1"/>
    <col min="1417" max="1417" width="21.7109375" bestFit="1" customWidth="1"/>
    <col min="1418" max="1418" width="22.28515625" bestFit="1" customWidth="1"/>
    <col min="1419" max="1420" width="23.85546875" bestFit="1" customWidth="1"/>
    <col min="1421" max="1421" width="22.28515625" bestFit="1" customWidth="1"/>
    <col min="1422" max="1422" width="24.5703125" bestFit="1" customWidth="1"/>
    <col min="1423" max="1423" width="34.5703125" bestFit="1" customWidth="1"/>
    <col min="1424" max="1424" width="25.7109375" bestFit="1" customWidth="1"/>
    <col min="1425" max="1425" width="24.42578125" bestFit="1" customWidth="1"/>
    <col min="1426" max="1426" width="25.28515625" bestFit="1" customWidth="1"/>
    <col min="1427" max="1427" width="24.42578125" bestFit="1" customWidth="1"/>
    <col min="1428" max="1428" width="26.5703125" bestFit="1" customWidth="1"/>
    <col min="1429" max="1429" width="22.42578125" bestFit="1" customWidth="1"/>
    <col min="1430" max="1430" width="22.85546875" bestFit="1" customWidth="1"/>
    <col min="1431" max="1431" width="24.28515625" bestFit="1" customWidth="1"/>
    <col min="1432" max="1432" width="22.28515625" bestFit="1" customWidth="1"/>
    <col min="1433" max="1433" width="23.42578125" bestFit="1" customWidth="1"/>
    <col min="1434" max="1434" width="27.85546875" bestFit="1" customWidth="1"/>
    <col min="1435" max="1435" width="22.85546875" bestFit="1" customWidth="1"/>
    <col min="1436" max="1436" width="23" bestFit="1" customWidth="1"/>
    <col min="1437" max="1437" width="36.85546875" bestFit="1" customWidth="1"/>
    <col min="1438" max="1438" width="32.28515625" bestFit="1" customWidth="1"/>
    <col min="1439" max="1439" width="46" bestFit="1" customWidth="1"/>
    <col min="1440" max="1440" width="31.85546875" bestFit="1" customWidth="1"/>
    <col min="1441" max="1441" width="24.85546875" bestFit="1" customWidth="1"/>
    <col min="1442" max="1442" width="28.140625" bestFit="1" customWidth="1"/>
    <col min="1443" max="1443" width="23.140625" bestFit="1" customWidth="1"/>
    <col min="1444" max="1444" width="28.42578125" bestFit="1" customWidth="1"/>
    <col min="1445" max="1445" width="26" bestFit="1" customWidth="1"/>
    <col min="1446" max="1446" width="35.5703125" bestFit="1" customWidth="1"/>
    <col min="1447" max="1447" width="34.85546875" bestFit="1" customWidth="1"/>
    <col min="1448" max="1448" width="25.28515625" bestFit="1" customWidth="1"/>
    <col min="1449" max="1449" width="31.140625" bestFit="1" customWidth="1"/>
    <col min="1450" max="1450" width="22.42578125" bestFit="1" customWidth="1"/>
    <col min="1451" max="1451" width="24.140625" bestFit="1" customWidth="1"/>
    <col min="1452" max="1452" width="22.140625" bestFit="1" customWidth="1"/>
    <col min="1453" max="1453" width="26.5703125" bestFit="1" customWidth="1"/>
    <col min="1454" max="1454" width="24.7109375" bestFit="1" customWidth="1"/>
    <col min="1455" max="1455" width="27.28515625" bestFit="1" customWidth="1"/>
    <col min="1456" max="1456" width="24.7109375" bestFit="1" customWidth="1"/>
    <col min="1457" max="1457" width="33.5703125" bestFit="1" customWidth="1"/>
    <col min="1458" max="1458" width="33.7109375" bestFit="1" customWidth="1"/>
    <col min="1459" max="1459" width="31" bestFit="1" customWidth="1"/>
    <col min="1460" max="1460" width="34.5703125" bestFit="1" customWidth="1"/>
    <col min="1461" max="1461" width="44.42578125" bestFit="1" customWidth="1"/>
    <col min="1462" max="1462" width="31.85546875" bestFit="1" customWidth="1"/>
    <col min="1463" max="1463" width="24.7109375" bestFit="1" customWidth="1"/>
    <col min="1464" max="1464" width="24.42578125" bestFit="1" customWidth="1"/>
    <col min="1465" max="1465" width="24.28515625" bestFit="1" customWidth="1"/>
    <col min="1466" max="1466" width="26" bestFit="1" customWidth="1"/>
    <col min="1467" max="1467" width="24.28515625" bestFit="1" customWidth="1"/>
    <col min="1468" max="1468" width="37.7109375" bestFit="1" customWidth="1"/>
    <col min="1469" max="1469" width="28.140625" bestFit="1" customWidth="1"/>
    <col min="1470" max="1470" width="24.42578125" bestFit="1" customWidth="1"/>
    <col min="1471" max="1471" width="27" bestFit="1" customWidth="1"/>
    <col min="1472" max="1472" width="24.5703125" bestFit="1" customWidth="1"/>
    <col min="1473" max="1473" width="26.140625" bestFit="1" customWidth="1"/>
    <col min="1474" max="1474" width="36.85546875" bestFit="1" customWidth="1"/>
    <col min="1475" max="1475" width="36.28515625" bestFit="1" customWidth="1"/>
    <col min="1476" max="1476" width="29.5703125" bestFit="1" customWidth="1"/>
    <col min="1477" max="1477" width="31.85546875" bestFit="1" customWidth="1"/>
    <col min="1478" max="1478" width="34.5703125" bestFit="1" customWidth="1"/>
    <col min="1479" max="1479" width="36.140625" bestFit="1" customWidth="1"/>
    <col min="1480" max="1480" width="34" bestFit="1" customWidth="1"/>
    <col min="1481" max="1481" width="33.28515625" bestFit="1" customWidth="1"/>
    <col min="1482" max="1482" width="35" bestFit="1" customWidth="1"/>
    <col min="1483" max="1483" width="29.7109375" bestFit="1" customWidth="1"/>
    <col min="1484" max="1484" width="35.140625" bestFit="1" customWidth="1"/>
    <col min="1485" max="1485" width="34.28515625" bestFit="1" customWidth="1"/>
    <col min="1486" max="1486" width="31.85546875" bestFit="1" customWidth="1"/>
    <col min="1487" max="1487" width="34" bestFit="1" customWidth="1"/>
    <col min="1488" max="1488" width="30.140625" bestFit="1" customWidth="1"/>
    <col min="1489" max="1489" width="30" bestFit="1" customWidth="1"/>
    <col min="1490" max="1490" width="42.28515625" bestFit="1" customWidth="1"/>
    <col min="1491" max="1491" width="30.42578125" bestFit="1" customWidth="1"/>
    <col min="1492" max="1492" width="28.42578125" bestFit="1" customWidth="1"/>
    <col min="1493" max="1493" width="39.7109375" bestFit="1" customWidth="1"/>
    <col min="1494" max="1494" width="35.28515625" bestFit="1" customWidth="1"/>
    <col min="1495" max="1495" width="39.140625" bestFit="1" customWidth="1"/>
    <col min="1496" max="1496" width="32.5703125" bestFit="1" customWidth="1"/>
    <col min="1497" max="1497" width="33" bestFit="1" customWidth="1"/>
    <col min="1498" max="1498" width="30.7109375" bestFit="1" customWidth="1"/>
    <col min="1499" max="1499" width="35.85546875" bestFit="1" customWidth="1"/>
    <col min="1500" max="1500" width="32.7109375" bestFit="1" customWidth="1"/>
    <col min="1501" max="1501" width="35.28515625" bestFit="1" customWidth="1"/>
    <col min="1502" max="1502" width="35" bestFit="1" customWidth="1"/>
    <col min="1503" max="1503" width="35.7109375" bestFit="1" customWidth="1"/>
    <col min="1504" max="1504" width="39.5703125" bestFit="1" customWidth="1"/>
    <col min="1505" max="1505" width="26.42578125" bestFit="1" customWidth="1"/>
    <col min="1506" max="1506" width="34.85546875" bestFit="1" customWidth="1"/>
    <col min="1507" max="1507" width="25.7109375" bestFit="1" customWidth="1"/>
    <col min="1508" max="1508" width="21.5703125" bestFit="1" customWidth="1"/>
    <col min="1509" max="1509" width="29.28515625" bestFit="1" customWidth="1"/>
    <col min="1510" max="1510" width="22.140625" bestFit="1" customWidth="1"/>
    <col min="1511" max="1511" width="30.140625" bestFit="1" customWidth="1"/>
    <col min="1512" max="1512" width="31" bestFit="1" customWidth="1"/>
    <col min="1513" max="1513" width="36.85546875" bestFit="1" customWidth="1"/>
    <col min="1514" max="1514" width="24.7109375" bestFit="1" customWidth="1"/>
    <col min="1515" max="1515" width="25.28515625" bestFit="1" customWidth="1"/>
    <col min="1516" max="1516" width="24.5703125" bestFit="1" customWidth="1"/>
    <col min="1517" max="1517" width="34.85546875" bestFit="1" customWidth="1"/>
    <col min="1518" max="1518" width="33.28515625" bestFit="1" customWidth="1"/>
    <col min="1519" max="1519" width="31.7109375" bestFit="1" customWidth="1"/>
    <col min="1520" max="1520" width="30.85546875" bestFit="1" customWidth="1"/>
    <col min="1521" max="1521" width="27" bestFit="1" customWidth="1"/>
    <col min="1522" max="1522" width="26.5703125" bestFit="1" customWidth="1"/>
    <col min="1523" max="1523" width="24.140625" bestFit="1" customWidth="1"/>
    <col min="1524" max="1524" width="35" bestFit="1" customWidth="1"/>
    <col min="1525" max="1525" width="31.85546875" bestFit="1" customWidth="1"/>
    <col min="1526" max="1526" width="27.140625" bestFit="1" customWidth="1"/>
    <col min="1527" max="1527" width="24.7109375" bestFit="1" customWidth="1"/>
    <col min="1528" max="1528" width="23.140625" bestFit="1" customWidth="1"/>
    <col min="1529" max="1529" width="27.28515625" bestFit="1" customWidth="1"/>
    <col min="1530" max="1530" width="26" bestFit="1" customWidth="1"/>
    <col min="1531" max="1531" width="24" bestFit="1" customWidth="1"/>
    <col min="1532" max="1532" width="26.7109375" bestFit="1" customWidth="1"/>
    <col min="1533" max="1533" width="21.85546875" bestFit="1" customWidth="1"/>
    <col min="1534" max="1534" width="24" bestFit="1" customWidth="1"/>
    <col min="1535" max="1535" width="36.85546875" bestFit="1" customWidth="1"/>
    <col min="1536" max="1536" width="25.7109375" bestFit="1" customWidth="1"/>
    <col min="1537" max="1537" width="22.7109375" bestFit="1" customWidth="1"/>
    <col min="1538" max="1538" width="21.85546875" bestFit="1" customWidth="1"/>
    <col min="1539" max="1539" width="24.5703125" bestFit="1" customWidth="1"/>
    <col min="1540" max="1540" width="24.140625" bestFit="1" customWidth="1"/>
    <col min="1541" max="1541" width="21.5703125" bestFit="1" customWidth="1"/>
    <col min="1542" max="1542" width="20.7109375" bestFit="1" customWidth="1"/>
    <col min="1543" max="1543" width="40.5703125" bestFit="1" customWidth="1"/>
    <col min="1544" max="1544" width="25.28515625" bestFit="1" customWidth="1"/>
    <col min="1545" max="1545" width="21.5703125" bestFit="1" customWidth="1"/>
    <col min="1546" max="1546" width="23.85546875" bestFit="1" customWidth="1"/>
    <col min="1547" max="1547" width="25.5703125" bestFit="1" customWidth="1"/>
    <col min="1548" max="1548" width="34.7109375" bestFit="1" customWidth="1"/>
    <col min="1549" max="1549" width="28.5703125" bestFit="1" customWidth="1"/>
    <col min="1550" max="1551" width="26.85546875" bestFit="1" customWidth="1"/>
    <col min="1552" max="1552" width="24.140625" bestFit="1" customWidth="1"/>
    <col min="1553" max="1553" width="23.85546875" bestFit="1" customWidth="1"/>
    <col min="1554" max="1554" width="26.42578125" bestFit="1" customWidth="1"/>
    <col min="1555" max="1555" width="27.5703125" bestFit="1" customWidth="1"/>
    <col min="1556" max="1556" width="25.85546875" bestFit="1" customWidth="1"/>
    <col min="1557" max="1557" width="25.5703125" bestFit="1" customWidth="1"/>
    <col min="1558" max="1558" width="24" bestFit="1" customWidth="1"/>
    <col min="1559" max="1559" width="29.85546875" bestFit="1" customWidth="1"/>
    <col min="1560" max="1560" width="28.140625" bestFit="1" customWidth="1"/>
    <col min="1561" max="1561" width="23.7109375" bestFit="1" customWidth="1"/>
    <col min="1562" max="1562" width="35.140625" bestFit="1" customWidth="1"/>
    <col min="1563" max="1563" width="34.140625" bestFit="1" customWidth="1"/>
    <col min="1564" max="1564" width="30.5703125" bestFit="1" customWidth="1"/>
    <col min="1565" max="1565" width="23.140625" bestFit="1" customWidth="1"/>
    <col min="1566" max="1566" width="30.28515625" bestFit="1" customWidth="1"/>
    <col min="1567" max="1567" width="30.85546875" bestFit="1" customWidth="1"/>
    <col min="1568" max="1568" width="26" bestFit="1" customWidth="1"/>
    <col min="1569" max="1569" width="25.5703125" bestFit="1" customWidth="1"/>
    <col min="1570" max="1570" width="25" bestFit="1" customWidth="1"/>
    <col min="1571" max="1571" width="21.42578125" bestFit="1" customWidth="1"/>
    <col min="1572" max="1572" width="27.85546875" bestFit="1" customWidth="1"/>
    <col min="1573" max="1573" width="22.42578125" bestFit="1" customWidth="1"/>
    <col min="1574" max="1574" width="32.85546875" bestFit="1" customWidth="1"/>
    <col min="1575" max="1575" width="33.5703125" bestFit="1" customWidth="1"/>
    <col min="1576" max="1576" width="22.42578125" bestFit="1" customWidth="1"/>
    <col min="1577" max="1577" width="25.140625" bestFit="1" customWidth="1"/>
    <col min="1578" max="1578" width="26.85546875" bestFit="1" customWidth="1"/>
    <col min="1579" max="1579" width="24.28515625" bestFit="1" customWidth="1"/>
    <col min="1580" max="1580" width="34.28515625" bestFit="1" customWidth="1"/>
    <col min="1581" max="1581" width="20.85546875" bestFit="1" customWidth="1"/>
    <col min="1582" max="1582" width="24" bestFit="1" customWidth="1"/>
    <col min="1583" max="1583" width="34.7109375" bestFit="1" customWidth="1"/>
    <col min="1584" max="1584" width="35" bestFit="1" customWidth="1"/>
    <col min="1585" max="1585" width="22.42578125" bestFit="1" customWidth="1"/>
    <col min="1586" max="1586" width="32.42578125" bestFit="1" customWidth="1"/>
    <col min="1587" max="1587" width="34.7109375" bestFit="1" customWidth="1"/>
    <col min="1588" max="1588" width="35.42578125" bestFit="1" customWidth="1"/>
    <col min="1589" max="1589" width="36.42578125" bestFit="1" customWidth="1"/>
    <col min="1590" max="1590" width="37.7109375" bestFit="1" customWidth="1"/>
    <col min="1591" max="1591" width="34.7109375" bestFit="1" customWidth="1"/>
    <col min="1592" max="1592" width="36.85546875" bestFit="1" customWidth="1"/>
    <col min="1593" max="1593" width="32" bestFit="1" customWidth="1"/>
    <col min="1594" max="1594" width="25.5703125" bestFit="1" customWidth="1"/>
    <col min="1595" max="1595" width="37.7109375" bestFit="1" customWidth="1"/>
    <col min="1596" max="1596" width="32.85546875" bestFit="1" customWidth="1"/>
    <col min="1597" max="1597" width="26" bestFit="1" customWidth="1"/>
    <col min="1598" max="1598" width="25" bestFit="1" customWidth="1"/>
    <col min="1599" max="1599" width="25.5703125" bestFit="1" customWidth="1"/>
    <col min="1600" max="1600" width="26" bestFit="1" customWidth="1"/>
    <col min="1601" max="1601" width="36.7109375" bestFit="1" customWidth="1"/>
    <col min="1602" max="1602" width="27.85546875" bestFit="1" customWidth="1"/>
    <col min="1603" max="1603" width="24.85546875" bestFit="1" customWidth="1"/>
    <col min="1604" max="1605" width="26.42578125" bestFit="1" customWidth="1"/>
    <col min="1606" max="1606" width="25.28515625" bestFit="1" customWidth="1"/>
    <col min="1607" max="1607" width="38.140625" bestFit="1" customWidth="1"/>
    <col min="1608" max="1608" width="34" bestFit="1" customWidth="1"/>
    <col min="1609" max="1609" width="22.85546875" bestFit="1" customWidth="1"/>
    <col min="1610" max="1610" width="26.42578125" bestFit="1" customWidth="1"/>
    <col min="1611" max="1611" width="23.28515625" bestFit="1" customWidth="1"/>
    <col min="1612" max="1612" width="24" bestFit="1" customWidth="1"/>
    <col min="1613" max="1613" width="24.85546875" bestFit="1" customWidth="1"/>
    <col min="1614" max="1614" width="31" bestFit="1" customWidth="1"/>
    <col min="1615" max="1615" width="26.140625" bestFit="1" customWidth="1"/>
    <col min="1616" max="1616" width="23" bestFit="1" customWidth="1"/>
    <col min="1617" max="1617" width="28.28515625" bestFit="1" customWidth="1"/>
    <col min="1618" max="1618" width="27.85546875" bestFit="1" customWidth="1"/>
    <col min="1619" max="1619" width="26.140625" bestFit="1" customWidth="1"/>
    <col min="1620" max="1620" width="28.28515625" bestFit="1" customWidth="1"/>
    <col min="1621" max="1621" width="25.85546875" bestFit="1" customWidth="1"/>
    <col min="1622" max="1622" width="29.42578125" bestFit="1" customWidth="1"/>
    <col min="1623" max="1623" width="26.5703125" bestFit="1" customWidth="1"/>
    <col min="1624" max="1624" width="28.42578125" bestFit="1" customWidth="1"/>
    <col min="1625" max="1625" width="34" bestFit="1" customWidth="1"/>
    <col min="1626" max="1626" width="36.7109375" bestFit="1" customWidth="1"/>
    <col min="1627" max="1628" width="34.7109375" bestFit="1" customWidth="1"/>
    <col min="1629" max="1629" width="34.5703125" bestFit="1" customWidth="1"/>
    <col min="1630" max="1630" width="33.7109375" bestFit="1" customWidth="1"/>
    <col min="1631" max="1631" width="37" bestFit="1" customWidth="1"/>
    <col min="1632" max="1632" width="35" bestFit="1" customWidth="1"/>
    <col min="1633" max="1633" width="36.42578125" bestFit="1" customWidth="1"/>
    <col min="1634" max="1634" width="35" bestFit="1" customWidth="1"/>
    <col min="1635" max="1635" width="33.5703125" bestFit="1" customWidth="1"/>
    <col min="1636" max="1636" width="27.7109375" bestFit="1" customWidth="1"/>
    <col min="1637" max="1637" width="25.85546875" bestFit="1" customWidth="1"/>
    <col min="1638" max="1638" width="37.42578125" bestFit="1" customWidth="1"/>
    <col min="1639" max="1639" width="32" bestFit="1" customWidth="1"/>
    <col min="1640" max="1640" width="24.7109375" bestFit="1" customWidth="1"/>
    <col min="1641" max="1641" width="29.42578125" bestFit="1" customWidth="1"/>
    <col min="1642" max="1642" width="26.7109375" bestFit="1" customWidth="1"/>
    <col min="1643" max="1643" width="23.28515625" bestFit="1" customWidth="1"/>
    <col min="1644" max="1644" width="34.140625" bestFit="1" customWidth="1"/>
    <col min="1645" max="1645" width="48.5703125" bestFit="1" customWidth="1"/>
    <col min="1646" max="1646" width="38.85546875" bestFit="1" customWidth="1"/>
    <col min="1647" max="1647" width="35.5703125" bestFit="1" customWidth="1"/>
    <col min="1648" max="1648" width="35.140625" bestFit="1" customWidth="1"/>
    <col min="1649" max="1649" width="31" bestFit="1" customWidth="1"/>
    <col min="1650" max="1650" width="28.5703125" bestFit="1" customWidth="1"/>
    <col min="1651" max="1651" width="27.7109375" bestFit="1" customWidth="1"/>
    <col min="1652" max="1652" width="26.5703125" bestFit="1" customWidth="1"/>
    <col min="1653" max="1653" width="26.7109375" bestFit="1" customWidth="1"/>
    <col min="1654" max="1654" width="29.28515625" bestFit="1" customWidth="1"/>
    <col min="1655" max="1655" width="35.7109375" bestFit="1" customWidth="1"/>
    <col min="1656" max="1656" width="32.140625" bestFit="1" customWidth="1"/>
    <col min="1657" max="1657" width="31.85546875" bestFit="1" customWidth="1"/>
    <col min="1658" max="1658" width="28" bestFit="1" customWidth="1"/>
    <col min="1659" max="1659" width="29.7109375" bestFit="1" customWidth="1"/>
    <col min="1660" max="1660" width="34.5703125" bestFit="1" customWidth="1"/>
    <col min="1661" max="1661" width="30.85546875" bestFit="1" customWidth="1"/>
    <col min="1662" max="1663" width="27.5703125" bestFit="1" customWidth="1"/>
    <col min="1664" max="1664" width="26.85546875" bestFit="1" customWidth="1"/>
    <col min="1665" max="1665" width="25.140625" bestFit="1" customWidth="1"/>
    <col min="1666" max="1666" width="31.85546875" bestFit="1" customWidth="1"/>
    <col min="1667" max="1667" width="36.42578125" bestFit="1" customWidth="1"/>
    <col min="1668" max="1668" width="35.5703125" bestFit="1" customWidth="1"/>
    <col min="1669" max="1669" width="24" bestFit="1" customWidth="1"/>
    <col min="1670" max="1670" width="34.5703125" bestFit="1" customWidth="1"/>
    <col min="1671" max="1671" width="22.85546875" bestFit="1" customWidth="1"/>
    <col min="1672" max="1672" width="25.42578125" bestFit="1" customWidth="1"/>
    <col min="1673" max="1674" width="26.7109375" bestFit="1" customWidth="1"/>
    <col min="1675" max="1675" width="26.85546875" bestFit="1" customWidth="1"/>
    <col min="1676" max="1676" width="26.7109375" bestFit="1" customWidth="1"/>
    <col min="1677" max="1677" width="28.28515625" bestFit="1" customWidth="1"/>
    <col min="1678" max="1678" width="24.28515625" bestFit="1" customWidth="1"/>
    <col min="1679" max="1679" width="23.7109375" bestFit="1" customWidth="1"/>
    <col min="1680" max="1680" width="25.140625" bestFit="1" customWidth="1"/>
    <col min="1681" max="1681" width="28.42578125" bestFit="1" customWidth="1"/>
    <col min="1682" max="1682" width="29.140625" bestFit="1" customWidth="1"/>
    <col min="1683" max="1683" width="36.7109375" bestFit="1" customWidth="1"/>
    <col min="1684" max="1684" width="28.85546875" bestFit="1" customWidth="1"/>
    <col min="1685" max="1685" width="24.85546875" bestFit="1" customWidth="1"/>
    <col min="1686" max="1686" width="23.28515625" bestFit="1" customWidth="1"/>
    <col min="1687" max="1687" width="30.5703125" bestFit="1" customWidth="1"/>
    <col min="1688" max="1688" width="33.42578125" bestFit="1" customWidth="1"/>
    <col min="1689" max="1689" width="35.42578125" bestFit="1" customWidth="1"/>
    <col min="1690" max="1690" width="23.5703125" bestFit="1" customWidth="1"/>
    <col min="1691" max="1691" width="32.5703125" bestFit="1" customWidth="1"/>
    <col min="1692" max="1692" width="35.42578125" bestFit="1" customWidth="1"/>
    <col min="1693" max="1693" width="34.140625" bestFit="1" customWidth="1"/>
    <col min="1694" max="1694" width="34.5703125" bestFit="1" customWidth="1"/>
    <col min="1695" max="1695" width="36.7109375" bestFit="1" customWidth="1"/>
    <col min="1696" max="1696" width="24.7109375" bestFit="1" customWidth="1"/>
    <col min="1697" max="1697" width="27.28515625" bestFit="1" customWidth="1"/>
    <col min="1698" max="1698" width="27" bestFit="1" customWidth="1"/>
    <col min="1699" max="1699" width="33.5703125" bestFit="1" customWidth="1"/>
    <col min="1700" max="1700" width="28.140625" bestFit="1" customWidth="1"/>
    <col min="1701" max="1701" width="27.28515625" bestFit="1" customWidth="1"/>
    <col min="1702" max="1702" width="26.5703125" bestFit="1" customWidth="1"/>
    <col min="1703" max="1703" width="29.5703125" bestFit="1" customWidth="1"/>
    <col min="1704" max="1704" width="25.5703125" bestFit="1" customWidth="1"/>
    <col min="1705" max="1705" width="26.5703125" bestFit="1" customWidth="1"/>
    <col min="1706" max="1706" width="26.42578125" bestFit="1" customWidth="1"/>
    <col min="1707" max="1707" width="26.85546875" bestFit="1" customWidth="1"/>
    <col min="1708" max="1708" width="27.7109375" bestFit="1" customWidth="1"/>
    <col min="1709" max="1709" width="26.5703125" bestFit="1" customWidth="1"/>
    <col min="1710" max="1710" width="26" bestFit="1" customWidth="1"/>
    <col min="1711" max="1711" width="28.28515625" bestFit="1" customWidth="1"/>
    <col min="1712" max="1712" width="26.7109375" bestFit="1" customWidth="1"/>
    <col min="1713" max="1713" width="24.5703125" bestFit="1" customWidth="1"/>
    <col min="1714" max="1714" width="25.7109375" bestFit="1" customWidth="1"/>
    <col min="1715" max="1715" width="23.5703125" bestFit="1" customWidth="1"/>
    <col min="1716" max="1716" width="37.5703125" bestFit="1" customWidth="1"/>
    <col min="1717" max="1717" width="35.140625" bestFit="1" customWidth="1"/>
    <col min="1718" max="1718" width="35.5703125" bestFit="1" customWidth="1"/>
    <col min="1719" max="1719" width="32.140625" bestFit="1" customWidth="1"/>
    <col min="1720" max="1720" width="31" bestFit="1" customWidth="1"/>
    <col min="1721" max="1721" width="28.85546875" bestFit="1" customWidth="1"/>
    <col min="1722" max="1722" width="30.42578125" bestFit="1" customWidth="1"/>
    <col min="1723" max="1723" width="27.7109375" bestFit="1" customWidth="1"/>
    <col min="1724" max="1724" width="27" bestFit="1" customWidth="1"/>
    <col min="1725" max="1725" width="26.140625" bestFit="1" customWidth="1"/>
    <col min="1726" max="1726" width="22.140625" bestFit="1" customWidth="1"/>
    <col min="1727" max="1727" width="22.28515625" bestFit="1" customWidth="1"/>
    <col min="1728" max="1728" width="28" bestFit="1" customWidth="1"/>
    <col min="1729" max="1729" width="25.85546875" bestFit="1" customWidth="1"/>
    <col min="1730" max="1730" width="33.5703125" bestFit="1" customWidth="1"/>
    <col min="1731" max="1731" width="26.140625" bestFit="1" customWidth="1"/>
    <col min="1732" max="1732" width="29.140625" bestFit="1" customWidth="1"/>
    <col min="1733" max="1733" width="23.42578125" bestFit="1" customWidth="1"/>
    <col min="1734" max="1734" width="35.28515625" bestFit="1" customWidth="1"/>
    <col min="1735" max="1735" width="29.85546875" bestFit="1" customWidth="1"/>
    <col min="1736" max="1736" width="25.140625" bestFit="1" customWidth="1"/>
    <col min="1737" max="1737" width="23.42578125" bestFit="1" customWidth="1"/>
    <col min="1738" max="1738" width="32.85546875" bestFit="1" customWidth="1"/>
    <col min="1739" max="1739" width="25.5703125" bestFit="1" customWidth="1"/>
    <col min="1740" max="1740" width="23" bestFit="1" customWidth="1"/>
    <col min="1741" max="1742" width="26" bestFit="1" customWidth="1"/>
    <col min="1743" max="1743" width="25.42578125" bestFit="1" customWidth="1"/>
    <col min="1744" max="1744" width="26.85546875" bestFit="1" customWidth="1"/>
    <col min="1745" max="1745" width="26.7109375" bestFit="1" customWidth="1"/>
    <col min="1746" max="1746" width="25.42578125" bestFit="1" customWidth="1"/>
    <col min="1747" max="1747" width="23.7109375" bestFit="1" customWidth="1"/>
    <col min="1748" max="1748" width="27" bestFit="1" customWidth="1"/>
    <col min="1749" max="1749" width="25" bestFit="1" customWidth="1"/>
    <col min="1750" max="1750" width="23.140625" bestFit="1" customWidth="1"/>
    <col min="1751" max="1751" width="24" bestFit="1" customWidth="1"/>
    <col min="1752" max="1752" width="25.28515625" bestFit="1" customWidth="1"/>
    <col min="1753" max="1753" width="23.85546875" bestFit="1" customWidth="1"/>
    <col min="1754" max="1754" width="27.140625" bestFit="1" customWidth="1"/>
    <col min="1755" max="1755" width="25.28515625" bestFit="1" customWidth="1"/>
    <col min="1756" max="1756" width="24.5703125" bestFit="1" customWidth="1"/>
    <col min="1757" max="1757" width="25.140625" bestFit="1" customWidth="1"/>
    <col min="1758" max="1758" width="36.28515625" bestFit="1" customWidth="1"/>
    <col min="1759" max="1759" width="27" bestFit="1" customWidth="1"/>
    <col min="1760" max="1760" width="34.140625" bestFit="1" customWidth="1"/>
    <col min="1761" max="1761" width="23.5703125" bestFit="1" customWidth="1"/>
    <col min="1762" max="1762" width="23" bestFit="1" customWidth="1"/>
    <col min="1763" max="1763" width="33.7109375" bestFit="1" customWidth="1"/>
    <col min="1764" max="1764" width="23.85546875" bestFit="1" customWidth="1"/>
    <col min="1765" max="1765" width="38.140625" bestFit="1" customWidth="1"/>
    <col min="1766" max="1766" width="33.85546875" bestFit="1" customWidth="1"/>
    <col min="1767" max="1767" width="39.7109375" bestFit="1" customWidth="1"/>
    <col min="1768" max="1768" width="26.85546875" bestFit="1" customWidth="1"/>
    <col min="1769" max="1769" width="28.7109375" bestFit="1" customWidth="1"/>
    <col min="1770" max="1770" width="24.42578125" bestFit="1" customWidth="1"/>
    <col min="1771" max="1771" width="26.42578125" bestFit="1" customWidth="1"/>
    <col min="1772" max="1772" width="27.28515625" bestFit="1" customWidth="1"/>
    <col min="1773" max="1773" width="40.5703125" bestFit="1" customWidth="1"/>
    <col min="1774" max="1774" width="35" bestFit="1" customWidth="1"/>
    <col min="1775" max="1775" width="27.42578125" bestFit="1" customWidth="1"/>
    <col min="1776" max="1776" width="26.140625" bestFit="1" customWidth="1"/>
    <col min="1777" max="1777" width="26.42578125" bestFit="1" customWidth="1"/>
    <col min="1778" max="1778" width="26.5703125" bestFit="1" customWidth="1"/>
    <col min="1779" max="1779" width="22.5703125" bestFit="1" customWidth="1"/>
    <col min="1780" max="1780" width="26.42578125" bestFit="1" customWidth="1"/>
    <col min="1781" max="1781" width="34" bestFit="1" customWidth="1"/>
    <col min="1782" max="1782" width="33.7109375" bestFit="1" customWidth="1"/>
    <col min="1783" max="1783" width="24.85546875" bestFit="1" customWidth="1"/>
    <col min="1784" max="1784" width="22.7109375" bestFit="1" customWidth="1"/>
    <col min="1785" max="1786" width="25.7109375" bestFit="1" customWidth="1"/>
    <col min="1787" max="1787" width="25.28515625" bestFit="1" customWidth="1"/>
    <col min="1788" max="1788" width="26.5703125" bestFit="1" customWidth="1"/>
    <col min="1789" max="1789" width="24.42578125" bestFit="1" customWidth="1"/>
    <col min="1790" max="1790" width="28" bestFit="1" customWidth="1"/>
    <col min="1791" max="1791" width="30.85546875" bestFit="1" customWidth="1"/>
    <col min="1792" max="1792" width="26.5703125" bestFit="1" customWidth="1"/>
    <col min="1793" max="1793" width="38.7109375" bestFit="1" customWidth="1"/>
    <col min="1794" max="1794" width="34.5703125" bestFit="1" customWidth="1"/>
    <col min="1795" max="1795" width="36.85546875" bestFit="1" customWidth="1"/>
    <col min="1796" max="1796" width="24.42578125" bestFit="1" customWidth="1"/>
    <col min="1797" max="1797" width="37.5703125" bestFit="1" customWidth="1"/>
    <col min="1798" max="1798" width="24.140625" bestFit="1" customWidth="1"/>
    <col min="1799" max="1799" width="25" bestFit="1" customWidth="1"/>
    <col min="1800" max="1800" width="22.85546875" bestFit="1" customWidth="1"/>
    <col min="1801" max="1801" width="22.42578125" bestFit="1" customWidth="1"/>
    <col min="1802" max="1802" width="26.42578125" bestFit="1" customWidth="1"/>
    <col min="1803" max="1803" width="22.85546875" bestFit="1" customWidth="1"/>
    <col min="1804" max="1804" width="25" bestFit="1" customWidth="1"/>
    <col min="1805" max="1805" width="26" bestFit="1" customWidth="1"/>
    <col min="1806" max="1806" width="25" bestFit="1" customWidth="1"/>
    <col min="1807" max="1807" width="26.42578125" bestFit="1" customWidth="1"/>
    <col min="1808" max="1808" width="24" bestFit="1" customWidth="1"/>
    <col min="1809" max="1809" width="27.42578125" bestFit="1" customWidth="1"/>
    <col min="1810" max="1810" width="22.85546875" bestFit="1" customWidth="1"/>
    <col min="1811" max="1811" width="31.5703125" bestFit="1" customWidth="1"/>
    <col min="1812" max="1812" width="32.5703125" bestFit="1" customWidth="1"/>
    <col min="1813" max="1813" width="25.42578125" bestFit="1" customWidth="1"/>
    <col min="1814" max="1814" width="27.85546875" bestFit="1" customWidth="1"/>
    <col min="1815" max="1815" width="22.28515625" bestFit="1" customWidth="1"/>
    <col min="1816" max="1816" width="26.42578125" bestFit="1" customWidth="1"/>
    <col min="1817" max="1817" width="36" bestFit="1" customWidth="1"/>
    <col min="1818" max="1818" width="35.28515625" bestFit="1" customWidth="1"/>
    <col min="1819" max="1819" width="31.85546875" bestFit="1" customWidth="1"/>
    <col min="1820" max="1820" width="28" bestFit="1" customWidth="1"/>
    <col min="1821" max="1821" width="30.5703125" bestFit="1" customWidth="1"/>
    <col min="1822" max="1822" width="26.5703125" bestFit="1" customWidth="1"/>
    <col min="1823" max="1823" width="35" bestFit="1" customWidth="1"/>
    <col min="1824" max="1824" width="34" bestFit="1" customWidth="1"/>
    <col min="1825" max="1825" width="37.140625" bestFit="1" customWidth="1"/>
    <col min="1826" max="1826" width="26" bestFit="1" customWidth="1"/>
    <col min="1827" max="1827" width="24.140625" bestFit="1" customWidth="1"/>
    <col min="1828" max="1828" width="26.5703125" bestFit="1" customWidth="1"/>
    <col min="1829" max="1829" width="23.140625" bestFit="1" customWidth="1"/>
    <col min="1830" max="1830" width="25.28515625" bestFit="1" customWidth="1"/>
    <col min="1831" max="1831" width="24.85546875" bestFit="1" customWidth="1"/>
    <col min="1832" max="1832" width="35.140625" bestFit="1" customWidth="1"/>
    <col min="1833" max="1833" width="38.7109375" bestFit="1" customWidth="1"/>
    <col min="1834" max="1834" width="36.7109375" bestFit="1" customWidth="1"/>
    <col min="1835" max="1835" width="23.28515625" bestFit="1" customWidth="1"/>
    <col min="1836" max="1836" width="25.140625" bestFit="1" customWidth="1"/>
    <col min="1837" max="1837" width="25.5703125" bestFit="1" customWidth="1"/>
    <col min="1838" max="1838" width="26" bestFit="1" customWidth="1"/>
    <col min="1839" max="1839" width="25.5703125" bestFit="1" customWidth="1"/>
    <col min="1840" max="1840" width="24.42578125" bestFit="1" customWidth="1"/>
    <col min="1841" max="1841" width="23.7109375" bestFit="1" customWidth="1"/>
    <col min="1842" max="1842" width="24.140625" bestFit="1" customWidth="1"/>
    <col min="1843" max="1843" width="22.7109375" bestFit="1" customWidth="1"/>
    <col min="1844" max="1844" width="25.42578125" bestFit="1" customWidth="1"/>
    <col min="1845" max="1845" width="30" bestFit="1" customWidth="1"/>
    <col min="1846" max="1846" width="28.7109375" bestFit="1" customWidth="1"/>
    <col min="1847" max="1847" width="26.7109375" bestFit="1" customWidth="1"/>
    <col min="1848" max="1848" width="28.140625" bestFit="1" customWidth="1"/>
    <col min="1849" max="1849" width="32.140625" bestFit="1" customWidth="1"/>
    <col min="1850" max="1850" width="35.42578125" bestFit="1" customWidth="1"/>
    <col min="1851" max="1851" width="33.85546875" bestFit="1" customWidth="1"/>
    <col min="1852" max="1852" width="24.42578125" bestFit="1" customWidth="1"/>
    <col min="1853" max="1853" width="29.140625" bestFit="1" customWidth="1"/>
    <col min="1854" max="1854" width="25.5703125" bestFit="1" customWidth="1"/>
    <col min="1855" max="1855" width="23.85546875" bestFit="1" customWidth="1"/>
    <col min="1856" max="1856" width="36.42578125" bestFit="1" customWidth="1"/>
    <col min="1857" max="1857" width="25.5703125" bestFit="1" customWidth="1"/>
    <col min="1858" max="1858" width="37.5703125" bestFit="1" customWidth="1"/>
    <col min="1859" max="1859" width="29.85546875" bestFit="1" customWidth="1"/>
    <col min="1860" max="1860" width="27" bestFit="1" customWidth="1"/>
    <col min="1861" max="1861" width="27.140625" bestFit="1" customWidth="1"/>
    <col min="1862" max="1862" width="32.140625" bestFit="1" customWidth="1"/>
    <col min="1863" max="1863" width="36.7109375" bestFit="1" customWidth="1"/>
    <col min="1864" max="1864" width="35.7109375" bestFit="1" customWidth="1"/>
    <col min="1865" max="1865" width="34.7109375" bestFit="1" customWidth="1"/>
    <col min="1866" max="1866" width="40.5703125" bestFit="1" customWidth="1"/>
    <col min="1867" max="1867" width="36.140625" bestFit="1" customWidth="1"/>
    <col min="1868" max="1868" width="32.7109375" bestFit="1" customWidth="1"/>
    <col min="1869" max="1869" width="29.42578125" bestFit="1" customWidth="1"/>
    <col min="1870" max="1870" width="35.5703125" bestFit="1" customWidth="1"/>
    <col min="1871" max="1871" width="30.85546875" bestFit="1" customWidth="1"/>
    <col min="1872" max="1872" width="33.28515625" bestFit="1" customWidth="1"/>
    <col min="1873" max="1873" width="31" bestFit="1" customWidth="1"/>
    <col min="1874" max="1874" width="33.5703125" bestFit="1" customWidth="1"/>
    <col min="1875" max="1875" width="30.28515625" bestFit="1" customWidth="1"/>
    <col min="1876" max="1876" width="36" bestFit="1" customWidth="1"/>
    <col min="1877" max="1877" width="28.5703125" bestFit="1" customWidth="1"/>
    <col min="1878" max="1878" width="33.5703125" bestFit="1" customWidth="1"/>
    <col min="1879" max="1879" width="35.42578125" bestFit="1" customWidth="1"/>
    <col min="1880" max="1881" width="32" bestFit="1" customWidth="1"/>
    <col min="1882" max="1882" width="28.5703125" bestFit="1" customWidth="1"/>
    <col min="1883" max="1883" width="36.85546875" bestFit="1" customWidth="1"/>
    <col min="1884" max="1884" width="37.7109375" bestFit="1" customWidth="1"/>
    <col min="1885" max="1885" width="28.7109375" bestFit="1" customWidth="1"/>
    <col min="1886" max="1886" width="28" bestFit="1" customWidth="1"/>
    <col min="1887" max="1887" width="24.7109375" bestFit="1" customWidth="1"/>
    <col min="1888" max="1888" width="33" bestFit="1" customWidth="1"/>
    <col min="1889" max="1889" width="26.85546875" bestFit="1" customWidth="1"/>
    <col min="1890" max="1890" width="25.42578125" bestFit="1" customWidth="1"/>
    <col min="1891" max="1891" width="32.85546875" bestFit="1" customWidth="1"/>
    <col min="1892" max="1892" width="36" bestFit="1" customWidth="1"/>
    <col min="1893" max="1893" width="37" bestFit="1" customWidth="1"/>
    <col min="1894" max="1894" width="25" bestFit="1" customWidth="1"/>
    <col min="1895" max="1895" width="31.85546875" bestFit="1" customWidth="1"/>
    <col min="1896" max="1896" width="23.42578125" bestFit="1" customWidth="1"/>
    <col min="1897" max="1897" width="24" bestFit="1" customWidth="1"/>
    <col min="1898" max="1898" width="23.7109375" bestFit="1" customWidth="1"/>
    <col min="1899" max="1899" width="31.7109375" bestFit="1" customWidth="1"/>
    <col min="1900" max="1900" width="32.5703125" bestFit="1" customWidth="1"/>
    <col min="1901" max="1901" width="23.85546875" bestFit="1" customWidth="1"/>
    <col min="1902" max="1902" width="21.7109375" bestFit="1" customWidth="1"/>
    <col min="1903" max="1903" width="21.28515625" bestFit="1" customWidth="1"/>
    <col min="1904" max="1904" width="22.42578125" bestFit="1" customWidth="1"/>
    <col min="1905" max="1905" width="26.7109375" bestFit="1" customWidth="1"/>
    <col min="1906" max="1906" width="32.140625" bestFit="1" customWidth="1"/>
    <col min="1907" max="1907" width="25.5703125" bestFit="1" customWidth="1"/>
    <col min="1908" max="1908" width="24" bestFit="1" customWidth="1"/>
    <col min="1909" max="1909" width="31.7109375" bestFit="1" customWidth="1"/>
    <col min="1910" max="1910" width="34.5703125" bestFit="1" customWidth="1"/>
    <col min="1911" max="1911" width="26.42578125" bestFit="1" customWidth="1"/>
    <col min="1912" max="1912" width="35.5703125" bestFit="1" customWidth="1"/>
    <col min="1913" max="1913" width="24.42578125" bestFit="1" customWidth="1"/>
    <col min="1914" max="1914" width="24.85546875" bestFit="1" customWidth="1"/>
    <col min="1915" max="1915" width="34" bestFit="1" customWidth="1"/>
    <col min="1916" max="1916" width="35.5703125" bestFit="1" customWidth="1"/>
    <col min="1917" max="1917" width="36.85546875" bestFit="1" customWidth="1"/>
    <col min="1918" max="1918" width="37.42578125" bestFit="1" customWidth="1"/>
    <col min="1919" max="1919" width="31.140625" bestFit="1" customWidth="1"/>
    <col min="1920" max="1920" width="34.28515625" bestFit="1" customWidth="1"/>
    <col min="1921" max="1921" width="37" bestFit="1" customWidth="1"/>
    <col min="1922" max="1922" width="35.28515625" bestFit="1" customWidth="1"/>
    <col min="1923" max="1923" width="30.85546875" bestFit="1" customWidth="1"/>
    <col min="1924" max="1924" width="28.28515625" bestFit="1" customWidth="1"/>
    <col min="1925" max="1925" width="48.42578125" bestFit="1" customWidth="1"/>
    <col min="1926" max="1926" width="32.5703125" bestFit="1" customWidth="1"/>
    <col min="1927" max="1927" width="33.42578125" bestFit="1" customWidth="1"/>
    <col min="1928" max="1928" width="38.42578125" bestFit="1" customWidth="1"/>
    <col min="1929" max="1929" width="33.28515625" bestFit="1" customWidth="1"/>
    <col min="1930" max="1930" width="30.140625" bestFit="1" customWidth="1"/>
    <col min="1931" max="1931" width="26" bestFit="1" customWidth="1"/>
    <col min="1932" max="1932" width="36.28515625" bestFit="1" customWidth="1"/>
    <col min="1933" max="1933" width="38.85546875" bestFit="1" customWidth="1"/>
    <col min="1934" max="1934" width="39.5703125" bestFit="1" customWidth="1"/>
    <col min="1935" max="1935" width="39.140625" bestFit="1" customWidth="1"/>
    <col min="1936" max="1936" width="24.85546875" bestFit="1" customWidth="1"/>
    <col min="1937" max="1937" width="38" bestFit="1" customWidth="1"/>
    <col min="1938" max="1939" width="36" bestFit="1" customWidth="1"/>
    <col min="1940" max="1940" width="33.7109375" bestFit="1" customWidth="1"/>
    <col min="1941" max="1941" width="35.85546875" bestFit="1" customWidth="1"/>
    <col min="1942" max="1942" width="31.7109375" bestFit="1" customWidth="1"/>
    <col min="1943" max="1943" width="34.28515625" bestFit="1" customWidth="1"/>
    <col min="1944" max="1944" width="27.5703125" bestFit="1" customWidth="1"/>
    <col min="1945" max="1945" width="34.5703125" bestFit="1" customWidth="1"/>
    <col min="1946" max="1946" width="28.5703125" bestFit="1" customWidth="1"/>
    <col min="1947" max="1947" width="25.28515625" bestFit="1" customWidth="1"/>
    <col min="1948" max="1948" width="27.42578125" bestFit="1" customWidth="1"/>
    <col min="1949" max="1949" width="28.85546875" bestFit="1" customWidth="1"/>
    <col min="1950" max="1950" width="34.7109375" bestFit="1" customWidth="1"/>
    <col min="1951" max="1951" width="37.140625" bestFit="1" customWidth="1"/>
    <col min="1952" max="1952" width="39.85546875" bestFit="1" customWidth="1"/>
    <col min="1953" max="1953" width="35.28515625" bestFit="1" customWidth="1"/>
    <col min="1954" max="1954" width="26.5703125" bestFit="1" customWidth="1"/>
    <col min="1955" max="1955" width="26.42578125" bestFit="1" customWidth="1"/>
    <col min="1956" max="1956" width="35.140625" bestFit="1" customWidth="1"/>
    <col min="1957" max="1957" width="35.28515625" bestFit="1" customWidth="1"/>
    <col min="1958" max="1958" width="27.7109375" bestFit="1" customWidth="1"/>
    <col min="1959" max="1959" width="35.28515625" bestFit="1" customWidth="1"/>
    <col min="1960" max="1960" width="34.5703125" bestFit="1" customWidth="1"/>
    <col min="1961" max="1961" width="32.7109375" bestFit="1" customWidth="1"/>
    <col min="1962" max="1962" width="35.140625" bestFit="1" customWidth="1"/>
    <col min="1963" max="1963" width="25.42578125" bestFit="1" customWidth="1"/>
    <col min="1964" max="1964" width="42.42578125" bestFit="1" customWidth="1"/>
    <col min="1965" max="1965" width="26.140625" bestFit="1" customWidth="1"/>
    <col min="1966" max="1966" width="27" bestFit="1" customWidth="1"/>
    <col min="1967" max="1967" width="28.42578125" bestFit="1" customWidth="1"/>
    <col min="1968" max="1968" width="35.42578125" bestFit="1" customWidth="1"/>
    <col min="1969" max="1969" width="35.5703125" bestFit="1" customWidth="1"/>
    <col min="1970" max="1970" width="35.42578125" bestFit="1" customWidth="1"/>
    <col min="1971" max="1971" width="26" bestFit="1" customWidth="1"/>
    <col min="1972" max="1972" width="27.28515625" bestFit="1" customWidth="1"/>
    <col min="1973" max="1973" width="27.85546875" bestFit="1" customWidth="1"/>
    <col min="1974" max="1974" width="31.85546875" bestFit="1" customWidth="1"/>
    <col min="1975" max="1975" width="26.42578125" bestFit="1" customWidth="1"/>
    <col min="1976" max="1976" width="32" bestFit="1" customWidth="1"/>
    <col min="1977" max="1977" width="29.28515625" bestFit="1" customWidth="1"/>
    <col min="1978" max="1978" width="28" bestFit="1" customWidth="1"/>
    <col min="1979" max="1979" width="41.28515625" bestFit="1" customWidth="1"/>
    <col min="1980" max="1980" width="29.28515625" bestFit="1" customWidth="1"/>
    <col min="1981" max="1981" width="25.42578125" bestFit="1" customWidth="1"/>
    <col min="1982" max="1982" width="26.5703125" bestFit="1" customWidth="1"/>
    <col min="1983" max="1983" width="35.7109375" bestFit="1" customWidth="1"/>
    <col min="1984" max="1984" width="26" bestFit="1" customWidth="1"/>
    <col min="1985" max="1985" width="28.5703125" bestFit="1" customWidth="1"/>
    <col min="1986" max="1986" width="36" bestFit="1" customWidth="1"/>
    <col min="1987" max="1987" width="36.85546875" bestFit="1" customWidth="1"/>
    <col min="1988" max="1988" width="35.42578125" bestFit="1" customWidth="1"/>
    <col min="1989" max="1989" width="26" bestFit="1" customWidth="1"/>
    <col min="1990" max="1990" width="34.85546875" bestFit="1" customWidth="1"/>
    <col min="1991" max="1991" width="40.140625" bestFit="1" customWidth="1"/>
    <col min="1992" max="1992" width="36.85546875" bestFit="1" customWidth="1"/>
    <col min="1993" max="1993" width="36.28515625" bestFit="1" customWidth="1"/>
    <col min="1994" max="1994" width="31.5703125" bestFit="1" customWidth="1"/>
    <col min="1995" max="1995" width="34.140625" bestFit="1" customWidth="1"/>
    <col min="1996" max="1996" width="37.85546875" bestFit="1" customWidth="1"/>
    <col min="1997" max="1997" width="40" bestFit="1" customWidth="1"/>
    <col min="1998" max="1998" width="34" bestFit="1" customWidth="1"/>
    <col min="1999" max="1999" width="37.42578125" bestFit="1" customWidth="1"/>
    <col min="2000" max="2000" width="33.5703125" bestFit="1" customWidth="1"/>
    <col min="2001" max="2001" width="27.85546875" bestFit="1" customWidth="1"/>
    <col min="2002" max="2002" width="29.42578125" bestFit="1" customWidth="1"/>
    <col min="2003" max="2003" width="27.7109375" bestFit="1" customWidth="1"/>
    <col min="2004" max="2004" width="25.28515625" bestFit="1" customWidth="1"/>
    <col min="2005" max="2005" width="23.42578125" bestFit="1" customWidth="1"/>
    <col min="2006" max="2006" width="35.42578125" bestFit="1" customWidth="1"/>
    <col min="2007" max="2007" width="38" bestFit="1" customWidth="1"/>
    <col min="2008" max="2008" width="32.5703125" bestFit="1" customWidth="1"/>
    <col min="2009" max="2009" width="30.5703125" bestFit="1" customWidth="1"/>
    <col min="2010" max="2010" width="22.7109375" bestFit="1" customWidth="1"/>
    <col min="2011" max="2011" width="34.7109375" bestFit="1" customWidth="1"/>
    <col min="2012" max="2012" width="35.85546875" bestFit="1" customWidth="1"/>
    <col min="2013" max="2013" width="33.28515625" bestFit="1" customWidth="1"/>
    <col min="2014" max="2014" width="37.5703125" bestFit="1" customWidth="1"/>
    <col min="2015" max="2015" width="34.85546875" bestFit="1" customWidth="1"/>
    <col min="2016" max="2016" width="39.140625" bestFit="1" customWidth="1"/>
    <col min="2017" max="2017" width="34.28515625" bestFit="1" customWidth="1"/>
    <col min="2018" max="2018" width="33.85546875" bestFit="1" customWidth="1"/>
    <col min="2019" max="2019" width="38.42578125" bestFit="1" customWidth="1"/>
    <col min="2020" max="2020" width="36" bestFit="1" customWidth="1"/>
    <col min="2021" max="2021" width="31.140625" bestFit="1" customWidth="1"/>
    <col min="2022" max="2022" width="38.7109375" bestFit="1" customWidth="1"/>
    <col min="2023" max="2023" width="25.5703125" bestFit="1" customWidth="1"/>
    <col min="2024" max="2024" width="33.85546875" bestFit="1" customWidth="1"/>
    <col min="2025" max="2025" width="30.7109375" bestFit="1" customWidth="1"/>
    <col min="2026" max="2026" width="33.140625" bestFit="1" customWidth="1"/>
    <col min="2027" max="2027" width="37.5703125" bestFit="1" customWidth="1"/>
    <col min="2028" max="2028" width="28.85546875" bestFit="1" customWidth="1"/>
    <col min="2029" max="2029" width="29.42578125" bestFit="1" customWidth="1"/>
    <col min="2030" max="2030" width="25.5703125" bestFit="1" customWidth="1"/>
    <col min="2031" max="2031" width="28.7109375" bestFit="1" customWidth="1"/>
    <col min="2032" max="2032" width="30.140625" bestFit="1" customWidth="1"/>
    <col min="2033" max="2033" width="27" bestFit="1" customWidth="1"/>
    <col min="2034" max="2034" width="29.7109375" bestFit="1" customWidth="1"/>
    <col min="2035" max="2035" width="26.7109375" bestFit="1" customWidth="1"/>
    <col min="2036" max="2036" width="29.140625" bestFit="1" customWidth="1"/>
    <col min="2037" max="2037" width="32.28515625" bestFit="1" customWidth="1"/>
    <col min="2038" max="2038" width="28.85546875" bestFit="1" customWidth="1"/>
    <col min="2039" max="2039" width="28.7109375" bestFit="1" customWidth="1"/>
    <col min="2040" max="2040" width="28.42578125" bestFit="1" customWidth="1"/>
    <col min="2041" max="2041" width="39" bestFit="1" customWidth="1"/>
    <col min="2042" max="2042" width="27.42578125" bestFit="1" customWidth="1"/>
    <col min="2043" max="2043" width="30.140625" bestFit="1" customWidth="1"/>
    <col min="2044" max="2044" width="25.5703125" bestFit="1" customWidth="1"/>
    <col min="2045" max="2045" width="28.28515625" bestFit="1" customWidth="1"/>
    <col min="2046" max="2046" width="36.140625" bestFit="1" customWidth="1"/>
    <col min="2047" max="2047" width="29.85546875" bestFit="1" customWidth="1"/>
    <col min="2048" max="2048" width="41.85546875" bestFit="1" customWidth="1"/>
    <col min="2049" max="2049" width="31" bestFit="1" customWidth="1"/>
    <col min="2050" max="2050" width="28" bestFit="1" customWidth="1"/>
    <col min="2051" max="2051" width="38.42578125" bestFit="1" customWidth="1"/>
    <col min="2052" max="2052" width="38" bestFit="1" customWidth="1"/>
    <col min="2053" max="2053" width="27.28515625" bestFit="1" customWidth="1"/>
    <col min="2054" max="2054" width="24.85546875" bestFit="1" customWidth="1"/>
    <col min="2055" max="2055" width="24.28515625" bestFit="1" customWidth="1"/>
    <col min="2056" max="2056" width="25.140625" bestFit="1" customWidth="1"/>
    <col min="2057" max="2057" width="20.42578125" bestFit="1" customWidth="1"/>
    <col min="2058" max="2058" width="25.42578125" bestFit="1" customWidth="1"/>
    <col min="2059" max="2059" width="23.42578125" bestFit="1" customWidth="1"/>
    <col min="2060" max="2060" width="22.28515625" bestFit="1" customWidth="1"/>
    <col min="2061" max="2061" width="24.5703125" bestFit="1" customWidth="1"/>
    <col min="2062" max="2062" width="38.140625" bestFit="1" customWidth="1"/>
    <col min="2063" max="2063" width="23.85546875" bestFit="1" customWidth="1"/>
    <col min="2064" max="2064" width="21.28515625" bestFit="1" customWidth="1"/>
    <col min="2065" max="2065" width="21.85546875" bestFit="1" customWidth="1"/>
    <col min="2066" max="2066" width="24.140625" bestFit="1" customWidth="1"/>
    <col min="2067" max="2067" width="25.7109375" bestFit="1" customWidth="1"/>
    <col min="2068" max="2068" width="24.42578125" bestFit="1" customWidth="1"/>
    <col min="2069" max="2069" width="33.85546875" bestFit="1" customWidth="1"/>
    <col min="2070" max="2070" width="23.5703125" bestFit="1" customWidth="1"/>
    <col min="2071" max="2071" width="23.7109375" bestFit="1" customWidth="1"/>
    <col min="2072" max="2072" width="20.28515625" bestFit="1" customWidth="1"/>
    <col min="2073" max="2073" width="25.28515625" bestFit="1" customWidth="1"/>
    <col min="2074" max="2074" width="23.85546875" bestFit="1" customWidth="1"/>
    <col min="2075" max="2075" width="25.28515625" bestFit="1" customWidth="1"/>
    <col min="2076" max="2076" width="25.140625" bestFit="1" customWidth="1"/>
    <col min="2077" max="2077" width="32.42578125" bestFit="1" customWidth="1"/>
    <col min="2078" max="2078" width="24.5703125" bestFit="1" customWidth="1"/>
    <col min="2079" max="2079" width="24" bestFit="1" customWidth="1"/>
    <col min="2080" max="2080" width="23.42578125" bestFit="1" customWidth="1"/>
    <col min="2081" max="2081" width="33.5703125" bestFit="1" customWidth="1"/>
    <col min="2082" max="2082" width="35.28515625" bestFit="1" customWidth="1"/>
    <col min="2083" max="2083" width="24.85546875" bestFit="1" customWidth="1"/>
    <col min="2084" max="2084" width="20.42578125" bestFit="1" customWidth="1"/>
    <col min="2085" max="2085" width="24.42578125" bestFit="1" customWidth="1"/>
    <col min="2086" max="2086" width="33.5703125" bestFit="1" customWidth="1"/>
    <col min="2087" max="2087" width="33.85546875" bestFit="1" customWidth="1"/>
    <col min="2088" max="2088" width="24" bestFit="1" customWidth="1"/>
    <col min="2089" max="2089" width="25.28515625" bestFit="1" customWidth="1"/>
    <col min="2090" max="2090" width="21.5703125" bestFit="1" customWidth="1"/>
    <col min="2091" max="2091" width="32.5703125" bestFit="1" customWidth="1"/>
    <col min="2092" max="2092" width="25.140625" bestFit="1" customWidth="1"/>
    <col min="2093" max="2093" width="21.7109375" bestFit="1" customWidth="1"/>
    <col min="2094" max="2094" width="43.85546875" bestFit="1" customWidth="1"/>
    <col min="2095" max="2095" width="36.7109375" bestFit="1" customWidth="1"/>
    <col min="2096" max="2096" width="35.42578125" bestFit="1" customWidth="1"/>
    <col min="2097" max="2097" width="32.42578125" bestFit="1" customWidth="1"/>
    <col min="2098" max="2098" width="25" bestFit="1" customWidth="1"/>
    <col min="2099" max="2099" width="27.7109375" bestFit="1" customWidth="1"/>
    <col min="2100" max="2100" width="24.85546875" bestFit="1" customWidth="1"/>
    <col min="2101" max="2101" width="22.85546875" bestFit="1" customWidth="1"/>
    <col min="2102" max="2102" width="25.5703125" bestFit="1" customWidth="1"/>
    <col min="2103" max="2103" width="26.5703125" bestFit="1" customWidth="1"/>
    <col min="2104" max="2104" width="37.140625" bestFit="1" customWidth="1"/>
    <col min="2105" max="2105" width="23.85546875" bestFit="1" customWidth="1"/>
    <col min="2106" max="2106" width="31.140625" bestFit="1" customWidth="1"/>
    <col min="2107" max="2107" width="23.5703125" bestFit="1" customWidth="1"/>
    <col min="2108" max="2108" width="24.28515625" bestFit="1" customWidth="1"/>
    <col min="2109" max="2109" width="26" bestFit="1" customWidth="1"/>
    <col min="2110" max="2110" width="21.85546875" bestFit="1" customWidth="1"/>
    <col min="2111" max="2111" width="22.28515625" bestFit="1" customWidth="1"/>
    <col min="2112" max="2112" width="36.7109375" bestFit="1" customWidth="1"/>
    <col min="2113" max="2113" width="34.28515625" bestFit="1" customWidth="1"/>
    <col min="2114" max="2114" width="24.140625" bestFit="1" customWidth="1"/>
    <col min="2115" max="2115" width="36" bestFit="1" customWidth="1"/>
    <col min="2116" max="2116" width="36.28515625" bestFit="1" customWidth="1"/>
    <col min="2117" max="2117" width="36.42578125" bestFit="1" customWidth="1"/>
    <col min="2118" max="2118" width="38.7109375" bestFit="1" customWidth="1"/>
    <col min="2119" max="2119" width="23.28515625" bestFit="1" customWidth="1"/>
    <col min="2120" max="2120" width="31.85546875" bestFit="1" customWidth="1"/>
    <col min="2121" max="2121" width="32.140625" bestFit="1" customWidth="1"/>
    <col min="2122" max="2122" width="34.5703125" bestFit="1" customWidth="1"/>
    <col min="2123" max="2123" width="26.140625" bestFit="1" customWidth="1"/>
    <col min="2124" max="2124" width="28.28515625" bestFit="1" customWidth="1"/>
    <col min="2125" max="2125" width="24.7109375" bestFit="1" customWidth="1"/>
    <col min="2126" max="2126" width="29.5703125" bestFit="1" customWidth="1"/>
    <col min="2127" max="2127" width="34.5703125" bestFit="1" customWidth="1"/>
    <col min="2128" max="2128" width="36.42578125" bestFit="1" customWidth="1"/>
    <col min="2129" max="2129" width="24.5703125" bestFit="1" customWidth="1"/>
    <col min="2130" max="2130" width="26" bestFit="1" customWidth="1"/>
    <col min="2131" max="2131" width="35.5703125" bestFit="1" customWidth="1"/>
    <col min="2132" max="2132" width="24.5703125" bestFit="1" customWidth="1"/>
    <col min="2133" max="2133" width="24" bestFit="1" customWidth="1"/>
    <col min="2134" max="2134" width="34.85546875" bestFit="1" customWidth="1"/>
    <col min="2135" max="2135" width="35.85546875" bestFit="1" customWidth="1"/>
    <col min="2136" max="2136" width="37.42578125" bestFit="1" customWidth="1"/>
    <col min="2137" max="2137" width="35" bestFit="1" customWidth="1"/>
    <col min="2138" max="2138" width="32.7109375" bestFit="1" customWidth="1"/>
    <col min="2139" max="2139" width="35.42578125" bestFit="1" customWidth="1"/>
    <col min="2140" max="2140" width="38.140625" bestFit="1" customWidth="1"/>
    <col min="2141" max="2141" width="27" bestFit="1" customWidth="1"/>
    <col min="2142" max="2142" width="38.140625" bestFit="1" customWidth="1"/>
    <col min="2143" max="2143" width="28.85546875" bestFit="1" customWidth="1"/>
    <col min="2144" max="2144" width="35.42578125" bestFit="1" customWidth="1"/>
    <col min="2145" max="2145" width="22.28515625" bestFit="1" customWidth="1"/>
    <col min="2146" max="2146" width="36.85546875" bestFit="1" customWidth="1"/>
    <col min="2147" max="2147" width="22.85546875" bestFit="1" customWidth="1"/>
    <col min="2148" max="2148" width="22.28515625" bestFit="1" customWidth="1"/>
    <col min="2149" max="2149" width="21.85546875" bestFit="1" customWidth="1"/>
    <col min="2150" max="2150" width="33.140625" bestFit="1" customWidth="1"/>
    <col min="2151" max="2151" width="30" bestFit="1" customWidth="1"/>
    <col min="2152" max="2152" width="36.140625" bestFit="1" customWidth="1"/>
    <col min="2153" max="2153" width="26.7109375" bestFit="1" customWidth="1"/>
    <col min="2154" max="2154" width="26.42578125" bestFit="1" customWidth="1"/>
    <col min="2155" max="2155" width="36.28515625" bestFit="1" customWidth="1"/>
    <col min="2156" max="2156" width="25.42578125" bestFit="1" customWidth="1"/>
    <col min="2157" max="2157" width="22.7109375" bestFit="1" customWidth="1"/>
    <col min="2158" max="2158" width="26.85546875" bestFit="1" customWidth="1"/>
    <col min="2159" max="2159" width="26.42578125" bestFit="1" customWidth="1"/>
    <col min="2160" max="2160" width="22.42578125" bestFit="1" customWidth="1"/>
    <col min="2161" max="2161" width="23.140625" bestFit="1" customWidth="1"/>
    <col min="2162" max="2162" width="22.7109375" bestFit="1" customWidth="1"/>
    <col min="2163" max="2163" width="23.140625" bestFit="1" customWidth="1"/>
    <col min="2164" max="2164" width="25.5703125" bestFit="1" customWidth="1"/>
    <col min="2165" max="2165" width="22.28515625" bestFit="1" customWidth="1"/>
    <col min="2166" max="2166" width="24.140625" bestFit="1" customWidth="1"/>
    <col min="2167" max="2167" width="23.28515625" bestFit="1" customWidth="1"/>
    <col min="2168" max="2168" width="20.85546875" bestFit="1" customWidth="1"/>
    <col min="2169" max="2169" width="37.7109375" bestFit="1" customWidth="1"/>
    <col min="2170" max="2170" width="34" bestFit="1" customWidth="1"/>
    <col min="2171" max="2171" width="30.85546875" bestFit="1" customWidth="1"/>
    <col min="2172" max="2172" width="35" bestFit="1" customWidth="1"/>
    <col min="2173" max="2173" width="32.42578125" bestFit="1" customWidth="1"/>
    <col min="2174" max="2174" width="23.42578125" bestFit="1" customWidth="1"/>
    <col min="2175" max="2175" width="26.140625" bestFit="1" customWidth="1"/>
    <col min="2176" max="2176" width="27" bestFit="1" customWidth="1"/>
    <col min="2177" max="2177" width="27.140625" bestFit="1" customWidth="1"/>
    <col min="2178" max="2178" width="25.28515625" bestFit="1" customWidth="1"/>
    <col min="2179" max="2179" width="42.5703125" bestFit="1" customWidth="1"/>
    <col min="2180" max="2180" width="25.42578125" bestFit="1" customWidth="1"/>
    <col min="2181" max="2182" width="25" bestFit="1" customWidth="1"/>
    <col min="2183" max="2183" width="24" bestFit="1" customWidth="1"/>
    <col min="2184" max="2184" width="22" bestFit="1" customWidth="1"/>
    <col min="2185" max="2185" width="23.7109375" bestFit="1" customWidth="1"/>
    <col min="2186" max="2186" width="30.140625" bestFit="1" customWidth="1"/>
    <col min="2187" max="2187" width="23.28515625" bestFit="1" customWidth="1"/>
    <col min="2188" max="2188" width="31.85546875" bestFit="1" customWidth="1"/>
    <col min="2189" max="2189" width="33.5703125" bestFit="1" customWidth="1"/>
    <col min="2190" max="2190" width="24.7109375" bestFit="1" customWidth="1"/>
    <col min="2191" max="2191" width="23.5703125" bestFit="1" customWidth="1"/>
    <col min="2192" max="2192" width="23.85546875" bestFit="1" customWidth="1"/>
    <col min="2193" max="2193" width="25.85546875" bestFit="1" customWidth="1"/>
    <col min="2194" max="2194" width="35.5703125" bestFit="1" customWidth="1"/>
    <col min="2195" max="2195" width="26.42578125" bestFit="1" customWidth="1"/>
    <col min="2196" max="2196" width="25" bestFit="1" customWidth="1"/>
    <col min="2197" max="2197" width="24.28515625" bestFit="1" customWidth="1"/>
    <col min="2198" max="2198" width="29.85546875" bestFit="1" customWidth="1"/>
    <col min="2199" max="2199" width="25.5703125" bestFit="1" customWidth="1"/>
    <col min="2200" max="2200" width="21.85546875" bestFit="1" customWidth="1"/>
    <col min="2201" max="2201" width="25.7109375" bestFit="1" customWidth="1"/>
    <col min="2202" max="2202" width="23.42578125" bestFit="1" customWidth="1"/>
    <col min="2203" max="2203" width="25.140625" bestFit="1" customWidth="1"/>
    <col min="2204" max="2204" width="26" bestFit="1" customWidth="1"/>
    <col min="2205" max="2205" width="23.85546875" bestFit="1" customWidth="1"/>
    <col min="2206" max="2206" width="22.42578125" bestFit="1" customWidth="1"/>
    <col min="2207" max="2207" width="23.28515625" bestFit="1" customWidth="1"/>
    <col min="2208" max="2208" width="22.140625" bestFit="1" customWidth="1"/>
    <col min="2209" max="2209" width="27.42578125" bestFit="1" customWidth="1"/>
    <col min="2210" max="2210" width="23.85546875" bestFit="1" customWidth="1"/>
    <col min="2211" max="2211" width="35.7109375" bestFit="1" customWidth="1"/>
    <col min="2212" max="2212" width="34.42578125" bestFit="1" customWidth="1"/>
    <col min="2213" max="2213" width="34.7109375" bestFit="1" customWidth="1"/>
    <col min="2214" max="2214" width="39.5703125" bestFit="1" customWidth="1"/>
    <col min="2215" max="2215" width="34.85546875" bestFit="1" customWidth="1"/>
    <col min="2216" max="2216" width="34.5703125" bestFit="1" customWidth="1"/>
    <col min="2217" max="2217" width="33.140625" bestFit="1" customWidth="1"/>
    <col min="2218" max="2218" width="24.85546875" bestFit="1" customWidth="1"/>
    <col min="2219" max="2219" width="28" bestFit="1" customWidth="1"/>
    <col min="2220" max="2220" width="26.7109375" bestFit="1" customWidth="1"/>
    <col min="2221" max="2221" width="26.140625" bestFit="1" customWidth="1"/>
    <col min="2222" max="2222" width="27.7109375" bestFit="1" customWidth="1"/>
    <col min="2223" max="2223" width="23.85546875" bestFit="1" customWidth="1"/>
    <col min="2224" max="2224" width="21.28515625" bestFit="1" customWidth="1"/>
    <col min="2225" max="2225" width="31.7109375" bestFit="1" customWidth="1"/>
    <col min="2226" max="2226" width="21" bestFit="1" customWidth="1"/>
    <col min="2227" max="2227" width="28.42578125" bestFit="1" customWidth="1"/>
    <col min="2228" max="2228" width="24.28515625" bestFit="1" customWidth="1"/>
    <col min="2229" max="2229" width="24.42578125" bestFit="1" customWidth="1"/>
    <col min="2230" max="2230" width="34.7109375" bestFit="1" customWidth="1"/>
    <col min="2231" max="2231" width="33" bestFit="1" customWidth="1"/>
    <col min="2232" max="2232" width="24" bestFit="1" customWidth="1"/>
    <col min="2233" max="2233" width="31.7109375" bestFit="1" customWidth="1"/>
    <col min="2234" max="2234" width="21.28515625" bestFit="1" customWidth="1"/>
    <col min="2235" max="2235" width="24.7109375" bestFit="1" customWidth="1"/>
    <col min="2236" max="2236" width="23.7109375" bestFit="1" customWidth="1"/>
    <col min="2237" max="2237" width="26" bestFit="1" customWidth="1"/>
    <col min="2238" max="2238" width="25" bestFit="1" customWidth="1"/>
    <col min="2239" max="2239" width="27.7109375" bestFit="1" customWidth="1"/>
    <col min="2240" max="2240" width="30.7109375" bestFit="1" customWidth="1"/>
    <col min="2241" max="2241" width="37.5703125" bestFit="1" customWidth="1"/>
    <col min="2242" max="2242" width="25.5703125" bestFit="1" customWidth="1"/>
    <col min="2243" max="2243" width="21.5703125" bestFit="1" customWidth="1"/>
    <col min="2244" max="2244" width="31.7109375" bestFit="1" customWidth="1"/>
    <col min="2245" max="2245" width="35.85546875" bestFit="1" customWidth="1"/>
    <col min="2246" max="2246" width="23.140625" bestFit="1" customWidth="1"/>
    <col min="2247" max="2247" width="22.5703125" bestFit="1" customWidth="1"/>
    <col min="2248" max="2248" width="23.42578125" bestFit="1" customWidth="1"/>
    <col min="2249" max="2249" width="23.28515625" bestFit="1" customWidth="1"/>
    <col min="2250" max="2250" width="23.85546875" bestFit="1" customWidth="1"/>
    <col min="2251" max="2251" width="23.42578125" bestFit="1" customWidth="1"/>
    <col min="2252" max="2252" width="23" bestFit="1" customWidth="1"/>
    <col min="2253" max="2253" width="32.5703125" bestFit="1" customWidth="1"/>
    <col min="2254" max="2254" width="37.42578125" bestFit="1" customWidth="1"/>
    <col min="2255" max="2255" width="25.140625" bestFit="1" customWidth="1"/>
    <col min="2256" max="2256" width="21.28515625" bestFit="1" customWidth="1"/>
    <col min="2257" max="2257" width="28.5703125" bestFit="1" customWidth="1"/>
    <col min="2258" max="2258" width="27.140625" bestFit="1" customWidth="1"/>
    <col min="2259" max="2259" width="21.7109375" bestFit="1" customWidth="1"/>
    <col min="2260" max="2260" width="28.7109375" bestFit="1" customWidth="1"/>
    <col min="2261" max="2261" width="25" bestFit="1" customWidth="1"/>
    <col min="2262" max="2262" width="22.5703125" bestFit="1" customWidth="1"/>
    <col min="2263" max="2263" width="28.42578125" bestFit="1" customWidth="1"/>
    <col min="2264" max="2264" width="25.85546875" bestFit="1" customWidth="1"/>
    <col min="2265" max="2265" width="31.85546875" bestFit="1" customWidth="1"/>
    <col min="2266" max="2266" width="34.42578125" bestFit="1" customWidth="1"/>
    <col min="2267" max="2267" width="24.5703125" bestFit="1" customWidth="1"/>
    <col min="2268" max="2268" width="24.7109375" bestFit="1" customWidth="1"/>
    <col min="2269" max="2269" width="34.42578125" bestFit="1" customWidth="1"/>
    <col min="2270" max="2270" width="34.5703125" bestFit="1" customWidth="1"/>
    <col min="2271" max="2271" width="26.140625" bestFit="1" customWidth="1"/>
    <col min="2272" max="2272" width="24.7109375" bestFit="1" customWidth="1"/>
    <col min="2273" max="2273" width="21" bestFit="1" customWidth="1"/>
    <col min="2274" max="2274" width="22.7109375" bestFit="1" customWidth="1"/>
    <col min="2275" max="2275" width="22.85546875" bestFit="1" customWidth="1"/>
    <col min="2276" max="2276" width="22" bestFit="1" customWidth="1"/>
    <col min="2277" max="2278" width="25.5703125" bestFit="1" customWidth="1"/>
    <col min="2279" max="2279" width="29.140625" bestFit="1" customWidth="1"/>
    <col min="2280" max="2280" width="35.85546875" bestFit="1" customWidth="1"/>
    <col min="2281" max="2281" width="33.42578125" bestFit="1" customWidth="1"/>
    <col min="2282" max="2282" width="33.28515625" bestFit="1" customWidth="1"/>
    <col min="2283" max="2284" width="32.5703125" bestFit="1" customWidth="1"/>
    <col min="2285" max="2285" width="31.140625" bestFit="1" customWidth="1"/>
    <col min="2286" max="2286" width="33.5703125" bestFit="1" customWidth="1"/>
    <col min="2287" max="2287" width="24.5703125" bestFit="1" customWidth="1"/>
    <col min="2288" max="2288" width="25.7109375" bestFit="1" customWidth="1"/>
    <col min="2289" max="2289" width="27.42578125" bestFit="1" customWidth="1"/>
    <col min="2290" max="2290" width="25.7109375" bestFit="1" customWidth="1"/>
    <col min="2291" max="2291" width="40.85546875" bestFit="1" customWidth="1"/>
    <col min="2292" max="2292" width="34" bestFit="1" customWidth="1"/>
    <col min="2293" max="2293" width="35.7109375" bestFit="1" customWidth="1"/>
    <col min="2294" max="2294" width="31" bestFit="1" customWidth="1"/>
    <col min="2295" max="2295" width="28.7109375" bestFit="1" customWidth="1"/>
    <col min="2296" max="2296" width="25.7109375" bestFit="1" customWidth="1"/>
    <col min="2297" max="2297" width="25.5703125" bestFit="1" customWidth="1"/>
    <col min="2298" max="2298" width="24.28515625" bestFit="1" customWidth="1"/>
    <col min="2299" max="2299" width="24.42578125" bestFit="1" customWidth="1"/>
    <col min="2300" max="2300" width="33.85546875" bestFit="1" customWidth="1"/>
    <col min="2301" max="2301" width="24.85546875" bestFit="1" customWidth="1"/>
    <col min="2302" max="2302" width="24.7109375" bestFit="1" customWidth="1"/>
    <col min="2303" max="2303" width="25.140625" bestFit="1" customWidth="1"/>
    <col min="2304" max="2304" width="29.28515625" bestFit="1" customWidth="1"/>
    <col min="2305" max="2305" width="37.85546875" bestFit="1" customWidth="1"/>
    <col min="2306" max="2306" width="35.140625" bestFit="1" customWidth="1"/>
    <col min="2307" max="2307" width="35.7109375" bestFit="1" customWidth="1"/>
    <col min="2308" max="2308" width="36" bestFit="1" customWidth="1"/>
    <col min="2309" max="2309" width="23.5703125" bestFit="1" customWidth="1"/>
    <col min="2310" max="2310" width="25.7109375" bestFit="1" customWidth="1"/>
    <col min="2311" max="2311" width="25.42578125" bestFit="1" customWidth="1"/>
    <col min="2312" max="2312" width="36.42578125" bestFit="1" customWidth="1"/>
    <col min="2313" max="2313" width="27.85546875" bestFit="1" customWidth="1"/>
    <col min="2314" max="2314" width="34.7109375" bestFit="1" customWidth="1"/>
    <col min="2315" max="2315" width="26" bestFit="1" customWidth="1"/>
    <col min="2316" max="2316" width="36.7109375" bestFit="1" customWidth="1"/>
    <col min="2317" max="2317" width="23.7109375" bestFit="1" customWidth="1"/>
    <col min="2318" max="2318" width="25.5703125" bestFit="1" customWidth="1"/>
    <col min="2319" max="2319" width="27.85546875" bestFit="1" customWidth="1"/>
    <col min="2320" max="2320" width="28.42578125" bestFit="1" customWidth="1"/>
    <col min="2321" max="2321" width="26.5703125" bestFit="1" customWidth="1"/>
    <col min="2322" max="2322" width="26.85546875" bestFit="1" customWidth="1"/>
    <col min="2323" max="2323" width="25.7109375" bestFit="1" customWidth="1"/>
    <col min="2324" max="2324" width="26.5703125" bestFit="1" customWidth="1"/>
    <col min="2325" max="2325" width="25.140625" bestFit="1" customWidth="1"/>
    <col min="2326" max="2326" width="23.7109375" bestFit="1" customWidth="1"/>
    <col min="2327" max="2327" width="25" bestFit="1" customWidth="1"/>
    <col min="2328" max="2328" width="24.140625" bestFit="1" customWidth="1"/>
    <col min="2329" max="2329" width="35.85546875" bestFit="1" customWidth="1"/>
    <col min="2330" max="2330" width="30.5703125" bestFit="1" customWidth="1"/>
    <col min="2331" max="2331" width="37.5703125" bestFit="1" customWidth="1"/>
    <col min="2332" max="2332" width="23.85546875" bestFit="1" customWidth="1"/>
    <col min="2333" max="2333" width="22" bestFit="1" customWidth="1"/>
    <col min="2334" max="2334" width="23" bestFit="1" customWidth="1"/>
    <col min="2335" max="2335" width="26.140625" bestFit="1" customWidth="1"/>
    <col min="2336" max="2336" width="24.5703125" bestFit="1" customWidth="1"/>
    <col min="2337" max="2337" width="35.140625" bestFit="1" customWidth="1"/>
    <col min="2338" max="2338" width="26.140625" bestFit="1" customWidth="1"/>
    <col min="2339" max="2339" width="32.7109375" bestFit="1" customWidth="1"/>
    <col min="2340" max="2340" width="25.140625" bestFit="1" customWidth="1"/>
    <col min="2341" max="2341" width="26.7109375" bestFit="1" customWidth="1"/>
    <col min="2342" max="2342" width="23.42578125" bestFit="1" customWidth="1"/>
    <col min="2343" max="2343" width="23" bestFit="1" customWidth="1"/>
    <col min="2344" max="2344" width="24.140625" bestFit="1" customWidth="1"/>
    <col min="2345" max="2345" width="24.7109375" bestFit="1" customWidth="1"/>
    <col min="2346" max="2346" width="21.7109375" bestFit="1" customWidth="1"/>
    <col min="2347" max="2347" width="28.42578125" bestFit="1" customWidth="1"/>
    <col min="2348" max="2348" width="23" bestFit="1" customWidth="1"/>
    <col min="2349" max="2349" width="26.5703125" bestFit="1" customWidth="1"/>
    <col min="2350" max="2350" width="24.42578125" bestFit="1" customWidth="1"/>
    <col min="2351" max="2351" width="32.7109375" bestFit="1" customWidth="1"/>
    <col min="2352" max="2352" width="39" bestFit="1" customWidth="1"/>
    <col min="2353" max="2353" width="28.5703125" bestFit="1" customWidth="1"/>
    <col min="2354" max="2354" width="26.140625" bestFit="1" customWidth="1"/>
    <col min="2355" max="2355" width="22.28515625" bestFit="1" customWidth="1"/>
    <col min="2356" max="2356" width="26.85546875" bestFit="1" customWidth="1"/>
    <col min="2357" max="2357" width="34.42578125" bestFit="1" customWidth="1"/>
    <col min="2358" max="2358" width="31.5703125" bestFit="1" customWidth="1"/>
    <col min="2359" max="2359" width="34" bestFit="1" customWidth="1"/>
    <col min="2360" max="2360" width="38" bestFit="1" customWidth="1"/>
    <col min="2361" max="2361" width="33.28515625" bestFit="1" customWidth="1"/>
    <col min="2362" max="2362" width="32.5703125" bestFit="1" customWidth="1"/>
    <col min="2363" max="2364" width="28.42578125" bestFit="1" customWidth="1"/>
    <col min="2365" max="2365" width="31.140625" bestFit="1" customWidth="1"/>
    <col min="2366" max="2366" width="32.28515625" bestFit="1" customWidth="1"/>
    <col min="2367" max="2368" width="26.140625" bestFit="1" customWidth="1"/>
    <col min="2369" max="2369" width="26.42578125" bestFit="1" customWidth="1"/>
    <col min="2370" max="2370" width="22.85546875" bestFit="1" customWidth="1"/>
    <col min="2371" max="2371" width="32.5703125" bestFit="1" customWidth="1"/>
    <col min="2372" max="2372" width="33.7109375" bestFit="1" customWidth="1"/>
    <col min="2373" max="2373" width="30.140625" bestFit="1" customWidth="1"/>
    <col min="2374" max="2374" width="35.85546875" bestFit="1" customWidth="1"/>
    <col min="2375" max="2376" width="31.28515625" bestFit="1" customWidth="1"/>
    <col min="2377" max="2377" width="28" bestFit="1" customWidth="1"/>
    <col min="2378" max="2378" width="24.7109375" bestFit="1" customWidth="1"/>
    <col min="2379" max="2379" width="33.140625" bestFit="1" customWidth="1"/>
    <col min="2380" max="2380" width="25.7109375" bestFit="1" customWidth="1"/>
    <col min="2381" max="2381" width="34.5703125" bestFit="1" customWidth="1"/>
    <col min="2382" max="2382" width="34.42578125" bestFit="1" customWidth="1"/>
    <col min="2383" max="2383" width="21.28515625" bestFit="1" customWidth="1"/>
    <col min="2384" max="2384" width="25.28515625" bestFit="1" customWidth="1"/>
    <col min="2385" max="2385" width="24" bestFit="1" customWidth="1"/>
    <col min="2386" max="2386" width="25" bestFit="1" customWidth="1"/>
    <col min="2387" max="2387" width="23.28515625" bestFit="1" customWidth="1"/>
    <col min="2388" max="2388" width="22.85546875" bestFit="1" customWidth="1"/>
    <col min="2389" max="2389" width="25.85546875" bestFit="1" customWidth="1"/>
    <col min="2390" max="2390" width="34.28515625" bestFit="1" customWidth="1"/>
    <col min="2391" max="2391" width="22.140625" bestFit="1" customWidth="1"/>
    <col min="2392" max="2392" width="23.7109375" bestFit="1" customWidth="1"/>
    <col min="2393" max="2393" width="25.28515625" bestFit="1" customWidth="1"/>
    <col min="2394" max="2394" width="27.7109375" bestFit="1" customWidth="1"/>
    <col min="2395" max="2395" width="23.28515625" bestFit="1" customWidth="1"/>
    <col min="2396" max="2396" width="37.140625" bestFit="1" customWidth="1"/>
    <col min="2397" max="2397" width="20.28515625" bestFit="1" customWidth="1"/>
    <col min="2398" max="2398" width="22" bestFit="1" customWidth="1"/>
    <col min="2399" max="2399" width="40" bestFit="1" customWidth="1"/>
    <col min="2400" max="2400" width="25.140625" bestFit="1" customWidth="1"/>
    <col min="2401" max="2401" width="24" bestFit="1" customWidth="1"/>
    <col min="2402" max="2402" width="26.140625" bestFit="1" customWidth="1"/>
    <col min="2403" max="2403" width="23.7109375" bestFit="1" customWidth="1"/>
    <col min="2404" max="2404" width="24.140625" bestFit="1" customWidth="1"/>
    <col min="2405" max="2405" width="22.7109375" bestFit="1" customWidth="1"/>
    <col min="2406" max="2406" width="25.85546875" bestFit="1" customWidth="1"/>
    <col min="2407" max="2407" width="23.85546875" bestFit="1" customWidth="1"/>
    <col min="2408" max="2408" width="25" bestFit="1" customWidth="1"/>
    <col min="2409" max="2409" width="24.5703125" bestFit="1" customWidth="1"/>
    <col min="2410" max="2410" width="55.28515625" bestFit="1" customWidth="1"/>
    <col min="2411" max="2411" width="31.7109375" bestFit="1" customWidth="1"/>
    <col min="2412" max="2412" width="24.28515625" bestFit="1" customWidth="1"/>
    <col min="2413" max="2413" width="25.140625" bestFit="1" customWidth="1"/>
    <col min="2414" max="2414" width="32.7109375" bestFit="1" customWidth="1"/>
    <col min="2415" max="2415" width="24.42578125" bestFit="1" customWidth="1"/>
    <col min="2416" max="2416" width="32.5703125" bestFit="1" customWidth="1"/>
    <col min="2417" max="2417" width="22.28515625" bestFit="1" customWidth="1"/>
    <col min="2418" max="2418" width="24.85546875" bestFit="1" customWidth="1"/>
    <col min="2419" max="2419" width="23.7109375" bestFit="1" customWidth="1"/>
    <col min="2420" max="2420" width="23.28515625" bestFit="1" customWidth="1"/>
    <col min="2421" max="2421" width="34.140625" bestFit="1" customWidth="1"/>
    <col min="2422" max="2422" width="36.7109375" bestFit="1" customWidth="1"/>
    <col min="2423" max="2423" width="33.140625" bestFit="1" customWidth="1"/>
    <col min="2424" max="2424" width="38.28515625" bestFit="1" customWidth="1"/>
    <col min="2425" max="2425" width="23.42578125" bestFit="1" customWidth="1"/>
    <col min="2426" max="2426" width="35" bestFit="1" customWidth="1"/>
    <col min="2427" max="2427" width="33.5703125" bestFit="1" customWidth="1"/>
    <col min="2428" max="2428" width="24.28515625" bestFit="1" customWidth="1"/>
    <col min="2429" max="2429" width="30.28515625" bestFit="1" customWidth="1"/>
    <col min="2430" max="2430" width="22.140625" bestFit="1" customWidth="1"/>
    <col min="2431" max="2431" width="34.7109375" bestFit="1" customWidth="1"/>
    <col min="2432" max="2432" width="31.28515625" bestFit="1" customWidth="1"/>
    <col min="2433" max="2433" width="38.140625" bestFit="1" customWidth="1"/>
    <col min="2434" max="2434" width="33" bestFit="1" customWidth="1"/>
    <col min="2435" max="2435" width="40.85546875" bestFit="1" customWidth="1"/>
    <col min="2436" max="2436" width="24.140625" bestFit="1" customWidth="1"/>
    <col min="2437" max="2437" width="25.28515625" bestFit="1" customWidth="1"/>
    <col min="2438" max="2438" width="28.85546875" bestFit="1" customWidth="1"/>
    <col min="2439" max="2439" width="23.42578125" bestFit="1" customWidth="1"/>
    <col min="2440" max="2440" width="23.5703125" bestFit="1" customWidth="1"/>
    <col min="2441" max="2441" width="34" bestFit="1" customWidth="1"/>
    <col min="2442" max="2442" width="27.5703125" bestFit="1" customWidth="1"/>
    <col min="2443" max="2443" width="23.28515625" bestFit="1" customWidth="1"/>
    <col min="2444" max="2444" width="35.28515625" bestFit="1" customWidth="1"/>
    <col min="2445" max="2445" width="26" bestFit="1" customWidth="1"/>
    <col min="2446" max="2446" width="32.28515625" bestFit="1" customWidth="1"/>
    <col min="2447" max="2448" width="32.140625" bestFit="1" customWidth="1"/>
    <col min="2449" max="2449" width="28.5703125" bestFit="1" customWidth="1"/>
    <col min="2450" max="2451" width="35" bestFit="1" customWidth="1"/>
    <col min="2452" max="2452" width="39.28515625" bestFit="1" customWidth="1"/>
    <col min="2453" max="2454" width="37" bestFit="1" customWidth="1"/>
    <col min="2455" max="2455" width="34.28515625" bestFit="1" customWidth="1"/>
    <col min="2456" max="2456" width="33.5703125" bestFit="1" customWidth="1"/>
    <col min="2457" max="2457" width="32" bestFit="1" customWidth="1"/>
    <col min="2458" max="2458" width="31.85546875" bestFit="1" customWidth="1"/>
    <col min="2459" max="2459" width="21.5703125" bestFit="1" customWidth="1"/>
    <col min="2460" max="2460" width="22.28515625" bestFit="1" customWidth="1"/>
    <col min="2461" max="2461" width="27.28515625" bestFit="1" customWidth="1"/>
    <col min="2462" max="2462" width="23.42578125" bestFit="1" customWidth="1"/>
    <col min="2463" max="2463" width="25.85546875" bestFit="1" customWidth="1"/>
    <col min="2464" max="2464" width="27.140625" bestFit="1" customWidth="1"/>
    <col min="2465" max="2465" width="36.28515625" bestFit="1" customWidth="1"/>
    <col min="2466" max="2466" width="41.42578125" bestFit="1" customWidth="1"/>
    <col min="2467" max="2467" width="33.42578125" bestFit="1" customWidth="1"/>
    <col min="2468" max="2468" width="21.85546875" bestFit="1" customWidth="1"/>
    <col min="2469" max="2469" width="22.7109375" bestFit="1" customWidth="1"/>
    <col min="2470" max="2470" width="31.140625" bestFit="1" customWidth="1"/>
    <col min="2471" max="2471" width="22.28515625" bestFit="1" customWidth="1"/>
    <col min="2472" max="2472" width="21.85546875" bestFit="1" customWidth="1"/>
    <col min="2473" max="2473" width="37.42578125" bestFit="1" customWidth="1"/>
    <col min="2474" max="2474" width="33.42578125" bestFit="1" customWidth="1"/>
    <col min="2475" max="2475" width="24" bestFit="1" customWidth="1"/>
    <col min="2476" max="2476" width="23.7109375" bestFit="1" customWidth="1"/>
    <col min="2477" max="2477" width="22.42578125" bestFit="1" customWidth="1"/>
    <col min="2478" max="2478" width="23.85546875" bestFit="1" customWidth="1"/>
    <col min="2479" max="2479" width="23.140625" bestFit="1" customWidth="1"/>
    <col min="2480" max="2480" width="30.85546875" bestFit="1" customWidth="1"/>
    <col min="2481" max="2481" width="22" bestFit="1" customWidth="1"/>
    <col min="2482" max="2482" width="20.140625" bestFit="1" customWidth="1"/>
    <col min="2483" max="2483" width="27.7109375" bestFit="1" customWidth="1"/>
    <col min="2484" max="2484" width="26.5703125" bestFit="1" customWidth="1"/>
    <col min="2485" max="2485" width="21.7109375" bestFit="1" customWidth="1"/>
    <col min="2486" max="2486" width="23.7109375" bestFit="1" customWidth="1"/>
    <col min="2487" max="2487" width="34.85546875" bestFit="1" customWidth="1"/>
    <col min="2488" max="2488" width="35.28515625" bestFit="1" customWidth="1"/>
    <col min="2489" max="2489" width="34.28515625" bestFit="1" customWidth="1"/>
    <col min="2490" max="2490" width="30.5703125" bestFit="1" customWidth="1"/>
    <col min="2491" max="2491" width="21" bestFit="1" customWidth="1"/>
    <col min="2492" max="2492" width="25.85546875" bestFit="1" customWidth="1"/>
    <col min="2493" max="2493" width="25.5703125" bestFit="1" customWidth="1"/>
    <col min="2494" max="2494" width="25" bestFit="1" customWidth="1"/>
    <col min="2495" max="2495" width="22.28515625" bestFit="1" customWidth="1"/>
    <col min="2496" max="2496" width="22" bestFit="1" customWidth="1"/>
    <col min="2497" max="2497" width="30.140625" bestFit="1" customWidth="1"/>
    <col min="2498" max="2498" width="23.28515625" bestFit="1" customWidth="1"/>
    <col min="2499" max="2499" width="25.5703125" bestFit="1" customWidth="1"/>
    <col min="2500" max="2500" width="24.7109375" bestFit="1" customWidth="1"/>
    <col min="2501" max="2501" width="21.42578125" bestFit="1" customWidth="1"/>
    <col min="2502" max="2502" width="25.28515625" bestFit="1" customWidth="1"/>
    <col min="2503" max="2503" width="32" bestFit="1" customWidth="1"/>
    <col min="2504" max="2504" width="23.7109375" bestFit="1" customWidth="1"/>
    <col min="2505" max="2505" width="21.28515625" bestFit="1" customWidth="1"/>
    <col min="2506" max="2506" width="21.7109375" bestFit="1" customWidth="1"/>
    <col min="2507" max="2507" width="30.28515625" bestFit="1" customWidth="1"/>
    <col min="2508" max="2508" width="22.5703125" bestFit="1" customWidth="1"/>
    <col min="2509" max="2509" width="21.85546875" bestFit="1" customWidth="1"/>
    <col min="2510" max="2510" width="24" bestFit="1" customWidth="1"/>
    <col min="2511" max="2511" width="24.7109375" bestFit="1" customWidth="1"/>
    <col min="2512" max="2512" width="31.28515625" bestFit="1" customWidth="1"/>
    <col min="2513" max="2513" width="30.7109375" bestFit="1" customWidth="1"/>
    <col min="2514" max="2514" width="41.5703125" bestFit="1" customWidth="1"/>
    <col min="2515" max="2515" width="27" bestFit="1" customWidth="1"/>
    <col min="2516" max="2516" width="27.140625" bestFit="1" customWidth="1"/>
    <col min="2517" max="2517" width="26.85546875" bestFit="1" customWidth="1"/>
    <col min="2518" max="2518" width="39.140625" bestFit="1" customWidth="1"/>
    <col min="2519" max="2519" width="26.140625" bestFit="1" customWidth="1"/>
    <col min="2520" max="2520" width="27.140625" bestFit="1" customWidth="1"/>
    <col min="2521" max="2521" width="38.42578125" bestFit="1" customWidth="1"/>
    <col min="2522" max="2522" width="25.28515625" bestFit="1" customWidth="1"/>
    <col min="2523" max="2523" width="28.85546875" bestFit="1" customWidth="1"/>
    <col min="2524" max="2524" width="35.7109375" bestFit="1" customWidth="1"/>
    <col min="2525" max="2525" width="37.28515625" bestFit="1" customWidth="1"/>
    <col min="2526" max="2526" width="26.140625" bestFit="1" customWidth="1"/>
    <col min="2527" max="2527" width="29.85546875" bestFit="1" customWidth="1"/>
    <col min="2528" max="2528" width="26.5703125" bestFit="1" customWidth="1"/>
    <col min="2529" max="2529" width="26.7109375" bestFit="1" customWidth="1"/>
    <col min="2530" max="2530" width="23.7109375" bestFit="1" customWidth="1"/>
    <col min="2531" max="2531" width="22.7109375" bestFit="1" customWidth="1"/>
    <col min="2532" max="2532" width="24" bestFit="1" customWidth="1"/>
    <col min="2533" max="2533" width="22.42578125" bestFit="1" customWidth="1"/>
    <col min="2534" max="2534" width="23.7109375" bestFit="1" customWidth="1"/>
    <col min="2535" max="2535" width="27.42578125" bestFit="1" customWidth="1"/>
    <col min="2536" max="2536" width="24.7109375" bestFit="1" customWidth="1"/>
    <col min="2537" max="2537" width="24.5703125" bestFit="1" customWidth="1"/>
    <col min="2538" max="2538" width="22.7109375" bestFit="1" customWidth="1"/>
    <col min="2539" max="2539" width="22.5703125" bestFit="1" customWidth="1"/>
    <col min="2540" max="2540" width="24.28515625" bestFit="1" customWidth="1"/>
    <col min="2541" max="2541" width="34.85546875" bestFit="1" customWidth="1"/>
    <col min="2542" max="2542" width="19" bestFit="1" customWidth="1"/>
    <col min="2543" max="2543" width="29.85546875" bestFit="1" customWidth="1"/>
    <col min="2544" max="2544" width="21" bestFit="1" customWidth="1"/>
    <col min="2545" max="2545" width="21.5703125" bestFit="1" customWidth="1"/>
    <col min="2546" max="2546" width="23" bestFit="1" customWidth="1"/>
    <col min="2547" max="2547" width="36.7109375" bestFit="1" customWidth="1"/>
    <col min="2548" max="2548" width="22.7109375" bestFit="1" customWidth="1"/>
    <col min="2549" max="2549" width="22.5703125" bestFit="1" customWidth="1"/>
    <col min="2550" max="2550" width="26" bestFit="1" customWidth="1"/>
    <col min="2551" max="2551" width="31.85546875" bestFit="1" customWidth="1"/>
    <col min="2552" max="2552" width="32.42578125" bestFit="1" customWidth="1"/>
    <col min="2553" max="2553" width="25.28515625" bestFit="1" customWidth="1"/>
    <col min="2554" max="2554" width="23.42578125" bestFit="1" customWidth="1"/>
    <col min="2555" max="2555" width="20.7109375" bestFit="1" customWidth="1"/>
    <col min="2556" max="2556" width="23.7109375" bestFit="1" customWidth="1"/>
    <col min="2557" max="2557" width="22.5703125" bestFit="1" customWidth="1"/>
    <col min="2558" max="2558" width="24.28515625" bestFit="1" customWidth="1"/>
    <col min="2559" max="2559" width="25.85546875" bestFit="1" customWidth="1"/>
    <col min="2560" max="2560" width="24.5703125" bestFit="1" customWidth="1"/>
    <col min="2561" max="2561" width="21" bestFit="1" customWidth="1"/>
    <col min="2562" max="2562" width="23" bestFit="1" customWidth="1"/>
    <col min="2563" max="2563" width="28.140625" bestFit="1" customWidth="1"/>
    <col min="2564" max="2564" width="22.7109375" bestFit="1" customWidth="1"/>
    <col min="2565" max="2565" width="30.42578125" bestFit="1" customWidth="1"/>
    <col min="2566" max="2566" width="27" bestFit="1" customWidth="1"/>
    <col min="2567" max="2567" width="37.7109375" bestFit="1" customWidth="1"/>
    <col min="2568" max="2568" width="25.7109375" bestFit="1" customWidth="1"/>
    <col min="2569" max="2569" width="27.85546875" bestFit="1" customWidth="1"/>
    <col min="2570" max="2570" width="23.7109375" bestFit="1" customWidth="1"/>
    <col min="2571" max="2571" width="32.28515625" bestFit="1" customWidth="1"/>
    <col min="2572" max="2572" width="32.5703125" bestFit="1" customWidth="1"/>
    <col min="2573" max="2573" width="34.28515625" bestFit="1" customWidth="1"/>
    <col min="2574" max="2574" width="30.140625" bestFit="1" customWidth="1"/>
    <col min="2575" max="2575" width="26.5703125" bestFit="1" customWidth="1"/>
    <col min="2576" max="2576" width="46.5703125" bestFit="1" customWidth="1"/>
    <col min="2577" max="2577" width="25.28515625" bestFit="1" customWidth="1"/>
    <col min="2578" max="2578" width="25.42578125" bestFit="1" customWidth="1"/>
    <col min="2579" max="2579" width="21.85546875" bestFit="1" customWidth="1"/>
    <col min="2580" max="2580" width="22.7109375" bestFit="1" customWidth="1"/>
    <col min="2581" max="2581" width="24.42578125" bestFit="1" customWidth="1"/>
    <col min="2582" max="2582" width="29.7109375" bestFit="1" customWidth="1"/>
    <col min="2583" max="2583" width="24.28515625" bestFit="1" customWidth="1"/>
    <col min="2584" max="2584" width="27.42578125" bestFit="1" customWidth="1"/>
    <col min="2585" max="2585" width="20.7109375" bestFit="1" customWidth="1"/>
    <col min="2586" max="2586" width="24.5703125" bestFit="1" customWidth="1"/>
    <col min="2587" max="2587" width="23.28515625" bestFit="1" customWidth="1"/>
    <col min="2588" max="2588" width="31.7109375" bestFit="1" customWidth="1"/>
    <col min="2589" max="2589" width="24" bestFit="1" customWidth="1"/>
    <col min="2590" max="2590" width="24.140625" bestFit="1" customWidth="1"/>
    <col min="2591" max="2591" width="26.85546875" bestFit="1" customWidth="1"/>
    <col min="2592" max="2592" width="21.42578125" bestFit="1" customWidth="1"/>
    <col min="2593" max="2593" width="23.85546875" bestFit="1" customWidth="1"/>
    <col min="2594" max="2594" width="23.7109375" bestFit="1" customWidth="1"/>
    <col min="2595" max="2595" width="25.28515625" bestFit="1" customWidth="1"/>
    <col min="2596" max="2596" width="22.28515625" bestFit="1" customWidth="1"/>
    <col min="2597" max="2597" width="24.85546875" bestFit="1" customWidth="1"/>
    <col min="2598" max="2598" width="20.28515625" bestFit="1" customWidth="1"/>
    <col min="2599" max="2599" width="22.7109375" bestFit="1" customWidth="1"/>
    <col min="2600" max="2600" width="26" bestFit="1" customWidth="1"/>
    <col min="2601" max="2601" width="22.7109375" bestFit="1" customWidth="1"/>
    <col min="2602" max="2602" width="29.42578125" bestFit="1" customWidth="1"/>
    <col min="2603" max="2603" width="40.140625" bestFit="1" customWidth="1"/>
    <col min="2604" max="2604" width="24.140625" bestFit="1" customWidth="1"/>
    <col min="2605" max="2605" width="20.5703125" bestFit="1" customWidth="1"/>
    <col min="2606" max="2606" width="23.5703125" bestFit="1" customWidth="1"/>
    <col min="2607" max="2607" width="35.140625" bestFit="1" customWidth="1"/>
    <col min="2608" max="2608" width="24.85546875" bestFit="1" customWidth="1"/>
    <col min="2609" max="2609" width="25.42578125" bestFit="1" customWidth="1"/>
    <col min="2610" max="2610" width="24.7109375" bestFit="1" customWidth="1"/>
    <col min="2611" max="2611" width="33.85546875" bestFit="1" customWidth="1"/>
    <col min="2612" max="2612" width="26.5703125" bestFit="1" customWidth="1"/>
    <col min="2613" max="2613" width="25.28515625" bestFit="1" customWidth="1"/>
    <col min="2614" max="2614" width="25.85546875" bestFit="1" customWidth="1"/>
    <col min="2615" max="2615" width="39" bestFit="1" customWidth="1"/>
    <col min="2616" max="2616" width="25.28515625" bestFit="1" customWidth="1"/>
    <col min="2617" max="2617" width="24.5703125" bestFit="1" customWidth="1"/>
    <col min="2618" max="2618" width="34.28515625" bestFit="1" customWidth="1"/>
    <col min="2619" max="2619" width="35.5703125" bestFit="1" customWidth="1"/>
    <col min="2620" max="2620" width="25.140625" bestFit="1" customWidth="1"/>
    <col min="2621" max="2621" width="23.5703125" bestFit="1" customWidth="1"/>
    <col min="2622" max="2622" width="26.5703125" bestFit="1" customWidth="1"/>
    <col min="2623" max="2623" width="27.42578125" bestFit="1" customWidth="1"/>
    <col min="2624" max="2624" width="24" bestFit="1" customWidth="1"/>
    <col min="2625" max="2625" width="23.85546875" bestFit="1" customWidth="1"/>
    <col min="2626" max="2626" width="34.42578125" bestFit="1" customWidth="1"/>
    <col min="2627" max="2627" width="23.5703125" bestFit="1" customWidth="1"/>
    <col min="2628" max="2628" width="22" bestFit="1" customWidth="1"/>
    <col min="2629" max="2629" width="37.5703125" bestFit="1" customWidth="1"/>
    <col min="2630" max="2630" width="26" bestFit="1" customWidth="1"/>
    <col min="2631" max="2631" width="22.5703125" bestFit="1" customWidth="1"/>
    <col min="2632" max="2632" width="22.28515625" bestFit="1" customWidth="1"/>
    <col min="2633" max="2633" width="25.42578125" bestFit="1" customWidth="1"/>
    <col min="2634" max="2634" width="28" bestFit="1" customWidth="1"/>
    <col min="2635" max="2635" width="25" bestFit="1" customWidth="1"/>
    <col min="2636" max="2636" width="29.140625" bestFit="1" customWidth="1"/>
    <col min="2637" max="2637" width="39.28515625" bestFit="1" customWidth="1"/>
    <col min="2638" max="2638" width="35.5703125" bestFit="1" customWidth="1"/>
    <col min="2639" max="2639" width="28.85546875" bestFit="1" customWidth="1"/>
    <col min="2640" max="2640" width="26.140625" bestFit="1" customWidth="1"/>
    <col min="2641" max="2641" width="49.28515625" bestFit="1" customWidth="1"/>
    <col min="2642" max="2642" width="22.85546875" bestFit="1" customWidth="1"/>
    <col min="2643" max="2643" width="39" bestFit="1" customWidth="1"/>
    <col min="2644" max="2644" width="23" bestFit="1" customWidth="1"/>
    <col min="2645" max="2645" width="24.140625" bestFit="1" customWidth="1"/>
    <col min="2646" max="2646" width="24" bestFit="1" customWidth="1"/>
    <col min="2647" max="2647" width="23" bestFit="1" customWidth="1"/>
    <col min="2648" max="2648" width="22.42578125" bestFit="1" customWidth="1"/>
    <col min="2649" max="2649" width="26.7109375" bestFit="1" customWidth="1"/>
    <col min="2650" max="2651" width="34.85546875" bestFit="1" customWidth="1"/>
    <col min="2652" max="2652" width="35.140625" bestFit="1" customWidth="1"/>
    <col min="2653" max="2653" width="35.5703125" bestFit="1" customWidth="1"/>
    <col min="2654" max="2654" width="40.7109375" bestFit="1" customWidth="1"/>
    <col min="2655" max="2655" width="40.140625" bestFit="1" customWidth="1"/>
    <col min="2656" max="2656" width="39.28515625" bestFit="1" customWidth="1"/>
    <col min="2657" max="2657" width="35.5703125" bestFit="1" customWidth="1"/>
    <col min="2658" max="2658" width="32.28515625" bestFit="1" customWidth="1"/>
    <col min="2659" max="2659" width="23.7109375" bestFit="1" customWidth="1"/>
    <col min="2660" max="2660" width="26.7109375" bestFit="1" customWidth="1"/>
    <col min="2661" max="2661" width="31.85546875" bestFit="1" customWidth="1"/>
    <col min="2662" max="2662" width="36.85546875" bestFit="1" customWidth="1"/>
    <col min="2663" max="2663" width="37.85546875" bestFit="1" customWidth="1"/>
    <col min="2664" max="2664" width="22.7109375" bestFit="1" customWidth="1"/>
    <col min="2665" max="2665" width="23.42578125" bestFit="1" customWidth="1"/>
    <col min="2666" max="2666" width="25.7109375" bestFit="1" customWidth="1"/>
    <col min="2667" max="2667" width="22" bestFit="1" customWidth="1"/>
    <col min="2668" max="2668" width="27.42578125" bestFit="1" customWidth="1"/>
    <col min="2669" max="2669" width="28.7109375" bestFit="1" customWidth="1"/>
    <col min="2670" max="2670" width="26.85546875" bestFit="1" customWidth="1"/>
    <col min="2671" max="2671" width="25.28515625" bestFit="1" customWidth="1"/>
    <col min="2672" max="2672" width="24.42578125" bestFit="1" customWidth="1"/>
    <col min="2673" max="2673" width="22.85546875" bestFit="1" customWidth="1"/>
    <col min="2674" max="2674" width="24.5703125" bestFit="1" customWidth="1"/>
    <col min="2675" max="2675" width="25.85546875" bestFit="1" customWidth="1"/>
    <col min="2676" max="2676" width="25.28515625" bestFit="1" customWidth="1"/>
    <col min="2677" max="2677" width="23.28515625" bestFit="1" customWidth="1"/>
    <col min="2678" max="2678" width="29.5703125" bestFit="1" customWidth="1"/>
    <col min="2679" max="2679" width="26" bestFit="1" customWidth="1"/>
    <col min="2680" max="2680" width="23" bestFit="1" customWidth="1"/>
    <col min="2681" max="2681" width="34" bestFit="1" customWidth="1"/>
    <col min="2682" max="2682" width="23.7109375" bestFit="1" customWidth="1"/>
    <col min="2683" max="2684" width="25.28515625" bestFit="1" customWidth="1"/>
    <col min="2685" max="2685" width="25" bestFit="1" customWidth="1"/>
    <col min="2686" max="2686" width="30" bestFit="1" customWidth="1"/>
    <col min="2687" max="2687" width="32.28515625" bestFit="1" customWidth="1"/>
    <col min="2688" max="2688" width="24.5703125" bestFit="1" customWidth="1"/>
    <col min="2689" max="2689" width="23.140625" bestFit="1" customWidth="1"/>
    <col min="2690" max="2690" width="36.42578125" bestFit="1" customWidth="1"/>
    <col min="2691" max="2691" width="25.85546875" bestFit="1" customWidth="1"/>
    <col min="2692" max="2692" width="26.7109375" bestFit="1" customWidth="1"/>
    <col min="2693" max="2693" width="26.140625" bestFit="1" customWidth="1"/>
    <col min="2694" max="2694" width="26.42578125" bestFit="1" customWidth="1"/>
    <col min="2695" max="2695" width="25.28515625" bestFit="1" customWidth="1"/>
    <col min="2696" max="2696" width="22" bestFit="1" customWidth="1"/>
    <col min="2697" max="2697" width="23.140625" bestFit="1" customWidth="1"/>
    <col min="2698" max="2698" width="30.140625" bestFit="1" customWidth="1"/>
    <col min="2699" max="2699" width="23.28515625" bestFit="1" customWidth="1"/>
    <col min="2700" max="2700" width="25.140625" bestFit="1" customWidth="1"/>
    <col min="2701" max="2701" width="26.140625" bestFit="1" customWidth="1"/>
    <col min="2702" max="2702" width="22.7109375" bestFit="1" customWidth="1"/>
    <col min="2703" max="2703" width="25.5703125" bestFit="1" customWidth="1"/>
    <col min="2704" max="2704" width="23.5703125" bestFit="1" customWidth="1"/>
    <col min="2705" max="2705" width="32.42578125" bestFit="1" customWidth="1"/>
    <col min="2706" max="2706" width="27.7109375" bestFit="1" customWidth="1"/>
    <col min="2707" max="2707" width="23.5703125" bestFit="1" customWidth="1"/>
    <col min="2708" max="2708" width="24.7109375" bestFit="1" customWidth="1"/>
    <col min="2709" max="2709" width="23" bestFit="1" customWidth="1"/>
    <col min="2710" max="2710" width="23.28515625" bestFit="1" customWidth="1"/>
    <col min="2711" max="2711" width="23.140625" bestFit="1" customWidth="1"/>
    <col min="2712" max="2712" width="21.28515625" bestFit="1" customWidth="1"/>
    <col min="2713" max="2713" width="22.5703125" bestFit="1" customWidth="1"/>
    <col min="2714" max="2714" width="22.42578125" bestFit="1" customWidth="1"/>
    <col min="2715" max="2715" width="24.5703125" bestFit="1" customWidth="1"/>
    <col min="2716" max="2716" width="22" bestFit="1" customWidth="1"/>
    <col min="2717" max="2717" width="23.85546875" bestFit="1" customWidth="1"/>
    <col min="2718" max="2718" width="32.85546875" bestFit="1" customWidth="1"/>
    <col min="2719" max="2719" width="23.5703125" bestFit="1" customWidth="1"/>
    <col min="2720" max="2720" width="39.140625" bestFit="1" customWidth="1"/>
    <col min="2721" max="2721" width="22.28515625" bestFit="1" customWidth="1"/>
    <col min="2722" max="2723" width="23.42578125" bestFit="1" customWidth="1"/>
    <col min="2724" max="2724" width="22.7109375" bestFit="1" customWidth="1"/>
    <col min="2725" max="2725" width="27.85546875" bestFit="1" customWidth="1"/>
    <col min="2726" max="2726" width="22" bestFit="1" customWidth="1"/>
    <col min="2727" max="2727" width="22.85546875" bestFit="1" customWidth="1"/>
    <col min="2728" max="2728" width="22.42578125" bestFit="1" customWidth="1"/>
    <col min="2729" max="2729" width="26" bestFit="1" customWidth="1"/>
    <col min="2730" max="2730" width="25.140625" bestFit="1" customWidth="1"/>
    <col min="2731" max="2731" width="24.28515625" bestFit="1" customWidth="1"/>
    <col min="2732" max="2732" width="21.42578125" bestFit="1" customWidth="1"/>
    <col min="2733" max="2733" width="21.5703125" bestFit="1" customWidth="1"/>
    <col min="2734" max="2734" width="22" bestFit="1" customWidth="1"/>
    <col min="2735" max="2735" width="21.5703125" bestFit="1" customWidth="1"/>
    <col min="2736" max="2736" width="27.28515625" bestFit="1" customWidth="1"/>
    <col min="2737" max="2737" width="32.42578125" bestFit="1" customWidth="1"/>
    <col min="2738" max="2738" width="29.85546875" bestFit="1" customWidth="1"/>
    <col min="2739" max="2739" width="24.140625" bestFit="1" customWidth="1"/>
    <col min="2740" max="2740" width="33" bestFit="1" customWidth="1"/>
    <col min="2741" max="2741" width="33.28515625" bestFit="1" customWidth="1"/>
    <col min="2742" max="2742" width="25.140625" bestFit="1" customWidth="1"/>
    <col min="2743" max="2743" width="26.5703125" bestFit="1" customWidth="1"/>
    <col min="2744" max="2744" width="36.140625" bestFit="1" customWidth="1"/>
    <col min="2745" max="2745" width="22.42578125" bestFit="1" customWidth="1"/>
    <col min="2746" max="2746" width="33.28515625" bestFit="1" customWidth="1"/>
    <col min="2747" max="2747" width="22.28515625" bestFit="1" customWidth="1"/>
    <col min="2748" max="2748" width="29.42578125" bestFit="1" customWidth="1"/>
    <col min="2749" max="2749" width="26.7109375" bestFit="1" customWidth="1"/>
    <col min="2750" max="2750" width="24.7109375" bestFit="1" customWidth="1"/>
    <col min="2751" max="2751" width="34.42578125" bestFit="1" customWidth="1"/>
    <col min="2752" max="2752" width="26.5703125" bestFit="1" customWidth="1"/>
    <col min="2753" max="2753" width="35.42578125" bestFit="1" customWidth="1"/>
    <col min="2754" max="2754" width="27.5703125" bestFit="1" customWidth="1"/>
    <col min="2755" max="2755" width="21.85546875" bestFit="1" customWidth="1"/>
    <col min="2756" max="2756" width="25" bestFit="1" customWidth="1"/>
    <col min="2757" max="2757" width="23" bestFit="1" customWidth="1"/>
    <col min="2758" max="2758" width="22.28515625" bestFit="1" customWidth="1"/>
    <col min="2759" max="2759" width="22" bestFit="1" customWidth="1"/>
    <col min="2760" max="2760" width="23.85546875" bestFit="1" customWidth="1"/>
    <col min="2761" max="2761" width="22.42578125" bestFit="1" customWidth="1"/>
    <col min="2762" max="2762" width="21.5703125" bestFit="1" customWidth="1"/>
    <col min="2763" max="2763" width="20.140625" bestFit="1" customWidth="1"/>
    <col min="2764" max="2764" width="30.28515625" bestFit="1" customWidth="1"/>
    <col min="2765" max="2765" width="27.28515625" bestFit="1" customWidth="1"/>
    <col min="2766" max="2766" width="33.5703125" bestFit="1" customWidth="1"/>
    <col min="2767" max="2767" width="33" bestFit="1" customWidth="1"/>
    <col min="2768" max="2768" width="34.5703125" bestFit="1" customWidth="1"/>
    <col min="2769" max="2770" width="21.85546875" bestFit="1" customWidth="1"/>
    <col min="2771" max="2771" width="35.140625" bestFit="1" customWidth="1"/>
    <col min="2772" max="2772" width="33.28515625" bestFit="1" customWidth="1"/>
    <col min="2773" max="2773" width="27.7109375" bestFit="1" customWidth="1"/>
    <col min="2774" max="2774" width="27.28515625" bestFit="1" customWidth="1"/>
    <col min="2775" max="2775" width="26.7109375" bestFit="1" customWidth="1"/>
    <col min="2776" max="2776" width="28.140625" bestFit="1" customWidth="1"/>
    <col min="2777" max="2777" width="23.42578125" bestFit="1" customWidth="1"/>
    <col min="2778" max="2778" width="26.7109375" bestFit="1" customWidth="1"/>
    <col min="2779" max="2779" width="57" bestFit="1" customWidth="1"/>
    <col min="2780" max="2780" width="23.85546875" bestFit="1" customWidth="1"/>
    <col min="2781" max="2781" width="24" bestFit="1" customWidth="1"/>
    <col min="2782" max="2782" width="23.42578125" bestFit="1" customWidth="1"/>
    <col min="2783" max="2783" width="25.7109375" bestFit="1" customWidth="1"/>
    <col min="2784" max="2784" width="29.5703125" bestFit="1" customWidth="1"/>
    <col min="2785" max="2785" width="35.7109375" bestFit="1" customWidth="1"/>
    <col min="2786" max="2786" width="34.28515625" bestFit="1" customWidth="1"/>
    <col min="2787" max="2787" width="37.5703125" bestFit="1" customWidth="1"/>
    <col min="2788" max="2788" width="25" bestFit="1" customWidth="1"/>
    <col min="2789" max="2789" width="28" bestFit="1" customWidth="1"/>
    <col min="2790" max="2790" width="37.85546875" bestFit="1" customWidth="1"/>
    <col min="2791" max="2791" width="27.140625" bestFit="1" customWidth="1"/>
    <col min="2792" max="2792" width="28" bestFit="1" customWidth="1"/>
    <col min="2793" max="2793" width="25.28515625" bestFit="1" customWidth="1"/>
    <col min="2794" max="2794" width="29.140625" bestFit="1" customWidth="1"/>
    <col min="2795" max="2795" width="24.85546875" bestFit="1" customWidth="1"/>
    <col min="2796" max="2796" width="26.7109375" bestFit="1" customWidth="1"/>
    <col min="2797" max="2797" width="25.85546875" bestFit="1" customWidth="1"/>
    <col min="2798" max="2798" width="21.28515625" bestFit="1" customWidth="1"/>
    <col min="2799" max="2799" width="27.28515625" bestFit="1" customWidth="1"/>
    <col min="2800" max="2800" width="25.28515625" bestFit="1" customWidth="1"/>
    <col min="2801" max="2801" width="34.85546875" bestFit="1" customWidth="1"/>
    <col min="2802" max="2802" width="24" bestFit="1" customWidth="1"/>
    <col min="2803" max="2803" width="23" bestFit="1" customWidth="1"/>
    <col min="2804" max="2804" width="24.28515625" bestFit="1" customWidth="1"/>
    <col min="2805" max="2805" width="22" bestFit="1" customWidth="1"/>
    <col min="2806" max="2806" width="25.7109375" bestFit="1" customWidth="1"/>
    <col min="2807" max="2807" width="27.7109375" bestFit="1" customWidth="1"/>
    <col min="2808" max="2808" width="37.7109375" bestFit="1" customWidth="1"/>
    <col min="2809" max="2809" width="29.7109375" bestFit="1" customWidth="1"/>
    <col min="2810" max="2810" width="25.5703125" bestFit="1" customWidth="1"/>
    <col min="2811" max="2811" width="34.42578125" bestFit="1" customWidth="1"/>
    <col min="2812" max="2812" width="35.140625" bestFit="1" customWidth="1"/>
    <col min="2813" max="2813" width="23.140625" bestFit="1" customWidth="1"/>
    <col min="2814" max="2814" width="24.85546875" bestFit="1" customWidth="1"/>
    <col min="2815" max="2815" width="25.5703125" bestFit="1" customWidth="1"/>
    <col min="2816" max="2816" width="25.85546875" bestFit="1" customWidth="1"/>
    <col min="2817" max="2817" width="22.28515625" bestFit="1" customWidth="1"/>
    <col min="2818" max="2818" width="24" bestFit="1" customWidth="1"/>
    <col min="2819" max="2819" width="22.140625" bestFit="1" customWidth="1"/>
    <col min="2820" max="2820" width="20" bestFit="1" customWidth="1"/>
    <col min="2821" max="2821" width="28" bestFit="1" customWidth="1"/>
    <col min="2822" max="2822" width="23" bestFit="1" customWidth="1"/>
    <col min="2823" max="2823" width="33.5703125" bestFit="1" customWidth="1"/>
    <col min="2824" max="2824" width="21.85546875" bestFit="1" customWidth="1"/>
    <col min="2825" max="2825" width="24.5703125" bestFit="1" customWidth="1"/>
    <col min="2826" max="2826" width="23" bestFit="1" customWidth="1"/>
    <col min="2827" max="2827" width="25.5703125" bestFit="1" customWidth="1"/>
    <col min="2828" max="2828" width="28.140625" bestFit="1" customWidth="1"/>
    <col min="2829" max="2829" width="40.7109375" bestFit="1" customWidth="1"/>
    <col min="2830" max="2830" width="25.5703125" bestFit="1" customWidth="1"/>
    <col min="2831" max="2831" width="24.7109375" bestFit="1" customWidth="1"/>
    <col min="2832" max="2832" width="35.7109375" bestFit="1" customWidth="1"/>
    <col min="2833" max="2833" width="35.42578125" bestFit="1" customWidth="1"/>
    <col min="2834" max="2834" width="29.5703125" bestFit="1" customWidth="1"/>
    <col min="2835" max="2835" width="25.140625" bestFit="1" customWidth="1"/>
    <col min="2836" max="2836" width="22.140625" bestFit="1" customWidth="1"/>
    <col min="2837" max="2837" width="25" bestFit="1" customWidth="1"/>
    <col min="2838" max="2838" width="36.85546875" bestFit="1" customWidth="1"/>
    <col min="2839" max="2839" width="35" bestFit="1" customWidth="1"/>
    <col min="2840" max="2840" width="35.85546875" bestFit="1" customWidth="1"/>
    <col min="2841" max="2841" width="41" bestFit="1" customWidth="1"/>
    <col min="2842" max="2842" width="28.28515625" bestFit="1" customWidth="1"/>
    <col min="2843" max="2843" width="27.140625" bestFit="1" customWidth="1"/>
    <col min="2844" max="2844" width="38" bestFit="1" customWidth="1"/>
    <col min="2845" max="2845" width="27.5703125" bestFit="1" customWidth="1"/>
    <col min="2846" max="2846" width="34.42578125" bestFit="1" customWidth="1"/>
    <col min="2847" max="2847" width="25.28515625" bestFit="1" customWidth="1"/>
    <col min="2848" max="2848" width="37.85546875" bestFit="1" customWidth="1"/>
    <col min="2849" max="2849" width="32.7109375" bestFit="1" customWidth="1"/>
    <col min="2850" max="2850" width="36.7109375" bestFit="1" customWidth="1"/>
    <col min="2851" max="2851" width="34.5703125" bestFit="1" customWidth="1"/>
    <col min="2852" max="2852" width="34.85546875" bestFit="1" customWidth="1"/>
    <col min="2853" max="2853" width="37.42578125" bestFit="1" customWidth="1"/>
    <col min="2854" max="2854" width="34.28515625" bestFit="1" customWidth="1"/>
    <col min="2855" max="2855" width="33" bestFit="1" customWidth="1"/>
    <col min="2856" max="2856" width="34.42578125" bestFit="1" customWidth="1"/>
    <col min="2857" max="2858" width="32.7109375" bestFit="1" customWidth="1"/>
    <col min="2859" max="2859" width="32.42578125" bestFit="1" customWidth="1"/>
    <col min="2860" max="2860" width="29.85546875" bestFit="1" customWidth="1"/>
    <col min="2861" max="2861" width="30.5703125" bestFit="1" customWidth="1"/>
    <col min="2862" max="2862" width="25.7109375" bestFit="1" customWidth="1"/>
    <col min="2863" max="2863" width="21.28515625" bestFit="1" customWidth="1"/>
    <col min="2864" max="2865" width="33.7109375" bestFit="1" customWidth="1"/>
    <col min="2866" max="2866" width="25.28515625" bestFit="1" customWidth="1"/>
    <col min="2867" max="2867" width="21" bestFit="1" customWidth="1"/>
    <col min="2868" max="2868" width="24.85546875" bestFit="1" customWidth="1"/>
    <col min="2869" max="2869" width="24.7109375" bestFit="1" customWidth="1"/>
    <col min="2870" max="2870" width="27.7109375" bestFit="1" customWidth="1"/>
    <col min="2871" max="2871" width="21.42578125" bestFit="1" customWidth="1"/>
    <col min="2872" max="2872" width="25.28515625" bestFit="1" customWidth="1"/>
    <col min="2873" max="2873" width="28.42578125" bestFit="1" customWidth="1"/>
    <col min="2874" max="2874" width="28.85546875" bestFit="1" customWidth="1"/>
    <col min="2875" max="2875" width="39.7109375" bestFit="1" customWidth="1"/>
    <col min="2876" max="2876" width="29.28515625" bestFit="1" customWidth="1"/>
    <col min="2877" max="2877" width="28.42578125" bestFit="1" customWidth="1"/>
    <col min="2878" max="2878" width="29" bestFit="1" customWidth="1"/>
    <col min="2879" max="2879" width="28.140625" bestFit="1" customWidth="1"/>
    <col min="2880" max="2880" width="26.7109375" bestFit="1" customWidth="1"/>
    <col min="2881" max="2881" width="28.28515625" bestFit="1" customWidth="1"/>
    <col min="2882" max="2882" width="41.5703125" bestFit="1" customWidth="1"/>
    <col min="2883" max="2883" width="25.85546875" bestFit="1" customWidth="1"/>
    <col min="2884" max="2884" width="27.28515625" bestFit="1" customWidth="1"/>
    <col min="2885" max="2885" width="28.42578125" bestFit="1" customWidth="1"/>
    <col min="2886" max="2886" width="26.85546875" bestFit="1" customWidth="1"/>
    <col min="2887" max="2887" width="26.42578125" bestFit="1" customWidth="1"/>
    <col min="2888" max="2888" width="36" bestFit="1" customWidth="1"/>
    <col min="2889" max="2889" width="39.28515625" bestFit="1" customWidth="1"/>
    <col min="2890" max="2890" width="33.42578125" bestFit="1" customWidth="1"/>
    <col min="2891" max="2891" width="32.85546875" bestFit="1" customWidth="1"/>
    <col min="2892" max="2892" width="39.85546875" bestFit="1" customWidth="1"/>
    <col min="2893" max="2893" width="32.5703125" bestFit="1" customWidth="1"/>
    <col min="2894" max="2894" width="40.42578125" bestFit="1" customWidth="1"/>
    <col min="2895" max="2895" width="36" bestFit="1" customWidth="1"/>
    <col min="2896" max="2896" width="31.28515625" bestFit="1" customWidth="1"/>
    <col min="2897" max="2897" width="34.85546875" bestFit="1" customWidth="1"/>
    <col min="2898" max="2898" width="32.28515625" bestFit="1" customWidth="1"/>
    <col min="2899" max="2899" width="45.85546875" bestFit="1" customWidth="1"/>
    <col min="2900" max="2900" width="38.42578125" bestFit="1" customWidth="1"/>
    <col min="2901" max="2901" width="30.140625" bestFit="1" customWidth="1"/>
    <col min="2902" max="2902" width="38.5703125" bestFit="1" customWidth="1"/>
    <col min="2903" max="2903" width="28.85546875" bestFit="1" customWidth="1"/>
    <col min="2904" max="2904" width="31.85546875" bestFit="1" customWidth="1"/>
    <col min="2905" max="2905" width="32.140625" bestFit="1" customWidth="1"/>
    <col min="2906" max="2906" width="31" bestFit="1" customWidth="1"/>
    <col min="2907" max="2907" width="31.7109375" bestFit="1" customWidth="1"/>
    <col min="2908" max="2908" width="31.28515625" bestFit="1" customWidth="1"/>
    <col min="2909" max="2909" width="32.5703125" bestFit="1" customWidth="1"/>
    <col min="2910" max="2910" width="30" bestFit="1" customWidth="1"/>
    <col min="2911" max="2911" width="29" bestFit="1" customWidth="1"/>
    <col min="2912" max="2912" width="30.28515625" bestFit="1" customWidth="1"/>
    <col min="2913" max="2913" width="29.85546875" bestFit="1" customWidth="1"/>
    <col min="2914" max="2914" width="31.28515625" bestFit="1" customWidth="1"/>
    <col min="2915" max="2915" width="29.28515625" bestFit="1" customWidth="1"/>
    <col min="2916" max="2916" width="26.7109375" bestFit="1" customWidth="1"/>
    <col min="2917" max="2917" width="31.28515625" bestFit="1" customWidth="1"/>
    <col min="2918" max="2918" width="30.28515625" bestFit="1" customWidth="1"/>
    <col min="2919" max="2919" width="44.140625" bestFit="1" customWidth="1"/>
    <col min="2920" max="2920" width="29.5703125" bestFit="1" customWidth="1"/>
    <col min="2921" max="2921" width="30.42578125" bestFit="1" customWidth="1"/>
    <col min="2922" max="2922" width="30" bestFit="1" customWidth="1"/>
    <col min="2923" max="2923" width="37.7109375" bestFit="1" customWidth="1"/>
    <col min="2924" max="2924" width="38.5703125" bestFit="1" customWidth="1"/>
    <col min="2925" max="2925" width="28.7109375" bestFit="1" customWidth="1"/>
    <col min="2926" max="2926" width="30.140625" bestFit="1" customWidth="1"/>
    <col min="2927" max="2927" width="30.28515625" bestFit="1" customWidth="1"/>
    <col min="2928" max="2928" width="26.85546875" bestFit="1" customWidth="1"/>
    <col min="2929" max="2929" width="34.5703125" bestFit="1" customWidth="1"/>
    <col min="2930" max="2930" width="28.5703125" bestFit="1" customWidth="1"/>
    <col min="2931" max="2931" width="30.7109375" bestFit="1" customWidth="1"/>
    <col min="2932" max="2932" width="37" bestFit="1" customWidth="1"/>
    <col min="2933" max="2933" width="28.85546875" bestFit="1" customWidth="1"/>
    <col min="2934" max="2934" width="29.5703125" bestFit="1" customWidth="1"/>
    <col min="2935" max="2935" width="31.5703125" bestFit="1" customWidth="1"/>
    <col min="2936" max="2936" width="29.5703125" bestFit="1" customWidth="1"/>
    <col min="2937" max="2937" width="29.140625" bestFit="1" customWidth="1"/>
    <col min="2938" max="2938" width="28.140625" bestFit="1" customWidth="1"/>
    <col min="2939" max="2939" width="30.7109375" bestFit="1" customWidth="1"/>
    <col min="2940" max="2940" width="42" bestFit="1" customWidth="1"/>
    <col min="2941" max="2941" width="29.85546875" bestFit="1" customWidth="1"/>
    <col min="2942" max="2942" width="24.28515625" bestFit="1" customWidth="1"/>
    <col min="2943" max="2943" width="33.28515625" bestFit="1" customWidth="1"/>
    <col min="2944" max="2944" width="30.140625" bestFit="1" customWidth="1"/>
    <col min="2945" max="2945" width="36.42578125" bestFit="1" customWidth="1"/>
    <col min="2946" max="2946" width="31.140625" bestFit="1" customWidth="1"/>
    <col min="2947" max="2947" width="34" bestFit="1" customWidth="1"/>
    <col min="2948" max="2948" width="32.28515625" bestFit="1" customWidth="1"/>
    <col min="2949" max="2949" width="34.85546875" bestFit="1" customWidth="1"/>
    <col min="2950" max="2950" width="31.7109375" bestFit="1" customWidth="1"/>
    <col min="2951" max="2951" width="32.5703125" bestFit="1" customWidth="1"/>
    <col min="2952" max="2952" width="32" bestFit="1" customWidth="1"/>
    <col min="2953" max="2953" width="34.7109375" bestFit="1" customWidth="1"/>
    <col min="2954" max="2954" width="32.140625" bestFit="1" customWidth="1"/>
    <col min="2955" max="2955" width="33.28515625" bestFit="1" customWidth="1"/>
    <col min="2956" max="2956" width="32.85546875" bestFit="1" customWidth="1"/>
    <col min="2957" max="2957" width="35.42578125" bestFit="1" customWidth="1"/>
    <col min="2958" max="2958" width="37.140625" bestFit="1" customWidth="1"/>
    <col min="2959" max="2959" width="28.5703125" bestFit="1" customWidth="1"/>
    <col min="2960" max="2960" width="43.42578125" bestFit="1" customWidth="1"/>
    <col min="2961" max="2961" width="28.28515625" bestFit="1" customWidth="1"/>
    <col min="2962" max="2962" width="27.42578125" bestFit="1" customWidth="1"/>
    <col min="2963" max="2963" width="29.28515625" bestFit="1" customWidth="1"/>
    <col min="2964" max="2964" width="28.28515625" bestFit="1" customWidth="1"/>
    <col min="2965" max="2965" width="31.5703125" bestFit="1" customWidth="1"/>
    <col min="2966" max="2966" width="28.140625" bestFit="1" customWidth="1"/>
    <col min="2967" max="2967" width="28.7109375" bestFit="1" customWidth="1"/>
    <col min="2968" max="2968" width="28.5703125" bestFit="1" customWidth="1"/>
    <col min="2969" max="2969" width="35.5703125" bestFit="1" customWidth="1"/>
    <col min="2970" max="2970" width="30.140625" bestFit="1" customWidth="1"/>
    <col min="2971" max="2971" width="27.85546875" bestFit="1" customWidth="1"/>
    <col min="2972" max="2972" width="25.28515625" bestFit="1" customWidth="1"/>
    <col min="2973" max="2973" width="26" bestFit="1" customWidth="1"/>
    <col min="2974" max="2974" width="23.7109375" bestFit="1" customWidth="1"/>
    <col min="2975" max="2975" width="22.42578125" bestFit="1" customWidth="1"/>
    <col min="2976" max="2977" width="25.7109375" bestFit="1" customWidth="1"/>
    <col min="2978" max="2978" width="27" bestFit="1" customWidth="1"/>
    <col min="2979" max="2979" width="23.5703125" bestFit="1" customWidth="1"/>
    <col min="2980" max="2980" width="22.5703125" bestFit="1" customWidth="1"/>
    <col min="2981" max="2981" width="21" bestFit="1" customWidth="1"/>
    <col min="2982" max="2982" width="24.28515625" bestFit="1" customWidth="1"/>
    <col min="2983" max="2983" width="23.5703125" bestFit="1" customWidth="1"/>
    <col min="2984" max="2984" width="23.85546875" bestFit="1" customWidth="1"/>
    <col min="2985" max="2985" width="26" bestFit="1" customWidth="1"/>
    <col min="2986" max="2986" width="23.85546875" bestFit="1" customWidth="1"/>
    <col min="2987" max="2987" width="26" bestFit="1" customWidth="1"/>
    <col min="2988" max="2988" width="26.42578125" bestFit="1" customWidth="1"/>
    <col min="2989" max="2989" width="21.85546875" bestFit="1" customWidth="1"/>
    <col min="2990" max="2990" width="24.85546875" bestFit="1" customWidth="1"/>
    <col min="2991" max="2991" width="25.7109375" bestFit="1" customWidth="1"/>
    <col min="2992" max="2992" width="26" bestFit="1" customWidth="1"/>
    <col min="2993" max="2993" width="25.42578125" bestFit="1" customWidth="1"/>
    <col min="2994" max="2994" width="26" bestFit="1" customWidth="1"/>
    <col min="2995" max="2995" width="23" bestFit="1" customWidth="1"/>
    <col min="2996" max="2996" width="24.7109375" bestFit="1" customWidth="1"/>
    <col min="2997" max="2997" width="23" bestFit="1" customWidth="1"/>
    <col min="2998" max="2998" width="25.85546875" bestFit="1" customWidth="1"/>
    <col min="2999" max="2999" width="23.42578125" bestFit="1" customWidth="1"/>
    <col min="3000" max="3000" width="33.5703125" bestFit="1" customWidth="1"/>
    <col min="3001" max="3002" width="27" bestFit="1" customWidth="1"/>
    <col min="3003" max="3003" width="24.5703125" bestFit="1" customWidth="1"/>
    <col min="3004" max="3004" width="29.5703125" bestFit="1" customWidth="1"/>
    <col min="3005" max="3005" width="26.85546875" bestFit="1" customWidth="1"/>
    <col min="3006" max="3006" width="24.85546875" bestFit="1" customWidth="1"/>
    <col min="3007" max="3007" width="37" bestFit="1" customWidth="1"/>
    <col min="3008" max="3008" width="35.5703125" bestFit="1" customWidth="1"/>
    <col min="3009" max="3009" width="34.7109375" bestFit="1" customWidth="1"/>
    <col min="3010" max="3010" width="36" bestFit="1" customWidth="1"/>
    <col min="3011" max="3011" width="36.28515625" bestFit="1" customWidth="1"/>
    <col min="3012" max="3012" width="32.140625" bestFit="1" customWidth="1"/>
    <col min="3013" max="3013" width="31.7109375" bestFit="1" customWidth="1"/>
    <col min="3014" max="3014" width="23" bestFit="1" customWidth="1"/>
    <col min="3015" max="3015" width="36.7109375" bestFit="1" customWidth="1"/>
    <col min="3016" max="3016" width="38.28515625" bestFit="1" customWidth="1"/>
    <col min="3017" max="3017" width="26.7109375" bestFit="1" customWidth="1"/>
    <col min="3018" max="3018" width="31" bestFit="1" customWidth="1"/>
    <col min="3019" max="3019" width="22.5703125" bestFit="1" customWidth="1"/>
    <col min="3020" max="3020" width="22.28515625" bestFit="1" customWidth="1"/>
    <col min="3021" max="3021" width="30.7109375" bestFit="1" customWidth="1"/>
    <col min="3022" max="3022" width="23.140625" bestFit="1" customWidth="1"/>
    <col min="3023" max="3023" width="27.140625" bestFit="1" customWidth="1"/>
    <col min="3024" max="3024" width="25.5703125" bestFit="1" customWidth="1"/>
    <col min="3025" max="3025" width="24.85546875" bestFit="1" customWidth="1"/>
    <col min="3026" max="3026" width="23.42578125" bestFit="1" customWidth="1"/>
    <col min="3027" max="3027" width="25.5703125" bestFit="1" customWidth="1"/>
    <col min="3028" max="3028" width="25.85546875" bestFit="1" customWidth="1"/>
    <col min="3029" max="3029" width="23.5703125" bestFit="1" customWidth="1"/>
    <col min="3030" max="3030" width="21.85546875" bestFit="1" customWidth="1"/>
    <col min="3031" max="3031" width="24" bestFit="1" customWidth="1"/>
    <col min="3032" max="3032" width="27.42578125" bestFit="1" customWidth="1"/>
    <col min="3033" max="3033" width="22.7109375" bestFit="1" customWidth="1"/>
    <col min="3034" max="3034" width="23.5703125" bestFit="1" customWidth="1"/>
    <col min="3035" max="3035" width="26.140625" bestFit="1" customWidth="1"/>
    <col min="3036" max="3036" width="31.28515625" bestFit="1" customWidth="1"/>
    <col min="3037" max="3037" width="25" bestFit="1" customWidth="1"/>
    <col min="3038" max="3038" width="26.5703125" bestFit="1" customWidth="1"/>
    <col min="3039" max="3039" width="25.28515625" bestFit="1" customWidth="1"/>
    <col min="3040" max="3040" width="22.5703125" bestFit="1" customWidth="1"/>
    <col min="3041" max="3041" width="24.5703125" bestFit="1" customWidth="1"/>
    <col min="3042" max="3042" width="38.5703125" bestFit="1" customWidth="1"/>
    <col min="3043" max="3043" width="33.85546875" bestFit="1" customWidth="1"/>
    <col min="3044" max="3044" width="31.28515625" bestFit="1" customWidth="1"/>
    <col min="3045" max="3045" width="28.140625" bestFit="1" customWidth="1"/>
    <col min="3046" max="3046" width="27" bestFit="1" customWidth="1"/>
    <col min="3047" max="3047" width="55.42578125" bestFit="1" customWidth="1"/>
    <col min="3048" max="3048" width="25.28515625" bestFit="1" customWidth="1"/>
    <col min="3049" max="3049" width="28.7109375" bestFit="1" customWidth="1"/>
    <col min="3050" max="3050" width="25.85546875" bestFit="1" customWidth="1"/>
    <col min="3051" max="3051" width="24.140625" bestFit="1" customWidth="1"/>
    <col min="3052" max="3052" width="31.85546875" bestFit="1" customWidth="1"/>
    <col min="3053" max="3053" width="24.7109375" bestFit="1" customWidth="1"/>
    <col min="3054" max="3054" width="23" bestFit="1" customWidth="1"/>
    <col min="3055" max="3055" width="26.5703125" bestFit="1" customWidth="1"/>
    <col min="3056" max="3056" width="24.42578125" bestFit="1" customWidth="1"/>
    <col min="3057" max="3057" width="26.42578125" bestFit="1" customWidth="1"/>
    <col min="3058" max="3059" width="27.140625" bestFit="1" customWidth="1"/>
    <col min="3060" max="3060" width="28.85546875" bestFit="1" customWidth="1"/>
    <col min="3061" max="3061" width="38.85546875" bestFit="1" customWidth="1"/>
    <col min="3062" max="3062" width="25.140625" bestFit="1" customWidth="1"/>
    <col min="3063" max="3063" width="23" bestFit="1" customWidth="1"/>
    <col min="3064" max="3064" width="25.5703125" bestFit="1" customWidth="1"/>
    <col min="3065" max="3065" width="25.7109375" bestFit="1" customWidth="1"/>
    <col min="3066" max="3066" width="36.42578125" bestFit="1" customWidth="1"/>
    <col min="3067" max="3067" width="25.5703125" bestFit="1" customWidth="1"/>
    <col min="3068" max="3068" width="21.28515625" bestFit="1" customWidth="1"/>
    <col min="3069" max="3069" width="30.85546875" bestFit="1" customWidth="1"/>
    <col min="3070" max="3070" width="22.85546875" bestFit="1" customWidth="1"/>
    <col min="3071" max="3071" width="33" bestFit="1" customWidth="1"/>
    <col min="3072" max="3072" width="23.42578125" bestFit="1" customWidth="1"/>
    <col min="3073" max="3073" width="23.28515625" bestFit="1" customWidth="1"/>
    <col min="3074" max="3074" width="32.5703125" bestFit="1" customWidth="1"/>
    <col min="3075" max="3075" width="21.5703125" bestFit="1" customWidth="1"/>
    <col min="3076" max="3076" width="24.42578125" bestFit="1" customWidth="1"/>
    <col min="3077" max="3077" width="33.140625" bestFit="1" customWidth="1"/>
    <col min="3078" max="3078" width="25.85546875" bestFit="1" customWidth="1"/>
    <col min="3079" max="3079" width="24" bestFit="1" customWidth="1"/>
    <col min="3080" max="3080" width="33.140625" bestFit="1" customWidth="1"/>
    <col min="3081" max="3081" width="33" bestFit="1" customWidth="1"/>
    <col min="3082" max="3082" width="22.5703125" bestFit="1" customWidth="1"/>
    <col min="3083" max="3083" width="23" bestFit="1" customWidth="1"/>
    <col min="3084" max="3084" width="22.140625" bestFit="1" customWidth="1"/>
    <col min="3085" max="3085" width="23.28515625" bestFit="1" customWidth="1"/>
    <col min="3086" max="3086" width="22.42578125" bestFit="1" customWidth="1"/>
    <col min="3087" max="3087" width="24.85546875" bestFit="1" customWidth="1"/>
    <col min="3088" max="3088" width="27.7109375" bestFit="1" customWidth="1"/>
    <col min="3089" max="3089" width="24" bestFit="1" customWidth="1"/>
    <col min="3090" max="3090" width="25.7109375" bestFit="1" customWidth="1"/>
    <col min="3091" max="3091" width="27.42578125" bestFit="1" customWidth="1"/>
    <col min="3092" max="3092" width="20.28515625" bestFit="1" customWidth="1"/>
    <col min="3093" max="3093" width="23.7109375" bestFit="1" customWidth="1"/>
    <col min="3094" max="3094" width="23" bestFit="1" customWidth="1"/>
    <col min="3095" max="3095" width="22" bestFit="1" customWidth="1"/>
    <col min="3096" max="3096" width="26.42578125" bestFit="1" customWidth="1"/>
    <col min="3097" max="3097" width="29.85546875" bestFit="1" customWidth="1"/>
    <col min="3098" max="3098" width="25.5703125" bestFit="1" customWidth="1"/>
    <col min="3099" max="3099" width="23.28515625" bestFit="1" customWidth="1"/>
    <col min="3100" max="3100" width="23.7109375" bestFit="1" customWidth="1"/>
    <col min="3101" max="3101" width="22.5703125" bestFit="1" customWidth="1"/>
    <col min="3102" max="3102" width="26" bestFit="1" customWidth="1"/>
    <col min="3103" max="3103" width="22" bestFit="1" customWidth="1"/>
    <col min="3104" max="3104" width="25.7109375" bestFit="1" customWidth="1"/>
    <col min="3105" max="3105" width="25.28515625" bestFit="1" customWidth="1"/>
    <col min="3106" max="3106" width="23" bestFit="1" customWidth="1"/>
    <col min="3107" max="3107" width="21.5703125" bestFit="1" customWidth="1"/>
    <col min="3108" max="3108" width="42.28515625" bestFit="1" customWidth="1"/>
    <col min="3109" max="3109" width="26.140625" bestFit="1" customWidth="1"/>
    <col min="3110" max="3110" width="24.28515625" bestFit="1" customWidth="1"/>
    <col min="3111" max="3111" width="29.28515625" bestFit="1" customWidth="1"/>
    <col min="3112" max="3112" width="22.28515625" bestFit="1" customWidth="1"/>
    <col min="3113" max="3113" width="24.7109375" bestFit="1" customWidth="1"/>
    <col min="3114" max="3114" width="26" bestFit="1" customWidth="1"/>
    <col min="3115" max="3115" width="23.140625" bestFit="1" customWidth="1"/>
    <col min="3116" max="3116" width="25.42578125" bestFit="1" customWidth="1"/>
    <col min="3117" max="3117" width="26.5703125" bestFit="1" customWidth="1"/>
    <col min="3118" max="3118" width="23.42578125" bestFit="1" customWidth="1"/>
    <col min="3119" max="3119" width="28.28515625" bestFit="1" customWidth="1"/>
    <col min="3120" max="3120" width="28" bestFit="1" customWidth="1"/>
    <col min="3121" max="3121" width="23" bestFit="1" customWidth="1"/>
    <col min="3122" max="3122" width="24.140625" bestFit="1" customWidth="1"/>
    <col min="3123" max="3123" width="26" bestFit="1" customWidth="1"/>
    <col min="3124" max="3124" width="24.5703125" bestFit="1" customWidth="1"/>
    <col min="3125" max="3125" width="25.140625" bestFit="1" customWidth="1"/>
    <col min="3126" max="3126" width="22" bestFit="1" customWidth="1"/>
    <col min="3127" max="3127" width="25.140625" bestFit="1" customWidth="1"/>
    <col min="3128" max="3128" width="24" bestFit="1" customWidth="1"/>
    <col min="3129" max="3129" width="26" bestFit="1" customWidth="1"/>
    <col min="3130" max="3130" width="25" bestFit="1" customWidth="1"/>
    <col min="3131" max="3131" width="24.140625" bestFit="1" customWidth="1"/>
    <col min="3132" max="3132" width="25.5703125" bestFit="1" customWidth="1"/>
    <col min="3133" max="3133" width="27" bestFit="1" customWidth="1"/>
    <col min="3134" max="3134" width="28.140625" bestFit="1" customWidth="1"/>
    <col min="3135" max="3135" width="30.5703125" bestFit="1" customWidth="1"/>
    <col min="3136" max="3136" width="26.7109375" bestFit="1" customWidth="1"/>
    <col min="3137" max="3137" width="21.42578125" bestFit="1" customWidth="1"/>
    <col min="3138" max="3138" width="20.28515625" bestFit="1" customWidth="1"/>
    <col min="3139" max="3139" width="23.28515625" bestFit="1" customWidth="1"/>
    <col min="3140" max="3140" width="33.5703125" bestFit="1" customWidth="1"/>
    <col min="3141" max="3141" width="26.5703125" bestFit="1" customWidth="1"/>
    <col min="3142" max="3142" width="25.28515625" bestFit="1" customWidth="1"/>
    <col min="3143" max="3143" width="27.7109375" bestFit="1" customWidth="1"/>
    <col min="3144" max="3145" width="22.42578125" bestFit="1" customWidth="1"/>
    <col min="3146" max="3146" width="24" bestFit="1" customWidth="1"/>
    <col min="3147" max="3147" width="22.28515625" bestFit="1" customWidth="1"/>
    <col min="3148" max="3148" width="29.28515625" bestFit="1" customWidth="1"/>
    <col min="3149" max="3149" width="22.28515625" bestFit="1" customWidth="1"/>
    <col min="3150" max="3150" width="22.85546875" bestFit="1" customWidth="1"/>
    <col min="3151" max="3151" width="25.28515625" bestFit="1" customWidth="1"/>
    <col min="3152" max="3152" width="22.5703125" bestFit="1" customWidth="1"/>
    <col min="3153" max="3153" width="25.140625" bestFit="1" customWidth="1"/>
    <col min="3154" max="3154" width="34.140625" bestFit="1" customWidth="1"/>
    <col min="3155" max="3155" width="31.140625" bestFit="1" customWidth="1"/>
    <col min="3156" max="3156" width="32.85546875" bestFit="1" customWidth="1"/>
    <col min="3157" max="3157" width="23.7109375" bestFit="1" customWidth="1"/>
    <col min="3158" max="3158" width="24.5703125" bestFit="1" customWidth="1"/>
    <col min="3159" max="3159" width="39.140625" bestFit="1" customWidth="1"/>
    <col min="3160" max="3160" width="29.85546875" bestFit="1" customWidth="1"/>
    <col min="3161" max="3161" width="35.42578125" bestFit="1" customWidth="1"/>
    <col min="3162" max="3162" width="27.42578125" bestFit="1" customWidth="1"/>
    <col min="3163" max="3163" width="37.5703125" bestFit="1" customWidth="1"/>
    <col min="3164" max="3164" width="33.85546875" bestFit="1" customWidth="1"/>
    <col min="3165" max="3165" width="36.28515625" bestFit="1" customWidth="1"/>
    <col min="3166" max="3166" width="24.28515625" bestFit="1" customWidth="1"/>
    <col min="3167" max="3167" width="37.85546875" bestFit="1" customWidth="1"/>
    <col min="3168" max="3168" width="35.85546875" bestFit="1" customWidth="1"/>
    <col min="3169" max="3169" width="35.140625" bestFit="1" customWidth="1"/>
    <col min="3170" max="3170" width="39" bestFit="1" customWidth="1"/>
    <col min="3171" max="3171" width="34" bestFit="1" customWidth="1"/>
    <col min="3172" max="3172" width="25.85546875" bestFit="1" customWidth="1"/>
    <col min="3173" max="3173" width="28.85546875" bestFit="1" customWidth="1"/>
    <col min="3174" max="3174" width="26.5703125" bestFit="1" customWidth="1"/>
    <col min="3175" max="3175" width="26.42578125" bestFit="1" customWidth="1"/>
    <col min="3176" max="3176" width="28" bestFit="1" customWidth="1"/>
    <col min="3177" max="3177" width="41.140625" bestFit="1" customWidth="1"/>
    <col min="3178" max="3178" width="35.7109375" bestFit="1" customWidth="1"/>
    <col min="3179" max="3180" width="23.7109375" bestFit="1" customWidth="1"/>
    <col min="3181" max="3181" width="26.42578125" bestFit="1" customWidth="1"/>
    <col min="3182" max="3182" width="22.28515625" bestFit="1" customWidth="1"/>
    <col min="3183" max="3183" width="24.85546875" bestFit="1" customWidth="1"/>
    <col min="3184" max="3184" width="26.7109375" bestFit="1" customWidth="1"/>
    <col min="3185" max="3185" width="24" bestFit="1" customWidth="1"/>
    <col min="3186" max="3186" width="24.140625" bestFit="1" customWidth="1"/>
    <col min="3187" max="3188" width="23.28515625" bestFit="1" customWidth="1"/>
    <col min="3189" max="3189" width="25.5703125" bestFit="1" customWidth="1"/>
    <col min="3190" max="3190" width="22.42578125" bestFit="1" customWidth="1"/>
    <col min="3191" max="3191" width="23" bestFit="1" customWidth="1"/>
    <col min="3192" max="3192" width="25" bestFit="1" customWidth="1"/>
    <col min="3193" max="3193" width="30" bestFit="1" customWidth="1"/>
    <col min="3194" max="3195" width="27.85546875" bestFit="1" customWidth="1"/>
    <col min="3196" max="3196" width="28.140625" bestFit="1" customWidth="1"/>
    <col min="3197" max="3197" width="28" bestFit="1" customWidth="1"/>
    <col min="3198" max="3198" width="35.5703125" bestFit="1" customWidth="1"/>
    <col min="3199" max="3199" width="27.28515625" bestFit="1" customWidth="1"/>
    <col min="3200" max="3200" width="27" bestFit="1" customWidth="1"/>
    <col min="3201" max="3201" width="26.5703125" bestFit="1" customWidth="1"/>
    <col min="3202" max="3202" width="28.140625" bestFit="1" customWidth="1"/>
    <col min="3203" max="3203" width="30.7109375" bestFit="1" customWidth="1"/>
    <col min="3204" max="3204" width="27.5703125" bestFit="1" customWidth="1"/>
    <col min="3205" max="3205" width="25.5703125" bestFit="1" customWidth="1"/>
    <col min="3206" max="3206" width="23.42578125" bestFit="1" customWidth="1"/>
    <col min="3207" max="3207" width="27.85546875" bestFit="1" customWidth="1"/>
    <col min="3208" max="3208" width="29" bestFit="1" customWidth="1"/>
    <col min="3209" max="3209" width="23.42578125" bestFit="1" customWidth="1"/>
    <col min="3210" max="3210" width="25.28515625" bestFit="1" customWidth="1"/>
    <col min="3211" max="3211" width="23" bestFit="1" customWidth="1"/>
    <col min="3212" max="3212" width="27.85546875" bestFit="1" customWidth="1"/>
    <col min="3213" max="3213" width="25.85546875" bestFit="1" customWidth="1"/>
    <col min="3214" max="3215" width="37.140625" bestFit="1" customWidth="1"/>
    <col min="3216" max="3216" width="34.42578125" bestFit="1" customWidth="1"/>
    <col min="3217" max="3217" width="27.140625" bestFit="1" customWidth="1"/>
    <col min="3218" max="3218" width="37.85546875" bestFit="1" customWidth="1"/>
    <col min="3219" max="3219" width="23.7109375" bestFit="1" customWidth="1"/>
    <col min="3220" max="3220" width="24.7109375" bestFit="1" customWidth="1"/>
    <col min="3221" max="3221" width="22.5703125" bestFit="1" customWidth="1"/>
    <col min="3222" max="3222" width="25" bestFit="1" customWidth="1"/>
    <col min="3223" max="3223" width="27.28515625" bestFit="1" customWidth="1"/>
    <col min="3224" max="3224" width="33" bestFit="1" customWidth="1"/>
    <col min="3225" max="3225" width="22.5703125" bestFit="1" customWidth="1"/>
    <col min="3226" max="3226" width="25.85546875" bestFit="1" customWidth="1"/>
    <col min="3227" max="3227" width="28.85546875" bestFit="1" customWidth="1"/>
    <col min="3228" max="3228" width="24" bestFit="1" customWidth="1"/>
    <col min="3229" max="3229" width="28.85546875" bestFit="1" customWidth="1"/>
    <col min="3230" max="3230" width="33.85546875" bestFit="1" customWidth="1"/>
    <col min="3231" max="3231" width="25.28515625" bestFit="1" customWidth="1"/>
    <col min="3232" max="3232" width="28.85546875" bestFit="1" customWidth="1"/>
    <col min="3233" max="3234" width="29.28515625" bestFit="1" customWidth="1"/>
    <col min="3235" max="3235" width="29.7109375" bestFit="1" customWidth="1"/>
    <col min="3236" max="3236" width="29.85546875" bestFit="1" customWidth="1"/>
    <col min="3237" max="3237" width="32.85546875" bestFit="1" customWidth="1"/>
    <col min="3238" max="3238" width="34.5703125" bestFit="1" customWidth="1"/>
    <col min="3239" max="3239" width="37.5703125" bestFit="1" customWidth="1"/>
    <col min="3240" max="3240" width="24.5703125" bestFit="1" customWidth="1"/>
    <col min="3241" max="3241" width="24.85546875" bestFit="1" customWidth="1"/>
    <col min="3242" max="3242" width="24.7109375" bestFit="1" customWidth="1"/>
    <col min="3243" max="3243" width="33.42578125" bestFit="1" customWidth="1"/>
    <col min="3244" max="3244" width="23.7109375" bestFit="1" customWidth="1"/>
    <col min="3245" max="3245" width="24.85546875" bestFit="1" customWidth="1"/>
    <col min="3246" max="3246" width="36.7109375" bestFit="1" customWidth="1"/>
    <col min="3247" max="3247" width="28.28515625" bestFit="1" customWidth="1"/>
    <col min="3248" max="3248" width="25.5703125" bestFit="1" customWidth="1"/>
    <col min="3249" max="3249" width="25.28515625" bestFit="1" customWidth="1"/>
    <col min="3250" max="3250" width="23.7109375" bestFit="1" customWidth="1"/>
    <col min="3251" max="3251" width="24" bestFit="1" customWidth="1"/>
    <col min="3252" max="3252" width="30.5703125" bestFit="1" customWidth="1"/>
    <col min="3253" max="3253" width="35" bestFit="1" customWidth="1"/>
    <col min="3254" max="3254" width="23.28515625" bestFit="1" customWidth="1"/>
    <col min="3255" max="3255" width="21.5703125" bestFit="1" customWidth="1"/>
    <col min="3256" max="3256" width="24.140625" bestFit="1" customWidth="1"/>
    <col min="3257" max="3257" width="33.5703125" bestFit="1" customWidth="1"/>
    <col min="3258" max="3258" width="38.5703125" bestFit="1" customWidth="1"/>
    <col min="3259" max="3259" width="31.85546875" bestFit="1" customWidth="1"/>
    <col min="3260" max="3260" width="24.42578125" bestFit="1" customWidth="1"/>
    <col min="3261" max="3261" width="23.85546875" bestFit="1" customWidth="1"/>
    <col min="3262" max="3262" width="37.42578125" bestFit="1" customWidth="1"/>
    <col min="3263" max="3263" width="21.7109375" bestFit="1" customWidth="1"/>
    <col min="3264" max="3265" width="21.28515625" bestFit="1" customWidth="1"/>
    <col min="3266" max="3266" width="30.42578125" bestFit="1" customWidth="1"/>
    <col min="3267" max="3267" width="39.7109375" bestFit="1" customWidth="1"/>
    <col min="3268" max="3268" width="22.42578125" bestFit="1" customWidth="1"/>
    <col min="3269" max="3269" width="26.140625" bestFit="1" customWidth="1"/>
    <col min="3270" max="3270" width="23.85546875" bestFit="1" customWidth="1"/>
    <col min="3271" max="3271" width="30.85546875" bestFit="1" customWidth="1"/>
    <col min="3272" max="3272" width="24.140625" bestFit="1" customWidth="1"/>
    <col min="3273" max="3273" width="22.28515625" bestFit="1" customWidth="1"/>
    <col min="3274" max="3274" width="25" bestFit="1" customWidth="1"/>
    <col min="3275" max="3275" width="29.7109375" bestFit="1" customWidth="1"/>
    <col min="3276" max="3276" width="27.5703125" bestFit="1" customWidth="1"/>
    <col min="3277" max="3277" width="44.5703125" bestFit="1" customWidth="1"/>
    <col min="3278" max="3278" width="38.140625" bestFit="1" customWidth="1"/>
    <col min="3279" max="3279" width="37.7109375" bestFit="1" customWidth="1"/>
    <col min="3280" max="3280" width="45.7109375" bestFit="1" customWidth="1"/>
    <col min="3281" max="3281" width="36.28515625" bestFit="1" customWidth="1"/>
    <col min="3282" max="3282" width="25.7109375" bestFit="1" customWidth="1"/>
    <col min="3283" max="3283" width="28.140625" bestFit="1" customWidth="1"/>
    <col min="3284" max="3284" width="24.140625" bestFit="1" customWidth="1"/>
    <col min="3285" max="3285" width="29.42578125" bestFit="1" customWidth="1"/>
    <col min="3286" max="3286" width="29.85546875" bestFit="1" customWidth="1"/>
    <col min="3287" max="3287" width="25.85546875" bestFit="1" customWidth="1"/>
    <col min="3288" max="3288" width="35.42578125" bestFit="1" customWidth="1"/>
    <col min="3289" max="3289" width="28.5703125" bestFit="1" customWidth="1"/>
    <col min="3290" max="3290" width="23.85546875" bestFit="1" customWidth="1"/>
    <col min="3291" max="3291" width="35.5703125" bestFit="1" customWidth="1"/>
    <col min="3292" max="3292" width="38.28515625" bestFit="1" customWidth="1"/>
    <col min="3293" max="3293" width="34.85546875" bestFit="1" customWidth="1"/>
    <col min="3294" max="3294" width="31.7109375" bestFit="1" customWidth="1"/>
    <col min="3295" max="3295" width="37.42578125" bestFit="1" customWidth="1"/>
    <col min="3296" max="3296" width="33.7109375" bestFit="1" customWidth="1"/>
    <col min="3297" max="3297" width="26.85546875" bestFit="1" customWidth="1"/>
    <col min="3298" max="3298" width="24.42578125" bestFit="1" customWidth="1"/>
    <col min="3299" max="3299" width="25.28515625" bestFit="1" customWidth="1"/>
    <col min="3300" max="3300" width="32.42578125" bestFit="1" customWidth="1"/>
    <col min="3301" max="3301" width="26.85546875" bestFit="1" customWidth="1"/>
    <col min="3302" max="3302" width="37.7109375" bestFit="1" customWidth="1"/>
    <col min="3303" max="3303" width="33.140625" bestFit="1" customWidth="1"/>
    <col min="3304" max="3304" width="30" bestFit="1" customWidth="1"/>
    <col min="3305" max="3305" width="23.140625" bestFit="1" customWidth="1"/>
    <col min="3306" max="3306" width="23.7109375" bestFit="1" customWidth="1"/>
    <col min="3307" max="3307" width="31.140625" bestFit="1" customWidth="1"/>
    <col min="3308" max="3308" width="33.7109375" bestFit="1" customWidth="1"/>
    <col min="3309" max="3310" width="35.5703125" bestFit="1" customWidth="1"/>
    <col min="3311" max="3311" width="34.5703125" bestFit="1" customWidth="1"/>
    <col min="3312" max="3312" width="37" bestFit="1" customWidth="1"/>
    <col min="3313" max="3313" width="34" bestFit="1" customWidth="1"/>
    <col min="3314" max="3314" width="33.28515625" bestFit="1" customWidth="1"/>
    <col min="3315" max="3315" width="30.42578125" bestFit="1" customWidth="1"/>
    <col min="3316" max="3316" width="24.85546875" bestFit="1" customWidth="1"/>
    <col min="3317" max="3317" width="27" bestFit="1" customWidth="1"/>
    <col min="3318" max="3318" width="27.85546875" bestFit="1" customWidth="1"/>
    <col min="3319" max="3319" width="30.5703125" bestFit="1" customWidth="1"/>
    <col min="3320" max="3320" width="21.28515625" bestFit="1" customWidth="1"/>
    <col min="3321" max="3321" width="21.5703125" bestFit="1" customWidth="1"/>
    <col min="3322" max="3322" width="27.42578125" bestFit="1" customWidth="1"/>
    <col min="3323" max="3323" width="23.42578125" bestFit="1" customWidth="1"/>
    <col min="3324" max="3324" width="25.42578125" bestFit="1" customWidth="1"/>
    <col min="3325" max="3325" width="25.5703125" bestFit="1" customWidth="1"/>
    <col min="3326" max="3326" width="23.85546875" bestFit="1" customWidth="1"/>
    <col min="3327" max="3327" width="33.7109375" bestFit="1" customWidth="1"/>
    <col min="3328" max="3328" width="34.140625" bestFit="1" customWidth="1"/>
    <col min="3329" max="3329" width="38.85546875" bestFit="1" customWidth="1"/>
    <col min="3330" max="3330" width="35" bestFit="1" customWidth="1"/>
    <col min="3331" max="3331" width="34.7109375" bestFit="1" customWidth="1"/>
    <col min="3332" max="3332" width="33.42578125" bestFit="1" customWidth="1"/>
    <col min="3333" max="3333" width="27.85546875" bestFit="1" customWidth="1"/>
    <col min="3334" max="3334" width="37.42578125" bestFit="1" customWidth="1"/>
    <col min="3335" max="3335" width="29.85546875" bestFit="1" customWidth="1"/>
    <col min="3336" max="3336" width="45" bestFit="1" customWidth="1"/>
    <col min="3337" max="3337" width="26.5703125" bestFit="1" customWidth="1"/>
    <col min="3338" max="3338" width="20.5703125" bestFit="1" customWidth="1"/>
    <col min="3339" max="3339" width="23.42578125" bestFit="1" customWidth="1"/>
    <col min="3340" max="3340" width="25.140625" bestFit="1" customWidth="1"/>
    <col min="3341" max="3341" width="27.42578125" bestFit="1" customWidth="1"/>
    <col min="3342" max="3342" width="27.7109375" bestFit="1" customWidth="1"/>
    <col min="3343" max="3343" width="36.42578125" bestFit="1" customWidth="1"/>
    <col min="3344" max="3344" width="25.28515625" bestFit="1" customWidth="1"/>
    <col min="3345" max="3345" width="36.85546875" bestFit="1" customWidth="1"/>
    <col min="3346" max="3346" width="27" bestFit="1" customWidth="1"/>
    <col min="3347" max="3347" width="25.28515625" bestFit="1" customWidth="1"/>
    <col min="3348" max="3348" width="37.28515625" bestFit="1" customWidth="1"/>
    <col min="3349" max="3349" width="25.42578125" bestFit="1" customWidth="1"/>
    <col min="3350" max="3350" width="26.7109375" bestFit="1" customWidth="1"/>
    <col min="3351" max="3351" width="26.5703125" bestFit="1" customWidth="1"/>
    <col min="3352" max="3352" width="27.140625" bestFit="1" customWidth="1"/>
    <col min="3353" max="3353" width="24.7109375" bestFit="1" customWidth="1"/>
    <col min="3354" max="3354" width="34.85546875" bestFit="1" customWidth="1"/>
    <col min="3355" max="3355" width="37.28515625" bestFit="1" customWidth="1"/>
    <col min="3356" max="3356" width="39.42578125" bestFit="1" customWidth="1"/>
    <col min="3357" max="3357" width="33.42578125" bestFit="1" customWidth="1"/>
    <col min="3358" max="3358" width="28.85546875" bestFit="1" customWidth="1"/>
    <col min="3359" max="3359" width="41.140625" bestFit="1" customWidth="1"/>
    <col min="3360" max="3360" width="35.7109375" bestFit="1" customWidth="1"/>
    <col min="3361" max="3361" width="37.28515625" bestFit="1" customWidth="1"/>
    <col min="3362" max="3362" width="39" bestFit="1" customWidth="1"/>
    <col min="3363" max="3363" width="34.85546875" bestFit="1" customWidth="1"/>
    <col min="3364" max="3364" width="34.42578125" bestFit="1" customWidth="1"/>
    <col min="3365" max="3365" width="37.42578125" bestFit="1" customWidth="1"/>
    <col min="3366" max="3366" width="23.42578125" bestFit="1" customWidth="1"/>
    <col min="3367" max="3367" width="29.5703125" bestFit="1" customWidth="1"/>
    <col min="3368" max="3368" width="25.5703125" bestFit="1" customWidth="1"/>
    <col min="3369" max="3369" width="24.7109375" bestFit="1" customWidth="1"/>
    <col min="3370" max="3371" width="26.5703125" bestFit="1" customWidth="1"/>
    <col min="3372" max="3372" width="29.42578125" bestFit="1" customWidth="1"/>
    <col min="3373" max="3373" width="27" bestFit="1" customWidth="1"/>
    <col min="3374" max="3374" width="36.28515625" bestFit="1" customWidth="1"/>
    <col min="3375" max="3375" width="35.140625" bestFit="1" customWidth="1"/>
    <col min="3376" max="3376" width="35" bestFit="1" customWidth="1"/>
    <col min="3377" max="3377" width="35.85546875" bestFit="1" customWidth="1"/>
    <col min="3378" max="3378" width="23.42578125" bestFit="1" customWidth="1"/>
    <col min="3379" max="3379" width="37.42578125" bestFit="1" customWidth="1"/>
    <col min="3380" max="3380" width="24.85546875" bestFit="1" customWidth="1"/>
    <col min="3381" max="3381" width="33.7109375" bestFit="1" customWidth="1"/>
    <col min="3382" max="3382" width="34.85546875" bestFit="1" customWidth="1"/>
    <col min="3383" max="3383" width="26.5703125" bestFit="1" customWidth="1"/>
    <col min="3384" max="3384" width="33.85546875" bestFit="1" customWidth="1"/>
    <col min="3385" max="3385" width="40.5703125" bestFit="1" customWidth="1"/>
    <col min="3386" max="3386" width="38.7109375" bestFit="1" customWidth="1"/>
    <col min="3387" max="3387" width="24.85546875" bestFit="1" customWidth="1"/>
    <col min="3388" max="3388" width="24.42578125" bestFit="1" customWidth="1"/>
    <col min="3389" max="3389" width="29.7109375" bestFit="1" customWidth="1"/>
    <col min="3390" max="3390" width="30.7109375" bestFit="1" customWidth="1"/>
    <col min="3391" max="3391" width="35.85546875" bestFit="1" customWidth="1"/>
    <col min="3392" max="3392" width="34.28515625" bestFit="1" customWidth="1"/>
    <col min="3393" max="3393" width="27.5703125" bestFit="1" customWidth="1"/>
    <col min="3394" max="3394" width="30.140625" bestFit="1" customWidth="1"/>
    <col min="3395" max="3395" width="22.5703125" bestFit="1" customWidth="1"/>
    <col min="3396" max="3396" width="39" bestFit="1" customWidth="1"/>
    <col min="3397" max="3397" width="33.28515625" bestFit="1" customWidth="1"/>
    <col min="3398" max="3398" width="32.42578125" bestFit="1" customWidth="1"/>
    <col min="3399" max="3399" width="27.28515625" bestFit="1" customWidth="1"/>
    <col min="3400" max="3400" width="33.28515625" bestFit="1" customWidth="1"/>
    <col min="3401" max="3401" width="29.5703125" bestFit="1" customWidth="1"/>
    <col min="3402" max="3402" width="30.28515625" bestFit="1" customWidth="1"/>
    <col min="3403" max="3403" width="23.42578125" bestFit="1" customWidth="1"/>
    <col min="3404" max="3404" width="23.7109375" bestFit="1" customWidth="1"/>
    <col min="3405" max="3405" width="24.28515625" bestFit="1" customWidth="1"/>
    <col min="3406" max="3406" width="24.42578125" bestFit="1" customWidth="1"/>
    <col min="3407" max="3407" width="25.140625" bestFit="1" customWidth="1"/>
    <col min="3408" max="3408" width="24" bestFit="1" customWidth="1"/>
    <col min="3409" max="3409" width="23.28515625" bestFit="1" customWidth="1"/>
    <col min="3410" max="3410" width="24.28515625" bestFit="1" customWidth="1"/>
    <col min="3411" max="3411" width="24.5703125" bestFit="1" customWidth="1"/>
    <col min="3412" max="3412" width="34.28515625" bestFit="1" customWidth="1"/>
    <col min="3413" max="3413" width="30" bestFit="1" customWidth="1"/>
    <col min="3414" max="3414" width="26.5703125" bestFit="1" customWidth="1"/>
    <col min="3415" max="3416" width="26.42578125" bestFit="1" customWidth="1"/>
    <col min="3417" max="3417" width="27.28515625" bestFit="1" customWidth="1"/>
    <col min="3418" max="3418" width="36" bestFit="1" customWidth="1"/>
    <col min="3419" max="3419" width="23.140625" bestFit="1" customWidth="1"/>
    <col min="3420" max="3420" width="32" bestFit="1" customWidth="1"/>
    <col min="3421" max="3421" width="37" bestFit="1" customWidth="1"/>
    <col min="3422" max="3422" width="29.7109375" bestFit="1" customWidth="1"/>
    <col min="3423" max="3423" width="40.7109375" bestFit="1" customWidth="1"/>
    <col min="3424" max="3424" width="38.42578125" bestFit="1" customWidth="1"/>
    <col min="3425" max="3425" width="32" bestFit="1" customWidth="1"/>
    <col min="3426" max="3426" width="23.28515625" bestFit="1" customWidth="1"/>
    <col min="3427" max="3427" width="28.140625" bestFit="1" customWidth="1"/>
    <col min="3428" max="3428" width="22.5703125" bestFit="1" customWidth="1"/>
    <col min="3429" max="3429" width="32.85546875" bestFit="1" customWidth="1"/>
    <col min="3430" max="3430" width="23.42578125" bestFit="1" customWidth="1"/>
    <col min="3431" max="3431" width="24.140625" bestFit="1" customWidth="1"/>
    <col min="3432" max="3432" width="22.5703125" bestFit="1" customWidth="1"/>
    <col min="3433" max="3433" width="34.42578125" bestFit="1" customWidth="1"/>
    <col min="3434" max="3434" width="28.140625" bestFit="1" customWidth="1"/>
    <col min="3435" max="3435" width="28.28515625" bestFit="1" customWidth="1"/>
    <col min="3436" max="3436" width="22.7109375" bestFit="1" customWidth="1"/>
    <col min="3437" max="3437" width="34.42578125" bestFit="1" customWidth="1"/>
    <col min="3438" max="3438" width="24.42578125" bestFit="1" customWidth="1"/>
    <col min="3439" max="3439" width="25.42578125" bestFit="1" customWidth="1"/>
    <col min="3440" max="3440" width="35.28515625" bestFit="1" customWidth="1"/>
    <col min="3441" max="3441" width="28.28515625" bestFit="1" customWidth="1"/>
    <col min="3442" max="3442" width="24.5703125" bestFit="1" customWidth="1"/>
    <col min="3443" max="3443" width="30.5703125" bestFit="1" customWidth="1"/>
    <col min="3444" max="3444" width="24.140625" bestFit="1" customWidth="1"/>
    <col min="3445" max="3445" width="28.5703125" bestFit="1" customWidth="1"/>
    <col min="3446" max="3446" width="24.5703125" bestFit="1" customWidth="1"/>
    <col min="3447" max="3447" width="22.28515625" bestFit="1" customWidth="1"/>
    <col min="3448" max="3448" width="27.42578125" bestFit="1" customWidth="1"/>
    <col min="3449" max="3449" width="22" bestFit="1" customWidth="1"/>
    <col min="3450" max="3450" width="31.5703125" bestFit="1" customWidth="1"/>
    <col min="3451" max="3451" width="19.28515625" bestFit="1" customWidth="1"/>
    <col min="3452" max="3452" width="21.28515625" bestFit="1" customWidth="1"/>
    <col min="3453" max="3453" width="22.42578125" bestFit="1" customWidth="1"/>
    <col min="3454" max="3454" width="23.28515625" bestFit="1" customWidth="1"/>
    <col min="3455" max="3455" width="21.5703125" bestFit="1" customWidth="1"/>
    <col min="3456" max="3456" width="32.28515625" bestFit="1" customWidth="1"/>
    <col min="3457" max="3457" width="25" bestFit="1" customWidth="1"/>
    <col min="3458" max="3458" width="23" bestFit="1" customWidth="1"/>
    <col min="3459" max="3459" width="20.7109375" bestFit="1" customWidth="1"/>
    <col min="3460" max="3460" width="28.28515625" bestFit="1" customWidth="1"/>
    <col min="3461" max="3461" width="23.7109375" bestFit="1" customWidth="1"/>
    <col min="3462" max="3462" width="34.85546875" bestFit="1" customWidth="1"/>
    <col min="3463" max="3463" width="37" bestFit="1" customWidth="1"/>
    <col min="3464" max="3464" width="22.42578125" bestFit="1" customWidth="1"/>
    <col min="3465" max="3465" width="22" bestFit="1" customWidth="1"/>
    <col min="3466" max="3466" width="24.5703125" bestFit="1" customWidth="1"/>
    <col min="3467" max="3467" width="24.140625" bestFit="1" customWidth="1"/>
    <col min="3468" max="3468" width="23.140625" bestFit="1" customWidth="1"/>
    <col min="3469" max="3469" width="25.42578125" bestFit="1" customWidth="1"/>
    <col min="3470" max="3470" width="27" bestFit="1" customWidth="1"/>
    <col min="3471" max="3471" width="21.42578125" bestFit="1" customWidth="1"/>
    <col min="3472" max="3472" width="31.7109375" bestFit="1" customWidth="1"/>
    <col min="3473" max="3473" width="29.28515625" bestFit="1" customWidth="1"/>
    <col min="3474" max="3474" width="22" bestFit="1" customWidth="1"/>
    <col min="3475" max="3475" width="22.140625" bestFit="1" customWidth="1"/>
    <col min="3476" max="3476" width="20.42578125" bestFit="1" customWidth="1"/>
    <col min="3477" max="3477" width="20.5703125" bestFit="1" customWidth="1"/>
    <col min="3478" max="3478" width="23.5703125" bestFit="1" customWidth="1"/>
    <col min="3479" max="3479" width="21.7109375" bestFit="1" customWidth="1"/>
    <col min="3480" max="3480" width="23" bestFit="1" customWidth="1"/>
    <col min="3481" max="3481" width="22.140625" bestFit="1" customWidth="1"/>
    <col min="3482" max="3482" width="20.5703125" bestFit="1" customWidth="1"/>
    <col min="3483" max="3484" width="23.85546875" bestFit="1" customWidth="1"/>
    <col min="3485" max="3485" width="23.140625" bestFit="1" customWidth="1"/>
    <col min="3486" max="3486" width="24.85546875" bestFit="1" customWidth="1"/>
    <col min="3487" max="3487" width="25.85546875" bestFit="1" customWidth="1"/>
    <col min="3488" max="3488" width="29.140625" bestFit="1" customWidth="1"/>
    <col min="3489" max="3489" width="23.42578125" bestFit="1" customWidth="1"/>
    <col min="3490" max="3490" width="23.5703125" bestFit="1" customWidth="1"/>
    <col min="3491" max="3491" width="22.140625" bestFit="1" customWidth="1"/>
    <col min="3492" max="3492" width="25.140625" bestFit="1" customWidth="1"/>
    <col min="3493" max="3493" width="23.28515625" bestFit="1" customWidth="1"/>
    <col min="3494" max="3494" width="23.42578125" bestFit="1" customWidth="1"/>
    <col min="3495" max="3495" width="20.5703125" bestFit="1" customWidth="1"/>
    <col min="3496" max="3496" width="37.85546875" bestFit="1" customWidth="1"/>
    <col min="3497" max="3497" width="21.28515625" bestFit="1" customWidth="1"/>
    <col min="3498" max="3498" width="29.28515625" bestFit="1" customWidth="1"/>
    <col min="3499" max="3499" width="24.140625" bestFit="1" customWidth="1"/>
    <col min="3500" max="3500" width="27.28515625" bestFit="1" customWidth="1"/>
    <col min="3501" max="3501" width="24" bestFit="1" customWidth="1"/>
    <col min="3502" max="3502" width="20.140625" bestFit="1" customWidth="1"/>
    <col min="3503" max="3503" width="21" bestFit="1" customWidth="1"/>
    <col min="3504" max="3504" width="27.42578125" bestFit="1" customWidth="1"/>
    <col min="3505" max="3505" width="26.42578125" bestFit="1" customWidth="1"/>
    <col min="3506" max="3506" width="33.85546875" bestFit="1" customWidth="1"/>
    <col min="3507" max="3507" width="22.42578125" bestFit="1" customWidth="1"/>
    <col min="3508" max="3508" width="24.140625" bestFit="1" customWidth="1"/>
    <col min="3509" max="3509" width="21.42578125" bestFit="1" customWidth="1"/>
    <col min="3510" max="3510" width="23.42578125" bestFit="1" customWidth="1"/>
    <col min="3511" max="3511" width="31.140625" bestFit="1" customWidth="1"/>
    <col min="3512" max="3512" width="32" bestFit="1" customWidth="1"/>
    <col min="3513" max="3513" width="22.42578125" bestFit="1" customWidth="1"/>
    <col min="3514" max="3514" width="25.7109375" bestFit="1" customWidth="1"/>
    <col min="3515" max="3515" width="31.140625" bestFit="1" customWidth="1"/>
    <col min="3516" max="3516" width="29.140625" bestFit="1" customWidth="1"/>
    <col min="3517" max="3517" width="22.5703125" bestFit="1" customWidth="1"/>
    <col min="3518" max="3518" width="26" bestFit="1" customWidth="1"/>
    <col min="3519" max="3519" width="23.140625" bestFit="1" customWidth="1"/>
    <col min="3520" max="3520" width="32.28515625" bestFit="1" customWidth="1"/>
    <col min="3521" max="3521" width="29.140625" bestFit="1" customWidth="1"/>
    <col min="3522" max="3522" width="22.28515625" bestFit="1" customWidth="1"/>
    <col min="3523" max="3523" width="23.5703125" bestFit="1" customWidth="1"/>
    <col min="3524" max="3524" width="27.28515625" bestFit="1" customWidth="1"/>
    <col min="3525" max="3525" width="22.42578125" bestFit="1" customWidth="1"/>
    <col min="3526" max="3526" width="29.5703125" bestFit="1" customWidth="1"/>
    <col min="3527" max="3527" width="23" bestFit="1" customWidth="1"/>
    <col min="3528" max="3528" width="23.85546875" bestFit="1" customWidth="1"/>
    <col min="3529" max="3529" width="22.5703125" bestFit="1" customWidth="1"/>
    <col min="3530" max="3530" width="25" bestFit="1" customWidth="1"/>
    <col min="3531" max="3531" width="23" bestFit="1" customWidth="1"/>
    <col min="3532" max="3532" width="25.5703125" bestFit="1" customWidth="1"/>
    <col min="3533" max="3533" width="27.5703125" bestFit="1" customWidth="1"/>
    <col min="3534" max="3534" width="23.28515625" bestFit="1" customWidth="1"/>
    <col min="3535" max="3535" width="20.5703125" bestFit="1" customWidth="1"/>
    <col min="3536" max="3536" width="24.140625" bestFit="1" customWidth="1"/>
    <col min="3537" max="3537" width="25.140625" bestFit="1" customWidth="1"/>
    <col min="3538" max="3538" width="21" bestFit="1" customWidth="1"/>
    <col min="3539" max="3539" width="21.42578125" bestFit="1" customWidth="1"/>
    <col min="3540" max="3540" width="23.5703125" bestFit="1" customWidth="1"/>
    <col min="3541" max="3541" width="32.85546875" bestFit="1" customWidth="1"/>
    <col min="3542" max="3542" width="25.140625" bestFit="1" customWidth="1"/>
    <col min="3543" max="3543" width="25" bestFit="1" customWidth="1"/>
    <col min="3544" max="3544" width="23.5703125" bestFit="1" customWidth="1"/>
    <col min="3545" max="3545" width="22.7109375" bestFit="1" customWidth="1"/>
    <col min="3546" max="3546" width="24.140625" bestFit="1" customWidth="1"/>
    <col min="3547" max="3547" width="24.85546875" bestFit="1" customWidth="1"/>
    <col min="3548" max="3548" width="31.5703125" bestFit="1" customWidth="1"/>
    <col min="3549" max="3549" width="37" bestFit="1" customWidth="1"/>
    <col min="3550" max="3550" width="34.5703125" bestFit="1" customWidth="1"/>
    <col min="3551" max="3551" width="35.140625" bestFit="1" customWidth="1"/>
    <col min="3552" max="3552" width="22.28515625" bestFit="1" customWidth="1"/>
    <col min="3553" max="3553" width="31.140625" bestFit="1" customWidth="1"/>
    <col min="3554" max="3554" width="34.5703125" bestFit="1" customWidth="1"/>
    <col min="3555" max="3555" width="20.5703125" bestFit="1" customWidth="1"/>
    <col min="3556" max="3556" width="21.28515625" bestFit="1" customWidth="1"/>
    <col min="3557" max="3557" width="21.85546875" bestFit="1" customWidth="1"/>
    <col min="3558" max="3558" width="22.28515625" bestFit="1" customWidth="1"/>
    <col min="3559" max="3559" width="24.85546875" bestFit="1" customWidth="1"/>
    <col min="3560" max="3560" width="27.85546875" bestFit="1" customWidth="1"/>
    <col min="3561" max="3561" width="22.28515625" bestFit="1" customWidth="1"/>
    <col min="3562" max="3562" width="23.140625" bestFit="1" customWidth="1"/>
    <col min="3563" max="3563" width="34.7109375" bestFit="1" customWidth="1"/>
    <col min="3564" max="3564" width="37.5703125" bestFit="1" customWidth="1"/>
    <col min="3565" max="3565" width="37" bestFit="1" customWidth="1"/>
    <col min="3566" max="3566" width="22.140625" bestFit="1" customWidth="1"/>
    <col min="3567" max="3567" width="21.5703125" bestFit="1" customWidth="1"/>
    <col min="3568" max="3568" width="20.7109375" bestFit="1" customWidth="1"/>
    <col min="3569" max="3569" width="29.28515625" bestFit="1" customWidth="1"/>
    <col min="3570" max="3570" width="23.42578125" bestFit="1" customWidth="1"/>
    <col min="3571" max="3571" width="36.42578125" bestFit="1" customWidth="1"/>
    <col min="3572" max="3572" width="30.5703125" bestFit="1" customWidth="1"/>
    <col min="3573" max="3573" width="24.85546875" bestFit="1" customWidth="1"/>
    <col min="3574" max="3574" width="35.140625" bestFit="1" customWidth="1"/>
    <col min="3575" max="3575" width="21.85546875" bestFit="1" customWidth="1"/>
    <col min="3576" max="3576" width="28.28515625" bestFit="1" customWidth="1"/>
    <col min="3577" max="3577" width="21.85546875" bestFit="1" customWidth="1"/>
    <col min="3578" max="3578" width="22.42578125" bestFit="1" customWidth="1"/>
    <col min="3579" max="3579" width="24.85546875" bestFit="1" customWidth="1"/>
    <col min="3580" max="3580" width="20.7109375" bestFit="1" customWidth="1"/>
    <col min="3581" max="3581" width="28.42578125" bestFit="1" customWidth="1"/>
    <col min="3582" max="3582" width="25.85546875" bestFit="1" customWidth="1"/>
    <col min="3583" max="3583" width="35.28515625" bestFit="1" customWidth="1"/>
    <col min="3584" max="3584" width="33.7109375" bestFit="1" customWidth="1"/>
    <col min="3585" max="3585" width="24.85546875" bestFit="1" customWidth="1"/>
    <col min="3586" max="3586" width="20.42578125" bestFit="1" customWidth="1"/>
    <col min="3587" max="3587" width="23.42578125" bestFit="1" customWidth="1"/>
    <col min="3588" max="3588" width="20" bestFit="1" customWidth="1"/>
    <col min="3589" max="3589" width="24.7109375" bestFit="1" customWidth="1"/>
    <col min="3590" max="3590" width="24" bestFit="1" customWidth="1"/>
    <col min="3591" max="3591" width="23.42578125" bestFit="1" customWidth="1"/>
    <col min="3592" max="3592" width="34.85546875" bestFit="1" customWidth="1"/>
    <col min="3593" max="3593" width="39.140625" bestFit="1" customWidth="1"/>
    <col min="3594" max="3594" width="34.42578125" bestFit="1" customWidth="1"/>
    <col min="3595" max="3595" width="42" bestFit="1" customWidth="1"/>
    <col min="3596" max="3596" width="35.5703125" bestFit="1" customWidth="1"/>
    <col min="3597" max="3597" width="22.28515625" bestFit="1" customWidth="1"/>
    <col min="3598" max="3598" width="23.140625" bestFit="1" customWidth="1"/>
    <col min="3599" max="3599" width="24.28515625" bestFit="1" customWidth="1"/>
    <col min="3600" max="3600" width="22.42578125" bestFit="1" customWidth="1"/>
    <col min="3601" max="3601" width="48.85546875" bestFit="1" customWidth="1"/>
    <col min="3602" max="3602" width="25.7109375" bestFit="1" customWidth="1"/>
    <col min="3603" max="3603" width="22.85546875" bestFit="1" customWidth="1"/>
    <col min="3604" max="3604" width="26.140625" bestFit="1" customWidth="1"/>
    <col min="3605" max="3605" width="36.42578125" bestFit="1" customWidth="1"/>
    <col min="3606" max="3606" width="37.5703125" bestFit="1" customWidth="1"/>
    <col min="3607" max="3607" width="23.5703125" bestFit="1" customWidth="1"/>
    <col min="3608" max="3608" width="23" bestFit="1" customWidth="1"/>
    <col min="3609" max="3609" width="25.42578125" bestFit="1" customWidth="1"/>
    <col min="3610" max="3610" width="24.7109375" bestFit="1" customWidth="1"/>
    <col min="3611" max="3611" width="34.140625" bestFit="1" customWidth="1"/>
    <col min="3612" max="3612" width="37.5703125" bestFit="1" customWidth="1"/>
    <col min="3613" max="3613" width="23.7109375" bestFit="1" customWidth="1"/>
    <col min="3614" max="3614" width="33" bestFit="1" customWidth="1"/>
    <col min="3615" max="3615" width="27.85546875" bestFit="1" customWidth="1"/>
    <col min="3616" max="3616" width="25.28515625" bestFit="1" customWidth="1"/>
    <col min="3617" max="3617" width="22.7109375" bestFit="1" customWidth="1"/>
    <col min="3618" max="3618" width="24.28515625" bestFit="1" customWidth="1"/>
    <col min="3619" max="3619" width="25.28515625" bestFit="1" customWidth="1"/>
    <col min="3620" max="3620" width="24.42578125" bestFit="1" customWidth="1"/>
    <col min="3621" max="3621" width="22.7109375" bestFit="1" customWidth="1"/>
    <col min="3622" max="3622" width="22.85546875" bestFit="1" customWidth="1"/>
    <col min="3623" max="3623" width="25.5703125" bestFit="1" customWidth="1"/>
    <col min="3624" max="3624" width="27" bestFit="1" customWidth="1"/>
    <col min="3625" max="3625" width="28.7109375" bestFit="1" customWidth="1"/>
    <col min="3626" max="3626" width="34.42578125" bestFit="1" customWidth="1"/>
    <col min="3627" max="3627" width="35.28515625" bestFit="1" customWidth="1"/>
    <col min="3628" max="3628" width="32.140625" bestFit="1" customWidth="1"/>
    <col min="3629" max="3629" width="34.7109375" bestFit="1" customWidth="1"/>
    <col min="3630" max="3630" width="38.5703125" bestFit="1" customWidth="1"/>
    <col min="3631" max="3631" width="27.28515625" bestFit="1" customWidth="1"/>
    <col min="3632" max="3632" width="25" bestFit="1" customWidth="1"/>
    <col min="3633" max="3633" width="34.85546875" bestFit="1" customWidth="1"/>
    <col min="3634" max="3634" width="25.7109375" bestFit="1" customWidth="1"/>
    <col min="3635" max="3635" width="24.85546875" bestFit="1" customWidth="1"/>
    <col min="3636" max="3636" width="21.28515625" bestFit="1" customWidth="1"/>
    <col min="3637" max="3637" width="25" bestFit="1" customWidth="1"/>
    <col min="3638" max="3638" width="23.7109375" bestFit="1" customWidth="1"/>
    <col min="3639" max="3639" width="24" bestFit="1" customWidth="1"/>
    <col min="3640" max="3640" width="24.85546875" bestFit="1" customWidth="1"/>
    <col min="3641" max="3641" width="21" bestFit="1" customWidth="1"/>
    <col min="3642" max="3642" width="22.7109375" bestFit="1" customWidth="1"/>
    <col min="3643" max="3643" width="23.7109375" bestFit="1" customWidth="1"/>
    <col min="3644" max="3644" width="34.42578125" bestFit="1" customWidth="1"/>
    <col min="3645" max="3645" width="24.28515625" bestFit="1" customWidth="1"/>
    <col min="3646" max="3646" width="25.85546875" bestFit="1" customWidth="1"/>
    <col min="3647" max="3647" width="22.140625" bestFit="1" customWidth="1"/>
    <col min="3648" max="3648" width="30.85546875" bestFit="1" customWidth="1"/>
    <col min="3649" max="3649" width="32.7109375" bestFit="1" customWidth="1"/>
    <col min="3650" max="3650" width="24.28515625" bestFit="1" customWidth="1"/>
    <col min="3651" max="3651" width="24.140625" bestFit="1" customWidth="1"/>
    <col min="3652" max="3652" width="25" bestFit="1" customWidth="1"/>
    <col min="3653" max="3653" width="24.7109375" bestFit="1" customWidth="1"/>
    <col min="3654" max="3654" width="25.7109375" bestFit="1" customWidth="1"/>
    <col min="3655" max="3655" width="24.85546875" bestFit="1" customWidth="1"/>
    <col min="3656" max="3656" width="24.28515625" bestFit="1" customWidth="1"/>
    <col min="3657" max="3657" width="26.5703125" bestFit="1" customWidth="1"/>
    <col min="3658" max="3658" width="21.7109375" bestFit="1" customWidth="1"/>
    <col min="3659" max="3659" width="25.42578125" bestFit="1" customWidth="1"/>
    <col min="3660" max="3660" width="24.85546875" bestFit="1" customWidth="1"/>
    <col min="3661" max="3661" width="24" bestFit="1" customWidth="1"/>
    <col min="3662" max="3662" width="28.85546875" bestFit="1" customWidth="1"/>
    <col min="3663" max="3663" width="27.85546875" bestFit="1" customWidth="1"/>
    <col min="3664" max="3664" width="35.140625" bestFit="1" customWidth="1"/>
    <col min="3665" max="3665" width="26" bestFit="1" customWidth="1"/>
    <col min="3666" max="3666" width="23.85546875" bestFit="1" customWidth="1"/>
    <col min="3667" max="3667" width="23.140625" bestFit="1" customWidth="1"/>
    <col min="3668" max="3668" width="24" bestFit="1" customWidth="1"/>
    <col min="3669" max="3669" width="22.85546875" bestFit="1" customWidth="1"/>
    <col min="3670" max="3670" width="26.5703125" bestFit="1" customWidth="1"/>
    <col min="3671" max="3671" width="23.42578125" bestFit="1" customWidth="1"/>
    <col min="3672" max="3672" width="24.7109375" bestFit="1" customWidth="1"/>
    <col min="3673" max="3673" width="23.140625" bestFit="1" customWidth="1"/>
    <col min="3674" max="3674" width="23.7109375" bestFit="1" customWidth="1"/>
    <col min="3675" max="3675" width="26.140625" bestFit="1" customWidth="1"/>
    <col min="3676" max="3676" width="21.7109375" bestFit="1" customWidth="1"/>
    <col min="3677" max="3677" width="41.42578125" bestFit="1" customWidth="1"/>
    <col min="3678" max="3678" width="28" bestFit="1" customWidth="1"/>
    <col min="3679" max="3679" width="33.42578125" bestFit="1" customWidth="1"/>
    <col min="3680" max="3680" width="25.42578125" bestFit="1" customWidth="1"/>
    <col min="3681" max="3681" width="25.7109375" bestFit="1" customWidth="1"/>
    <col min="3682" max="3682" width="24.28515625" bestFit="1" customWidth="1"/>
    <col min="3683" max="3683" width="32.85546875" bestFit="1" customWidth="1"/>
    <col min="3684" max="3684" width="31.28515625" bestFit="1" customWidth="1"/>
    <col min="3685" max="3685" width="29.42578125" bestFit="1" customWidth="1"/>
    <col min="3686" max="3686" width="33.140625" bestFit="1" customWidth="1"/>
    <col min="3687" max="3687" width="22.5703125" bestFit="1" customWidth="1"/>
    <col min="3688" max="3688" width="23.7109375" bestFit="1" customWidth="1"/>
    <col min="3689" max="3689" width="21" bestFit="1" customWidth="1"/>
    <col min="3690" max="3690" width="23.140625" bestFit="1" customWidth="1"/>
    <col min="3691" max="3691" width="22" bestFit="1" customWidth="1"/>
    <col min="3692" max="3692" width="20.7109375" bestFit="1" customWidth="1"/>
    <col min="3693" max="3693" width="26" bestFit="1" customWidth="1"/>
    <col min="3694" max="3694" width="23" bestFit="1" customWidth="1"/>
    <col min="3695" max="3695" width="24.28515625" bestFit="1" customWidth="1"/>
    <col min="3696" max="3696" width="30.140625" bestFit="1" customWidth="1"/>
    <col min="3697" max="3697" width="23.140625" bestFit="1" customWidth="1"/>
    <col min="3698" max="3698" width="22.85546875" bestFit="1" customWidth="1"/>
    <col min="3699" max="3699" width="23.42578125" bestFit="1" customWidth="1"/>
    <col min="3700" max="3700" width="25" bestFit="1" customWidth="1"/>
    <col min="3701" max="3701" width="22.42578125" bestFit="1" customWidth="1"/>
    <col min="3702" max="3702" width="24.28515625" bestFit="1" customWidth="1"/>
    <col min="3703" max="3703" width="23.42578125" bestFit="1" customWidth="1"/>
    <col min="3704" max="3704" width="25" bestFit="1" customWidth="1"/>
    <col min="3705" max="3705" width="37.140625" bestFit="1" customWidth="1"/>
    <col min="3706" max="3706" width="23.85546875" bestFit="1" customWidth="1"/>
    <col min="3707" max="3707" width="24.140625" bestFit="1" customWidth="1"/>
    <col min="3708" max="3708" width="24.28515625" bestFit="1" customWidth="1"/>
    <col min="3709" max="3709" width="24.5703125" bestFit="1" customWidth="1"/>
    <col min="3710" max="3710" width="24" bestFit="1" customWidth="1"/>
    <col min="3711" max="3711" width="23.42578125" bestFit="1" customWidth="1"/>
    <col min="3712" max="3712" width="23.7109375" bestFit="1" customWidth="1"/>
    <col min="3713" max="3713" width="25.5703125" bestFit="1" customWidth="1"/>
    <col min="3714" max="3714" width="23.7109375" bestFit="1" customWidth="1"/>
    <col min="3715" max="3715" width="30.28515625" bestFit="1" customWidth="1"/>
    <col min="3716" max="3716" width="21.85546875" bestFit="1" customWidth="1"/>
    <col min="3717" max="3717" width="21.5703125" bestFit="1" customWidth="1"/>
    <col min="3718" max="3718" width="22.28515625" bestFit="1" customWidth="1"/>
    <col min="3719" max="3719" width="21.7109375" bestFit="1" customWidth="1"/>
    <col min="3720" max="3720" width="24.28515625" bestFit="1" customWidth="1"/>
    <col min="3721" max="3721" width="26.85546875" bestFit="1" customWidth="1"/>
    <col min="3722" max="3722" width="23" bestFit="1" customWidth="1"/>
    <col min="3723" max="3723" width="23.42578125" bestFit="1" customWidth="1"/>
    <col min="3724" max="3724" width="21.28515625" bestFit="1" customWidth="1"/>
    <col min="3725" max="3725" width="23.7109375" bestFit="1" customWidth="1"/>
    <col min="3726" max="3726" width="21.42578125" bestFit="1" customWidth="1"/>
    <col min="3727" max="3727" width="26.85546875" bestFit="1" customWidth="1"/>
    <col min="3728" max="3728" width="21.42578125" bestFit="1" customWidth="1"/>
    <col min="3729" max="3729" width="21.85546875" bestFit="1" customWidth="1"/>
    <col min="3730" max="3730" width="21.5703125" bestFit="1" customWidth="1"/>
    <col min="3731" max="3731" width="22.5703125" bestFit="1" customWidth="1"/>
    <col min="3732" max="3732" width="19.85546875" bestFit="1" customWidth="1"/>
    <col min="3733" max="3733" width="23" bestFit="1" customWidth="1"/>
    <col min="3734" max="3734" width="21.7109375" bestFit="1" customWidth="1"/>
    <col min="3735" max="3735" width="22" bestFit="1" customWidth="1"/>
    <col min="3736" max="3736" width="20.85546875" bestFit="1" customWidth="1"/>
    <col min="3737" max="3737" width="31.5703125" bestFit="1" customWidth="1"/>
    <col min="3738" max="3738" width="23.7109375" bestFit="1" customWidth="1"/>
    <col min="3739" max="3739" width="23.28515625" bestFit="1" customWidth="1"/>
    <col min="3740" max="3740" width="21" bestFit="1" customWidth="1"/>
    <col min="3741" max="3741" width="23" bestFit="1" customWidth="1"/>
    <col min="3742" max="3742" width="23.140625" bestFit="1" customWidth="1"/>
    <col min="3743" max="3743" width="22.42578125" bestFit="1" customWidth="1"/>
    <col min="3744" max="3744" width="23.140625" bestFit="1" customWidth="1"/>
    <col min="3745" max="3745" width="22" bestFit="1" customWidth="1"/>
    <col min="3746" max="3746" width="24.140625" bestFit="1" customWidth="1"/>
    <col min="3747" max="3747" width="23.140625" bestFit="1" customWidth="1"/>
    <col min="3748" max="3748" width="25.5703125" bestFit="1" customWidth="1"/>
    <col min="3749" max="3749" width="22.28515625" bestFit="1" customWidth="1"/>
    <col min="3750" max="3751" width="20.7109375" bestFit="1" customWidth="1"/>
    <col min="3752" max="3752" width="23.85546875" bestFit="1" customWidth="1"/>
    <col min="3753" max="3753" width="23.42578125" bestFit="1" customWidth="1"/>
    <col min="3754" max="3754" width="34" bestFit="1" customWidth="1"/>
    <col min="3755" max="3755" width="31.5703125" bestFit="1" customWidth="1"/>
    <col min="3756" max="3756" width="32.85546875" bestFit="1" customWidth="1"/>
    <col min="3757" max="3757" width="40.5703125" bestFit="1" customWidth="1"/>
    <col min="3758" max="3758" width="23.42578125" bestFit="1" customWidth="1"/>
    <col min="3759" max="3759" width="22.42578125" bestFit="1" customWidth="1"/>
    <col min="3760" max="3760" width="25.42578125" bestFit="1" customWidth="1"/>
    <col min="3761" max="3761" width="23.7109375" bestFit="1" customWidth="1"/>
    <col min="3762" max="3762" width="54.7109375" bestFit="1" customWidth="1"/>
    <col min="3763" max="3763" width="26.7109375" bestFit="1" customWidth="1"/>
    <col min="3764" max="3764" width="21.85546875" bestFit="1" customWidth="1"/>
    <col min="3765" max="3765" width="24.42578125" bestFit="1" customWidth="1"/>
    <col min="3766" max="3766" width="23.42578125" bestFit="1" customWidth="1"/>
    <col min="3767" max="3767" width="27.28515625" bestFit="1" customWidth="1"/>
    <col min="3768" max="3768" width="26.140625" bestFit="1" customWidth="1"/>
    <col min="3769" max="3769" width="34.28515625" bestFit="1" customWidth="1"/>
    <col min="3770" max="3770" width="26.140625" bestFit="1" customWidth="1"/>
    <col min="3771" max="3771" width="23.28515625" bestFit="1" customWidth="1"/>
    <col min="3772" max="3772" width="22.5703125" bestFit="1" customWidth="1"/>
    <col min="3773" max="3773" width="23.5703125" bestFit="1" customWidth="1"/>
    <col min="3774" max="3774" width="32.28515625" bestFit="1" customWidth="1"/>
    <col min="3775" max="3775" width="22.7109375" bestFit="1" customWidth="1"/>
    <col min="3776" max="3776" width="31.5703125" bestFit="1" customWidth="1"/>
    <col min="3777" max="3777" width="32.42578125" bestFit="1" customWidth="1"/>
    <col min="3778" max="3778" width="37.140625" bestFit="1" customWidth="1"/>
    <col min="3779" max="3779" width="36.7109375" bestFit="1" customWidth="1"/>
    <col min="3780" max="3780" width="34" bestFit="1" customWidth="1"/>
    <col min="3781" max="3781" width="26.5703125" bestFit="1" customWidth="1"/>
    <col min="3782" max="3782" width="22" bestFit="1" customWidth="1"/>
    <col min="3783" max="3783" width="23.85546875" bestFit="1" customWidth="1"/>
    <col min="3784" max="3784" width="22" bestFit="1" customWidth="1"/>
    <col min="3785" max="3785" width="22.42578125" bestFit="1" customWidth="1"/>
    <col min="3786" max="3786" width="21.42578125" bestFit="1" customWidth="1"/>
    <col min="3787" max="3787" width="23.7109375" bestFit="1" customWidth="1"/>
    <col min="3788" max="3788" width="21.28515625" bestFit="1" customWidth="1"/>
    <col min="3789" max="3789" width="32.28515625" bestFit="1" customWidth="1"/>
    <col min="3790" max="3790" width="22.140625" bestFit="1" customWidth="1"/>
    <col min="3791" max="3791" width="29.42578125" bestFit="1" customWidth="1"/>
    <col min="3792" max="3792" width="27.7109375" bestFit="1" customWidth="1"/>
    <col min="3793" max="3793" width="24.5703125" bestFit="1" customWidth="1"/>
    <col min="3794" max="3794" width="32.28515625" bestFit="1" customWidth="1"/>
    <col min="3795" max="3795" width="21.42578125" bestFit="1" customWidth="1"/>
    <col min="3796" max="3796" width="21.7109375" bestFit="1" customWidth="1"/>
    <col min="3797" max="3797" width="24" bestFit="1" customWidth="1"/>
    <col min="3798" max="3798" width="23.7109375" bestFit="1" customWidth="1"/>
    <col min="3799" max="3799" width="35.7109375" bestFit="1" customWidth="1"/>
    <col min="3800" max="3800" width="37.28515625" bestFit="1" customWidth="1"/>
    <col min="3801" max="3801" width="36.42578125" bestFit="1" customWidth="1"/>
    <col min="3802" max="3802" width="24.140625" bestFit="1" customWidth="1"/>
    <col min="3803" max="3803" width="22.28515625" bestFit="1" customWidth="1"/>
    <col min="3804" max="3804" width="35.28515625" bestFit="1" customWidth="1"/>
    <col min="3805" max="3805" width="29.140625" bestFit="1" customWidth="1"/>
    <col min="3806" max="3806" width="34.7109375" bestFit="1" customWidth="1"/>
    <col min="3807" max="3807" width="32.85546875" bestFit="1" customWidth="1"/>
    <col min="3808" max="3808" width="23.42578125" bestFit="1" customWidth="1"/>
    <col min="3809" max="3809" width="27.42578125" bestFit="1" customWidth="1"/>
    <col min="3810" max="3810" width="21.42578125" bestFit="1" customWidth="1"/>
    <col min="3811" max="3811" width="21.5703125" bestFit="1" customWidth="1"/>
    <col min="3812" max="3812" width="37.85546875" bestFit="1" customWidth="1"/>
    <col min="3813" max="3813" width="25.7109375" bestFit="1" customWidth="1"/>
    <col min="3814" max="3814" width="24.42578125" bestFit="1" customWidth="1"/>
    <col min="3815" max="3815" width="22.7109375" bestFit="1" customWidth="1"/>
    <col min="3816" max="3816" width="23.7109375" bestFit="1" customWidth="1"/>
    <col min="3817" max="3817" width="33.28515625" bestFit="1" customWidth="1"/>
    <col min="3818" max="3818" width="22.85546875" bestFit="1" customWidth="1"/>
    <col min="3819" max="3819" width="22.5703125" bestFit="1" customWidth="1"/>
    <col min="3820" max="3820" width="22.85546875" bestFit="1" customWidth="1"/>
    <col min="3821" max="3821" width="23.28515625" bestFit="1" customWidth="1"/>
    <col min="3822" max="3823" width="24.28515625" bestFit="1" customWidth="1"/>
    <col min="3824" max="3824" width="25" bestFit="1" customWidth="1"/>
    <col min="3825" max="3825" width="20.7109375" bestFit="1" customWidth="1"/>
    <col min="3826" max="3826" width="20.5703125" bestFit="1" customWidth="1"/>
    <col min="3827" max="3827" width="31" bestFit="1" customWidth="1"/>
    <col min="3828" max="3828" width="22.7109375" bestFit="1" customWidth="1"/>
    <col min="3829" max="3829" width="26.42578125" bestFit="1" customWidth="1"/>
    <col min="3830" max="3830" width="26.5703125" bestFit="1" customWidth="1"/>
    <col min="3831" max="3831" width="25" bestFit="1" customWidth="1"/>
    <col min="3832" max="3832" width="23.140625" bestFit="1" customWidth="1"/>
    <col min="3833" max="3833" width="33.140625" bestFit="1" customWidth="1"/>
    <col min="3834" max="3834" width="23.140625" bestFit="1" customWidth="1"/>
    <col min="3835" max="3835" width="26.42578125" bestFit="1" customWidth="1"/>
    <col min="3836" max="3836" width="30" bestFit="1" customWidth="1"/>
    <col min="3837" max="3837" width="27.5703125" bestFit="1" customWidth="1"/>
    <col min="3838" max="3838" width="33.140625" bestFit="1" customWidth="1"/>
    <col min="3839" max="3839" width="21.7109375" bestFit="1" customWidth="1"/>
    <col min="3840" max="3840" width="30.42578125" bestFit="1" customWidth="1"/>
    <col min="3841" max="3841" width="25.28515625" bestFit="1" customWidth="1"/>
    <col min="3842" max="3842" width="22.7109375" bestFit="1" customWidth="1"/>
    <col min="3843" max="3843" width="25" bestFit="1" customWidth="1"/>
    <col min="3844" max="3844" width="31.140625" bestFit="1" customWidth="1"/>
    <col min="3845" max="3845" width="24.7109375" bestFit="1" customWidth="1"/>
    <col min="3846" max="3846" width="23.5703125" bestFit="1" customWidth="1"/>
    <col min="3847" max="3847" width="31.140625" bestFit="1" customWidth="1"/>
    <col min="3848" max="3848" width="33.140625" bestFit="1" customWidth="1"/>
    <col min="3849" max="3849" width="27.140625" bestFit="1" customWidth="1"/>
    <col min="3850" max="3850" width="22.85546875" bestFit="1" customWidth="1"/>
    <col min="3851" max="3851" width="25.5703125" bestFit="1" customWidth="1"/>
    <col min="3852" max="3852" width="25.140625" bestFit="1" customWidth="1"/>
    <col min="3853" max="3853" width="25" bestFit="1" customWidth="1"/>
    <col min="3854" max="3854" width="23.140625" bestFit="1" customWidth="1"/>
    <col min="3855" max="3855" width="44.42578125" bestFit="1" customWidth="1"/>
    <col min="3856" max="3856" width="23" bestFit="1" customWidth="1"/>
    <col min="3857" max="3857" width="22.7109375" bestFit="1" customWidth="1"/>
    <col min="3858" max="3858" width="38" bestFit="1" customWidth="1"/>
    <col min="3859" max="3859" width="21.7109375" bestFit="1" customWidth="1"/>
    <col min="3860" max="3860" width="23.28515625" bestFit="1" customWidth="1"/>
    <col min="3861" max="3861" width="31.140625" bestFit="1" customWidth="1"/>
    <col min="3862" max="3862" width="33.28515625" bestFit="1" customWidth="1"/>
    <col min="3863" max="3863" width="22.85546875" bestFit="1" customWidth="1"/>
    <col min="3864" max="3864" width="23.7109375" bestFit="1" customWidth="1"/>
    <col min="3865" max="3865" width="22.85546875" bestFit="1" customWidth="1"/>
    <col min="3866" max="3866" width="23.7109375" bestFit="1" customWidth="1"/>
    <col min="3867" max="3867" width="25" bestFit="1" customWidth="1"/>
    <col min="3868" max="3868" width="23.7109375" bestFit="1" customWidth="1"/>
    <col min="3869" max="3869" width="22.42578125" bestFit="1" customWidth="1"/>
    <col min="3870" max="3870" width="22.7109375" bestFit="1" customWidth="1"/>
    <col min="3871" max="3871" width="23.85546875" bestFit="1" customWidth="1"/>
    <col min="3872" max="3872" width="22.85546875" bestFit="1" customWidth="1"/>
    <col min="3873" max="3873" width="27.28515625" bestFit="1" customWidth="1"/>
    <col min="3874" max="3874" width="21.42578125" bestFit="1" customWidth="1"/>
    <col min="3875" max="3875" width="24.42578125" bestFit="1" customWidth="1"/>
    <col min="3876" max="3876" width="26.42578125" bestFit="1" customWidth="1"/>
    <col min="3877" max="3877" width="37.7109375" bestFit="1" customWidth="1"/>
    <col min="3878" max="3878" width="27.140625" bestFit="1" customWidth="1"/>
    <col min="3879" max="3879" width="21.28515625" bestFit="1" customWidth="1"/>
    <col min="3880" max="3880" width="24" bestFit="1" customWidth="1"/>
    <col min="3881" max="3881" width="30.7109375" bestFit="1" customWidth="1"/>
    <col min="3882" max="3882" width="23.140625" bestFit="1" customWidth="1"/>
    <col min="3883" max="3883" width="22.5703125" bestFit="1" customWidth="1"/>
    <col min="3884" max="3884" width="23.140625" bestFit="1" customWidth="1"/>
    <col min="3885" max="3885" width="23.42578125" bestFit="1" customWidth="1"/>
    <col min="3886" max="3886" width="23" bestFit="1" customWidth="1"/>
    <col min="3887" max="3887" width="33" bestFit="1" customWidth="1"/>
    <col min="3888" max="3888" width="22.28515625" bestFit="1" customWidth="1"/>
    <col min="3889" max="3889" width="23.5703125" bestFit="1" customWidth="1"/>
    <col min="3890" max="3890" width="36.42578125" bestFit="1" customWidth="1"/>
    <col min="3891" max="3891" width="35" bestFit="1" customWidth="1"/>
    <col min="3892" max="3892" width="25.28515625" bestFit="1" customWidth="1"/>
    <col min="3893" max="3893" width="24.140625" bestFit="1" customWidth="1"/>
    <col min="3894" max="3894" width="26.140625" bestFit="1" customWidth="1"/>
    <col min="3895" max="3895" width="29.42578125" bestFit="1" customWidth="1"/>
    <col min="3896" max="3896" width="25.5703125" bestFit="1" customWidth="1"/>
    <col min="3897" max="3897" width="25.7109375" bestFit="1" customWidth="1"/>
    <col min="3898" max="3898" width="27.28515625" bestFit="1" customWidth="1"/>
    <col min="3899" max="3899" width="27.140625" bestFit="1" customWidth="1"/>
    <col min="3900" max="3900" width="29" bestFit="1" customWidth="1"/>
    <col min="3901" max="3901" width="23.5703125" bestFit="1" customWidth="1"/>
    <col min="3902" max="3902" width="27.85546875" bestFit="1" customWidth="1"/>
    <col min="3903" max="3903" width="27.42578125" bestFit="1" customWidth="1"/>
    <col min="3904" max="3904" width="34.5703125" bestFit="1" customWidth="1"/>
    <col min="3905" max="3905" width="42" bestFit="1" customWidth="1"/>
    <col min="3906" max="3906" width="35" bestFit="1" customWidth="1"/>
    <col min="3907" max="3907" width="28" bestFit="1" customWidth="1"/>
    <col min="3908" max="3908" width="38" bestFit="1" customWidth="1"/>
    <col min="3909" max="3909" width="28.42578125" bestFit="1" customWidth="1"/>
    <col min="3910" max="3910" width="25.7109375" bestFit="1" customWidth="1"/>
    <col min="3911" max="3911" width="27.140625" bestFit="1" customWidth="1"/>
    <col min="3912" max="3912" width="28" bestFit="1" customWidth="1"/>
    <col min="3913" max="3913" width="23.28515625" bestFit="1" customWidth="1"/>
    <col min="3914" max="3914" width="23.42578125" bestFit="1" customWidth="1"/>
    <col min="3915" max="3915" width="25.5703125" bestFit="1" customWidth="1"/>
    <col min="3916" max="3916" width="25.42578125" bestFit="1" customWidth="1"/>
    <col min="3917" max="3917" width="23.140625" bestFit="1" customWidth="1"/>
    <col min="3918" max="3918" width="24.140625" bestFit="1" customWidth="1"/>
    <col min="3919" max="3919" width="33" bestFit="1" customWidth="1"/>
    <col min="3920" max="3920" width="33.85546875" bestFit="1" customWidth="1"/>
    <col min="3921" max="3921" width="24.85546875" bestFit="1" customWidth="1"/>
    <col min="3922" max="3922" width="26.140625" bestFit="1" customWidth="1"/>
    <col min="3923" max="3924" width="24" bestFit="1" customWidth="1"/>
    <col min="3925" max="3925" width="32.28515625" bestFit="1" customWidth="1"/>
    <col min="3926" max="3926" width="23" bestFit="1" customWidth="1"/>
    <col min="3927" max="3927" width="23.28515625" bestFit="1" customWidth="1"/>
    <col min="3928" max="3928" width="25.42578125" bestFit="1" customWidth="1"/>
    <col min="3929" max="3929" width="23.42578125" bestFit="1" customWidth="1"/>
    <col min="3930" max="3930" width="37" bestFit="1" customWidth="1"/>
    <col min="3931" max="3931" width="33.140625" bestFit="1" customWidth="1"/>
    <col min="3932" max="3932" width="35.5703125" bestFit="1" customWidth="1"/>
    <col min="3933" max="3933" width="29.42578125" bestFit="1" customWidth="1"/>
    <col min="3934" max="3934" width="24.5703125" bestFit="1" customWidth="1"/>
    <col min="3935" max="3935" width="28.42578125" bestFit="1" customWidth="1"/>
    <col min="3936" max="3936" width="27.28515625" bestFit="1" customWidth="1"/>
    <col min="3937" max="3937" width="22.7109375" bestFit="1" customWidth="1"/>
    <col min="3938" max="3938" width="23.5703125" bestFit="1" customWidth="1"/>
    <col min="3939" max="3939" width="33.5703125" bestFit="1" customWidth="1"/>
    <col min="3940" max="3940" width="24.85546875" bestFit="1" customWidth="1"/>
    <col min="3941" max="3941" width="26.5703125" bestFit="1" customWidth="1"/>
    <col min="3942" max="3942" width="26.7109375" bestFit="1" customWidth="1"/>
    <col min="3943" max="3943" width="27.85546875" bestFit="1" customWidth="1"/>
    <col min="3944" max="3944" width="28.5703125" bestFit="1" customWidth="1"/>
    <col min="3945" max="3945" width="22.7109375" bestFit="1" customWidth="1"/>
    <col min="3946" max="3946" width="24.42578125" bestFit="1" customWidth="1"/>
    <col min="3947" max="3947" width="30.85546875" bestFit="1" customWidth="1"/>
    <col min="3948" max="3948" width="22.140625" bestFit="1" customWidth="1"/>
    <col min="3949" max="3949" width="24.85546875" bestFit="1" customWidth="1"/>
    <col min="3950" max="3950" width="23.42578125" bestFit="1" customWidth="1"/>
    <col min="3951" max="3951" width="22.85546875" bestFit="1" customWidth="1"/>
    <col min="3952" max="3952" width="27" bestFit="1" customWidth="1"/>
    <col min="3953" max="3954" width="37.28515625" bestFit="1" customWidth="1"/>
    <col min="3955" max="3955" width="38.5703125" bestFit="1" customWidth="1"/>
    <col min="3956" max="3956" width="38.7109375" bestFit="1" customWidth="1"/>
    <col min="3957" max="3957" width="38.28515625" bestFit="1" customWidth="1"/>
    <col min="3958" max="3958" width="31.140625" bestFit="1" customWidth="1"/>
    <col min="3959" max="3959" width="26.140625" bestFit="1" customWidth="1"/>
    <col min="3960" max="3960" width="22.5703125" bestFit="1" customWidth="1"/>
    <col min="3961" max="3961" width="25.28515625" bestFit="1" customWidth="1"/>
    <col min="3962" max="3962" width="38.28515625" bestFit="1" customWidth="1"/>
    <col min="3963" max="3963" width="34.140625" bestFit="1" customWidth="1"/>
    <col min="3964" max="3964" width="25.140625" bestFit="1" customWidth="1"/>
    <col min="3965" max="3965" width="24.85546875" bestFit="1" customWidth="1"/>
    <col min="3966" max="3966" width="33.42578125" bestFit="1" customWidth="1"/>
    <col min="3967" max="3967" width="33.7109375" bestFit="1" customWidth="1"/>
    <col min="3968" max="3968" width="28.5703125" bestFit="1" customWidth="1"/>
    <col min="3969" max="3969" width="25.42578125" bestFit="1" customWidth="1"/>
    <col min="3970" max="3970" width="27.5703125" bestFit="1" customWidth="1"/>
    <col min="3971" max="3971" width="25.140625" bestFit="1" customWidth="1"/>
    <col min="3972" max="3972" width="32.7109375" bestFit="1" customWidth="1"/>
    <col min="3973" max="3973" width="27.7109375" bestFit="1" customWidth="1"/>
    <col min="3974" max="3974" width="43.7109375" bestFit="1" customWidth="1"/>
    <col min="3975" max="3975" width="42.7109375" bestFit="1" customWidth="1"/>
    <col min="3976" max="3976" width="24.28515625" bestFit="1" customWidth="1"/>
    <col min="3977" max="3977" width="24.5703125" bestFit="1" customWidth="1"/>
    <col min="3978" max="3978" width="49.5703125" bestFit="1" customWidth="1"/>
    <col min="3979" max="3979" width="26.140625" bestFit="1" customWidth="1"/>
    <col min="3980" max="3980" width="24.5703125" bestFit="1" customWidth="1"/>
    <col min="3981" max="3981" width="27.28515625" bestFit="1" customWidth="1"/>
    <col min="3982" max="3982" width="24.85546875" bestFit="1" customWidth="1"/>
    <col min="3983" max="3983" width="35.28515625" bestFit="1" customWidth="1"/>
    <col min="3984" max="3984" width="36.42578125" bestFit="1" customWidth="1"/>
    <col min="3985" max="3985" width="31" bestFit="1" customWidth="1"/>
    <col min="3986" max="3986" width="24.140625" bestFit="1" customWidth="1"/>
    <col min="3987" max="3987" width="25.5703125" bestFit="1" customWidth="1"/>
    <col min="3988" max="3988" width="24" bestFit="1" customWidth="1"/>
    <col min="3989" max="3989" width="34.5703125" bestFit="1" customWidth="1"/>
    <col min="3990" max="3990" width="39.5703125" bestFit="1" customWidth="1"/>
    <col min="3991" max="3991" width="34.5703125" bestFit="1" customWidth="1"/>
    <col min="3992" max="3992" width="28" bestFit="1" customWidth="1"/>
    <col min="3993" max="3993" width="35.7109375" bestFit="1" customWidth="1"/>
    <col min="3994" max="3994" width="34.5703125" bestFit="1" customWidth="1"/>
    <col min="3995" max="3995" width="27.5703125" bestFit="1" customWidth="1"/>
    <col min="3996" max="3996" width="28.85546875" bestFit="1" customWidth="1"/>
    <col min="3997" max="3997" width="27.140625" bestFit="1" customWidth="1"/>
    <col min="3998" max="3998" width="27" bestFit="1" customWidth="1"/>
    <col min="3999" max="3999" width="27.140625" bestFit="1" customWidth="1"/>
    <col min="4000" max="4000" width="28" bestFit="1" customWidth="1"/>
    <col min="4001" max="4001" width="24.42578125" bestFit="1" customWidth="1"/>
    <col min="4002" max="4002" width="24.140625" bestFit="1" customWidth="1"/>
    <col min="4003" max="4003" width="23.42578125" bestFit="1" customWidth="1"/>
    <col min="4004" max="4004" width="28.28515625" bestFit="1" customWidth="1"/>
    <col min="4005" max="4005" width="25.5703125" bestFit="1" customWidth="1"/>
    <col min="4006" max="4006" width="21.7109375" bestFit="1" customWidth="1"/>
    <col min="4007" max="4007" width="25.85546875" bestFit="1" customWidth="1"/>
    <col min="4008" max="4008" width="27.28515625" bestFit="1" customWidth="1"/>
    <col min="4009" max="4009" width="23.85546875" bestFit="1" customWidth="1"/>
    <col min="4010" max="4010" width="25.140625" bestFit="1" customWidth="1"/>
    <col min="4011" max="4011" width="27.140625" bestFit="1" customWidth="1"/>
    <col min="4012" max="4012" width="26.5703125" bestFit="1" customWidth="1"/>
    <col min="4013" max="4013" width="25.140625" bestFit="1" customWidth="1"/>
    <col min="4014" max="4014" width="22.5703125" bestFit="1" customWidth="1"/>
    <col min="4015" max="4015" width="26.7109375" bestFit="1" customWidth="1"/>
    <col min="4016" max="4016" width="24.28515625" bestFit="1" customWidth="1"/>
    <col min="4017" max="4017" width="28.28515625" bestFit="1" customWidth="1"/>
    <col min="4018" max="4018" width="26" bestFit="1" customWidth="1"/>
    <col min="4019" max="4019" width="24.28515625" bestFit="1" customWidth="1"/>
    <col min="4020" max="4020" width="34.7109375" bestFit="1" customWidth="1"/>
    <col min="4021" max="4021" width="25.140625" bestFit="1" customWidth="1"/>
    <col min="4022" max="4022" width="26.140625" bestFit="1" customWidth="1"/>
    <col min="4023" max="4023" width="22.28515625" bestFit="1" customWidth="1"/>
    <col min="4024" max="4024" width="32" bestFit="1" customWidth="1"/>
    <col min="4025" max="4025" width="32.140625" bestFit="1" customWidth="1"/>
    <col min="4026" max="4026" width="24.42578125" bestFit="1" customWidth="1"/>
    <col min="4027" max="4027" width="22.42578125" bestFit="1" customWidth="1"/>
    <col min="4028" max="4028" width="33.5703125" bestFit="1" customWidth="1"/>
    <col min="4029" max="4029" width="27.42578125" bestFit="1" customWidth="1"/>
    <col min="4030" max="4030" width="24.42578125" bestFit="1" customWidth="1"/>
    <col min="4031" max="4031" width="28.42578125" bestFit="1" customWidth="1"/>
    <col min="4032" max="4032" width="25.28515625" bestFit="1" customWidth="1"/>
    <col min="4033" max="4033" width="32.28515625" bestFit="1" customWidth="1"/>
    <col min="4034" max="4034" width="23" bestFit="1" customWidth="1"/>
    <col min="4035" max="4035" width="27.140625" bestFit="1" customWidth="1"/>
    <col min="4036" max="4036" width="25.28515625" bestFit="1" customWidth="1"/>
    <col min="4037" max="4037" width="24.7109375" bestFit="1" customWidth="1"/>
    <col min="4038" max="4038" width="24.85546875" bestFit="1" customWidth="1"/>
    <col min="4039" max="4039" width="25.140625" bestFit="1" customWidth="1"/>
    <col min="4040" max="4040" width="28.85546875" bestFit="1" customWidth="1"/>
    <col min="4041" max="4041" width="32" bestFit="1" customWidth="1"/>
    <col min="4042" max="4042" width="32.140625" bestFit="1" customWidth="1"/>
    <col min="4043" max="4043" width="29.85546875" bestFit="1" customWidth="1"/>
    <col min="4044" max="4044" width="30" bestFit="1" customWidth="1"/>
    <col min="4045" max="4045" width="42" bestFit="1" customWidth="1"/>
    <col min="4046" max="4046" width="43.42578125" bestFit="1" customWidth="1"/>
    <col min="4047" max="4047" width="27.85546875" bestFit="1" customWidth="1"/>
    <col min="4048" max="4048" width="25.140625" bestFit="1" customWidth="1"/>
    <col min="4049" max="4049" width="25.5703125" bestFit="1" customWidth="1"/>
    <col min="4050" max="4050" width="27.7109375" bestFit="1" customWidth="1"/>
    <col min="4051" max="4051" width="23.42578125" bestFit="1" customWidth="1"/>
    <col min="4052" max="4052" width="25" bestFit="1" customWidth="1"/>
    <col min="4053" max="4053" width="29.7109375" bestFit="1" customWidth="1"/>
    <col min="4054" max="4054" width="25.140625" bestFit="1" customWidth="1"/>
    <col min="4055" max="4055" width="33" bestFit="1" customWidth="1"/>
    <col min="4056" max="4056" width="32.5703125" bestFit="1" customWidth="1"/>
    <col min="4057" max="4057" width="24.42578125" bestFit="1" customWidth="1"/>
    <col min="4058" max="4058" width="28" bestFit="1" customWidth="1"/>
    <col min="4059" max="4059" width="29.42578125" bestFit="1" customWidth="1"/>
    <col min="4060" max="4060" width="26" bestFit="1" customWidth="1"/>
    <col min="4061" max="4061" width="26.140625" bestFit="1" customWidth="1"/>
    <col min="4062" max="4062" width="35.42578125" bestFit="1" customWidth="1"/>
    <col min="4063" max="4063" width="23.7109375" bestFit="1" customWidth="1"/>
    <col min="4064" max="4064" width="35.140625" bestFit="1" customWidth="1"/>
    <col min="4065" max="4065" width="38.42578125" bestFit="1" customWidth="1"/>
    <col min="4066" max="4066" width="27.140625" bestFit="1" customWidth="1"/>
    <col min="4067" max="4067" width="27" bestFit="1" customWidth="1"/>
    <col min="4068" max="4068" width="24.85546875" bestFit="1" customWidth="1"/>
    <col min="4069" max="4069" width="26.42578125" bestFit="1" customWidth="1"/>
    <col min="4070" max="4070" width="26" bestFit="1" customWidth="1"/>
    <col min="4071" max="4071" width="27" bestFit="1" customWidth="1"/>
    <col min="4072" max="4072" width="27.42578125" bestFit="1" customWidth="1"/>
    <col min="4073" max="4073" width="28.85546875" bestFit="1" customWidth="1"/>
    <col min="4074" max="4074" width="28.5703125" bestFit="1" customWidth="1"/>
    <col min="4075" max="4075" width="29.5703125" bestFit="1" customWidth="1"/>
    <col min="4076" max="4076" width="27.7109375" bestFit="1" customWidth="1"/>
    <col min="4077" max="4077" width="25.85546875" bestFit="1" customWidth="1"/>
    <col min="4078" max="4078" width="27.5703125" bestFit="1" customWidth="1"/>
    <col min="4079" max="4079" width="25.140625" bestFit="1" customWidth="1"/>
    <col min="4080" max="4080" width="33.42578125" bestFit="1" customWidth="1"/>
    <col min="4081" max="4081" width="31.28515625" bestFit="1" customWidth="1"/>
    <col min="4082" max="4082" width="35.85546875" bestFit="1" customWidth="1"/>
    <col min="4083" max="4083" width="36.85546875" bestFit="1" customWidth="1"/>
    <col min="4084" max="4084" width="34.7109375" bestFit="1" customWidth="1"/>
    <col min="4085" max="4085" width="24.5703125" bestFit="1" customWidth="1"/>
    <col min="4086" max="4086" width="27.42578125" bestFit="1" customWidth="1"/>
    <col min="4087" max="4087" width="38.85546875" bestFit="1" customWidth="1"/>
    <col min="4088" max="4088" width="28.140625" bestFit="1" customWidth="1"/>
    <col min="4089" max="4089" width="29.140625" bestFit="1" customWidth="1"/>
    <col min="4090" max="4090" width="34" bestFit="1" customWidth="1"/>
    <col min="4091" max="4091" width="37.140625" bestFit="1" customWidth="1"/>
    <col min="4092" max="4092" width="24.7109375" bestFit="1" customWidth="1"/>
    <col min="4093" max="4093" width="39.140625" bestFit="1" customWidth="1"/>
    <col min="4094" max="4094" width="29.85546875" bestFit="1" customWidth="1"/>
    <col min="4095" max="4095" width="23.5703125" bestFit="1" customWidth="1"/>
    <col min="4096" max="4096" width="27.140625" bestFit="1" customWidth="1"/>
    <col min="4097" max="4097" width="22.5703125" bestFit="1" customWidth="1"/>
    <col min="4098" max="4098" width="32" bestFit="1" customWidth="1"/>
    <col min="4099" max="4099" width="35.140625" bestFit="1" customWidth="1"/>
    <col min="4100" max="4100" width="42" bestFit="1" customWidth="1"/>
    <col min="4101" max="4101" width="30" bestFit="1" customWidth="1"/>
    <col min="4102" max="4102" width="24.28515625" bestFit="1" customWidth="1"/>
    <col min="4103" max="4103" width="23.7109375" bestFit="1" customWidth="1"/>
    <col min="4104" max="4106" width="24.85546875" bestFit="1" customWidth="1"/>
    <col min="4107" max="4107" width="25.85546875" bestFit="1" customWidth="1"/>
    <col min="4108" max="4108" width="29.28515625" bestFit="1" customWidth="1"/>
    <col min="4109" max="4109" width="25.5703125" bestFit="1" customWidth="1"/>
    <col min="4110" max="4110" width="26" bestFit="1" customWidth="1"/>
    <col min="4111" max="4111" width="27.42578125" bestFit="1" customWidth="1"/>
    <col min="4112" max="4112" width="25.5703125" bestFit="1" customWidth="1"/>
    <col min="4113" max="4113" width="27.42578125" bestFit="1" customWidth="1"/>
    <col min="4114" max="4114" width="26" bestFit="1" customWidth="1"/>
    <col min="4115" max="4115" width="40.28515625" bestFit="1" customWidth="1"/>
    <col min="4116" max="4116" width="24.7109375" bestFit="1" customWidth="1"/>
    <col min="4117" max="4117" width="23.42578125" bestFit="1" customWidth="1"/>
    <col min="4118" max="4118" width="27.85546875" bestFit="1" customWidth="1"/>
    <col min="4119" max="4119" width="22.140625" bestFit="1" customWidth="1"/>
    <col min="4120" max="4120" width="25.28515625" bestFit="1" customWidth="1"/>
    <col min="4121" max="4121" width="34.7109375" bestFit="1" customWidth="1"/>
    <col min="4122" max="4122" width="35.28515625" bestFit="1" customWidth="1"/>
    <col min="4123" max="4123" width="35.85546875" bestFit="1" customWidth="1"/>
    <col min="4124" max="4124" width="33.140625" bestFit="1" customWidth="1"/>
    <col min="4125" max="4125" width="34.28515625" bestFit="1" customWidth="1"/>
    <col min="4126" max="4126" width="34.140625" bestFit="1" customWidth="1"/>
    <col min="4127" max="4127" width="27.28515625" bestFit="1" customWidth="1"/>
    <col min="4128" max="4128" width="31.5703125" bestFit="1" customWidth="1"/>
    <col min="4129" max="4129" width="25.7109375" bestFit="1" customWidth="1"/>
    <col min="4130" max="4130" width="30.28515625" bestFit="1" customWidth="1"/>
    <col min="4131" max="4131" width="25.140625" bestFit="1" customWidth="1"/>
    <col min="4132" max="4132" width="26.42578125" bestFit="1" customWidth="1"/>
    <col min="4133" max="4133" width="25.28515625" bestFit="1" customWidth="1"/>
    <col min="4134" max="4134" width="25.140625" bestFit="1" customWidth="1"/>
    <col min="4135" max="4135" width="23.85546875" bestFit="1" customWidth="1"/>
    <col min="4136" max="4136" width="22.42578125" bestFit="1" customWidth="1"/>
    <col min="4137" max="4137" width="21.5703125" bestFit="1" customWidth="1"/>
    <col min="4138" max="4138" width="25.7109375" bestFit="1" customWidth="1"/>
    <col min="4139" max="4139" width="35.85546875" bestFit="1" customWidth="1"/>
    <col min="4140" max="4140" width="32" bestFit="1" customWidth="1"/>
    <col min="4141" max="4141" width="32.28515625" bestFit="1" customWidth="1"/>
    <col min="4142" max="4142" width="38.28515625" bestFit="1" customWidth="1"/>
    <col min="4143" max="4143" width="30.5703125" bestFit="1" customWidth="1"/>
    <col min="4144" max="4144" width="31" bestFit="1" customWidth="1"/>
    <col min="4145" max="4145" width="24.42578125" bestFit="1" customWidth="1"/>
    <col min="4146" max="4146" width="23.42578125" bestFit="1" customWidth="1"/>
    <col min="4147" max="4147" width="23.5703125" bestFit="1" customWidth="1"/>
    <col min="4148" max="4148" width="23.42578125" bestFit="1" customWidth="1"/>
    <col min="4149" max="4149" width="23" bestFit="1" customWidth="1"/>
    <col min="4150" max="4150" width="33.42578125" bestFit="1" customWidth="1"/>
    <col min="4151" max="4151" width="35.28515625" bestFit="1" customWidth="1"/>
    <col min="4152" max="4152" width="37.28515625" bestFit="1" customWidth="1"/>
    <col min="4153" max="4153" width="26.5703125" bestFit="1" customWidth="1"/>
    <col min="4154" max="4154" width="28.42578125" bestFit="1" customWidth="1"/>
    <col min="4155" max="4155" width="25.42578125" bestFit="1" customWidth="1"/>
    <col min="4156" max="4156" width="28.42578125" bestFit="1" customWidth="1"/>
    <col min="4157" max="4157" width="27.85546875" bestFit="1" customWidth="1"/>
    <col min="4158" max="4158" width="25.28515625" bestFit="1" customWidth="1"/>
    <col min="4159" max="4159" width="25.140625" bestFit="1" customWidth="1"/>
    <col min="4160" max="4160" width="26" bestFit="1" customWidth="1"/>
    <col min="4161" max="4161" width="25.28515625" bestFit="1" customWidth="1"/>
    <col min="4162" max="4162" width="25.5703125" bestFit="1" customWidth="1"/>
    <col min="4163" max="4163" width="28.28515625" bestFit="1" customWidth="1"/>
    <col min="4164" max="4164" width="35.7109375" bestFit="1" customWidth="1"/>
    <col min="4165" max="4165" width="26.42578125" bestFit="1" customWidth="1"/>
    <col min="4166" max="4166" width="29.42578125" bestFit="1" customWidth="1"/>
    <col min="4167" max="4167" width="25.7109375" bestFit="1" customWidth="1"/>
    <col min="4168" max="4168" width="25.42578125" bestFit="1" customWidth="1"/>
    <col min="4169" max="4169" width="24.28515625" bestFit="1" customWidth="1"/>
    <col min="4170" max="4170" width="28.42578125" bestFit="1" customWidth="1"/>
    <col min="4171" max="4171" width="26" bestFit="1" customWidth="1"/>
    <col min="4172" max="4172" width="25" bestFit="1" customWidth="1"/>
    <col min="4173" max="4173" width="28.42578125" bestFit="1" customWidth="1"/>
    <col min="4174" max="4174" width="23.5703125" bestFit="1" customWidth="1"/>
    <col min="4175" max="4175" width="40.5703125" bestFit="1" customWidth="1"/>
    <col min="4176" max="4176" width="36.28515625" bestFit="1" customWidth="1"/>
    <col min="4177" max="4177" width="39.85546875" bestFit="1" customWidth="1"/>
    <col min="4178" max="4178" width="39.42578125" bestFit="1" customWidth="1"/>
    <col min="4179" max="4179" width="40.28515625" bestFit="1" customWidth="1"/>
    <col min="4180" max="4180" width="39.28515625" bestFit="1" customWidth="1"/>
    <col min="4181" max="4181" width="24.85546875" bestFit="1" customWidth="1"/>
    <col min="4182" max="4182" width="29.7109375" bestFit="1" customWidth="1"/>
    <col min="4183" max="4183" width="26.7109375" bestFit="1" customWidth="1"/>
    <col min="4184" max="4184" width="35.140625" bestFit="1" customWidth="1"/>
    <col min="4185" max="4185" width="32" bestFit="1" customWidth="1"/>
    <col min="4186" max="4186" width="22.5703125" bestFit="1" customWidth="1"/>
    <col min="4187" max="4187" width="34" bestFit="1" customWidth="1"/>
    <col min="4188" max="4188" width="25.7109375" bestFit="1" customWidth="1"/>
    <col min="4189" max="4189" width="26" bestFit="1" customWidth="1"/>
    <col min="4190" max="4190" width="26.85546875" bestFit="1" customWidth="1"/>
    <col min="4191" max="4191" width="34.85546875" bestFit="1" customWidth="1"/>
    <col min="4192" max="4192" width="28" bestFit="1" customWidth="1"/>
    <col min="4193" max="4193" width="25.140625" bestFit="1" customWidth="1"/>
    <col min="4194" max="4194" width="23.7109375" bestFit="1" customWidth="1"/>
    <col min="4195" max="4195" width="33.5703125" bestFit="1" customWidth="1"/>
    <col min="4196" max="4196" width="33.7109375" bestFit="1" customWidth="1"/>
    <col min="4197" max="4197" width="33.5703125" bestFit="1" customWidth="1"/>
    <col min="4198" max="4198" width="34" bestFit="1" customWidth="1"/>
    <col min="4199" max="4199" width="24" bestFit="1" customWidth="1"/>
    <col min="4200" max="4200" width="22.42578125" bestFit="1" customWidth="1"/>
    <col min="4201" max="4201" width="32.7109375" bestFit="1" customWidth="1"/>
    <col min="4202" max="4202" width="31.5703125" bestFit="1" customWidth="1"/>
    <col min="4203" max="4203" width="25.85546875" bestFit="1" customWidth="1"/>
    <col min="4204" max="4204" width="22.5703125" bestFit="1" customWidth="1"/>
    <col min="4205" max="4205" width="32" bestFit="1" customWidth="1"/>
    <col min="4206" max="4206" width="31" bestFit="1" customWidth="1"/>
    <col min="4207" max="4207" width="27.7109375" bestFit="1" customWidth="1"/>
    <col min="4208" max="4208" width="27.85546875" bestFit="1" customWidth="1"/>
    <col min="4209" max="4209" width="23.85546875" bestFit="1" customWidth="1"/>
    <col min="4210" max="4210" width="22" bestFit="1" customWidth="1"/>
    <col min="4211" max="4211" width="23.7109375" bestFit="1" customWidth="1"/>
    <col min="4212" max="4212" width="24" bestFit="1" customWidth="1"/>
    <col min="4213" max="4213" width="24.85546875" bestFit="1" customWidth="1"/>
    <col min="4214" max="4214" width="26" bestFit="1" customWidth="1"/>
    <col min="4215" max="4215" width="23.85546875" bestFit="1" customWidth="1"/>
    <col min="4216" max="4216" width="24.85546875" bestFit="1" customWidth="1"/>
    <col min="4217" max="4217" width="24.42578125" bestFit="1" customWidth="1"/>
    <col min="4218" max="4218" width="24" bestFit="1" customWidth="1"/>
    <col min="4219" max="4219" width="37" bestFit="1" customWidth="1"/>
    <col min="4220" max="4220" width="26.5703125" bestFit="1" customWidth="1"/>
    <col min="4221" max="4221" width="33.140625" bestFit="1" customWidth="1"/>
    <col min="4222" max="4222" width="23.7109375" bestFit="1" customWidth="1"/>
    <col min="4223" max="4223" width="27.28515625" bestFit="1" customWidth="1"/>
    <col min="4224" max="4224" width="25.85546875" bestFit="1" customWidth="1"/>
    <col min="4225" max="4225" width="21.85546875" bestFit="1" customWidth="1"/>
    <col min="4226" max="4226" width="35.28515625" bestFit="1" customWidth="1"/>
    <col min="4227" max="4227" width="35.85546875" bestFit="1" customWidth="1"/>
    <col min="4228" max="4228" width="26.7109375" bestFit="1" customWidth="1"/>
    <col min="4229" max="4229" width="21.28515625" bestFit="1" customWidth="1"/>
    <col min="4230" max="4230" width="24.140625" bestFit="1" customWidth="1"/>
    <col min="4231" max="4231" width="27.140625" bestFit="1" customWidth="1"/>
    <col min="4232" max="4232" width="37.140625" bestFit="1" customWidth="1"/>
    <col min="4233" max="4233" width="28.28515625" bestFit="1" customWidth="1"/>
    <col min="4234" max="4234" width="26.7109375" bestFit="1" customWidth="1"/>
    <col min="4235" max="4235" width="24.28515625" bestFit="1" customWidth="1"/>
    <col min="4236" max="4236" width="24.7109375" bestFit="1" customWidth="1"/>
    <col min="4237" max="4237" width="25.85546875" bestFit="1" customWidth="1"/>
    <col min="4238" max="4238" width="32" bestFit="1" customWidth="1"/>
    <col min="4239" max="4239" width="32.28515625" bestFit="1" customWidth="1"/>
    <col min="4240" max="4240" width="32" bestFit="1" customWidth="1"/>
    <col min="4241" max="4241" width="36.140625" bestFit="1" customWidth="1"/>
    <col min="4242" max="4242" width="26.42578125" bestFit="1" customWidth="1"/>
    <col min="4243" max="4243" width="26.7109375" bestFit="1" customWidth="1"/>
    <col min="4244" max="4244" width="24.140625" bestFit="1" customWidth="1"/>
    <col min="4245" max="4245" width="35.85546875" bestFit="1" customWidth="1"/>
    <col min="4246" max="4246" width="25.140625" bestFit="1" customWidth="1"/>
    <col min="4247" max="4247" width="26.42578125" bestFit="1" customWidth="1"/>
    <col min="4248" max="4248" width="41" bestFit="1" customWidth="1"/>
    <col min="4249" max="4249" width="23.7109375" bestFit="1" customWidth="1"/>
    <col min="4250" max="4250" width="23.28515625" bestFit="1" customWidth="1"/>
    <col min="4251" max="4251" width="25" bestFit="1" customWidth="1"/>
    <col min="4252" max="4252" width="25.7109375" bestFit="1" customWidth="1"/>
    <col min="4253" max="4253" width="23.28515625" bestFit="1" customWidth="1"/>
    <col min="4254" max="4254" width="26.140625" bestFit="1" customWidth="1"/>
    <col min="4255" max="4255" width="42" bestFit="1" customWidth="1"/>
    <col min="4256" max="4256" width="24.42578125" bestFit="1" customWidth="1"/>
    <col min="4257" max="4257" width="23.28515625" bestFit="1" customWidth="1"/>
    <col min="4258" max="4258" width="25.42578125" bestFit="1" customWidth="1"/>
    <col min="4259" max="4259" width="34" bestFit="1" customWidth="1"/>
    <col min="4260" max="4260" width="24.140625" bestFit="1" customWidth="1"/>
    <col min="4261" max="4261" width="38.140625" bestFit="1" customWidth="1"/>
    <col min="4262" max="4262" width="34.28515625" bestFit="1" customWidth="1"/>
    <col min="4263" max="4263" width="28.85546875" bestFit="1" customWidth="1"/>
    <col min="4264" max="4264" width="21.7109375" bestFit="1" customWidth="1"/>
    <col min="4265" max="4265" width="24.28515625" bestFit="1" customWidth="1"/>
    <col min="4266" max="4266" width="24.85546875" bestFit="1" customWidth="1"/>
    <col min="4267" max="4267" width="28.85546875" bestFit="1" customWidth="1"/>
    <col min="4268" max="4268" width="26.42578125" bestFit="1" customWidth="1"/>
    <col min="4269" max="4269" width="25" bestFit="1" customWidth="1"/>
    <col min="4270" max="4270" width="28.42578125" bestFit="1" customWidth="1"/>
    <col min="4271" max="4271" width="42.5703125" bestFit="1" customWidth="1"/>
    <col min="4272" max="4272" width="33.140625" bestFit="1" customWidth="1"/>
    <col min="4273" max="4273" width="32.85546875" bestFit="1" customWidth="1"/>
    <col min="4274" max="4274" width="27.42578125" bestFit="1" customWidth="1"/>
    <col min="4275" max="4275" width="25.85546875" bestFit="1" customWidth="1"/>
    <col min="4276" max="4276" width="25.28515625" bestFit="1" customWidth="1"/>
    <col min="4277" max="4277" width="24.42578125" bestFit="1" customWidth="1"/>
    <col min="4278" max="4278" width="33.28515625" bestFit="1" customWidth="1"/>
    <col min="4279" max="4279" width="28.42578125" bestFit="1" customWidth="1"/>
    <col min="4280" max="4280" width="29.42578125" bestFit="1" customWidth="1"/>
    <col min="4281" max="4281" width="24.7109375" bestFit="1" customWidth="1"/>
    <col min="4282" max="4282" width="27.140625" bestFit="1" customWidth="1"/>
    <col min="4283" max="4283" width="34.28515625" bestFit="1" customWidth="1"/>
    <col min="4284" max="4284" width="32.5703125" bestFit="1" customWidth="1"/>
    <col min="4285" max="4285" width="24" bestFit="1" customWidth="1"/>
    <col min="4286" max="4286" width="22.42578125" bestFit="1" customWidth="1"/>
    <col min="4287" max="4287" width="27.5703125" bestFit="1" customWidth="1"/>
    <col min="4288" max="4288" width="24.85546875" bestFit="1" customWidth="1"/>
    <col min="4289" max="4289" width="28.42578125" bestFit="1" customWidth="1"/>
    <col min="4290" max="4290" width="27" bestFit="1" customWidth="1"/>
    <col min="4291" max="4291" width="26.42578125" bestFit="1" customWidth="1"/>
    <col min="4292" max="4292" width="25.42578125" bestFit="1" customWidth="1"/>
    <col min="4293" max="4293" width="27.5703125" bestFit="1" customWidth="1"/>
    <col min="4294" max="4294" width="38.140625" bestFit="1" customWidth="1"/>
    <col min="4295" max="4295" width="37.140625" bestFit="1" customWidth="1"/>
    <col min="4296" max="4296" width="35.28515625" bestFit="1" customWidth="1"/>
    <col min="4297" max="4297" width="25.28515625" bestFit="1" customWidth="1"/>
    <col min="4298" max="4298" width="27.7109375" bestFit="1" customWidth="1"/>
    <col min="4299" max="4299" width="25" bestFit="1" customWidth="1"/>
    <col min="4300" max="4300" width="23.42578125" bestFit="1" customWidth="1"/>
    <col min="4301" max="4301" width="25.5703125" bestFit="1" customWidth="1"/>
    <col min="4302" max="4302" width="35" bestFit="1" customWidth="1"/>
    <col min="4303" max="4303" width="25.85546875" bestFit="1" customWidth="1"/>
    <col min="4304" max="4304" width="28.28515625" bestFit="1" customWidth="1"/>
    <col min="4305" max="4305" width="27.140625" bestFit="1" customWidth="1"/>
    <col min="4306" max="4306" width="34.140625" bestFit="1" customWidth="1"/>
    <col min="4307" max="4307" width="27.7109375" bestFit="1" customWidth="1"/>
    <col min="4308" max="4308" width="24.42578125" bestFit="1" customWidth="1"/>
    <col min="4309" max="4309" width="30.140625" bestFit="1" customWidth="1"/>
    <col min="4310" max="4310" width="25" bestFit="1" customWidth="1"/>
    <col min="4311" max="4311" width="35.140625" bestFit="1" customWidth="1"/>
    <col min="4312" max="4312" width="36.28515625" bestFit="1" customWidth="1"/>
    <col min="4313" max="4313" width="34.85546875" bestFit="1" customWidth="1"/>
    <col min="4314" max="4314" width="37.140625" bestFit="1" customWidth="1"/>
    <col min="4315" max="4315" width="32.5703125" bestFit="1" customWidth="1"/>
    <col min="4316" max="4316" width="35.85546875" bestFit="1" customWidth="1"/>
    <col min="4317" max="4317" width="39.42578125" bestFit="1" customWidth="1"/>
    <col min="4318" max="4318" width="25.28515625" bestFit="1" customWidth="1"/>
    <col min="4319" max="4319" width="25.5703125" bestFit="1" customWidth="1"/>
    <col min="4320" max="4320" width="34.42578125" bestFit="1" customWidth="1"/>
    <col min="4321" max="4321" width="32.5703125" bestFit="1" customWidth="1"/>
    <col min="4322" max="4322" width="34.85546875" bestFit="1" customWidth="1"/>
    <col min="4323" max="4323" width="33.42578125" bestFit="1" customWidth="1"/>
    <col min="4324" max="4324" width="28.42578125" bestFit="1" customWidth="1"/>
    <col min="4325" max="4325" width="24.140625" bestFit="1" customWidth="1"/>
    <col min="4326" max="4326" width="25.28515625" bestFit="1" customWidth="1"/>
    <col min="4327" max="4327" width="26" bestFit="1" customWidth="1"/>
    <col min="4328" max="4328" width="27.28515625" bestFit="1" customWidth="1"/>
    <col min="4329" max="4329" width="30.42578125" bestFit="1" customWidth="1"/>
    <col min="4330" max="4330" width="27" bestFit="1" customWidth="1"/>
    <col min="4331" max="4331" width="37.85546875" bestFit="1" customWidth="1"/>
    <col min="4332" max="4332" width="29.85546875" bestFit="1" customWidth="1"/>
    <col min="4333" max="4333" width="25.85546875" bestFit="1" customWidth="1"/>
    <col min="4334" max="4334" width="26.7109375" bestFit="1" customWidth="1"/>
    <col min="4335" max="4335" width="28.28515625" bestFit="1" customWidth="1"/>
    <col min="4336" max="4336" width="24.140625" bestFit="1" customWidth="1"/>
    <col min="4337" max="4337" width="28.28515625" bestFit="1" customWidth="1"/>
    <col min="4338" max="4338" width="28" bestFit="1" customWidth="1"/>
    <col min="4339" max="4339" width="26.42578125" bestFit="1" customWidth="1"/>
    <col min="4340" max="4340" width="26.85546875" bestFit="1" customWidth="1"/>
    <col min="4341" max="4341" width="29" bestFit="1" customWidth="1"/>
    <col min="4342" max="4342" width="26.85546875" bestFit="1" customWidth="1"/>
    <col min="4343" max="4343" width="34.5703125" bestFit="1" customWidth="1"/>
    <col min="4344" max="4344" width="33.42578125" bestFit="1" customWidth="1"/>
    <col min="4345" max="4345" width="25.140625" bestFit="1" customWidth="1"/>
    <col min="4346" max="4346" width="28.7109375" bestFit="1" customWidth="1"/>
    <col min="4347" max="4347" width="41.140625" bestFit="1" customWidth="1"/>
    <col min="4348" max="4348" width="42" bestFit="1" customWidth="1"/>
    <col min="4349" max="4350" width="39.28515625" bestFit="1" customWidth="1"/>
    <col min="4351" max="4351" width="39.42578125" bestFit="1" customWidth="1"/>
    <col min="4352" max="4352" width="29.28515625" bestFit="1" customWidth="1"/>
    <col min="4353" max="4353" width="27.85546875" bestFit="1" customWidth="1"/>
    <col min="4354" max="4354" width="30.85546875" bestFit="1" customWidth="1"/>
    <col min="4355" max="4355" width="26.42578125" bestFit="1" customWidth="1"/>
    <col min="4356" max="4356" width="31.140625" bestFit="1" customWidth="1"/>
    <col min="4357" max="4357" width="28.28515625" bestFit="1" customWidth="1"/>
    <col min="4358" max="4358" width="27" bestFit="1" customWidth="1"/>
    <col min="4359" max="4359" width="24.85546875" bestFit="1" customWidth="1"/>
    <col min="4360" max="4360" width="35.140625" bestFit="1" customWidth="1"/>
    <col min="4361" max="4361" width="35.42578125" bestFit="1" customWidth="1"/>
    <col min="4362" max="4362" width="49.7109375" bestFit="1" customWidth="1"/>
    <col min="4363" max="4363" width="35.42578125" bestFit="1" customWidth="1"/>
    <col min="4364" max="4364" width="34.85546875" bestFit="1" customWidth="1"/>
    <col min="4365" max="4365" width="27.7109375" bestFit="1" customWidth="1"/>
    <col min="4366" max="4366" width="28.85546875" bestFit="1" customWidth="1"/>
    <col min="4367" max="4367" width="37.28515625" bestFit="1" customWidth="1"/>
    <col min="4368" max="4368" width="35.5703125" bestFit="1" customWidth="1"/>
    <col min="4369" max="4369" width="28.42578125" bestFit="1" customWidth="1"/>
    <col min="4370" max="4370" width="39.5703125" bestFit="1" customWidth="1"/>
    <col min="4371" max="4371" width="26.140625" bestFit="1" customWidth="1"/>
    <col min="4372" max="4372" width="38.7109375" bestFit="1" customWidth="1"/>
    <col min="4373" max="4373" width="26.42578125" bestFit="1" customWidth="1"/>
    <col min="4374" max="4374" width="27.85546875" bestFit="1" customWidth="1"/>
    <col min="4375" max="4375" width="28.7109375" bestFit="1" customWidth="1"/>
    <col min="4376" max="4376" width="39.140625" bestFit="1" customWidth="1"/>
    <col min="4377" max="4377" width="42.7109375" bestFit="1" customWidth="1"/>
    <col min="4378" max="4378" width="40.28515625" bestFit="1" customWidth="1"/>
    <col min="4379" max="4379" width="39.28515625" bestFit="1" customWidth="1"/>
    <col min="4380" max="4380" width="25" bestFit="1" customWidth="1"/>
    <col min="4381" max="4381" width="29.28515625" bestFit="1" customWidth="1"/>
    <col min="4382" max="4382" width="31.85546875" bestFit="1" customWidth="1"/>
    <col min="4383" max="4383" width="28.140625" bestFit="1" customWidth="1"/>
    <col min="4384" max="4384" width="37.28515625" bestFit="1" customWidth="1"/>
    <col min="4385" max="4385" width="25.85546875" bestFit="1" customWidth="1"/>
    <col min="4386" max="4386" width="24.5703125" bestFit="1" customWidth="1"/>
    <col min="4387" max="4387" width="24.7109375" bestFit="1" customWidth="1"/>
    <col min="4388" max="4389" width="24.28515625" bestFit="1" customWidth="1"/>
    <col min="4390" max="4390" width="24.7109375" bestFit="1" customWidth="1"/>
    <col min="4391" max="4391" width="27" bestFit="1" customWidth="1"/>
    <col min="4392" max="4392" width="40.7109375" bestFit="1" customWidth="1"/>
    <col min="4393" max="4393" width="25.7109375" bestFit="1" customWidth="1"/>
    <col min="4394" max="4394" width="27.28515625" bestFit="1" customWidth="1"/>
    <col min="4395" max="4395" width="28.28515625" bestFit="1" customWidth="1"/>
    <col min="4396" max="4396" width="28.7109375" bestFit="1" customWidth="1"/>
    <col min="4397" max="4397" width="26.7109375" bestFit="1" customWidth="1"/>
    <col min="4398" max="4398" width="34.140625" bestFit="1" customWidth="1"/>
    <col min="4399" max="4399" width="35.42578125" bestFit="1" customWidth="1"/>
    <col min="4400" max="4400" width="24.28515625" bestFit="1" customWidth="1"/>
    <col min="4401" max="4401" width="25.5703125" bestFit="1" customWidth="1"/>
    <col min="4402" max="4402" width="37.140625" bestFit="1" customWidth="1"/>
    <col min="4403" max="4403" width="36.42578125" bestFit="1" customWidth="1"/>
    <col min="4404" max="4404" width="25" bestFit="1" customWidth="1"/>
    <col min="4405" max="4405" width="25.42578125" bestFit="1" customWidth="1"/>
    <col min="4406" max="4406" width="25.7109375" bestFit="1" customWidth="1"/>
    <col min="4407" max="4407" width="33.28515625" bestFit="1" customWidth="1"/>
    <col min="4408" max="4408" width="35.5703125" bestFit="1" customWidth="1"/>
    <col min="4409" max="4409" width="26.140625" bestFit="1" customWidth="1"/>
    <col min="4410" max="4410" width="27.28515625" bestFit="1" customWidth="1"/>
    <col min="4411" max="4411" width="25" bestFit="1" customWidth="1"/>
    <col min="4412" max="4412" width="27.42578125" bestFit="1" customWidth="1"/>
    <col min="4413" max="4413" width="24.42578125" bestFit="1" customWidth="1"/>
    <col min="4414" max="4414" width="34.85546875" bestFit="1" customWidth="1"/>
    <col min="4415" max="4415" width="21.85546875" bestFit="1" customWidth="1"/>
    <col min="4416" max="4416" width="33" bestFit="1" customWidth="1"/>
    <col min="4417" max="4417" width="28.42578125" bestFit="1" customWidth="1"/>
    <col min="4418" max="4418" width="29" bestFit="1" customWidth="1"/>
    <col min="4419" max="4419" width="32.5703125" bestFit="1" customWidth="1"/>
    <col min="4420" max="4420" width="34" bestFit="1" customWidth="1"/>
    <col min="4421" max="4421" width="33.28515625" bestFit="1" customWidth="1"/>
    <col min="4422" max="4422" width="32.85546875" bestFit="1" customWidth="1"/>
    <col min="4423" max="4423" width="32" bestFit="1" customWidth="1"/>
    <col min="4424" max="4424" width="37.28515625" bestFit="1" customWidth="1"/>
    <col min="4425" max="4425" width="25.140625" bestFit="1" customWidth="1"/>
    <col min="4426" max="4426" width="36.42578125" bestFit="1" customWidth="1"/>
    <col min="4427" max="4427" width="40.7109375" bestFit="1" customWidth="1"/>
    <col min="4428" max="4428" width="38.85546875" bestFit="1" customWidth="1"/>
    <col min="4429" max="4429" width="34.7109375" bestFit="1" customWidth="1"/>
    <col min="4430" max="4430" width="33.28515625" bestFit="1" customWidth="1"/>
    <col min="4431" max="4431" width="34.85546875" bestFit="1" customWidth="1"/>
    <col min="4432" max="4432" width="31" bestFit="1" customWidth="1"/>
    <col min="4433" max="4433" width="31.85546875" bestFit="1" customWidth="1"/>
    <col min="4434" max="4434" width="35.85546875" bestFit="1" customWidth="1"/>
    <col min="4435" max="4435" width="32.5703125" bestFit="1" customWidth="1"/>
    <col min="4436" max="4436" width="25.140625" bestFit="1" customWidth="1"/>
    <col min="4437" max="4437" width="27.5703125" bestFit="1" customWidth="1"/>
    <col min="4438" max="4438" width="24" bestFit="1" customWidth="1"/>
    <col min="4439" max="4439" width="28.85546875" bestFit="1" customWidth="1"/>
    <col min="4440" max="4440" width="31.5703125" bestFit="1" customWidth="1"/>
    <col min="4441" max="4441" width="31.85546875" bestFit="1" customWidth="1"/>
    <col min="4442" max="4442" width="32.85546875" bestFit="1" customWidth="1"/>
    <col min="4443" max="4443" width="25.7109375" bestFit="1" customWidth="1"/>
    <col min="4444" max="4444" width="39.28515625" bestFit="1" customWidth="1"/>
    <col min="4445" max="4445" width="26.42578125" bestFit="1" customWidth="1"/>
    <col min="4446" max="4446" width="24.5703125" bestFit="1" customWidth="1"/>
    <col min="4447" max="4447" width="23.42578125" bestFit="1" customWidth="1"/>
    <col min="4448" max="4448" width="46.140625" bestFit="1" customWidth="1"/>
    <col min="4449" max="4449" width="26.7109375" bestFit="1" customWidth="1"/>
    <col min="4450" max="4450" width="25.7109375" bestFit="1" customWidth="1"/>
    <col min="4451" max="4451" width="24.140625" bestFit="1" customWidth="1"/>
    <col min="4452" max="4452" width="25.85546875" bestFit="1" customWidth="1"/>
    <col min="4453" max="4453" width="25.5703125" bestFit="1" customWidth="1"/>
    <col min="4454" max="4454" width="38.7109375" bestFit="1" customWidth="1"/>
    <col min="4455" max="4455" width="26.7109375" bestFit="1" customWidth="1"/>
    <col min="4456" max="4456" width="43" bestFit="1" customWidth="1"/>
    <col min="4457" max="4457" width="35.85546875" bestFit="1" customWidth="1"/>
    <col min="4458" max="4459" width="22.85546875" bestFit="1" customWidth="1"/>
    <col min="4460" max="4460" width="24" bestFit="1" customWidth="1"/>
    <col min="4461" max="4461" width="23.7109375" bestFit="1" customWidth="1"/>
    <col min="4462" max="4462" width="25.28515625" bestFit="1" customWidth="1"/>
    <col min="4463" max="4463" width="25.140625" bestFit="1" customWidth="1"/>
    <col min="4464" max="4464" width="34.140625" bestFit="1" customWidth="1"/>
    <col min="4465" max="4465" width="36.140625" bestFit="1" customWidth="1"/>
    <col min="4466" max="4466" width="24.85546875" bestFit="1" customWidth="1"/>
    <col min="4467" max="4467" width="22.85546875" bestFit="1" customWidth="1"/>
    <col min="4468" max="4468" width="20.85546875" bestFit="1" customWidth="1"/>
    <col min="4469" max="4469" width="27.140625" bestFit="1" customWidth="1"/>
    <col min="4470" max="4470" width="29.140625" bestFit="1" customWidth="1"/>
    <col min="4471" max="4471" width="25.42578125" bestFit="1" customWidth="1"/>
    <col min="4472" max="4472" width="33.28515625" bestFit="1" customWidth="1"/>
    <col min="4473" max="4473" width="32.140625" bestFit="1" customWidth="1"/>
    <col min="4474" max="4474" width="33.7109375" bestFit="1" customWidth="1"/>
    <col min="4475" max="4475" width="35" bestFit="1" customWidth="1"/>
    <col min="4476" max="4476" width="25.28515625" bestFit="1" customWidth="1"/>
    <col min="4477" max="4477" width="22.7109375" bestFit="1" customWidth="1"/>
    <col min="4478" max="4478" width="22.140625" bestFit="1" customWidth="1"/>
    <col min="4479" max="4479" width="25" bestFit="1" customWidth="1"/>
    <col min="4480" max="4480" width="25.85546875" bestFit="1" customWidth="1"/>
    <col min="4481" max="4481" width="27.140625" bestFit="1" customWidth="1"/>
    <col min="4482" max="4482" width="23.85546875" bestFit="1" customWidth="1"/>
    <col min="4483" max="4483" width="26.7109375" bestFit="1" customWidth="1"/>
    <col min="4484" max="4484" width="22.28515625" bestFit="1" customWidth="1"/>
    <col min="4485" max="4485" width="27.7109375" bestFit="1" customWidth="1"/>
    <col min="4486" max="4486" width="24.5703125" bestFit="1" customWidth="1"/>
    <col min="4487" max="4487" width="21.85546875" bestFit="1" customWidth="1"/>
    <col min="4488" max="4488" width="25.7109375" bestFit="1" customWidth="1"/>
    <col min="4489" max="4489" width="39.5703125" bestFit="1" customWidth="1"/>
    <col min="4490" max="4490" width="30.85546875" bestFit="1" customWidth="1"/>
    <col min="4491" max="4491" width="22.140625" bestFit="1" customWidth="1"/>
    <col min="4492" max="4492" width="31.7109375" bestFit="1" customWidth="1"/>
    <col min="4493" max="4493" width="26" bestFit="1" customWidth="1"/>
    <col min="4494" max="4494" width="23.85546875" bestFit="1" customWidth="1"/>
    <col min="4495" max="4495" width="21.7109375" bestFit="1" customWidth="1"/>
    <col min="4496" max="4496" width="25.42578125" bestFit="1" customWidth="1"/>
    <col min="4497" max="4497" width="27.5703125" bestFit="1" customWidth="1"/>
    <col min="4498" max="4498" width="24.140625" bestFit="1" customWidth="1"/>
    <col min="4499" max="4499" width="23.85546875" bestFit="1" customWidth="1"/>
    <col min="4500" max="4500" width="24.85546875" bestFit="1" customWidth="1"/>
    <col min="4501" max="4501" width="24" bestFit="1" customWidth="1"/>
    <col min="4502" max="4502" width="44.85546875" bestFit="1" customWidth="1"/>
    <col min="4503" max="4503" width="28" bestFit="1" customWidth="1"/>
    <col min="4504" max="4504" width="24.42578125" bestFit="1" customWidth="1"/>
    <col min="4505" max="4505" width="23.85546875" bestFit="1" customWidth="1"/>
    <col min="4506" max="4506" width="29.140625" bestFit="1" customWidth="1"/>
    <col min="4507" max="4507" width="28.7109375" bestFit="1" customWidth="1"/>
    <col min="4508" max="4508" width="34.28515625" bestFit="1" customWidth="1"/>
    <col min="4509" max="4509" width="27.85546875" bestFit="1" customWidth="1"/>
    <col min="4510" max="4510" width="27.140625" bestFit="1" customWidth="1"/>
    <col min="4511" max="4511" width="28.7109375" bestFit="1" customWidth="1"/>
    <col min="4512" max="4512" width="26.7109375" bestFit="1" customWidth="1"/>
    <col min="4513" max="4513" width="27.42578125" bestFit="1" customWidth="1"/>
    <col min="4514" max="4514" width="21.85546875" bestFit="1" customWidth="1"/>
    <col min="4515" max="4515" width="22.7109375" bestFit="1" customWidth="1"/>
    <col min="4516" max="4516" width="27" bestFit="1" customWidth="1"/>
    <col min="4517" max="4517" width="23.28515625" bestFit="1" customWidth="1"/>
    <col min="4518" max="4518" width="23.85546875" bestFit="1" customWidth="1"/>
    <col min="4519" max="4519" width="33.85546875" bestFit="1" customWidth="1"/>
    <col min="4520" max="4520" width="23.140625" bestFit="1" customWidth="1"/>
    <col min="4521" max="4521" width="34.85546875" bestFit="1" customWidth="1"/>
    <col min="4522" max="4522" width="28.42578125" bestFit="1" customWidth="1"/>
    <col min="4523" max="4523" width="24.28515625" bestFit="1" customWidth="1"/>
    <col min="4524" max="4524" width="34" bestFit="1" customWidth="1"/>
    <col min="4525" max="4525" width="34.28515625" bestFit="1" customWidth="1"/>
    <col min="4526" max="4526" width="33.42578125" bestFit="1" customWidth="1"/>
    <col min="4527" max="4527" width="31.140625" bestFit="1" customWidth="1"/>
    <col min="4528" max="4528" width="22.42578125" bestFit="1" customWidth="1"/>
    <col min="4529" max="4529" width="22" bestFit="1" customWidth="1"/>
    <col min="4530" max="4530" width="30.5703125" bestFit="1" customWidth="1"/>
    <col min="4531" max="4531" width="30.140625" bestFit="1" customWidth="1"/>
    <col min="4532" max="4532" width="33.140625" bestFit="1" customWidth="1"/>
    <col min="4533" max="4533" width="22.85546875" bestFit="1" customWidth="1"/>
    <col min="4534" max="4534" width="31.5703125" bestFit="1" customWidth="1"/>
    <col min="4535" max="4535" width="23.42578125" bestFit="1" customWidth="1"/>
    <col min="4536" max="4536" width="24.85546875" bestFit="1" customWidth="1"/>
    <col min="4537" max="4537" width="26.7109375" bestFit="1" customWidth="1"/>
    <col min="4538" max="4538" width="24.85546875" bestFit="1" customWidth="1"/>
    <col min="4539" max="4539" width="23.42578125" bestFit="1" customWidth="1"/>
    <col min="4540" max="4540" width="24.140625" bestFit="1" customWidth="1"/>
    <col min="4541" max="4541" width="24.28515625" bestFit="1" customWidth="1"/>
    <col min="4542" max="4542" width="26.42578125" bestFit="1" customWidth="1"/>
    <col min="4543" max="4543" width="22.7109375" bestFit="1" customWidth="1"/>
    <col min="4544" max="4544" width="23.7109375" bestFit="1" customWidth="1"/>
    <col min="4545" max="4545" width="25" bestFit="1" customWidth="1"/>
    <col min="4546" max="4546" width="27.5703125" bestFit="1" customWidth="1"/>
    <col min="4547" max="4547" width="31.140625" bestFit="1" customWidth="1"/>
    <col min="4548" max="4548" width="23" bestFit="1" customWidth="1"/>
    <col min="4549" max="4549" width="22.28515625" bestFit="1" customWidth="1"/>
    <col min="4550" max="4550" width="22.140625" bestFit="1" customWidth="1"/>
    <col min="4551" max="4551" width="26.140625" bestFit="1" customWidth="1"/>
    <col min="4552" max="4552" width="24.7109375" bestFit="1" customWidth="1"/>
    <col min="4553" max="4553" width="26.7109375" bestFit="1" customWidth="1"/>
    <col min="4554" max="4554" width="22.5703125" bestFit="1" customWidth="1"/>
    <col min="4555" max="4555" width="34.42578125" bestFit="1" customWidth="1"/>
    <col min="4556" max="4556" width="36.140625" bestFit="1" customWidth="1"/>
    <col min="4557" max="4557" width="23" bestFit="1" customWidth="1"/>
    <col min="4558" max="4558" width="38" bestFit="1" customWidth="1"/>
    <col min="4559" max="4559" width="34.5703125" bestFit="1" customWidth="1"/>
    <col min="4560" max="4560" width="33.5703125" bestFit="1" customWidth="1"/>
    <col min="4561" max="4561" width="33" bestFit="1" customWidth="1"/>
    <col min="4562" max="4562" width="26" bestFit="1" customWidth="1"/>
    <col min="4563" max="4563" width="21.5703125" bestFit="1" customWidth="1"/>
    <col min="4564" max="4564" width="31.85546875" bestFit="1" customWidth="1"/>
    <col min="4565" max="4565" width="29.42578125" bestFit="1" customWidth="1"/>
    <col min="4566" max="4566" width="31.140625" bestFit="1" customWidth="1"/>
    <col min="4567" max="4567" width="35.140625" bestFit="1" customWidth="1"/>
    <col min="4568" max="4568" width="37.85546875" bestFit="1" customWidth="1"/>
    <col min="4569" max="4569" width="28.140625" bestFit="1" customWidth="1"/>
    <col min="4570" max="4570" width="35.42578125" bestFit="1" customWidth="1"/>
    <col min="4571" max="4571" width="32.42578125" bestFit="1" customWidth="1"/>
    <col min="4572" max="4572" width="30.28515625" bestFit="1" customWidth="1"/>
    <col min="4573" max="4573" width="28.7109375" bestFit="1" customWidth="1"/>
    <col min="4574" max="4574" width="24.42578125" bestFit="1" customWidth="1"/>
    <col min="4575" max="4575" width="27" bestFit="1" customWidth="1"/>
    <col min="4576" max="4576" width="40.140625" bestFit="1" customWidth="1"/>
    <col min="4577" max="4577" width="28.28515625" bestFit="1" customWidth="1"/>
    <col min="4578" max="4578" width="28.5703125" bestFit="1" customWidth="1"/>
    <col min="4579" max="4579" width="25.85546875" bestFit="1" customWidth="1"/>
    <col min="4580" max="4580" width="28.5703125" bestFit="1" customWidth="1"/>
    <col min="4581" max="4581" width="24.5703125" bestFit="1" customWidth="1"/>
    <col min="4582" max="4582" width="29.42578125" bestFit="1" customWidth="1"/>
    <col min="4583" max="4583" width="29" bestFit="1" customWidth="1"/>
    <col min="4584" max="4584" width="24" bestFit="1" customWidth="1"/>
    <col min="4585" max="4585" width="24.42578125" bestFit="1" customWidth="1"/>
    <col min="4586" max="4586" width="22.140625" bestFit="1" customWidth="1"/>
    <col min="4587" max="4587" width="26.85546875" bestFit="1" customWidth="1"/>
    <col min="4588" max="4588" width="29.28515625" bestFit="1" customWidth="1"/>
    <col min="4589" max="4589" width="30.28515625" bestFit="1" customWidth="1"/>
    <col min="4590" max="4590" width="25.140625" bestFit="1" customWidth="1"/>
    <col min="4591" max="4591" width="29" bestFit="1" customWidth="1"/>
    <col min="4592" max="4592" width="25.5703125" bestFit="1" customWidth="1"/>
    <col min="4593" max="4593" width="24.140625" bestFit="1" customWidth="1"/>
    <col min="4594" max="4594" width="24.85546875" bestFit="1" customWidth="1"/>
    <col min="4595" max="4595" width="30.28515625" bestFit="1" customWidth="1"/>
    <col min="4596" max="4596" width="27.42578125" bestFit="1" customWidth="1"/>
    <col min="4597" max="4597" width="35.28515625" bestFit="1" customWidth="1"/>
    <col min="4598" max="4598" width="37.42578125" bestFit="1" customWidth="1"/>
    <col min="4599" max="4599" width="30.28515625" bestFit="1" customWidth="1"/>
    <col min="4600" max="4600" width="33.42578125" bestFit="1" customWidth="1"/>
    <col min="4601" max="4601" width="29.42578125" bestFit="1" customWidth="1"/>
    <col min="4602" max="4602" width="25.140625" bestFit="1" customWidth="1"/>
    <col min="4603" max="4604" width="36.85546875" bestFit="1" customWidth="1"/>
    <col min="4605" max="4605" width="26.140625" bestFit="1" customWidth="1"/>
    <col min="4606" max="4606" width="32" bestFit="1" customWidth="1"/>
    <col min="4607" max="4607" width="27.7109375" bestFit="1" customWidth="1"/>
    <col min="4608" max="4608" width="33.5703125" bestFit="1" customWidth="1"/>
    <col min="4609" max="4609" width="33.85546875" bestFit="1" customWidth="1"/>
    <col min="4610" max="4610" width="28.85546875" bestFit="1" customWidth="1"/>
    <col min="4611" max="4611" width="32" bestFit="1" customWidth="1"/>
    <col min="4612" max="4612" width="28.85546875" bestFit="1" customWidth="1"/>
    <col min="4613" max="4614" width="25.7109375" bestFit="1" customWidth="1"/>
    <col min="4615" max="4615" width="33.140625" bestFit="1" customWidth="1"/>
    <col min="4616" max="4616" width="35.5703125" bestFit="1" customWidth="1"/>
    <col min="4617" max="4617" width="37" bestFit="1" customWidth="1"/>
    <col min="4618" max="4618" width="25.85546875" bestFit="1" customWidth="1"/>
    <col min="4619" max="4619" width="39.7109375" bestFit="1" customWidth="1"/>
    <col min="4620" max="4620" width="44.5703125" bestFit="1" customWidth="1"/>
    <col min="4621" max="4621" width="42.28515625" bestFit="1" customWidth="1"/>
    <col min="4622" max="4622" width="31.7109375" bestFit="1" customWidth="1"/>
    <col min="4623" max="4623" width="25" bestFit="1" customWidth="1"/>
    <col min="4624" max="4624" width="26" bestFit="1" customWidth="1"/>
    <col min="4625" max="4625" width="28.5703125" bestFit="1" customWidth="1"/>
    <col min="4626" max="4626" width="22.42578125" bestFit="1" customWidth="1"/>
    <col min="4627" max="4627" width="32.140625" bestFit="1" customWidth="1"/>
    <col min="4628" max="4628" width="31.7109375" bestFit="1" customWidth="1"/>
    <col min="4629" max="4629" width="37.7109375" bestFit="1" customWidth="1"/>
    <col min="4630" max="4630" width="33.5703125" bestFit="1" customWidth="1"/>
    <col min="4631" max="4631" width="42.140625" bestFit="1" customWidth="1"/>
    <col min="4632" max="4632" width="29" bestFit="1" customWidth="1"/>
    <col min="4633" max="4633" width="31.85546875" bestFit="1" customWidth="1"/>
    <col min="4634" max="4634" width="36.7109375" bestFit="1" customWidth="1"/>
    <col min="4635" max="4635" width="33.42578125" bestFit="1" customWidth="1"/>
    <col min="4636" max="4636" width="34.5703125" bestFit="1" customWidth="1"/>
    <col min="4637" max="4637" width="38.140625" bestFit="1" customWidth="1"/>
    <col min="4638" max="4638" width="29.5703125" bestFit="1" customWidth="1"/>
    <col min="4639" max="4639" width="37.28515625" bestFit="1" customWidth="1"/>
    <col min="4640" max="4640" width="26.42578125" bestFit="1" customWidth="1"/>
    <col min="4641" max="4641" width="23.28515625" bestFit="1" customWidth="1"/>
    <col min="4642" max="4642" width="29.140625" bestFit="1" customWidth="1"/>
    <col min="4643" max="4643" width="27.85546875" bestFit="1" customWidth="1"/>
    <col min="4644" max="4644" width="22.5703125" bestFit="1" customWidth="1"/>
    <col min="4645" max="4645" width="27.42578125" bestFit="1" customWidth="1"/>
    <col min="4646" max="4646" width="22.140625" bestFit="1" customWidth="1"/>
    <col min="4647" max="4647" width="31.5703125" bestFit="1" customWidth="1"/>
    <col min="4648" max="4648" width="36.85546875" bestFit="1" customWidth="1"/>
    <col min="4649" max="4649" width="22.140625" bestFit="1" customWidth="1"/>
    <col min="4650" max="4650" width="24.85546875" bestFit="1" customWidth="1"/>
    <col min="4651" max="4651" width="21.85546875" bestFit="1" customWidth="1"/>
    <col min="4652" max="4653" width="24.85546875" bestFit="1" customWidth="1"/>
    <col min="4654" max="4654" width="35" bestFit="1" customWidth="1"/>
    <col min="4655" max="4655" width="34.28515625" bestFit="1" customWidth="1"/>
    <col min="4656" max="4656" width="21.85546875" bestFit="1" customWidth="1"/>
    <col min="4657" max="4657" width="35.140625" bestFit="1" customWidth="1"/>
    <col min="4658" max="4658" width="22.7109375" bestFit="1" customWidth="1"/>
    <col min="4659" max="4659" width="22" bestFit="1" customWidth="1"/>
    <col min="4660" max="4660" width="23.28515625" bestFit="1" customWidth="1"/>
    <col min="4661" max="4661" width="22.42578125" bestFit="1" customWidth="1"/>
    <col min="4662" max="4662" width="25" bestFit="1" customWidth="1"/>
    <col min="4663" max="4663" width="23.85546875" bestFit="1" customWidth="1"/>
    <col min="4664" max="4664" width="25.85546875" bestFit="1" customWidth="1"/>
    <col min="4665" max="4665" width="23" bestFit="1" customWidth="1"/>
    <col min="4666" max="4666" width="22.28515625" bestFit="1" customWidth="1"/>
    <col min="4667" max="4667" width="33.42578125" bestFit="1" customWidth="1"/>
    <col min="4668" max="4668" width="23" bestFit="1" customWidth="1"/>
    <col min="4669" max="4669" width="24.85546875" bestFit="1" customWidth="1"/>
    <col min="4670" max="4670" width="24.5703125" bestFit="1" customWidth="1"/>
    <col min="4671" max="4671" width="23.7109375" bestFit="1" customWidth="1"/>
    <col min="4672" max="4672" width="21.42578125" bestFit="1" customWidth="1"/>
    <col min="4673" max="4673" width="21.85546875" bestFit="1" customWidth="1"/>
    <col min="4674" max="4674" width="24.140625" bestFit="1" customWidth="1"/>
    <col min="4675" max="4675" width="25" bestFit="1" customWidth="1"/>
    <col min="4676" max="4676" width="33.42578125" bestFit="1" customWidth="1"/>
    <col min="4677" max="4677" width="21.7109375" bestFit="1" customWidth="1"/>
    <col min="4678" max="4678" width="26.42578125" bestFit="1" customWidth="1"/>
    <col min="4679" max="4679" width="35.42578125" bestFit="1" customWidth="1"/>
    <col min="4680" max="4680" width="24.28515625" bestFit="1" customWidth="1"/>
    <col min="4681" max="4681" width="35.42578125" bestFit="1" customWidth="1"/>
    <col min="4682" max="4682" width="37.28515625" bestFit="1" customWidth="1"/>
    <col min="4683" max="4683" width="25.5703125" bestFit="1" customWidth="1"/>
    <col min="4684" max="4684" width="28.5703125" bestFit="1" customWidth="1"/>
    <col min="4685" max="4686" width="21.28515625" bestFit="1" customWidth="1"/>
    <col min="4687" max="4687" width="25.28515625" bestFit="1" customWidth="1"/>
    <col min="4688" max="4688" width="28.28515625" bestFit="1" customWidth="1"/>
    <col min="4689" max="4689" width="25" bestFit="1" customWidth="1"/>
    <col min="4690" max="4690" width="23.7109375" bestFit="1" customWidth="1"/>
    <col min="4691" max="4691" width="35.5703125" bestFit="1" customWidth="1"/>
    <col min="4692" max="4692" width="31" bestFit="1" customWidth="1"/>
    <col min="4693" max="4693" width="24.28515625" bestFit="1" customWidth="1"/>
    <col min="4694" max="4694" width="24.7109375" bestFit="1" customWidth="1"/>
    <col min="4695" max="4695" width="24.5703125" bestFit="1" customWidth="1"/>
    <col min="4696" max="4696" width="31.85546875" bestFit="1" customWidth="1"/>
    <col min="4697" max="4697" width="22.7109375" bestFit="1" customWidth="1"/>
    <col min="4698" max="4698" width="25.85546875" bestFit="1" customWidth="1"/>
    <col min="4699" max="4699" width="24.28515625" bestFit="1" customWidth="1"/>
    <col min="4700" max="4700" width="24.7109375" bestFit="1" customWidth="1"/>
    <col min="4701" max="4701" width="23.140625" bestFit="1" customWidth="1"/>
    <col min="4702" max="4702" width="30.140625" bestFit="1" customWidth="1"/>
    <col min="4703" max="4703" width="39.28515625" bestFit="1" customWidth="1"/>
    <col min="4704" max="4704" width="25.42578125" bestFit="1" customWidth="1"/>
    <col min="4705" max="4705" width="29.42578125" bestFit="1" customWidth="1"/>
    <col min="4706" max="4706" width="29" bestFit="1" customWidth="1"/>
    <col min="4707" max="4707" width="22.28515625" bestFit="1" customWidth="1"/>
    <col min="4708" max="4708" width="22.85546875" bestFit="1" customWidth="1"/>
    <col min="4709" max="4709" width="36.140625" bestFit="1" customWidth="1"/>
    <col min="4710" max="4710" width="28.85546875" bestFit="1" customWidth="1"/>
    <col min="4711" max="4711" width="27.28515625" bestFit="1" customWidth="1"/>
    <col min="4712" max="4712" width="23.85546875" bestFit="1" customWidth="1"/>
    <col min="4713" max="4713" width="22.5703125" bestFit="1" customWidth="1"/>
    <col min="4714" max="4714" width="22" bestFit="1" customWidth="1"/>
    <col min="4715" max="4715" width="22.5703125" bestFit="1" customWidth="1"/>
    <col min="4716" max="4716" width="25.28515625" bestFit="1" customWidth="1"/>
    <col min="4717" max="4717" width="36" bestFit="1" customWidth="1"/>
    <col min="4718" max="4718" width="26.42578125" bestFit="1" customWidth="1"/>
    <col min="4719" max="4719" width="20.42578125" bestFit="1" customWidth="1"/>
    <col min="4720" max="4720" width="21.7109375" bestFit="1" customWidth="1"/>
    <col min="4721" max="4721" width="22" bestFit="1" customWidth="1"/>
    <col min="4722" max="4722" width="23" bestFit="1" customWidth="1"/>
    <col min="4723" max="4723" width="23.140625" bestFit="1" customWidth="1"/>
    <col min="4724" max="4724" width="22" bestFit="1" customWidth="1"/>
    <col min="4725" max="4726" width="23.28515625" bestFit="1" customWidth="1"/>
    <col min="4727" max="4727" width="24.42578125" bestFit="1" customWidth="1"/>
    <col min="4728" max="4728" width="23.85546875" bestFit="1" customWidth="1"/>
    <col min="4729" max="4729" width="20" bestFit="1" customWidth="1"/>
    <col min="4730" max="4730" width="24.7109375" bestFit="1" customWidth="1"/>
    <col min="4731" max="4731" width="23.7109375" bestFit="1" customWidth="1"/>
    <col min="4732" max="4732" width="19.85546875" bestFit="1" customWidth="1"/>
    <col min="4733" max="4733" width="25.42578125" bestFit="1" customWidth="1"/>
    <col min="4734" max="4734" width="21.42578125" bestFit="1" customWidth="1"/>
    <col min="4735" max="4735" width="21" bestFit="1" customWidth="1"/>
    <col min="4736" max="4736" width="28" bestFit="1" customWidth="1"/>
    <col min="4737" max="4737" width="27" bestFit="1" customWidth="1"/>
    <col min="4738" max="4738" width="24.140625" bestFit="1" customWidth="1"/>
    <col min="4739" max="4739" width="25.42578125" bestFit="1" customWidth="1"/>
    <col min="4740" max="4740" width="23.5703125" bestFit="1" customWidth="1"/>
    <col min="4741" max="4741" width="32.7109375" bestFit="1" customWidth="1"/>
    <col min="4742" max="4742" width="21.28515625" bestFit="1" customWidth="1"/>
    <col min="4743" max="4743" width="30.28515625" bestFit="1" customWidth="1"/>
    <col min="4744" max="4744" width="23.5703125" bestFit="1" customWidth="1"/>
    <col min="4745" max="4745" width="23" bestFit="1" customWidth="1"/>
    <col min="4746" max="4746" width="24.85546875" bestFit="1" customWidth="1"/>
    <col min="4747" max="4747" width="35" bestFit="1" customWidth="1"/>
    <col min="4748" max="4748" width="35.5703125" bestFit="1" customWidth="1"/>
    <col min="4749" max="4749" width="22.85546875" bestFit="1" customWidth="1"/>
    <col min="4750" max="4750" width="28.7109375" bestFit="1" customWidth="1"/>
    <col min="4751" max="4751" width="22.7109375" bestFit="1" customWidth="1"/>
    <col min="4752" max="4752" width="22.42578125" bestFit="1" customWidth="1"/>
    <col min="4753" max="4753" width="29.85546875" bestFit="1" customWidth="1"/>
    <col min="4754" max="4755" width="21.7109375" bestFit="1" customWidth="1"/>
    <col min="4756" max="4756" width="34.7109375" bestFit="1" customWidth="1"/>
    <col min="4757" max="4757" width="31.5703125" bestFit="1" customWidth="1"/>
    <col min="4758" max="4758" width="33.42578125" bestFit="1" customWidth="1"/>
    <col min="4759" max="4759" width="24.5703125" bestFit="1" customWidth="1"/>
    <col min="4760" max="4760" width="25" bestFit="1" customWidth="1"/>
    <col min="4761" max="4761" width="24.42578125" bestFit="1" customWidth="1"/>
    <col min="4762" max="4762" width="33.28515625" bestFit="1" customWidth="1"/>
    <col min="4763" max="4763" width="32.28515625" bestFit="1" customWidth="1"/>
    <col min="4764" max="4764" width="24" bestFit="1" customWidth="1"/>
    <col min="4765" max="4765" width="24.85546875" bestFit="1" customWidth="1"/>
    <col min="4766" max="4766" width="23.140625" bestFit="1" customWidth="1"/>
    <col min="4767" max="4767" width="25.28515625" bestFit="1" customWidth="1"/>
    <col min="4768" max="4768" width="33.85546875" bestFit="1" customWidth="1"/>
    <col min="4769" max="4769" width="38.5703125" bestFit="1" customWidth="1"/>
    <col min="4770" max="4770" width="35.5703125" bestFit="1" customWidth="1"/>
    <col min="4771" max="4771" width="37.7109375" bestFit="1" customWidth="1"/>
    <col min="4772" max="4772" width="31.28515625" bestFit="1" customWidth="1"/>
    <col min="4773" max="4773" width="36" bestFit="1" customWidth="1"/>
    <col min="4774" max="4774" width="32.28515625" bestFit="1" customWidth="1"/>
    <col min="4775" max="4775" width="32.7109375" bestFit="1" customWidth="1"/>
    <col min="4776" max="4776" width="24.28515625" bestFit="1" customWidth="1"/>
    <col min="4777" max="4777" width="35.42578125" bestFit="1" customWidth="1"/>
    <col min="4778" max="4778" width="33.5703125" bestFit="1" customWidth="1"/>
    <col min="4779" max="4779" width="33.28515625" bestFit="1" customWidth="1"/>
    <col min="4780" max="4780" width="33.42578125" bestFit="1" customWidth="1"/>
    <col min="4781" max="4781" width="31.5703125" bestFit="1" customWidth="1"/>
    <col min="4782" max="4782" width="33.7109375" bestFit="1" customWidth="1"/>
    <col min="4783" max="4783" width="26.85546875" bestFit="1" customWidth="1"/>
    <col min="4784" max="4784" width="23.28515625" bestFit="1" customWidth="1"/>
    <col min="4785" max="4785" width="30.42578125" bestFit="1" customWidth="1"/>
    <col min="4786" max="4786" width="27.140625" bestFit="1" customWidth="1"/>
    <col min="4787" max="4787" width="29.42578125" bestFit="1" customWidth="1"/>
    <col min="4788" max="4788" width="21.85546875" bestFit="1" customWidth="1"/>
    <col min="4789" max="4789" width="20.85546875" bestFit="1" customWidth="1"/>
    <col min="4790" max="4790" width="27.28515625" bestFit="1" customWidth="1"/>
    <col min="4791" max="4791" width="30.7109375" bestFit="1" customWidth="1"/>
    <col min="4792" max="4792" width="28.5703125" bestFit="1" customWidth="1"/>
    <col min="4793" max="4793" width="22.28515625" bestFit="1" customWidth="1"/>
    <col min="4794" max="4794" width="23.28515625" bestFit="1" customWidth="1"/>
    <col min="4795" max="4795" width="23.42578125" bestFit="1" customWidth="1"/>
    <col min="4796" max="4796" width="23" bestFit="1" customWidth="1"/>
    <col min="4797" max="4797" width="22.140625" bestFit="1" customWidth="1"/>
    <col min="4798" max="4798" width="28.140625" bestFit="1" customWidth="1"/>
    <col min="4799" max="4799" width="29.28515625" bestFit="1" customWidth="1"/>
    <col min="4800" max="4800" width="37.28515625" bestFit="1" customWidth="1"/>
    <col min="4801" max="4801" width="23.140625" bestFit="1" customWidth="1"/>
    <col min="4802" max="4802" width="21.85546875" bestFit="1" customWidth="1"/>
    <col min="4803" max="4803" width="23.5703125" bestFit="1" customWidth="1"/>
    <col min="4804" max="4804" width="25.42578125" bestFit="1" customWidth="1"/>
    <col min="4805" max="4805" width="20.7109375" bestFit="1" customWidth="1"/>
    <col min="4806" max="4806" width="21" bestFit="1" customWidth="1"/>
    <col min="4807" max="4807" width="24.7109375" bestFit="1" customWidth="1"/>
    <col min="4808" max="4808" width="26.140625" bestFit="1" customWidth="1"/>
    <col min="4809" max="4809" width="25.42578125" bestFit="1" customWidth="1"/>
    <col min="4810" max="4810" width="22.28515625" bestFit="1" customWidth="1"/>
    <col min="4811" max="4811" width="25.5703125" bestFit="1" customWidth="1"/>
    <col min="4812" max="4812" width="20.5703125" bestFit="1" customWidth="1"/>
    <col min="4813" max="4813" width="22" bestFit="1" customWidth="1"/>
    <col min="4814" max="4814" width="24.42578125" bestFit="1" customWidth="1"/>
    <col min="4815" max="4815" width="21.42578125" bestFit="1" customWidth="1"/>
    <col min="4816" max="4816" width="26.5703125" bestFit="1" customWidth="1"/>
    <col min="4817" max="4817" width="25.7109375" bestFit="1" customWidth="1"/>
    <col min="4818" max="4818" width="32.5703125" bestFit="1" customWidth="1"/>
    <col min="4819" max="4819" width="23.140625" bestFit="1" customWidth="1"/>
    <col min="4820" max="4820" width="22.7109375" bestFit="1" customWidth="1"/>
    <col min="4821" max="4821" width="22.85546875" bestFit="1" customWidth="1"/>
    <col min="4822" max="4822" width="21.28515625" bestFit="1" customWidth="1"/>
    <col min="4823" max="4823" width="23" bestFit="1" customWidth="1"/>
    <col min="4824" max="4824" width="22.42578125" bestFit="1" customWidth="1"/>
    <col min="4825" max="4825" width="25.140625" bestFit="1" customWidth="1"/>
    <col min="4826" max="4826" width="21.85546875" bestFit="1" customWidth="1"/>
    <col min="4827" max="4827" width="23.42578125" bestFit="1" customWidth="1"/>
    <col min="4828" max="4828" width="21.42578125" bestFit="1" customWidth="1"/>
    <col min="4829" max="4829" width="24.140625" bestFit="1" customWidth="1"/>
    <col min="4830" max="4830" width="35.28515625" bestFit="1" customWidth="1"/>
    <col min="4831" max="4831" width="32" bestFit="1" customWidth="1"/>
    <col min="4832" max="4832" width="25.42578125" bestFit="1" customWidth="1"/>
    <col min="4833" max="4833" width="22.140625" bestFit="1" customWidth="1"/>
    <col min="4834" max="4834" width="21.28515625" bestFit="1" customWidth="1"/>
    <col min="4835" max="4835" width="22.42578125" bestFit="1" customWidth="1"/>
    <col min="4836" max="4836" width="24.42578125" bestFit="1" customWidth="1"/>
    <col min="4837" max="4837" width="22.140625" bestFit="1" customWidth="1"/>
    <col min="4838" max="4838" width="22.85546875" bestFit="1" customWidth="1"/>
    <col min="4839" max="4839" width="20.7109375" bestFit="1" customWidth="1"/>
    <col min="4840" max="4840" width="24.85546875" bestFit="1" customWidth="1"/>
    <col min="4841" max="4841" width="37.42578125" bestFit="1" customWidth="1"/>
    <col min="4842" max="4842" width="20.85546875" bestFit="1" customWidth="1"/>
    <col min="4843" max="4843" width="20.5703125" bestFit="1" customWidth="1"/>
    <col min="4844" max="4844" width="24.5703125" bestFit="1" customWidth="1"/>
    <col min="4845" max="4845" width="22.42578125" bestFit="1" customWidth="1"/>
    <col min="4846" max="4846" width="24.28515625" bestFit="1" customWidth="1"/>
    <col min="4847" max="4847" width="27" bestFit="1" customWidth="1"/>
    <col min="4848" max="4848" width="30.5703125" bestFit="1" customWidth="1"/>
    <col min="4849" max="4849" width="24.5703125" bestFit="1" customWidth="1"/>
    <col min="4850" max="4850" width="39.42578125" bestFit="1" customWidth="1"/>
    <col min="4851" max="4851" width="22.42578125" bestFit="1" customWidth="1"/>
    <col min="4852" max="4852" width="27.140625" bestFit="1" customWidth="1"/>
    <col min="4853" max="4853" width="40.5703125" bestFit="1" customWidth="1"/>
    <col min="4854" max="4854" width="23.42578125" bestFit="1" customWidth="1"/>
    <col min="4855" max="4855" width="20.85546875" bestFit="1" customWidth="1"/>
    <col min="4856" max="4856" width="36.85546875" bestFit="1" customWidth="1"/>
    <col min="4857" max="4858" width="22.5703125" bestFit="1" customWidth="1"/>
    <col min="4859" max="4859" width="35.7109375" bestFit="1" customWidth="1"/>
    <col min="4860" max="4860" width="35.140625" bestFit="1" customWidth="1"/>
    <col min="4861" max="4861" width="34.5703125" bestFit="1" customWidth="1"/>
    <col min="4862" max="4862" width="26.140625" bestFit="1" customWidth="1"/>
    <col min="4863" max="4863" width="24.42578125" bestFit="1" customWidth="1"/>
    <col min="4864" max="4864" width="32.5703125" bestFit="1" customWidth="1"/>
    <col min="4865" max="4865" width="23.140625" bestFit="1" customWidth="1"/>
    <col min="4866" max="4866" width="30.42578125" bestFit="1" customWidth="1"/>
    <col min="4867" max="4867" width="30.140625" bestFit="1" customWidth="1"/>
    <col min="4868" max="4868" width="22.140625" bestFit="1" customWidth="1"/>
    <col min="4869" max="4869" width="33.85546875" bestFit="1" customWidth="1"/>
    <col min="4870" max="4870" width="29.5703125" bestFit="1" customWidth="1"/>
    <col min="4871" max="4871" width="23.140625" bestFit="1" customWidth="1"/>
    <col min="4872" max="4872" width="21.28515625" bestFit="1" customWidth="1"/>
    <col min="4873" max="4873" width="25.28515625" bestFit="1" customWidth="1"/>
    <col min="4874" max="4874" width="32" bestFit="1" customWidth="1"/>
    <col min="4875" max="4875" width="31.85546875" bestFit="1" customWidth="1"/>
    <col min="4876" max="4876" width="29.42578125" bestFit="1" customWidth="1"/>
    <col min="4877" max="4877" width="27.42578125" bestFit="1" customWidth="1"/>
    <col min="4878" max="4878" width="22.7109375" bestFit="1" customWidth="1"/>
    <col min="4879" max="4879" width="22.85546875" bestFit="1" customWidth="1"/>
    <col min="4880" max="4880" width="22.28515625" bestFit="1" customWidth="1"/>
    <col min="4881" max="4881" width="30.85546875" bestFit="1" customWidth="1"/>
    <col min="4882" max="4882" width="33.42578125" bestFit="1" customWidth="1"/>
    <col min="4883" max="4883" width="22.5703125" bestFit="1" customWidth="1"/>
    <col min="4884" max="4884" width="21.28515625" bestFit="1" customWidth="1"/>
    <col min="4885" max="4885" width="25.28515625" bestFit="1" customWidth="1"/>
    <col min="4886" max="4886" width="24.7109375" bestFit="1" customWidth="1"/>
    <col min="4887" max="4887" width="22.140625" bestFit="1" customWidth="1"/>
    <col min="4888" max="4888" width="30.140625" bestFit="1" customWidth="1"/>
    <col min="4889" max="4889" width="22.42578125" bestFit="1" customWidth="1"/>
    <col min="4890" max="4890" width="23.5703125" bestFit="1" customWidth="1"/>
    <col min="4891" max="4891" width="27" bestFit="1" customWidth="1"/>
    <col min="4892" max="4892" width="28.140625" bestFit="1" customWidth="1"/>
    <col min="4893" max="4893" width="32.7109375" bestFit="1" customWidth="1"/>
    <col min="4894" max="4894" width="24.5703125" bestFit="1" customWidth="1"/>
    <col min="4895" max="4895" width="33.5703125" bestFit="1" customWidth="1"/>
    <col min="4896" max="4896" width="26" bestFit="1" customWidth="1"/>
    <col min="4897" max="4897" width="31.7109375" bestFit="1" customWidth="1"/>
    <col min="4898" max="4898" width="32" bestFit="1" customWidth="1"/>
    <col min="4899" max="4899" width="25.5703125" bestFit="1" customWidth="1"/>
    <col min="4900" max="4900" width="23.42578125" bestFit="1" customWidth="1"/>
    <col min="4901" max="4901" width="35.140625" bestFit="1" customWidth="1"/>
    <col min="4902" max="4902" width="22.140625" bestFit="1" customWidth="1"/>
    <col min="4903" max="4903" width="24.140625" bestFit="1" customWidth="1"/>
    <col min="4904" max="4904" width="24.5703125" bestFit="1" customWidth="1"/>
    <col min="4905" max="4905" width="22.5703125" bestFit="1" customWidth="1"/>
    <col min="4906" max="4906" width="25.28515625" bestFit="1" customWidth="1"/>
    <col min="4907" max="4907" width="32" bestFit="1" customWidth="1"/>
    <col min="4908" max="4908" width="35.140625" bestFit="1" customWidth="1"/>
    <col min="4909" max="4909" width="38.85546875" bestFit="1" customWidth="1"/>
    <col min="4910" max="4910" width="36" bestFit="1" customWidth="1"/>
    <col min="4911" max="4911" width="23.85546875" bestFit="1" customWidth="1"/>
    <col min="4912" max="4912" width="27.7109375" bestFit="1" customWidth="1"/>
    <col min="4913" max="4913" width="32.42578125" bestFit="1" customWidth="1"/>
    <col min="4914" max="4914" width="34.85546875" bestFit="1" customWidth="1"/>
    <col min="4915" max="4915" width="39" bestFit="1" customWidth="1"/>
    <col min="4916" max="4916" width="38.28515625" bestFit="1" customWidth="1"/>
    <col min="4917" max="4917" width="35.28515625" bestFit="1" customWidth="1"/>
    <col min="4918" max="4918" width="37.28515625" bestFit="1" customWidth="1"/>
    <col min="4919" max="4919" width="31.5703125" bestFit="1" customWidth="1"/>
    <col min="4920" max="4920" width="30.28515625" bestFit="1" customWidth="1"/>
    <col min="4921" max="4921" width="39.85546875" bestFit="1" customWidth="1"/>
    <col min="4922" max="4922" width="30" bestFit="1" customWidth="1"/>
    <col min="4923" max="4923" width="24.7109375" bestFit="1" customWidth="1"/>
    <col min="4924" max="4924" width="26.85546875" bestFit="1" customWidth="1"/>
    <col min="4925" max="4925" width="24.5703125" bestFit="1" customWidth="1"/>
    <col min="4926" max="4926" width="26.42578125" bestFit="1" customWidth="1"/>
    <col min="4927" max="4927" width="27.85546875" bestFit="1" customWidth="1"/>
    <col min="4928" max="4928" width="35.85546875" bestFit="1" customWidth="1"/>
    <col min="4929" max="4929" width="36.7109375" bestFit="1" customWidth="1"/>
    <col min="4930" max="4930" width="27.42578125" bestFit="1" customWidth="1"/>
    <col min="4931" max="4931" width="31.85546875" bestFit="1" customWidth="1"/>
    <col min="4932" max="4932" width="39.140625" bestFit="1" customWidth="1"/>
    <col min="4933" max="4933" width="34.85546875" bestFit="1" customWidth="1"/>
    <col min="4934" max="4934" width="36.42578125" bestFit="1" customWidth="1"/>
    <col min="4935" max="4935" width="37.28515625" bestFit="1" customWidth="1"/>
    <col min="4936" max="4936" width="35.28515625" bestFit="1" customWidth="1"/>
    <col min="4937" max="4937" width="24.5703125" bestFit="1" customWidth="1"/>
    <col min="4938" max="4938" width="35" bestFit="1" customWidth="1"/>
    <col min="4939" max="4939" width="26.85546875" bestFit="1" customWidth="1"/>
    <col min="4940" max="4940" width="27" bestFit="1" customWidth="1"/>
    <col min="4941" max="4941" width="29.7109375" bestFit="1" customWidth="1"/>
    <col min="4942" max="4942" width="23.140625" bestFit="1" customWidth="1"/>
    <col min="4943" max="4943" width="22.5703125" bestFit="1" customWidth="1"/>
    <col min="4944" max="4944" width="36.28515625" bestFit="1" customWidth="1"/>
    <col min="4945" max="4945" width="32.28515625" bestFit="1" customWidth="1"/>
    <col min="4946" max="4946" width="32" bestFit="1" customWidth="1"/>
    <col min="4947" max="4947" width="37.42578125" bestFit="1" customWidth="1"/>
    <col min="4948" max="4948" width="29.28515625" bestFit="1" customWidth="1"/>
    <col min="4949" max="4949" width="37" bestFit="1" customWidth="1"/>
    <col min="4950" max="4950" width="34.140625" bestFit="1" customWidth="1"/>
    <col min="4951" max="4951" width="24.42578125" bestFit="1" customWidth="1"/>
    <col min="4952" max="4952" width="20.85546875" bestFit="1" customWidth="1"/>
    <col min="4953" max="4953" width="32.42578125" bestFit="1" customWidth="1"/>
    <col min="4954" max="4954" width="34.7109375" bestFit="1" customWidth="1"/>
    <col min="4955" max="4955" width="27.28515625" bestFit="1" customWidth="1"/>
    <col min="4956" max="4956" width="36.7109375" bestFit="1" customWidth="1"/>
    <col min="4957" max="4957" width="33.28515625" bestFit="1" customWidth="1"/>
    <col min="4958" max="4958" width="24.5703125" bestFit="1" customWidth="1"/>
    <col min="4959" max="4959" width="27.42578125" bestFit="1" customWidth="1"/>
    <col min="4960" max="4960" width="25.5703125" bestFit="1" customWidth="1"/>
    <col min="4961" max="4961" width="25.7109375" bestFit="1" customWidth="1"/>
    <col min="4962" max="4962" width="34.85546875" bestFit="1" customWidth="1"/>
    <col min="4963" max="4963" width="20.5703125" bestFit="1" customWidth="1"/>
    <col min="4964" max="4964" width="27.85546875" bestFit="1" customWidth="1"/>
    <col min="4965" max="4965" width="26.5703125" bestFit="1" customWidth="1"/>
    <col min="4966" max="4966" width="31.7109375" bestFit="1" customWidth="1"/>
    <col min="4967" max="4968" width="25.42578125" bestFit="1" customWidth="1"/>
    <col min="4969" max="4969" width="22.85546875" bestFit="1" customWidth="1"/>
    <col min="4970" max="4970" width="25.5703125" bestFit="1" customWidth="1"/>
    <col min="4971" max="4971" width="23.85546875" bestFit="1" customWidth="1"/>
    <col min="4972" max="4972" width="23.42578125" bestFit="1" customWidth="1"/>
    <col min="4973" max="4973" width="25.5703125" bestFit="1" customWidth="1"/>
    <col min="4974" max="4974" width="25.28515625" bestFit="1" customWidth="1"/>
    <col min="4975" max="4975" width="27.42578125" bestFit="1" customWidth="1"/>
    <col min="4976" max="4976" width="37" bestFit="1" customWidth="1"/>
    <col min="4977" max="4977" width="35.5703125" bestFit="1" customWidth="1"/>
    <col min="4978" max="4978" width="38.5703125" bestFit="1" customWidth="1"/>
    <col min="4979" max="4979" width="32" bestFit="1" customWidth="1"/>
    <col min="4980" max="4980" width="34.140625" bestFit="1" customWidth="1"/>
    <col min="4981" max="4981" width="28.5703125" bestFit="1" customWidth="1"/>
    <col min="4982" max="4982" width="24" bestFit="1" customWidth="1"/>
    <col min="4983" max="4983" width="24.85546875" bestFit="1" customWidth="1"/>
    <col min="4984" max="4984" width="36.85546875" bestFit="1" customWidth="1"/>
    <col min="4985" max="4985" width="33" bestFit="1" customWidth="1"/>
    <col min="4986" max="4986" width="29.85546875" bestFit="1" customWidth="1"/>
    <col min="4987" max="4987" width="26.42578125" bestFit="1" customWidth="1"/>
    <col min="4988" max="4990" width="23.85546875" bestFit="1" customWidth="1"/>
    <col min="4991" max="4991" width="24.85546875" bestFit="1" customWidth="1"/>
    <col min="4992" max="4992" width="23.140625" bestFit="1" customWidth="1"/>
    <col min="4993" max="4993" width="24.28515625" bestFit="1" customWidth="1"/>
    <col min="4994" max="4994" width="35.28515625" bestFit="1" customWidth="1"/>
    <col min="4995" max="4995" width="32.140625" bestFit="1" customWidth="1"/>
    <col min="4996" max="4996" width="35.5703125" bestFit="1" customWidth="1"/>
    <col min="4997" max="4997" width="22.7109375" bestFit="1" customWidth="1"/>
    <col min="4998" max="4998" width="32.140625" bestFit="1" customWidth="1"/>
    <col min="4999" max="4999" width="21.5703125" bestFit="1" customWidth="1"/>
    <col min="5000" max="5000" width="23.5703125" bestFit="1" customWidth="1"/>
    <col min="5001" max="5001" width="36.140625" bestFit="1" customWidth="1"/>
    <col min="5002" max="5002" width="24.5703125" bestFit="1" customWidth="1"/>
    <col min="5003" max="5003" width="24.85546875" bestFit="1" customWidth="1"/>
    <col min="5004" max="5004" width="38.85546875" bestFit="1" customWidth="1"/>
    <col min="5005" max="5005" width="22.7109375" bestFit="1" customWidth="1"/>
    <col min="5006" max="5006" width="26.42578125" bestFit="1" customWidth="1"/>
    <col min="5007" max="5007" width="24.28515625" bestFit="1" customWidth="1"/>
    <col min="5008" max="5008" width="24.42578125" bestFit="1" customWidth="1"/>
    <col min="5009" max="5009" width="45.140625" bestFit="1" customWidth="1"/>
    <col min="5010" max="5010" width="22.7109375" bestFit="1" customWidth="1"/>
    <col min="5011" max="5011" width="33.7109375" bestFit="1" customWidth="1"/>
    <col min="5012" max="5012" width="28.140625" bestFit="1" customWidth="1"/>
    <col min="5013" max="5013" width="23.85546875" bestFit="1" customWidth="1"/>
    <col min="5014" max="5014" width="34" bestFit="1" customWidth="1"/>
    <col min="5015" max="5015" width="24.7109375" bestFit="1" customWidth="1"/>
    <col min="5016" max="5016" width="27.5703125" bestFit="1" customWidth="1"/>
    <col min="5017" max="5017" width="24.7109375" bestFit="1" customWidth="1"/>
    <col min="5018" max="5018" width="23" bestFit="1" customWidth="1"/>
    <col min="5019" max="5019" width="24" bestFit="1" customWidth="1"/>
    <col min="5020" max="5020" width="33" bestFit="1" customWidth="1"/>
    <col min="5021" max="5021" width="34.140625" bestFit="1" customWidth="1"/>
    <col min="5022" max="5022" width="34.85546875" bestFit="1" customWidth="1"/>
    <col min="5023" max="5023" width="30.7109375" bestFit="1" customWidth="1"/>
    <col min="5024" max="5024" width="24.28515625" bestFit="1" customWidth="1"/>
    <col min="5025" max="5025" width="20.28515625" bestFit="1" customWidth="1"/>
    <col min="5026" max="5026" width="21.85546875" bestFit="1" customWidth="1"/>
    <col min="5027" max="5027" width="22.7109375" bestFit="1" customWidth="1"/>
    <col min="5028" max="5028" width="25.28515625" bestFit="1" customWidth="1"/>
    <col min="5029" max="5029" width="30" bestFit="1" customWidth="1"/>
    <col min="5030" max="5030" width="24" bestFit="1" customWidth="1"/>
    <col min="5031" max="5031" width="32" bestFit="1" customWidth="1"/>
    <col min="5032" max="5032" width="26.7109375" bestFit="1" customWidth="1"/>
    <col min="5033" max="5033" width="31.140625" bestFit="1" customWidth="1"/>
    <col min="5034" max="5034" width="24.140625" bestFit="1" customWidth="1"/>
    <col min="5035" max="5035" width="29.42578125" bestFit="1" customWidth="1"/>
    <col min="5036" max="5036" width="36.42578125" bestFit="1" customWidth="1"/>
    <col min="5037" max="5037" width="36.85546875" bestFit="1" customWidth="1"/>
    <col min="5038" max="5038" width="38.85546875" bestFit="1" customWidth="1"/>
    <col min="5039" max="5039" width="25" bestFit="1" customWidth="1"/>
    <col min="5040" max="5040" width="38" bestFit="1" customWidth="1"/>
    <col min="5041" max="5041" width="24.140625" bestFit="1" customWidth="1"/>
    <col min="5042" max="5042" width="31.5703125" bestFit="1" customWidth="1"/>
    <col min="5043" max="5043" width="34.5703125" bestFit="1" customWidth="1"/>
    <col min="5044" max="5044" width="27.7109375" bestFit="1" customWidth="1"/>
    <col min="5045" max="5045" width="26.5703125" bestFit="1" customWidth="1"/>
    <col min="5046" max="5046" width="24.140625" bestFit="1" customWidth="1"/>
    <col min="5047" max="5047" width="30.140625" bestFit="1" customWidth="1"/>
    <col min="5048" max="5048" width="27.28515625" bestFit="1" customWidth="1"/>
    <col min="5049" max="5049" width="27.5703125" bestFit="1" customWidth="1"/>
    <col min="5050" max="5050" width="31.140625" bestFit="1" customWidth="1"/>
    <col min="5051" max="5051" width="31" bestFit="1" customWidth="1"/>
    <col min="5052" max="5052" width="29.140625" bestFit="1" customWidth="1"/>
    <col min="5053" max="5053" width="25.5703125" bestFit="1" customWidth="1"/>
    <col min="5054" max="5054" width="24" bestFit="1" customWidth="1"/>
    <col min="5055" max="5055" width="31.140625" bestFit="1" customWidth="1"/>
    <col min="5056" max="5056" width="32.28515625" bestFit="1" customWidth="1"/>
    <col min="5057" max="5057" width="33.140625" bestFit="1" customWidth="1"/>
    <col min="5058" max="5058" width="34.140625" bestFit="1" customWidth="1"/>
    <col min="5059" max="5059" width="36" bestFit="1" customWidth="1"/>
    <col min="5060" max="5060" width="35" bestFit="1" customWidth="1"/>
    <col min="5061" max="5061" width="35.5703125" bestFit="1" customWidth="1"/>
    <col min="5062" max="5062" width="31.5703125" bestFit="1" customWidth="1"/>
    <col min="5063" max="5063" width="29" bestFit="1" customWidth="1"/>
    <col min="5064" max="5064" width="33.5703125" bestFit="1" customWidth="1"/>
    <col min="5065" max="5065" width="37.28515625" bestFit="1" customWidth="1"/>
    <col min="5066" max="5066" width="32.85546875" bestFit="1" customWidth="1"/>
    <col min="5067" max="5067" width="24.42578125" bestFit="1" customWidth="1"/>
    <col min="5068" max="5068" width="32.28515625" bestFit="1" customWidth="1"/>
    <col min="5069" max="5069" width="39.5703125" bestFit="1" customWidth="1"/>
    <col min="5070" max="5070" width="27.140625" bestFit="1" customWidth="1"/>
    <col min="5071" max="5071" width="25.28515625" bestFit="1" customWidth="1"/>
    <col min="5072" max="5072" width="21.5703125" bestFit="1" customWidth="1"/>
    <col min="5073" max="5073" width="24.140625" bestFit="1" customWidth="1"/>
    <col min="5074" max="5074" width="27.28515625" bestFit="1" customWidth="1"/>
    <col min="5075" max="5075" width="26" bestFit="1" customWidth="1"/>
    <col min="5076" max="5076" width="27.140625" bestFit="1" customWidth="1"/>
    <col min="5077" max="5077" width="30.28515625" bestFit="1" customWidth="1"/>
    <col min="5078" max="5078" width="24" bestFit="1" customWidth="1"/>
    <col min="5079" max="5079" width="34.28515625" bestFit="1" customWidth="1"/>
    <col min="5080" max="5080" width="34" bestFit="1" customWidth="1"/>
    <col min="5081" max="5081" width="29.140625" bestFit="1" customWidth="1"/>
    <col min="5082" max="5082" width="31.5703125" bestFit="1" customWidth="1"/>
    <col min="5083" max="5083" width="24.28515625" bestFit="1" customWidth="1"/>
    <col min="5084" max="5084" width="24.5703125" bestFit="1" customWidth="1"/>
    <col min="5085" max="5085" width="25.85546875" bestFit="1" customWidth="1"/>
    <col min="5086" max="5086" width="24.85546875" bestFit="1" customWidth="1"/>
    <col min="5087" max="5087" width="35.140625" bestFit="1" customWidth="1"/>
    <col min="5088" max="5088" width="24.42578125" bestFit="1" customWidth="1"/>
    <col min="5089" max="5089" width="29.7109375" bestFit="1" customWidth="1"/>
    <col min="5090" max="5090" width="38.42578125" bestFit="1" customWidth="1"/>
    <col min="5091" max="5091" width="24.5703125" bestFit="1" customWidth="1"/>
    <col min="5092" max="5092" width="24.7109375" bestFit="1" customWidth="1"/>
    <col min="5093" max="5093" width="34.5703125" bestFit="1" customWidth="1"/>
    <col min="5094" max="5094" width="24.28515625" bestFit="1" customWidth="1"/>
    <col min="5095" max="5095" width="32.140625" bestFit="1" customWidth="1"/>
    <col min="5096" max="5096" width="24.42578125" bestFit="1" customWidth="1"/>
    <col min="5097" max="5097" width="27.28515625" bestFit="1" customWidth="1"/>
    <col min="5098" max="5098" width="25" bestFit="1" customWidth="1"/>
    <col min="5099" max="5099" width="32.7109375" bestFit="1" customWidth="1"/>
    <col min="5100" max="5100" width="32.85546875" bestFit="1" customWidth="1"/>
    <col min="5101" max="5101" width="26.7109375" bestFit="1" customWidth="1"/>
    <col min="5102" max="5102" width="40.7109375" bestFit="1" customWidth="1"/>
    <col min="5103" max="5103" width="35.42578125" bestFit="1" customWidth="1"/>
    <col min="5104" max="5104" width="28.42578125" bestFit="1" customWidth="1"/>
    <col min="5105" max="5105" width="37.85546875" bestFit="1" customWidth="1"/>
    <col min="5106" max="5106" width="39.140625" bestFit="1" customWidth="1"/>
    <col min="5107" max="5107" width="27" bestFit="1" customWidth="1"/>
    <col min="5108" max="5108" width="34.85546875" bestFit="1" customWidth="1"/>
    <col min="5109" max="5109" width="34.7109375" bestFit="1" customWidth="1"/>
    <col min="5110" max="5110" width="26.42578125" bestFit="1" customWidth="1"/>
    <col min="5111" max="5111" width="28.28515625" bestFit="1" customWidth="1"/>
    <col min="5112" max="5112" width="23.42578125" bestFit="1" customWidth="1"/>
    <col min="5113" max="5113" width="22.85546875" bestFit="1" customWidth="1"/>
    <col min="5114" max="5114" width="24" bestFit="1" customWidth="1"/>
    <col min="5115" max="5115" width="26.42578125" bestFit="1" customWidth="1"/>
    <col min="5116" max="5116" width="24.140625" bestFit="1" customWidth="1"/>
    <col min="5117" max="5117" width="24.42578125" bestFit="1" customWidth="1"/>
    <col min="5118" max="5118" width="31.7109375" bestFit="1" customWidth="1"/>
    <col min="5119" max="5119" width="24.28515625" bestFit="1" customWidth="1"/>
    <col min="5120" max="5120" width="24.85546875" bestFit="1" customWidth="1"/>
    <col min="5121" max="5121" width="35" bestFit="1" customWidth="1"/>
    <col min="5122" max="5122" width="38.28515625" bestFit="1" customWidth="1"/>
    <col min="5123" max="5123" width="35.85546875" bestFit="1" customWidth="1"/>
    <col min="5124" max="5124" width="27.42578125" bestFit="1" customWidth="1"/>
    <col min="5125" max="5125" width="25.42578125" bestFit="1" customWidth="1"/>
    <col min="5126" max="5126" width="34" bestFit="1" customWidth="1"/>
    <col min="5127" max="5127" width="34.28515625" bestFit="1" customWidth="1"/>
    <col min="5128" max="5128" width="38.5703125" bestFit="1" customWidth="1"/>
    <col min="5129" max="5129" width="23.7109375" bestFit="1" customWidth="1"/>
    <col min="5130" max="5130" width="33" bestFit="1" customWidth="1"/>
    <col min="5131" max="5131" width="35.85546875" bestFit="1" customWidth="1"/>
    <col min="5132" max="5132" width="33.7109375" bestFit="1" customWidth="1"/>
    <col min="5133" max="5133" width="33.5703125" bestFit="1" customWidth="1"/>
    <col min="5134" max="5134" width="34.42578125" bestFit="1" customWidth="1"/>
    <col min="5135" max="5135" width="31.7109375" bestFit="1" customWidth="1"/>
    <col min="5136" max="5136" width="25.140625" bestFit="1" customWidth="1"/>
    <col min="5137" max="5137" width="27.140625" bestFit="1" customWidth="1"/>
    <col min="5138" max="5138" width="25.5703125" bestFit="1" customWidth="1"/>
    <col min="5139" max="5139" width="27.42578125" bestFit="1" customWidth="1"/>
    <col min="5140" max="5140" width="24.7109375" bestFit="1" customWidth="1"/>
    <col min="5141" max="5141" width="27.85546875" bestFit="1" customWidth="1"/>
    <col min="5142" max="5142" width="27" bestFit="1" customWidth="1"/>
    <col min="5143" max="5143" width="35.28515625" bestFit="1" customWidth="1"/>
    <col min="5144" max="5144" width="26.140625" bestFit="1" customWidth="1"/>
    <col min="5145" max="5145" width="34.5703125" bestFit="1" customWidth="1"/>
    <col min="5146" max="5146" width="25.85546875" bestFit="1" customWidth="1"/>
    <col min="5147" max="5147" width="23.85546875" bestFit="1" customWidth="1"/>
    <col min="5148" max="5148" width="31.85546875" bestFit="1" customWidth="1"/>
    <col min="5149" max="5149" width="25.7109375" bestFit="1" customWidth="1"/>
    <col min="5150" max="5150" width="27" bestFit="1" customWidth="1"/>
    <col min="5151" max="5151" width="25" bestFit="1" customWidth="1"/>
    <col min="5152" max="5152" width="25.5703125" bestFit="1" customWidth="1"/>
    <col min="5153" max="5153" width="23.85546875" bestFit="1" customWidth="1"/>
    <col min="5154" max="5154" width="26.5703125" bestFit="1" customWidth="1"/>
    <col min="5155" max="5155" width="25.28515625" bestFit="1" customWidth="1"/>
    <col min="5156" max="5156" width="25.140625" bestFit="1" customWidth="1"/>
    <col min="5157" max="5157" width="22.28515625" bestFit="1" customWidth="1"/>
    <col min="5158" max="5158" width="25.42578125" bestFit="1" customWidth="1"/>
    <col min="5159" max="5159" width="34.28515625" bestFit="1" customWidth="1"/>
    <col min="5160" max="5160" width="28.42578125" bestFit="1" customWidth="1"/>
    <col min="5161" max="5161" width="32.5703125" bestFit="1" customWidth="1"/>
    <col min="5162" max="5163" width="21.85546875" bestFit="1" customWidth="1"/>
    <col min="5164" max="5164" width="22.7109375" bestFit="1" customWidth="1"/>
    <col min="5165" max="5165" width="22.85546875" bestFit="1" customWidth="1"/>
    <col min="5166" max="5166" width="23.5703125" bestFit="1" customWidth="1"/>
    <col min="5167" max="5167" width="24.140625" bestFit="1" customWidth="1"/>
    <col min="5168" max="5168" width="36" bestFit="1" customWidth="1"/>
    <col min="5169" max="5169" width="20.5703125" bestFit="1" customWidth="1"/>
    <col min="5170" max="5170" width="23.85546875" bestFit="1" customWidth="1"/>
    <col min="5171" max="5171" width="25.42578125" bestFit="1" customWidth="1"/>
    <col min="5172" max="5172" width="25.28515625" bestFit="1" customWidth="1"/>
    <col min="5173" max="5173" width="22" bestFit="1" customWidth="1"/>
    <col min="5174" max="5174" width="28.5703125" bestFit="1" customWidth="1"/>
    <col min="5175" max="5175" width="26.42578125" bestFit="1" customWidth="1"/>
    <col min="5176" max="5176" width="35.28515625" bestFit="1" customWidth="1"/>
    <col min="5177" max="5177" width="27.5703125" bestFit="1" customWidth="1"/>
    <col min="5178" max="5178" width="29.28515625" bestFit="1" customWidth="1"/>
    <col min="5179" max="5179" width="29.140625" bestFit="1" customWidth="1"/>
    <col min="5180" max="5180" width="28.42578125" bestFit="1" customWidth="1"/>
    <col min="5181" max="5181" width="24.5703125" bestFit="1" customWidth="1"/>
    <col min="5182" max="5182" width="21.7109375" bestFit="1" customWidth="1"/>
    <col min="5183" max="5183" width="25.28515625" bestFit="1" customWidth="1"/>
    <col min="5184" max="5184" width="35" bestFit="1" customWidth="1"/>
    <col min="5185" max="5185" width="21.28515625" bestFit="1" customWidth="1"/>
    <col min="5186" max="5186" width="21.42578125" bestFit="1" customWidth="1"/>
    <col min="5187" max="5187" width="25.28515625" bestFit="1" customWidth="1"/>
    <col min="5188" max="5188" width="22.7109375" bestFit="1" customWidth="1"/>
    <col min="5189" max="5189" width="28.28515625" bestFit="1" customWidth="1"/>
    <col min="5190" max="5190" width="34.7109375" bestFit="1" customWidth="1"/>
    <col min="5191" max="5191" width="35.28515625" bestFit="1" customWidth="1"/>
    <col min="5192" max="5192" width="24.28515625" bestFit="1" customWidth="1"/>
    <col min="5193" max="5193" width="24.5703125" bestFit="1" customWidth="1"/>
    <col min="5194" max="5194" width="25.42578125" bestFit="1" customWidth="1"/>
    <col min="5195" max="5195" width="28.7109375" bestFit="1" customWidth="1"/>
    <col min="5196" max="5196" width="33.5703125" bestFit="1" customWidth="1"/>
    <col min="5197" max="5197" width="33.85546875" bestFit="1" customWidth="1"/>
    <col min="5198" max="5198" width="30.140625" bestFit="1" customWidth="1"/>
    <col min="5199" max="5199" width="33.42578125" bestFit="1" customWidth="1"/>
    <col min="5200" max="5200" width="24.140625" bestFit="1" customWidth="1"/>
    <col min="5201" max="5201" width="31.7109375" bestFit="1" customWidth="1"/>
    <col min="5202" max="5202" width="33.5703125" bestFit="1" customWidth="1"/>
    <col min="5203" max="5203" width="21.85546875" bestFit="1" customWidth="1"/>
    <col min="5204" max="5204" width="34.140625" bestFit="1" customWidth="1"/>
    <col min="5205" max="5205" width="38" bestFit="1" customWidth="1"/>
    <col min="5206" max="5206" width="34.85546875" bestFit="1" customWidth="1"/>
    <col min="5207" max="5207" width="32.42578125" bestFit="1" customWidth="1"/>
    <col min="5208" max="5208" width="30" bestFit="1" customWidth="1"/>
    <col min="5209" max="5209" width="32.85546875" bestFit="1" customWidth="1"/>
    <col min="5210" max="5210" width="31.140625" bestFit="1" customWidth="1"/>
    <col min="5211" max="5211" width="32.85546875" bestFit="1" customWidth="1"/>
    <col min="5212" max="5212" width="23.7109375" bestFit="1" customWidth="1"/>
    <col min="5213" max="5213" width="33.7109375" bestFit="1" customWidth="1"/>
    <col min="5214" max="5214" width="28.28515625" bestFit="1" customWidth="1"/>
    <col min="5215" max="5215" width="27.85546875" bestFit="1" customWidth="1"/>
    <col min="5216" max="5216" width="23.5703125" bestFit="1" customWidth="1"/>
    <col min="5217" max="5217" width="31.7109375" bestFit="1" customWidth="1"/>
    <col min="5218" max="5218" width="22" bestFit="1" customWidth="1"/>
    <col min="5219" max="5219" width="27.42578125" bestFit="1" customWidth="1"/>
    <col min="5220" max="5220" width="29" bestFit="1" customWidth="1"/>
    <col min="5221" max="5221" width="31.85546875" bestFit="1" customWidth="1"/>
    <col min="5222" max="5222" width="25.42578125" bestFit="1" customWidth="1"/>
    <col min="5223" max="5223" width="28.85546875" bestFit="1" customWidth="1"/>
    <col min="5224" max="5224" width="21.85546875" bestFit="1" customWidth="1"/>
    <col min="5225" max="5225" width="31.28515625" bestFit="1" customWidth="1"/>
    <col min="5226" max="5226" width="31.5703125" bestFit="1" customWidth="1"/>
    <col min="5227" max="5227" width="21.7109375" bestFit="1" customWidth="1"/>
    <col min="5228" max="5228" width="30.140625" bestFit="1" customWidth="1"/>
    <col min="5229" max="5229" width="30.42578125" bestFit="1" customWidth="1"/>
    <col min="5230" max="5230" width="25.5703125" bestFit="1" customWidth="1"/>
    <col min="5231" max="5231" width="21.85546875" bestFit="1" customWidth="1"/>
    <col min="5232" max="5232" width="34.7109375" bestFit="1" customWidth="1"/>
    <col min="5233" max="5233" width="23.42578125" bestFit="1" customWidth="1"/>
    <col min="5234" max="5234" width="20.7109375" bestFit="1" customWidth="1"/>
    <col min="5235" max="5235" width="24.85546875" bestFit="1" customWidth="1"/>
    <col min="5236" max="5236" width="35.42578125" bestFit="1" customWidth="1"/>
    <col min="5237" max="5237" width="20.42578125" bestFit="1" customWidth="1"/>
    <col min="5238" max="5238" width="23.42578125" bestFit="1" customWidth="1"/>
    <col min="5239" max="5239" width="24.7109375" bestFit="1" customWidth="1"/>
    <col min="5240" max="5240" width="24.42578125" bestFit="1" customWidth="1"/>
    <col min="5241" max="5242" width="23.140625" bestFit="1" customWidth="1"/>
    <col min="5243" max="5243" width="23.7109375" bestFit="1" customWidth="1"/>
    <col min="5244" max="5244" width="36.28515625" bestFit="1" customWidth="1"/>
    <col min="5245" max="5245" width="34.140625" bestFit="1" customWidth="1"/>
    <col min="5246" max="5246" width="20.85546875" bestFit="1" customWidth="1"/>
    <col min="5247" max="5247" width="23" bestFit="1" customWidth="1"/>
    <col min="5248" max="5248" width="37.28515625" bestFit="1" customWidth="1"/>
    <col min="5249" max="5249" width="24.7109375" bestFit="1" customWidth="1"/>
    <col min="5250" max="5250" width="31.28515625" bestFit="1" customWidth="1"/>
    <col min="5251" max="5251" width="25.42578125" bestFit="1" customWidth="1"/>
    <col min="5252" max="5252" width="33.42578125" bestFit="1" customWidth="1"/>
    <col min="5253" max="5253" width="27.85546875" bestFit="1" customWidth="1"/>
    <col min="5254" max="5254" width="23.140625" bestFit="1" customWidth="1"/>
    <col min="5255" max="5255" width="23" bestFit="1" customWidth="1"/>
    <col min="5256" max="5256" width="24.28515625" bestFit="1" customWidth="1"/>
    <col min="5257" max="5257" width="22.7109375" bestFit="1" customWidth="1"/>
    <col min="5258" max="5258" width="21" bestFit="1" customWidth="1"/>
    <col min="5259" max="5259" width="23.5703125" bestFit="1" customWidth="1"/>
    <col min="5260" max="5260" width="36.7109375" bestFit="1" customWidth="1"/>
    <col min="5261" max="5261" width="36.140625" bestFit="1" customWidth="1"/>
    <col min="5262" max="5262" width="37.7109375" bestFit="1" customWidth="1"/>
    <col min="5263" max="5263" width="34.42578125" bestFit="1" customWidth="1"/>
    <col min="5264" max="5264" width="32.85546875" bestFit="1" customWidth="1"/>
    <col min="5265" max="5265" width="36.85546875" bestFit="1" customWidth="1"/>
    <col min="5266" max="5266" width="37.7109375" bestFit="1" customWidth="1"/>
    <col min="5267" max="5267" width="38.42578125" bestFit="1" customWidth="1"/>
    <col min="5268" max="5268" width="33.42578125" bestFit="1" customWidth="1"/>
    <col min="5269" max="5269" width="36" bestFit="1" customWidth="1"/>
    <col min="5270" max="5270" width="32" bestFit="1" customWidth="1"/>
    <col min="5271" max="5271" width="30.42578125" bestFit="1" customWidth="1"/>
    <col min="5272" max="5272" width="32.42578125" bestFit="1" customWidth="1"/>
    <col min="5273" max="5273" width="25.140625" bestFit="1" customWidth="1"/>
    <col min="5274" max="5274" width="35.28515625" bestFit="1" customWidth="1"/>
    <col min="5275" max="5275" width="36.28515625" bestFit="1" customWidth="1"/>
    <col min="5276" max="5276" width="35.85546875" bestFit="1" customWidth="1"/>
    <col min="5277" max="5277" width="41.85546875" bestFit="1" customWidth="1"/>
    <col min="5278" max="5278" width="41" bestFit="1" customWidth="1"/>
    <col min="5279" max="5279" width="34.7109375" bestFit="1" customWidth="1"/>
    <col min="5280" max="5280" width="24.140625" bestFit="1" customWidth="1"/>
    <col min="5281" max="5281" width="27.42578125" bestFit="1" customWidth="1"/>
    <col min="5282" max="5282" width="34.28515625" bestFit="1" customWidth="1"/>
    <col min="5283" max="5283" width="24.28515625" bestFit="1" customWidth="1"/>
    <col min="5284" max="5284" width="25.5703125" bestFit="1" customWidth="1"/>
    <col min="5285" max="5285" width="33.28515625" bestFit="1" customWidth="1"/>
    <col min="5286" max="5286" width="34.5703125" bestFit="1" customWidth="1"/>
    <col min="5287" max="5287" width="37.140625" bestFit="1" customWidth="1"/>
    <col min="5288" max="5288" width="21" bestFit="1" customWidth="1"/>
    <col min="5289" max="5289" width="19.85546875" bestFit="1" customWidth="1"/>
    <col min="5290" max="5290" width="34" bestFit="1" customWidth="1"/>
    <col min="5291" max="5291" width="26.85546875" bestFit="1" customWidth="1"/>
    <col min="5292" max="5292" width="22.140625" bestFit="1" customWidth="1"/>
    <col min="5293" max="5293" width="24.140625" bestFit="1" customWidth="1"/>
    <col min="5294" max="5294" width="26.85546875" bestFit="1" customWidth="1"/>
    <col min="5295" max="5295" width="25.140625" bestFit="1" customWidth="1"/>
    <col min="5296" max="5296" width="23.140625" bestFit="1" customWidth="1"/>
    <col min="5297" max="5297" width="23.7109375" bestFit="1" customWidth="1"/>
    <col min="5298" max="5298" width="33.5703125" bestFit="1" customWidth="1"/>
    <col min="5299" max="5299" width="24.7109375" bestFit="1" customWidth="1"/>
    <col min="5300" max="5300" width="22.5703125" bestFit="1" customWidth="1"/>
    <col min="5301" max="5301" width="22.28515625" bestFit="1" customWidth="1"/>
    <col min="5302" max="5302" width="24.28515625" bestFit="1" customWidth="1"/>
    <col min="5303" max="5303" width="33.42578125" bestFit="1" customWidth="1"/>
    <col min="5304" max="5304" width="23" bestFit="1" customWidth="1"/>
    <col min="5305" max="5305" width="27.140625" bestFit="1" customWidth="1"/>
    <col min="5306" max="5306" width="22.5703125" bestFit="1" customWidth="1"/>
    <col min="5307" max="5307" width="36" bestFit="1" customWidth="1"/>
    <col min="5308" max="5308" width="30" bestFit="1" customWidth="1"/>
    <col min="5309" max="5309" width="30.7109375" bestFit="1" customWidth="1"/>
    <col min="5310" max="5310" width="32" bestFit="1" customWidth="1"/>
    <col min="5311" max="5311" width="44.42578125" bestFit="1" customWidth="1"/>
    <col min="5312" max="5312" width="30.42578125" bestFit="1" customWidth="1"/>
    <col min="5313" max="5313" width="27.28515625" bestFit="1" customWidth="1"/>
    <col min="5314" max="5314" width="26.5703125" bestFit="1" customWidth="1"/>
    <col min="5315" max="5315" width="29.28515625" bestFit="1" customWidth="1"/>
    <col min="5316" max="5316" width="28.85546875" bestFit="1" customWidth="1"/>
    <col min="5317" max="5317" width="26.85546875" bestFit="1" customWidth="1"/>
    <col min="5318" max="5318" width="29.140625" bestFit="1" customWidth="1"/>
    <col min="5319" max="5319" width="45" bestFit="1" customWidth="1"/>
    <col min="5320" max="5320" width="27.5703125" bestFit="1" customWidth="1"/>
    <col min="5321" max="5321" width="23.28515625" bestFit="1" customWidth="1"/>
    <col min="5322" max="5322" width="24.42578125" bestFit="1" customWidth="1"/>
    <col min="5323" max="5323" width="23.28515625" bestFit="1" customWidth="1"/>
    <col min="5324" max="5324" width="22.140625" bestFit="1" customWidth="1"/>
    <col min="5325" max="5325" width="24.28515625" bestFit="1" customWidth="1"/>
    <col min="5326" max="5326" width="25.85546875" bestFit="1" customWidth="1"/>
    <col min="5327" max="5327" width="26.42578125" bestFit="1" customWidth="1"/>
    <col min="5328" max="5328" width="23.7109375" bestFit="1" customWidth="1"/>
    <col min="5329" max="5329" width="24.7109375" bestFit="1" customWidth="1"/>
    <col min="5330" max="5330" width="26.140625" bestFit="1" customWidth="1"/>
    <col min="5331" max="5331" width="33.5703125" bestFit="1" customWidth="1"/>
    <col min="5332" max="5332" width="23.5703125" bestFit="1" customWidth="1"/>
    <col min="5333" max="5333" width="42.28515625" bestFit="1" customWidth="1"/>
    <col min="5334" max="5334" width="22.7109375" bestFit="1" customWidth="1"/>
    <col min="5335" max="5335" width="24.28515625" bestFit="1" customWidth="1"/>
    <col min="5336" max="5336" width="33.5703125" bestFit="1" customWidth="1"/>
    <col min="5337" max="5337" width="27.140625" bestFit="1" customWidth="1"/>
    <col min="5338" max="5338" width="29.28515625" bestFit="1" customWidth="1"/>
    <col min="5339" max="5339" width="27" bestFit="1" customWidth="1"/>
    <col min="5340" max="5340" width="23.5703125" bestFit="1" customWidth="1"/>
    <col min="5341" max="5341" width="23.7109375" bestFit="1" customWidth="1"/>
    <col min="5342" max="5342" width="31.5703125" bestFit="1" customWidth="1"/>
    <col min="5343" max="5343" width="33.28515625" bestFit="1" customWidth="1"/>
    <col min="5344" max="5344" width="22" bestFit="1" customWidth="1"/>
    <col min="5345" max="5345" width="28.7109375" bestFit="1" customWidth="1"/>
    <col min="5346" max="5346" width="27.28515625" bestFit="1" customWidth="1"/>
    <col min="5347" max="5347" width="27.7109375" bestFit="1" customWidth="1"/>
    <col min="5348" max="5348" width="25" bestFit="1" customWidth="1"/>
    <col min="5349" max="5349" width="24.28515625" bestFit="1" customWidth="1"/>
    <col min="5350" max="5350" width="34.28515625" bestFit="1" customWidth="1"/>
    <col min="5351" max="5351" width="24.28515625" bestFit="1" customWidth="1"/>
    <col min="5352" max="5352" width="22.140625" bestFit="1" customWidth="1"/>
    <col min="5353" max="5353" width="23.42578125" bestFit="1" customWidth="1"/>
    <col min="5354" max="5354" width="23.7109375" bestFit="1" customWidth="1"/>
    <col min="5355" max="5355" width="34.28515625" bestFit="1" customWidth="1"/>
    <col min="5356" max="5356" width="35.42578125" bestFit="1" customWidth="1"/>
    <col min="5357" max="5357" width="34.42578125" bestFit="1" customWidth="1"/>
    <col min="5358" max="5358" width="25.42578125" bestFit="1" customWidth="1"/>
    <col min="5359" max="5359" width="32.5703125" bestFit="1" customWidth="1"/>
    <col min="5360" max="5360" width="24.140625" bestFit="1" customWidth="1"/>
    <col min="5361" max="5361" width="29.140625" bestFit="1" customWidth="1"/>
    <col min="5362" max="5362" width="31" bestFit="1" customWidth="1"/>
    <col min="5363" max="5363" width="32.42578125" bestFit="1" customWidth="1"/>
    <col min="5364" max="5364" width="25" bestFit="1" customWidth="1"/>
    <col min="5365" max="5365" width="26.7109375" bestFit="1" customWidth="1"/>
    <col min="5366" max="5366" width="30" bestFit="1" customWidth="1"/>
    <col min="5367" max="5367" width="24.42578125" bestFit="1" customWidth="1"/>
    <col min="5368" max="5368" width="27" bestFit="1" customWidth="1"/>
    <col min="5369" max="5369" width="28.42578125" bestFit="1" customWidth="1"/>
    <col min="5370" max="5370" width="34.5703125" bestFit="1" customWidth="1"/>
    <col min="5371" max="5371" width="35.42578125" bestFit="1" customWidth="1"/>
    <col min="5372" max="5372" width="30.5703125" bestFit="1" customWidth="1"/>
    <col min="5373" max="5373" width="28.140625" bestFit="1" customWidth="1"/>
    <col min="5374" max="5374" width="28.28515625" bestFit="1" customWidth="1"/>
    <col min="5375" max="5375" width="27.42578125" bestFit="1" customWidth="1"/>
    <col min="5376" max="5376" width="27.28515625" bestFit="1" customWidth="1"/>
    <col min="5377" max="5377" width="29.140625" bestFit="1" customWidth="1"/>
    <col min="5378" max="5378" width="26" bestFit="1" customWidth="1"/>
    <col min="5379" max="5379" width="42.140625" bestFit="1" customWidth="1"/>
    <col min="5380" max="5380" width="38" bestFit="1" customWidth="1"/>
    <col min="5381" max="5381" width="31.5703125" bestFit="1" customWidth="1"/>
    <col min="5382" max="5382" width="30.85546875" bestFit="1" customWidth="1"/>
    <col min="5383" max="5383" width="33.28515625" bestFit="1" customWidth="1"/>
    <col min="5384" max="5384" width="24.28515625" bestFit="1" customWidth="1"/>
    <col min="5385" max="5385" width="34.42578125" bestFit="1" customWidth="1"/>
    <col min="5386" max="5386" width="34" bestFit="1" customWidth="1"/>
    <col min="5387" max="5387" width="35.85546875" bestFit="1" customWidth="1"/>
    <col min="5388" max="5388" width="35.28515625" bestFit="1" customWidth="1"/>
    <col min="5389" max="5390" width="33.5703125" bestFit="1" customWidth="1"/>
    <col min="5391" max="5391" width="35" bestFit="1" customWidth="1"/>
    <col min="5392" max="5392" width="31.5703125" bestFit="1" customWidth="1"/>
    <col min="5393" max="5393" width="27" bestFit="1" customWidth="1"/>
    <col min="5394" max="5394" width="40.7109375" bestFit="1" customWidth="1"/>
    <col min="5395" max="5395" width="35" bestFit="1" customWidth="1"/>
    <col min="5396" max="5396" width="34" bestFit="1" customWidth="1"/>
    <col min="5397" max="5397" width="25.140625" bestFit="1" customWidth="1"/>
    <col min="5398" max="5398" width="35.42578125" bestFit="1" customWidth="1"/>
    <col min="5399" max="5399" width="24.42578125" bestFit="1" customWidth="1"/>
    <col min="5400" max="5400" width="34.5703125" bestFit="1" customWidth="1"/>
    <col min="5401" max="5401" width="34.42578125" bestFit="1" customWidth="1"/>
    <col min="5402" max="5402" width="23.140625" bestFit="1" customWidth="1"/>
    <col min="5403" max="5403" width="31.140625" bestFit="1" customWidth="1"/>
    <col min="5404" max="5404" width="24" bestFit="1" customWidth="1"/>
    <col min="5405" max="5405" width="22.28515625" bestFit="1" customWidth="1"/>
    <col min="5406" max="5406" width="35.5703125" bestFit="1" customWidth="1"/>
    <col min="5407" max="5407" width="29.42578125" bestFit="1" customWidth="1"/>
    <col min="5408" max="5408" width="28.5703125" bestFit="1" customWidth="1"/>
    <col min="5409" max="5409" width="32.7109375" bestFit="1" customWidth="1"/>
    <col min="5410" max="5410" width="27.140625" bestFit="1" customWidth="1"/>
    <col min="5411" max="5411" width="29.85546875" bestFit="1" customWidth="1"/>
    <col min="5412" max="5412" width="35" bestFit="1" customWidth="1"/>
    <col min="5413" max="5413" width="23.5703125" bestFit="1" customWidth="1"/>
    <col min="5414" max="5414" width="32.5703125" bestFit="1" customWidth="1"/>
    <col min="5415" max="5415" width="31.140625" bestFit="1" customWidth="1"/>
    <col min="5416" max="5416" width="29" bestFit="1" customWidth="1"/>
    <col min="5417" max="5417" width="22.5703125" bestFit="1" customWidth="1"/>
    <col min="5418" max="5419" width="24.85546875" bestFit="1" customWidth="1"/>
    <col min="5420" max="5420" width="24" bestFit="1" customWidth="1"/>
    <col min="5421" max="5422" width="30.28515625" bestFit="1" customWidth="1"/>
    <col min="5423" max="5423" width="25.85546875" bestFit="1" customWidth="1"/>
    <col min="5424" max="5424" width="27" bestFit="1" customWidth="1"/>
    <col min="5425" max="5425" width="34.85546875" bestFit="1" customWidth="1"/>
    <col min="5426" max="5426" width="22.85546875" bestFit="1" customWidth="1"/>
    <col min="5427" max="5427" width="33.7109375" bestFit="1" customWidth="1"/>
    <col min="5428" max="5428" width="22.5703125" bestFit="1" customWidth="1"/>
    <col min="5429" max="5429" width="23" bestFit="1" customWidth="1"/>
    <col min="5430" max="5430" width="28.7109375" bestFit="1" customWidth="1"/>
    <col min="5431" max="5431" width="24.28515625" bestFit="1" customWidth="1"/>
    <col min="5432" max="5432" width="22.28515625" bestFit="1" customWidth="1"/>
    <col min="5433" max="5433" width="22" bestFit="1" customWidth="1"/>
    <col min="5434" max="5434" width="34.5703125" bestFit="1" customWidth="1"/>
    <col min="5435" max="5435" width="33.28515625" bestFit="1" customWidth="1"/>
    <col min="5436" max="5436" width="37.42578125" bestFit="1" customWidth="1"/>
    <col min="5437" max="5437" width="35.28515625" bestFit="1" customWidth="1"/>
    <col min="5438" max="5438" width="39.5703125" bestFit="1" customWidth="1"/>
    <col min="5439" max="5439" width="34.140625" bestFit="1" customWidth="1"/>
    <col min="5440" max="5440" width="38" bestFit="1" customWidth="1"/>
    <col min="5441" max="5441" width="32" bestFit="1" customWidth="1"/>
    <col min="5442" max="5442" width="32.85546875" bestFit="1" customWidth="1"/>
    <col min="5443" max="5443" width="35.140625" bestFit="1" customWidth="1"/>
    <col min="5444" max="5444" width="35.7109375" bestFit="1" customWidth="1"/>
    <col min="5445" max="5445" width="38.7109375" bestFit="1" customWidth="1"/>
    <col min="5446" max="5446" width="37.7109375" bestFit="1" customWidth="1"/>
    <col min="5447" max="5447" width="34" bestFit="1" customWidth="1"/>
    <col min="5448" max="5448" width="33.7109375" bestFit="1" customWidth="1"/>
    <col min="5449" max="5449" width="35.42578125" bestFit="1" customWidth="1"/>
    <col min="5450" max="5450" width="33.7109375" bestFit="1" customWidth="1"/>
    <col min="5451" max="5451" width="33.85546875" bestFit="1" customWidth="1"/>
    <col min="5452" max="5452" width="30.28515625" bestFit="1" customWidth="1"/>
    <col min="5453" max="5453" width="40" bestFit="1" customWidth="1"/>
    <col min="5454" max="5454" width="39.42578125" bestFit="1" customWidth="1"/>
    <col min="5455" max="5456" width="33.7109375" bestFit="1" customWidth="1"/>
    <col min="5457" max="5457" width="36.140625" bestFit="1" customWidth="1"/>
    <col min="5458" max="5458" width="36.7109375" bestFit="1" customWidth="1"/>
    <col min="5459" max="5459" width="34.28515625" bestFit="1" customWidth="1"/>
    <col min="5460" max="5460" width="38.5703125" bestFit="1" customWidth="1"/>
    <col min="5461" max="5461" width="37.28515625" bestFit="1" customWidth="1"/>
    <col min="5462" max="5462" width="32.140625" bestFit="1" customWidth="1"/>
    <col min="5463" max="5463" width="37.7109375" bestFit="1" customWidth="1"/>
    <col min="5464" max="5464" width="32.28515625" bestFit="1" customWidth="1"/>
    <col min="5465" max="5465" width="34.7109375" bestFit="1" customWidth="1"/>
    <col min="5466" max="5466" width="34.5703125" bestFit="1" customWidth="1"/>
    <col min="5467" max="5467" width="31.5703125" bestFit="1" customWidth="1"/>
    <col min="5468" max="5468" width="33" bestFit="1" customWidth="1"/>
    <col min="5469" max="5469" width="34.85546875" bestFit="1" customWidth="1"/>
    <col min="5470" max="5470" width="31.85546875" bestFit="1" customWidth="1"/>
    <col min="5471" max="5471" width="36.140625" bestFit="1" customWidth="1"/>
    <col min="5472" max="5472" width="43.5703125" bestFit="1" customWidth="1"/>
    <col min="5473" max="5473" width="41.5703125" bestFit="1" customWidth="1"/>
    <col min="5474" max="5474" width="28" bestFit="1" customWidth="1"/>
    <col min="5475" max="5475" width="41" bestFit="1" customWidth="1"/>
    <col min="5476" max="5476" width="33.85546875" bestFit="1" customWidth="1"/>
    <col min="5477" max="5477" width="37.28515625" bestFit="1" customWidth="1"/>
    <col min="5478" max="5478" width="39.140625" bestFit="1" customWidth="1"/>
    <col min="5479" max="5479" width="35.85546875" bestFit="1" customWidth="1"/>
    <col min="5480" max="5480" width="29" bestFit="1" customWidth="1"/>
    <col min="5481" max="5481" width="38.140625" bestFit="1" customWidth="1"/>
    <col min="5482" max="5482" width="37.42578125" bestFit="1" customWidth="1"/>
    <col min="5483" max="5483" width="30.140625" bestFit="1" customWidth="1"/>
    <col min="5484" max="5484" width="27.7109375" bestFit="1" customWidth="1"/>
    <col min="5485" max="5485" width="30.42578125" bestFit="1" customWidth="1"/>
    <col min="5486" max="5486" width="35.28515625" bestFit="1" customWidth="1"/>
    <col min="5487" max="5487" width="23.85546875" bestFit="1" customWidth="1"/>
    <col min="5488" max="5488" width="30.140625" bestFit="1" customWidth="1"/>
    <col min="5489" max="5489" width="31" bestFit="1" customWidth="1"/>
    <col min="5490" max="5490" width="32.42578125" bestFit="1" customWidth="1"/>
    <col min="5491" max="5491" width="37.140625" bestFit="1" customWidth="1"/>
    <col min="5492" max="5492" width="35.7109375" bestFit="1" customWidth="1"/>
    <col min="5493" max="5493" width="39.7109375" bestFit="1" customWidth="1"/>
    <col min="5494" max="5494" width="33.7109375" bestFit="1" customWidth="1"/>
    <col min="5495" max="5495" width="29.28515625" bestFit="1" customWidth="1"/>
    <col min="5496" max="5496" width="33.140625" bestFit="1" customWidth="1"/>
    <col min="5497" max="5497" width="29" bestFit="1" customWidth="1"/>
    <col min="5498" max="5498" width="27.5703125" bestFit="1" customWidth="1"/>
    <col min="5499" max="5499" width="29.85546875" bestFit="1" customWidth="1"/>
    <col min="5500" max="5500" width="30.5703125" bestFit="1" customWidth="1"/>
    <col min="5501" max="5501" width="25.5703125" bestFit="1" customWidth="1"/>
    <col min="5502" max="5502" width="27.7109375" bestFit="1" customWidth="1"/>
    <col min="5503" max="5503" width="31.5703125" bestFit="1" customWidth="1"/>
    <col min="5504" max="5504" width="35.7109375" bestFit="1" customWidth="1"/>
    <col min="5505" max="5505" width="35.28515625" bestFit="1" customWidth="1"/>
    <col min="5506" max="5506" width="27.7109375" bestFit="1" customWidth="1"/>
    <col min="5507" max="5507" width="37.7109375" bestFit="1" customWidth="1"/>
    <col min="5508" max="5508" width="25.85546875" bestFit="1" customWidth="1"/>
    <col min="5509" max="5509" width="26.85546875" bestFit="1" customWidth="1"/>
    <col min="5510" max="5510" width="24.7109375" bestFit="1" customWidth="1"/>
    <col min="5511" max="5511" width="25.5703125" bestFit="1" customWidth="1"/>
    <col min="5512" max="5512" width="28.5703125" bestFit="1" customWidth="1"/>
    <col min="5513" max="5513" width="25.5703125" bestFit="1" customWidth="1"/>
    <col min="5514" max="5514" width="36.28515625" bestFit="1" customWidth="1"/>
    <col min="5515" max="5515" width="33.7109375" bestFit="1" customWidth="1"/>
    <col min="5516" max="5516" width="22.28515625" bestFit="1" customWidth="1"/>
    <col min="5517" max="5517" width="23.5703125" bestFit="1" customWidth="1"/>
    <col min="5518" max="5518" width="22.7109375" bestFit="1" customWidth="1"/>
    <col min="5519" max="5519" width="24.5703125" bestFit="1" customWidth="1"/>
    <col min="5520" max="5520" width="21.7109375" bestFit="1" customWidth="1"/>
    <col min="5521" max="5521" width="29.42578125" bestFit="1" customWidth="1"/>
    <col min="5522" max="5522" width="27.42578125" bestFit="1" customWidth="1"/>
    <col min="5523" max="5523" width="26.7109375" bestFit="1" customWidth="1"/>
    <col min="5524" max="5524" width="23.28515625" bestFit="1" customWidth="1"/>
    <col min="5525" max="5525" width="22" bestFit="1" customWidth="1"/>
    <col min="5526" max="5526" width="25.42578125" bestFit="1" customWidth="1"/>
    <col min="5527" max="5527" width="24.85546875" bestFit="1" customWidth="1"/>
    <col min="5528" max="5528" width="25.7109375" bestFit="1" customWidth="1"/>
    <col min="5529" max="5529" width="24.28515625" bestFit="1" customWidth="1"/>
    <col min="5530" max="5530" width="22.140625" bestFit="1" customWidth="1"/>
    <col min="5531" max="5531" width="32.85546875" bestFit="1" customWidth="1"/>
    <col min="5532" max="5532" width="31.28515625" bestFit="1" customWidth="1"/>
    <col min="5533" max="5533" width="24.42578125" bestFit="1" customWidth="1"/>
    <col min="5534" max="5534" width="28.5703125" bestFit="1" customWidth="1"/>
    <col min="5535" max="5535" width="30.42578125" bestFit="1" customWidth="1"/>
    <col min="5536" max="5536" width="21.42578125" bestFit="1" customWidth="1"/>
    <col min="5537" max="5537" width="25.7109375" bestFit="1" customWidth="1"/>
    <col min="5538" max="5538" width="24.42578125" bestFit="1" customWidth="1"/>
    <col min="5539" max="5539" width="21.5703125" bestFit="1" customWidth="1"/>
    <col min="5540" max="5540" width="25.140625" bestFit="1" customWidth="1"/>
    <col min="5541" max="5541" width="22.7109375" bestFit="1" customWidth="1"/>
    <col min="5542" max="5542" width="23.28515625" bestFit="1" customWidth="1"/>
    <col min="5543" max="5543" width="22.7109375" bestFit="1" customWidth="1"/>
    <col min="5544" max="5544" width="24.85546875" bestFit="1" customWidth="1"/>
    <col min="5545" max="5545" width="24.42578125" bestFit="1" customWidth="1"/>
    <col min="5546" max="5546" width="24.85546875" bestFit="1" customWidth="1"/>
    <col min="5547" max="5547" width="37" bestFit="1" customWidth="1"/>
    <col min="5548" max="5548" width="35.85546875" bestFit="1" customWidth="1"/>
    <col min="5549" max="5549" width="34.85546875" bestFit="1" customWidth="1"/>
    <col min="5550" max="5550" width="33.85546875" bestFit="1" customWidth="1"/>
    <col min="5551" max="5551" width="35.7109375" bestFit="1" customWidth="1"/>
    <col min="5552" max="5552" width="33.85546875" bestFit="1" customWidth="1"/>
    <col min="5553" max="5553" width="35.7109375" bestFit="1" customWidth="1"/>
    <col min="5554" max="5554" width="31.85546875" bestFit="1" customWidth="1"/>
    <col min="5555" max="5555" width="29.140625" bestFit="1" customWidth="1"/>
    <col min="5556" max="5556" width="31.5703125" bestFit="1" customWidth="1"/>
    <col min="5557" max="5557" width="29.7109375" bestFit="1" customWidth="1"/>
    <col min="5558" max="5558" width="37.140625" bestFit="1" customWidth="1"/>
    <col min="5559" max="5559" width="36.7109375" bestFit="1" customWidth="1"/>
    <col min="5560" max="5560" width="33.28515625" bestFit="1" customWidth="1"/>
    <col min="5561" max="5561" width="36.42578125" bestFit="1" customWidth="1"/>
    <col min="5562" max="5562" width="30.140625" bestFit="1" customWidth="1"/>
    <col min="5563" max="5563" width="35.85546875" bestFit="1" customWidth="1"/>
    <col min="5564" max="5564" width="37.140625" bestFit="1" customWidth="1"/>
    <col min="5565" max="5565" width="38.5703125" bestFit="1" customWidth="1"/>
    <col min="5566" max="5566" width="37.28515625" bestFit="1" customWidth="1"/>
    <col min="5567" max="5567" width="38.85546875" bestFit="1" customWidth="1"/>
    <col min="5568" max="5568" width="33.42578125" bestFit="1" customWidth="1"/>
    <col min="5569" max="5569" width="46.42578125" bestFit="1" customWidth="1"/>
    <col min="5570" max="5570" width="35.28515625" bestFit="1" customWidth="1"/>
    <col min="5571" max="5571" width="36.28515625" bestFit="1" customWidth="1"/>
    <col min="5572" max="5572" width="37.140625" bestFit="1" customWidth="1"/>
    <col min="5573" max="5573" width="35.85546875" bestFit="1" customWidth="1"/>
    <col min="5574" max="5574" width="37" bestFit="1" customWidth="1"/>
    <col min="5575" max="5575" width="32.28515625" bestFit="1" customWidth="1"/>
    <col min="5576" max="5576" width="31.85546875" bestFit="1" customWidth="1"/>
    <col min="5577" max="5577" width="34.85546875" bestFit="1" customWidth="1"/>
    <col min="5578" max="5578" width="23.28515625" bestFit="1" customWidth="1"/>
    <col min="5579" max="5579" width="27.28515625" bestFit="1" customWidth="1"/>
    <col min="5580" max="5580" width="24.140625" bestFit="1" customWidth="1"/>
    <col min="5581" max="5581" width="23" bestFit="1" customWidth="1"/>
    <col min="5582" max="5582" width="37.140625" bestFit="1" customWidth="1"/>
    <col min="5583" max="5583" width="27.5703125" bestFit="1" customWidth="1"/>
    <col min="5584" max="5584" width="23.7109375" bestFit="1" customWidth="1"/>
    <col min="5585" max="5585" width="26.140625" bestFit="1" customWidth="1"/>
    <col min="5586" max="5586" width="25.42578125" bestFit="1" customWidth="1"/>
    <col min="5587" max="5587" width="34" bestFit="1" customWidth="1"/>
    <col min="5588" max="5588" width="23.7109375" bestFit="1" customWidth="1"/>
    <col min="5589" max="5589" width="32.28515625" bestFit="1" customWidth="1"/>
    <col min="5590" max="5590" width="24.5703125" bestFit="1" customWidth="1"/>
    <col min="5591" max="5591" width="28.5703125" bestFit="1" customWidth="1"/>
    <col min="5592" max="5592" width="35.42578125" bestFit="1" customWidth="1"/>
    <col min="5593" max="5593" width="22.42578125" bestFit="1" customWidth="1"/>
    <col min="5594" max="5594" width="28.85546875" bestFit="1" customWidth="1"/>
    <col min="5595" max="5595" width="21.5703125" bestFit="1" customWidth="1"/>
    <col min="5596" max="5596" width="23.5703125" bestFit="1" customWidth="1"/>
    <col min="5597" max="5597" width="28" bestFit="1" customWidth="1"/>
    <col min="5598" max="5598" width="26.42578125" bestFit="1" customWidth="1"/>
    <col min="5599" max="5599" width="27.42578125" bestFit="1" customWidth="1"/>
    <col min="5600" max="5600" width="34.28515625" bestFit="1" customWidth="1"/>
    <col min="5601" max="5601" width="30.42578125" bestFit="1" customWidth="1"/>
    <col min="5602" max="5602" width="24" bestFit="1" customWidth="1"/>
    <col min="5603" max="5603" width="22" bestFit="1" customWidth="1"/>
    <col min="5604" max="5604" width="30.28515625" bestFit="1" customWidth="1"/>
    <col min="5605" max="5605" width="24.28515625" bestFit="1" customWidth="1"/>
    <col min="5606" max="5606" width="37" bestFit="1" customWidth="1"/>
    <col min="5607" max="5607" width="26.7109375" bestFit="1" customWidth="1"/>
    <col min="5608" max="5608" width="24.140625" bestFit="1" customWidth="1"/>
    <col min="5609" max="5609" width="23.42578125" bestFit="1" customWidth="1"/>
    <col min="5610" max="5610" width="27" bestFit="1" customWidth="1"/>
    <col min="5611" max="5611" width="25" bestFit="1" customWidth="1"/>
    <col min="5612" max="5612" width="36.85546875" bestFit="1" customWidth="1"/>
    <col min="5613" max="5613" width="23.85546875" bestFit="1" customWidth="1"/>
    <col min="5614" max="5614" width="25.28515625" bestFit="1" customWidth="1"/>
    <col min="5615" max="5615" width="25.140625" bestFit="1" customWidth="1"/>
    <col min="5616" max="5616" width="20.85546875" bestFit="1" customWidth="1"/>
    <col min="5617" max="5617" width="33.42578125" bestFit="1" customWidth="1"/>
    <col min="5618" max="5618" width="32.42578125" bestFit="1" customWidth="1"/>
    <col min="5619" max="5619" width="37.5703125" bestFit="1" customWidth="1"/>
    <col min="5620" max="5620" width="28.7109375" bestFit="1" customWidth="1"/>
    <col min="5621" max="5621" width="24.5703125" bestFit="1" customWidth="1"/>
    <col min="5622" max="5622" width="36.42578125" bestFit="1" customWidth="1"/>
    <col min="5623" max="5623" width="24" bestFit="1" customWidth="1"/>
    <col min="5624" max="5624" width="37.42578125" bestFit="1" customWidth="1"/>
    <col min="5625" max="5625" width="22.140625" bestFit="1" customWidth="1"/>
    <col min="5626" max="5626" width="27.140625" bestFit="1" customWidth="1"/>
    <col min="5627" max="5627" width="28.42578125" bestFit="1" customWidth="1"/>
    <col min="5628" max="5628" width="25.42578125" bestFit="1" customWidth="1"/>
    <col min="5629" max="5629" width="24.7109375" bestFit="1" customWidth="1"/>
    <col min="5630" max="5630" width="36" bestFit="1" customWidth="1"/>
    <col min="5631" max="5631" width="35.42578125" bestFit="1" customWidth="1"/>
    <col min="5632" max="5632" width="28" bestFit="1" customWidth="1"/>
    <col min="5633" max="5633" width="26.85546875" bestFit="1" customWidth="1"/>
    <col min="5634" max="5634" width="24.85546875" bestFit="1" customWidth="1"/>
    <col min="5635" max="5635" width="25" bestFit="1" customWidth="1"/>
    <col min="5636" max="5636" width="25.5703125" bestFit="1" customWidth="1"/>
    <col min="5637" max="5637" width="34.140625" bestFit="1" customWidth="1"/>
    <col min="5638" max="5638" width="29.140625" bestFit="1" customWidth="1"/>
    <col min="5639" max="5639" width="36.140625" bestFit="1" customWidth="1"/>
    <col min="5640" max="5640" width="22.28515625" bestFit="1" customWidth="1"/>
    <col min="5641" max="5641" width="22.140625" bestFit="1" customWidth="1"/>
    <col min="5642" max="5642" width="24.140625" bestFit="1" customWidth="1"/>
    <col min="5643" max="5643" width="24.28515625" bestFit="1" customWidth="1"/>
    <col min="5644" max="5644" width="34.28515625" bestFit="1" customWidth="1"/>
    <col min="5645" max="5645" width="22.85546875" bestFit="1" customWidth="1"/>
    <col min="5646" max="5646" width="24.85546875" bestFit="1" customWidth="1"/>
    <col min="5647" max="5647" width="21.7109375" bestFit="1" customWidth="1"/>
    <col min="5648" max="5648" width="26.7109375" bestFit="1" customWidth="1"/>
    <col min="5649" max="5649" width="25.7109375" bestFit="1" customWidth="1"/>
    <col min="5650" max="5650" width="21.5703125" bestFit="1" customWidth="1"/>
    <col min="5651" max="5651" width="22.7109375" bestFit="1" customWidth="1"/>
    <col min="5652" max="5652" width="34.5703125" bestFit="1" customWidth="1"/>
    <col min="5653" max="5653" width="33.85546875" bestFit="1" customWidth="1"/>
    <col min="5654" max="5654" width="23.42578125" bestFit="1" customWidth="1"/>
    <col min="5655" max="5655" width="25.85546875" bestFit="1" customWidth="1"/>
    <col min="5656" max="5656" width="23.140625" bestFit="1" customWidth="1"/>
    <col min="5657" max="5657" width="24.5703125" bestFit="1" customWidth="1"/>
    <col min="5658" max="5658" width="25" bestFit="1" customWidth="1"/>
    <col min="5659" max="5659" width="35.42578125" bestFit="1" customWidth="1"/>
    <col min="5660" max="5660" width="35.7109375" bestFit="1" customWidth="1"/>
    <col min="5661" max="5661" width="34.42578125" bestFit="1" customWidth="1"/>
    <col min="5662" max="5662" width="34.85546875" bestFit="1" customWidth="1"/>
    <col min="5663" max="5663" width="25.140625" bestFit="1" customWidth="1"/>
    <col min="5664" max="5664" width="26" bestFit="1" customWidth="1"/>
    <col min="5665" max="5665" width="25.5703125" bestFit="1" customWidth="1"/>
    <col min="5666" max="5666" width="33.42578125" bestFit="1" customWidth="1"/>
    <col min="5667" max="5667" width="24.85546875" bestFit="1" customWidth="1"/>
    <col min="5668" max="5668" width="36.85546875" bestFit="1" customWidth="1"/>
    <col min="5669" max="5669" width="21.42578125" bestFit="1" customWidth="1"/>
    <col min="5670" max="5670" width="26.5703125" bestFit="1" customWidth="1"/>
    <col min="5671" max="5671" width="35.140625" bestFit="1" customWidth="1"/>
    <col min="5672" max="5672" width="33.85546875" bestFit="1" customWidth="1"/>
    <col min="5673" max="5673" width="33.28515625" bestFit="1" customWidth="1"/>
    <col min="5674" max="5674" width="31.85546875" bestFit="1" customWidth="1"/>
    <col min="5675" max="5675" width="34" bestFit="1" customWidth="1"/>
    <col min="5676" max="5676" width="26.7109375" bestFit="1" customWidth="1"/>
    <col min="5677" max="5677" width="23.42578125" bestFit="1" customWidth="1"/>
    <col min="5678" max="5678" width="26.7109375" bestFit="1" customWidth="1"/>
    <col min="5679" max="5679" width="23.42578125" bestFit="1" customWidth="1"/>
    <col min="5680" max="5680" width="40.28515625" bestFit="1" customWidth="1"/>
    <col min="5681" max="5681" width="21.5703125" bestFit="1" customWidth="1"/>
    <col min="5682" max="5682" width="22.140625" bestFit="1" customWidth="1"/>
    <col min="5683" max="5683" width="21.7109375" bestFit="1" customWidth="1"/>
    <col min="5684" max="5684" width="34.5703125" bestFit="1" customWidth="1"/>
    <col min="5685" max="5685" width="31.5703125" bestFit="1" customWidth="1"/>
    <col min="5686" max="5686" width="23.85546875" bestFit="1" customWidth="1"/>
    <col min="5687" max="5687" width="25.7109375" bestFit="1" customWidth="1"/>
    <col min="5688" max="5688" width="27.7109375" bestFit="1" customWidth="1"/>
    <col min="5689" max="5689" width="24.42578125" bestFit="1" customWidth="1"/>
    <col min="5690" max="5690" width="27.5703125" bestFit="1" customWidth="1"/>
    <col min="5691" max="5691" width="26.7109375" bestFit="1" customWidth="1"/>
    <col min="5692" max="5692" width="26.85546875" bestFit="1" customWidth="1"/>
    <col min="5693" max="5693" width="26.7109375" bestFit="1" customWidth="1"/>
    <col min="5694" max="5694" width="34.140625" bestFit="1" customWidth="1"/>
    <col min="5695" max="5695" width="36.7109375" bestFit="1" customWidth="1"/>
    <col min="5696" max="5696" width="33" bestFit="1" customWidth="1"/>
    <col min="5697" max="5697" width="32.140625" bestFit="1" customWidth="1"/>
    <col min="5698" max="5698" width="32.28515625" bestFit="1" customWidth="1"/>
    <col min="5699" max="5699" width="27.28515625" bestFit="1" customWidth="1"/>
    <col min="5700" max="5700" width="26.7109375" bestFit="1" customWidth="1"/>
    <col min="5701" max="5701" width="23.42578125" bestFit="1" customWidth="1"/>
    <col min="5702" max="5702" width="32.5703125" bestFit="1" customWidth="1"/>
    <col min="5703" max="5703" width="31.7109375" bestFit="1" customWidth="1"/>
    <col min="5704" max="5704" width="32.85546875" bestFit="1" customWidth="1"/>
    <col min="5705" max="5705" width="31.85546875" bestFit="1" customWidth="1"/>
    <col min="5706" max="5706" width="32.7109375" bestFit="1" customWidth="1"/>
    <col min="5707" max="5707" width="34.5703125" bestFit="1" customWidth="1"/>
    <col min="5708" max="5708" width="30.85546875" bestFit="1" customWidth="1"/>
    <col min="5709" max="5709" width="26.85546875" bestFit="1" customWidth="1"/>
    <col min="5710" max="5710" width="22.85546875" bestFit="1" customWidth="1"/>
    <col min="5711" max="5711" width="21.28515625" bestFit="1" customWidth="1"/>
    <col min="5712" max="5712" width="22.7109375" bestFit="1" customWidth="1"/>
    <col min="5713" max="5713" width="32" bestFit="1" customWidth="1"/>
    <col min="5714" max="5714" width="22.28515625" bestFit="1" customWidth="1"/>
    <col min="5715" max="5715" width="30.42578125" bestFit="1" customWidth="1"/>
    <col min="5716" max="5716" width="23.5703125" bestFit="1" customWidth="1"/>
    <col min="5717" max="5717" width="32" bestFit="1" customWidth="1"/>
    <col min="5718" max="5718" width="21" bestFit="1" customWidth="1"/>
    <col min="5719" max="5719" width="29.140625" bestFit="1" customWidth="1"/>
    <col min="5720" max="5720" width="35.42578125" bestFit="1" customWidth="1"/>
    <col min="5721" max="5721" width="30.42578125" bestFit="1" customWidth="1"/>
    <col min="5722" max="5722" width="39.85546875" bestFit="1" customWidth="1"/>
    <col min="5723" max="5723" width="29.28515625" bestFit="1" customWidth="1"/>
    <col min="5724" max="5724" width="21.85546875" bestFit="1" customWidth="1"/>
    <col min="5725" max="5725" width="26.42578125" bestFit="1" customWidth="1"/>
    <col min="5726" max="5726" width="36.85546875" bestFit="1" customWidth="1"/>
    <col min="5727" max="5727" width="24.28515625" bestFit="1" customWidth="1"/>
    <col min="5728" max="5728" width="23.140625" bestFit="1" customWidth="1"/>
    <col min="5729" max="5729" width="31.7109375" bestFit="1" customWidth="1"/>
    <col min="5730" max="5730" width="31" bestFit="1" customWidth="1"/>
    <col min="5731" max="5731" width="31.85546875" bestFit="1" customWidth="1"/>
    <col min="5732" max="5732" width="25.140625" bestFit="1" customWidth="1"/>
    <col min="5733" max="5734" width="21.5703125" bestFit="1" customWidth="1"/>
    <col min="5735" max="5735" width="24.85546875" bestFit="1" customWidth="1"/>
    <col min="5736" max="5736" width="25.140625" bestFit="1" customWidth="1"/>
    <col min="5737" max="5737" width="35.5703125" bestFit="1" customWidth="1"/>
    <col min="5738" max="5738" width="22.85546875" bestFit="1" customWidth="1"/>
    <col min="5739" max="5739" width="20.7109375" bestFit="1" customWidth="1"/>
    <col min="5740" max="5740" width="21.85546875" bestFit="1" customWidth="1"/>
    <col min="5741" max="5741" width="31.85546875" bestFit="1" customWidth="1"/>
    <col min="5742" max="5742" width="32.140625" bestFit="1" customWidth="1"/>
    <col min="5743" max="5743" width="24.42578125" bestFit="1" customWidth="1"/>
    <col min="5744" max="5744" width="25.5703125" bestFit="1" customWidth="1"/>
    <col min="5745" max="5745" width="22.28515625" bestFit="1" customWidth="1"/>
    <col min="5746" max="5746" width="24.140625" bestFit="1" customWidth="1"/>
    <col min="5747" max="5747" width="21.7109375" bestFit="1" customWidth="1"/>
    <col min="5748" max="5748" width="31.7109375" bestFit="1" customWidth="1"/>
    <col min="5749" max="5749" width="27.28515625" bestFit="1" customWidth="1"/>
    <col min="5750" max="5750" width="25" bestFit="1" customWidth="1"/>
    <col min="5751" max="5751" width="28.42578125" bestFit="1" customWidth="1"/>
    <col min="5752" max="5752" width="25.7109375" bestFit="1" customWidth="1"/>
    <col min="5753" max="5753" width="36.28515625" bestFit="1" customWidth="1"/>
    <col min="5754" max="5754" width="24.85546875" bestFit="1" customWidth="1"/>
    <col min="5755" max="5755" width="24.42578125" bestFit="1" customWidth="1"/>
    <col min="5756" max="5756" width="33.7109375" bestFit="1" customWidth="1"/>
    <col min="5757" max="5757" width="32.28515625" bestFit="1" customWidth="1"/>
    <col min="5758" max="5758" width="20.28515625" bestFit="1" customWidth="1"/>
    <col min="5759" max="5759" width="23" bestFit="1" customWidth="1"/>
    <col min="5760" max="5760" width="33.42578125" bestFit="1" customWidth="1"/>
    <col min="5761" max="5761" width="25" bestFit="1" customWidth="1"/>
    <col min="5762" max="5762" width="26.140625" bestFit="1" customWidth="1"/>
    <col min="5763" max="5763" width="24.42578125" bestFit="1" customWidth="1"/>
    <col min="5764" max="5764" width="34.28515625" bestFit="1" customWidth="1"/>
    <col min="5765" max="5765" width="33.85546875" bestFit="1" customWidth="1"/>
    <col min="5766" max="5766" width="35.140625" bestFit="1" customWidth="1"/>
    <col min="5767" max="5767" width="35.85546875" bestFit="1" customWidth="1"/>
    <col min="5768" max="5768" width="41.42578125" bestFit="1" customWidth="1"/>
    <col min="5769" max="5769" width="36" bestFit="1" customWidth="1"/>
    <col min="5770" max="5770" width="24.5703125" bestFit="1" customWidth="1"/>
    <col min="5771" max="5771" width="35" bestFit="1" customWidth="1"/>
    <col min="5772" max="5772" width="34.140625" bestFit="1" customWidth="1"/>
    <col min="5773" max="5773" width="33.42578125" bestFit="1" customWidth="1"/>
    <col min="5774" max="5774" width="27.28515625" bestFit="1" customWidth="1"/>
    <col min="5775" max="5775" width="29.140625" bestFit="1" customWidth="1"/>
    <col min="5776" max="5776" width="31.85546875" bestFit="1" customWidth="1"/>
    <col min="5777" max="5777" width="27.7109375" bestFit="1" customWidth="1"/>
    <col min="5778" max="5778" width="23.28515625" bestFit="1" customWidth="1"/>
    <col min="5779" max="5779" width="33.85546875" bestFit="1" customWidth="1"/>
    <col min="5780" max="5780" width="34.7109375" bestFit="1" customWidth="1"/>
    <col min="5781" max="5781" width="33.5703125" bestFit="1" customWidth="1"/>
    <col min="5782" max="5782" width="24.5703125" bestFit="1" customWidth="1"/>
    <col min="5783" max="5783" width="34.7109375" bestFit="1" customWidth="1"/>
    <col min="5784" max="5784" width="35.85546875" bestFit="1" customWidth="1"/>
    <col min="5785" max="5785" width="36.7109375" bestFit="1" customWidth="1"/>
    <col min="5786" max="5786" width="28.85546875" bestFit="1" customWidth="1"/>
    <col min="5787" max="5787" width="31.28515625" bestFit="1" customWidth="1"/>
    <col min="5788" max="5788" width="27.7109375" bestFit="1" customWidth="1"/>
    <col min="5789" max="5789" width="24.42578125" bestFit="1" customWidth="1"/>
    <col min="5790" max="5790" width="24.140625" bestFit="1" customWidth="1"/>
    <col min="5791" max="5791" width="24.7109375" bestFit="1" customWidth="1"/>
    <col min="5792" max="5793" width="24.85546875" bestFit="1" customWidth="1"/>
    <col min="5794" max="5794" width="32.7109375" bestFit="1" customWidth="1"/>
    <col min="5795" max="5795" width="20.7109375" bestFit="1" customWidth="1"/>
    <col min="5796" max="5796" width="23.5703125" bestFit="1" customWidth="1"/>
    <col min="5797" max="5797" width="21.85546875" bestFit="1" customWidth="1"/>
    <col min="5798" max="5798" width="28" bestFit="1" customWidth="1"/>
    <col min="5799" max="5799" width="22.7109375" bestFit="1" customWidth="1"/>
    <col min="5800" max="5800" width="27" bestFit="1" customWidth="1"/>
    <col min="5801" max="5801" width="28.5703125" bestFit="1" customWidth="1"/>
    <col min="5802" max="5802" width="37.28515625" bestFit="1" customWidth="1"/>
    <col min="5803" max="5803" width="27.7109375" bestFit="1" customWidth="1"/>
    <col min="5804" max="5804" width="25.28515625" bestFit="1" customWidth="1"/>
    <col min="5805" max="5805" width="27.5703125" bestFit="1" customWidth="1"/>
    <col min="5806" max="5806" width="27.28515625" bestFit="1" customWidth="1"/>
    <col min="5807" max="5807" width="32.140625" bestFit="1" customWidth="1"/>
    <col min="5808" max="5808" width="22.7109375" bestFit="1" customWidth="1"/>
    <col min="5809" max="5809" width="28.42578125" bestFit="1" customWidth="1"/>
    <col min="5810" max="5810" width="38.140625" bestFit="1" customWidth="1"/>
    <col min="5811" max="5811" width="32.42578125" bestFit="1" customWidth="1"/>
    <col min="5812" max="5812" width="25.5703125" bestFit="1" customWidth="1"/>
    <col min="5813" max="5813" width="34.85546875" bestFit="1" customWidth="1"/>
    <col min="5814" max="5814" width="24.28515625" bestFit="1" customWidth="1"/>
    <col min="5815" max="5815" width="24.7109375" bestFit="1" customWidth="1"/>
    <col min="5816" max="5816" width="26.42578125" bestFit="1" customWidth="1"/>
    <col min="5817" max="5817" width="22.28515625" bestFit="1" customWidth="1"/>
    <col min="5818" max="5818" width="39" bestFit="1" customWidth="1"/>
    <col min="5819" max="5819" width="23.42578125" bestFit="1" customWidth="1"/>
    <col min="5820" max="5820" width="24.5703125" bestFit="1" customWidth="1"/>
    <col min="5821" max="5821" width="21" bestFit="1" customWidth="1"/>
    <col min="5822" max="5822" width="31.28515625" bestFit="1" customWidth="1"/>
    <col min="5823" max="5823" width="23.28515625" bestFit="1" customWidth="1"/>
    <col min="5824" max="5824" width="23.85546875" bestFit="1" customWidth="1"/>
    <col min="5825" max="5825" width="26.140625" bestFit="1" customWidth="1"/>
    <col min="5826" max="5826" width="24.140625" bestFit="1" customWidth="1"/>
    <col min="5827" max="5827" width="24.28515625" bestFit="1" customWidth="1"/>
    <col min="5828" max="5828" width="37" bestFit="1" customWidth="1"/>
    <col min="5829" max="5829" width="34.140625" bestFit="1" customWidth="1"/>
    <col min="5830" max="5830" width="35.7109375" bestFit="1" customWidth="1"/>
    <col min="5831" max="5831" width="35.85546875" bestFit="1" customWidth="1"/>
    <col min="5832" max="5832" width="40.28515625" bestFit="1" customWidth="1"/>
    <col min="5833" max="5833" width="22.7109375" bestFit="1" customWidth="1"/>
    <col min="5834" max="5834" width="23.5703125" bestFit="1" customWidth="1"/>
    <col min="5835" max="5835" width="23.85546875" bestFit="1" customWidth="1"/>
    <col min="5836" max="5836" width="21" bestFit="1" customWidth="1"/>
    <col min="5837" max="5837" width="35.140625" bestFit="1" customWidth="1"/>
    <col min="5838" max="5838" width="22.140625" bestFit="1" customWidth="1"/>
    <col min="5839" max="5839" width="24.7109375" bestFit="1" customWidth="1"/>
    <col min="5840" max="5840" width="36" bestFit="1" customWidth="1"/>
    <col min="5841" max="5841" width="33" bestFit="1" customWidth="1"/>
    <col min="5842" max="5842" width="22.28515625" bestFit="1" customWidth="1"/>
    <col min="5843" max="5843" width="24.85546875" bestFit="1" customWidth="1"/>
    <col min="5844" max="5844" width="23" bestFit="1" customWidth="1"/>
    <col min="5845" max="5845" width="35" bestFit="1" customWidth="1"/>
    <col min="5846" max="5846" width="25.28515625" bestFit="1" customWidth="1"/>
    <col min="5847" max="5847" width="22.7109375" bestFit="1" customWidth="1"/>
    <col min="5848" max="5848" width="30.5703125" bestFit="1" customWidth="1"/>
    <col min="5849" max="5849" width="33.28515625" bestFit="1" customWidth="1"/>
    <col min="5850" max="5850" width="23.5703125" bestFit="1" customWidth="1"/>
    <col min="5851" max="5851" width="23.28515625" bestFit="1" customWidth="1"/>
    <col min="5852" max="5852" width="23.42578125" bestFit="1" customWidth="1"/>
    <col min="5853" max="5853" width="22.140625" bestFit="1" customWidth="1"/>
    <col min="5854" max="5854" width="24" bestFit="1" customWidth="1"/>
    <col min="5855" max="5855" width="23.85546875" bestFit="1" customWidth="1"/>
    <col min="5856" max="5856" width="22.140625" bestFit="1" customWidth="1"/>
    <col min="5857" max="5857" width="27.7109375" bestFit="1" customWidth="1"/>
    <col min="5858" max="5858" width="20.140625" bestFit="1" customWidth="1"/>
    <col min="5859" max="5859" width="21.28515625" bestFit="1" customWidth="1"/>
    <col min="5860" max="5860" width="24.7109375" bestFit="1" customWidth="1"/>
    <col min="5861" max="5861" width="23.28515625" bestFit="1" customWidth="1"/>
    <col min="5862" max="5862" width="24.140625" bestFit="1" customWidth="1"/>
    <col min="5863" max="5863" width="27" bestFit="1" customWidth="1"/>
    <col min="5864" max="5864" width="23.85546875" bestFit="1" customWidth="1"/>
    <col min="5865" max="5865" width="24" bestFit="1" customWidth="1"/>
    <col min="5866" max="5866" width="26.140625" bestFit="1" customWidth="1"/>
    <col min="5867" max="5867" width="32" bestFit="1" customWidth="1"/>
    <col min="5868" max="5868" width="24.5703125" bestFit="1" customWidth="1"/>
    <col min="5869" max="5869" width="25.7109375" bestFit="1" customWidth="1"/>
    <col min="5870" max="5870" width="27.42578125" bestFit="1" customWidth="1"/>
    <col min="5871" max="5871" width="21.28515625" bestFit="1" customWidth="1"/>
    <col min="5872" max="5872" width="23.42578125" bestFit="1" customWidth="1"/>
    <col min="5873" max="5873" width="24.28515625" bestFit="1" customWidth="1"/>
    <col min="5874" max="5874" width="32.28515625" bestFit="1" customWidth="1"/>
    <col min="5875" max="5875" width="35.42578125" bestFit="1" customWidth="1"/>
    <col min="5876" max="5876" width="32" bestFit="1" customWidth="1"/>
    <col min="5877" max="5877" width="22" bestFit="1" customWidth="1"/>
    <col min="5878" max="5878" width="21.85546875" bestFit="1" customWidth="1"/>
    <col min="5879" max="5879" width="27" bestFit="1" customWidth="1"/>
    <col min="5880" max="5880" width="31.28515625" bestFit="1" customWidth="1"/>
    <col min="5881" max="5881" width="24.5703125" bestFit="1" customWidth="1"/>
    <col min="5882" max="5882" width="26.140625" bestFit="1" customWidth="1"/>
    <col min="5883" max="5883" width="22.5703125" bestFit="1" customWidth="1"/>
    <col min="5884" max="5884" width="25" bestFit="1" customWidth="1"/>
    <col min="5885" max="5885" width="26.5703125" bestFit="1" customWidth="1"/>
    <col min="5886" max="5886" width="21.42578125" bestFit="1" customWidth="1"/>
    <col min="5887" max="5887" width="23.42578125" bestFit="1" customWidth="1"/>
    <col min="5888" max="5888" width="21.5703125" bestFit="1" customWidth="1"/>
    <col min="5889" max="5889" width="26.5703125" bestFit="1" customWidth="1"/>
    <col min="5890" max="5890" width="26.7109375" bestFit="1" customWidth="1"/>
    <col min="5891" max="5891" width="31.140625" bestFit="1" customWidth="1"/>
    <col min="5892" max="5892" width="35.28515625" bestFit="1" customWidth="1"/>
    <col min="5893" max="5893" width="30.7109375" bestFit="1" customWidth="1"/>
    <col min="5894" max="5894" width="21.7109375" bestFit="1" customWidth="1"/>
    <col min="5895" max="5895" width="33.85546875" bestFit="1" customWidth="1"/>
    <col min="5896" max="5896" width="25.7109375" bestFit="1" customWidth="1"/>
    <col min="5897" max="5897" width="24" bestFit="1" customWidth="1"/>
    <col min="5898" max="5898" width="33.42578125" bestFit="1" customWidth="1"/>
    <col min="5899" max="5899" width="25.140625" bestFit="1" customWidth="1"/>
    <col min="5900" max="5900" width="22.85546875" bestFit="1" customWidth="1"/>
    <col min="5901" max="5901" width="23.28515625" bestFit="1" customWidth="1"/>
    <col min="5902" max="5902" width="23.140625" bestFit="1" customWidth="1"/>
    <col min="5903" max="5903" width="25" bestFit="1" customWidth="1"/>
    <col min="5904" max="5904" width="22.5703125" bestFit="1" customWidth="1"/>
    <col min="5905" max="5905" width="30.7109375" bestFit="1" customWidth="1"/>
    <col min="5906" max="5906" width="23.28515625" bestFit="1" customWidth="1"/>
    <col min="5907" max="5907" width="31.140625" bestFit="1" customWidth="1"/>
    <col min="5908" max="5908" width="23.28515625" bestFit="1" customWidth="1"/>
    <col min="5909" max="5909" width="34.7109375" bestFit="1" customWidth="1"/>
    <col min="5910" max="5910" width="34.28515625" bestFit="1" customWidth="1"/>
    <col min="5911" max="5911" width="35.42578125" bestFit="1" customWidth="1"/>
    <col min="5912" max="5912" width="27.5703125" bestFit="1" customWidth="1"/>
    <col min="5913" max="5913" width="34.7109375" bestFit="1" customWidth="1"/>
    <col min="5914" max="5914" width="23.28515625" bestFit="1" customWidth="1"/>
    <col min="5915" max="5915" width="33.5703125" bestFit="1" customWidth="1"/>
    <col min="5916" max="5916" width="25.5703125" bestFit="1" customWidth="1"/>
    <col min="5917" max="5917" width="30.28515625" bestFit="1" customWidth="1"/>
    <col min="5918" max="5918" width="24.85546875" bestFit="1" customWidth="1"/>
    <col min="5919" max="5919" width="24.28515625" bestFit="1" customWidth="1"/>
    <col min="5920" max="5920" width="23.85546875" bestFit="1" customWidth="1"/>
    <col min="5921" max="5921" width="26" bestFit="1" customWidth="1"/>
    <col min="5922" max="5922" width="23.7109375" bestFit="1" customWidth="1"/>
    <col min="5923" max="5923" width="24.42578125" bestFit="1" customWidth="1"/>
    <col min="5924" max="5924" width="22" bestFit="1" customWidth="1"/>
    <col min="5925" max="5925" width="20.28515625" bestFit="1" customWidth="1"/>
    <col min="5926" max="5926" width="24.140625" bestFit="1" customWidth="1"/>
    <col min="5927" max="5927" width="27.85546875" bestFit="1" customWidth="1"/>
    <col min="5928" max="5928" width="25.42578125" bestFit="1" customWidth="1"/>
    <col min="5929" max="5929" width="36.42578125" bestFit="1" customWidth="1"/>
    <col min="5930" max="5930" width="25.7109375" bestFit="1" customWidth="1"/>
    <col min="5931" max="5931" width="34.140625" bestFit="1" customWidth="1"/>
    <col min="5932" max="5932" width="33.7109375" bestFit="1" customWidth="1"/>
    <col min="5933" max="5933" width="38.7109375" bestFit="1" customWidth="1"/>
    <col min="5934" max="5934" width="37.7109375" bestFit="1" customWidth="1"/>
    <col min="5935" max="5935" width="36.7109375" bestFit="1" customWidth="1"/>
    <col min="5936" max="5936" width="28.7109375" bestFit="1" customWidth="1"/>
    <col min="5937" max="5937" width="27" bestFit="1" customWidth="1"/>
    <col min="5938" max="5938" width="24.7109375" bestFit="1" customWidth="1"/>
    <col min="5939" max="5939" width="33.85546875" bestFit="1" customWidth="1"/>
    <col min="5940" max="5940" width="22.85546875" bestFit="1" customWidth="1"/>
    <col min="5941" max="5941" width="34.28515625" bestFit="1" customWidth="1"/>
    <col min="5942" max="5942" width="31.140625" bestFit="1" customWidth="1"/>
    <col min="5943" max="5943" width="26.7109375" bestFit="1" customWidth="1"/>
    <col min="5944" max="5944" width="36.28515625" bestFit="1" customWidth="1"/>
    <col min="5945" max="5945" width="35.140625" bestFit="1" customWidth="1"/>
    <col min="5946" max="5946" width="27.5703125" bestFit="1" customWidth="1"/>
    <col min="5947" max="5947" width="39.42578125" bestFit="1" customWidth="1"/>
    <col min="5948" max="5948" width="35.7109375" bestFit="1" customWidth="1"/>
    <col min="5949" max="5949" width="26.7109375" bestFit="1" customWidth="1"/>
    <col min="5950" max="5950" width="39.42578125" bestFit="1" customWidth="1"/>
    <col min="5951" max="5951" width="40" bestFit="1" customWidth="1"/>
    <col min="5952" max="5952" width="34.28515625" bestFit="1" customWidth="1"/>
    <col min="5953" max="5953" width="35.140625" bestFit="1" customWidth="1"/>
    <col min="5954" max="5954" width="41" bestFit="1" customWidth="1"/>
    <col min="5955" max="5955" width="27.85546875" bestFit="1" customWidth="1"/>
    <col min="5956" max="5956" width="30.140625" bestFit="1" customWidth="1"/>
    <col min="5957" max="5957" width="38.140625" bestFit="1" customWidth="1"/>
    <col min="5958" max="5958" width="40.42578125" bestFit="1" customWidth="1"/>
    <col min="5959" max="5959" width="40.28515625" bestFit="1" customWidth="1"/>
    <col min="5960" max="5960" width="44" bestFit="1" customWidth="1"/>
    <col min="5961" max="5961" width="40.140625" bestFit="1" customWidth="1"/>
    <col min="5962" max="5962" width="40.5703125" bestFit="1" customWidth="1"/>
    <col min="5963" max="5963" width="34.7109375" bestFit="1" customWidth="1"/>
    <col min="5964" max="5964" width="38.140625" bestFit="1" customWidth="1"/>
    <col min="5965" max="5965" width="36.7109375" bestFit="1" customWidth="1"/>
    <col min="5966" max="5966" width="37.85546875" bestFit="1" customWidth="1"/>
    <col min="5967" max="5967" width="36.140625" bestFit="1" customWidth="1"/>
    <col min="5968" max="5968" width="35.42578125" bestFit="1" customWidth="1"/>
    <col min="5969" max="5969" width="29.5703125" bestFit="1" customWidth="1"/>
    <col min="5970" max="5970" width="37.85546875" bestFit="1" customWidth="1"/>
    <col min="5971" max="5971" width="38.42578125" bestFit="1" customWidth="1"/>
    <col min="5972" max="5972" width="41.42578125" bestFit="1" customWidth="1"/>
    <col min="5973" max="5973" width="40.140625" bestFit="1" customWidth="1"/>
    <col min="5974" max="5974" width="40.5703125" bestFit="1" customWidth="1"/>
    <col min="5975" max="5975" width="42.85546875" bestFit="1" customWidth="1"/>
    <col min="5976" max="5976" width="38.5703125" bestFit="1" customWidth="1"/>
    <col min="5977" max="5977" width="39" bestFit="1" customWidth="1"/>
    <col min="5978" max="5978" width="34.7109375" bestFit="1" customWidth="1"/>
    <col min="5979" max="5979" width="28.5703125" bestFit="1" customWidth="1"/>
    <col min="5980" max="5980" width="38.140625" bestFit="1" customWidth="1"/>
    <col min="5981" max="5981" width="38.42578125" bestFit="1" customWidth="1"/>
    <col min="5982" max="5982" width="36.140625" bestFit="1" customWidth="1"/>
    <col min="5983" max="5983" width="39.140625" bestFit="1" customWidth="1"/>
    <col min="5984" max="5984" width="38.42578125" bestFit="1" customWidth="1"/>
    <col min="5985" max="5985" width="39.5703125" bestFit="1" customWidth="1"/>
    <col min="5986" max="5986" width="37.140625" bestFit="1" customWidth="1"/>
    <col min="5987" max="5987" width="36.28515625" bestFit="1" customWidth="1"/>
    <col min="5988" max="5988" width="27" bestFit="1" customWidth="1"/>
    <col min="5989" max="5989" width="36.42578125" bestFit="1" customWidth="1"/>
    <col min="5990" max="5990" width="41.140625" bestFit="1" customWidth="1"/>
    <col min="5991" max="5991" width="29.28515625" bestFit="1" customWidth="1"/>
    <col min="5992" max="5992" width="40" bestFit="1" customWidth="1"/>
    <col min="5993" max="5993" width="29.42578125" bestFit="1" customWidth="1"/>
    <col min="5994" max="5994" width="38" bestFit="1" customWidth="1"/>
    <col min="5995" max="5995" width="25.7109375" bestFit="1" customWidth="1"/>
    <col min="5996" max="5996" width="25.85546875" bestFit="1" customWidth="1"/>
    <col min="5997" max="5997" width="33.140625" bestFit="1" customWidth="1"/>
    <col min="5998" max="5998" width="39.7109375" bestFit="1" customWidth="1"/>
    <col min="5999" max="5999" width="34.5703125" bestFit="1" customWidth="1"/>
    <col min="6000" max="6000" width="37.7109375" bestFit="1" customWidth="1"/>
    <col min="6001" max="6001" width="34.5703125" bestFit="1" customWidth="1"/>
    <col min="6002" max="6002" width="36.85546875" bestFit="1" customWidth="1"/>
    <col min="6003" max="6003" width="32" bestFit="1" customWidth="1"/>
    <col min="6004" max="6004" width="37" bestFit="1" customWidth="1"/>
    <col min="6005" max="6005" width="34.7109375" bestFit="1" customWidth="1"/>
    <col min="6006" max="6006" width="33.5703125" bestFit="1" customWidth="1"/>
    <col min="6007" max="6007" width="34.7109375" bestFit="1" customWidth="1"/>
    <col min="6008" max="6008" width="25.28515625" bestFit="1" customWidth="1"/>
    <col min="6009" max="6009" width="35.140625" bestFit="1" customWidth="1"/>
    <col min="6010" max="6010" width="38" bestFit="1" customWidth="1"/>
    <col min="6011" max="6011" width="28.28515625" bestFit="1" customWidth="1"/>
    <col min="6012" max="6012" width="39.42578125" bestFit="1" customWidth="1"/>
    <col min="6013" max="6013" width="40" bestFit="1" customWidth="1"/>
    <col min="6014" max="6014" width="39.5703125" bestFit="1" customWidth="1"/>
    <col min="6015" max="6015" width="37.85546875" bestFit="1" customWidth="1"/>
    <col min="6016" max="6016" width="36.85546875" bestFit="1" customWidth="1"/>
    <col min="6017" max="6017" width="37.85546875" bestFit="1" customWidth="1"/>
    <col min="6018" max="6018" width="38.28515625" bestFit="1" customWidth="1"/>
    <col min="6019" max="6019" width="36.7109375" bestFit="1" customWidth="1"/>
    <col min="6020" max="6020" width="48.7109375" bestFit="1" customWidth="1"/>
    <col min="6021" max="6021" width="49.7109375" bestFit="1" customWidth="1"/>
    <col min="6022" max="6022" width="40" bestFit="1" customWidth="1"/>
    <col min="6023" max="6023" width="35.28515625" bestFit="1" customWidth="1"/>
    <col min="6024" max="6024" width="34.28515625" bestFit="1" customWidth="1"/>
    <col min="6025" max="6025" width="37.85546875" bestFit="1" customWidth="1"/>
    <col min="6026" max="6026" width="37" bestFit="1" customWidth="1"/>
    <col min="6027" max="6027" width="33.7109375" bestFit="1" customWidth="1"/>
    <col min="6028" max="6028" width="42.140625" bestFit="1" customWidth="1"/>
    <col min="6029" max="6029" width="41.5703125" bestFit="1" customWidth="1"/>
    <col min="6030" max="6030" width="37" bestFit="1" customWidth="1"/>
    <col min="6031" max="6031" width="38.42578125" bestFit="1" customWidth="1"/>
    <col min="6032" max="6032" width="39.42578125" bestFit="1" customWidth="1"/>
    <col min="6033" max="6033" width="41.140625" bestFit="1" customWidth="1"/>
    <col min="6034" max="6034" width="33.5703125" bestFit="1" customWidth="1"/>
    <col min="6035" max="6035" width="38.5703125" bestFit="1" customWidth="1"/>
    <col min="6036" max="6036" width="36.42578125" bestFit="1" customWidth="1"/>
    <col min="6037" max="6037" width="37" bestFit="1" customWidth="1"/>
    <col min="6038" max="6038" width="36.140625" bestFit="1" customWidth="1"/>
    <col min="6039" max="6039" width="37.140625" bestFit="1" customWidth="1"/>
    <col min="6040" max="6040" width="36.85546875" bestFit="1" customWidth="1"/>
    <col min="6041" max="6041" width="37.42578125" bestFit="1" customWidth="1"/>
    <col min="6042" max="6042" width="38.28515625" bestFit="1" customWidth="1"/>
    <col min="6043" max="6043" width="36.7109375" bestFit="1" customWidth="1"/>
    <col min="6044" max="6044" width="40" bestFit="1" customWidth="1"/>
    <col min="6045" max="6045" width="36.28515625" bestFit="1" customWidth="1"/>
    <col min="6046" max="6046" width="37.140625" bestFit="1" customWidth="1"/>
    <col min="6047" max="6047" width="35.7109375" bestFit="1" customWidth="1"/>
    <col min="6048" max="6048" width="35" bestFit="1" customWidth="1"/>
    <col min="6049" max="6049" width="38.5703125" bestFit="1" customWidth="1"/>
    <col min="6050" max="6050" width="35.5703125" bestFit="1" customWidth="1"/>
    <col min="6051" max="6051" width="38.5703125" bestFit="1" customWidth="1"/>
    <col min="6052" max="6052" width="33.42578125" bestFit="1" customWidth="1"/>
    <col min="6053" max="6053" width="42.42578125" bestFit="1" customWidth="1"/>
    <col min="6054" max="6054" width="35.85546875" bestFit="1" customWidth="1"/>
    <col min="6055" max="6055" width="38.85546875" bestFit="1" customWidth="1"/>
    <col min="6056" max="6056" width="28.140625" bestFit="1" customWidth="1"/>
    <col min="6057" max="6057" width="27" bestFit="1" customWidth="1"/>
    <col min="6058" max="6058" width="37.28515625" bestFit="1" customWidth="1"/>
    <col min="6059" max="6059" width="39.28515625" bestFit="1" customWidth="1"/>
    <col min="6060" max="6060" width="39.140625" bestFit="1" customWidth="1"/>
    <col min="6061" max="6061" width="27.42578125" bestFit="1" customWidth="1"/>
    <col min="6062" max="6062" width="26" bestFit="1" customWidth="1"/>
    <col min="6063" max="6063" width="35.28515625" bestFit="1" customWidth="1"/>
    <col min="6064" max="6064" width="35.140625" bestFit="1" customWidth="1"/>
    <col min="6065" max="6065" width="35.5703125" bestFit="1" customWidth="1"/>
    <col min="6066" max="6066" width="45.7109375" bestFit="1" customWidth="1"/>
    <col min="6067" max="6067" width="35.7109375" bestFit="1" customWidth="1"/>
    <col min="6068" max="6068" width="35.85546875" bestFit="1" customWidth="1"/>
    <col min="6069" max="6069" width="36.85546875" bestFit="1" customWidth="1"/>
    <col min="6070" max="6070" width="36" bestFit="1" customWidth="1"/>
    <col min="6071" max="6071" width="36.28515625" bestFit="1" customWidth="1"/>
    <col min="6072" max="6072" width="37.5703125" bestFit="1" customWidth="1"/>
    <col min="6073" max="6073" width="34.5703125" bestFit="1" customWidth="1"/>
    <col min="6074" max="6074" width="35.42578125" bestFit="1" customWidth="1"/>
    <col min="6075" max="6075" width="35.7109375" bestFit="1" customWidth="1"/>
    <col min="6076" max="6076" width="26.85546875" bestFit="1" customWidth="1"/>
    <col min="6077" max="6077" width="37.85546875" bestFit="1" customWidth="1"/>
    <col min="6078" max="6078" width="33.140625" bestFit="1" customWidth="1"/>
    <col min="6079" max="6079" width="38.140625" bestFit="1" customWidth="1"/>
    <col min="6080" max="6081" width="36.85546875" bestFit="1" customWidth="1"/>
    <col min="6082" max="6082" width="40.28515625" bestFit="1" customWidth="1"/>
    <col min="6083" max="6083" width="26.5703125" bestFit="1" customWidth="1"/>
    <col min="6084" max="6084" width="38" bestFit="1" customWidth="1"/>
    <col min="6085" max="6085" width="29.85546875" bestFit="1" customWidth="1"/>
    <col min="6086" max="6086" width="28.42578125" bestFit="1" customWidth="1"/>
    <col min="6087" max="6087" width="42.140625" bestFit="1" customWidth="1"/>
    <col min="6088" max="6088" width="45.85546875" bestFit="1" customWidth="1"/>
    <col min="6089" max="6089" width="41.140625" bestFit="1" customWidth="1"/>
    <col min="6090" max="6090" width="39.28515625" bestFit="1" customWidth="1"/>
    <col min="6091" max="6091" width="33.5703125" bestFit="1" customWidth="1"/>
    <col min="6092" max="6092" width="28.5703125" bestFit="1" customWidth="1"/>
    <col min="6093" max="6093" width="39.42578125" bestFit="1" customWidth="1"/>
    <col min="6094" max="6094" width="38" bestFit="1" customWidth="1"/>
    <col min="6095" max="6095" width="41.140625" bestFit="1" customWidth="1"/>
    <col min="6096" max="6096" width="39.42578125" bestFit="1" customWidth="1"/>
    <col min="6097" max="6097" width="41.42578125" bestFit="1" customWidth="1"/>
    <col min="6098" max="6098" width="38" bestFit="1" customWidth="1"/>
    <col min="6099" max="6099" width="60.5703125" bestFit="1" customWidth="1"/>
    <col min="6100" max="6100" width="36.140625" bestFit="1" customWidth="1"/>
    <col min="6101" max="6101" width="26.42578125" bestFit="1" customWidth="1"/>
    <col min="6102" max="6102" width="31.28515625" bestFit="1" customWidth="1"/>
    <col min="6103" max="6103" width="24" bestFit="1" customWidth="1"/>
    <col min="6104" max="6104" width="24.5703125" bestFit="1" customWidth="1"/>
    <col min="6105" max="6105" width="27.5703125" bestFit="1" customWidth="1"/>
    <col min="6106" max="6106" width="35.7109375" bestFit="1" customWidth="1"/>
    <col min="6107" max="6107" width="37" bestFit="1" customWidth="1"/>
    <col min="6108" max="6108" width="28.140625" bestFit="1" customWidth="1"/>
    <col min="6109" max="6110" width="27.7109375" bestFit="1" customWidth="1"/>
    <col min="6111" max="6111" width="30" bestFit="1" customWidth="1"/>
    <col min="6112" max="6112" width="23.85546875" bestFit="1" customWidth="1"/>
    <col min="6113" max="6113" width="22.5703125" bestFit="1" customWidth="1"/>
    <col min="6114" max="6114" width="30.85546875" bestFit="1" customWidth="1"/>
    <col min="6115" max="6115" width="25.42578125" bestFit="1" customWidth="1"/>
    <col min="6116" max="6116" width="26" bestFit="1" customWidth="1"/>
    <col min="6117" max="6117" width="33.7109375" bestFit="1" customWidth="1"/>
    <col min="6118" max="6118" width="37.7109375" bestFit="1" customWidth="1"/>
    <col min="6119" max="6119" width="36.42578125" bestFit="1" customWidth="1"/>
    <col min="6120" max="6120" width="33" bestFit="1" customWidth="1"/>
    <col min="6121" max="6121" width="22.85546875" bestFit="1" customWidth="1"/>
    <col min="6122" max="6122" width="34.7109375" bestFit="1" customWidth="1"/>
    <col min="6123" max="6123" width="38.140625" bestFit="1" customWidth="1"/>
    <col min="6124" max="6124" width="38.28515625" bestFit="1" customWidth="1"/>
    <col min="6125" max="6125" width="41" bestFit="1" customWidth="1"/>
    <col min="6126" max="6126" width="33.5703125" bestFit="1" customWidth="1"/>
    <col min="6127" max="6127" width="37.85546875" bestFit="1" customWidth="1"/>
    <col min="6128" max="6129" width="39.5703125" bestFit="1" customWidth="1"/>
    <col min="6130" max="6130" width="38.5703125" bestFit="1" customWidth="1"/>
    <col min="6131" max="6131" width="36" bestFit="1" customWidth="1"/>
    <col min="6132" max="6132" width="35.28515625" bestFit="1" customWidth="1"/>
    <col min="6133" max="6133" width="37.42578125" bestFit="1" customWidth="1"/>
    <col min="6134" max="6134" width="27.28515625" bestFit="1" customWidth="1"/>
    <col min="6135" max="6135" width="40.28515625" bestFit="1" customWidth="1"/>
    <col min="6136" max="6136" width="37.42578125" bestFit="1" customWidth="1"/>
    <col min="6137" max="6137" width="35.85546875" bestFit="1" customWidth="1"/>
    <col min="6138" max="6138" width="38.42578125" bestFit="1" customWidth="1"/>
    <col min="6139" max="6139" width="37.5703125" bestFit="1" customWidth="1"/>
    <col min="6140" max="6140" width="42.42578125" bestFit="1" customWidth="1"/>
    <col min="6141" max="6141" width="37.28515625" bestFit="1" customWidth="1"/>
    <col min="6142" max="6142" width="37.7109375" bestFit="1" customWidth="1"/>
    <col min="6143" max="6143" width="36.42578125" bestFit="1" customWidth="1"/>
    <col min="6144" max="6144" width="36" bestFit="1" customWidth="1"/>
    <col min="6145" max="6145" width="37.7109375" bestFit="1" customWidth="1"/>
    <col min="6146" max="6146" width="37.140625" bestFit="1" customWidth="1"/>
    <col min="6147" max="6147" width="33.85546875" bestFit="1" customWidth="1"/>
    <col min="6148" max="6148" width="27.42578125" bestFit="1" customWidth="1"/>
    <col min="6149" max="6149" width="42" bestFit="1" customWidth="1"/>
    <col min="6150" max="6150" width="36.140625" bestFit="1" customWidth="1"/>
    <col min="6151" max="6151" width="28.28515625" bestFit="1" customWidth="1"/>
    <col min="6152" max="6152" width="38.42578125" bestFit="1" customWidth="1"/>
    <col min="6153" max="6153" width="36.7109375" bestFit="1" customWidth="1"/>
    <col min="6154" max="6154" width="33" bestFit="1" customWidth="1"/>
    <col min="6155" max="6155" width="38.5703125" bestFit="1" customWidth="1"/>
    <col min="6156" max="6156" width="35.5703125" bestFit="1" customWidth="1"/>
    <col min="6157" max="6157" width="39.5703125" bestFit="1" customWidth="1"/>
    <col min="6158" max="6158" width="36.28515625" bestFit="1" customWidth="1"/>
    <col min="6159" max="6159" width="40.5703125" bestFit="1" customWidth="1"/>
    <col min="6160" max="6160" width="35.5703125" bestFit="1" customWidth="1"/>
    <col min="6161" max="6161" width="25.42578125" bestFit="1" customWidth="1"/>
    <col min="6162" max="6162" width="34.5703125" bestFit="1" customWidth="1"/>
    <col min="6163" max="6163" width="35.42578125" bestFit="1" customWidth="1"/>
    <col min="6164" max="6164" width="41.85546875" bestFit="1" customWidth="1"/>
    <col min="6165" max="6165" width="34.85546875" bestFit="1" customWidth="1"/>
    <col min="6166" max="6166" width="33.7109375" bestFit="1" customWidth="1"/>
    <col min="6167" max="6167" width="38.85546875" bestFit="1" customWidth="1"/>
    <col min="6168" max="6168" width="31" bestFit="1" customWidth="1"/>
    <col min="6169" max="6169" width="34.28515625" bestFit="1" customWidth="1"/>
    <col min="6170" max="6170" width="27.42578125" bestFit="1" customWidth="1"/>
    <col min="6171" max="6171" width="33.7109375" bestFit="1" customWidth="1"/>
    <col min="6172" max="6172" width="35.140625" bestFit="1" customWidth="1"/>
    <col min="6173" max="6173" width="37.85546875" bestFit="1" customWidth="1"/>
    <col min="6174" max="6174" width="39" bestFit="1" customWidth="1"/>
    <col min="6175" max="6175" width="34.140625" bestFit="1" customWidth="1"/>
    <col min="6176" max="6176" width="36.7109375" bestFit="1" customWidth="1"/>
    <col min="6177" max="6177" width="41.85546875" bestFit="1" customWidth="1"/>
    <col min="6178" max="6178" width="32.85546875" bestFit="1" customWidth="1"/>
    <col min="6179" max="6179" width="38.42578125" bestFit="1" customWidth="1"/>
    <col min="6180" max="6180" width="39.28515625" bestFit="1" customWidth="1"/>
    <col min="6181" max="6181" width="40.7109375" bestFit="1" customWidth="1"/>
    <col min="6182" max="6182" width="37.5703125" bestFit="1" customWidth="1"/>
    <col min="6183" max="6183" width="33.7109375" bestFit="1" customWidth="1"/>
    <col min="6184" max="6184" width="25.42578125" bestFit="1" customWidth="1"/>
    <col min="6185" max="6185" width="34.42578125" bestFit="1" customWidth="1"/>
    <col min="6186" max="6186" width="38.28515625" bestFit="1" customWidth="1"/>
    <col min="6187" max="6187" width="37.42578125" bestFit="1" customWidth="1"/>
    <col min="6188" max="6188" width="36.42578125" bestFit="1" customWidth="1"/>
    <col min="6189" max="6189" width="33.85546875" bestFit="1" customWidth="1"/>
    <col min="6190" max="6190" width="33.42578125" bestFit="1" customWidth="1"/>
    <col min="6191" max="6191" width="37.7109375" bestFit="1" customWidth="1"/>
    <col min="6192" max="6192" width="30.42578125" bestFit="1" customWidth="1"/>
    <col min="6193" max="6193" width="27.42578125" bestFit="1" customWidth="1"/>
    <col min="6194" max="6194" width="35.85546875" bestFit="1" customWidth="1"/>
    <col min="6195" max="6195" width="41.5703125" bestFit="1" customWidth="1"/>
    <col min="6196" max="6196" width="36.7109375" bestFit="1" customWidth="1"/>
    <col min="6197" max="6197" width="25.7109375" bestFit="1" customWidth="1"/>
    <col min="6198" max="6198" width="35.7109375" bestFit="1" customWidth="1"/>
    <col min="6199" max="6199" width="33.85546875" bestFit="1" customWidth="1"/>
    <col min="6200" max="6200" width="39.85546875" bestFit="1" customWidth="1"/>
    <col min="6201" max="6201" width="35.28515625" bestFit="1" customWidth="1"/>
    <col min="6202" max="6202" width="37.7109375" bestFit="1" customWidth="1"/>
    <col min="6203" max="6203" width="34.28515625" bestFit="1" customWidth="1"/>
    <col min="6204" max="6204" width="36" bestFit="1" customWidth="1"/>
    <col min="6205" max="6205" width="31.140625" bestFit="1" customWidth="1"/>
    <col min="6206" max="6206" width="38.5703125" bestFit="1" customWidth="1"/>
    <col min="6207" max="6208" width="36.85546875" bestFit="1" customWidth="1"/>
    <col min="6209" max="6209" width="33.28515625" bestFit="1" customWidth="1"/>
    <col min="6210" max="6210" width="27.7109375" bestFit="1" customWidth="1"/>
    <col min="6211" max="6211" width="35.85546875" bestFit="1" customWidth="1"/>
    <col min="6212" max="6212" width="39.28515625" bestFit="1" customWidth="1"/>
    <col min="6213" max="6213" width="41.28515625" bestFit="1" customWidth="1"/>
    <col min="6214" max="6214" width="38.7109375" bestFit="1" customWidth="1"/>
    <col min="6215" max="6215" width="38" bestFit="1" customWidth="1"/>
    <col min="6216" max="6217" width="37.140625" bestFit="1" customWidth="1"/>
    <col min="6218" max="6218" width="28.7109375" bestFit="1" customWidth="1"/>
    <col min="6219" max="6219" width="25.85546875" bestFit="1" customWidth="1"/>
    <col min="6220" max="6220" width="33.42578125" bestFit="1" customWidth="1"/>
    <col min="6221" max="6221" width="32.42578125" bestFit="1" customWidth="1"/>
    <col min="6222" max="6222" width="29.28515625" bestFit="1" customWidth="1"/>
    <col min="6223" max="6223" width="36.7109375" bestFit="1" customWidth="1"/>
    <col min="6224" max="6224" width="28.7109375" bestFit="1" customWidth="1"/>
    <col min="6225" max="6225" width="28.42578125" bestFit="1" customWidth="1"/>
    <col min="6226" max="6226" width="39.42578125" bestFit="1" customWidth="1"/>
    <col min="6227" max="6227" width="37" bestFit="1" customWidth="1"/>
    <col min="6228" max="6228" width="26.42578125" bestFit="1" customWidth="1"/>
    <col min="6229" max="6229" width="37.85546875" bestFit="1" customWidth="1"/>
    <col min="6230" max="6230" width="29.28515625" bestFit="1" customWidth="1"/>
    <col min="6231" max="6231" width="40.140625" bestFit="1" customWidth="1"/>
    <col min="6232" max="6232" width="39.28515625" bestFit="1" customWidth="1"/>
    <col min="6233" max="6233" width="41.85546875" bestFit="1" customWidth="1"/>
    <col min="6234" max="6234" width="39.42578125" bestFit="1" customWidth="1"/>
    <col min="6235" max="6235" width="41.42578125" bestFit="1" customWidth="1"/>
    <col min="6236" max="6236" width="43.42578125" bestFit="1" customWidth="1"/>
    <col min="6237" max="6237" width="40.7109375" bestFit="1" customWidth="1"/>
    <col min="6238" max="6238" width="28.7109375" bestFit="1" customWidth="1"/>
    <col min="6239" max="6239" width="34.85546875" bestFit="1" customWidth="1"/>
    <col min="6240" max="6240" width="43.5703125" bestFit="1" customWidth="1"/>
    <col min="6241" max="6241" width="43.42578125" bestFit="1" customWidth="1"/>
    <col min="6242" max="6242" width="34.7109375" bestFit="1" customWidth="1"/>
    <col min="6243" max="6243" width="36" bestFit="1" customWidth="1"/>
    <col min="6244" max="6244" width="35.42578125" bestFit="1" customWidth="1"/>
    <col min="6245" max="6245" width="33.5703125" bestFit="1" customWidth="1"/>
    <col min="6246" max="6246" width="37.28515625" bestFit="1" customWidth="1"/>
    <col min="6247" max="6247" width="38.5703125" bestFit="1" customWidth="1"/>
    <col min="6248" max="6248" width="36.7109375" bestFit="1" customWidth="1"/>
    <col min="6249" max="6249" width="37" bestFit="1" customWidth="1"/>
    <col min="6250" max="6250" width="36.28515625" bestFit="1" customWidth="1"/>
    <col min="6251" max="6251" width="40.85546875" bestFit="1" customWidth="1"/>
    <col min="6252" max="6252" width="38.7109375" bestFit="1" customWidth="1"/>
    <col min="6253" max="6253" width="38" bestFit="1" customWidth="1"/>
    <col min="6254" max="6254" width="34.7109375" bestFit="1" customWidth="1"/>
    <col min="6255" max="6255" width="36.7109375" bestFit="1" customWidth="1"/>
    <col min="6256" max="6256" width="38.28515625" bestFit="1" customWidth="1"/>
    <col min="6257" max="6257" width="37.85546875" bestFit="1" customWidth="1"/>
    <col min="6258" max="6258" width="36.28515625" bestFit="1" customWidth="1"/>
    <col min="6259" max="6259" width="37.42578125" bestFit="1" customWidth="1"/>
    <col min="6260" max="6260" width="37.140625" bestFit="1" customWidth="1"/>
    <col min="6261" max="6261" width="38.85546875" bestFit="1" customWidth="1"/>
    <col min="6262" max="6262" width="37.85546875" bestFit="1" customWidth="1"/>
    <col min="6263" max="6263" width="34.85546875" bestFit="1" customWidth="1"/>
    <col min="6264" max="6264" width="41.5703125" bestFit="1" customWidth="1"/>
    <col min="6265" max="6265" width="27.42578125" bestFit="1" customWidth="1"/>
    <col min="6266" max="6266" width="36.140625" bestFit="1" customWidth="1"/>
    <col min="6267" max="6267" width="39.7109375" bestFit="1" customWidth="1"/>
    <col min="6268" max="6268" width="29.85546875" bestFit="1" customWidth="1"/>
    <col min="6269" max="6269" width="39.85546875" bestFit="1" customWidth="1"/>
    <col min="6270" max="6270" width="38.7109375" bestFit="1" customWidth="1"/>
    <col min="6271" max="6271" width="29.5703125" bestFit="1" customWidth="1"/>
    <col min="6272" max="6272" width="38" bestFit="1" customWidth="1"/>
    <col min="6273" max="6273" width="28.42578125" bestFit="1" customWidth="1"/>
    <col min="6274" max="6274" width="34.5703125" bestFit="1" customWidth="1"/>
    <col min="6275" max="6275" width="38.7109375" bestFit="1" customWidth="1"/>
    <col min="6276" max="6276" width="37" bestFit="1" customWidth="1"/>
    <col min="6277" max="6277" width="40.7109375" bestFit="1" customWidth="1"/>
    <col min="6278" max="6278" width="39.28515625" bestFit="1" customWidth="1"/>
    <col min="6279" max="6279" width="35.5703125" bestFit="1" customWidth="1"/>
    <col min="6280" max="6280" width="24.5703125" bestFit="1" customWidth="1"/>
    <col min="6281" max="6281" width="36.85546875" bestFit="1" customWidth="1"/>
    <col min="6282" max="6282" width="36.28515625" bestFit="1" customWidth="1"/>
    <col min="6283" max="6283" width="35" bestFit="1" customWidth="1"/>
    <col min="6284" max="6284" width="26.140625" bestFit="1" customWidth="1"/>
    <col min="6285" max="6285" width="39.140625" bestFit="1" customWidth="1"/>
    <col min="6286" max="6286" width="37.42578125" bestFit="1" customWidth="1"/>
    <col min="6287" max="6287" width="41.28515625" bestFit="1" customWidth="1"/>
    <col min="6288" max="6288" width="42.85546875" bestFit="1" customWidth="1"/>
    <col min="6289" max="6289" width="43" bestFit="1" customWidth="1"/>
    <col min="6290" max="6290" width="37.140625" bestFit="1" customWidth="1"/>
    <col min="6291" max="6291" width="36.42578125" bestFit="1" customWidth="1"/>
    <col min="6292" max="6292" width="36.28515625" bestFit="1" customWidth="1"/>
    <col min="6293" max="6293" width="50" bestFit="1" customWidth="1"/>
    <col min="6294" max="6294" width="37.140625" bestFit="1" customWidth="1"/>
    <col min="6295" max="6295" width="41" bestFit="1" customWidth="1"/>
    <col min="6296" max="6296" width="36" bestFit="1" customWidth="1"/>
    <col min="6297" max="6297" width="37.5703125" bestFit="1" customWidth="1"/>
    <col min="6298" max="6298" width="39.28515625" bestFit="1" customWidth="1"/>
    <col min="6299" max="6299" width="43.5703125" bestFit="1" customWidth="1"/>
    <col min="6300" max="6300" width="39.7109375" bestFit="1" customWidth="1"/>
    <col min="6301" max="6301" width="41.5703125" bestFit="1" customWidth="1"/>
    <col min="6302" max="6302" width="37.42578125" bestFit="1" customWidth="1"/>
    <col min="6303" max="6303" width="38.42578125" bestFit="1" customWidth="1"/>
    <col min="6304" max="6304" width="36.140625" bestFit="1" customWidth="1"/>
    <col min="6305" max="6305" width="42.7109375" bestFit="1" customWidth="1"/>
    <col min="6306" max="6306" width="36.42578125" bestFit="1" customWidth="1"/>
    <col min="6307" max="6307" width="39.140625" bestFit="1" customWidth="1"/>
    <col min="6308" max="6308" width="37.7109375" bestFit="1" customWidth="1"/>
    <col min="6309" max="6309" width="39" bestFit="1" customWidth="1"/>
    <col min="6310" max="6310" width="36" bestFit="1" customWidth="1"/>
    <col min="6311" max="6311" width="37.85546875" bestFit="1" customWidth="1"/>
    <col min="6312" max="6312" width="41.42578125" bestFit="1" customWidth="1"/>
    <col min="6313" max="6313" width="38" bestFit="1" customWidth="1"/>
    <col min="6314" max="6314" width="39.140625" bestFit="1" customWidth="1"/>
    <col min="6315" max="6315" width="41.28515625" bestFit="1" customWidth="1"/>
    <col min="6316" max="6316" width="44.28515625" bestFit="1" customWidth="1"/>
    <col min="6317" max="6317" width="38.42578125" bestFit="1" customWidth="1"/>
    <col min="6318" max="6318" width="36.85546875" bestFit="1" customWidth="1"/>
    <col min="6319" max="6319" width="34.42578125" bestFit="1" customWidth="1"/>
    <col min="6320" max="6320" width="33.28515625" bestFit="1" customWidth="1"/>
    <col min="6321" max="6321" width="42.7109375" bestFit="1" customWidth="1"/>
    <col min="6322" max="6322" width="40.28515625" bestFit="1" customWidth="1"/>
    <col min="6323" max="6323" width="36" bestFit="1" customWidth="1"/>
    <col min="6324" max="6324" width="27.85546875" bestFit="1" customWidth="1"/>
    <col min="6325" max="6325" width="38.85546875" bestFit="1" customWidth="1"/>
    <col min="6326" max="6326" width="37.85546875" bestFit="1" customWidth="1"/>
    <col min="6327" max="6327" width="36.7109375" bestFit="1" customWidth="1"/>
    <col min="6328" max="6328" width="27.7109375" bestFit="1" customWidth="1"/>
    <col min="6329" max="6329" width="37.42578125" bestFit="1" customWidth="1"/>
    <col min="6330" max="6330" width="35.28515625" bestFit="1" customWidth="1"/>
    <col min="6331" max="6331" width="27.140625" bestFit="1" customWidth="1"/>
    <col min="6332" max="6332" width="25.7109375" bestFit="1" customWidth="1"/>
    <col min="6333" max="6333" width="41.42578125" bestFit="1" customWidth="1"/>
    <col min="6334" max="6334" width="26.42578125" bestFit="1" customWidth="1"/>
    <col min="6335" max="6335" width="29.85546875" bestFit="1" customWidth="1"/>
    <col min="6336" max="6336" width="28.28515625" bestFit="1" customWidth="1"/>
    <col min="6337" max="6337" width="25.5703125" bestFit="1" customWidth="1"/>
    <col min="6338" max="6338" width="25.28515625" bestFit="1" customWidth="1"/>
    <col min="6339" max="6339" width="39.140625" bestFit="1" customWidth="1"/>
    <col min="6340" max="6340" width="26.140625" bestFit="1" customWidth="1"/>
    <col min="6341" max="6341" width="24.7109375" bestFit="1" customWidth="1"/>
    <col min="6342" max="6342" width="29.5703125" bestFit="1" customWidth="1"/>
    <col min="6343" max="6343" width="23.28515625" bestFit="1" customWidth="1"/>
    <col min="6344" max="6344" width="36.140625" bestFit="1" customWidth="1"/>
    <col min="6345" max="6345" width="35.5703125" bestFit="1" customWidth="1"/>
    <col min="6346" max="6346" width="36.42578125" bestFit="1" customWidth="1"/>
    <col min="6347" max="6347" width="36.28515625" bestFit="1" customWidth="1"/>
    <col min="6348" max="6348" width="38.85546875" bestFit="1" customWidth="1"/>
    <col min="6349" max="6349" width="36.28515625" bestFit="1" customWidth="1"/>
    <col min="6350" max="6350" width="34.85546875" bestFit="1" customWidth="1"/>
    <col min="6351" max="6351" width="35.42578125" bestFit="1" customWidth="1"/>
    <col min="6352" max="6352" width="33.7109375" bestFit="1" customWidth="1"/>
    <col min="6353" max="6353" width="35.28515625" bestFit="1" customWidth="1"/>
    <col min="6354" max="6354" width="30.7109375" bestFit="1" customWidth="1"/>
    <col min="6355" max="6355" width="34.140625" bestFit="1" customWidth="1"/>
    <col min="6356" max="6356" width="34.85546875" bestFit="1" customWidth="1"/>
    <col min="6357" max="6357" width="33.7109375" bestFit="1" customWidth="1"/>
    <col min="6358" max="6358" width="37.5703125" bestFit="1" customWidth="1"/>
    <col min="6359" max="6359" width="36.85546875" bestFit="1" customWidth="1"/>
    <col min="6360" max="6360" width="37.5703125" bestFit="1" customWidth="1"/>
    <col min="6361" max="6361" width="34.140625" bestFit="1" customWidth="1"/>
    <col min="6362" max="6362" width="38.140625" bestFit="1" customWidth="1"/>
    <col min="6363" max="6363" width="38.28515625" bestFit="1" customWidth="1"/>
    <col min="6364" max="6364" width="33.7109375" bestFit="1" customWidth="1"/>
    <col min="6365" max="6365" width="33.42578125" bestFit="1" customWidth="1"/>
    <col min="6366" max="6366" width="33.5703125" bestFit="1" customWidth="1"/>
    <col min="6367" max="6367" width="33.42578125" bestFit="1" customWidth="1"/>
    <col min="6368" max="6368" width="27.140625" bestFit="1" customWidth="1"/>
    <col min="6369" max="6369" width="23.5703125" bestFit="1" customWidth="1"/>
    <col min="6370" max="6370" width="37.7109375" bestFit="1" customWidth="1"/>
    <col min="6371" max="6372" width="36.140625" bestFit="1" customWidth="1"/>
    <col min="6373" max="6373" width="25.42578125" bestFit="1" customWidth="1"/>
    <col min="6374" max="6374" width="35.85546875" bestFit="1" customWidth="1"/>
    <col min="6375" max="6375" width="44.28515625" bestFit="1" customWidth="1"/>
    <col min="6376" max="6376" width="22.42578125" bestFit="1" customWidth="1"/>
    <col min="6377" max="6377" width="29.7109375" bestFit="1" customWidth="1"/>
    <col min="6378" max="6378" width="43" bestFit="1" customWidth="1"/>
    <col min="6379" max="6379" width="44.28515625" bestFit="1" customWidth="1"/>
    <col min="6380" max="6380" width="38.85546875" bestFit="1" customWidth="1"/>
    <col min="6381" max="6381" width="38.28515625" bestFit="1" customWidth="1"/>
    <col min="6382" max="6382" width="38.85546875" bestFit="1" customWidth="1"/>
    <col min="6383" max="6383" width="27.7109375" bestFit="1" customWidth="1"/>
    <col min="6384" max="6384" width="38.85546875" bestFit="1" customWidth="1"/>
    <col min="6385" max="6385" width="37.7109375" bestFit="1" customWidth="1"/>
    <col min="6386" max="6386" width="26.85546875" bestFit="1" customWidth="1"/>
    <col min="6387" max="6387" width="24.28515625" bestFit="1" customWidth="1"/>
    <col min="6388" max="6388" width="25.5703125" bestFit="1" customWidth="1"/>
    <col min="6389" max="6389" width="39.5703125" bestFit="1" customWidth="1"/>
    <col min="6390" max="6390" width="38.85546875" bestFit="1" customWidth="1"/>
    <col min="6391" max="6391" width="27" bestFit="1" customWidth="1"/>
    <col min="6392" max="6392" width="27.140625" bestFit="1" customWidth="1"/>
    <col min="6393" max="6393" width="42.5703125" bestFit="1" customWidth="1"/>
    <col min="6394" max="6394" width="38.140625" bestFit="1" customWidth="1"/>
    <col min="6395" max="6395" width="24.28515625" bestFit="1" customWidth="1"/>
    <col min="6396" max="6396" width="26.42578125" bestFit="1" customWidth="1"/>
    <col min="6397" max="6397" width="33" bestFit="1" customWidth="1"/>
    <col min="6398" max="6398" width="27" bestFit="1" customWidth="1"/>
    <col min="6399" max="6399" width="25" bestFit="1" customWidth="1"/>
    <col min="6400" max="6400" width="25.7109375" bestFit="1" customWidth="1"/>
    <col min="6401" max="6401" width="24.85546875" bestFit="1" customWidth="1"/>
    <col min="6402" max="6402" width="32.140625" bestFit="1" customWidth="1"/>
    <col min="6403" max="6403" width="35.5703125" bestFit="1" customWidth="1"/>
    <col min="6404" max="6404" width="35" bestFit="1" customWidth="1"/>
    <col min="6405" max="6405" width="23.7109375" bestFit="1" customWidth="1"/>
    <col min="6406" max="6406" width="24.5703125" bestFit="1" customWidth="1"/>
    <col min="6407" max="6407" width="24.85546875" bestFit="1" customWidth="1"/>
    <col min="6408" max="6408" width="20.85546875" bestFit="1" customWidth="1"/>
    <col min="6409" max="6409" width="24.140625" bestFit="1" customWidth="1"/>
    <col min="6410" max="6410" width="22.140625" bestFit="1" customWidth="1"/>
    <col min="6411" max="6411" width="24.7109375" bestFit="1" customWidth="1"/>
    <col min="6412" max="6412" width="22.140625" bestFit="1" customWidth="1"/>
    <col min="6413" max="6413" width="28.28515625" bestFit="1" customWidth="1"/>
    <col min="6414" max="6414" width="29.5703125" bestFit="1" customWidth="1"/>
    <col min="6415" max="6415" width="23.42578125" bestFit="1" customWidth="1"/>
    <col min="6416" max="6416" width="33.28515625" bestFit="1" customWidth="1"/>
    <col min="6417" max="6417" width="32.28515625" bestFit="1" customWidth="1"/>
    <col min="6418" max="6418" width="25.85546875" bestFit="1" customWidth="1"/>
    <col min="6419" max="6419" width="25.28515625" bestFit="1" customWidth="1"/>
    <col min="6420" max="6420" width="25" bestFit="1" customWidth="1"/>
    <col min="6421" max="6421" width="23.85546875" bestFit="1" customWidth="1"/>
    <col min="6422" max="6422" width="22.140625" bestFit="1" customWidth="1"/>
    <col min="6423" max="6423" width="26.140625" bestFit="1" customWidth="1"/>
    <col min="6424" max="6424" width="26.7109375" bestFit="1" customWidth="1"/>
    <col min="6425" max="6425" width="24.5703125" bestFit="1" customWidth="1"/>
    <col min="6426" max="6426" width="36" bestFit="1" customWidth="1"/>
    <col min="6427" max="6427" width="41.85546875" bestFit="1" customWidth="1"/>
    <col min="6428" max="6428" width="25.28515625" bestFit="1" customWidth="1"/>
    <col min="6429" max="6429" width="33.7109375" bestFit="1" customWidth="1"/>
    <col min="6430" max="6430" width="26.5703125" bestFit="1" customWidth="1"/>
    <col min="6431" max="6431" width="20" bestFit="1" customWidth="1"/>
    <col min="6432" max="6432" width="26" bestFit="1" customWidth="1"/>
    <col min="6433" max="6433" width="24.140625" bestFit="1" customWidth="1"/>
    <col min="6434" max="6434" width="24.85546875" bestFit="1" customWidth="1"/>
    <col min="6435" max="6435" width="24" bestFit="1" customWidth="1"/>
    <col min="6436" max="6436" width="25.42578125" bestFit="1" customWidth="1"/>
    <col min="6437" max="6437" width="26.5703125" bestFit="1" customWidth="1"/>
    <col min="6438" max="6438" width="23" bestFit="1" customWidth="1"/>
    <col min="6439" max="6439" width="23.7109375" bestFit="1" customWidth="1"/>
    <col min="6440" max="6440" width="23.5703125" bestFit="1" customWidth="1"/>
    <col min="6441" max="6441" width="22.7109375" bestFit="1" customWidth="1"/>
    <col min="6442" max="6442" width="24.42578125" bestFit="1" customWidth="1"/>
    <col min="6443" max="6443" width="24" bestFit="1" customWidth="1"/>
    <col min="6444" max="6444" width="23.140625" bestFit="1" customWidth="1"/>
    <col min="6445" max="6445" width="33.7109375" bestFit="1" customWidth="1"/>
    <col min="6446" max="6446" width="30.7109375" bestFit="1" customWidth="1"/>
    <col min="6447" max="6447" width="34.85546875" bestFit="1" customWidth="1"/>
    <col min="6448" max="6448" width="30.42578125" bestFit="1" customWidth="1"/>
    <col min="6449" max="6449" width="24.85546875" bestFit="1" customWidth="1"/>
    <col min="6450" max="6450" width="21.5703125" bestFit="1" customWidth="1"/>
    <col min="6451" max="6451" width="21.7109375" bestFit="1" customWidth="1"/>
    <col min="6452" max="6452" width="22.85546875" bestFit="1" customWidth="1"/>
    <col min="6453" max="6453" width="21.42578125" bestFit="1" customWidth="1"/>
    <col min="6454" max="6454" width="23.42578125" bestFit="1" customWidth="1"/>
    <col min="6455" max="6455" width="21.85546875" bestFit="1" customWidth="1"/>
    <col min="6456" max="6456" width="31.7109375" bestFit="1" customWidth="1"/>
    <col min="6457" max="6457" width="33.7109375" bestFit="1" customWidth="1"/>
    <col min="6458" max="6458" width="24.5703125" bestFit="1" customWidth="1"/>
    <col min="6459" max="6459" width="25.140625" bestFit="1" customWidth="1"/>
    <col min="6460" max="6460" width="21.42578125" bestFit="1" customWidth="1"/>
    <col min="6461" max="6461" width="28.85546875" bestFit="1" customWidth="1"/>
    <col min="6462" max="6462" width="22.5703125" bestFit="1" customWidth="1"/>
    <col min="6463" max="6463" width="25.5703125" bestFit="1" customWidth="1"/>
    <col min="6464" max="6464" width="22.42578125" bestFit="1" customWidth="1"/>
    <col min="6465" max="6465" width="35.140625" bestFit="1" customWidth="1"/>
    <col min="6466" max="6466" width="24.85546875" bestFit="1" customWidth="1"/>
    <col min="6467" max="6467" width="22.5703125" bestFit="1" customWidth="1"/>
    <col min="6468" max="6468" width="21.5703125" bestFit="1" customWidth="1"/>
    <col min="6469" max="6469" width="26.140625" bestFit="1" customWidth="1"/>
    <col min="6470" max="6470" width="31.85546875" bestFit="1" customWidth="1"/>
    <col min="6471" max="6471" width="27" bestFit="1" customWidth="1"/>
    <col min="6472" max="6472" width="24.28515625" bestFit="1" customWidth="1"/>
    <col min="6473" max="6473" width="31.7109375" bestFit="1" customWidth="1"/>
    <col min="6474" max="6474" width="26.5703125" bestFit="1" customWidth="1"/>
    <col min="6475" max="6475" width="33.85546875" bestFit="1" customWidth="1"/>
    <col min="6476" max="6476" width="34.85546875" bestFit="1" customWidth="1"/>
    <col min="6477" max="6477" width="25.42578125" bestFit="1" customWidth="1"/>
    <col min="6478" max="6478" width="23.7109375" bestFit="1" customWidth="1"/>
    <col min="6479" max="6479" width="35" bestFit="1" customWidth="1"/>
    <col min="6480" max="6480" width="25" bestFit="1" customWidth="1"/>
    <col min="6481" max="6481" width="22.28515625" bestFit="1" customWidth="1"/>
    <col min="6482" max="6482" width="32.42578125" bestFit="1" customWidth="1"/>
    <col min="6483" max="6483" width="22" bestFit="1" customWidth="1"/>
    <col min="6484" max="6484" width="21.7109375" bestFit="1" customWidth="1"/>
    <col min="6485" max="6485" width="29.140625" bestFit="1" customWidth="1"/>
    <col min="6486" max="6486" width="23.85546875" bestFit="1" customWidth="1"/>
    <col min="6487" max="6487" width="26.85546875" bestFit="1" customWidth="1"/>
    <col min="6488" max="6488" width="25.5703125" bestFit="1" customWidth="1"/>
    <col min="6489" max="6489" width="35.5703125" bestFit="1" customWidth="1"/>
    <col min="6490" max="6490" width="34.28515625" bestFit="1" customWidth="1"/>
    <col min="6491" max="6491" width="26.7109375" bestFit="1" customWidth="1"/>
    <col min="6492" max="6492" width="35.140625" bestFit="1" customWidth="1"/>
    <col min="6493" max="6493" width="28.42578125" bestFit="1" customWidth="1"/>
    <col min="6494" max="6494" width="23.5703125" bestFit="1" customWidth="1"/>
    <col min="6495" max="6495" width="24.7109375" bestFit="1" customWidth="1"/>
    <col min="6496" max="6496" width="21" bestFit="1" customWidth="1"/>
    <col min="6497" max="6497" width="23.42578125" bestFit="1" customWidth="1"/>
    <col min="6498" max="6498" width="22.85546875" bestFit="1" customWidth="1"/>
    <col min="6499" max="6499" width="23" bestFit="1" customWidth="1"/>
    <col min="6500" max="6500" width="24" bestFit="1" customWidth="1"/>
    <col min="6501" max="6501" width="22.42578125" bestFit="1" customWidth="1"/>
    <col min="6502" max="6502" width="24.7109375" bestFit="1" customWidth="1"/>
    <col min="6503" max="6503" width="37.28515625" bestFit="1" customWidth="1"/>
    <col min="6504" max="6504" width="23.140625" bestFit="1" customWidth="1"/>
    <col min="6505" max="6505" width="31.140625" bestFit="1" customWidth="1"/>
    <col min="6506" max="6506" width="21.28515625" bestFit="1" customWidth="1"/>
    <col min="6507" max="6507" width="23" bestFit="1" customWidth="1"/>
    <col min="6508" max="6508" width="31.28515625" bestFit="1" customWidth="1"/>
    <col min="6509" max="6509" width="33.5703125" bestFit="1" customWidth="1"/>
    <col min="6510" max="6510" width="24.85546875" bestFit="1" customWidth="1"/>
    <col min="6511" max="6511" width="23" bestFit="1" customWidth="1"/>
    <col min="6512" max="6512" width="21.7109375" bestFit="1" customWidth="1"/>
    <col min="6513" max="6513" width="25.7109375" bestFit="1" customWidth="1"/>
    <col min="6514" max="6514" width="32.85546875" bestFit="1" customWidth="1"/>
    <col min="6515" max="6515" width="29.7109375" bestFit="1" customWidth="1"/>
    <col min="6516" max="6516" width="32" bestFit="1" customWidth="1"/>
    <col min="6517" max="6517" width="32.7109375" bestFit="1" customWidth="1"/>
    <col min="6518" max="6518" width="22.42578125" bestFit="1" customWidth="1"/>
    <col min="6519" max="6519" width="24.42578125" bestFit="1" customWidth="1"/>
    <col min="6520" max="6520" width="27.5703125" bestFit="1" customWidth="1"/>
    <col min="6521" max="6521" width="41.140625" bestFit="1" customWidth="1"/>
    <col min="6522" max="6522" width="38.42578125" bestFit="1" customWidth="1"/>
    <col min="6523" max="6523" width="23.5703125" bestFit="1" customWidth="1"/>
    <col min="6524" max="6524" width="25" bestFit="1" customWidth="1"/>
    <col min="6525" max="6525" width="22.85546875" bestFit="1" customWidth="1"/>
    <col min="6526" max="6526" width="21.28515625" bestFit="1" customWidth="1"/>
    <col min="6527" max="6527" width="20.7109375" bestFit="1" customWidth="1"/>
    <col min="6528" max="6528" width="23.140625" bestFit="1" customWidth="1"/>
    <col min="6529" max="6529" width="25.140625" bestFit="1" customWidth="1"/>
    <col min="6530" max="6530" width="20" bestFit="1" customWidth="1"/>
    <col min="6531" max="6531" width="25.28515625" bestFit="1" customWidth="1"/>
    <col min="6532" max="6532" width="35.85546875" bestFit="1" customWidth="1"/>
    <col min="6533" max="6533" width="24.28515625" bestFit="1" customWidth="1"/>
    <col min="6534" max="6534" width="22.140625" bestFit="1" customWidth="1"/>
    <col min="6535" max="6535" width="22.5703125" bestFit="1" customWidth="1"/>
    <col min="6536" max="6536" width="26.140625" bestFit="1" customWidth="1"/>
    <col min="6537" max="6537" width="23.28515625" bestFit="1" customWidth="1"/>
    <col min="6538" max="6538" width="24.5703125" bestFit="1" customWidth="1"/>
    <col min="6539" max="6539" width="23.5703125" bestFit="1" customWidth="1"/>
    <col min="6540" max="6540" width="22.42578125" bestFit="1" customWidth="1"/>
    <col min="6541" max="6541" width="23.7109375" bestFit="1" customWidth="1"/>
    <col min="6542" max="6542" width="21.42578125" bestFit="1" customWidth="1"/>
    <col min="6543" max="6543" width="22.28515625" bestFit="1" customWidth="1"/>
    <col min="6544" max="6544" width="25.5703125" bestFit="1" customWidth="1"/>
    <col min="6545" max="6545" width="26.140625" bestFit="1" customWidth="1"/>
    <col min="6546" max="6546" width="24.42578125" bestFit="1" customWidth="1"/>
    <col min="6547" max="6547" width="27.140625" bestFit="1" customWidth="1"/>
    <col min="6548" max="6548" width="28.140625" bestFit="1" customWidth="1"/>
    <col min="6549" max="6549" width="24.28515625" bestFit="1" customWidth="1"/>
    <col min="6550" max="6550" width="28.42578125" bestFit="1" customWidth="1"/>
    <col min="6551" max="6551" width="23.7109375" bestFit="1" customWidth="1"/>
    <col min="6552" max="6552" width="30.7109375" bestFit="1" customWidth="1"/>
    <col min="6553" max="6553" width="35" bestFit="1" customWidth="1"/>
    <col min="6554" max="6554" width="34.28515625" bestFit="1" customWidth="1"/>
    <col min="6555" max="6555" width="30.85546875" bestFit="1" customWidth="1"/>
    <col min="6556" max="6556" width="25.85546875" bestFit="1" customWidth="1"/>
    <col min="6557" max="6557" width="37.28515625" bestFit="1" customWidth="1"/>
    <col min="6558" max="6558" width="24.7109375" bestFit="1" customWidth="1"/>
    <col min="6559" max="6559" width="34.7109375" bestFit="1" customWidth="1"/>
    <col min="6560" max="6560" width="26.140625" bestFit="1" customWidth="1"/>
    <col min="6561" max="6561" width="24.7109375" bestFit="1" customWidth="1"/>
    <col min="6562" max="6562" width="23.5703125" bestFit="1" customWidth="1"/>
    <col min="6563" max="6563" width="22.28515625" bestFit="1" customWidth="1"/>
    <col min="6564" max="6564" width="25.85546875" bestFit="1" customWidth="1"/>
    <col min="6565" max="6565" width="27.28515625" bestFit="1" customWidth="1"/>
    <col min="6566" max="6566" width="24" bestFit="1" customWidth="1"/>
    <col min="6567" max="6567" width="25" bestFit="1" customWidth="1"/>
    <col min="6568" max="6568" width="26.5703125" bestFit="1" customWidth="1"/>
    <col min="6569" max="6569" width="25.7109375" bestFit="1" customWidth="1"/>
    <col min="6570" max="6570" width="27.28515625" bestFit="1" customWidth="1"/>
    <col min="6571" max="6571" width="28.140625" bestFit="1" customWidth="1"/>
    <col min="6572" max="6572" width="27.7109375" bestFit="1" customWidth="1"/>
    <col min="6573" max="6573" width="24.140625" bestFit="1" customWidth="1"/>
    <col min="6574" max="6574" width="23.140625" bestFit="1" customWidth="1"/>
    <col min="6575" max="6575" width="24.28515625" bestFit="1" customWidth="1"/>
    <col min="6576" max="6576" width="23.85546875" bestFit="1" customWidth="1"/>
    <col min="6577" max="6577" width="23.140625" bestFit="1" customWidth="1"/>
    <col min="6578" max="6578" width="26.5703125" bestFit="1" customWidth="1"/>
    <col min="6579" max="6579" width="25.140625" bestFit="1" customWidth="1"/>
    <col min="6580" max="6580" width="20.85546875" bestFit="1" customWidth="1"/>
    <col min="6581" max="6581" width="45.85546875" bestFit="1" customWidth="1"/>
    <col min="6582" max="6582" width="23" bestFit="1" customWidth="1"/>
    <col min="6583" max="6583" width="24.85546875" bestFit="1" customWidth="1"/>
    <col min="6584" max="6585" width="25.5703125" bestFit="1" customWidth="1"/>
    <col min="6586" max="6586" width="40" bestFit="1" customWidth="1"/>
    <col min="6587" max="6587" width="23.7109375" bestFit="1" customWidth="1"/>
    <col min="6588" max="6588" width="20.5703125" bestFit="1" customWidth="1"/>
    <col min="6589" max="6589" width="24.28515625" bestFit="1" customWidth="1"/>
    <col min="6590" max="6590" width="24.140625" bestFit="1" customWidth="1"/>
    <col min="6591" max="6591" width="35" bestFit="1" customWidth="1"/>
    <col min="6592" max="6592" width="22.140625" bestFit="1" customWidth="1"/>
    <col min="6593" max="6593" width="28.42578125" bestFit="1" customWidth="1"/>
    <col min="6594" max="6594" width="28.7109375" bestFit="1" customWidth="1"/>
    <col min="6595" max="6595" width="23.85546875" bestFit="1" customWidth="1"/>
    <col min="6596" max="6596" width="22" bestFit="1" customWidth="1"/>
    <col min="6597" max="6597" width="22.85546875" bestFit="1" customWidth="1"/>
    <col min="6598" max="6598" width="34.5703125" bestFit="1" customWidth="1"/>
    <col min="6599" max="6599" width="34" bestFit="1" customWidth="1"/>
    <col min="6600" max="6600" width="36.7109375" bestFit="1" customWidth="1"/>
    <col min="6601" max="6601" width="32.85546875" bestFit="1" customWidth="1"/>
    <col min="6602" max="6602" width="25.42578125" bestFit="1" customWidth="1"/>
    <col min="6603" max="6603" width="31" bestFit="1" customWidth="1"/>
    <col min="6604" max="6604" width="30.85546875" bestFit="1" customWidth="1"/>
    <col min="6605" max="6605" width="29.85546875" bestFit="1" customWidth="1"/>
    <col min="6606" max="6606" width="28.85546875" bestFit="1" customWidth="1"/>
    <col min="6607" max="6607" width="32.28515625" bestFit="1" customWidth="1"/>
    <col min="6608" max="6608" width="27.85546875" bestFit="1" customWidth="1"/>
    <col min="6609" max="6609" width="37.140625" bestFit="1" customWidth="1"/>
    <col min="6610" max="6610" width="26.42578125" bestFit="1" customWidth="1"/>
    <col min="6611" max="6611" width="28.140625" bestFit="1" customWidth="1"/>
    <col min="6612" max="6612" width="26.140625" bestFit="1" customWidth="1"/>
    <col min="6613" max="6613" width="26.85546875" bestFit="1" customWidth="1"/>
    <col min="6614" max="6614" width="28" bestFit="1" customWidth="1"/>
    <col min="6615" max="6615" width="25.7109375" bestFit="1" customWidth="1"/>
    <col min="6616" max="6616" width="27.28515625" bestFit="1" customWidth="1"/>
    <col min="6617" max="6617" width="27.5703125" bestFit="1" customWidth="1"/>
    <col min="6618" max="6619" width="24.28515625" bestFit="1" customWidth="1"/>
    <col min="6620" max="6620" width="24.85546875" bestFit="1" customWidth="1"/>
    <col min="6621" max="6621" width="22.28515625" bestFit="1" customWidth="1"/>
    <col min="6622" max="6622" width="28.28515625" bestFit="1" customWidth="1"/>
    <col min="6623" max="6623" width="29" bestFit="1" customWidth="1"/>
    <col min="6624" max="6624" width="21" bestFit="1" customWidth="1"/>
    <col min="6625" max="6625" width="26.140625" bestFit="1" customWidth="1"/>
    <col min="6626" max="6626" width="27.42578125" bestFit="1" customWidth="1"/>
    <col min="6627" max="6627" width="24.28515625" bestFit="1" customWidth="1"/>
    <col min="6628" max="6628" width="23.28515625" bestFit="1" customWidth="1"/>
    <col min="6629" max="6629" width="21.5703125" bestFit="1" customWidth="1"/>
    <col min="6630" max="6630" width="34.5703125" bestFit="1" customWidth="1"/>
    <col min="6631" max="6631" width="25.7109375" bestFit="1" customWidth="1"/>
    <col min="6632" max="6632" width="35.28515625" bestFit="1" customWidth="1"/>
    <col min="6633" max="6633" width="36.28515625" bestFit="1" customWidth="1"/>
    <col min="6634" max="6634" width="34.28515625" bestFit="1" customWidth="1"/>
    <col min="6635" max="6635" width="23" bestFit="1" customWidth="1"/>
    <col min="6636" max="6636" width="31.7109375" bestFit="1" customWidth="1"/>
    <col min="6637" max="6637" width="25.140625" bestFit="1" customWidth="1"/>
    <col min="6638" max="6638" width="24.42578125" bestFit="1" customWidth="1"/>
    <col min="6639" max="6639" width="24.5703125" bestFit="1" customWidth="1"/>
    <col min="6640" max="6640" width="26.42578125" bestFit="1" customWidth="1"/>
    <col min="6641" max="6641" width="25.5703125" bestFit="1" customWidth="1"/>
    <col min="6642" max="6642" width="26" bestFit="1" customWidth="1"/>
    <col min="6643" max="6643" width="23" bestFit="1" customWidth="1"/>
    <col min="6644" max="6644" width="28.140625" bestFit="1" customWidth="1"/>
    <col min="6645" max="6645" width="24.140625" bestFit="1" customWidth="1"/>
    <col min="6646" max="6646" width="21.85546875" bestFit="1" customWidth="1"/>
    <col min="6647" max="6647" width="27" bestFit="1" customWidth="1"/>
    <col min="6648" max="6648" width="24" bestFit="1" customWidth="1"/>
    <col min="6649" max="6649" width="23.5703125" bestFit="1" customWidth="1"/>
    <col min="6650" max="6650" width="26.5703125" bestFit="1" customWidth="1"/>
    <col min="6651" max="6651" width="36" bestFit="1" customWidth="1"/>
    <col min="6652" max="6652" width="27.42578125" bestFit="1" customWidth="1"/>
    <col min="6653" max="6653" width="22.5703125" bestFit="1" customWidth="1"/>
    <col min="6654" max="6654" width="27" bestFit="1" customWidth="1"/>
    <col min="6655" max="6655" width="23.85546875" bestFit="1" customWidth="1"/>
    <col min="6656" max="6656" width="24.5703125" bestFit="1" customWidth="1"/>
    <col min="6657" max="6657" width="35" bestFit="1" customWidth="1"/>
    <col min="6658" max="6658" width="31" bestFit="1" customWidth="1"/>
    <col min="6659" max="6659" width="37.140625" bestFit="1" customWidth="1"/>
    <col min="6660" max="6660" width="25.5703125" bestFit="1" customWidth="1"/>
    <col min="6661" max="6661" width="26.5703125" bestFit="1" customWidth="1"/>
    <col min="6662" max="6662" width="21.7109375" bestFit="1" customWidth="1"/>
    <col min="6663" max="6663" width="22.28515625" bestFit="1" customWidth="1"/>
    <col min="6664" max="6664" width="36.85546875" bestFit="1" customWidth="1"/>
    <col min="6665" max="6665" width="24" bestFit="1" customWidth="1"/>
    <col min="6666" max="6666" width="24.7109375" bestFit="1" customWidth="1"/>
    <col min="6667" max="6667" width="25.5703125" bestFit="1" customWidth="1"/>
    <col min="6668" max="6668" width="34" bestFit="1" customWidth="1"/>
    <col min="6669" max="6669" width="33.42578125" bestFit="1" customWidth="1"/>
    <col min="6670" max="6670" width="34.42578125" bestFit="1" customWidth="1"/>
    <col min="6671" max="6671" width="24.85546875" bestFit="1" customWidth="1"/>
    <col min="6672" max="6672" width="25.5703125" bestFit="1" customWidth="1"/>
    <col min="6673" max="6673" width="26.42578125" bestFit="1" customWidth="1"/>
    <col min="6674" max="6674" width="33.85546875" bestFit="1" customWidth="1"/>
    <col min="6675" max="6675" width="24.5703125" bestFit="1" customWidth="1"/>
    <col min="6676" max="6676" width="24.28515625" bestFit="1" customWidth="1"/>
    <col min="6677" max="6677" width="25.28515625" bestFit="1" customWidth="1"/>
    <col min="6678" max="6678" width="26.7109375" bestFit="1" customWidth="1"/>
    <col min="6679" max="6679" width="25.140625" bestFit="1" customWidth="1"/>
    <col min="6680" max="6680" width="24.5703125" bestFit="1" customWidth="1"/>
    <col min="6681" max="6681" width="25" bestFit="1" customWidth="1"/>
    <col min="6682" max="6682" width="36" bestFit="1" customWidth="1"/>
    <col min="6683" max="6683" width="37.5703125" bestFit="1" customWidth="1"/>
    <col min="6684" max="6684" width="24.28515625" bestFit="1" customWidth="1"/>
    <col min="6685" max="6685" width="26.42578125" bestFit="1" customWidth="1"/>
    <col min="6686" max="6686" width="24.5703125" bestFit="1" customWidth="1"/>
    <col min="6687" max="6687" width="29.42578125" bestFit="1" customWidth="1"/>
    <col min="6688" max="6688" width="25.5703125" bestFit="1" customWidth="1"/>
    <col min="6689" max="6689" width="33.7109375" bestFit="1" customWidth="1"/>
    <col min="6690" max="6690" width="22.140625" bestFit="1" customWidth="1"/>
    <col min="6691" max="6691" width="23.140625" bestFit="1" customWidth="1"/>
    <col min="6692" max="6692" width="25.85546875" bestFit="1" customWidth="1"/>
    <col min="6693" max="6693" width="23.7109375" bestFit="1" customWidth="1"/>
    <col min="6694" max="6694" width="22.5703125" bestFit="1" customWidth="1"/>
    <col min="6695" max="6695" width="33.28515625" bestFit="1" customWidth="1"/>
    <col min="6696" max="6696" width="26.140625" bestFit="1" customWidth="1"/>
    <col min="6697" max="6697" width="23" bestFit="1" customWidth="1"/>
    <col min="6698" max="6698" width="34" bestFit="1" customWidth="1"/>
    <col min="6699" max="6699" width="39" bestFit="1" customWidth="1"/>
    <col min="6700" max="6700" width="27" bestFit="1" customWidth="1"/>
    <col min="6701" max="6701" width="24.5703125" bestFit="1" customWidth="1"/>
    <col min="6702" max="6702" width="25.5703125" bestFit="1" customWidth="1"/>
    <col min="6703" max="6703" width="21.42578125" bestFit="1" customWidth="1"/>
    <col min="6704" max="6704" width="22.140625" bestFit="1" customWidth="1"/>
    <col min="6705" max="6705" width="25.28515625" bestFit="1" customWidth="1"/>
    <col min="6706" max="6706" width="24" bestFit="1" customWidth="1"/>
    <col min="6707" max="6707" width="20.7109375" bestFit="1" customWidth="1"/>
    <col min="6708" max="6708" width="26.7109375" bestFit="1" customWidth="1"/>
    <col min="6709" max="6709" width="23" bestFit="1" customWidth="1"/>
    <col min="6710" max="6710" width="25.7109375" bestFit="1" customWidth="1"/>
    <col min="6711" max="6711" width="23.140625" bestFit="1" customWidth="1"/>
    <col min="6712" max="6712" width="25.7109375" bestFit="1" customWidth="1"/>
    <col min="6713" max="6713" width="23.140625" bestFit="1" customWidth="1"/>
    <col min="6714" max="6714" width="31.7109375" bestFit="1" customWidth="1"/>
    <col min="6715" max="6715" width="34.42578125" bestFit="1" customWidth="1"/>
    <col min="6716" max="6716" width="22.140625" bestFit="1" customWidth="1"/>
    <col min="6717" max="6717" width="24.85546875" bestFit="1" customWidth="1"/>
    <col min="6718" max="6718" width="27.42578125" bestFit="1" customWidth="1"/>
    <col min="6719" max="6719" width="24.28515625" bestFit="1" customWidth="1"/>
    <col min="6720" max="6720" width="25.7109375" bestFit="1" customWidth="1"/>
    <col min="6721" max="6721" width="20.28515625" bestFit="1" customWidth="1"/>
    <col min="6722" max="6722" width="23" bestFit="1" customWidth="1"/>
    <col min="6723" max="6723" width="35.140625" bestFit="1" customWidth="1"/>
    <col min="6724" max="6724" width="24.85546875" bestFit="1" customWidth="1"/>
    <col min="6725" max="6725" width="21.85546875" bestFit="1" customWidth="1"/>
    <col min="6726" max="6726" width="23.42578125" bestFit="1" customWidth="1"/>
    <col min="6727" max="6727" width="24.85546875" bestFit="1" customWidth="1"/>
    <col min="6728" max="6728" width="26.7109375" bestFit="1" customWidth="1"/>
    <col min="6729" max="6729" width="37.28515625" bestFit="1" customWidth="1"/>
    <col min="6730" max="6730" width="24.42578125" bestFit="1" customWidth="1"/>
    <col min="6731" max="6731" width="25.140625" bestFit="1" customWidth="1"/>
    <col min="6732" max="6732" width="22.5703125" bestFit="1" customWidth="1"/>
    <col min="6733" max="6733" width="25.42578125" bestFit="1" customWidth="1"/>
    <col min="6734" max="6734" width="26.5703125" bestFit="1" customWidth="1"/>
    <col min="6735" max="6735" width="24" bestFit="1" customWidth="1"/>
    <col min="6736" max="6736" width="22.85546875" bestFit="1" customWidth="1"/>
    <col min="6737" max="6737" width="23.85546875" bestFit="1" customWidth="1"/>
    <col min="6738" max="6739" width="24.140625" bestFit="1" customWidth="1"/>
    <col min="6740" max="6740" width="21.85546875" bestFit="1" customWidth="1"/>
    <col min="6741" max="6741" width="20.42578125" bestFit="1" customWidth="1"/>
    <col min="6742" max="6742" width="20.28515625" bestFit="1" customWidth="1"/>
    <col min="6743" max="6743" width="39.5703125" bestFit="1" customWidth="1"/>
    <col min="6744" max="6744" width="22.7109375" bestFit="1" customWidth="1"/>
    <col min="6745" max="6745" width="24.140625" bestFit="1" customWidth="1"/>
    <col min="6746" max="6746" width="27.140625" bestFit="1" customWidth="1"/>
    <col min="6747" max="6747" width="22.5703125" bestFit="1" customWidth="1"/>
    <col min="6748" max="6748" width="21.42578125" bestFit="1" customWidth="1"/>
    <col min="6749" max="6749" width="22.5703125" bestFit="1" customWidth="1"/>
    <col min="6750" max="6750" width="22.28515625" bestFit="1" customWidth="1"/>
    <col min="6751" max="6751" width="23.85546875" bestFit="1" customWidth="1"/>
    <col min="6752" max="6752" width="22" bestFit="1" customWidth="1"/>
    <col min="6753" max="6753" width="23.28515625" bestFit="1" customWidth="1"/>
    <col min="6754" max="6754" width="22.5703125" bestFit="1" customWidth="1"/>
    <col min="6755" max="6755" width="22.140625" bestFit="1" customWidth="1"/>
    <col min="6756" max="6756" width="35.7109375" bestFit="1" customWidth="1"/>
    <col min="6757" max="6757" width="25.5703125" bestFit="1" customWidth="1"/>
    <col min="6758" max="6758" width="22.7109375" bestFit="1" customWidth="1"/>
    <col min="6759" max="6759" width="21.5703125" bestFit="1" customWidth="1"/>
    <col min="6760" max="6760" width="20.85546875" bestFit="1" customWidth="1"/>
    <col min="6761" max="6761" width="22" bestFit="1" customWidth="1"/>
    <col min="6762" max="6762" width="24.42578125" bestFit="1" customWidth="1"/>
    <col min="6763" max="6763" width="23.5703125" bestFit="1" customWidth="1"/>
    <col min="6764" max="6764" width="23.7109375" bestFit="1" customWidth="1"/>
    <col min="6765" max="6765" width="23.85546875" bestFit="1" customWidth="1"/>
    <col min="6766" max="6766" width="23" bestFit="1" customWidth="1"/>
    <col min="6767" max="6767" width="24.28515625" bestFit="1" customWidth="1"/>
    <col min="6768" max="6768" width="22.140625" bestFit="1" customWidth="1"/>
    <col min="6769" max="6769" width="23.85546875" bestFit="1" customWidth="1"/>
    <col min="6770" max="6770" width="22.7109375" bestFit="1" customWidth="1"/>
    <col min="6771" max="6771" width="22" bestFit="1" customWidth="1"/>
    <col min="6772" max="6772" width="26.140625" bestFit="1" customWidth="1"/>
    <col min="6773" max="6773" width="22.85546875" bestFit="1" customWidth="1"/>
    <col min="6774" max="6774" width="25.42578125" bestFit="1" customWidth="1"/>
    <col min="6775" max="6775" width="21.5703125" bestFit="1" customWidth="1"/>
    <col min="6776" max="6776" width="21.28515625" bestFit="1" customWidth="1"/>
    <col min="6777" max="6777" width="25.7109375" bestFit="1" customWidth="1"/>
    <col min="6778" max="6778" width="25.140625" bestFit="1" customWidth="1"/>
    <col min="6779" max="6779" width="23.28515625" bestFit="1" customWidth="1"/>
    <col min="6780" max="6780" width="22.42578125" bestFit="1" customWidth="1"/>
    <col min="6781" max="6781" width="24.85546875" bestFit="1" customWidth="1"/>
    <col min="6782" max="6782" width="22.85546875" bestFit="1" customWidth="1"/>
    <col min="6783" max="6783" width="22" bestFit="1" customWidth="1"/>
    <col min="6784" max="6784" width="21.85546875" bestFit="1" customWidth="1"/>
    <col min="6785" max="6785" width="24.7109375" bestFit="1" customWidth="1"/>
    <col min="6786" max="6786" width="26.5703125" bestFit="1" customWidth="1"/>
    <col min="6787" max="6787" width="23.85546875" bestFit="1" customWidth="1"/>
    <col min="6788" max="6788" width="21.42578125" bestFit="1" customWidth="1"/>
    <col min="6789" max="6789" width="22.28515625" bestFit="1" customWidth="1"/>
    <col min="6790" max="6790" width="23.5703125" bestFit="1" customWidth="1"/>
    <col min="6791" max="6791" width="20.85546875" bestFit="1" customWidth="1"/>
    <col min="6792" max="6792" width="37.42578125" bestFit="1" customWidth="1"/>
    <col min="6793" max="6793" width="33.42578125" bestFit="1" customWidth="1"/>
    <col min="6794" max="6794" width="21.85546875" bestFit="1" customWidth="1"/>
    <col min="6795" max="6795" width="28.42578125" bestFit="1" customWidth="1"/>
    <col min="6796" max="6796" width="26.85546875" bestFit="1" customWidth="1"/>
    <col min="6797" max="6797" width="29.140625" bestFit="1" customWidth="1"/>
    <col min="6798" max="6798" width="24" bestFit="1" customWidth="1"/>
    <col min="6799" max="6799" width="26.85546875" bestFit="1" customWidth="1"/>
    <col min="6800" max="6800" width="26.42578125" bestFit="1" customWidth="1"/>
    <col min="6801" max="6801" width="24.85546875" bestFit="1" customWidth="1"/>
    <col min="6802" max="6802" width="23.85546875" bestFit="1" customWidth="1"/>
    <col min="6803" max="6803" width="25.7109375" bestFit="1" customWidth="1"/>
    <col min="6804" max="6805" width="23.42578125" bestFit="1" customWidth="1"/>
    <col min="6806" max="6806" width="22.140625" bestFit="1" customWidth="1"/>
    <col min="6807" max="6807" width="21" bestFit="1" customWidth="1"/>
    <col min="6808" max="6808" width="32.28515625" bestFit="1" customWidth="1"/>
    <col min="6809" max="6809" width="28.7109375" bestFit="1" customWidth="1"/>
    <col min="6810" max="6810" width="26" bestFit="1" customWidth="1"/>
    <col min="6811" max="6811" width="26.7109375" bestFit="1" customWidth="1"/>
    <col min="6812" max="6812" width="25.85546875" bestFit="1" customWidth="1"/>
    <col min="6813" max="6813" width="24" bestFit="1" customWidth="1"/>
    <col min="6814" max="6814" width="23.7109375" bestFit="1" customWidth="1"/>
    <col min="6815" max="6815" width="26" bestFit="1" customWidth="1"/>
    <col min="6816" max="6816" width="26.5703125" bestFit="1" customWidth="1"/>
    <col min="6817" max="6817" width="28.5703125" bestFit="1" customWidth="1"/>
    <col min="6818" max="6818" width="34.5703125" bestFit="1" customWidth="1"/>
    <col min="6819" max="6819" width="27" bestFit="1" customWidth="1"/>
    <col min="6820" max="6820" width="24.85546875" bestFit="1" customWidth="1"/>
    <col min="6821" max="6821" width="23.140625" bestFit="1" customWidth="1"/>
    <col min="6822" max="6822" width="21" bestFit="1" customWidth="1"/>
    <col min="6823" max="6823" width="23.7109375" bestFit="1" customWidth="1"/>
    <col min="6824" max="6824" width="28.42578125" bestFit="1" customWidth="1"/>
    <col min="6825" max="6825" width="24.42578125" bestFit="1" customWidth="1"/>
    <col min="6826" max="6826" width="34.140625" bestFit="1" customWidth="1"/>
    <col min="6827" max="6827" width="36" bestFit="1" customWidth="1"/>
    <col min="6828" max="6828" width="36.85546875" bestFit="1" customWidth="1"/>
    <col min="6829" max="6829" width="37.7109375" bestFit="1" customWidth="1"/>
    <col min="6830" max="6830" width="35.28515625" bestFit="1" customWidth="1"/>
    <col min="6831" max="6831" width="33.5703125" bestFit="1" customWidth="1"/>
    <col min="6832" max="6832" width="33" bestFit="1" customWidth="1"/>
    <col min="6833" max="6833" width="31.140625" bestFit="1" customWidth="1"/>
    <col min="6834" max="6834" width="26.140625" bestFit="1" customWidth="1"/>
    <col min="6835" max="6835" width="32.28515625" bestFit="1" customWidth="1"/>
    <col min="6836" max="6836" width="29.85546875" bestFit="1" customWidth="1"/>
    <col min="6837" max="6837" width="35.85546875" bestFit="1" customWidth="1"/>
    <col min="6838" max="6838" width="37.42578125" bestFit="1" customWidth="1"/>
    <col min="6839" max="6839" width="35.5703125" bestFit="1" customWidth="1"/>
    <col min="6840" max="6840" width="32.42578125" bestFit="1" customWidth="1"/>
    <col min="6841" max="6841" width="43.85546875" bestFit="1" customWidth="1"/>
    <col min="6842" max="6842" width="38.85546875" bestFit="1" customWidth="1"/>
    <col min="6843" max="6843" width="34.28515625" bestFit="1" customWidth="1"/>
    <col min="6844" max="6844" width="32.85546875" bestFit="1" customWidth="1"/>
    <col min="6845" max="6845" width="37.5703125" bestFit="1" customWidth="1"/>
    <col min="6846" max="6846" width="39.85546875" bestFit="1" customWidth="1"/>
    <col min="6847" max="6847" width="32.7109375" bestFit="1" customWidth="1"/>
    <col min="6848" max="6848" width="35.7109375" bestFit="1" customWidth="1"/>
    <col min="6849" max="6849" width="31.28515625" bestFit="1" customWidth="1"/>
    <col min="6850" max="6850" width="30.85546875" bestFit="1" customWidth="1"/>
    <col min="6851" max="6851" width="32.85546875" bestFit="1" customWidth="1"/>
    <col min="6852" max="6852" width="33.28515625" bestFit="1" customWidth="1"/>
    <col min="6853" max="6853" width="35.42578125" bestFit="1" customWidth="1"/>
    <col min="6854" max="6854" width="38.140625" bestFit="1" customWidth="1"/>
    <col min="6855" max="6855" width="33" bestFit="1" customWidth="1"/>
    <col min="6856" max="6856" width="30.140625" bestFit="1" customWidth="1"/>
    <col min="6857" max="6857" width="31.85546875" bestFit="1" customWidth="1"/>
    <col min="6858" max="6858" width="37.5703125" bestFit="1" customWidth="1"/>
    <col min="6859" max="6859" width="24.7109375" bestFit="1" customWidth="1"/>
    <col min="6860" max="6860" width="28" bestFit="1" customWidth="1"/>
    <col min="6861" max="6861" width="25.5703125" bestFit="1" customWidth="1"/>
    <col min="6862" max="6862" width="28" bestFit="1" customWidth="1"/>
    <col min="6863" max="6863" width="27.5703125" bestFit="1" customWidth="1"/>
    <col min="6864" max="6864" width="27.7109375" bestFit="1" customWidth="1"/>
    <col min="6865" max="6865" width="33" bestFit="1" customWidth="1"/>
    <col min="6866" max="6866" width="31" bestFit="1" customWidth="1"/>
    <col min="6867" max="6867" width="27.85546875" bestFit="1" customWidth="1"/>
    <col min="6868" max="6868" width="29.42578125" bestFit="1" customWidth="1"/>
    <col min="6869" max="6869" width="26.5703125" bestFit="1" customWidth="1"/>
    <col min="6870" max="6870" width="35.140625" bestFit="1" customWidth="1"/>
    <col min="6871" max="6871" width="38.5703125" bestFit="1" customWidth="1"/>
    <col min="6872" max="6872" width="34.28515625" bestFit="1" customWidth="1"/>
    <col min="6873" max="6873" width="36.42578125" bestFit="1" customWidth="1"/>
    <col min="6874" max="6874" width="35.5703125" bestFit="1" customWidth="1"/>
    <col min="6875" max="6875" width="39.140625" bestFit="1" customWidth="1"/>
    <col min="6876" max="6876" width="35.42578125" bestFit="1" customWidth="1"/>
    <col min="6877" max="6877" width="34" bestFit="1" customWidth="1"/>
    <col min="6878" max="6878" width="37" bestFit="1" customWidth="1"/>
    <col min="6879" max="6879" width="36.7109375" bestFit="1" customWidth="1"/>
    <col min="6880" max="6880" width="39.7109375" bestFit="1" customWidth="1"/>
    <col min="6881" max="6881" width="36.28515625" bestFit="1" customWidth="1"/>
    <col min="6882" max="6882" width="39.7109375" bestFit="1" customWidth="1"/>
    <col min="6883" max="6883" width="31.85546875" bestFit="1" customWidth="1"/>
    <col min="6884" max="6884" width="30.7109375" bestFit="1" customWidth="1"/>
    <col min="6885" max="6885" width="30.5703125" bestFit="1" customWidth="1"/>
    <col min="6886" max="6886" width="31.85546875" bestFit="1" customWidth="1"/>
    <col min="6887" max="6887" width="28" bestFit="1" customWidth="1"/>
    <col min="6888" max="6888" width="35" bestFit="1" customWidth="1"/>
    <col min="6889" max="6889" width="28.5703125" bestFit="1" customWidth="1"/>
    <col min="6890" max="6890" width="30" bestFit="1" customWidth="1"/>
    <col min="6891" max="6891" width="27.5703125" bestFit="1" customWidth="1"/>
    <col min="6892" max="6892" width="29.7109375" bestFit="1" customWidth="1"/>
    <col min="6893" max="6893" width="28.5703125" bestFit="1" customWidth="1"/>
    <col min="6894" max="6894" width="33.28515625" bestFit="1" customWidth="1"/>
    <col min="6895" max="6895" width="37" bestFit="1" customWidth="1"/>
    <col min="6896" max="6896" width="35" bestFit="1" customWidth="1"/>
    <col min="6897" max="6897" width="32" bestFit="1" customWidth="1"/>
    <col min="6898" max="6898" width="32.7109375" bestFit="1" customWidth="1"/>
    <col min="6899" max="6899" width="28.5703125" bestFit="1" customWidth="1"/>
    <col min="6900" max="6900" width="35.7109375" bestFit="1" customWidth="1"/>
    <col min="6901" max="6901" width="28.7109375" bestFit="1" customWidth="1"/>
    <col min="6902" max="6902" width="27.85546875" bestFit="1" customWidth="1"/>
    <col min="6903" max="6903" width="27.5703125" bestFit="1" customWidth="1"/>
    <col min="6904" max="6904" width="27.28515625" bestFit="1" customWidth="1"/>
    <col min="6905" max="6905" width="25.140625" bestFit="1" customWidth="1"/>
    <col min="6906" max="6906" width="27.7109375" bestFit="1" customWidth="1"/>
    <col min="6907" max="6907" width="25.7109375" bestFit="1" customWidth="1"/>
    <col min="6908" max="6908" width="24" bestFit="1" customWidth="1"/>
    <col min="6909" max="6909" width="24.85546875" bestFit="1" customWidth="1"/>
    <col min="6910" max="6910" width="32.140625" bestFit="1" customWidth="1"/>
    <col min="6911" max="6911" width="36.85546875" bestFit="1" customWidth="1"/>
    <col min="6912" max="6912" width="28.85546875" bestFit="1" customWidth="1"/>
    <col min="6913" max="6913" width="29.140625" bestFit="1" customWidth="1"/>
    <col min="6914" max="6914" width="54.140625" bestFit="1" customWidth="1"/>
    <col min="6915" max="6915" width="27.5703125" bestFit="1" customWidth="1"/>
    <col min="6916" max="6916" width="27" bestFit="1" customWidth="1"/>
    <col min="6917" max="6917" width="28" bestFit="1" customWidth="1"/>
    <col min="6918" max="6918" width="27.85546875" bestFit="1" customWidth="1"/>
    <col min="6919" max="6919" width="39.28515625" bestFit="1" customWidth="1"/>
    <col min="6920" max="6920" width="37.42578125" bestFit="1" customWidth="1"/>
    <col min="6921" max="6921" width="36" bestFit="1" customWidth="1"/>
    <col min="6922" max="6922" width="38" bestFit="1" customWidth="1"/>
    <col min="6923" max="6923" width="36.28515625" bestFit="1" customWidth="1"/>
    <col min="6924" max="6924" width="30.7109375" bestFit="1" customWidth="1"/>
    <col min="6925" max="6925" width="29.140625" bestFit="1" customWidth="1"/>
    <col min="6926" max="6926" width="30.5703125" bestFit="1" customWidth="1"/>
    <col min="6927" max="6927" width="31.28515625" bestFit="1" customWidth="1"/>
    <col min="6928" max="6928" width="23.7109375" bestFit="1" customWidth="1"/>
    <col min="6929" max="6929" width="33" bestFit="1" customWidth="1"/>
    <col min="6930" max="6930" width="27.42578125" bestFit="1" customWidth="1"/>
    <col min="6931" max="6931" width="32.85546875" bestFit="1" customWidth="1"/>
    <col min="6932" max="6932" width="26.7109375" bestFit="1" customWidth="1"/>
    <col min="6933" max="6933" width="30" bestFit="1" customWidth="1"/>
    <col min="6934" max="6934" width="27.140625" bestFit="1" customWidth="1"/>
    <col min="6935" max="6935" width="28.28515625" bestFit="1" customWidth="1"/>
    <col min="6936" max="6936" width="30.28515625" bestFit="1" customWidth="1"/>
    <col min="6937" max="6937" width="22.7109375" bestFit="1" customWidth="1"/>
    <col min="6938" max="6938" width="35.28515625" bestFit="1" customWidth="1"/>
    <col min="6939" max="6939" width="35.140625" bestFit="1" customWidth="1"/>
    <col min="6940" max="6940" width="35" bestFit="1" customWidth="1"/>
    <col min="6941" max="6941" width="33.28515625" bestFit="1" customWidth="1"/>
    <col min="6942" max="6942" width="34.42578125" bestFit="1" customWidth="1"/>
    <col min="6943" max="6943" width="36.42578125" bestFit="1" customWidth="1"/>
    <col min="6944" max="6944" width="36" bestFit="1" customWidth="1"/>
    <col min="6945" max="6945" width="31" bestFit="1" customWidth="1"/>
    <col min="6946" max="6946" width="33.28515625" bestFit="1" customWidth="1"/>
    <col min="6947" max="6947" width="29.42578125" bestFit="1" customWidth="1"/>
    <col min="6948" max="6948" width="28.85546875" bestFit="1" customWidth="1"/>
    <col min="6949" max="6950" width="29" bestFit="1" customWidth="1"/>
    <col min="6951" max="6951" width="28.85546875" bestFit="1" customWidth="1"/>
    <col min="6952" max="6952" width="31" bestFit="1" customWidth="1"/>
    <col min="6953" max="6953" width="27.42578125" bestFit="1" customWidth="1"/>
    <col min="6954" max="6954" width="26.140625" bestFit="1" customWidth="1"/>
    <col min="6955" max="6955" width="23.28515625" bestFit="1" customWidth="1"/>
    <col min="6956" max="6956" width="23.7109375" bestFit="1" customWidth="1"/>
    <col min="6957" max="6957" width="34.85546875" bestFit="1" customWidth="1"/>
    <col min="6958" max="6958" width="33.140625" bestFit="1" customWidth="1"/>
    <col min="6959" max="6959" width="23.85546875" bestFit="1" customWidth="1"/>
    <col min="6960" max="6960" width="33.85546875" bestFit="1" customWidth="1"/>
    <col min="6961" max="6961" width="35.7109375" bestFit="1" customWidth="1"/>
    <col min="6962" max="6962" width="33.42578125" bestFit="1" customWidth="1"/>
    <col min="6963" max="6963" width="22.85546875" bestFit="1" customWidth="1"/>
    <col min="6964" max="6964" width="24.5703125" bestFit="1" customWidth="1"/>
    <col min="6965" max="6965" width="32.42578125" bestFit="1" customWidth="1"/>
    <col min="6966" max="6966" width="34.7109375" bestFit="1" customWidth="1"/>
    <col min="6967" max="6967" width="35.140625" bestFit="1" customWidth="1"/>
    <col min="6968" max="6968" width="24" bestFit="1" customWidth="1"/>
    <col min="6969" max="6969" width="34.140625" bestFit="1" customWidth="1"/>
    <col min="6970" max="6970" width="24.42578125" bestFit="1" customWidth="1"/>
    <col min="6971" max="6971" width="35" bestFit="1" customWidth="1"/>
    <col min="6972" max="6972" width="23.7109375" bestFit="1" customWidth="1"/>
    <col min="6973" max="6973" width="24.7109375" bestFit="1" customWidth="1"/>
    <col min="6974" max="6974" width="24.85546875" bestFit="1" customWidth="1"/>
    <col min="6975" max="6975" width="25.5703125" bestFit="1" customWidth="1"/>
    <col min="6976" max="6976" width="25" bestFit="1" customWidth="1"/>
    <col min="6977" max="6978" width="22.140625" bestFit="1" customWidth="1"/>
    <col min="6979" max="6979" width="28.85546875" bestFit="1" customWidth="1"/>
    <col min="6980" max="6980" width="23.7109375" bestFit="1" customWidth="1"/>
    <col min="6981" max="6981" width="23.140625" bestFit="1" customWidth="1"/>
    <col min="6982" max="6982" width="24.140625" bestFit="1" customWidth="1"/>
    <col min="6983" max="6983" width="22.28515625" bestFit="1" customWidth="1"/>
    <col min="6984" max="6984" width="21.28515625" bestFit="1" customWidth="1"/>
    <col min="6985" max="6985" width="24.140625" bestFit="1" customWidth="1"/>
    <col min="6986" max="6986" width="26" bestFit="1" customWidth="1"/>
    <col min="6987" max="6987" width="25" bestFit="1" customWidth="1"/>
    <col min="6988" max="6988" width="24.85546875" bestFit="1" customWidth="1"/>
    <col min="6989" max="6989" width="25.7109375" bestFit="1" customWidth="1"/>
    <col min="6990" max="6990" width="21.5703125" bestFit="1" customWidth="1"/>
    <col min="6991" max="6991" width="25.42578125" bestFit="1" customWidth="1"/>
    <col min="6992" max="6992" width="28.42578125" bestFit="1" customWidth="1"/>
    <col min="6993" max="6993" width="28.85546875" bestFit="1" customWidth="1"/>
    <col min="6994" max="6994" width="25.7109375" bestFit="1" customWidth="1"/>
    <col min="6995" max="6995" width="24.85546875" bestFit="1" customWidth="1"/>
    <col min="6996" max="6996" width="25.5703125" bestFit="1" customWidth="1"/>
    <col min="6997" max="6997" width="24.42578125" bestFit="1" customWidth="1"/>
    <col min="6998" max="6998" width="26.85546875" bestFit="1" customWidth="1"/>
    <col min="6999" max="6999" width="27.140625" bestFit="1" customWidth="1"/>
    <col min="7000" max="7000" width="21.85546875" bestFit="1" customWidth="1"/>
    <col min="7001" max="7001" width="26.140625" bestFit="1" customWidth="1"/>
    <col min="7002" max="7002" width="24.28515625" bestFit="1" customWidth="1"/>
    <col min="7003" max="7003" width="35.5703125" bestFit="1" customWidth="1"/>
    <col min="7004" max="7004" width="22.85546875" bestFit="1" customWidth="1"/>
    <col min="7005" max="7005" width="27.42578125" bestFit="1" customWidth="1"/>
    <col min="7006" max="7006" width="30" bestFit="1" customWidth="1"/>
    <col min="7007" max="7007" width="25.42578125" bestFit="1" customWidth="1"/>
    <col min="7008" max="7008" width="26.7109375" bestFit="1" customWidth="1"/>
    <col min="7009" max="7009" width="28.42578125" bestFit="1" customWidth="1"/>
    <col min="7010" max="7010" width="24.42578125" bestFit="1" customWidth="1"/>
    <col min="7011" max="7011" width="24.140625" bestFit="1" customWidth="1"/>
    <col min="7012" max="7013" width="24.7109375" bestFit="1" customWidth="1"/>
    <col min="7014" max="7014" width="26.7109375" bestFit="1" customWidth="1"/>
    <col min="7015" max="7015" width="25.28515625" bestFit="1" customWidth="1"/>
    <col min="7016" max="7016" width="22" bestFit="1" customWidth="1"/>
    <col min="7017" max="7017" width="25.42578125" bestFit="1" customWidth="1"/>
    <col min="7018" max="7018" width="34" bestFit="1" customWidth="1"/>
    <col min="7019" max="7019" width="25.7109375" bestFit="1" customWidth="1"/>
    <col min="7020" max="7020" width="21.7109375" bestFit="1" customWidth="1"/>
    <col min="7021" max="7021" width="22.85546875" bestFit="1" customWidth="1"/>
    <col min="7022" max="7022" width="25.42578125" bestFit="1" customWidth="1"/>
    <col min="7023" max="7023" width="23.85546875" bestFit="1" customWidth="1"/>
    <col min="7024" max="7024" width="31.28515625" bestFit="1" customWidth="1"/>
    <col min="7025" max="7025" width="26.5703125" bestFit="1" customWidth="1"/>
    <col min="7026" max="7026" width="23.42578125" bestFit="1" customWidth="1"/>
    <col min="7027" max="7027" width="31.5703125" bestFit="1" customWidth="1"/>
    <col min="7028" max="7028" width="31" bestFit="1" customWidth="1"/>
    <col min="7029" max="7029" width="24.42578125" bestFit="1" customWidth="1"/>
    <col min="7030" max="7030" width="23.140625" bestFit="1" customWidth="1"/>
    <col min="7031" max="7031" width="32" bestFit="1" customWidth="1"/>
    <col min="7032" max="7032" width="24.85546875" bestFit="1" customWidth="1"/>
    <col min="7033" max="7033" width="22.7109375" bestFit="1" customWidth="1"/>
    <col min="7034" max="7034" width="19.7109375" bestFit="1" customWidth="1"/>
    <col min="7035" max="7035" width="23.85546875" bestFit="1" customWidth="1"/>
    <col min="7036" max="7036" width="24.7109375" bestFit="1" customWidth="1"/>
    <col min="7037" max="7037" width="22.42578125" bestFit="1" customWidth="1"/>
    <col min="7038" max="7038" width="25.42578125" bestFit="1" customWidth="1"/>
    <col min="7039" max="7039" width="21.42578125" bestFit="1" customWidth="1"/>
    <col min="7040" max="7040" width="25.140625" bestFit="1" customWidth="1"/>
    <col min="7041" max="7041" width="22.28515625" bestFit="1" customWidth="1"/>
    <col min="7042" max="7042" width="21.85546875" bestFit="1" customWidth="1"/>
    <col min="7043" max="7043" width="24.28515625" bestFit="1" customWidth="1"/>
    <col min="7044" max="7044" width="23" bestFit="1" customWidth="1"/>
    <col min="7045" max="7045" width="22.5703125" bestFit="1" customWidth="1"/>
    <col min="7046" max="7046" width="24.42578125" bestFit="1" customWidth="1"/>
    <col min="7047" max="7047" width="21" bestFit="1" customWidth="1"/>
    <col min="7048" max="7048" width="22.7109375" bestFit="1" customWidth="1"/>
    <col min="7049" max="7049" width="22.42578125" bestFit="1" customWidth="1"/>
    <col min="7050" max="7050" width="22" bestFit="1" customWidth="1"/>
    <col min="7051" max="7051" width="22.140625" bestFit="1" customWidth="1"/>
    <col min="7052" max="7052" width="32.140625" bestFit="1" customWidth="1"/>
    <col min="7053" max="7053" width="22.85546875" bestFit="1" customWidth="1"/>
    <col min="7054" max="7054" width="22.42578125" bestFit="1" customWidth="1"/>
    <col min="7055" max="7055" width="29" bestFit="1" customWidth="1"/>
    <col min="7056" max="7056" width="23.28515625" bestFit="1" customWidth="1"/>
    <col min="7057" max="7057" width="27.140625" bestFit="1" customWidth="1"/>
    <col min="7058" max="7058" width="21.28515625" bestFit="1" customWidth="1"/>
    <col min="7059" max="7059" width="32.5703125" bestFit="1" customWidth="1"/>
    <col min="7060" max="7060" width="20.5703125" bestFit="1" customWidth="1"/>
    <col min="7061" max="7061" width="25.28515625" bestFit="1" customWidth="1"/>
    <col min="7062" max="7062" width="24.85546875" bestFit="1" customWidth="1"/>
    <col min="7063" max="7063" width="26.140625" bestFit="1" customWidth="1"/>
    <col min="7064" max="7064" width="28.140625" bestFit="1" customWidth="1"/>
    <col min="7065" max="7065" width="25.85546875" bestFit="1" customWidth="1"/>
    <col min="7066" max="7066" width="24.42578125" bestFit="1" customWidth="1"/>
    <col min="7067" max="7067" width="25.140625" bestFit="1" customWidth="1"/>
    <col min="7068" max="7068" width="24.5703125" bestFit="1" customWidth="1"/>
    <col min="7069" max="7069" width="26" bestFit="1" customWidth="1"/>
    <col min="7070" max="7070" width="22.42578125" bestFit="1" customWidth="1"/>
    <col min="7071" max="7071" width="32.28515625" bestFit="1" customWidth="1"/>
    <col min="7072" max="7072" width="35.85546875" bestFit="1" customWidth="1"/>
    <col min="7073" max="7073" width="25.42578125" bestFit="1" customWidth="1"/>
    <col min="7074" max="7074" width="30.28515625" bestFit="1" customWidth="1"/>
    <col min="7075" max="7075" width="20.5703125" bestFit="1" customWidth="1"/>
    <col min="7076" max="7076" width="32.28515625" bestFit="1" customWidth="1"/>
    <col min="7077" max="7077" width="32.7109375" bestFit="1" customWidth="1"/>
    <col min="7078" max="7078" width="21.42578125" bestFit="1" customWidth="1"/>
    <col min="7079" max="7079" width="31.5703125" bestFit="1" customWidth="1"/>
    <col min="7080" max="7080" width="23.7109375" bestFit="1" customWidth="1"/>
    <col min="7081" max="7081" width="35.28515625" bestFit="1" customWidth="1"/>
    <col min="7082" max="7082" width="23.5703125" bestFit="1" customWidth="1"/>
    <col min="7083" max="7083" width="31.28515625" bestFit="1" customWidth="1"/>
    <col min="7084" max="7084" width="27.7109375" bestFit="1" customWidth="1"/>
    <col min="7085" max="7085" width="23.85546875" bestFit="1" customWidth="1"/>
    <col min="7086" max="7086" width="38.140625" bestFit="1" customWidth="1"/>
    <col min="7087" max="7087" width="23.42578125" bestFit="1" customWidth="1"/>
    <col min="7088" max="7088" width="27" bestFit="1" customWidth="1"/>
    <col min="7089" max="7089" width="27.140625" bestFit="1" customWidth="1"/>
    <col min="7090" max="7090" width="30.140625" bestFit="1" customWidth="1"/>
    <col min="7091" max="7091" width="30" bestFit="1" customWidth="1"/>
    <col min="7092" max="7092" width="24" bestFit="1" customWidth="1"/>
    <col min="7093" max="7093" width="22.5703125" bestFit="1" customWidth="1"/>
    <col min="7094" max="7094" width="22" bestFit="1" customWidth="1"/>
    <col min="7095" max="7095" width="26.85546875" bestFit="1" customWidth="1"/>
    <col min="7096" max="7096" width="23.7109375" bestFit="1" customWidth="1"/>
    <col min="7097" max="7097" width="24.5703125" bestFit="1" customWidth="1"/>
    <col min="7098" max="7098" width="25.42578125" bestFit="1" customWidth="1"/>
    <col min="7099" max="7099" width="21.28515625" bestFit="1" customWidth="1"/>
    <col min="7100" max="7100" width="34.140625" bestFit="1" customWidth="1"/>
    <col min="7101" max="7101" width="23.28515625" bestFit="1" customWidth="1"/>
    <col min="7102" max="7102" width="25.28515625" bestFit="1" customWidth="1"/>
    <col min="7103" max="7103" width="21.7109375" bestFit="1" customWidth="1"/>
    <col min="7104" max="7104" width="34" bestFit="1" customWidth="1"/>
    <col min="7105" max="7105" width="23.5703125" bestFit="1" customWidth="1"/>
    <col min="7106" max="7106" width="23.7109375" bestFit="1" customWidth="1"/>
    <col min="7107" max="7107" width="22.7109375" bestFit="1" customWidth="1"/>
    <col min="7108" max="7108" width="23.140625" bestFit="1" customWidth="1"/>
    <col min="7109" max="7109" width="21.5703125" bestFit="1" customWidth="1"/>
    <col min="7110" max="7110" width="22.85546875" bestFit="1" customWidth="1"/>
    <col min="7111" max="7111" width="23.5703125" bestFit="1" customWidth="1"/>
    <col min="7112" max="7112" width="34.28515625" bestFit="1" customWidth="1"/>
    <col min="7113" max="7113" width="26.42578125" bestFit="1" customWidth="1"/>
    <col min="7114" max="7114" width="23.42578125" bestFit="1" customWidth="1"/>
    <col min="7115" max="7115" width="36.42578125" bestFit="1" customWidth="1"/>
    <col min="7116" max="7116" width="34" bestFit="1" customWidth="1"/>
    <col min="7117" max="7117" width="28.140625" bestFit="1" customWidth="1"/>
    <col min="7118" max="7118" width="24.5703125" bestFit="1" customWidth="1"/>
    <col min="7119" max="7119" width="34" bestFit="1" customWidth="1"/>
    <col min="7120" max="7120" width="33" bestFit="1" customWidth="1"/>
    <col min="7121" max="7121" width="33.85546875" bestFit="1" customWidth="1"/>
    <col min="7122" max="7122" width="28.7109375" bestFit="1" customWidth="1"/>
    <col min="7123" max="7123" width="26.85546875" bestFit="1" customWidth="1"/>
    <col min="7124" max="7124" width="28.85546875" bestFit="1" customWidth="1"/>
    <col min="7125" max="7125" width="24.42578125" bestFit="1" customWidth="1"/>
    <col min="7126" max="7126" width="34.42578125" bestFit="1" customWidth="1"/>
    <col min="7127" max="7127" width="36.7109375" bestFit="1" customWidth="1"/>
    <col min="7128" max="7128" width="26.42578125" bestFit="1" customWidth="1"/>
    <col min="7129" max="7129" width="25.28515625" bestFit="1" customWidth="1"/>
    <col min="7130" max="7131" width="27.85546875" bestFit="1" customWidth="1"/>
    <col min="7132" max="7132" width="27.42578125" bestFit="1" customWidth="1"/>
    <col min="7133" max="7133" width="28.5703125" bestFit="1" customWidth="1"/>
    <col min="7134" max="7134" width="26.85546875" bestFit="1" customWidth="1"/>
    <col min="7135" max="7135" width="36.85546875" bestFit="1" customWidth="1"/>
    <col min="7136" max="7136" width="28.28515625" bestFit="1" customWidth="1"/>
    <col min="7137" max="7137" width="30" bestFit="1" customWidth="1"/>
    <col min="7138" max="7138" width="37.28515625" bestFit="1" customWidth="1"/>
    <col min="7139" max="7139" width="28" bestFit="1" customWidth="1"/>
    <col min="7140" max="7140" width="30.28515625" bestFit="1" customWidth="1"/>
    <col min="7141" max="7141" width="31.5703125" bestFit="1" customWidth="1"/>
    <col min="7142" max="7142" width="34.28515625" bestFit="1" customWidth="1"/>
    <col min="7143" max="7143" width="27.7109375" bestFit="1" customWidth="1"/>
    <col min="7144" max="7144" width="26" bestFit="1" customWidth="1"/>
    <col min="7145" max="7145" width="34.85546875" bestFit="1" customWidth="1"/>
    <col min="7146" max="7147" width="28.5703125" bestFit="1" customWidth="1"/>
    <col min="7148" max="7148" width="27.28515625" bestFit="1" customWidth="1"/>
    <col min="7149" max="7149" width="28.140625" bestFit="1" customWidth="1"/>
    <col min="7150" max="7150" width="29.28515625" bestFit="1" customWidth="1"/>
    <col min="7151" max="7151" width="40.5703125" bestFit="1" customWidth="1"/>
    <col min="7152" max="7152" width="40" bestFit="1" customWidth="1"/>
    <col min="7153" max="7153" width="27.5703125" bestFit="1" customWidth="1"/>
    <col min="7154" max="7154" width="26.7109375" bestFit="1" customWidth="1"/>
    <col min="7155" max="7155" width="35" bestFit="1" customWidth="1"/>
    <col min="7156" max="7156" width="28.28515625" bestFit="1" customWidth="1"/>
    <col min="7157" max="7157" width="30.7109375" bestFit="1" customWidth="1"/>
    <col min="7158" max="7158" width="27.5703125" bestFit="1" customWidth="1"/>
    <col min="7159" max="7159" width="28.42578125" bestFit="1" customWidth="1"/>
    <col min="7160" max="7160" width="30.42578125" bestFit="1" customWidth="1"/>
    <col min="7161" max="7161" width="27.7109375" bestFit="1" customWidth="1"/>
    <col min="7162" max="7162" width="34.7109375" bestFit="1" customWidth="1"/>
    <col min="7163" max="7163" width="28.28515625" bestFit="1" customWidth="1"/>
    <col min="7164" max="7164" width="35.85546875" bestFit="1" customWidth="1"/>
    <col min="7165" max="7165" width="28.28515625" bestFit="1" customWidth="1"/>
    <col min="7166" max="7166" width="26.7109375" bestFit="1" customWidth="1"/>
    <col min="7167" max="7167" width="27.28515625" bestFit="1" customWidth="1"/>
    <col min="7168" max="7168" width="28.42578125" bestFit="1" customWidth="1"/>
    <col min="7169" max="7169" width="25.85546875" bestFit="1" customWidth="1"/>
    <col min="7170" max="7170" width="28.42578125" bestFit="1" customWidth="1"/>
    <col min="7171" max="7171" width="30.140625" bestFit="1" customWidth="1"/>
    <col min="7172" max="7172" width="29.140625" bestFit="1" customWidth="1"/>
    <col min="7173" max="7173" width="30.28515625" bestFit="1" customWidth="1"/>
    <col min="7174" max="7174" width="28.28515625" bestFit="1" customWidth="1"/>
    <col min="7175" max="7175" width="38.5703125" bestFit="1" customWidth="1"/>
    <col min="7176" max="7176" width="30.7109375" bestFit="1" customWidth="1"/>
    <col min="7177" max="7177" width="27.140625" bestFit="1" customWidth="1"/>
    <col min="7178" max="7178" width="30" bestFit="1" customWidth="1"/>
    <col min="7179" max="7179" width="27" bestFit="1" customWidth="1"/>
    <col min="7180" max="7180" width="29.5703125" bestFit="1" customWidth="1"/>
    <col min="7181" max="7181" width="28.85546875" bestFit="1" customWidth="1"/>
    <col min="7182" max="7182" width="39.42578125" bestFit="1" customWidth="1"/>
    <col min="7183" max="7183" width="27.140625" bestFit="1" customWidth="1"/>
    <col min="7184" max="7184" width="33.140625" bestFit="1" customWidth="1"/>
    <col min="7185" max="7185" width="27.7109375" bestFit="1" customWidth="1"/>
    <col min="7186" max="7186" width="39.5703125" bestFit="1" customWidth="1"/>
    <col min="7187" max="7187" width="37" bestFit="1" customWidth="1"/>
    <col min="7188" max="7188" width="28.42578125" bestFit="1" customWidth="1"/>
    <col min="7189" max="7189" width="26.140625" bestFit="1" customWidth="1"/>
    <col min="7190" max="7190" width="27.5703125" bestFit="1" customWidth="1"/>
    <col min="7191" max="7191" width="29.5703125" bestFit="1" customWidth="1"/>
    <col min="7192" max="7192" width="37.42578125" bestFit="1" customWidth="1"/>
    <col min="7193" max="7193" width="27.7109375" bestFit="1" customWidth="1"/>
    <col min="7194" max="7194" width="35" bestFit="1" customWidth="1"/>
    <col min="7195" max="7195" width="38.28515625" bestFit="1" customWidth="1"/>
    <col min="7196" max="7196" width="29" bestFit="1" customWidth="1"/>
    <col min="7197" max="7197" width="29.85546875" bestFit="1" customWidth="1"/>
    <col min="7198" max="7198" width="26.42578125" bestFit="1" customWidth="1"/>
    <col min="7199" max="7199" width="27.5703125" bestFit="1" customWidth="1"/>
    <col min="7200" max="7200" width="34.28515625" bestFit="1" customWidth="1"/>
    <col min="7201" max="7201" width="28.42578125" bestFit="1" customWidth="1"/>
    <col min="7202" max="7202" width="24.85546875" bestFit="1" customWidth="1"/>
    <col min="7203" max="7203" width="29.28515625" bestFit="1" customWidth="1"/>
    <col min="7204" max="7205" width="29.5703125" bestFit="1" customWidth="1"/>
    <col min="7206" max="7206" width="25.85546875" bestFit="1" customWidth="1"/>
    <col min="7207" max="7208" width="28.85546875" bestFit="1" customWidth="1"/>
    <col min="7209" max="7209" width="29.5703125" bestFit="1" customWidth="1"/>
    <col min="7210" max="7210" width="27.85546875" bestFit="1" customWidth="1"/>
    <col min="7211" max="7211" width="28.28515625" bestFit="1" customWidth="1"/>
    <col min="7212" max="7212" width="23.140625" bestFit="1" customWidth="1"/>
    <col min="7213" max="7213" width="29.42578125" bestFit="1" customWidth="1"/>
    <col min="7214" max="7214" width="29" bestFit="1" customWidth="1"/>
    <col min="7215" max="7215" width="27.140625" bestFit="1" customWidth="1"/>
    <col min="7216" max="7216" width="27.5703125" bestFit="1" customWidth="1"/>
    <col min="7217" max="7217" width="27.7109375" bestFit="1" customWidth="1"/>
    <col min="7218" max="7218" width="37.28515625" bestFit="1" customWidth="1"/>
    <col min="7219" max="7219" width="28.42578125" bestFit="1" customWidth="1"/>
    <col min="7220" max="7220" width="29" bestFit="1" customWidth="1"/>
    <col min="7221" max="7221" width="38.28515625" bestFit="1" customWidth="1"/>
    <col min="7222" max="7222" width="34.5703125" bestFit="1" customWidth="1"/>
    <col min="7223" max="7223" width="29.140625" bestFit="1" customWidth="1"/>
    <col min="7224" max="7224" width="28.7109375" bestFit="1" customWidth="1"/>
    <col min="7225" max="7225" width="26" bestFit="1" customWidth="1"/>
    <col min="7226" max="7226" width="26.5703125" bestFit="1" customWidth="1"/>
    <col min="7227" max="7227" width="25.7109375" bestFit="1" customWidth="1"/>
    <col min="7228" max="7228" width="26.140625" bestFit="1" customWidth="1"/>
    <col min="7229" max="7229" width="26.7109375" bestFit="1" customWidth="1"/>
    <col min="7230" max="7230" width="28.7109375" bestFit="1" customWidth="1"/>
    <col min="7231" max="7231" width="24.7109375" bestFit="1" customWidth="1"/>
    <col min="7232" max="7232" width="36.42578125" bestFit="1" customWidth="1"/>
    <col min="7233" max="7233" width="36.140625" bestFit="1" customWidth="1"/>
    <col min="7234" max="7234" width="36.7109375" bestFit="1" customWidth="1"/>
    <col min="7235" max="7235" width="38" bestFit="1" customWidth="1"/>
    <col min="7236" max="7236" width="36.140625" bestFit="1" customWidth="1"/>
    <col min="7237" max="7237" width="41.85546875" bestFit="1" customWidth="1"/>
    <col min="7238" max="7238" width="27.140625" bestFit="1" customWidth="1"/>
    <col min="7239" max="7239" width="38.7109375" bestFit="1" customWidth="1"/>
    <col min="7240" max="7240" width="27.5703125" bestFit="1" customWidth="1"/>
    <col min="7241" max="7241" width="23" bestFit="1" customWidth="1"/>
    <col min="7242" max="7242" width="24.140625" bestFit="1" customWidth="1"/>
    <col min="7243" max="7243" width="36.85546875" bestFit="1" customWidth="1"/>
    <col min="7244" max="7244" width="22" bestFit="1" customWidth="1"/>
    <col min="7245" max="7245" width="25.42578125" bestFit="1" customWidth="1"/>
    <col min="7246" max="7246" width="28" bestFit="1" customWidth="1"/>
    <col min="7247" max="7247" width="39.7109375" bestFit="1" customWidth="1"/>
    <col min="7248" max="7248" width="28.140625" bestFit="1" customWidth="1"/>
    <col min="7249" max="7249" width="26.85546875" bestFit="1" customWidth="1"/>
    <col min="7250" max="7250" width="30.7109375" bestFit="1" customWidth="1"/>
    <col min="7251" max="7251" width="33.42578125" bestFit="1" customWidth="1"/>
    <col min="7252" max="7252" width="32.7109375" bestFit="1" customWidth="1"/>
    <col min="7253" max="7253" width="29.5703125" bestFit="1" customWidth="1"/>
    <col min="7254" max="7254" width="29.85546875" bestFit="1" customWidth="1"/>
    <col min="7255" max="7255" width="32.5703125" bestFit="1" customWidth="1"/>
    <col min="7256" max="7256" width="28.7109375" bestFit="1" customWidth="1"/>
    <col min="7257" max="7257" width="31.5703125" bestFit="1" customWidth="1"/>
    <col min="7258" max="7258" width="29.5703125" bestFit="1" customWidth="1"/>
    <col min="7259" max="7259" width="23.7109375" bestFit="1" customWidth="1"/>
    <col min="7260" max="7260" width="26.140625" bestFit="1" customWidth="1"/>
    <col min="7261" max="7261" width="24.5703125" bestFit="1" customWidth="1"/>
    <col min="7262" max="7262" width="33.7109375" bestFit="1" customWidth="1"/>
    <col min="7263" max="7263" width="22.28515625" bestFit="1" customWidth="1"/>
    <col min="7264" max="7264" width="32.7109375" bestFit="1" customWidth="1"/>
    <col min="7265" max="7265" width="39" bestFit="1" customWidth="1"/>
    <col min="7266" max="7266" width="25.5703125" bestFit="1" customWidth="1"/>
    <col min="7267" max="7267" width="24.7109375" bestFit="1" customWidth="1"/>
    <col min="7268" max="7268" width="28.5703125" bestFit="1" customWidth="1"/>
    <col min="7269" max="7269" width="33.28515625" bestFit="1" customWidth="1"/>
    <col min="7270" max="7270" width="35.42578125" bestFit="1" customWidth="1"/>
    <col min="7271" max="7271" width="32.140625" bestFit="1" customWidth="1"/>
    <col min="7272" max="7272" width="31.140625" bestFit="1" customWidth="1"/>
    <col min="7273" max="7273" width="31.7109375" bestFit="1" customWidth="1"/>
    <col min="7274" max="7274" width="39.85546875" bestFit="1" customWidth="1"/>
    <col min="7275" max="7275" width="39.7109375" bestFit="1" customWidth="1"/>
    <col min="7276" max="7276" width="30.5703125" bestFit="1" customWidth="1"/>
    <col min="7277" max="7278" width="33.28515625" bestFit="1" customWidth="1"/>
    <col min="7279" max="7279" width="29.42578125" bestFit="1" customWidth="1"/>
    <col min="7280" max="7280" width="28.85546875" bestFit="1" customWidth="1"/>
    <col min="7281" max="7281" width="35.5703125" bestFit="1" customWidth="1"/>
    <col min="7282" max="7282" width="35.28515625" bestFit="1" customWidth="1"/>
    <col min="7283" max="7283" width="30.140625" bestFit="1" customWidth="1"/>
    <col min="7284" max="7284" width="28.28515625" bestFit="1" customWidth="1"/>
    <col min="7285" max="7285" width="36.140625" bestFit="1" customWidth="1"/>
    <col min="7286" max="7286" width="33.85546875" bestFit="1" customWidth="1"/>
    <col min="7287" max="7287" width="34.85546875" bestFit="1" customWidth="1"/>
    <col min="7288" max="7288" width="31.7109375" bestFit="1" customWidth="1"/>
    <col min="7289" max="7289" width="33.85546875" bestFit="1" customWidth="1"/>
    <col min="7290" max="7290" width="32.7109375" bestFit="1" customWidth="1"/>
    <col min="7291" max="7291" width="42.7109375" bestFit="1" customWidth="1"/>
    <col min="7292" max="7292" width="36.7109375" bestFit="1" customWidth="1"/>
    <col min="7293" max="7293" width="36.140625" bestFit="1" customWidth="1"/>
    <col min="7294" max="7294" width="34.5703125" bestFit="1" customWidth="1"/>
    <col min="7295" max="7295" width="34.28515625" bestFit="1" customWidth="1"/>
    <col min="7296" max="7296" width="36.42578125" bestFit="1" customWidth="1"/>
    <col min="7297" max="7297" width="33.7109375" bestFit="1" customWidth="1"/>
    <col min="7298" max="7298" width="34.140625" bestFit="1" customWidth="1"/>
    <col min="7299" max="7299" width="30.85546875" bestFit="1" customWidth="1"/>
    <col min="7300" max="7300" width="30.28515625" bestFit="1" customWidth="1"/>
    <col min="7301" max="7301" width="24.28515625" bestFit="1" customWidth="1"/>
    <col min="7302" max="7302" width="25.42578125" bestFit="1" customWidth="1"/>
    <col min="7303" max="7303" width="28.140625" bestFit="1" customWidth="1"/>
    <col min="7304" max="7304" width="29.7109375" bestFit="1" customWidth="1"/>
    <col min="7305" max="7305" width="25.140625" bestFit="1" customWidth="1"/>
    <col min="7306" max="7306" width="34.5703125" bestFit="1" customWidth="1"/>
    <col min="7307" max="7307" width="25.5703125" bestFit="1" customWidth="1"/>
    <col min="7308" max="7308" width="36.85546875" bestFit="1" customWidth="1"/>
    <col min="7309" max="7309" width="39.140625" bestFit="1" customWidth="1"/>
    <col min="7310" max="7310" width="22.5703125" bestFit="1" customWidth="1"/>
    <col min="7311" max="7311" width="35.7109375" bestFit="1" customWidth="1"/>
    <col min="7312" max="7312" width="36.7109375" bestFit="1" customWidth="1"/>
    <col min="7313" max="7313" width="25.7109375" bestFit="1" customWidth="1"/>
    <col min="7314" max="7314" width="38" bestFit="1" customWidth="1"/>
    <col min="7315" max="7315" width="37.42578125" bestFit="1" customWidth="1"/>
    <col min="7316" max="7316" width="37" bestFit="1" customWidth="1"/>
    <col min="7317" max="7317" width="28.42578125" bestFit="1" customWidth="1"/>
    <col min="7318" max="7318" width="25.5703125" bestFit="1" customWidth="1"/>
    <col min="7319" max="7319" width="25" bestFit="1" customWidth="1"/>
    <col min="7320" max="7320" width="29" bestFit="1" customWidth="1"/>
    <col min="7321" max="7321" width="24.5703125" bestFit="1" customWidth="1"/>
    <col min="7322" max="7322" width="28.42578125" bestFit="1" customWidth="1"/>
    <col min="7323" max="7323" width="21.42578125" bestFit="1" customWidth="1"/>
    <col min="7324" max="7324" width="34.140625" bestFit="1" customWidth="1"/>
    <col min="7325" max="7325" width="33.85546875" bestFit="1" customWidth="1"/>
    <col min="7326" max="7326" width="28.7109375" bestFit="1" customWidth="1"/>
    <col min="7327" max="7327" width="26.42578125" bestFit="1" customWidth="1"/>
    <col min="7328" max="7328" width="24.28515625" bestFit="1" customWidth="1"/>
    <col min="7329" max="7329" width="26.85546875" bestFit="1" customWidth="1"/>
    <col min="7330" max="7330" width="21.85546875" bestFit="1" customWidth="1"/>
    <col min="7331" max="7331" width="31.7109375" bestFit="1" customWidth="1"/>
    <col min="7332" max="7332" width="26.42578125" bestFit="1" customWidth="1"/>
    <col min="7333" max="7333" width="28.5703125" bestFit="1" customWidth="1"/>
    <col min="7334" max="7334" width="26.7109375" bestFit="1" customWidth="1"/>
    <col min="7335" max="7335" width="23.85546875" bestFit="1" customWidth="1"/>
    <col min="7336" max="7336" width="27.28515625" bestFit="1" customWidth="1"/>
    <col min="7337" max="7337" width="42.140625" bestFit="1" customWidth="1"/>
    <col min="7338" max="7338" width="33.5703125" bestFit="1" customWidth="1"/>
    <col min="7339" max="7339" width="26.140625" bestFit="1" customWidth="1"/>
    <col min="7340" max="7340" width="26.7109375" bestFit="1" customWidth="1"/>
    <col min="7341" max="7341" width="24.85546875" bestFit="1" customWidth="1"/>
    <col min="7342" max="7342" width="25.28515625" bestFit="1" customWidth="1"/>
    <col min="7343" max="7343" width="25.140625" bestFit="1" customWidth="1"/>
    <col min="7344" max="7344" width="33.85546875" bestFit="1" customWidth="1"/>
    <col min="7345" max="7345" width="37.5703125" bestFit="1" customWidth="1"/>
    <col min="7346" max="7346" width="35.5703125" bestFit="1" customWidth="1"/>
    <col min="7347" max="7347" width="33" bestFit="1" customWidth="1"/>
    <col min="7348" max="7348" width="34.7109375" bestFit="1" customWidth="1"/>
    <col min="7349" max="7349" width="36.42578125" bestFit="1" customWidth="1"/>
    <col min="7350" max="7350" width="35.7109375" bestFit="1" customWidth="1"/>
    <col min="7351" max="7351" width="35.140625" bestFit="1" customWidth="1"/>
    <col min="7352" max="7352" width="38.5703125" bestFit="1" customWidth="1"/>
    <col min="7353" max="7353" width="35" bestFit="1" customWidth="1"/>
    <col min="7354" max="7354" width="39.140625" bestFit="1" customWidth="1"/>
    <col min="7355" max="7355" width="35.85546875" bestFit="1" customWidth="1"/>
    <col min="7356" max="7356" width="35.140625" bestFit="1" customWidth="1"/>
    <col min="7357" max="7357" width="35.85546875" bestFit="1" customWidth="1"/>
    <col min="7358" max="7358" width="33" bestFit="1" customWidth="1"/>
    <col min="7359" max="7359" width="27" bestFit="1" customWidth="1"/>
    <col min="7360" max="7360" width="26.42578125" bestFit="1" customWidth="1"/>
    <col min="7361" max="7361" width="48.5703125" bestFit="1" customWidth="1"/>
    <col min="7362" max="7362" width="33.5703125" bestFit="1" customWidth="1"/>
    <col min="7363" max="7363" width="27.7109375" bestFit="1" customWidth="1"/>
    <col min="7364" max="7364" width="24.140625" bestFit="1" customWidth="1"/>
    <col min="7365" max="7365" width="26" bestFit="1" customWidth="1"/>
    <col min="7366" max="7366" width="24.140625" bestFit="1" customWidth="1"/>
    <col min="7367" max="7367" width="22.42578125" bestFit="1" customWidth="1"/>
    <col min="7368" max="7369" width="34.7109375" bestFit="1" customWidth="1"/>
    <col min="7370" max="7370" width="31.85546875" bestFit="1" customWidth="1"/>
    <col min="7371" max="7371" width="27.85546875" bestFit="1" customWidth="1"/>
    <col min="7372" max="7372" width="33.28515625" bestFit="1" customWidth="1"/>
    <col min="7373" max="7373" width="34.42578125" bestFit="1" customWidth="1"/>
    <col min="7374" max="7374" width="35.42578125" bestFit="1" customWidth="1"/>
    <col min="7375" max="7375" width="28.7109375" bestFit="1" customWidth="1"/>
    <col min="7376" max="7376" width="31.28515625" bestFit="1" customWidth="1"/>
    <col min="7377" max="7377" width="32.42578125" bestFit="1" customWidth="1"/>
    <col min="7378" max="7378" width="35.85546875" bestFit="1" customWidth="1"/>
    <col min="7379" max="7379" width="33.85546875" bestFit="1" customWidth="1"/>
    <col min="7380" max="7380" width="33.140625" bestFit="1" customWidth="1"/>
    <col min="7381" max="7381" width="28.28515625" bestFit="1" customWidth="1"/>
    <col min="7382" max="7382" width="25" bestFit="1" customWidth="1"/>
    <col min="7383" max="7383" width="27.85546875" bestFit="1" customWidth="1"/>
    <col min="7384" max="7384" width="28" bestFit="1" customWidth="1"/>
    <col min="7385" max="7385" width="30" bestFit="1" customWidth="1"/>
    <col min="7386" max="7386" width="32.42578125" bestFit="1" customWidth="1"/>
    <col min="7387" max="7387" width="34.28515625" bestFit="1" customWidth="1"/>
    <col min="7388" max="7388" width="31.140625" bestFit="1" customWidth="1"/>
    <col min="7389" max="7389" width="26.42578125" bestFit="1" customWidth="1"/>
    <col min="7390" max="7390" width="35.85546875" bestFit="1" customWidth="1"/>
    <col min="7391" max="7391" width="29.140625" bestFit="1" customWidth="1"/>
    <col min="7392" max="7392" width="24.42578125" bestFit="1" customWidth="1"/>
    <col min="7393" max="7393" width="35" bestFit="1" customWidth="1"/>
    <col min="7394" max="7394" width="23.28515625" bestFit="1" customWidth="1"/>
    <col min="7395" max="7395" width="27" bestFit="1" customWidth="1"/>
    <col min="7396" max="7396" width="28.42578125" bestFit="1" customWidth="1"/>
    <col min="7397" max="7397" width="24.140625" bestFit="1" customWidth="1"/>
    <col min="7398" max="7398" width="26" bestFit="1" customWidth="1"/>
    <col min="7399" max="7399" width="35.42578125" bestFit="1" customWidth="1"/>
    <col min="7400" max="7400" width="28.85546875" bestFit="1" customWidth="1"/>
    <col min="7401" max="7401" width="29.42578125" bestFit="1" customWidth="1"/>
    <col min="7402" max="7402" width="28.140625" bestFit="1" customWidth="1"/>
    <col min="7403" max="7403" width="22.85546875" bestFit="1" customWidth="1"/>
    <col min="7404" max="7404" width="30.85546875" bestFit="1" customWidth="1"/>
    <col min="7405" max="7405" width="30.140625" bestFit="1" customWidth="1"/>
    <col min="7406" max="7406" width="31" bestFit="1" customWidth="1"/>
    <col min="7407" max="7407" width="33.42578125" bestFit="1" customWidth="1"/>
    <col min="7408" max="7408" width="33.140625" bestFit="1" customWidth="1"/>
    <col min="7409" max="7409" width="37.140625" bestFit="1" customWidth="1"/>
    <col min="7410" max="7410" width="36.7109375" bestFit="1" customWidth="1"/>
    <col min="7411" max="7411" width="25.5703125" bestFit="1" customWidth="1"/>
    <col min="7412" max="7412" width="24" bestFit="1" customWidth="1"/>
    <col min="7413" max="7413" width="23.140625" bestFit="1" customWidth="1"/>
    <col min="7414" max="7415" width="25.5703125" bestFit="1" customWidth="1"/>
    <col min="7416" max="7416" width="27.5703125" bestFit="1" customWidth="1"/>
    <col min="7417" max="7417" width="25.140625" bestFit="1" customWidth="1"/>
    <col min="7418" max="7418" width="31" bestFit="1" customWidth="1"/>
    <col min="7419" max="7419" width="31.140625" bestFit="1" customWidth="1"/>
    <col min="7420" max="7420" width="24.7109375" bestFit="1" customWidth="1"/>
    <col min="7421" max="7421" width="43.85546875" bestFit="1" customWidth="1"/>
    <col min="7422" max="7422" width="33.5703125" bestFit="1" customWidth="1"/>
    <col min="7423" max="7424" width="39.28515625" bestFit="1" customWidth="1"/>
    <col min="7425" max="7425" width="24.42578125" bestFit="1" customWidth="1"/>
    <col min="7426" max="7426" width="35.85546875" bestFit="1" customWidth="1"/>
    <col min="7427" max="7427" width="37.140625" bestFit="1" customWidth="1"/>
    <col min="7428" max="7428" width="35.85546875" bestFit="1" customWidth="1"/>
    <col min="7429" max="7429" width="25.140625" bestFit="1" customWidth="1"/>
    <col min="7430" max="7430" width="26.5703125" bestFit="1" customWidth="1"/>
    <col min="7431" max="7431" width="21.28515625" bestFit="1" customWidth="1"/>
    <col min="7432" max="7432" width="32.85546875" bestFit="1" customWidth="1"/>
    <col min="7433" max="7433" width="22.5703125" bestFit="1" customWidth="1"/>
    <col min="7434" max="7434" width="22.42578125" bestFit="1" customWidth="1"/>
    <col min="7435" max="7435" width="25.85546875" bestFit="1" customWidth="1"/>
    <col min="7436" max="7436" width="23.28515625" bestFit="1" customWidth="1"/>
    <col min="7437" max="7437" width="22" bestFit="1" customWidth="1"/>
    <col min="7438" max="7438" width="25.85546875" bestFit="1" customWidth="1"/>
    <col min="7439" max="7439" width="32.28515625" bestFit="1" customWidth="1"/>
    <col min="7440" max="7440" width="29.5703125" bestFit="1" customWidth="1"/>
    <col min="7441" max="7441" width="31.85546875" bestFit="1" customWidth="1"/>
    <col min="7442" max="7442" width="22.140625" bestFit="1" customWidth="1"/>
    <col min="7443" max="7443" width="29.7109375" bestFit="1" customWidth="1"/>
    <col min="7444" max="7444" width="30.85546875" bestFit="1" customWidth="1"/>
    <col min="7445" max="7445" width="33.5703125" bestFit="1" customWidth="1"/>
    <col min="7446" max="7446" width="29.42578125" bestFit="1" customWidth="1"/>
    <col min="7447" max="7447" width="33.5703125" bestFit="1" customWidth="1"/>
    <col min="7448" max="7448" width="23.140625" bestFit="1" customWidth="1"/>
    <col min="7449" max="7449" width="22.5703125" bestFit="1" customWidth="1"/>
    <col min="7450" max="7450" width="19.7109375" bestFit="1" customWidth="1"/>
    <col min="7451" max="7451" width="21.5703125" bestFit="1" customWidth="1"/>
    <col min="7452" max="7452" width="25.7109375" bestFit="1" customWidth="1"/>
    <col min="7453" max="7453" width="22.7109375" bestFit="1" customWidth="1"/>
    <col min="7454" max="7454" width="27" bestFit="1" customWidth="1"/>
    <col min="7455" max="7455" width="32.7109375" bestFit="1" customWidth="1"/>
    <col min="7456" max="7456" width="31.7109375" bestFit="1" customWidth="1"/>
    <col min="7457" max="7457" width="31.140625" bestFit="1" customWidth="1"/>
    <col min="7458" max="7458" width="35.5703125" bestFit="1" customWidth="1"/>
    <col min="7459" max="7459" width="26.42578125" bestFit="1" customWidth="1"/>
    <col min="7460" max="7460" width="25.5703125" bestFit="1" customWidth="1"/>
    <col min="7461" max="7461" width="25.7109375" bestFit="1" customWidth="1"/>
    <col min="7462" max="7462" width="21.85546875" bestFit="1" customWidth="1"/>
    <col min="7463" max="7463" width="24.7109375" bestFit="1" customWidth="1"/>
    <col min="7464" max="7464" width="32" bestFit="1" customWidth="1"/>
    <col min="7465" max="7465" width="23.28515625" bestFit="1" customWidth="1"/>
    <col min="7466" max="7466" width="21" bestFit="1" customWidth="1"/>
    <col min="7467" max="7467" width="24" bestFit="1" customWidth="1"/>
    <col min="7468" max="7468" width="29.7109375" bestFit="1" customWidth="1"/>
    <col min="7469" max="7469" width="25" bestFit="1" customWidth="1"/>
    <col min="7470" max="7470" width="27.28515625" bestFit="1" customWidth="1"/>
    <col min="7471" max="7471" width="26.85546875" bestFit="1" customWidth="1"/>
    <col min="7472" max="7472" width="23.85546875" bestFit="1" customWidth="1"/>
    <col min="7473" max="7473" width="22.7109375" bestFit="1" customWidth="1"/>
    <col min="7474" max="7474" width="26.140625" bestFit="1" customWidth="1"/>
    <col min="7475" max="7476" width="26.85546875" bestFit="1" customWidth="1"/>
    <col min="7477" max="7477" width="28.85546875" bestFit="1" customWidth="1"/>
    <col min="7478" max="7478" width="27.28515625" bestFit="1" customWidth="1"/>
    <col min="7479" max="7479" width="24.5703125" bestFit="1" customWidth="1"/>
    <col min="7480" max="7480" width="26" bestFit="1" customWidth="1"/>
    <col min="7481" max="7481" width="24.140625" bestFit="1" customWidth="1"/>
    <col min="7482" max="7482" width="33.42578125" bestFit="1" customWidth="1"/>
    <col min="7483" max="7483" width="36" bestFit="1" customWidth="1"/>
    <col min="7484" max="7484" width="37.85546875" bestFit="1" customWidth="1"/>
    <col min="7485" max="7485" width="43.42578125" bestFit="1" customWidth="1"/>
    <col min="7486" max="7486" width="35.28515625" bestFit="1" customWidth="1"/>
    <col min="7487" max="7487" width="26" bestFit="1" customWidth="1"/>
    <col min="7488" max="7488" width="24.85546875" bestFit="1" customWidth="1"/>
    <col min="7489" max="7489" width="23.28515625" bestFit="1" customWidth="1"/>
    <col min="7490" max="7490" width="32" bestFit="1" customWidth="1"/>
    <col min="7491" max="7491" width="31.140625" bestFit="1" customWidth="1"/>
    <col min="7492" max="7492" width="23.5703125" bestFit="1" customWidth="1"/>
    <col min="7493" max="7493" width="32.28515625" bestFit="1" customWidth="1"/>
    <col min="7494" max="7494" width="35" bestFit="1" customWidth="1"/>
    <col min="7495" max="7495" width="36" bestFit="1" customWidth="1"/>
    <col min="7496" max="7496" width="28.85546875" bestFit="1" customWidth="1"/>
    <col min="7497" max="7497" width="25.42578125" bestFit="1" customWidth="1"/>
    <col min="7498" max="7498" width="28.5703125" bestFit="1" customWidth="1"/>
    <col min="7499" max="7499" width="25.7109375" bestFit="1" customWidth="1"/>
    <col min="7500" max="7500" width="39.5703125" bestFit="1" customWidth="1"/>
    <col min="7501" max="7501" width="28" bestFit="1" customWidth="1"/>
    <col min="7502" max="7502" width="24.28515625" bestFit="1" customWidth="1"/>
    <col min="7503" max="7503" width="24.5703125" bestFit="1" customWidth="1"/>
    <col min="7504" max="7504" width="33.85546875" bestFit="1" customWidth="1"/>
    <col min="7505" max="7505" width="34.42578125" bestFit="1" customWidth="1"/>
    <col min="7506" max="7506" width="35.5703125" bestFit="1" customWidth="1"/>
    <col min="7507" max="7507" width="35" bestFit="1" customWidth="1"/>
    <col min="7508" max="7508" width="35.28515625" bestFit="1" customWidth="1"/>
    <col min="7509" max="7509" width="32.85546875" bestFit="1" customWidth="1"/>
    <col min="7510" max="7510" width="34.28515625" bestFit="1" customWidth="1"/>
    <col min="7511" max="7511" width="31.28515625" bestFit="1" customWidth="1"/>
    <col min="7512" max="7512" width="33.7109375" bestFit="1" customWidth="1"/>
    <col min="7513" max="7513" width="33.28515625" bestFit="1" customWidth="1"/>
    <col min="7514" max="7514" width="34.28515625" bestFit="1" customWidth="1"/>
    <col min="7515" max="7515" width="38.28515625" bestFit="1" customWidth="1"/>
    <col min="7516" max="7516" width="34.28515625" bestFit="1" customWidth="1"/>
    <col min="7517" max="7517" width="25.42578125" bestFit="1" customWidth="1"/>
    <col min="7518" max="7519" width="29.85546875" bestFit="1" customWidth="1"/>
    <col min="7520" max="7520" width="30.42578125" bestFit="1" customWidth="1"/>
    <col min="7521" max="7521" width="26.7109375" bestFit="1" customWidth="1"/>
    <col min="7522" max="7522" width="24.7109375" bestFit="1" customWidth="1"/>
    <col min="7523" max="7523" width="33" bestFit="1" customWidth="1"/>
    <col min="7524" max="7524" width="26.5703125" bestFit="1" customWidth="1"/>
    <col min="7525" max="7525" width="28.140625" bestFit="1" customWidth="1"/>
    <col min="7526" max="7526" width="25.85546875" bestFit="1" customWidth="1"/>
    <col min="7527" max="7527" width="25.42578125" bestFit="1" customWidth="1"/>
    <col min="7528" max="7528" width="26" bestFit="1" customWidth="1"/>
    <col min="7529" max="7529" width="25.28515625" bestFit="1" customWidth="1"/>
    <col min="7530" max="7531" width="30.85546875" bestFit="1" customWidth="1"/>
    <col min="7532" max="7532" width="22.42578125" bestFit="1" customWidth="1"/>
    <col min="7533" max="7533" width="27.5703125" bestFit="1" customWidth="1"/>
    <col min="7534" max="7534" width="24.5703125" bestFit="1" customWidth="1"/>
    <col min="7535" max="7535" width="23.5703125" bestFit="1" customWidth="1"/>
    <col min="7536" max="7536" width="29.85546875" bestFit="1" customWidth="1"/>
    <col min="7537" max="7537" width="31" bestFit="1" customWidth="1"/>
    <col min="7538" max="7538" width="22.85546875" bestFit="1" customWidth="1"/>
    <col min="7539" max="7539" width="39.42578125" bestFit="1" customWidth="1"/>
    <col min="7540" max="7540" width="29.28515625" bestFit="1" customWidth="1"/>
    <col min="7541" max="7541" width="29.42578125" bestFit="1" customWidth="1"/>
    <col min="7542" max="7542" width="27.7109375" bestFit="1" customWidth="1"/>
    <col min="7543" max="7543" width="31.140625" bestFit="1" customWidth="1"/>
    <col min="7544" max="7544" width="30.140625" bestFit="1" customWidth="1"/>
    <col min="7545" max="7545" width="28.28515625" bestFit="1" customWidth="1"/>
    <col min="7546" max="7546" width="27.85546875" bestFit="1" customWidth="1"/>
    <col min="7547" max="7547" width="26.5703125" bestFit="1" customWidth="1"/>
    <col min="7548" max="7548" width="36.42578125" bestFit="1" customWidth="1"/>
    <col min="7549" max="7549" width="37" bestFit="1" customWidth="1"/>
    <col min="7550" max="7550" width="27" bestFit="1" customWidth="1"/>
    <col min="7551" max="7551" width="25.7109375" bestFit="1" customWidth="1"/>
    <col min="7552" max="7552" width="25.5703125" bestFit="1" customWidth="1"/>
    <col min="7553" max="7553" width="28.42578125" bestFit="1" customWidth="1"/>
    <col min="7554" max="7554" width="24.85546875" bestFit="1" customWidth="1"/>
    <col min="7555" max="7555" width="27.85546875" bestFit="1" customWidth="1"/>
    <col min="7556" max="7556" width="46.140625" bestFit="1" customWidth="1"/>
    <col min="7557" max="7557" width="37.28515625" bestFit="1" customWidth="1"/>
    <col min="7558" max="7558" width="26" bestFit="1" customWidth="1"/>
    <col min="7559" max="7559" width="28.42578125" bestFit="1" customWidth="1"/>
    <col min="7560" max="7560" width="28.5703125" bestFit="1" customWidth="1"/>
    <col min="7561" max="7561" width="27.42578125" bestFit="1" customWidth="1"/>
    <col min="7562" max="7562" width="26.42578125" bestFit="1" customWidth="1"/>
    <col min="7563" max="7563" width="34.140625" bestFit="1" customWidth="1"/>
    <col min="7564" max="7564" width="27.28515625" bestFit="1" customWidth="1"/>
    <col min="7565" max="7565" width="27.5703125" bestFit="1" customWidth="1"/>
    <col min="7566" max="7566" width="23.140625" bestFit="1" customWidth="1"/>
    <col min="7567" max="7567" width="29.140625" bestFit="1" customWidth="1"/>
    <col min="7568" max="7568" width="28.140625" bestFit="1" customWidth="1"/>
    <col min="7569" max="7569" width="39.85546875" bestFit="1" customWidth="1"/>
    <col min="7570" max="7570" width="23.28515625" bestFit="1" customWidth="1"/>
    <col min="7571" max="7571" width="38.28515625" bestFit="1" customWidth="1"/>
    <col min="7572" max="7572" width="37" bestFit="1" customWidth="1"/>
    <col min="7573" max="7573" width="27.5703125" bestFit="1" customWidth="1"/>
    <col min="7574" max="7574" width="26.140625" bestFit="1" customWidth="1"/>
    <col min="7575" max="7575" width="24.28515625" bestFit="1" customWidth="1"/>
    <col min="7576" max="7576" width="35.85546875" bestFit="1" customWidth="1"/>
    <col min="7577" max="7577" width="27.140625" bestFit="1" customWidth="1"/>
    <col min="7578" max="7578" width="34.5703125" bestFit="1" customWidth="1"/>
    <col min="7579" max="7579" width="33.7109375" bestFit="1" customWidth="1"/>
    <col min="7580" max="7580" width="37.140625" bestFit="1" customWidth="1"/>
    <col min="7581" max="7581" width="27.28515625" bestFit="1" customWidth="1"/>
    <col min="7582" max="7582" width="25.7109375" bestFit="1" customWidth="1"/>
    <col min="7583" max="7583" width="27.42578125" bestFit="1" customWidth="1"/>
    <col min="7584" max="7584" width="29" bestFit="1" customWidth="1"/>
    <col min="7585" max="7585" width="24.28515625" bestFit="1" customWidth="1"/>
    <col min="7586" max="7586" width="26.42578125" bestFit="1" customWidth="1"/>
    <col min="7587" max="7587" width="37.28515625" bestFit="1" customWidth="1"/>
    <col min="7588" max="7588" width="26.7109375" bestFit="1" customWidth="1"/>
    <col min="7589" max="7589" width="37.5703125" bestFit="1" customWidth="1"/>
    <col min="7590" max="7590" width="35.42578125" bestFit="1" customWidth="1"/>
    <col min="7591" max="7591" width="34" bestFit="1" customWidth="1"/>
    <col min="7592" max="7592" width="37.28515625" bestFit="1" customWidth="1"/>
    <col min="7593" max="7593" width="38.7109375" bestFit="1" customWidth="1"/>
    <col min="7594" max="7594" width="42.5703125" bestFit="1" customWidth="1"/>
    <col min="7595" max="7595" width="36.140625" bestFit="1" customWidth="1"/>
    <col min="7596" max="7596" width="36.85546875" bestFit="1" customWidth="1"/>
    <col min="7597" max="7597" width="40.7109375" bestFit="1" customWidth="1"/>
    <col min="7598" max="7598" width="27.85546875" bestFit="1" customWidth="1"/>
    <col min="7599" max="7599" width="26.5703125" bestFit="1" customWidth="1"/>
    <col min="7600" max="7600" width="26.85546875" bestFit="1" customWidth="1"/>
    <col min="7601" max="7601" width="25.5703125" bestFit="1" customWidth="1"/>
    <col min="7602" max="7602" width="26" bestFit="1" customWidth="1"/>
    <col min="7603" max="7603" width="36.85546875" bestFit="1" customWidth="1"/>
    <col min="7604" max="7604" width="36.42578125" bestFit="1" customWidth="1"/>
    <col min="7605" max="7605" width="35" bestFit="1" customWidth="1"/>
    <col min="7606" max="7606" width="26.140625" bestFit="1" customWidth="1"/>
    <col min="7607" max="7607" width="25.42578125" bestFit="1" customWidth="1"/>
    <col min="7608" max="7608" width="35.42578125" bestFit="1" customWidth="1"/>
    <col min="7609" max="7609" width="28.140625" bestFit="1" customWidth="1"/>
    <col min="7610" max="7610" width="38.140625" bestFit="1" customWidth="1"/>
    <col min="7611" max="7611" width="38.85546875" bestFit="1" customWidth="1"/>
    <col min="7612" max="7612" width="24.42578125" bestFit="1" customWidth="1"/>
    <col min="7613" max="7613" width="25.7109375" bestFit="1" customWidth="1"/>
    <col min="7614" max="7614" width="29" bestFit="1" customWidth="1"/>
    <col min="7615" max="7615" width="39.140625" bestFit="1" customWidth="1"/>
    <col min="7616" max="7616" width="35.7109375" bestFit="1" customWidth="1"/>
    <col min="7617" max="7617" width="28.85546875" bestFit="1" customWidth="1"/>
    <col min="7618" max="7618" width="24.28515625" bestFit="1" customWidth="1"/>
    <col min="7619" max="7619" width="40.28515625" bestFit="1" customWidth="1"/>
    <col min="7620" max="7620" width="24.7109375" bestFit="1" customWidth="1"/>
    <col min="7621" max="7621" width="34.28515625" bestFit="1" customWidth="1"/>
    <col min="7622" max="7622" width="40.140625" bestFit="1" customWidth="1"/>
    <col min="7623" max="7623" width="25.7109375" bestFit="1" customWidth="1"/>
    <col min="7624" max="7624" width="32.7109375" bestFit="1" customWidth="1"/>
    <col min="7625" max="7625" width="33.85546875" bestFit="1" customWidth="1"/>
    <col min="7626" max="7626" width="39.140625" bestFit="1" customWidth="1"/>
    <col min="7627" max="7627" width="34" bestFit="1" customWidth="1"/>
    <col min="7628" max="7628" width="34.42578125" bestFit="1" customWidth="1"/>
    <col min="7629" max="7629" width="37" bestFit="1" customWidth="1"/>
    <col min="7630" max="7631" width="35.85546875" bestFit="1" customWidth="1"/>
    <col min="7632" max="7632" width="33.140625" bestFit="1" customWidth="1"/>
    <col min="7633" max="7633" width="31.7109375" bestFit="1" customWidth="1"/>
    <col min="7634" max="7634" width="32.42578125" bestFit="1" customWidth="1"/>
    <col min="7635" max="7635" width="31" bestFit="1" customWidth="1"/>
    <col min="7636" max="7636" width="26.85546875" bestFit="1" customWidth="1"/>
    <col min="7637" max="7637" width="25.5703125" bestFit="1" customWidth="1"/>
    <col min="7638" max="7638" width="35" bestFit="1" customWidth="1"/>
    <col min="7639" max="7639" width="35.5703125" bestFit="1" customWidth="1"/>
    <col min="7640" max="7640" width="27.7109375" bestFit="1" customWidth="1"/>
    <col min="7641" max="7641" width="33.85546875" bestFit="1" customWidth="1"/>
    <col min="7642" max="7642" width="24.85546875" bestFit="1" customWidth="1"/>
    <col min="7643" max="7643" width="28.28515625" bestFit="1" customWidth="1"/>
    <col min="7644" max="7644" width="27.28515625" bestFit="1" customWidth="1"/>
    <col min="7645" max="7645" width="35.28515625" bestFit="1" customWidth="1"/>
    <col min="7646" max="7646" width="42.28515625" bestFit="1" customWidth="1"/>
    <col min="7647" max="7647" width="27.7109375" bestFit="1" customWidth="1"/>
    <col min="7648" max="7648" width="33.5703125" bestFit="1" customWidth="1"/>
    <col min="7649" max="7649" width="26.42578125" bestFit="1" customWidth="1"/>
    <col min="7650" max="7650" width="26" bestFit="1" customWidth="1"/>
    <col min="7651" max="7651" width="34.42578125" bestFit="1" customWidth="1"/>
    <col min="7652" max="7652" width="26" bestFit="1" customWidth="1"/>
    <col min="7653" max="7653" width="27.42578125" bestFit="1" customWidth="1"/>
    <col min="7654" max="7654" width="27" bestFit="1" customWidth="1"/>
    <col min="7655" max="7655" width="25.140625" bestFit="1" customWidth="1"/>
    <col min="7656" max="7656" width="37.42578125" bestFit="1" customWidth="1"/>
    <col min="7657" max="7657" width="37.140625" bestFit="1" customWidth="1"/>
    <col min="7658" max="7658" width="37.85546875" bestFit="1" customWidth="1"/>
    <col min="7659" max="7659" width="26.7109375" bestFit="1" customWidth="1"/>
    <col min="7660" max="7660" width="26.42578125" bestFit="1" customWidth="1"/>
    <col min="7661" max="7661" width="28.28515625" bestFit="1" customWidth="1"/>
    <col min="7662" max="7662" width="26.85546875" bestFit="1" customWidth="1"/>
    <col min="7663" max="7663" width="29.85546875" bestFit="1" customWidth="1"/>
    <col min="7664" max="7664" width="43" bestFit="1" customWidth="1"/>
    <col min="7665" max="7665" width="37" bestFit="1" customWidth="1"/>
    <col min="7666" max="7666" width="26.85546875" bestFit="1" customWidth="1"/>
    <col min="7667" max="7667" width="28.5703125" bestFit="1" customWidth="1"/>
    <col min="7668" max="7668" width="27.28515625" bestFit="1" customWidth="1"/>
    <col min="7669" max="7669" width="27.140625" bestFit="1" customWidth="1"/>
    <col min="7670" max="7670" width="37.5703125" bestFit="1" customWidth="1"/>
    <col min="7671" max="7671" width="40.85546875" bestFit="1" customWidth="1"/>
    <col min="7672" max="7672" width="26.85546875" bestFit="1" customWidth="1"/>
    <col min="7673" max="7673" width="38.42578125" bestFit="1" customWidth="1"/>
    <col min="7674" max="7674" width="37.28515625" bestFit="1" customWidth="1"/>
    <col min="7675" max="7675" width="37.140625" bestFit="1" customWidth="1"/>
    <col min="7676" max="7676" width="40.140625" bestFit="1" customWidth="1"/>
    <col min="7677" max="7677" width="39.5703125" bestFit="1" customWidth="1"/>
    <col min="7678" max="7678" width="37.85546875" bestFit="1" customWidth="1"/>
    <col min="7679" max="7679" width="37" bestFit="1" customWidth="1"/>
    <col min="7680" max="7680" width="27.85546875" bestFit="1" customWidth="1"/>
    <col min="7681" max="7681" width="29" bestFit="1" customWidth="1"/>
    <col min="7682" max="7682" width="38" bestFit="1" customWidth="1"/>
    <col min="7683" max="7683" width="30.7109375" bestFit="1" customWidth="1"/>
    <col min="7684" max="7684" width="25.7109375" bestFit="1" customWidth="1"/>
    <col min="7685" max="7685" width="26.140625" bestFit="1" customWidth="1"/>
    <col min="7686" max="7686" width="27.140625" bestFit="1" customWidth="1"/>
    <col min="7687" max="7687" width="27.42578125" bestFit="1" customWidth="1"/>
    <col min="7688" max="7688" width="25.140625" bestFit="1" customWidth="1"/>
    <col min="7689" max="7689" width="35.7109375" bestFit="1" customWidth="1"/>
    <col min="7690" max="7690" width="34.7109375" bestFit="1" customWidth="1"/>
    <col min="7691" max="7691" width="27.7109375" bestFit="1" customWidth="1"/>
    <col min="7692" max="7692" width="24.5703125" bestFit="1" customWidth="1"/>
    <col min="7693" max="7693" width="42.85546875" bestFit="1" customWidth="1"/>
    <col min="7694" max="7694" width="40.140625" bestFit="1" customWidth="1"/>
    <col min="7695" max="7695" width="40.5703125" bestFit="1" customWidth="1"/>
    <col min="7696" max="7696" width="28.85546875" bestFit="1" customWidth="1"/>
    <col min="7697" max="7697" width="27.7109375" bestFit="1" customWidth="1"/>
    <col min="7698" max="7698" width="37.7109375" bestFit="1" customWidth="1"/>
    <col min="7699" max="7699" width="37.5703125" bestFit="1" customWidth="1"/>
    <col min="7700" max="7700" width="37.140625" bestFit="1" customWidth="1"/>
    <col min="7701" max="7701" width="35.28515625" bestFit="1" customWidth="1"/>
    <col min="7702" max="7702" width="25.85546875" bestFit="1" customWidth="1"/>
    <col min="7703" max="7703" width="28.28515625" bestFit="1" customWidth="1"/>
    <col min="7704" max="7704" width="25.42578125" bestFit="1" customWidth="1"/>
    <col min="7705" max="7705" width="24.42578125" bestFit="1" customWidth="1"/>
    <col min="7706" max="7706" width="26.140625" bestFit="1" customWidth="1"/>
    <col min="7707" max="7707" width="38.7109375" bestFit="1" customWidth="1"/>
    <col min="7708" max="7708" width="37" bestFit="1" customWidth="1"/>
    <col min="7709" max="7709" width="37.5703125" bestFit="1" customWidth="1"/>
    <col min="7710" max="7710" width="36.28515625" bestFit="1" customWidth="1"/>
    <col min="7711" max="7711" width="37.85546875" bestFit="1" customWidth="1"/>
    <col min="7712" max="7712" width="34.42578125" bestFit="1" customWidth="1"/>
    <col min="7713" max="7713" width="37.7109375" bestFit="1" customWidth="1"/>
    <col min="7714" max="7714" width="35.140625" bestFit="1" customWidth="1"/>
    <col min="7715" max="7715" width="37.85546875" bestFit="1" customWidth="1"/>
    <col min="7716" max="7716" width="38.42578125" bestFit="1" customWidth="1"/>
    <col min="7717" max="7717" width="35.85546875" bestFit="1" customWidth="1"/>
    <col min="7718" max="7718" width="37.5703125" bestFit="1" customWidth="1"/>
    <col min="7719" max="7719" width="35.42578125" bestFit="1" customWidth="1"/>
    <col min="7720" max="7720" width="37" bestFit="1" customWidth="1"/>
    <col min="7721" max="7721" width="36.28515625" bestFit="1" customWidth="1"/>
    <col min="7722" max="7722" width="37" bestFit="1" customWidth="1"/>
    <col min="7723" max="7723" width="41.5703125" bestFit="1" customWidth="1"/>
    <col min="7724" max="7724" width="36.7109375" bestFit="1" customWidth="1"/>
    <col min="7725" max="7725" width="36.28515625" bestFit="1" customWidth="1"/>
    <col min="7726" max="7726" width="34.85546875" bestFit="1" customWidth="1"/>
    <col min="7727" max="7727" width="38.5703125" bestFit="1" customWidth="1"/>
    <col min="7728" max="7728" width="42.5703125" bestFit="1" customWidth="1"/>
    <col min="7729" max="7729" width="39.7109375" bestFit="1" customWidth="1"/>
    <col min="7730" max="7730" width="38.42578125" bestFit="1" customWidth="1"/>
    <col min="7731" max="7731" width="35.42578125" bestFit="1" customWidth="1"/>
    <col min="7732" max="7732" width="37.140625" bestFit="1" customWidth="1"/>
    <col min="7733" max="7733" width="38.28515625" bestFit="1" customWidth="1"/>
    <col min="7734" max="7734" width="37.28515625" bestFit="1" customWidth="1"/>
    <col min="7735" max="7735" width="36.85546875" bestFit="1" customWidth="1"/>
    <col min="7736" max="7736" width="36.140625" bestFit="1" customWidth="1"/>
    <col min="7737" max="7737" width="38.85546875" bestFit="1" customWidth="1"/>
    <col min="7738" max="7738" width="42" bestFit="1" customWidth="1"/>
    <col min="7739" max="7739" width="37.85546875" bestFit="1" customWidth="1"/>
    <col min="7740" max="7740" width="38.5703125" bestFit="1" customWidth="1"/>
    <col min="7741" max="7741" width="42.5703125" bestFit="1" customWidth="1"/>
    <col min="7742" max="7742" width="42.42578125" bestFit="1" customWidth="1"/>
    <col min="7743" max="7743" width="40.42578125" bestFit="1" customWidth="1"/>
    <col min="7744" max="7744" width="35.140625" bestFit="1" customWidth="1"/>
    <col min="7745" max="7745" width="36.7109375" bestFit="1" customWidth="1"/>
    <col min="7746" max="7746" width="39.140625" bestFit="1" customWidth="1"/>
    <col min="7747" max="7747" width="37.7109375" bestFit="1" customWidth="1"/>
    <col min="7748" max="7748" width="40.28515625" bestFit="1" customWidth="1"/>
    <col min="7749" max="7749" width="35.85546875" bestFit="1" customWidth="1"/>
    <col min="7750" max="7750" width="34.7109375" bestFit="1" customWidth="1"/>
    <col min="7751" max="7751" width="34.28515625" bestFit="1" customWidth="1"/>
    <col min="7752" max="7752" width="34.7109375" bestFit="1" customWidth="1"/>
    <col min="7753" max="7753" width="36.140625" bestFit="1" customWidth="1"/>
    <col min="7754" max="7754" width="36.42578125" bestFit="1" customWidth="1"/>
    <col min="7755" max="7755" width="39.5703125" bestFit="1" customWidth="1"/>
    <col min="7756" max="7756" width="38.5703125" bestFit="1" customWidth="1"/>
    <col min="7757" max="7757" width="36.85546875" bestFit="1" customWidth="1"/>
    <col min="7758" max="7758" width="36.28515625" bestFit="1" customWidth="1"/>
    <col min="7759" max="7759" width="36.42578125" bestFit="1" customWidth="1"/>
    <col min="7760" max="7760" width="36.7109375" bestFit="1" customWidth="1"/>
    <col min="7761" max="7761" width="37.5703125" bestFit="1" customWidth="1"/>
    <col min="7762" max="7762" width="38.140625" bestFit="1" customWidth="1"/>
    <col min="7763" max="7763" width="48.7109375" bestFit="1" customWidth="1"/>
    <col min="7764" max="7764" width="33.85546875" bestFit="1" customWidth="1"/>
    <col min="7765" max="7765" width="40" bestFit="1" customWidth="1"/>
    <col min="7766" max="7766" width="40.85546875" bestFit="1" customWidth="1"/>
    <col min="7767" max="7767" width="37.28515625" bestFit="1" customWidth="1"/>
    <col min="7768" max="7768" width="37.7109375" bestFit="1" customWidth="1"/>
    <col min="7769" max="7769" width="32.7109375" bestFit="1" customWidth="1"/>
    <col min="7770" max="7770" width="36.85546875" bestFit="1" customWidth="1"/>
    <col min="7771" max="7771" width="35.7109375" bestFit="1" customWidth="1"/>
    <col min="7772" max="7772" width="34.7109375" bestFit="1" customWidth="1"/>
    <col min="7773" max="7773" width="28.42578125" bestFit="1" customWidth="1"/>
    <col min="7774" max="7774" width="28.7109375" bestFit="1" customWidth="1"/>
    <col min="7775" max="7775" width="28" bestFit="1" customWidth="1"/>
    <col min="7776" max="7776" width="30.42578125" bestFit="1" customWidth="1"/>
    <col min="7777" max="7777" width="38.5703125" bestFit="1" customWidth="1"/>
    <col min="7778" max="7778" width="40.7109375" bestFit="1" customWidth="1"/>
    <col min="7779" max="7779" width="32.5703125" bestFit="1" customWidth="1"/>
    <col min="7780" max="7780" width="34.42578125" bestFit="1" customWidth="1"/>
    <col min="7781" max="7781" width="30.28515625" bestFit="1" customWidth="1"/>
    <col min="7782" max="7782" width="30.85546875" bestFit="1" customWidth="1"/>
    <col min="7783" max="7783" width="32.140625" bestFit="1" customWidth="1"/>
    <col min="7784" max="7784" width="39.42578125" bestFit="1" customWidth="1"/>
    <col min="7785" max="7785" width="32.42578125" bestFit="1" customWidth="1"/>
    <col min="7786" max="7786" width="34.140625" bestFit="1" customWidth="1"/>
    <col min="7787" max="7787" width="33" bestFit="1" customWidth="1"/>
    <col min="7788" max="7788" width="32.7109375" bestFit="1" customWidth="1"/>
    <col min="7789" max="7789" width="36.140625" bestFit="1" customWidth="1"/>
    <col min="7790" max="7790" width="30.28515625" bestFit="1" customWidth="1"/>
    <col min="7791" max="7791" width="34.140625" bestFit="1" customWidth="1"/>
    <col min="7792" max="7792" width="33.5703125" bestFit="1" customWidth="1"/>
    <col min="7793" max="7793" width="29.5703125" bestFit="1" customWidth="1"/>
    <col min="7794" max="7794" width="35" bestFit="1" customWidth="1"/>
    <col min="7795" max="7795" width="29.85546875" bestFit="1" customWidth="1"/>
    <col min="7796" max="7796" width="28.5703125" bestFit="1" customWidth="1"/>
    <col min="7797" max="7797" width="34.7109375" bestFit="1" customWidth="1"/>
    <col min="7798" max="7798" width="30.140625" bestFit="1" customWidth="1"/>
    <col min="7799" max="7799" width="32" bestFit="1" customWidth="1"/>
    <col min="7800" max="7800" width="30.28515625" bestFit="1" customWidth="1"/>
    <col min="7801" max="7801" width="31" bestFit="1" customWidth="1"/>
    <col min="7802" max="7802" width="34.42578125" bestFit="1" customWidth="1"/>
    <col min="7803" max="7803" width="30.5703125" bestFit="1" customWidth="1"/>
    <col min="7804" max="7804" width="33.140625" bestFit="1" customWidth="1"/>
    <col min="7805" max="7805" width="30" bestFit="1" customWidth="1"/>
    <col min="7806" max="7806" width="29" bestFit="1" customWidth="1"/>
    <col min="7807" max="7807" width="28.5703125" bestFit="1" customWidth="1"/>
    <col min="7808" max="7808" width="29.140625" bestFit="1" customWidth="1"/>
    <col min="7809" max="7809" width="30.7109375" bestFit="1" customWidth="1"/>
    <col min="7810" max="7810" width="25.7109375" bestFit="1" customWidth="1"/>
    <col min="7811" max="7811" width="25.28515625" bestFit="1" customWidth="1"/>
    <col min="7812" max="7812" width="55.140625" bestFit="1" customWidth="1"/>
    <col min="7813" max="7813" width="30.5703125" bestFit="1" customWidth="1"/>
    <col min="7814" max="7814" width="29.85546875" bestFit="1" customWidth="1"/>
    <col min="7815" max="7815" width="39.140625" bestFit="1" customWidth="1"/>
    <col min="7816" max="7816" width="25.5703125" bestFit="1" customWidth="1"/>
    <col min="7817" max="7817" width="31.140625" bestFit="1" customWidth="1"/>
    <col min="7818" max="7818" width="30.42578125" bestFit="1" customWidth="1"/>
    <col min="7819" max="7819" width="24.7109375" bestFit="1" customWidth="1"/>
    <col min="7820" max="7820" width="35.28515625" bestFit="1" customWidth="1"/>
    <col min="7821" max="7821" width="37.5703125" bestFit="1" customWidth="1"/>
    <col min="7822" max="7822" width="38" bestFit="1" customWidth="1"/>
    <col min="7823" max="7823" width="34.140625" bestFit="1" customWidth="1"/>
    <col min="7824" max="7824" width="35.85546875" bestFit="1" customWidth="1"/>
    <col min="7825" max="7825" width="33.28515625" bestFit="1" customWidth="1"/>
    <col min="7826" max="7826" width="36.42578125" bestFit="1" customWidth="1"/>
    <col min="7827" max="7827" width="35.28515625" bestFit="1" customWidth="1"/>
    <col min="7828" max="7828" width="34.28515625" bestFit="1" customWidth="1"/>
    <col min="7829" max="7829" width="33.28515625" bestFit="1" customWidth="1"/>
    <col min="7830" max="7830" width="35.5703125" bestFit="1" customWidth="1"/>
    <col min="7831" max="7831" width="32.85546875" bestFit="1" customWidth="1"/>
    <col min="7832" max="7832" width="30.5703125" bestFit="1" customWidth="1"/>
    <col min="7833" max="7833" width="27.85546875" bestFit="1" customWidth="1"/>
    <col min="7834" max="7834" width="37.42578125" bestFit="1" customWidth="1"/>
    <col min="7835" max="7835" width="25.5703125" bestFit="1" customWidth="1"/>
    <col min="7836" max="7836" width="35.7109375" bestFit="1" customWidth="1"/>
    <col min="7837" max="7837" width="28.140625" bestFit="1" customWidth="1"/>
    <col min="7838" max="7838" width="27.5703125" bestFit="1" customWidth="1"/>
    <col min="7839" max="7839" width="40.140625" bestFit="1" customWidth="1"/>
    <col min="7840" max="7840" width="40.28515625" bestFit="1" customWidth="1"/>
    <col min="7841" max="7841" width="28.5703125" bestFit="1" customWidth="1"/>
    <col min="7842" max="7842" width="30.42578125" bestFit="1" customWidth="1"/>
    <col min="7843" max="7843" width="25.85546875" bestFit="1" customWidth="1"/>
    <col min="7844" max="7844" width="27.7109375" bestFit="1" customWidth="1"/>
    <col min="7845" max="7845" width="25.42578125" bestFit="1" customWidth="1"/>
    <col min="7846" max="7846" width="35" bestFit="1" customWidth="1"/>
    <col min="7847" max="7847" width="34.7109375" bestFit="1" customWidth="1"/>
    <col min="7848" max="7848" width="29" bestFit="1" customWidth="1"/>
    <col min="7849" max="7849" width="28.42578125" bestFit="1" customWidth="1"/>
    <col min="7850" max="7850" width="25.7109375" bestFit="1" customWidth="1"/>
    <col min="7851" max="7851" width="36.28515625" bestFit="1" customWidth="1"/>
    <col min="7852" max="7852" width="38.85546875" bestFit="1" customWidth="1"/>
    <col min="7853" max="7853" width="35.85546875" bestFit="1" customWidth="1"/>
    <col min="7854" max="7854" width="37" bestFit="1" customWidth="1"/>
    <col min="7855" max="7855" width="37.5703125" bestFit="1" customWidth="1"/>
    <col min="7856" max="7856" width="26.7109375" bestFit="1" customWidth="1"/>
    <col min="7857" max="7857" width="23.5703125" bestFit="1" customWidth="1"/>
    <col min="7858" max="7858" width="37" bestFit="1" customWidth="1"/>
    <col min="7859" max="7859" width="34.5703125" bestFit="1" customWidth="1"/>
    <col min="7860" max="7860" width="32.7109375" bestFit="1" customWidth="1"/>
    <col min="7861" max="7861" width="34.7109375" bestFit="1" customWidth="1"/>
    <col min="7862" max="7862" width="29.85546875" bestFit="1" customWidth="1"/>
    <col min="7863" max="7863" width="28.28515625" bestFit="1" customWidth="1"/>
    <col min="7864" max="7864" width="29.28515625" bestFit="1" customWidth="1"/>
    <col min="7865" max="7865" width="25.85546875" bestFit="1" customWidth="1"/>
    <col min="7866" max="7866" width="28.5703125" bestFit="1" customWidth="1"/>
    <col min="7867" max="7867" width="36" bestFit="1" customWidth="1"/>
    <col min="7868" max="7868" width="27.28515625" bestFit="1" customWidth="1"/>
    <col min="7869" max="7869" width="33.5703125" bestFit="1" customWidth="1"/>
    <col min="7870" max="7870" width="35.7109375" bestFit="1" customWidth="1"/>
    <col min="7871" max="7871" width="35.140625" bestFit="1" customWidth="1"/>
    <col min="7872" max="7872" width="34" bestFit="1" customWidth="1"/>
    <col min="7873" max="7873" width="39.140625" bestFit="1" customWidth="1"/>
    <col min="7874" max="7874" width="37" bestFit="1" customWidth="1"/>
    <col min="7875" max="7875" width="32.42578125" bestFit="1" customWidth="1"/>
    <col min="7876" max="7876" width="25.85546875" bestFit="1" customWidth="1"/>
    <col min="7877" max="7877" width="28.28515625" bestFit="1" customWidth="1"/>
    <col min="7878" max="7878" width="27.28515625" bestFit="1" customWidth="1"/>
    <col min="7879" max="7879" width="35.140625" bestFit="1" customWidth="1"/>
    <col min="7880" max="7880" width="27.5703125" bestFit="1" customWidth="1"/>
    <col min="7881" max="7881" width="24.42578125" bestFit="1" customWidth="1"/>
    <col min="7882" max="7882" width="35" bestFit="1" customWidth="1"/>
    <col min="7883" max="7883" width="26" bestFit="1" customWidth="1"/>
    <col min="7884" max="7884" width="24.85546875" bestFit="1" customWidth="1"/>
    <col min="7885" max="7885" width="26.5703125" bestFit="1" customWidth="1"/>
    <col min="7886" max="7886" width="25" bestFit="1" customWidth="1"/>
    <col min="7887" max="7887" width="27" bestFit="1" customWidth="1"/>
    <col min="7888" max="7888" width="26.7109375" bestFit="1" customWidth="1"/>
    <col min="7889" max="7890" width="26" bestFit="1" customWidth="1"/>
    <col min="7891" max="7891" width="29.5703125" bestFit="1" customWidth="1"/>
    <col min="7892" max="7892" width="32.42578125" bestFit="1" customWidth="1"/>
    <col min="7893" max="7893" width="28.5703125" bestFit="1" customWidth="1"/>
    <col min="7894" max="7894" width="29.140625" bestFit="1" customWidth="1"/>
    <col min="7895" max="7895" width="27.140625" bestFit="1" customWidth="1"/>
    <col min="7896" max="7896" width="26.140625" bestFit="1" customWidth="1"/>
    <col min="7897" max="7897" width="29.7109375" bestFit="1" customWidth="1"/>
    <col min="7898" max="7898" width="40.140625" bestFit="1" customWidth="1"/>
    <col min="7899" max="7899" width="37.42578125" bestFit="1" customWidth="1"/>
    <col min="7900" max="7900" width="33.7109375" bestFit="1" customWidth="1"/>
    <col min="7901" max="7901" width="36.7109375" bestFit="1" customWidth="1"/>
    <col min="7902" max="7902" width="37.5703125" bestFit="1" customWidth="1"/>
    <col min="7903" max="7903" width="34.140625" bestFit="1" customWidth="1"/>
    <col min="7904" max="7904" width="36.28515625" bestFit="1" customWidth="1"/>
    <col min="7905" max="7905" width="33.140625" bestFit="1" customWidth="1"/>
    <col min="7906" max="7906" width="38.28515625" bestFit="1" customWidth="1"/>
    <col min="7907" max="7907" width="34" bestFit="1" customWidth="1"/>
    <col min="7908" max="7908" width="36.7109375" bestFit="1" customWidth="1"/>
    <col min="7909" max="7909" width="33.5703125" bestFit="1" customWidth="1"/>
    <col min="7910" max="7910" width="44.42578125" bestFit="1" customWidth="1"/>
    <col min="7911" max="7911" width="27.28515625" bestFit="1" customWidth="1"/>
    <col min="7912" max="7912" width="38.140625" bestFit="1" customWidth="1"/>
    <col min="7913" max="7913" width="35.42578125" bestFit="1" customWidth="1"/>
    <col min="7914" max="7914" width="34.42578125" bestFit="1" customWidth="1"/>
    <col min="7915" max="7915" width="35.42578125" bestFit="1" customWidth="1"/>
    <col min="7916" max="7916" width="27" bestFit="1" customWidth="1"/>
    <col min="7917" max="7917" width="36.7109375" bestFit="1" customWidth="1"/>
    <col min="7918" max="7918" width="24.42578125" bestFit="1" customWidth="1"/>
    <col min="7919" max="7919" width="24.5703125" bestFit="1" customWidth="1"/>
    <col min="7920" max="7920" width="41" bestFit="1" customWidth="1"/>
    <col min="7921" max="7921" width="29" bestFit="1" customWidth="1"/>
    <col min="7922" max="7922" width="24.140625" bestFit="1" customWidth="1"/>
    <col min="7923" max="7923" width="26.42578125" bestFit="1" customWidth="1"/>
    <col min="7924" max="7924" width="21.85546875" bestFit="1" customWidth="1"/>
    <col min="7925" max="7925" width="30" bestFit="1" customWidth="1"/>
    <col min="7926" max="7926" width="23.42578125" bestFit="1" customWidth="1"/>
    <col min="7927" max="7927" width="34.85546875" bestFit="1" customWidth="1"/>
    <col min="7928" max="7928" width="24.28515625" bestFit="1" customWidth="1"/>
    <col min="7929" max="7929" width="25.85546875" bestFit="1" customWidth="1"/>
    <col min="7930" max="7930" width="24.140625" bestFit="1" customWidth="1"/>
    <col min="7931" max="7931" width="23" bestFit="1" customWidth="1"/>
    <col min="7932" max="7932" width="24" bestFit="1" customWidth="1"/>
    <col min="7933" max="7933" width="23.5703125" bestFit="1" customWidth="1"/>
    <col min="7934" max="7934" width="26.7109375" bestFit="1" customWidth="1"/>
    <col min="7935" max="7935" width="25.85546875" bestFit="1" customWidth="1"/>
    <col min="7936" max="7936" width="37.140625" bestFit="1" customWidth="1"/>
    <col min="7937" max="7937" width="33.7109375" bestFit="1" customWidth="1"/>
    <col min="7938" max="7938" width="26" bestFit="1" customWidth="1"/>
    <col min="7939" max="7939" width="34.140625" bestFit="1" customWidth="1"/>
    <col min="7940" max="7940" width="30.140625" bestFit="1" customWidth="1"/>
    <col min="7941" max="7941" width="24.28515625" bestFit="1" customWidth="1"/>
    <col min="7942" max="7942" width="23" bestFit="1" customWidth="1"/>
    <col min="7943" max="7943" width="30.7109375" bestFit="1" customWidth="1"/>
    <col min="7944" max="7944" width="26.5703125" bestFit="1" customWidth="1"/>
    <col min="7945" max="7945" width="27" bestFit="1" customWidth="1"/>
    <col min="7946" max="7946" width="25.140625" bestFit="1" customWidth="1"/>
    <col min="7947" max="7947" width="34.28515625" bestFit="1" customWidth="1"/>
    <col min="7948" max="7948" width="32.28515625" bestFit="1" customWidth="1"/>
    <col min="7949" max="7949" width="25.42578125" bestFit="1" customWidth="1"/>
    <col min="7950" max="7950" width="25.5703125" bestFit="1" customWidth="1"/>
    <col min="7951" max="7951" width="23.7109375" bestFit="1" customWidth="1"/>
    <col min="7952" max="7952" width="24.7109375" bestFit="1" customWidth="1"/>
    <col min="7953" max="7953" width="23.85546875" bestFit="1" customWidth="1"/>
    <col min="7954" max="7954" width="23" bestFit="1" customWidth="1"/>
    <col min="7955" max="7955" width="24.28515625" bestFit="1" customWidth="1"/>
    <col min="7956" max="7956" width="33.42578125" bestFit="1" customWidth="1"/>
    <col min="7957" max="7957" width="24.28515625" bestFit="1" customWidth="1"/>
    <col min="7958" max="7958" width="32" bestFit="1" customWidth="1"/>
    <col min="7959" max="7959" width="22" bestFit="1" customWidth="1"/>
    <col min="7960" max="7960" width="34.28515625" bestFit="1" customWidth="1"/>
    <col min="7961" max="7961" width="24" bestFit="1" customWidth="1"/>
    <col min="7962" max="7962" width="24.85546875" bestFit="1" customWidth="1"/>
    <col min="7963" max="7963" width="23.85546875" bestFit="1" customWidth="1"/>
    <col min="7964" max="7964" width="34.5703125" bestFit="1" customWidth="1"/>
    <col min="7965" max="7965" width="32.140625" bestFit="1" customWidth="1"/>
    <col min="7966" max="7966" width="32.85546875" bestFit="1" customWidth="1"/>
    <col min="7967" max="7967" width="23.5703125" bestFit="1" customWidth="1"/>
    <col min="7968" max="7968" width="26" bestFit="1" customWidth="1"/>
    <col min="7969" max="7969" width="38.140625" bestFit="1" customWidth="1"/>
    <col min="7970" max="7970" width="20.5703125" bestFit="1" customWidth="1"/>
    <col min="7971" max="7971" width="26.5703125" bestFit="1" customWidth="1"/>
    <col min="7972" max="7972" width="30.5703125" bestFit="1" customWidth="1"/>
    <col min="7973" max="7973" width="23.5703125" bestFit="1" customWidth="1"/>
    <col min="7974" max="7974" width="35" bestFit="1" customWidth="1"/>
    <col min="7975" max="7975" width="21.85546875" bestFit="1" customWidth="1"/>
    <col min="7976" max="7976" width="31.5703125" bestFit="1" customWidth="1"/>
    <col min="7977" max="7977" width="23.85546875" bestFit="1" customWidth="1"/>
    <col min="7978" max="7978" width="25.42578125" bestFit="1" customWidth="1"/>
    <col min="7979" max="7979" width="25.7109375" bestFit="1" customWidth="1"/>
    <col min="7980" max="7980" width="22.7109375" bestFit="1" customWidth="1"/>
    <col min="7981" max="7981" width="21.42578125" bestFit="1" customWidth="1"/>
    <col min="7982" max="7982" width="28.42578125" bestFit="1" customWidth="1"/>
    <col min="7983" max="7983" width="24" bestFit="1" customWidth="1"/>
    <col min="7984" max="7984" width="20.85546875" bestFit="1" customWidth="1"/>
    <col min="7985" max="7985" width="22.5703125" bestFit="1" customWidth="1"/>
    <col min="7986" max="7987" width="23.140625" bestFit="1" customWidth="1"/>
    <col min="7988" max="7988" width="25.140625" bestFit="1" customWidth="1"/>
    <col min="7989" max="7989" width="20.7109375" bestFit="1" customWidth="1"/>
    <col min="7990" max="7990" width="21.85546875" bestFit="1" customWidth="1"/>
    <col min="7991" max="7991" width="30" bestFit="1" customWidth="1"/>
    <col min="7992" max="7992" width="24.42578125" bestFit="1" customWidth="1"/>
    <col min="7993" max="7993" width="21.5703125" bestFit="1" customWidth="1"/>
    <col min="7994" max="7994" width="35.42578125" bestFit="1" customWidth="1"/>
    <col min="7995" max="7995" width="40.5703125" bestFit="1" customWidth="1"/>
    <col min="7996" max="7996" width="21.7109375" bestFit="1" customWidth="1"/>
    <col min="7997" max="7997" width="24.42578125" bestFit="1" customWidth="1"/>
    <col min="7998" max="7998" width="34.28515625" bestFit="1" customWidth="1"/>
    <col min="7999" max="7999" width="23.140625" bestFit="1" customWidth="1"/>
    <col min="8000" max="8000" width="28.85546875" bestFit="1" customWidth="1"/>
    <col min="8001" max="8001" width="22.5703125" bestFit="1" customWidth="1"/>
    <col min="8002" max="8002" width="22.28515625" bestFit="1" customWidth="1"/>
    <col min="8003" max="8003" width="29.5703125" bestFit="1" customWidth="1"/>
    <col min="8004" max="8004" width="21.85546875" bestFit="1" customWidth="1"/>
    <col min="8005" max="8005" width="30.7109375" bestFit="1" customWidth="1"/>
    <col min="8006" max="8006" width="29.7109375" bestFit="1" customWidth="1"/>
    <col min="8007" max="8007" width="33.28515625" bestFit="1" customWidth="1"/>
    <col min="8008" max="8008" width="33.5703125" bestFit="1" customWidth="1"/>
    <col min="8009" max="8009" width="22" bestFit="1" customWidth="1"/>
    <col min="8010" max="8010" width="21" bestFit="1" customWidth="1"/>
    <col min="8011" max="8011" width="24.42578125" bestFit="1" customWidth="1"/>
    <col min="8012" max="8012" width="22.5703125" bestFit="1" customWidth="1"/>
    <col min="8013" max="8013" width="32.140625" bestFit="1" customWidth="1"/>
    <col min="8014" max="8014" width="21.28515625" bestFit="1" customWidth="1"/>
    <col min="8015" max="8015" width="24.140625" bestFit="1" customWidth="1"/>
    <col min="8016" max="8016" width="23.28515625" bestFit="1" customWidth="1"/>
    <col min="8017" max="8017" width="22.140625" bestFit="1" customWidth="1"/>
    <col min="8018" max="8018" width="23.85546875" bestFit="1" customWidth="1"/>
    <col min="8019" max="8019" width="25.7109375" bestFit="1" customWidth="1"/>
    <col min="8020" max="8020" width="23.42578125" bestFit="1" customWidth="1"/>
    <col min="8021" max="8021" width="25.7109375" bestFit="1" customWidth="1"/>
    <col min="8022" max="8022" width="36.42578125" bestFit="1" customWidth="1"/>
    <col min="8023" max="8023" width="25.140625" bestFit="1" customWidth="1"/>
    <col min="8024" max="8024" width="32.140625" bestFit="1" customWidth="1"/>
    <col min="8025" max="8025" width="20.7109375" bestFit="1" customWidth="1"/>
    <col min="8026" max="8026" width="25.28515625" bestFit="1" customWidth="1"/>
    <col min="8027" max="8027" width="21.5703125" bestFit="1" customWidth="1"/>
    <col min="8028" max="8028" width="31.7109375" bestFit="1" customWidth="1"/>
    <col min="8029" max="8029" width="23.28515625" bestFit="1" customWidth="1"/>
    <col min="8030" max="8030" width="21.85546875" bestFit="1" customWidth="1"/>
    <col min="8031" max="8031" width="23" bestFit="1" customWidth="1"/>
    <col min="8032" max="8032" width="24" bestFit="1" customWidth="1"/>
    <col min="8033" max="8033" width="24.7109375" bestFit="1" customWidth="1"/>
    <col min="8034" max="8034" width="22.5703125" bestFit="1" customWidth="1"/>
    <col min="8035" max="8035" width="36.140625" bestFit="1" customWidth="1"/>
    <col min="8036" max="8036" width="31" bestFit="1" customWidth="1"/>
    <col min="8037" max="8037" width="24.28515625" bestFit="1" customWidth="1"/>
    <col min="8038" max="8038" width="24.140625" bestFit="1" customWidth="1"/>
    <col min="8039" max="8039" width="26.7109375" bestFit="1" customWidth="1"/>
    <col min="8040" max="8040" width="21.28515625" bestFit="1" customWidth="1"/>
    <col min="8041" max="8041" width="24.28515625" bestFit="1" customWidth="1"/>
    <col min="8042" max="8042" width="25.140625" bestFit="1" customWidth="1"/>
    <col min="8043" max="8043" width="25.85546875" bestFit="1" customWidth="1"/>
    <col min="8044" max="8044" width="23.7109375" bestFit="1" customWidth="1"/>
    <col min="8045" max="8045" width="24.85546875" bestFit="1" customWidth="1"/>
    <col min="8046" max="8046" width="24.5703125" bestFit="1" customWidth="1"/>
    <col min="8047" max="8047" width="37.42578125" bestFit="1" customWidth="1"/>
    <col min="8048" max="8048" width="36.7109375" bestFit="1" customWidth="1"/>
    <col min="8049" max="8049" width="24.85546875" bestFit="1" customWidth="1"/>
    <col min="8050" max="8051" width="25.42578125" bestFit="1" customWidth="1"/>
    <col min="8052" max="8052" width="23.7109375" bestFit="1" customWidth="1"/>
    <col min="8053" max="8053" width="23.5703125" bestFit="1" customWidth="1"/>
    <col min="8054" max="8054" width="21.5703125" bestFit="1" customWidth="1"/>
    <col min="8055" max="8055" width="24.5703125" bestFit="1" customWidth="1"/>
    <col min="8056" max="8056" width="34.28515625" bestFit="1" customWidth="1"/>
    <col min="8057" max="8057" width="36.140625" bestFit="1" customWidth="1"/>
    <col min="8058" max="8058" width="37.140625" bestFit="1" customWidth="1"/>
    <col min="8059" max="8059" width="28.7109375" bestFit="1" customWidth="1"/>
    <col min="8060" max="8060" width="30" bestFit="1" customWidth="1"/>
    <col min="8061" max="8061" width="24.5703125" bestFit="1" customWidth="1"/>
    <col min="8062" max="8062" width="28.5703125" bestFit="1" customWidth="1"/>
    <col min="8063" max="8063" width="25.140625" bestFit="1" customWidth="1"/>
    <col min="8064" max="8064" width="33.140625" bestFit="1" customWidth="1"/>
    <col min="8065" max="8065" width="23.7109375" bestFit="1" customWidth="1"/>
    <col min="8066" max="8066" width="38.140625" bestFit="1" customWidth="1"/>
    <col min="8067" max="8067" width="24.5703125" bestFit="1" customWidth="1"/>
    <col min="8068" max="8068" width="36" bestFit="1" customWidth="1"/>
    <col min="8069" max="8069" width="34.5703125" bestFit="1" customWidth="1"/>
    <col min="8070" max="8070" width="33.140625" bestFit="1" customWidth="1"/>
    <col min="8071" max="8071" width="19.85546875" bestFit="1" customWidth="1"/>
    <col min="8072" max="8072" width="22.85546875" bestFit="1" customWidth="1"/>
    <col min="8073" max="8073" width="23.85546875" bestFit="1" customWidth="1"/>
    <col min="8074" max="8075" width="24" bestFit="1" customWidth="1"/>
    <col min="8076" max="8076" width="22.7109375" bestFit="1" customWidth="1"/>
    <col min="8077" max="8077" width="23" bestFit="1" customWidth="1"/>
    <col min="8078" max="8078" width="25" bestFit="1" customWidth="1"/>
    <col min="8079" max="8079" width="23.7109375" bestFit="1" customWidth="1"/>
    <col min="8080" max="8080" width="23.28515625" bestFit="1" customWidth="1"/>
    <col min="8081" max="8081" width="30.28515625" bestFit="1" customWidth="1"/>
    <col min="8082" max="8082" width="40.5703125" bestFit="1" customWidth="1"/>
    <col min="8083" max="8083" width="23.5703125" bestFit="1" customWidth="1"/>
    <col min="8084" max="8084" width="24.85546875" bestFit="1" customWidth="1"/>
    <col min="8085" max="8085" width="22.28515625" bestFit="1" customWidth="1"/>
    <col min="8086" max="8086" width="35.28515625" bestFit="1" customWidth="1"/>
    <col min="8087" max="8087" width="34" bestFit="1" customWidth="1"/>
    <col min="8088" max="8088" width="36.7109375" bestFit="1" customWidth="1"/>
    <col min="8089" max="8089" width="25.7109375" bestFit="1" customWidth="1"/>
    <col min="8090" max="8090" width="32.7109375" bestFit="1" customWidth="1"/>
    <col min="8091" max="8091" width="24.85546875" bestFit="1" customWidth="1"/>
    <col min="8092" max="8093" width="23.85546875" bestFit="1" customWidth="1"/>
    <col min="8094" max="8094" width="22.140625" bestFit="1" customWidth="1"/>
    <col min="8095" max="8095" width="21.85546875" bestFit="1" customWidth="1"/>
    <col min="8096" max="8096" width="29.140625" bestFit="1" customWidth="1"/>
    <col min="8097" max="8097" width="24.28515625" bestFit="1" customWidth="1"/>
    <col min="8098" max="8098" width="20.7109375" bestFit="1" customWidth="1"/>
    <col min="8099" max="8099" width="21.5703125" bestFit="1" customWidth="1"/>
    <col min="8100" max="8100" width="23.5703125" bestFit="1" customWidth="1"/>
    <col min="8101" max="8101" width="26.5703125" bestFit="1" customWidth="1"/>
    <col min="8102" max="8102" width="23.7109375" bestFit="1" customWidth="1"/>
    <col min="8103" max="8103" width="23" bestFit="1" customWidth="1"/>
    <col min="8104" max="8104" width="24.28515625" bestFit="1" customWidth="1"/>
    <col min="8105" max="8105" width="24.140625" bestFit="1" customWidth="1"/>
    <col min="8106" max="8106" width="41.5703125" bestFit="1" customWidth="1"/>
    <col min="8107" max="8107" width="16.140625" bestFit="1" customWidth="1"/>
    <col min="8108" max="8108" width="18" bestFit="1" customWidth="1"/>
    <col min="8109" max="8109" width="7.42578125" bestFit="1" customWidth="1"/>
    <col min="8110" max="8110" width="11" bestFit="1" customWidth="1"/>
    <col min="8111" max="8111" width="12.5703125" bestFit="1" customWidth="1"/>
  </cols>
  <sheetData>
    <row r="3" spans="1:9" ht="59.25" customHeight="1" x14ac:dyDescent="0.25">
      <c r="A3" s="7" t="s">
        <v>245</v>
      </c>
      <c r="B3" s="8" t="s">
        <v>247</v>
      </c>
      <c r="C3" s="30" t="s">
        <v>11642</v>
      </c>
      <c r="D3" s="30" t="s">
        <v>11643</v>
      </c>
      <c r="E3" s="8" t="s">
        <v>248</v>
      </c>
      <c r="F3" s="27" t="s">
        <v>11629</v>
      </c>
      <c r="G3" s="8" t="s">
        <v>251</v>
      </c>
      <c r="H3" s="8" t="s">
        <v>252</v>
      </c>
      <c r="I3" s="8" t="s">
        <v>11633</v>
      </c>
    </row>
    <row r="4" spans="1:9" x14ac:dyDescent="0.25">
      <c r="A4" s="9" t="s">
        <v>232</v>
      </c>
      <c r="B4" s="18">
        <v>8619616</v>
      </c>
      <c r="C4" s="21">
        <v>1.6983808885511404</v>
      </c>
      <c r="D4" s="21">
        <v>1.7724407690410591</v>
      </c>
      <c r="E4" s="17">
        <v>64129</v>
      </c>
      <c r="F4" s="24">
        <v>0.53740117575511859</v>
      </c>
      <c r="G4" s="17">
        <v>34463</v>
      </c>
      <c r="H4" s="17">
        <v>5142</v>
      </c>
      <c r="I4" s="17">
        <v>1669</v>
      </c>
    </row>
    <row r="5" spans="1:9" x14ac:dyDescent="0.25">
      <c r="A5" s="9" t="s">
        <v>236</v>
      </c>
      <c r="B5" s="19">
        <v>1347834</v>
      </c>
      <c r="C5" s="22">
        <v>2.4577960815560029</v>
      </c>
      <c r="D5" s="22">
        <v>8.7832592744144206E-2</v>
      </c>
      <c r="E5" s="12">
        <v>2052</v>
      </c>
      <c r="F5" s="25">
        <v>0.35136452241715399</v>
      </c>
      <c r="G5" s="12">
        <v>721</v>
      </c>
      <c r="H5" s="12">
        <v>243</v>
      </c>
      <c r="I5" s="12">
        <v>62</v>
      </c>
    </row>
    <row r="6" spans="1:9" x14ac:dyDescent="0.25">
      <c r="A6" s="9" t="s">
        <v>32</v>
      </c>
      <c r="B6" s="19">
        <v>1008028</v>
      </c>
      <c r="C6" s="22">
        <v>0.92605302120059818</v>
      </c>
      <c r="D6" s="22">
        <v>1.9251227829416335</v>
      </c>
      <c r="E6" s="12">
        <v>3449</v>
      </c>
      <c r="F6" s="25">
        <v>0.3685126123514062</v>
      </c>
      <c r="G6" s="12">
        <v>1271</v>
      </c>
      <c r="H6" s="12">
        <v>329</v>
      </c>
      <c r="I6" s="12">
        <v>20</v>
      </c>
    </row>
    <row r="7" spans="1:9" x14ac:dyDescent="0.25">
      <c r="A7" s="9" t="s">
        <v>238</v>
      </c>
      <c r="B7" s="19">
        <v>2228862</v>
      </c>
      <c r="C7" s="22">
        <v>1.1623833407243271</v>
      </c>
      <c r="D7" s="22">
        <v>1.6166487031373193</v>
      </c>
      <c r="E7" s="12">
        <v>18793</v>
      </c>
      <c r="F7" s="25">
        <v>0.50848720268184966</v>
      </c>
      <c r="G7" s="12">
        <v>9556</v>
      </c>
      <c r="H7" s="12">
        <v>763</v>
      </c>
      <c r="I7" s="12">
        <v>25</v>
      </c>
    </row>
    <row r="8" spans="1:9" x14ac:dyDescent="0.25">
      <c r="A8" s="9" t="s">
        <v>190</v>
      </c>
      <c r="B8" s="19">
        <v>591563</v>
      </c>
      <c r="C8" s="22">
        <v>2.4282471027151837</v>
      </c>
      <c r="D8" s="22">
        <v>1.1267419549466595</v>
      </c>
      <c r="E8" s="12">
        <v>1322</v>
      </c>
      <c r="F8" s="25">
        <v>0.54387291981845687</v>
      </c>
      <c r="G8" s="12">
        <v>719</v>
      </c>
      <c r="H8" s="12">
        <v>241</v>
      </c>
      <c r="I8" s="12">
        <v>124</v>
      </c>
    </row>
    <row r="9" spans="1:9" x14ac:dyDescent="0.25">
      <c r="A9" s="9" t="s">
        <v>233</v>
      </c>
      <c r="B9" s="19">
        <v>2342772</v>
      </c>
      <c r="C9" s="22">
        <v>1.8570457334846158</v>
      </c>
      <c r="D9" s="22">
        <v>0.31444250615923081</v>
      </c>
      <c r="E9" s="12">
        <v>7647</v>
      </c>
      <c r="F9" s="25">
        <v>0.45141885706813129</v>
      </c>
      <c r="G9" s="12">
        <v>3452</v>
      </c>
      <c r="H9" s="12">
        <v>1003</v>
      </c>
      <c r="I9" s="12">
        <v>207</v>
      </c>
    </row>
    <row r="10" spans="1:9" x14ac:dyDescent="0.25">
      <c r="A10" s="9" t="s">
        <v>230</v>
      </c>
      <c r="B10" s="19">
        <v>2098741</v>
      </c>
      <c r="C10" s="22">
        <v>6.9861620690676256</v>
      </c>
      <c r="D10" s="22">
        <v>8.3346132658910808</v>
      </c>
      <c r="E10" s="12">
        <v>19588</v>
      </c>
      <c r="F10" s="25">
        <v>0.28808454155605473</v>
      </c>
      <c r="G10" s="12">
        <v>5643</v>
      </c>
      <c r="H10" s="12">
        <v>3088</v>
      </c>
      <c r="I10" s="12">
        <v>136</v>
      </c>
    </row>
    <row r="11" spans="1:9" x14ac:dyDescent="0.25">
      <c r="A11" s="9" t="s">
        <v>235</v>
      </c>
      <c r="B11" s="19">
        <v>8034166</v>
      </c>
      <c r="C11" s="22">
        <v>3.8562528467562833</v>
      </c>
      <c r="D11" s="22">
        <v>4.6915120552524163</v>
      </c>
      <c r="E11" s="12">
        <v>111603</v>
      </c>
      <c r="F11" s="25">
        <v>0.58015465534080624</v>
      </c>
      <c r="G11" s="12">
        <v>64747</v>
      </c>
      <c r="H11" s="12">
        <v>96320</v>
      </c>
      <c r="I11" s="12">
        <v>1765</v>
      </c>
    </row>
    <row r="12" spans="1:9" x14ac:dyDescent="0.25">
      <c r="A12" s="9" t="s">
        <v>191</v>
      </c>
      <c r="B12" s="19">
        <v>83229</v>
      </c>
      <c r="C12" s="22"/>
      <c r="D12" s="22"/>
      <c r="E12" s="12">
        <v>0</v>
      </c>
      <c r="F12" s="25">
        <v>0</v>
      </c>
      <c r="G12" s="12">
        <v>0</v>
      </c>
      <c r="H12" s="12"/>
      <c r="I12" s="12"/>
    </row>
    <row r="13" spans="1:9" x14ac:dyDescent="0.25">
      <c r="A13" s="9" t="s">
        <v>231</v>
      </c>
      <c r="B13" s="19">
        <v>5316541</v>
      </c>
      <c r="C13" s="22">
        <v>1.8217167740109734</v>
      </c>
      <c r="D13" s="22">
        <v>1.4198621562741014</v>
      </c>
      <c r="E13" s="12">
        <v>62557</v>
      </c>
      <c r="F13" s="25">
        <v>0.4739197851559378</v>
      </c>
      <c r="G13" s="12">
        <v>29647</v>
      </c>
      <c r="H13" s="12">
        <v>3672</v>
      </c>
      <c r="I13" s="12">
        <v>1009</v>
      </c>
    </row>
    <row r="14" spans="1:9" x14ac:dyDescent="0.25">
      <c r="A14" s="9" t="s">
        <v>234</v>
      </c>
      <c r="B14" s="19">
        <v>1052790</v>
      </c>
      <c r="C14" s="22">
        <v>1.0070775922886051</v>
      </c>
      <c r="D14" s="22">
        <v>9.138381201044387E-3</v>
      </c>
      <c r="E14" s="12">
        <v>707</v>
      </c>
      <c r="F14" s="25">
        <v>0.39179632248939178</v>
      </c>
      <c r="G14" s="12">
        <v>277</v>
      </c>
      <c r="H14" s="12">
        <v>90</v>
      </c>
      <c r="I14" s="12">
        <v>29</v>
      </c>
    </row>
    <row r="15" spans="1:9" x14ac:dyDescent="0.25">
      <c r="A15" s="9" t="s">
        <v>237</v>
      </c>
      <c r="B15" s="19">
        <v>2703353</v>
      </c>
      <c r="C15" s="22">
        <v>1.8460332296448374</v>
      </c>
      <c r="D15" s="22">
        <v>1.2805427043122333</v>
      </c>
      <c r="E15" s="12">
        <v>5231</v>
      </c>
      <c r="F15" s="25">
        <v>0.51959472376218696</v>
      </c>
      <c r="G15" s="12">
        <v>2718</v>
      </c>
      <c r="H15" s="12">
        <v>3201</v>
      </c>
      <c r="I15" s="12">
        <v>681</v>
      </c>
    </row>
    <row r="16" spans="1:9" x14ac:dyDescent="0.25">
      <c r="A16" s="9" t="s">
        <v>202</v>
      </c>
      <c r="B16" s="19">
        <v>1221403</v>
      </c>
      <c r="C16" s="22">
        <v>3.8787592738536456</v>
      </c>
      <c r="D16" s="22">
        <v>2.4439177484070407</v>
      </c>
      <c r="E16" s="12">
        <v>930</v>
      </c>
      <c r="F16" s="25">
        <v>0.64946236559139781</v>
      </c>
      <c r="G16" s="12">
        <v>604</v>
      </c>
      <c r="H16" s="12">
        <v>247</v>
      </c>
      <c r="I16" s="12">
        <v>78</v>
      </c>
    </row>
    <row r="17" spans="1:9" x14ac:dyDescent="0.25">
      <c r="A17" s="9" t="s">
        <v>218</v>
      </c>
      <c r="B17" s="19">
        <v>324324</v>
      </c>
      <c r="C17" s="22">
        <v>1.6961286900708517</v>
      </c>
      <c r="D17" s="22">
        <v>2.0553743930348771</v>
      </c>
      <c r="E17" s="12">
        <v>1095</v>
      </c>
      <c r="F17" s="25">
        <v>0.51232876712328768</v>
      </c>
      <c r="G17" s="12">
        <v>561</v>
      </c>
      <c r="H17" s="12">
        <v>0</v>
      </c>
      <c r="I17" s="12">
        <v>3</v>
      </c>
    </row>
    <row r="18" spans="1:9" x14ac:dyDescent="0.25">
      <c r="A18" s="9" t="s">
        <v>207</v>
      </c>
      <c r="B18" s="19">
        <v>7001715</v>
      </c>
      <c r="C18" s="22">
        <v>2.4352056290386308</v>
      </c>
      <c r="D18" s="22">
        <v>1.6607085593810749</v>
      </c>
      <c r="E18" s="12">
        <v>59480</v>
      </c>
      <c r="F18" s="25">
        <v>0.39739408204438464</v>
      </c>
      <c r="G18" s="12">
        <v>23637</v>
      </c>
      <c r="H18" s="12">
        <v>6772</v>
      </c>
      <c r="I18" s="12">
        <v>1790</v>
      </c>
    </row>
    <row r="19" spans="1:9" x14ac:dyDescent="0.25">
      <c r="A19" s="9" t="s">
        <v>208</v>
      </c>
      <c r="B19" s="19">
        <v>85811</v>
      </c>
      <c r="C19" s="22"/>
      <c r="D19" s="22"/>
      <c r="E19" s="12">
        <v>0</v>
      </c>
      <c r="F19" s="25">
        <v>0</v>
      </c>
      <c r="G19" s="12">
        <v>0</v>
      </c>
      <c r="H19" s="12"/>
      <c r="I19" s="12"/>
    </row>
    <row r="20" spans="1:9" x14ac:dyDescent="0.25">
      <c r="A20" s="9" t="s">
        <v>210</v>
      </c>
      <c r="B20" s="19">
        <v>1571933</v>
      </c>
      <c r="C20" s="22">
        <v>4.5500666584765467E-2</v>
      </c>
      <c r="D20" s="22">
        <v>1.8834227421431724</v>
      </c>
      <c r="E20" s="12">
        <v>4010</v>
      </c>
      <c r="F20" s="25">
        <v>0.44114713216957607</v>
      </c>
      <c r="G20" s="12">
        <v>1769</v>
      </c>
      <c r="H20" s="12">
        <v>0</v>
      </c>
      <c r="I20" s="12"/>
    </row>
    <row r="21" spans="1:9" x14ac:dyDescent="0.25">
      <c r="A21" s="9" t="s">
        <v>211</v>
      </c>
      <c r="B21" s="19">
        <v>678338</v>
      </c>
      <c r="C21" s="22">
        <v>3.1423227423336013</v>
      </c>
      <c r="D21" s="22">
        <v>4.933242832211711</v>
      </c>
      <c r="E21" s="12">
        <v>6716</v>
      </c>
      <c r="F21" s="25">
        <v>0.64368671828469326</v>
      </c>
      <c r="G21" s="12">
        <v>4323</v>
      </c>
      <c r="H21" s="12">
        <v>3116</v>
      </c>
      <c r="I21" s="12">
        <v>208</v>
      </c>
    </row>
    <row r="22" spans="1:9" x14ac:dyDescent="0.25">
      <c r="A22" s="10" t="s">
        <v>229</v>
      </c>
      <c r="B22" s="19">
        <v>2230452</v>
      </c>
      <c r="C22" s="22">
        <v>1.3158725752334037</v>
      </c>
      <c r="D22" s="22">
        <v>2.6546150444730299</v>
      </c>
      <c r="E22" s="12">
        <v>4206</v>
      </c>
      <c r="F22" s="25">
        <v>0.57727056585829772</v>
      </c>
      <c r="G22" s="12">
        <v>2428</v>
      </c>
      <c r="H22" s="12">
        <v>2999</v>
      </c>
      <c r="I22" s="12">
        <v>701</v>
      </c>
    </row>
    <row r="23" spans="1:9" x14ac:dyDescent="0.25">
      <c r="A23" s="11" t="s">
        <v>246</v>
      </c>
      <c r="B23" s="20">
        <v>48541471</v>
      </c>
      <c r="C23" s="23">
        <v>2.9443728405182217</v>
      </c>
      <c r="D23" s="23">
        <v>3.1937832972794213</v>
      </c>
      <c r="E23" s="13">
        <v>373515</v>
      </c>
      <c r="F23" s="26">
        <v>0.49940698499390923</v>
      </c>
      <c r="G23" s="13">
        <v>186536</v>
      </c>
      <c r="H23" s="13">
        <v>127226</v>
      </c>
      <c r="I23" s="13">
        <v>8507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8DE67-73EA-4D06-8B74-146596A2F7B4}">
  <dimension ref="A3:O8"/>
  <sheetViews>
    <sheetView workbookViewId="0">
      <selection activeCell="A5" sqref="A5"/>
    </sheetView>
  </sheetViews>
  <sheetFormatPr baseColWidth="10" defaultRowHeight="15" x14ac:dyDescent="0.25"/>
  <cols>
    <col min="1" max="1" width="33.42578125" bestFit="1" customWidth="1"/>
    <col min="2" max="2" width="17" bestFit="1" customWidth="1"/>
    <col min="3" max="3" width="24.28515625" bestFit="1" customWidth="1"/>
    <col min="4" max="4" width="39.140625" bestFit="1" customWidth="1"/>
    <col min="5" max="5" width="22.5703125" bestFit="1" customWidth="1"/>
    <col min="6" max="6" width="24.42578125" bestFit="1" customWidth="1"/>
    <col min="7" max="7" width="21.7109375" bestFit="1" customWidth="1"/>
    <col min="8" max="8" width="22" bestFit="1" customWidth="1"/>
    <col min="9" max="9" width="23.140625" bestFit="1" customWidth="1"/>
    <col min="10" max="11" width="23.42578125" bestFit="1" customWidth="1"/>
    <col min="13" max="13" width="27.42578125" customWidth="1"/>
    <col min="14" max="14" width="20" bestFit="1" customWidth="1"/>
    <col min="15" max="15" width="23.42578125" bestFit="1" customWidth="1"/>
  </cols>
  <sheetData>
    <row r="3" spans="1:15" x14ac:dyDescent="0.25">
      <c r="A3" s="14" t="s">
        <v>245</v>
      </c>
      <c r="B3" t="s">
        <v>11663</v>
      </c>
      <c r="C3" t="s">
        <v>247</v>
      </c>
      <c r="D3" t="s">
        <v>11643</v>
      </c>
      <c r="E3" t="s">
        <v>248</v>
      </c>
      <c r="F3" t="s">
        <v>11638</v>
      </c>
      <c r="G3" t="s">
        <v>11637</v>
      </c>
      <c r="H3" t="s">
        <v>252</v>
      </c>
      <c r="I3" t="s">
        <v>11636</v>
      </c>
      <c r="J3" t="s">
        <v>11633</v>
      </c>
      <c r="M3" s="14" t="s">
        <v>245</v>
      </c>
      <c r="N3" t="s">
        <v>11649</v>
      </c>
      <c r="O3" t="s">
        <v>11639</v>
      </c>
    </row>
    <row r="4" spans="1:15" x14ac:dyDescent="0.25">
      <c r="A4" s="15" t="s">
        <v>11631</v>
      </c>
      <c r="B4" s="29">
        <v>3.6061538461538464E-2</v>
      </c>
      <c r="C4" s="16">
        <v>7629987</v>
      </c>
      <c r="D4" s="28">
        <v>1.0775292793452715</v>
      </c>
      <c r="E4" s="16">
        <v>110609</v>
      </c>
      <c r="F4" s="16">
        <v>5365836.1099999994</v>
      </c>
      <c r="G4" s="16">
        <v>8917</v>
      </c>
      <c r="H4" s="16">
        <v>11130</v>
      </c>
      <c r="I4" s="16">
        <v>1122</v>
      </c>
      <c r="J4" s="16">
        <v>3651</v>
      </c>
      <c r="M4" s="15" t="s">
        <v>11648</v>
      </c>
      <c r="N4" s="35">
        <v>143</v>
      </c>
      <c r="O4" s="31">
        <v>1.7600000000000001E-2</v>
      </c>
    </row>
    <row r="5" spans="1:15" x14ac:dyDescent="0.25">
      <c r="A5" s="15" t="s">
        <v>11632</v>
      </c>
      <c r="B5" s="29">
        <v>0.26338461538461538</v>
      </c>
      <c r="C5" s="16">
        <v>19616238</v>
      </c>
      <c r="D5" s="28">
        <v>3.9389539389721118</v>
      </c>
      <c r="E5" s="16">
        <v>262906</v>
      </c>
      <c r="F5" s="16">
        <v>14140906.160000004</v>
      </c>
      <c r="G5" s="16">
        <v>166004</v>
      </c>
      <c r="H5" s="16">
        <v>116096</v>
      </c>
      <c r="I5" s="16">
        <v>1481</v>
      </c>
      <c r="J5" s="16">
        <v>4856</v>
      </c>
      <c r="M5" s="15" t="s">
        <v>11647</v>
      </c>
      <c r="N5" s="35">
        <v>778</v>
      </c>
      <c r="O5" s="31">
        <v>9.5753846153846148E-2</v>
      </c>
    </row>
    <row r="6" spans="1:15" x14ac:dyDescent="0.25">
      <c r="A6" s="15" t="s">
        <v>11634</v>
      </c>
      <c r="B6" s="29">
        <v>0.70055384615384619</v>
      </c>
      <c r="C6" s="16">
        <v>21295246</v>
      </c>
      <c r="D6" s="28">
        <v>0</v>
      </c>
      <c r="E6" s="16">
        <v>0</v>
      </c>
      <c r="F6" s="16"/>
      <c r="G6" s="16"/>
      <c r="H6" s="16"/>
      <c r="I6" s="16"/>
      <c r="J6" s="16"/>
      <c r="M6" s="15" t="s">
        <v>11646</v>
      </c>
      <c r="N6" s="35">
        <v>7140</v>
      </c>
      <c r="O6" s="31">
        <v>0.87876923076923075</v>
      </c>
    </row>
    <row r="7" spans="1:15" x14ac:dyDescent="0.25">
      <c r="A7" s="15" t="s">
        <v>246</v>
      </c>
      <c r="B7" s="29">
        <v>1</v>
      </c>
      <c r="C7" s="16">
        <v>48541471</v>
      </c>
      <c r="D7" s="28">
        <v>3.1937832972794218</v>
      </c>
      <c r="E7" s="16">
        <v>373515</v>
      </c>
      <c r="F7" s="16">
        <v>19506742.270000003</v>
      </c>
      <c r="G7" s="16">
        <v>174921</v>
      </c>
      <c r="H7" s="16">
        <v>127226</v>
      </c>
      <c r="I7" s="16">
        <v>2603</v>
      </c>
      <c r="J7" s="16">
        <v>8507</v>
      </c>
      <c r="M7" s="15" t="s">
        <v>11839</v>
      </c>
      <c r="N7" s="35">
        <v>64</v>
      </c>
      <c r="O7" s="31">
        <v>7.8769230769230765E-3</v>
      </c>
    </row>
    <row r="8" spans="1:15" x14ac:dyDescent="0.25">
      <c r="M8" s="15" t="s">
        <v>246</v>
      </c>
      <c r="N8" s="35">
        <v>8125</v>
      </c>
      <c r="O8" s="31">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00153-769D-438C-8B47-73BD8DB0A258}">
  <dimension ref="A1:AM8126"/>
  <sheetViews>
    <sheetView topLeftCell="AI1" workbookViewId="0">
      <selection activeCell="AL2393" sqref="AL2393"/>
    </sheetView>
  </sheetViews>
  <sheetFormatPr baseColWidth="10" defaultRowHeight="15" x14ac:dyDescent="0.25"/>
  <cols>
    <col min="1" max="1" width="21" bestFit="1" customWidth="1"/>
    <col min="2" max="2" width="10.5703125" bestFit="1" customWidth="1"/>
    <col min="3" max="3" width="60.5703125" bestFit="1" customWidth="1"/>
    <col min="4" max="4" width="18.42578125" bestFit="1" customWidth="1"/>
    <col min="5" max="5" width="37.5703125" bestFit="1" customWidth="1"/>
    <col min="6" max="6" width="81.140625" bestFit="1" customWidth="1"/>
    <col min="7" max="7" width="23" bestFit="1" customWidth="1"/>
    <col min="8" max="10" width="81.140625" bestFit="1" customWidth="1"/>
    <col min="11" max="11" width="16.5703125" bestFit="1" customWidth="1"/>
    <col min="12" max="12" width="81.140625" bestFit="1" customWidth="1"/>
    <col min="13" max="13" width="16.5703125" bestFit="1" customWidth="1"/>
    <col min="14" max="16" width="81.140625" bestFit="1" customWidth="1"/>
    <col min="17" max="17" width="12.28515625" bestFit="1" customWidth="1"/>
    <col min="18" max="18" width="14.140625" bestFit="1" customWidth="1"/>
    <col min="19" max="19" width="18.5703125" bestFit="1" customWidth="1"/>
    <col min="20" max="20" width="15.7109375" bestFit="1" customWidth="1"/>
    <col min="21" max="21" width="16" bestFit="1" customWidth="1"/>
    <col min="22" max="22" width="17.140625" bestFit="1" customWidth="1"/>
    <col min="23" max="23" width="17.42578125" bestFit="1" customWidth="1"/>
    <col min="24" max="26" width="81.140625" bestFit="1" customWidth="1"/>
    <col min="27" max="28" width="12.140625" bestFit="1" customWidth="1"/>
    <col min="29" max="29" width="4.28515625" bestFit="1" customWidth="1"/>
    <col min="30" max="30" width="12.140625" bestFit="1" customWidth="1"/>
    <col min="31" max="31" width="53.42578125" bestFit="1" customWidth="1"/>
    <col min="32" max="32" width="28.140625" bestFit="1" customWidth="1"/>
    <col min="33" max="33" width="20.28515625" bestFit="1" customWidth="1"/>
    <col min="34" max="34" width="21" bestFit="1" customWidth="1"/>
    <col min="35" max="35" width="31.5703125" customWidth="1"/>
    <col min="36" max="36" width="24.85546875" bestFit="1" customWidth="1"/>
    <col min="37" max="37" width="29.28515625" bestFit="1" customWidth="1"/>
    <col min="38" max="38" width="17.42578125" style="94" bestFit="1" customWidth="1"/>
    <col min="39" max="39" width="27.42578125" bestFit="1" customWidth="1"/>
    <col min="40" max="40" width="28.140625" bestFit="1" customWidth="1"/>
    <col min="41" max="41" width="15.85546875" bestFit="1" customWidth="1"/>
    <col min="42" max="42" width="37.5703125" bestFit="1" customWidth="1"/>
    <col min="43" max="43" width="81.140625" bestFit="1" customWidth="1"/>
    <col min="44" max="44" width="23" bestFit="1" customWidth="1"/>
    <col min="45" max="49" width="81.140625" bestFit="1" customWidth="1"/>
    <col min="50" max="50" width="37.5703125" bestFit="1" customWidth="1"/>
    <col min="51" max="53" width="81.140625" bestFit="1" customWidth="1"/>
    <col min="54" max="54" width="22.42578125" bestFit="1" customWidth="1"/>
    <col min="55" max="55" width="25.140625" bestFit="1" customWidth="1"/>
    <col min="56" max="56" width="17.42578125" bestFit="1" customWidth="1"/>
    <col min="57" max="57" width="46.7109375" bestFit="1" customWidth="1"/>
    <col min="58" max="58" width="13.5703125" bestFit="1" customWidth="1"/>
    <col min="59" max="59" width="39.28515625" bestFit="1" customWidth="1"/>
    <col min="60" max="60" width="79.42578125" bestFit="1" customWidth="1"/>
    <col min="61" max="63" width="81.140625" bestFit="1" customWidth="1"/>
    <col min="64" max="67" width="12.140625" bestFit="1" customWidth="1"/>
  </cols>
  <sheetData>
    <row r="1" spans="1:39" x14ac:dyDescent="0.25">
      <c r="A1" t="s">
        <v>239</v>
      </c>
      <c r="B1" t="s">
        <v>241</v>
      </c>
      <c r="C1" t="s">
        <v>3</v>
      </c>
      <c r="D1" t="s">
        <v>4</v>
      </c>
      <c r="E1" t="s">
        <v>5</v>
      </c>
      <c r="F1" t="s">
        <v>6</v>
      </c>
      <c r="G1" t="s">
        <v>7</v>
      </c>
      <c r="H1" t="s">
        <v>8</v>
      </c>
      <c r="I1" t="s">
        <v>9</v>
      </c>
      <c r="J1" t="s">
        <v>10</v>
      </c>
      <c r="K1" t="s">
        <v>11</v>
      </c>
      <c r="L1" t="s">
        <v>12</v>
      </c>
      <c r="M1" t="s">
        <v>13</v>
      </c>
      <c r="N1" t="s">
        <v>14</v>
      </c>
      <c r="O1" t="s">
        <v>15</v>
      </c>
      <c r="P1" t="s">
        <v>11664</v>
      </c>
      <c r="Q1" t="s">
        <v>11665</v>
      </c>
      <c r="R1" t="s">
        <v>11666</v>
      </c>
      <c r="S1" t="s">
        <v>249</v>
      </c>
      <c r="T1" t="s">
        <v>16</v>
      </c>
      <c r="U1" t="s">
        <v>17</v>
      </c>
      <c r="V1" t="s">
        <v>18</v>
      </c>
      <c r="W1" t="s">
        <v>19</v>
      </c>
      <c r="X1" t="s">
        <v>20</v>
      </c>
      <c r="Y1" t="s">
        <v>21</v>
      </c>
      <c r="Z1" t="s">
        <v>22</v>
      </c>
      <c r="AA1" t="s">
        <v>0</v>
      </c>
      <c r="AB1" t="s">
        <v>1</v>
      </c>
      <c r="AC1" t="s">
        <v>242</v>
      </c>
      <c r="AD1" t="s">
        <v>2</v>
      </c>
      <c r="AE1" t="s">
        <v>243</v>
      </c>
      <c r="AF1" t="s">
        <v>244</v>
      </c>
      <c r="AG1" t="s">
        <v>250</v>
      </c>
      <c r="AH1" t="s">
        <v>11635</v>
      </c>
      <c r="AI1" t="s">
        <v>11630</v>
      </c>
      <c r="AJ1" t="s">
        <v>11640</v>
      </c>
      <c r="AK1" t="s">
        <v>11641</v>
      </c>
      <c r="AL1" s="94" t="s">
        <v>11644</v>
      </c>
      <c r="AM1" t="s">
        <v>11645</v>
      </c>
    </row>
    <row r="2" spans="1:39" x14ac:dyDescent="0.25">
      <c r="A2" t="s">
        <v>23</v>
      </c>
      <c r="B2">
        <v>1051</v>
      </c>
      <c r="C2" t="s">
        <v>253</v>
      </c>
      <c r="D2">
        <v>5155</v>
      </c>
      <c r="E2">
        <v>45769</v>
      </c>
      <c r="F2" t="s">
        <v>254</v>
      </c>
      <c r="G2" t="s">
        <v>255</v>
      </c>
      <c r="I2" t="s">
        <v>24</v>
      </c>
      <c r="K2">
        <v>0</v>
      </c>
      <c r="AE2" t="s">
        <v>229</v>
      </c>
      <c r="AF2">
        <v>0</v>
      </c>
      <c r="AG2">
        <v>0</v>
      </c>
      <c r="AH2">
        <v>0</v>
      </c>
      <c r="AI2" t="s">
        <v>11634</v>
      </c>
      <c r="AL2" s="94">
        <v>515.5</v>
      </c>
      <c r="AM2" t="s">
        <v>11646</v>
      </c>
    </row>
    <row r="3" spans="1:39" x14ac:dyDescent="0.25">
      <c r="A3" t="s">
        <v>23</v>
      </c>
      <c r="B3">
        <v>1001</v>
      </c>
      <c r="C3" t="s">
        <v>256</v>
      </c>
      <c r="D3">
        <v>2971</v>
      </c>
      <c r="E3">
        <v>45769</v>
      </c>
      <c r="F3" t="s">
        <v>257</v>
      </c>
      <c r="G3" t="s">
        <v>255</v>
      </c>
      <c r="I3" t="s">
        <v>24</v>
      </c>
      <c r="K3">
        <v>0</v>
      </c>
      <c r="AE3" t="s">
        <v>229</v>
      </c>
      <c r="AF3">
        <v>0</v>
      </c>
      <c r="AG3">
        <v>0</v>
      </c>
      <c r="AH3">
        <v>0</v>
      </c>
      <c r="AI3" t="s">
        <v>11634</v>
      </c>
      <c r="AL3" s="94">
        <v>297.10000000000002</v>
      </c>
      <c r="AM3" t="s">
        <v>11646</v>
      </c>
    </row>
    <row r="4" spans="1:39" x14ac:dyDescent="0.25">
      <c r="A4" t="s">
        <v>23</v>
      </c>
      <c r="B4">
        <v>1002</v>
      </c>
      <c r="C4" t="s">
        <v>258</v>
      </c>
      <c r="D4">
        <v>10330</v>
      </c>
      <c r="E4">
        <v>45769</v>
      </c>
      <c r="F4" t="s">
        <v>259</v>
      </c>
      <c r="G4" t="s">
        <v>255</v>
      </c>
      <c r="I4" t="s">
        <v>24</v>
      </c>
      <c r="K4">
        <v>0</v>
      </c>
      <c r="AE4" t="s">
        <v>229</v>
      </c>
      <c r="AF4">
        <v>0</v>
      </c>
      <c r="AG4">
        <v>0</v>
      </c>
      <c r="AH4">
        <v>0</v>
      </c>
      <c r="AI4" t="s">
        <v>11634</v>
      </c>
      <c r="AL4" s="94">
        <v>1033</v>
      </c>
      <c r="AM4" t="s">
        <v>11646</v>
      </c>
    </row>
    <row r="5" spans="1:39" x14ac:dyDescent="0.25">
      <c r="A5" t="s">
        <v>23</v>
      </c>
      <c r="B5">
        <v>1049</v>
      </c>
      <c r="C5" t="s">
        <v>260</v>
      </c>
      <c r="D5">
        <v>142</v>
      </c>
      <c r="E5">
        <v>45769</v>
      </c>
      <c r="F5" t="s">
        <v>261</v>
      </c>
      <c r="G5" t="s">
        <v>255</v>
      </c>
      <c r="I5" t="s">
        <v>24</v>
      </c>
      <c r="K5">
        <v>0</v>
      </c>
      <c r="AE5" t="s">
        <v>229</v>
      </c>
      <c r="AF5">
        <v>0</v>
      </c>
      <c r="AG5">
        <v>0</v>
      </c>
      <c r="AH5">
        <v>0</v>
      </c>
      <c r="AI5" t="s">
        <v>11634</v>
      </c>
      <c r="AL5" s="94">
        <v>14.2</v>
      </c>
      <c r="AM5" t="s">
        <v>11646</v>
      </c>
    </row>
    <row r="6" spans="1:39" x14ac:dyDescent="0.25">
      <c r="A6" t="s">
        <v>23</v>
      </c>
      <c r="B6">
        <v>1003</v>
      </c>
      <c r="C6" t="s">
        <v>262</v>
      </c>
      <c r="D6">
        <v>1381</v>
      </c>
      <c r="K6">
        <v>0</v>
      </c>
      <c r="AE6" t="s">
        <v>229</v>
      </c>
      <c r="AF6">
        <v>0</v>
      </c>
      <c r="AG6">
        <v>0</v>
      </c>
      <c r="AH6">
        <v>0</v>
      </c>
      <c r="AI6" t="s">
        <v>11634</v>
      </c>
      <c r="AL6" s="94">
        <v>138.1</v>
      </c>
      <c r="AM6" t="s">
        <v>11646</v>
      </c>
    </row>
    <row r="7" spans="1:39" x14ac:dyDescent="0.25">
      <c r="A7" t="s">
        <v>23</v>
      </c>
      <c r="B7">
        <v>1006</v>
      </c>
      <c r="C7" t="s">
        <v>263</v>
      </c>
      <c r="D7">
        <v>247</v>
      </c>
      <c r="E7">
        <v>45769</v>
      </c>
      <c r="F7" t="s">
        <v>264</v>
      </c>
      <c r="G7" t="s">
        <v>255</v>
      </c>
      <c r="I7" t="s">
        <v>24</v>
      </c>
      <c r="K7">
        <v>0</v>
      </c>
      <c r="AE7" t="s">
        <v>229</v>
      </c>
      <c r="AF7">
        <v>0</v>
      </c>
      <c r="AG7">
        <v>0</v>
      </c>
      <c r="AH7">
        <v>0</v>
      </c>
      <c r="AI7" t="s">
        <v>11634</v>
      </c>
      <c r="AL7" s="94">
        <v>24.7</v>
      </c>
      <c r="AM7" t="s">
        <v>11646</v>
      </c>
    </row>
    <row r="8" spans="1:39" x14ac:dyDescent="0.25">
      <c r="A8" t="s">
        <v>23</v>
      </c>
      <c r="B8">
        <v>1037</v>
      </c>
      <c r="C8" t="s">
        <v>265</v>
      </c>
      <c r="D8">
        <v>822</v>
      </c>
      <c r="E8">
        <v>45769</v>
      </c>
      <c r="F8" t="s">
        <v>266</v>
      </c>
      <c r="G8" t="s">
        <v>255</v>
      </c>
      <c r="I8" t="s">
        <v>24</v>
      </c>
      <c r="K8">
        <v>0</v>
      </c>
      <c r="AE8" t="s">
        <v>229</v>
      </c>
      <c r="AF8">
        <v>0</v>
      </c>
      <c r="AG8">
        <v>0</v>
      </c>
      <c r="AH8">
        <v>0</v>
      </c>
      <c r="AI8" t="s">
        <v>11634</v>
      </c>
      <c r="AL8" s="94">
        <v>82.2</v>
      </c>
      <c r="AM8" t="s">
        <v>11646</v>
      </c>
    </row>
    <row r="9" spans="1:39" x14ac:dyDescent="0.25">
      <c r="A9" t="s">
        <v>23</v>
      </c>
      <c r="B9">
        <v>1008</v>
      </c>
      <c r="C9" t="s">
        <v>267</v>
      </c>
      <c r="D9">
        <v>1047</v>
      </c>
      <c r="K9">
        <v>0</v>
      </c>
      <c r="AE9" t="s">
        <v>229</v>
      </c>
      <c r="AF9">
        <v>0</v>
      </c>
      <c r="AG9">
        <v>0</v>
      </c>
      <c r="AH9">
        <v>0</v>
      </c>
      <c r="AI9" t="s">
        <v>11634</v>
      </c>
      <c r="AL9" s="94">
        <v>104.7</v>
      </c>
      <c r="AM9" t="s">
        <v>11646</v>
      </c>
    </row>
    <row r="10" spans="1:39" x14ac:dyDescent="0.25">
      <c r="A10" t="s">
        <v>23</v>
      </c>
      <c r="B10">
        <v>1004</v>
      </c>
      <c r="C10" t="s">
        <v>268</v>
      </c>
      <c r="D10">
        <v>1856</v>
      </c>
      <c r="E10">
        <v>45769</v>
      </c>
      <c r="F10" t="s">
        <v>269</v>
      </c>
      <c r="G10" t="s">
        <v>255</v>
      </c>
      <c r="I10" t="s">
        <v>24</v>
      </c>
      <c r="J10">
        <v>46072</v>
      </c>
      <c r="K10">
        <v>70</v>
      </c>
      <c r="M10">
        <v>90</v>
      </c>
      <c r="N10" t="s">
        <v>25</v>
      </c>
      <c r="P10" t="s">
        <v>25</v>
      </c>
      <c r="R10">
        <v>6000</v>
      </c>
      <c r="X10" t="s">
        <v>270</v>
      </c>
      <c r="Y10" t="s">
        <v>25</v>
      </c>
      <c r="Z10" t="s">
        <v>271</v>
      </c>
      <c r="AE10" t="s">
        <v>229</v>
      </c>
      <c r="AF10">
        <v>0.9</v>
      </c>
      <c r="AG10">
        <v>63</v>
      </c>
      <c r="AH10">
        <v>8</v>
      </c>
      <c r="AI10" t="s">
        <v>11632</v>
      </c>
      <c r="AJ10">
        <v>3.2327586206896552</v>
      </c>
      <c r="AL10" s="94">
        <v>185.6</v>
      </c>
      <c r="AM10" t="s">
        <v>11647</v>
      </c>
    </row>
    <row r="11" spans="1:39" x14ac:dyDescent="0.25">
      <c r="A11" t="s">
        <v>23</v>
      </c>
      <c r="B11">
        <v>1009</v>
      </c>
      <c r="C11" t="s">
        <v>272</v>
      </c>
      <c r="D11">
        <v>1611</v>
      </c>
      <c r="E11">
        <v>45769</v>
      </c>
      <c r="F11" t="s">
        <v>273</v>
      </c>
      <c r="G11" t="s">
        <v>255</v>
      </c>
      <c r="I11" t="s">
        <v>24</v>
      </c>
      <c r="K11">
        <v>0</v>
      </c>
      <c r="AE11" t="s">
        <v>229</v>
      </c>
      <c r="AF11">
        <v>0</v>
      </c>
      <c r="AG11">
        <v>0</v>
      </c>
      <c r="AH11">
        <v>0</v>
      </c>
      <c r="AI11" t="s">
        <v>11634</v>
      </c>
      <c r="AL11" s="94">
        <v>161.1</v>
      </c>
      <c r="AM11" t="s">
        <v>11646</v>
      </c>
    </row>
    <row r="12" spans="1:39" x14ac:dyDescent="0.25">
      <c r="A12" t="s">
        <v>23</v>
      </c>
      <c r="B12">
        <v>1010</v>
      </c>
      <c r="C12" t="s">
        <v>274</v>
      </c>
      <c r="D12">
        <v>2942</v>
      </c>
      <c r="E12">
        <v>45769</v>
      </c>
      <c r="G12" t="s">
        <v>255</v>
      </c>
      <c r="K12">
        <v>0</v>
      </c>
      <c r="AE12" t="s">
        <v>229</v>
      </c>
      <c r="AF12">
        <v>0</v>
      </c>
      <c r="AG12">
        <v>0</v>
      </c>
      <c r="AH12">
        <v>0</v>
      </c>
      <c r="AI12" t="s">
        <v>11634</v>
      </c>
      <c r="AL12" s="94">
        <v>294.2</v>
      </c>
      <c r="AM12" t="s">
        <v>11646</v>
      </c>
    </row>
    <row r="13" spans="1:39" x14ac:dyDescent="0.25">
      <c r="A13" t="s">
        <v>23</v>
      </c>
      <c r="B13">
        <v>1011</v>
      </c>
      <c r="C13" t="s">
        <v>275</v>
      </c>
      <c r="D13">
        <v>291</v>
      </c>
      <c r="E13">
        <v>45769</v>
      </c>
      <c r="G13" t="s">
        <v>255</v>
      </c>
      <c r="K13">
        <v>0</v>
      </c>
      <c r="AE13" t="s">
        <v>229</v>
      </c>
      <c r="AF13">
        <v>0</v>
      </c>
      <c r="AG13">
        <v>0</v>
      </c>
      <c r="AH13">
        <v>0</v>
      </c>
      <c r="AI13" t="s">
        <v>11634</v>
      </c>
      <c r="AL13" s="94">
        <v>29.1</v>
      </c>
      <c r="AM13" t="s">
        <v>11646</v>
      </c>
    </row>
    <row r="14" spans="1:39" x14ac:dyDescent="0.25">
      <c r="A14" t="s">
        <v>23</v>
      </c>
      <c r="B14">
        <v>1013</v>
      </c>
      <c r="C14" t="s">
        <v>276</v>
      </c>
      <c r="D14">
        <v>879</v>
      </c>
      <c r="E14">
        <v>45770</v>
      </c>
      <c r="G14" t="s">
        <v>255</v>
      </c>
      <c r="K14">
        <v>0</v>
      </c>
      <c r="AE14" t="s">
        <v>229</v>
      </c>
      <c r="AF14">
        <v>0</v>
      </c>
      <c r="AG14">
        <v>0</v>
      </c>
      <c r="AH14">
        <v>0</v>
      </c>
      <c r="AI14" t="s">
        <v>11634</v>
      </c>
      <c r="AL14" s="94">
        <v>87.9</v>
      </c>
      <c r="AM14" t="s">
        <v>11646</v>
      </c>
    </row>
    <row r="15" spans="1:39" x14ac:dyDescent="0.25">
      <c r="A15" t="s">
        <v>23</v>
      </c>
      <c r="B15">
        <v>1014</v>
      </c>
      <c r="C15" t="s">
        <v>277</v>
      </c>
      <c r="D15">
        <v>459</v>
      </c>
      <c r="E15">
        <v>45770</v>
      </c>
      <c r="G15" t="s">
        <v>255</v>
      </c>
      <c r="K15">
        <v>0</v>
      </c>
      <c r="AE15" t="s">
        <v>229</v>
      </c>
      <c r="AF15">
        <v>0</v>
      </c>
      <c r="AG15">
        <v>0</v>
      </c>
      <c r="AH15">
        <v>0</v>
      </c>
      <c r="AI15" t="s">
        <v>11634</v>
      </c>
      <c r="AL15" s="94">
        <v>45.9</v>
      </c>
      <c r="AM15" t="s">
        <v>11646</v>
      </c>
    </row>
    <row r="16" spans="1:39" x14ac:dyDescent="0.25">
      <c r="A16" t="s">
        <v>23</v>
      </c>
      <c r="B16">
        <v>1016</v>
      </c>
      <c r="C16" t="s">
        <v>278</v>
      </c>
      <c r="D16">
        <v>546</v>
      </c>
      <c r="E16">
        <v>45770</v>
      </c>
      <c r="G16" t="s">
        <v>255</v>
      </c>
      <c r="K16">
        <v>0</v>
      </c>
      <c r="AE16" t="s">
        <v>229</v>
      </c>
      <c r="AF16">
        <v>0</v>
      </c>
      <c r="AG16">
        <v>0</v>
      </c>
      <c r="AH16">
        <v>0</v>
      </c>
      <c r="AI16" t="s">
        <v>11634</v>
      </c>
      <c r="AL16" s="94">
        <v>54.6</v>
      </c>
      <c r="AM16" t="s">
        <v>11646</v>
      </c>
    </row>
    <row r="17" spans="1:39" x14ac:dyDescent="0.25">
      <c r="A17" t="s">
        <v>23</v>
      </c>
      <c r="B17">
        <v>1017</v>
      </c>
      <c r="C17" t="s">
        <v>279</v>
      </c>
      <c r="D17">
        <v>1085</v>
      </c>
      <c r="E17">
        <v>45770</v>
      </c>
      <c r="G17" t="s">
        <v>255</v>
      </c>
      <c r="H17">
        <v>45785</v>
      </c>
      <c r="I17" t="s">
        <v>24</v>
      </c>
      <c r="K17">
        <v>45</v>
      </c>
      <c r="L17" t="s">
        <v>280</v>
      </c>
      <c r="M17">
        <v>100</v>
      </c>
      <c r="N17" t="s">
        <v>26</v>
      </c>
      <c r="O17">
        <v>45706</v>
      </c>
      <c r="P17" t="s">
        <v>25</v>
      </c>
      <c r="Q17">
        <v>0</v>
      </c>
      <c r="R17">
        <v>5000</v>
      </c>
      <c r="S17">
        <v>0</v>
      </c>
      <c r="T17">
        <v>0</v>
      </c>
      <c r="U17">
        <v>0</v>
      </c>
      <c r="V17">
        <v>0</v>
      </c>
      <c r="W17">
        <v>0</v>
      </c>
      <c r="X17" t="s">
        <v>281</v>
      </c>
      <c r="Y17" t="s">
        <v>282</v>
      </c>
      <c r="Z17" t="s">
        <v>25</v>
      </c>
      <c r="AE17" t="s">
        <v>229</v>
      </c>
      <c r="AF17">
        <v>1</v>
      </c>
      <c r="AG17">
        <v>45</v>
      </c>
      <c r="AH17">
        <v>16</v>
      </c>
      <c r="AI17" t="s">
        <v>11631</v>
      </c>
      <c r="AJ17">
        <v>4.6082949308755756</v>
      </c>
      <c r="AK17">
        <v>0</v>
      </c>
      <c r="AL17" s="94">
        <v>108.5</v>
      </c>
      <c r="AM17" t="s">
        <v>11647</v>
      </c>
    </row>
    <row r="18" spans="1:39" x14ac:dyDescent="0.25">
      <c r="A18" t="s">
        <v>23</v>
      </c>
      <c r="B18">
        <v>1021</v>
      </c>
      <c r="C18" t="s">
        <v>283</v>
      </c>
      <c r="D18">
        <v>642</v>
      </c>
      <c r="E18">
        <v>45770</v>
      </c>
      <c r="G18" t="s">
        <v>255</v>
      </c>
      <c r="K18">
        <v>0</v>
      </c>
      <c r="AE18" t="s">
        <v>229</v>
      </c>
      <c r="AF18">
        <v>0</v>
      </c>
      <c r="AG18">
        <v>0</v>
      </c>
      <c r="AH18">
        <v>0</v>
      </c>
      <c r="AI18" t="s">
        <v>11634</v>
      </c>
      <c r="AL18" s="94">
        <v>64.2</v>
      </c>
      <c r="AM18" t="s">
        <v>11646</v>
      </c>
    </row>
    <row r="19" spans="1:39" x14ac:dyDescent="0.25">
      <c r="A19" t="s">
        <v>23</v>
      </c>
      <c r="B19">
        <v>1022</v>
      </c>
      <c r="C19" t="s">
        <v>284</v>
      </c>
      <c r="D19">
        <v>955</v>
      </c>
      <c r="E19">
        <v>45770</v>
      </c>
      <c r="G19" t="s">
        <v>255</v>
      </c>
      <c r="K19">
        <v>0</v>
      </c>
      <c r="AE19" t="s">
        <v>229</v>
      </c>
      <c r="AF19">
        <v>0</v>
      </c>
      <c r="AG19">
        <v>0</v>
      </c>
      <c r="AH19">
        <v>0</v>
      </c>
      <c r="AI19" t="s">
        <v>11634</v>
      </c>
      <c r="AL19" s="94">
        <v>95.5</v>
      </c>
      <c r="AM19" t="s">
        <v>11646</v>
      </c>
    </row>
    <row r="20" spans="1:39" x14ac:dyDescent="0.25">
      <c r="A20" t="s">
        <v>23</v>
      </c>
      <c r="B20">
        <v>1023</v>
      </c>
      <c r="C20" t="s">
        <v>285</v>
      </c>
      <c r="D20">
        <v>319</v>
      </c>
      <c r="E20">
        <v>45770</v>
      </c>
      <c r="F20" t="s">
        <v>286</v>
      </c>
      <c r="G20" t="s">
        <v>255</v>
      </c>
      <c r="I20" t="s">
        <v>24</v>
      </c>
      <c r="K20">
        <v>0</v>
      </c>
      <c r="AE20" t="s">
        <v>229</v>
      </c>
      <c r="AF20">
        <v>0</v>
      </c>
      <c r="AG20">
        <v>0</v>
      </c>
      <c r="AH20">
        <v>0</v>
      </c>
      <c r="AI20" t="s">
        <v>11634</v>
      </c>
      <c r="AL20" s="94">
        <v>31.9</v>
      </c>
      <c r="AM20" t="s">
        <v>11646</v>
      </c>
    </row>
    <row r="21" spans="1:39" x14ac:dyDescent="0.25">
      <c r="A21" t="s">
        <v>23</v>
      </c>
      <c r="B21">
        <v>1047</v>
      </c>
      <c r="C21" t="s">
        <v>287</v>
      </c>
      <c r="D21">
        <v>1439</v>
      </c>
      <c r="E21">
        <v>45770</v>
      </c>
      <c r="F21" t="s">
        <v>288</v>
      </c>
      <c r="G21" t="s">
        <v>255</v>
      </c>
      <c r="I21" t="s">
        <v>24</v>
      </c>
      <c r="K21">
        <v>0</v>
      </c>
      <c r="AE21" t="s">
        <v>229</v>
      </c>
      <c r="AF21">
        <v>0</v>
      </c>
      <c r="AG21">
        <v>0</v>
      </c>
      <c r="AH21">
        <v>0</v>
      </c>
      <c r="AI21" t="s">
        <v>11634</v>
      </c>
      <c r="AL21" s="94">
        <v>143.9</v>
      </c>
      <c r="AM21" t="s">
        <v>11646</v>
      </c>
    </row>
    <row r="22" spans="1:39" x14ac:dyDescent="0.25">
      <c r="A22" t="s">
        <v>23</v>
      </c>
      <c r="B22">
        <v>1046</v>
      </c>
      <c r="C22" t="s">
        <v>289</v>
      </c>
      <c r="D22">
        <v>845</v>
      </c>
      <c r="E22">
        <v>45770</v>
      </c>
      <c r="F22" t="s">
        <v>290</v>
      </c>
      <c r="G22" t="s">
        <v>255</v>
      </c>
      <c r="I22" t="s">
        <v>24</v>
      </c>
      <c r="K22">
        <v>0</v>
      </c>
      <c r="AE22" t="s">
        <v>229</v>
      </c>
      <c r="AF22">
        <v>0</v>
      </c>
      <c r="AG22">
        <v>0</v>
      </c>
      <c r="AH22">
        <v>0</v>
      </c>
      <c r="AI22" t="s">
        <v>11634</v>
      </c>
      <c r="AL22" s="94">
        <v>84.5</v>
      </c>
      <c r="AM22" t="s">
        <v>11646</v>
      </c>
    </row>
    <row r="23" spans="1:39" x14ac:dyDescent="0.25">
      <c r="A23" t="s">
        <v>23</v>
      </c>
      <c r="B23">
        <v>1056</v>
      </c>
      <c r="C23" t="s">
        <v>291</v>
      </c>
      <c r="D23">
        <v>214</v>
      </c>
      <c r="E23">
        <v>45770</v>
      </c>
      <c r="F23" t="s">
        <v>292</v>
      </c>
      <c r="G23" t="s">
        <v>255</v>
      </c>
      <c r="I23" t="s">
        <v>24</v>
      </c>
      <c r="K23">
        <v>0</v>
      </c>
      <c r="AE23" t="s">
        <v>229</v>
      </c>
      <c r="AF23">
        <v>0</v>
      </c>
      <c r="AG23">
        <v>0</v>
      </c>
      <c r="AH23">
        <v>0</v>
      </c>
      <c r="AI23" t="s">
        <v>11634</v>
      </c>
      <c r="AL23" s="94">
        <v>21.4</v>
      </c>
      <c r="AM23" t="s">
        <v>11646</v>
      </c>
    </row>
    <row r="24" spans="1:39" x14ac:dyDescent="0.25">
      <c r="A24" t="s">
        <v>23</v>
      </c>
      <c r="B24">
        <v>1901</v>
      </c>
      <c r="C24" t="s">
        <v>293</v>
      </c>
      <c r="D24">
        <v>3625</v>
      </c>
      <c r="E24">
        <v>45772</v>
      </c>
      <c r="F24" t="s">
        <v>294</v>
      </c>
      <c r="G24" t="s">
        <v>255</v>
      </c>
      <c r="I24" t="s">
        <v>24</v>
      </c>
      <c r="K24">
        <v>0</v>
      </c>
      <c r="AE24" t="s">
        <v>229</v>
      </c>
      <c r="AF24">
        <v>0</v>
      </c>
      <c r="AG24">
        <v>0</v>
      </c>
      <c r="AH24">
        <v>0</v>
      </c>
      <c r="AI24" t="s">
        <v>11634</v>
      </c>
      <c r="AL24" s="94">
        <v>362.5</v>
      </c>
      <c r="AM24" t="s">
        <v>11646</v>
      </c>
    </row>
    <row r="25" spans="1:39" x14ac:dyDescent="0.25">
      <c r="A25" t="s">
        <v>23</v>
      </c>
      <c r="B25">
        <v>1027</v>
      </c>
      <c r="C25" t="s">
        <v>295</v>
      </c>
      <c r="D25">
        <v>553</v>
      </c>
      <c r="E25">
        <v>45772</v>
      </c>
      <c r="G25" t="s">
        <v>255</v>
      </c>
      <c r="K25">
        <v>0</v>
      </c>
      <c r="AE25" t="s">
        <v>229</v>
      </c>
      <c r="AF25">
        <v>0</v>
      </c>
      <c r="AG25">
        <v>0</v>
      </c>
      <c r="AH25">
        <v>0</v>
      </c>
      <c r="AI25" t="s">
        <v>11634</v>
      </c>
      <c r="AL25" s="94">
        <v>55.3</v>
      </c>
      <c r="AM25" t="s">
        <v>11646</v>
      </c>
    </row>
    <row r="26" spans="1:39" x14ac:dyDescent="0.25">
      <c r="A26" t="s">
        <v>23</v>
      </c>
      <c r="B26">
        <v>1019</v>
      </c>
      <c r="C26" t="s">
        <v>296</v>
      </c>
      <c r="D26">
        <v>178</v>
      </c>
      <c r="E26">
        <v>45772</v>
      </c>
      <c r="F26" t="s">
        <v>297</v>
      </c>
      <c r="G26" t="s">
        <v>255</v>
      </c>
      <c r="I26" t="s">
        <v>24</v>
      </c>
      <c r="K26">
        <v>0</v>
      </c>
      <c r="AE26" t="s">
        <v>229</v>
      </c>
      <c r="AF26">
        <v>0</v>
      </c>
      <c r="AG26">
        <v>0</v>
      </c>
      <c r="AH26">
        <v>0</v>
      </c>
      <c r="AI26" t="s">
        <v>11634</v>
      </c>
      <c r="AL26" s="94">
        <v>17.8</v>
      </c>
      <c r="AM26" t="s">
        <v>11646</v>
      </c>
    </row>
    <row r="27" spans="1:39" x14ac:dyDescent="0.25">
      <c r="A27" t="s">
        <v>23</v>
      </c>
      <c r="B27">
        <v>1020</v>
      </c>
      <c r="C27" t="s">
        <v>298</v>
      </c>
      <c r="D27">
        <v>408</v>
      </c>
      <c r="E27">
        <v>45772</v>
      </c>
      <c r="G27" t="s">
        <v>255</v>
      </c>
      <c r="K27">
        <v>0</v>
      </c>
      <c r="AE27" t="s">
        <v>229</v>
      </c>
      <c r="AF27">
        <v>0</v>
      </c>
      <c r="AG27">
        <v>0</v>
      </c>
      <c r="AH27">
        <v>0</v>
      </c>
      <c r="AI27" t="s">
        <v>11634</v>
      </c>
      <c r="AL27" s="94">
        <v>40.799999999999997</v>
      </c>
      <c r="AM27" t="s">
        <v>11646</v>
      </c>
    </row>
    <row r="28" spans="1:39" x14ac:dyDescent="0.25">
      <c r="A28" t="s">
        <v>23</v>
      </c>
      <c r="B28">
        <v>1028</v>
      </c>
      <c r="C28" t="s">
        <v>299</v>
      </c>
      <c r="D28">
        <v>1565</v>
      </c>
      <c r="E28">
        <v>45772</v>
      </c>
      <c r="G28" t="s">
        <v>255</v>
      </c>
      <c r="K28">
        <v>0</v>
      </c>
      <c r="AE28" t="s">
        <v>229</v>
      </c>
      <c r="AF28">
        <v>0</v>
      </c>
      <c r="AG28">
        <v>0</v>
      </c>
      <c r="AH28">
        <v>0</v>
      </c>
      <c r="AI28" t="s">
        <v>11634</v>
      </c>
      <c r="AL28" s="94">
        <v>156.5</v>
      </c>
      <c r="AM28" t="s">
        <v>11646</v>
      </c>
    </row>
    <row r="29" spans="1:39" x14ac:dyDescent="0.25">
      <c r="A29" t="s">
        <v>23</v>
      </c>
      <c r="B29">
        <v>1030</v>
      </c>
      <c r="C29" t="s">
        <v>300</v>
      </c>
      <c r="D29">
        <v>170</v>
      </c>
      <c r="E29">
        <v>45772</v>
      </c>
      <c r="G29" t="s">
        <v>255</v>
      </c>
      <c r="K29">
        <v>0</v>
      </c>
      <c r="AE29" t="s">
        <v>229</v>
      </c>
      <c r="AF29">
        <v>0</v>
      </c>
      <c r="AG29">
        <v>0</v>
      </c>
      <c r="AH29">
        <v>0</v>
      </c>
      <c r="AI29" t="s">
        <v>11634</v>
      </c>
      <c r="AL29" s="94">
        <v>17</v>
      </c>
      <c r="AM29" t="s">
        <v>11646</v>
      </c>
    </row>
    <row r="30" spans="1:39" x14ac:dyDescent="0.25">
      <c r="A30" t="s">
        <v>23</v>
      </c>
      <c r="B30">
        <v>1031</v>
      </c>
      <c r="C30" t="s">
        <v>301</v>
      </c>
      <c r="D30">
        <v>1478</v>
      </c>
      <c r="E30">
        <v>45772</v>
      </c>
      <c r="G30" t="s">
        <v>255</v>
      </c>
      <c r="K30">
        <v>0</v>
      </c>
      <c r="AE30" t="s">
        <v>229</v>
      </c>
      <c r="AF30">
        <v>0</v>
      </c>
      <c r="AG30">
        <v>0</v>
      </c>
      <c r="AH30">
        <v>0</v>
      </c>
      <c r="AI30" t="s">
        <v>11634</v>
      </c>
      <c r="AL30" s="94">
        <v>147.80000000000001</v>
      </c>
      <c r="AM30" t="s">
        <v>11646</v>
      </c>
    </row>
    <row r="31" spans="1:39" x14ac:dyDescent="0.25">
      <c r="A31" t="s">
        <v>23</v>
      </c>
      <c r="B31">
        <v>1032</v>
      </c>
      <c r="C31" t="s">
        <v>302</v>
      </c>
      <c r="D31">
        <v>685</v>
      </c>
      <c r="E31">
        <v>45772</v>
      </c>
      <c r="G31" t="s">
        <v>255</v>
      </c>
      <c r="K31">
        <v>0</v>
      </c>
      <c r="AE31" t="s">
        <v>229</v>
      </c>
      <c r="AF31">
        <v>0</v>
      </c>
      <c r="AG31">
        <v>0</v>
      </c>
      <c r="AH31">
        <v>0</v>
      </c>
      <c r="AI31" t="s">
        <v>11634</v>
      </c>
      <c r="AL31" s="94">
        <v>68.5</v>
      </c>
      <c r="AM31" t="s">
        <v>11646</v>
      </c>
    </row>
    <row r="32" spans="1:39" x14ac:dyDescent="0.25">
      <c r="A32" t="s">
        <v>23</v>
      </c>
      <c r="B32">
        <v>1902</v>
      </c>
      <c r="C32" t="s">
        <v>303</v>
      </c>
      <c r="D32">
        <v>926</v>
      </c>
      <c r="E32">
        <v>45772</v>
      </c>
      <c r="G32" t="s">
        <v>255</v>
      </c>
      <c r="H32" t="s">
        <v>304</v>
      </c>
      <c r="K32">
        <v>0</v>
      </c>
      <c r="AE32" t="s">
        <v>229</v>
      </c>
      <c r="AF32">
        <v>0</v>
      </c>
      <c r="AG32">
        <v>0</v>
      </c>
      <c r="AH32">
        <v>0</v>
      </c>
      <c r="AI32" t="s">
        <v>11634</v>
      </c>
      <c r="AL32" s="94">
        <v>92.6</v>
      </c>
      <c r="AM32" t="s">
        <v>11646</v>
      </c>
    </row>
    <row r="33" spans="1:39" x14ac:dyDescent="0.25">
      <c r="A33" t="s">
        <v>23</v>
      </c>
      <c r="B33">
        <v>1033</v>
      </c>
      <c r="C33" t="s">
        <v>305</v>
      </c>
      <c r="D33">
        <v>859</v>
      </c>
      <c r="E33">
        <v>45772</v>
      </c>
      <c r="G33" t="s">
        <v>255</v>
      </c>
      <c r="K33">
        <v>0</v>
      </c>
      <c r="AE33" t="s">
        <v>229</v>
      </c>
      <c r="AF33">
        <v>0</v>
      </c>
      <c r="AG33">
        <v>0</v>
      </c>
      <c r="AH33">
        <v>0</v>
      </c>
      <c r="AI33" t="s">
        <v>11634</v>
      </c>
      <c r="AL33" s="94">
        <v>85.9</v>
      </c>
      <c r="AM33" t="s">
        <v>11646</v>
      </c>
    </row>
    <row r="34" spans="1:39" x14ac:dyDescent="0.25">
      <c r="A34" t="s">
        <v>23</v>
      </c>
      <c r="B34">
        <v>1036</v>
      </c>
      <c r="C34" t="s">
        <v>306</v>
      </c>
      <c r="D34">
        <v>17982</v>
      </c>
      <c r="E34">
        <v>45779</v>
      </c>
      <c r="G34" t="s">
        <v>255</v>
      </c>
      <c r="K34">
        <v>0</v>
      </c>
      <c r="AE34" t="s">
        <v>229</v>
      </c>
      <c r="AF34">
        <v>0</v>
      </c>
      <c r="AG34">
        <v>0</v>
      </c>
      <c r="AH34">
        <v>0</v>
      </c>
      <c r="AI34" t="s">
        <v>11634</v>
      </c>
      <c r="AL34" s="94">
        <v>1798.2</v>
      </c>
      <c r="AM34" t="s">
        <v>11646</v>
      </c>
    </row>
    <row r="35" spans="1:39" x14ac:dyDescent="0.25">
      <c r="A35" t="s">
        <v>23</v>
      </c>
      <c r="B35">
        <v>1058</v>
      </c>
      <c r="C35" t="s">
        <v>307</v>
      </c>
      <c r="D35">
        <v>2086</v>
      </c>
      <c r="G35" t="s">
        <v>255</v>
      </c>
      <c r="K35">
        <v>0</v>
      </c>
      <c r="AE35" t="s">
        <v>229</v>
      </c>
      <c r="AF35">
        <v>0</v>
      </c>
      <c r="AG35">
        <v>0</v>
      </c>
      <c r="AH35">
        <v>0</v>
      </c>
      <c r="AI35" t="s">
        <v>11634</v>
      </c>
      <c r="AL35" s="94">
        <v>208.6</v>
      </c>
      <c r="AM35" t="s">
        <v>11646</v>
      </c>
    </row>
    <row r="36" spans="1:39" x14ac:dyDescent="0.25">
      <c r="A36" t="s">
        <v>23</v>
      </c>
      <c r="B36">
        <v>1034</v>
      </c>
      <c r="C36" t="s">
        <v>308</v>
      </c>
      <c r="D36">
        <v>210</v>
      </c>
      <c r="E36">
        <v>45779</v>
      </c>
      <c r="G36" t="s">
        <v>255</v>
      </c>
      <c r="K36">
        <v>0</v>
      </c>
      <c r="AE36" t="s">
        <v>229</v>
      </c>
      <c r="AF36">
        <v>0</v>
      </c>
      <c r="AG36">
        <v>0</v>
      </c>
      <c r="AH36">
        <v>0</v>
      </c>
      <c r="AI36" t="s">
        <v>11634</v>
      </c>
      <c r="AL36" s="94">
        <v>21</v>
      </c>
      <c r="AM36" t="s">
        <v>11646</v>
      </c>
    </row>
    <row r="37" spans="1:39" x14ac:dyDescent="0.25">
      <c r="A37" t="s">
        <v>23</v>
      </c>
      <c r="B37">
        <v>1039</v>
      </c>
      <c r="C37" t="s">
        <v>309</v>
      </c>
      <c r="D37">
        <v>215</v>
      </c>
      <c r="E37">
        <v>45779</v>
      </c>
      <c r="G37" t="s">
        <v>255</v>
      </c>
      <c r="K37">
        <v>0</v>
      </c>
      <c r="AE37" t="s">
        <v>229</v>
      </c>
      <c r="AF37">
        <v>0</v>
      </c>
      <c r="AG37">
        <v>0</v>
      </c>
      <c r="AH37">
        <v>0</v>
      </c>
      <c r="AI37" t="s">
        <v>11634</v>
      </c>
      <c r="AL37" s="94">
        <v>21.5</v>
      </c>
      <c r="AM37" t="s">
        <v>11646</v>
      </c>
    </row>
    <row r="38" spans="1:39" x14ac:dyDescent="0.25">
      <c r="A38" t="s">
        <v>23</v>
      </c>
      <c r="B38">
        <v>1041</v>
      </c>
      <c r="C38" t="s">
        <v>310</v>
      </c>
      <c r="D38">
        <v>191</v>
      </c>
      <c r="E38">
        <v>45779</v>
      </c>
      <c r="G38" t="s">
        <v>255</v>
      </c>
      <c r="K38">
        <v>0</v>
      </c>
      <c r="AE38" t="s">
        <v>229</v>
      </c>
      <c r="AF38">
        <v>0</v>
      </c>
      <c r="AG38">
        <v>0</v>
      </c>
      <c r="AH38">
        <v>0</v>
      </c>
      <c r="AI38" t="s">
        <v>11634</v>
      </c>
      <c r="AL38" s="94">
        <v>19.100000000000001</v>
      </c>
      <c r="AM38" t="s">
        <v>11646</v>
      </c>
    </row>
    <row r="39" spans="1:39" x14ac:dyDescent="0.25">
      <c r="A39" t="s">
        <v>23</v>
      </c>
      <c r="B39">
        <v>1042</v>
      </c>
      <c r="C39" t="s">
        <v>311</v>
      </c>
      <c r="D39">
        <v>1194</v>
      </c>
      <c r="E39">
        <v>45779</v>
      </c>
      <c r="G39" t="s">
        <v>255</v>
      </c>
      <c r="K39">
        <v>0</v>
      </c>
      <c r="AE39" t="s">
        <v>229</v>
      </c>
      <c r="AF39">
        <v>0</v>
      </c>
      <c r="AG39">
        <v>0</v>
      </c>
      <c r="AH39">
        <v>0</v>
      </c>
      <c r="AI39" t="s">
        <v>11634</v>
      </c>
      <c r="AL39" s="94">
        <v>119.4</v>
      </c>
      <c r="AM39" t="s">
        <v>11646</v>
      </c>
    </row>
    <row r="40" spans="1:39" x14ac:dyDescent="0.25">
      <c r="A40" t="s">
        <v>23</v>
      </c>
      <c r="B40">
        <v>1043</v>
      </c>
      <c r="C40" t="s">
        <v>312</v>
      </c>
      <c r="D40">
        <v>3413</v>
      </c>
      <c r="E40">
        <v>45779</v>
      </c>
      <c r="G40" t="s">
        <v>255</v>
      </c>
      <c r="K40">
        <v>0</v>
      </c>
      <c r="AE40" t="s">
        <v>229</v>
      </c>
      <c r="AF40">
        <v>0</v>
      </c>
      <c r="AG40">
        <v>0</v>
      </c>
      <c r="AH40">
        <v>0</v>
      </c>
      <c r="AI40" t="s">
        <v>11634</v>
      </c>
      <c r="AL40" s="94">
        <v>341.3</v>
      </c>
      <c r="AM40" t="s">
        <v>11646</v>
      </c>
    </row>
    <row r="41" spans="1:39" x14ac:dyDescent="0.25">
      <c r="A41" t="s">
        <v>23</v>
      </c>
      <c r="B41">
        <v>1044</v>
      </c>
      <c r="C41" t="s">
        <v>313</v>
      </c>
      <c r="D41">
        <v>302</v>
      </c>
      <c r="E41">
        <v>45779</v>
      </c>
      <c r="G41" t="s">
        <v>255</v>
      </c>
      <c r="K41">
        <v>0</v>
      </c>
      <c r="AE41" t="s">
        <v>229</v>
      </c>
      <c r="AF41">
        <v>0</v>
      </c>
      <c r="AG41">
        <v>0</v>
      </c>
      <c r="AH41">
        <v>0</v>
      </c>
      <c r="AI41" t="s">
        <v>11634</v>
      </c>
      <c r="AL41" s="94">
        <v>30.2</v>
      </c>
      <c r="AM41" t="s">
        <v>11646</v>
      </c>
    </row>
    <row r="42" spans="1:39" x14ac:dyDescent="0.25">
      <c r="A42" t="s">
        <v>23</v>
      </c>
      <c r="B42">
        <v>1052</v>
      </c>
      <c r="C42" t="s">
        <v>314</v>
      </c>
      <c r="D42">
        <v>290</v>
      </c>
      <c r="E42">
        <v>45779</v>
      </c>
      <c r="G42" t="s">
        <v>255</v>
      </c>
      <c r="K42">
        <v>0</v>
      </c>
      <c r="AE42" t="s">
        <v>229</v>
      </c>
      <c r="AF42">
        <v>0</v>
      </c>
      <c r="AG42">
        <v>0</v>
      </c>
      <c r="AH42">
        <v>0</v>
      </c>
      <c r="AI42" t="s">
        <v>11634</v>
      </c>
      <c r="AL42" s="94">
        <v>29</v>
      </c>
      <c r="AM42" t="s">
        <v>11646</v>
      </c>
    </row>
    <row r="43" spans="1:39" x14ac:dyDescent="0.25">
      <c r="A43" t="s">
        <v>23</v>
      </c>
      <c r="B43">
        <v>1053</v>
      </c>
      <c r="C43" t="s">
        <v>315</v>
      </c>
      <c r="D43">
        <v>720</v>
      </c>
      <c r="E43">
        <v>45779</v>
      </c>
      <c r="G43" t="s">
        <v>255</v>
      </c>
      <c r="K43">
        <v>0</v>
      </c>
      <c r="AE43" t="s">
        <v>229</v>
      </c>
      <c r="AF43">
        <v>0</v>
      </c>
      <c r="AG43">
        <v>0</v>
      </c>
      <c r="AH43">
        <v>0</v>
      </c>
      <c r="AI43" t="s">
        <v>11634</v>
      </c>
      <c r="AL43" s="94">
        <v>72</v>
      </c>
      <c r="AM43" t="s">
        <v>11646</v>
      </c>
    </row>
    <row r="44" spans="1:39" x14ac:dyDescent="0.25">
      <c r="A44" t="s">
        <v>23</v>
      </c>
      <c r="B44">
        <v>1054</v>
      </c>
      <c r="C44" t="s">
        <v>316</v>
      </c>
      <c r="D44">
        <v>1462</v>
      </c>
      <c r="E44">
        <v>45779</v>
      </c>
      <c r="G44" t="s">
        <v>255</v>
      </c>
      <c r="H44" t="s">
        <v>317</v>
      </c>
      <c r="K44">
        <v>0</v>
      </c>
      <c r="M44">
        <v>0</v>
      </c>
      <c r="N44" t="s">
        <v>25</v>
      </c>
      <c r="Q44">
        <v>0</v>
      </c>
      <c r="R44">
        <v>0</v>
      </c>
      <c r="S44">
        <v>0</v>
      </c>
      <c r="T44">
        <v>0</v>
      </c>
      <c r="U44">
        <v>0</v>
      </c>
      <c r="V44">
        <v>0</v>
      </c>
      <c r="W44">
        <v>0</v>
      </c>
      <c r="X44" t="s">
        <v>318</v>
      </c>
      <c r="Y44" t="s">
        <v>25</v>
      </c>
      <c r="Z44" t="s">
        <v>25</v>
      </c>
      <c r="AE44" t="s">
        <v>229</v>
      </c>
      <c r="AF44">
        <v>0</v>
      </c>
      <c r="AG44">
        <v>0</v>
      </c>
      <c r="AH44">
        <v>13</v>
      </c>
      <c r="AI44" t="s">
        <v>11632</v>
      </c>
      <c r="AJ44">
        <v>0</v>
      </c>
      <c r="AK44">
        <v>0</v>
      </c>
      <c r="AL44" s="94">
        <v>146.19999999999999</v>
      </c>
      <c r="AM44" t="s">
        <v>11646</v>
      </c>
    </row>
    <row r="45" spans="1:39" x14ac:dyDescent="0.25">
      <c r="A45" t="s">
        <v>23</v>
      </c>
      <c r="B45">
        <v>1055</v>
      </c>
      <c r="C45" t="s">
        <v>319</v>
      </c>
      <c r="D45">
        <v>1072</v>
      </c>
      <c r="E45">
        <v>45779</v>
      </c>
      <c r="G45" t="s">
        <v>255</v>
      </c>
      <c r="K45">
        <v>0</v>
      </c>
      <c r="AE45" t="s">
        <v>229</v>
      </c>
      <c r="AF45">
        <v>0</v>
      </c>
      <c r="AG45">
        <v>0</v>
      </c>
      <c r="AH45">
        <v>0</v>
      </c>
      <c r="AI45" t="s">
        <v>11634</v>
      </c>
      <c r="AL45" s="94">
        <v>107.2</v>
      </c>
      <c r="AM45" t="s">
        <v>11646</v>
      </c>
    </row>
    <row r="46" spans="1:39" x14ac:dyDescent="0.25">
      <c r="A46" t="s">
        <v>23</v>
      </c>
      <c r="B46">
        <v>1057</v>
      </c>
      <c r="C46" t="s">
        <v>320</v>
      </c>
      <c r="D46">
        <v>290</v>
      </c>
      <c r="E46">
        <v>45779</v>
      </c>
      <c r="G46" t="s">
        <v>255</v>
      </c>
      <c r="K46">
        <v>0</v>
      </c>
      <c r="AE46" t="s">
        <v>229</v>
      </c>
      <c r="AF46">
        <v>0</v>
      </c>
      <c r="AG46">
        <v>0</v>
      </c>
      <c r="AH46">
        <v>0</v>
      </c>
      <c r="AI46" t="s">
        <v>11634</v>
      </c>
      <c r="AL46" s="94">
        <v>29</v>
      </c>
      <c r="AM46" t="s">
        <v>11646</v>
      </c>
    </row>
    <row r="47" spans="1:39" x14ac:dyDescent="0.25">
      <c r="A47" t="s">
        <v>23</v>
      </c>
      <c r="B47">
        <v>1059</v>
      </c>
      <c r="C47" t="s">
        <v>321</v>
      </c>
      <c r="D47">
        <v>257968</v>
      </c>
      <c r="E47">
        <v>45779</v>
      </c>
      <c r="G47" t="s">
        <v>255</v>
      </c>
      <c r="H47">
        <v>45839</v>
      </c>
      <c r="K47">
        <v>846</v>
      </c>
      <c r="L47">
        <v>45743</v>
      </c>
      <c r="M47">
        <v>21.87</v>
      </c>
      <c r="N47" t="s">
        <v>26</v>
      </c>
      <c r="O47">
        <v>45800</v>
      </c>
      <c r="P47" t="s">
        <v>26</v>
      </c>
      <c r="Q47">
        <v>11.95</v>
      </c>
      <c r="R47">
        <v>44000</v>
      </c>
      <c r="S47">
        <v>186994</v>
      </c>
      <c r="T47">
        <v>313</v>
      </c>
      <c r="U47">
        <v>339</v>
      </c>
      <c r="V47">
        <v>571</v>
      </c>
      <c r="W47">
        <v>531</v>
      </c>
      <c r="X47" t="s">
        <v>322</v>
      </c>
      <c r="Y47" t="s">
        <v>26</v>
      </c>
      <c r="Z47" t="s">
        <v>26</v>
      </c>
      <c r="AE47" t="s">
        <v>229</v>
      </c>
      <c r="AF47">
        <v>0.21870000000000001</v>
      </c>
      <c r="AG47">
        <v>185</v>
      </c>
      <c r="AH47">
        <v>16</v>
      </c>
      <c r="AI47" t="s">
        <v>11631</v>
      </c>
      <c r="AJ47">
        <v>0.17056379085778081</v>
      </c>
      <c r="AK47">
        <v>0.7248728524468151</v>
      </c>
      <c r="AL47" s="94">
        <v>25796.799999999999</v>
      </c>
      <c r="AM47" t="s">
        <v>11648</v>
      </c>
    </row>
    <row r="48" spans="1:39" x14ac:dyDescent="0.25">
      <c r="A48" t="s">
        <v>23</v>
      </c>
      <c r="B48">
        <v>1060</v>
      </c>
      <c r="C48" t="s">
        <v>323</v>
      </c>
      <c r="D48">
        <v>265</v>
      </c>
      <c r="E48">
        <v>45779</v>
      </c>
      <c r="G48" t="s">
        <v>255</v>
      </c>
      <c r="K48">
        <v>0</v>
      </c>
      <c r="AE48" t="s">
        <v>229</v>
      </c>
      <c r="AF48">
        <v>0</v>
      </c>
      <c r="AG48">
        <v>0</v>
      </c>
      <c r="AH48">
        <v>0</v>
      </c>
      <c r="AI48" t="s">
        <v>11634</v>
      </c>
      <c r="AL48" s="94">
        <v>26.5</v>
      </c>
      <c r="AM48" t="s">
        <v>11646</v>
      </c>
    </row>
    <row r="49" spans="1:39" x14ac:dyDescent="0.25">
      <c r="A49" t="s">
        <v>23</v>
      </c>
      <c r="B49">
        <v>1061</v>
      </c>
      <c r="C49" t="s">
        <v>324</v>
      </c>
      <c r="D49">
        <v>194</v>
      </c>
      <c r="E49">
        <v>45779</v>
      </c>
      <c r="G49" t="s">
        <v>255</v>
      </c>
      <c r="K49">
        <v>0</v>
      </c>
      <c r="AE49" t="s">
        <v>229</v>
      </c>
      <c r="AF49">
        <v>0</v>
      </c>
      <c r="AG49">
        <v>0</v>
      </c>
      <c r="AH49">
        <v>0</v>
      </c>
      <c r="AI49" t="s">
        <v>11634</v>
      </c>
      <c r="AL49" s="94">
        <v>19.399999999999999</v>
      </c>
      <c r="AM49" t="s">
        <v>11646</v>
      </c>
    </row>
    <row r="50" spans="1:39" x14ac:dyDescent="0.25">
      <c r="A50" t="s">
        <v>23</v>
      </c>
      <c r="B50">
        <v>1062</v>
      </c>
      <c r="C50" t="s">
        <v>325</v>
      </c>
      <c r="D50">
        <v>442</v>
      </c>
      <c r="E50">
        <v>45779</v>
      </c>
      <c r="G50" t="s">
        <v>255</v>
      </c>
      <c r="K50">
        <v>0</v>
      </c>
      <c r="AE50" t="s">
        <v>229</v>
      </c>
      <c r="AF50">
        <v>0</v>
      </c>
      <c r="AG50">
        <v>0</v>
      </c>
      <c r="AH50">
        <v>0</v>
      </c>
      <c r="AI50" t="s">
        <v>11634</v>
      </c>
      <c r="AL50" s="94">
        <v>44.2</v>
      </c>
      <c r="AM50" t="s">
        <v>11646</v>
      </c>
    </row>
    <row r="51" spans="1:39" x14ac:dyDescent="0.25">
      <c r="A51" t="s">
        <v>23</v>
      </c>
      <c r="B51">
        <v>1018</v>
      </c>
      <c r="C51" t="s">
        <v>326</v>
      </c>
      <c r="D51">
        <v>1844</v>
      </c>
      <c r="E51">
        <v>45779</v>
      </c>
      <c r="G51" t="s">
        <v>255</v>
      </c>
      <c r="H51" t="s">
        <v>327</v>
      </c>
      <c r="K51">
        <v>0</v>
      </c>
      <c r="N51" t="s">
        <v>26</v>
      </c>
      <c r="O51">
        <v>45645</v>
      </c>
      <c r="P51" t="s">
        <v>25</v>
      </c>
      <c r="Q51">
        <v>0</v>
      </c>
      <c r="R51">
        <v>5000</v>
      </c>
      <c r="S51">
        <v>5400</v>
      </c>
      <c r="T51">
        <v>2</v>
      </c>
      <c r="U51">
        <v>0</v>
      </c>
      <c r="V51">
        <v>0</v>
      </c>
      <c r="W51">
        <v>0</v>
      </c>
      <c r="X51" t="s">
        <v>328</v>
      </c>
      <c r="Y51" t="s">
        <v>25</v>
      </c>
      <c r="Z51" t="s">
        <v>25</v>
      </c>
      <c r="AE51" t="s">
        <v>229</v>
      </c>
      <c r="AF51">
        <v>0</v>
      </c>
      <c r="AG51">
        <v>0</v>
      </c>
      <c r="AH51">
        <v>14</v>
      </c>
      <c r="AI51" t="s">
        <v>11632</v>
      </c>
      <c r="AJ51">
        <v>2.7114967462039044</v>
      </c>
      <c r="AK51">
        <v>2.9284164859002169</v>
      </c>
      <c r="AL51" s="94">
        <v>184.4</v>
      </c>
      <c r="AM51" t="s">
        <v>11646</v>
      </c>
    </row>
    <row r="52" spans="1:39" x14ac:dyDescent="0.25">
      <c r="A52" t="s">
        <v>23</v>
      </c>
      <c r="B52">
        <v>1063</v>
      </c>
      <c r="C52" t="s">
        <v>329</v>
      </c>
      <c r="D52">
        <v>2372</v>
      </c>
      <c r="E52">
        <v>45953</v>
      </c>
      <c r="F52" t="s">
        <v>330</v>
      </c>
      <c r="G52" t="s">
        <v>255</v>
      </c>
      <c r="I52" t="s">
        <v>24</v>
      </c>
      <c r="K52">
        <v>0</v>
      </c>
      <c r="AE52" t="s">
        <v>229</v>
      </c>
      <c r="AF52">
        <v>0</v>
      </c>
      <c r="AG52">
        <v>0</v>
      </c>
      <c r="AH52">
        <v>0</v>
      </c>
      <c r="AI52" t="s">
        <v>11634</v>
      </c>
      <c r="AL52" s="94">
        <v>237.2</v>
      </c>
      <c r="AM52" t="s">
        <v>11646</v>
      </c>
    </row>
    <row r="53" spans="1:39" x14ac:dyDescent="0.25">
      <c r="A53" t="s">
        <v>27</v>
      </c>
      <c r="B53">
        <v>2001</v>
      </c>
      <c r="C53" t="s">
        <v>331</v>
      </c>
      <c r="D53">
        <v>759</v>
      </c>
      <c r="E53">
        <v>45770</v>
      </c>
      <c r="G53" t="s">
        <v>332</v>
      </c>
      <c r="I53" t="s">
        <v>333</v>
      </c>
      <c r="K53">
        <v>0</v>
      </c>
      <c r="AE53" t="s">
        <v>230</v>
      </c>
      <c r="AF53">
        <v>0</v>
      </c>
      <c r="AG53">
        <v>0</v>
      </c>
      <c r="AH53">
        <v>0</v>
      </c>
      <c r="AI53" t="s">
        <v>11634</v>
      </c>
      <c r="AL53" s="94">
        <v>75.900000000000006</v>
      </c>
      <c r="AM53" t="s">
        <v>11646</v>
      </c>
    </row>
    <row r="54" spans="1:39" x14ac:dyDescent="0.25">
      <c r="A54" t="s">
        <v>27</v>
      </c>
      <c r="B54">
        <v>2002</v>
      </c>
      <c r="C54" t="s">
        <v>334</v>
      </c>
      <c r="D54">
        <v>497</v>
      </c>
      <c r="E54">
        <v>45770</v>
      </c>
      <c r="G54" t="s">
        <v>332</v>
      </c>
      <c r="I54" t="s">
        <v>333</v>
      </c>
      <c r="J54" t="s">
        <v>335</v>
      </c>
      <c r="K54">
        <v>0</v>
      </c>
      <c r="AE54" t="s">
        <v>230</v>
      </c>
      <c r="AF54">
        <v>0</v>
      </c>
      <c r="AG54">
        <v>0</v>
      </c>
      <c r="AH54">
        <v>0</v>
      </c>
      <c r="AI54" t="s">
        <v>11634</v>
      </c>
      <c r="AL54" s="94">
        <v>49.7</v>
      </c>
      <c r="AM54" t="s">
        <v>11646</v>
      </c>
    </row>
    <row r="55" spans="1:39" x14ac:dyDescent="0.25">
      <c r="A55" t="s">
        <v>27</v>
      </c>
      <c r="B55">
        <v>2003</v>
      </c>
      <c r="C55" t="s">
        <v>336</v>
      </c>
      <c r="D55">
        <v>174137</v>
      </c>
      <c r="E55">
        <v>45770</v>
      </c>
      <c r="G55" t="s">
        <v>332</v>
      </c>
      <c r="H55">
        <v>45887</v>
      </c>
      <c r="I55" t="s">
        <v>337</v>
      </c>
      <c r="J55" t="s">
        <v>338</v>
      </c>
      <c r="K55">
        <v>4945</v>
      </c>
      <c r="L55">
        <v>45855</v>
      </c>
      <c r="M55">
        <v>0.37</v>
      </c>
      <c r="N55" t="s">
        <v>339</v>
      </c>
      <c r="O55">
        <v>44979</v>
      </c>
      <c r="P55" t="s">
        <v>339</v>
      </c>
      <c r="Q55">
        <v>42</v>
      </c>
      <c r="R55">
        <v>40000</v>
      </c>
      <c r="S55">
        <v>595000</v>
      </c>
      <c r="T55">
        <v>2919</v>
      </c>
      <c r="U55">
        <v>2200</v>
      </c>
      <c r="X55" t="s">
        <v>340</v>
      </c>
      <c r="Y55" t="s">
        <v>341</v>
      </c>
      <c r="Z55" t="s">
        <v>341</v>
      </c>
      <c r="AE55" t="s">
        <v>230</v>
      </c>
      <c r="AF55">
        <v>0.37</v>
      </c>
      <c r="AG55">
        <v>1830</v>
      </c>
      <c r="AH55">
        <v>14</v>
      </c>
      <c r="AI55" t="s">
        <v>11632</v>
      </c>
      <c r="AJ55">
        <v>0.2297041984184866</v>
      </c>
      <c r="AK55">
        <v>3.4168499514749882</v>
      </c>
      <c r="AL55" s="94">
        <v>17413.7</v>
      </c>
      <c r="AM55" t="s">
        <v>11647</v>
      </c>
    </row>
    <row r="56" spans="1:39" x14ac:dyDescent="0.25">
      <c r="A56" t="s">
        <v>27</v>
      </c>
      <c r="B56">
        <v>2004</v>
      </c>
      <c r="C56" t="s">
        <v>342</v>
      </c>
      <c r="D56">
        <v>663</v>
      </c>
      <c r="E56">
        <v>45770</v>
      </c>
      <c r="G56" t="s">
        <v>332</v>
      </c>
      <c r="I56" t="s">
        <v>333</v>
      </c>
      <c r="K56">
        <v>0</v>
      </c>
      <c r="AE56" t="s">
        <v>230</v>
      </c>
      <c r="AF56">
        <v>0</v>
      </c>
      <c r="AG56">
        <v>0</v>
      </c>
      <c r="AH56">
        <v>0</v>
      </c>
      <c r="AI56" t="s">
        <v>11634</v>
      </c>
      <c r="AL56" s="94">
        <v>66.3</v>
      </c>
      <c r="AM56" t="s">
        <v>11646</v>
      </c>
    </row>
    <row r="57" spans="1:39" x14ac:dyDescent="0.25">
      <c r="A57" t="s">
        <v>27</v>
      </c>
      <c r="B57">
        <v>2005</v>
      </c>
      <c r="C57" t="s">
        <v>343</v>
      </c>
      <c r="D57">
        <v>676</v>
      </c>
      <c r="E57">
        <v>45777</v>
      </c>
      <c r="G57" t="s">
        <v>332</v>
      </c>
      <c r="I57" t="s">
        <v>333</v>
      </c>
      <c r="J57" t="s">
        <v>335</v>
      </c>
      <c r="K57">
        <v>0</v>
      </c>
      <c r="AE57" t="s">
        <v>230</v>
      </c>
      <c r="AF57">
        <v>0</v>
      </c>
      <c r="AG57">
        <v>0</v>
      </c>
      <c r="AH57">
        <v>0</v>
      </c>
      <c r="AI57" t="s">
        <v>11634</v>
      </c>
      <c r="AL57" s="94">
        <v>67.599999999999994</v>
      </c>
      <c r="AM57" t="s">
        <v>11646</v>
      </c>
    </row>
    <row r="58" spans="1:39" x14ac:dyDescent="0.25">
      <c r="A58" t="s">
        <v>27</v>
      </c>
      <c r="B58">
        <v>2006</v>
      </c>
      <c r="C58" t="s">
        <v>344</v>
      </c>
      <c r="D58">
        <v>641</v>
      </c>
      <c r="E58">
        <v>45777</v>
      </c>
      <c r="G58" t="s">
        <v>332</v>
      </c>
      <c r="I58" t="s">
        <v>345</v>
      </c>
      <c r="J58" t="s">
        <v>335</v>
      </c>
      <c r="K58">
        <v>0</v>
      </c>
      <c r="AE58" t="s">
        <v>230</v>
      </c>
      <c r="AF58">
        <v>0</v>
      </c>
      <c r="AG58">
        <v>0</v>
      </c>
      <c r="AH58">
        <v>0</v>
      </c>
      <c r="AI58" t="s">
        <v>11634</v>
      </c>
      <c r="AL58" s="94">
        <v>64.099999999999994</v>
      </c>
      <c r="AM58" t="s">
        <v>11646</v>
      </c>
    </row>
    <row r="59" spans="1:39" x14ac:dyDescent="0.25">
      <c r="A59" t="s">
        <v>27</v>
      </c>
      <c r="B59">
        <v>2007</v>
      </c>
      <c r="C59" t="s">
        <v>346</v>
      </c>
      <c r="D59">
        <v>1117</v>
      </c>
      <c r="E59">
        <v>45777</v>
      </c>
      <c r="G59" t="s">
        <v>332</v>
      </c>
      <c r="I59" t="s">
        <v>345</v>
      </c>
      <c r="J59" t="s">
        <v>335</v>
      </c>
      <c r="K59">
        <v>0</v>
      </c>
      <c r="AE59" t="s">
        <v>230</v>
      </c>
      <c r="AF59">
        <v>0</v>
      </c>
      <c r="AG59">
        <v>0</v>
      </c>
      <c r="AH59">
        <v>0</v>
      </c>
      <c r="AI59" t="s">
        <v>11634</v>
      </c>
      <c r="AL59" s="94">
        <v>111.7</v>
      </c>
      <c r="AM59" t="s">
        <v>11646</v>
      </c>
    </row>
    <row r="60" spans="1:39" x14ac:dyDescent="0.25">
      <c r="A60" t="s">
        <v>27</v>
      </c>
      <c r="B60">
        <v>2008</v>
      </c>
      <c r="C60" t="s">
        <v>347</v>
      </c>
      <c r="D60">
        <v>1304</v>
      </c>
      <c r="E60">
        <v>45777</v>
      </c>
      <c r="G60" t="s">
        <v>332</v>
      </c>
      <c r="H60">
        <v>45807</v>
      </c>
      <c r="I60" t="s">
        <v>348</v>
      </c>
      <c r="K60">
        <v>0</v>
      </c>
      <c r="S60">
        <v>621.41</v>
      </c>
      <c r="T60">
        <v>0</v>
      </c>
      <c r="U60">
        <v>0</v>
      </c>
      <c r="V60">
        <v>0</v>
      </c>
      <c r="W60">
        <v>0</v>
      </c>
      <c r="X60" t="s">
        <v>349</v>
      </c>
      <c r="Y60" t="s">
        <v>350</v>
      </c>
      <c r="Z60" t="s">
        <v>350</v>
      </c>
      <c r="AE60" t="s">
        <v>230</v>
      </c>
      <c r="AF60">
        <v>0</v>
      </c>
      <c r="AG60">
        <v>0</v>
      </c>
      <c r="AH60">
        <v>9</v>
      </c>
      <c r="AI60" t="s">
        <v>11632</v>
      </c>
      <c r="AK60">
        <v>0.47654141104294478</v>
      </c>
      <c r="AL60" s="94">
        <v>130.4</v>
      </c>
      <c r="AM60" t="s">
        <v>11646</v>
      </c>
    </row>
    <row r="61" spans="1:39" x14ac:dyDescent="0.25">
      <c r="A61" t="s">
        <v>27</v>
      </c>
      <c r="B61">
        <v>2009</v>
      </c>
      <c r="C61" t="s">
        <v>351</v>
      </c>
      <c r="D61">
        <v>24281</v>
      </c>
      <c r="E61">
        <v>45777</v>
      </c>
      <c r="G61" t="s">
        <v>332</v>
      </c>
      <c r="I61" t="s">
        <v>345</v>
      </c>
      <c r="K61">
        <v>0</v>
      </c>
      <c r="AE61" t="s">
        <v>230</v>
      </c>
      <c r="AF61">
        <v>0</v>
      </c>
      <c r="AG61">
        <v>0</v>
      </c>
      <c r="AH61">
        <v>0</v>
      </c>
      <c r="AI61" t="s">
        <v>11634</v>
      </c>
      <c r="AL61" s="94">
        <v>2428.1</v>
      </c>
      <c r="AM61" t="s">
        <v>11646</v>
      </c>
    </row>
    <row r="62" spans="1:39" x14ac:dyDescent="0.25">
      <c r="A62" t="s">
        <v>27</v>
      </c>
      <c r="B62">
        <v>2010</v>
      </c>
      <c r="C62" t="s">
        <v>352</v>
      </c>
      <c r="D62">
        <v>2260</v>
      </c>
      <c r="E62">
        <v>45777</v>
      </c>
      <c r="G62" t="s">
        <v>332</v>
      </c>
      <c r="I62" t="s">
        <v>345</v>
      </c>
      <c r="J62">
        <v>45915</v>
      </c>
      <c r="K62">
        <v>196</v>
      </c>
      <c r="L62">
        <v>45863</v>
      </c>
      <c r="M62">
        <v>0.56000000000000005</v>
      </c>
      <c r="N62" t="s">
        <v>353</v>
      </c>
      <c r="O62">
        <v>45863</v>
      </c>
      <c r="P62" t="s">
        <v>353</v>
      </c>
      <c r="Q62">
        <v>100</v>
      </c>
      <c r="R62">
        <v>3450</v>
      </c>
      <c r="X62" t="s">
        <v>354</v>
      </c>
      <c r="Y62" t="s">
        <v>341</v>
      </c>
      <c r="Z62" t="s">
        <v>339</v>
      </c>
      <c r="AE62" t="s">
        <v>230</v>
      </c>
      <c r="AF62">
        <v>0.56000000000000005</v>
      </c>
      <c r="AG62">
        <v>110</v>
      </c>
      <c r="AH62">
        <v>11</v>
      </c>
      <c r="AI62" t="s">
        <v>11632</v>
      </c>
      <c r="AJ62">
        <v>1.5265486725663717</v>
      </c>
      <c r="AL62" s="94">
        <v>226</v>
      </c>
      <c r="AM62" t="s">
        <v>11647</v>
      </c>
    </row>
    <row r="63" spans="1:39" x14ac:dyDescent="0.25">
      <c r="A63" t="s">
        <v>27</v>
      </c>
      <c r="B63">
        <v>2011</v>
      </c>
      <c r="C63" t="s">
        <v>355</v>
      </c>
      <c r="D63">
        <v>608</v>
      </c>
      <c r="E63">
        <v>45777</v>
      </c>
      <c r="G63" t="s">
        <v>332</v>
      </c>
      <c r="I63" t="s">
        <v>345</v>
      </c>
      <c r="J63" t="s">
        <v>356</v>
      </c>
      <c r="K63">
        <v>0</v>
      </c>
      <c r="AE63" t="s">
        <v>230</v>
      </c>
      <c r="AF63">
        <v>0</v>
      </c>
      <c r="AG63">
        <v>0</v>
      </c>
      <c r="AH63">
        <v>0</v>
      </c>
      <c r="AI63" t="s">
        <v>11634</v>
      </c>
      <c r="AL63" s="94">
        <v>60.8</v>
      </c>
      <c r="AM63" t="s">
        <v>11646</v>
      </c>
    </row>
    <row r="64" spans="1:39" x14ac:dyDescent="0.25">
      <c r="A64" t="s">
        <v>27</v>
      </c>
      <c r="B64">
        <v>2012</v>
      </c>
      <c r="C64" t="s">
        <v>357</v>
      </c>
      <c r="D64">
        <v>2379</v>
      </c>
      <c r="E64">
        <v>45777</v>
      </c>
      <c r="G64" t="s">
        <v>332</v>
      </c>
      <c r="I64" t="s">
        <v>345</v>
      </c>
      <c r="K64">
        <v>0</v>
      </c>
      <c r="M64">
        <v>0</v>
      </c>
      <c r="N64" t="s">
        <v>350</v>
      </c>
      <c r="P64">
        <v>0</v>
      </c>
      <c r="Q64">
        <v>0</v>
      </c>
      <c r="T64">
        <v>4</v>
      </c>
      <c r="U64">
        <v>0</v>
      </c>
      <c r="V64">
        <v>7</v>
      </c>
      <c r="W64">
        <v>0</v>
      </c>
      <c r="X64" t="s">
        <v>358</v>
      </c>
      <c r="Y64" t="s">
        <v>350</v>
      </c>
      <c r="Z64" t="s">
        <v>350</v>
      </c>
      <c r="AE64" t="s">
        <v>230</v>
      </c>
      <c r="AF64">
        <v>0</v>
      </c>
      <c r="AG64">
        <v>0</v>
      </c>
      <c r="AH64">
        <v>11</v>
      </c>
      <c r="AI64" t="s">
        <v>11632</v>
      </c>
      <c r="AL64" s="94">
        <v>237.9</v>
      </c>
      <c r="AM64" t="s">
        <v>11646</v>
      </c>
    </row>
    <row r="65" spans="1:39" x14ac:dyDescent="0.25">
      <c r="A65" t="s">
        <v>27</v>
      </c>
      <c r="B65">
        <v>2014</v>
      </c>
      <c r="C65" t="s">
        <v>359</v>
      </c>
      <c r="D65">
        <v>413</v>
      </c>
      <c r="E65">
        <v>45777</v>
      </c>
      <c r="G65" t="s">
        <v>332</v>
      </c>
      <c r="I65" t="s">
        <v>345</v>
      </c>
      <c r="J65" t="s">
        <v>360</v>
      </c>
      <c r="K65">
        <v>0</v>
      </c>
      <c r="AE65" t="s">
        <v>230</v>
      </c>
      <c r="AF65">
        <v>0</v>
      </c>
      <c r="AG65">
        <v>0</v>
      </c>
      <c r="AH65">
        <v>0</v>
      </c>
      <c r="AI65" t="s">
        <v>11634</v>
      </c>
      <c r="AL65" s="94">
        <v>41.3</v>
      </c>
      <c r="AM65" t="s">
        <v>11646</v>
      </c>
    </row>
    <row r="66" spans="1:39" x14ac:dyDescent="0.25">
      <c r="A66" t="s">
        <v>27</v>
      </c>
      <c r="B66">
        <v>2013</v>
      </c>
      <c r="C66" t="s">
        <v>361</v>
      </c>
      <c r="D66">
        <v>124</v>
      </c>
      <c r="E66">
        <v>45777</v>
      </c>
      <c r="G66" t="s">
        <v>332</v>
      </c>
      <c r="H66">
        <v>45792</v>
      </c>
      <c r="I66" t="s">
        <v>28</v>
      </c>
      <c r="K66">
        <v>120</v>
      </c>
      <c r="L66">
        <v>2024</v>
      </c>
      <c r="M66">
        <v>0.23</v>
      </c>
      <c r="N66" t="s">
        <v>339</v>
      </c>
      <c r="O66">
        <v>44995</v>
      </c>
      <c r="P66" t="s">
        <v>341</v>
      </c>
      <c r="R66">
        <v>4390.76</v>
      </c>
      <c r="T66">
        <v>2</v>
      </c>
      <c r="U66">
        <v>28</v>
      </c>
      <c r="V66">
        <v>0</v>
      </c>
      <c r="W66">
        <v>3</v>
      </c>
      <c r="X66" t="s">
        <v>362</v>
      </c>
      <c r="Y66" t="s">
        <v>339</v>
      </c>
      <c r="Z66" t="s">
        <v>341</v>
      </c>
      <c r="AE66" t="s">
        <v>230</v>
      </c>
      <c r="AF66">
        <v>0.23</v>
      </c>
      <c r="AG66">
        <v>28</v>
      </c>
      <c r="AH66">
        <v>14</v>
      </c>
      <c r="AI66" t="s">
        <v>11632</v>
      </c>
      <c r="AJ66">
        <v>35.409354838709682</v>
      </c>
      <c r="AL66" s="94">
        <v>12.4</v>
      </c>
      <c r="AM66" t="s">
        <v>11839</v>
      </c>
    </row>
    <row r="67" spans="1:39" x14ac:dyDescent="0.25">
      <c r="A67" t="s">
        <v>27</v>
      </c>
      <c r="B67">
        <v>2015</v>
      </c>
      <c r="C67" t="s">
        <v>363</v>
      </c>
      <c r="D67">
        <v>1864</v>
      </c>
      <c r="E67">
        <v>45777</v>
      </c>
      <c r="G67" t="s">
        <v>332</v>
      </c>
      <c r="I67" t="s">
        <v>345</v>
      </c>
      <c r="J67" t="s">
        <v>335</v>
      </c>
      <c r="K67">
        <v>0</v>
      </c>
      <c r="AE67" t="s">
        <v>230</v>
      </c>
      <c r="AF67">
        <v>0</v>
      </c>
      <c r="AG67">
        <v>0</v>
      </c>
      <c r="AH67">
        <v>0</v>
      </c>
      <c r="AI67" t="s">
        <v>11634</v>
      </c>
      <c r="AL67" s="94">
        <v>186.4</v>
      </c>
      <c r="AM67" t="s">
        <v>11646</v>
      </c>
    </row>
    <row r="68" spans="1:39" x14ac:dyDescent="0.25">
      <c r="A68" t="s">
        <v>27</v>
      </c>
      <c r="B68">
        <v>2016</v>
      </c>
      <c r="C68" t="s">
        <v>364</v>
      </c>
      <c r="D68">
        <v>552</v>
      </c>
      <c r="E68">
        <v>45777</v>
      </c>
      <c r="G68" t="s">
        <v>332</v>
      </c>
      <c r="I68" t="s">
        <v>345</v>
      </c>
      <c r="J68" t="s">
        <v>335</v>
      </c>
      <c r="K68">
        <v>0</v>
      </c>
      <c r="AE68" t="s">
        <v>230</v>
      </c>
      <c r="AF68">
        <v>0</v>
      </c>
      <c r="AG68">
        <v>0</v>
      </c>
      <c r="AH68">
        <v>0</v>
      </c>
      <c r="AI68" t="s">
        <v>11634</v>
      </c>
      <c r="AL68" s="94">
        <v>55.2</v>
      </c>
      <c r="AM68" t="s">
        <v>11646</v>
      </c>
    </row>
    <row r="69" spans="1:39" x14ac:dyDescent="0.25">
      <c r="A69" t="s">
        <v>27</v>
      </c>
      <c r="B69">
        <v>2017</v>
      </c>
      <c r="C69" t="s">
        <v>365</v>
      </c>
      <c r="D69">
        <v>748</v>
      </c>
      <c r="E69">
        <v>45777</v>
      </c>
      <c r="G69" t="s">
        <v>332</v>
      </c>
      <c r="I69" t="s">
        <v>345</v>
      </c>
      <c r="K69">
        <v>0</v>
      </c>
      <c r="N69" t="s">
        <v>339</v>
      </c>
      <c r="O69">
        <v>45728</v>
      </c>
      <c r="P69" t="s">
        <v>5764</v>
      </c>
      <c r="X69" t="s">
        <v>366</v>
      </c>
      <c r="Y69" t="s">
        <v>341</v>
      </c>
      <c r="Z69" t="s">
        <v>341</v>
      </c>
      <c r="AE69" t="s">
        <v>230</v>
      </c>
      <c r="AF69">
        <v>0</v>
      </c>
      <c r="AG69">
        <v>0</v>
      </c>
      <c r="AH69">
        <v>6</v>
      </c>
      <c r="AI69" t="s">
        <v>11632</v>
      </c>
      <c r="AL69" s="94">
        <v>74.8</v>
      </c>
      <c r="AM69" t="s">
        <v>11646</v>
      </c>
    </row>
    <row r="70" spans="1:39" x14ac:dyDescent="0.25">
      <c r="A70" t="s">
        <v>27</v>
      </c>
      <c r="B70">
        <v>2018</v>
      </c>
      <c r="C70" t="s">
        <v>367</v>
      </c>
      <c r="D70">
        <v>970</v>
      </c>
      <c r="E70">
        <v>45777</v>
      </c>
      <c r="G70" t="s">
        <v>332</v>
      </c>
      <c r="J70">
        <v>45903</v>
      </c>
      <c r="K70">
        <v>0</v>
      </c>
      <c r="M70">
        <v>0.43330000000000002</v>
      </c>
      <c r="N70" t="s">
        <v>341</v>
      </c>
      <c r="P70" t="s">
        <v>368</v>
      </c>
      <c r="X70" t="s">
        <v>369</v>
      </c>
      <c r="Y70" t="s">
        <v>369</v>
      </c>
      <c r="Z70" t="s">
        <v>339</v>
      </c>
      <c r="AE70" t="s">
        <v>230</v>
      </c>
      <c r="AF70">
        <v>0.43330000000000002</v>
      </c>
      <c r="AG70">
        <v>0</v>
      </c>
      <c r="AH70">
        <v>6</v>
      </c>
      <c r="AI70" t="s">
        <v>11632</v>
      </c>
      <c r="AL70" s="94">
        <v>97</v>
      </c>
      <c r="AM70" t="s">
        <v>11646</v>
      </c>
    </row>
    <row r="71" spans="1:39" x14ac:dyDescent="0.25">
      <c r="A71" t="s">
        <v>27</v>
      </c>
      <c r="B71">
        <v>2019</v>
      </c>
      <c r="C71" t="s">
        <v>370</v>
      </c>
      <c r="D71">
        <v>2624</v>
      </c>
      <c r="E71">
        <v>45777</v>
      </c>
      <c r="G71" t="s">
        <v>332</v>
      </c>
      <c r="I71" t="s">
        <v>345</v>
      </c>
      <c r="J71" t="s">
        <v>335</v>
      </c>
      <c r="K71">
        <v>0</v>
      </c>
      <c r="AE71" t="s">
        <v>230</v>
      </c>
      <c r="AF71">
        <v>0</v>
      </c>
      <c r="AG71">
        <v>0</v>
      </c>
      <c r="AH71">
        <v>0</v>
      </c>
      <c r="AI71" t="s">
        <v>11634</v>
      </c>
      <c r="AL71" s="94">
        <v>262.39999999999998</v>
      </c>
      <c r="AM71" t="s">
        <v>11646</v>
      </c>
    </row>
    <row r="72" spans="1:39" x14ac:dyDescent="0.25">
      <c r="A72" t="s">
        <v>27</v>
      </c>
      <c r="B72">
        <v>2020</v>
      </c>
      <c r="C72" t="s">
        <v>371</v>
      </c>
      <c r="D72">
        <v>487</v>
      </c>
      <c r="E72">
        <v>45777</v>
      </c>
      <c r="G72" t="s">
        <v>332</v>
      </c>
      <c r="I72" t="s">
        <v>345</v>
      </c>
      <c r="J72" t="s">
        <v>335</v>
      </c>
      <c r="K72">
        <v>0</v>
      </c>
      <c r="AE72" t="s">
        <v>230</v>
      </c>
      <c r="AF72">
        <v>0</v>
      </c>
      <c r="AG72">
        <v>0</v>
      </c>
      <c r="AH72">
        <v>0</v>
      </c>
      <c r="AI72" t="s">
        <v>11634</v>
      </c>
      <c r="AL72" s="94">
        <v>48.7</v>
      </c>
      <c r="AM72" t="s">
        <v>11646</v>
      </c>
    </row>
    <row r="73" spans="1:39" x14ac:dyDescent="0.25">
      <c r="A73" t="s">
        <v>27</v>
      </c>
      <c r="B73">
        <v>2021</v>
      </c>
      <c r="C73" t="s">
        <v>372</v>
      </c>
      <c r="D73">
        <v>1361</v>
      </c>
      <c r="E73">
        <v>45777</v>
      </c>
      <c r="G73" t="s">
        <v>332</v>
      </c>
      <c r="I73" t="s">
        <v>345</v>
      </c>
      <c r="J73" t="s">
        <v>335</v>
      </c>
      <c r="K73">
        <v>0</v>
      </c>
      <c r="AE73" t="s">
        <v>230</v>
      </c>
      <c r="AF73">
        <v>0</v>
      </c>
      <c r="AG73">
        <v>0</v>
      </c>
      <c r="AH73">
        <v>0</v>
      </c>
      <c r="AI73" t="s">
        <v>11634</v>
      </c>
      <c r="AL73" s="94">
        <v>136.1</v>
      </c>
      <c r="AM73" t="s">
        <v>11646</v>
      </c>
    </row>
    <row r="74" spans="1:39" x14ac:dyDescent="0.25">
      <c r="A74" t="s">
        <v>27</v>
      </c>
      <c r="B74">
        <v>2022</v>
      </c>
      <c r="C74" t="s">
        <v>373</v>
      </c>
      <c r="D74">
        <v>311</v>
      </c>
      <c r="E74">
        <v>45777</v>
      </c>
      <c r="G74" t="s">
        <v>332</v>
      </c>
      <c r="I74" t="s">
        <v>345</v>
      </c>
      <c r="K74">
        <v>0</v>
      </c>
      <c r="AE74" t="s">
        <v>230</v>
      </c>
      <c r="AF74">
        <v>0</v>
      </c>
      <c r="AG74">
        <v>0</v>
      </c>
      <c r="AH74">
        <v>0</v>
      </c>
      <c r="AI74" t="s">
        <v>11634</v>
      </c>
      <c r="AL74" s="94">
        <v>31.1</v>
      </c>
      <c r="AM74" t="s">
        <v>11646</v>
      </c>
    </row>
    <row r="75" spans="1:39" x14ac:dyDescent="0.25">
      <c r="A75" t="s">
        <v>27</v>
      </c>
      <c r="B75">
        <v>2023</v>
      </c>
      <c r="C75" t="s">
        <v>374</v>
      </c>
      <c r="D75">
        <v>548</v>
      </c>
      <c r="E75">
        <v>45777</v>
      </c>
      <c r="G75" t="s">
        <v>332</v>
      </c>
      <c r="I75" t="s">
        <v>345</v>
      </c>
      <c r="J75">
        <v>45915</v>
      </c>
      <c r="K75">
        <v>100</v>
      </c>
      <c r="M75">
        <v>0.35</v>
      </c>
      <c r="N75" t="s">
        <v>339</v>
      </c>
      <c r="O75">
        <v>45602</v>
      </c>
      <c r="P75" t="s">
        <v>341</v>
      </c>
      <c r="Q75">
        <v>0</v>
      </c>
      <c r="R75">
        <v>2100</v>
      </c>
      <c r="T75">
        <v>2</v>
      </c>
      <c r="U75">
        <v>0</v>
      </c>
      <c r="V75">
        <v>0</v>
      </c>
      <c r="W75">
        <v>0</v>
      </c>
      <c r="X75" t="s">
        <v>375</v>
      </c>
      <c r="Y75" t="s">
        <v>341</v>
      </c>
      <c r="Z75" t="s">
        <v>341</v>
      </c>
      <c r="AE75" t="s">
        <v>230</v>
      </c>
      <c r="AF75">
        <v>0.35</v>
      </c>
      <c r="AG75">
        <v>35</v>
      </c>
      <c r="AH75">
        <v>14</v>
      </c>
      <c r="AI75" t="s">
        <v>11632</v>
      </c>
      <c r="AJ75">
        <v>3.832116788321168</v>
      </c>
      <c r="AL75" s="94">
        <v>54.8</v>
      </c>
      <c r="AM75" t="s">
        <v>11647</v>
      </c>
    </row>
    <row r="76" spans="1:39" x14ac:dyDescent="0.25">
      <c r="A76" t="s">
        <v>27</v>
      </c>
      <c r="B76">
        <v>2024</v>
      </c>
      <c r="C76" t="s">
        <v>376</v>
      </c>
      <c r="D76">
        <v>4591</v>
      </c>
      <c r="E76">
        <v>45777</v>
      </c>
      <c r="G76" t="s">
        <v>332</v>
      </c>
      <c r="I76" t="s">
        <v>345</v>
      </c>
      <c r="J76" t="s">
        <v>335</v>
      </c>
      <c r="K76">
        <v>0</v>
      </c>
      <c r="AE76" t="s">
        <v>230</v>
      </c>
      <c r="AF76">
        <v>0</v>
      </c>
      <c r="AG76">
        <v>0</v>
      </c>
      <c r="AH76">
        <v>0</v>
      </c>
      <c r="AI76" t="s">
        <v>11634</v>
      </c>
      <c r="AL76" s="94">
        <v>459.1</v>
      </c>
      <c r="AM76" t="s">
        <v>11646</v>
      </c>
    </row>
    <row r="77" spans="1:39" x14ac:dyDescent="0.25">
      <c r="A77" t="s">
        <v>27</v>
      </c>
      <c r="B77">
        <v>2025</v>
      </c>
      <c r="C77" t="s">
        <v>377</v>
      </c>
      <c r="D77">
        <v>10249</v>
      </c>
      <c r="E77">
        <v>45777</v>
      </c>
      <c r="G77" t="s">
        <v>332</v>
      </c>
      <c r="I77" t="s">
        <v>345</v>
      </c>
      <c r="J77" t="s">
        <v>335</v>
      </c>
      <c r="K77">
        <v>0</v>
      </c>
      <c r="AE77" t="s">
        <v>230</v>
      </c>
      <c r="AF77">
        <v>0</v>
      </c>
      <c r="AG77">
        <v>0</v>
      </c>
      <c r="AH77">
        <v>0</v>
      </c>
      <c r="AI77" t="s">
        <v>11634</v>
      </c>
      <c r="AL77" s="94">
        <v>1024.9000000000001</v>
      </c>
      <c r="AM77" t="s">
        <v>11646</v>
      </c>
    </row>
    <row r="78" spans="1:39" x14ac:dyDescent="0.25">
      <c r="A78" t="s">
        <v>27</v>
      </c>
      <c r="B78">
        <v>2026</v>
      </c>
      <c r="C78" t="s">
        <v>378</v>
      </c>
      <c r="D78">
        <v>1160</v>
      </c>
      <c r="E78">
        <v>45777</v>
      </c>
      <c r="G78" t="s">
        <v>332</v>
      </c>
      <c r="I78" t="s">
        <v>345</v>
      </c>
      <c r="J78" t="s">
        <v>379</v>
      </c>
      <c r="K78">
        <v>0</v>
      </c>
      <c r="AE78" t="s">
        <v>230</v>
      </c>
      <c r="AF78">
        <v>0</v>
      </c>
      <c r="AG78">
        <v>0</v>
      </c>
      <c r="AH78">
        <v>0</v>
      </c>
      <c r="AI78" t="s">
        <v>11634</v>
      </c>
      <c r="AL78" s="94">
        <v>116</v>
      </c>
      <c r="AM78" t="s">
        <v>11646</v>
      </c>
    </row>
    <row r="79" spans="1:39" x14ac:dyDescent="0.25">
      <c r="A79" t="s">
        <v>27</v>
      </c>
      <c r="B79">
        <v>2029</v>
      </c>
      <c r="C79" t="s">
        <v>380</v>
      </c>
      <c r="D79">
        <v>4626</v>
      </c>
      <c r="E79">
        <v>45777</v>
      </c>
      <c r="G79" t="s">
        <v>332</v>
      </c>
      <c r="I79" t="s">
        <v>345</v>
      </c>
      <c r="J79" t="s">
        <v>335</v>
      </c>
      <c r="K79">
        <v>0</v>
      </c>
      <c r="AE79" t="s">
        <v>230</v>
      </c>
      <c r="AF79">
        <v>0</v>
      </c>
      <c r="AG79">
        <v>0</v>
      </c>
      <c r="AH79">
        <v>0</v>
      </c>
      <c r="AI79" t="s">
        <v>11634</v>
      </c>
      <c r="AL79" s="94">
        <v>462.6</v>
      </c>
      <c r="AM79" t="s">
        <v>11646</v>
      </c>
    </row>
    <row r="80" spans="1:39" x14ac:dyDescent="0.25">
      <c r="A80" t="s">
        <v>27</v>
      </c>
      <c r="B80">
        <v>2027</v>
      </c>
      <c r="C80" t="s">
        <v>381</v>
      </c>
      <c r="D80">
        <v>302</v>
      </c>
      <c r="E80">
        <v>45777</v>
      </c>
      <c r="G80" t="s">
        <v>332</v>
      </c>
      <c r="I80" t="s">
        <v>345</v>
      </c>
      <c r="J80" t="s">
        <v>335</v>
      </c>
      <c r="K80">
        <v>0</v>
      </c>
      <c r="AE80" t="s">
        <v>230</v>
      </c>
      <c r="AF80">
        <v>0</v>
      </c>
      <c r="AG80">
        <v>0</v>
      </c>
      <c r="AH80">
        <v>0</v>
      </c>
      <c r="AI80" t="s">
        <v>11634</v>
      </c>
      <c r="AL80" s="94">
        <v>30.2</v>
      </c>
      <c r="AM80" t="s">
        <v>11646</v>
      </c>
    </row>
    <row r="81" spans="1:39" x14ac:dyDescent="0.25">
      <c r="A81" t="s">
        <v>27</v>
      </c>
      <c r="B81">
        <v>2028</v>
      </c>
      <c r="C81" t="s">
        <v>382</v>
      </c>
      <c r="D81">
        <v>126</v>
      </c>
      <c r="E81">
        <v>45777</v>
      </c>
      <c r="G81" t="s">
        <v>332</v>
      </c>
      <c r="I81" t="s">
        <v>345</v>
      </c>
      <c r="K81">
        <v>0</v>
      </c>
      <c r="AE81" t="s">
        <v>230</v>
      </c>
      <c r="AF81">
        <v>0</v>
      </c>
      <c r="AG81">
        <v>0</v>
      </c>
      <c r="AH81">
        <v>0</v>
      </c>
      <c r="AI81" t="s">
        <v>11634</v>
      </c>
      <c r="AL81" s="94">
        <v>12.6</v>
      </c>
      <c r="AM81" t="s">
        <v>11646</v>
      </c>
    </row>
    <row r="82" spans="1:39" x14ac:dyDescent="0.25">
      <c r="A82" t="s">
        <v>27</v>
      </c>
      <c r="B82">
        <v>2030</v>
      </c>
      <c r="C82" t="s">
        <v>383</v>
      </c>
      <c r="D82">
        <v>3596</v>
      </c>
      <c r="E82">
        <v>45777</v>
      </c>
      <c r="G82" t="s">
        <v>332</v>
      </c>
      <c r="I82" t="s">
        <v>345</v>
      </c>
      <c r="J82" t="s">
        <v>384</v>
      </c>
      <c r="K82">
        <v>0</v>
      </c>
      <c r="AE82" t="s">
        <v>230</v>
      </c>
      <c r="AF82">
        <v>0</v>
      </c>
      <c r="AG82">
        <v>0</v>
      </c>
      <c r="AH82">
        <v>0</v>
      </c>
      <c r="AI82" t="s">
        <v>11634</v>
      </c>
      <c r="AL82" s="94">
        <v>359.6</v>
      </c>
      <c r="AM82" t="s">
        <v>11646</v>
      </c>
    </row>
    <row r="83" spans="1:39" x14ac:dyDescent="0.25">
      <c r="A83" t="s">
        <v>27</v>
      </c>
      <c r="B83">
        <v>2031</v>
      </c>
      <c r="C83" t="s">
        <v>385</v>
      </c>
      <c r="D83">
        <v>605</v>
      </c>
      <c r="E83">
        <v>45777</v>
      </c>
      <c r="G83" t="s">
        <v>332</v>
      </c>
      <c r="H83">
        <v>45784</v>
      </c>
      <c r="I83" t="s">
        <v>28</v>
      </c>
      <c r="K83">
        <v>0</v>
      </c>
      <c r="N83" t="s">
        <v>341</v>
      </c>
      <c r="P83" t="s">
        <v>341</v>
      </c>
      <c r="T83">
        <v>0</v>
      </c>
      <c r="U83">
        <v>0</v>
      </c>
      <c r="V83">
        <v>0</v>
      </c>
      <c r="W83">
        <v>0</v>
      </c>
      <c r="X83" t="s">
        <v>386</v>
      </c>
      <c r="Y83" t="s">
        <v>341</v>
      </c>
      <c r="Z83" t="s">
        <v>341</v>
      </c>
      <c r="AE83" t="s">
        <v>230</v>
      </c>
      <c r="AF83">
        <v>0</v>
      </c>
      <c r="AG83">
        <v>0</v>
      </c>
      <c r="AH83">
        <v>10</v>
      </c>
      <c r="AI83" t="s">
        <v>11632</v>
      </c>
      <c r="AL83" s="94">
        <v>60.5</v>
      </c>
      <c r="AM83" t="s">
        <v>11646</v>
      </c>
    </row>
    <row r="84" spans="1:39" x14ac:dyDescent="0.25">
      <c r="A84" t="s">
        <v>27</v>
      </c>
      <c r="B84">
        <v>2032</v>
      </c>
      <c r="C84" t="s">
        <v>387</v>
      </c>
      <c r="D84">
        <v>287</v>
      </c>
      <c r="E84">
        <v>45777</v>
      </c>
      <c r="G84" t="s">
        <v>332</v>
      </c>
      <c r="I84" t="s">
        <v>388</v>
      </c>
      <c r="K84">
        <v>0</v>
      </c>
      <c r="AE84" t="s">
        <v>230</v>
      </c>
      <c r="AF84">
        <v>0</v>
      </c>
      <c r="AG84">
        <v>0</v>
      </c>
      <c r="AH84">
        <v>0</v>
      </c>
      <c r="AI84" t="s">
        <v>11634</v>
      </c>
      <c r="AL84" s="94">
        <v>28.7</v>
      </c>
      <c r="AM84" t="s">
        <v>11646</v>
      </c>
    </row>
    <row r="85" spans="1:39" x14ac:dyDescent="0.25">
      <c r="A85" t="s">
        <v>27</v>
      </c>
      <c r="B85">
        <v>2033</v>
      </c>
      <c r="C85" t="s">
        <v>389</v>
      </c>
      <c r="D85">
        <v>2417</v>
      </c>
      <c r="E85">
        <v>45777</v>
      </c>
      <c r="G85" t="s">
        <v>332</v>
      </c>
      <c r="I85" t="s">
        <v>388</v>
      </c>
      <c r="K85">
        <v>0</v>
      </c>
      <c r="AE85" t="s">
        <v>230</v>
      </c>
      <c r="AF85">
        <v>0</v>
      </c>
      <c r="AG85">
        <v>0</v>
      </c>
      <c r="AH85">
        <v>0</v>
      </c>
      <c r="AI85" t="s">
        <v>11634</v>
      </c>
      <c r="AL85" s="94">
        <v>241.7</v>
      </c>
      <c r="AM85" t="s">
        <v>11646</v>
      </c>
    </row>
    <row r="86" spans="1:39" x14ac:dyDescent="0.25">
      <c r="A86" t="s">
        <v>27</v>
      </c>
      <c r="B86">
        <v>2034</v>
      </c>
      <c r="C86" t="s">
        <v>390</v>
      </c>
      <c r="D86">
        <v>1799</v>
      </c>
      <c r="E86">
        <v>45777</v>
      </c>
      <c r="G86" t="s">
        <v>332</v>
      </c>
      <c r="I86" t="s">
        <v>391</v>
      </c>
      <c r="K86">
        <v>0</v>
      </c>
      <c r="AE86" t="s">
        <v>230</v>
      </c>
      <c r="AF86">
        <v>0</v>
      </c>
      <c r="AG86">
        <v>0</v>
      </c>
      <c r="AH86">
        <v>0</v>
      </c>
      <c r="AI86" t="s">
        <v>11634</v>
      </c>
      <c r="AL86" s="94">
        <v>179.9</v>
      </c>
      <c r="AM86" t="s">
        <v>11646</v>
      </c>
    </row>
    <row r="87" spans="1:39" x14ac:dyDescent="0.25">
      <c r="A87" t="s">
        <v>27</v>
      </c>
      <c r="B87">
        <v>2035</v>
      </c>
      <c r="C87" t="s">
        <v>392</v>
      </c>
      <c r="D87">
        <v>2635</v>
      </c>
      <c r="E87">
        <v>45777</v>
      </c>
      <c r="G87" t="s">
        <v>332</v>
      </c>
      <c r="I87" t="s">
        <v>391</v>
      </c>
      <c r="K87">
        <v>0</v>
      </c>
      <c r="M87">
        <v>0.85</v>
      </c>
      <c r="N87" t="s">
        <v>341</v>
      </c>
      <c r="P87" t="s">
        <v>5764</v>
      </c>
      <c r="R87">
        <v>5000</v>
      </c>
      <c r="S87">
        <v>7000</v>
      </c>
      <c r="T87">
        <v>10</v>
      </c>
      <c r="U87">
        <v>100</v>
      </c>
      <c r="W87" t="s">
        <v>5764</v>
      </c>
      <c r="X87" t="s">
        <v>393</v>
      </c>
      <c r="Y87" t="s">
        <v>339</v>
      </c>
      <c r="Z87" t="s">
        <v>341</v>
      </c>
      <c r="AE87" t="s">
        <v>230</v>
      </c>
      <c r="AF87">
        <v>0.85</v>
      </c>
      <c r="AG87">
        <v>0</v>
      </c>
      <c r="AH87">
        <v>11</v>
      </c>
      <c r="AI87" t="s">
        <v>11632</v>
      </c>
      <c r="AJ87">
        <v>1.8975332068311195</v>
      </c>
      <c r="AK87">
        <v>2.6565464895635675</v>
      </c>
      <c r="AL87" s="94">
        <v>263.5</v>
      </c>
      <c r="AM87" t="s">
        <v>11646</v>
      </c>
    </row>
    <row r="88" spans="1:39" x14ac:dyDescent="0.25">
      <c r="A88" t="s">
        <v>27</v>
      </c>
      <c r="B88">
        <v>2036</v>
      </c>
      <c r="C88" t="s">
        <v>394</v>
      </c>
      <c r="D88">
        <v>85</v>
      </c>
      <c r="E88">
        <v>45777</v>
      </c>
      <c r="G88" t="s">
        <v>332</v>
      </c>
      <c r="H88">
        <v>45887</v>
      </c>
      <c r="I88" t="s">
        <v>348</v>
      </c>
      <c r="K88">
        <v>0</v>
      </c>
      <c r="X88" t="s">
        <v>395</v>
      </c>
      <c r="Y88" t="s">
        <v>341</v>
      </c>
      <c r="Z88" t="s">
        <v>341</v>
      </c>
      <c r="AE88" t="s">
        <v>230</v>
      </c>
      <c r="AF88">
        <v>0</v>
      </c>
      <c r="AG88">
        <v>0</v>
      </c>
      <c r="AH88">
        <v>3</v>
      </c>
      <c r="AI88" t="s">
        <v>11632</v>
      </c>
      <c r="AL88" s="94">
        <v>8.5</v>
      </c>
      <c r="AM88" t="s">
        <v>11646</v>
      </c>
    </row>
    <row r="89" spans="1:39" x14ac:dyDescent="0.25">
      <c r="A89" t="s">
        <v>27</v>
      </c>
      <c r="B89">
        <v>2037</v>
      </c>
      <c r="C89" t="s">
        <v>396</v>
      </c>
      <c r="D89">
        <v>30812</v>
      </c>
      <c r="E89">
        <v>45777</v>
      </c>
      <c r="G89" t="s">
        <v>332</v>
      </c>
      <c r="H89">
        <v>45792</v>
      </c>
      <c r="I89" t="s">
        <v>397</v>
      </c>
      <c r="J89" t="s">
        <v>398</v>
      </c>
      <c r="K89">
        <v>80</v>
      </c>
      <c r="M89">
        <v>0.5</v>
      </c>
      <c r="N89" t="s">
        <v>339</v>
      </c>
      <c r="O89">
        <v>45118</v>
      </c>
      <c r="P89" t="s">
        <v>341</v>
      </c>
      <c r="R89">
        <v>3000</v>
      </c>
      <c r="S89">
        <v>0</v>
      </c>
      <c r="T89">
        <v>0</v>
      </c>
      <c r="U89">
        <v>80</v>
      </c>
      <c r="V89">
        <v>0</v>
      </c>
      <c r="W89">
        <v>0</v>
      </c>
      <c r="X89" t="s">
        <v>25</v>
      </c>
      <c r="Y89" t="s">
        <v>399</v>
      </c>
      <c r="Z89" t="s">
        <v>339</v>
      </c>
      <c r="AE89" t="s">
        <v>230</v>
      </c>
      <c r="AF89">
        <v>0.5</v>
      </c>
      <c r="AG89">
        <v>40</v>
      </c>
      <c r="AH89">
        <v>14</v>
      </c>
      <c r="AI89" t="s">
        <v>11632</v>
      </c>
      <c r="AJ89">
        <v>9.736466311826561E-2</v>
      </c>
      <c r="AK89">
        <v>0</v>
      </c>
      <c r="AL89" s="94">
        <v>3081.2</v>
      </c>
      <c r="AM89" t="s">
        <v>11648</v>
      </c>
    </row>
    <row r="90" spans="1:39" x14ac:dyDescent="0.25">
      <c r="A90" t="s">
        <v>27</v>
      </c>
      <c r="B90">
        <v>2038</v>
      </c>
      <c r="C90" t="s">
        <v>400</v>
      </c>
      <c r="D90">
        <v>303</v>
      </c>
      <c r="E90">
        <v>45777</v>
      </c>
      <c r="G90" t="s">
        <v>332</v>
      </c>
      <c r="I90" t="s">
        <v>391</v>
      </c>
      <c r="K90">
        <v>0</v>
      </c>
      <c r="AE90" t="s">
        <v>230</v>
      </c>
      <c r="AF90">
        <v>0</v>
      </c>
      <c r="AG90">
        <v>0</v>
      </c>
      <c r="AH90">
        <v>0</v>
      </c>
      <c r="AI90" t="s">
        <v>11634</v>
      </c>
      <c r="AL90" s="94">
        <v>30.3</v>
      </c>
      <c r="AM90" t="s">
        <v>11646</v>
      </c>
    </row>
    <row r="91" spans="1:39" x14ac:dyDescent="0.25">
      <c r="A91" t="s">
        <v>27</v>
      </c>
      <c r="B91">
        <v>2039</v>
      </c>
      <c r="C91" t="s">
        <v>401</v>
      </c>
      <c r="D91">
        <v>1142</v>
      </c>
      <c r="E91">
        <v>45777</v>
      </c>
      <c r="G91" t="s">
        <v>332</v>
      </c>
      <c r="I91" t="s">
        <v>391</v>
      </c>
      <c r="K91">
        <v>0</v>
      </c>
      <c r="AE91" t="s">
        <v>230</v>
      </c>
      <c r="AF91">
        <v>0</v>
      </c>
      <c r="AG91">
        <v>0</v>
      </c>
      <c r="AH91">
        <v>0</v>
      </c>
      <c r="AI91" t="s">
        <v>11634</v>
      </c>
      <c r="AL91" s="94">
        <v>114.2</v>
      </c>
      <c r="AM91" t="s">
        <v>11646</v>
      </c>
    </row>
    <row r="92" spans="1:39" x14ac:dyDescent="0.25">
      <c r="A92" t="s">
        <v>27</v>
      </c>
      <c r="B92">
        <v>2040</v>
      </c>
      <c r="C92" t="s">
        <v>402</v>
      </c>
      <c r="D92">
        <v>593</v>
      </c>
      <c r="E92">
        <v>45777</v>
      </c>
      <c r="G92" t="s">
        <v>332</v>
      </c>
      <c r="I92" t="s">
        <v>391</v>
      </c>
      <c r="K92">
        <v>0</v>
      </c>
      <c r="AE92" t="s">
        <v>230</v>
      </c>
      <c r="AF92">
        <v>0</v>
      </c>
      <c r="AG92">
        <v>0</v>
      </c>
      <c r="AH92">
        <v>0</v>
      </c>
      <c r="AI92" t="s">
        <v>11634</v>
      </c>
      <c r="AL92" s="94">
        <v>59.3</v>
      </c>
      <c r="AM92" t="s">
        <v>11646</v>
      </c>
    </row>
    <row r="93" spans="1:39" x14ac:dyDescent="0.25">
      <c r="A93" t="s">
        <v>27</v>
      </c>
      <c r="B93">
        <v>2041</v>
      </c>
      <c r="C93" t="s">
        <v>403</v>
      </c>
      <c r="D93">
        <v>358</v>
      </c>
      <c r="E93">
        <v>45777</v>
      </c>
      <c r="G93" t="s">
        <v>332</v>
      </c>
      <c r="I93" t="s">
        <v>391</v>
      </c>
      <c r="K93">
        <v>0</v>
      </c>
      <c r="AE93" t="s">
        <v>230</v>
      </c>
      <c r="AF93">
        <v>0</v>
      </c>
      <c r="AG93">
        <v>0</v>
      </c>
      <c r="AH93">
        <v>0</v>
      </c>
      <c r="AI93" t="s">
        <v>11634</v>
      </c>
      <c r="AL93" s="94">
        <v>35.799999999999997</v>
      </c>
      <c r="AM93" t="s">
        <v>11646</v>
      </c>
    </row>
    <row r="94" spans="1:39" x14ac:dyDescent="0.25">
      <c r="A94" t="s">
        <v>27</v>
      </c>
      <c r="B94">
        <v>2042</v>
      </c>
      <c r="C94" t="s">
        <v>404</v>
      </c>
      <c r="D94">
        <v>922</v>
      </c>
      <c r="E94">
        <v>45777</v>
      </c>
      <c r="G94" t="s">
        <v>332</v>
      </c>
      <c r="I94" t="s">
        <v>391</v>
      </c>
      <c r="K94">
        <v>0</v>
      </c>
      <c r="AE94" t="s">
        <v>230</v>
      </c>
      <c r="AF94">
        <v>0</v>
      </c>
      <c r="AG94">
        <v>0</v>
      </c>
      <c r="AH94">
        <v>0</v>
      </c>
      <c r="AI94" t="s">
        <v>11634</v>
      </c>
      <c r="AL94" s="94">
        <v>92.2</v>
      </c>
      <c r="AM94" t="s">
        <v>11646</v>
      </c>
    </row>
    <row r="95" spans="1:39" x14ac:dyDescent="0.25">
      <c r="A95" t="s">
        <v>27</v>
      </c>
      <c r="B95">
        <v>2043</v>
      </c>
      <c r="C95" t="s">
        <v>405</v>
      </c>
      <c r="D95">
        <v>1305</v>
      </c>
      <c r="E95">
        <v>45777</v>
      </c>
      <c r="G95" t="s">
        <v>332</v>
      </c>
      <c r="I95" t="s">
        <v>391</v>
      </c>
      <c r="K95">
        <v>0</v>
      </c>
      <c r="S95">
        <v>2200</v>
      </c>
      <c r="T95">
        <v>13</v>
      </c>
      <c r="V95">
        <v>0</v>
      </c>
      <c r="X95" t="s">
        <v>406</v>
      </c>
      <c r="Y95" t="s">
        <v>350</v>
      </c>
      <c r="Z95" t="s">
        <v>350</v>
      </c>
      <c r="AE95" t="s">
        <v>230</v>
      </c>
      <c r="AF95">
        <v>0</v>
      </c>
      <c r="AG95">
        <v>0</v>
      </c>
      <c r="AH95">
        <v>6</v>
      </c>
      <c r="AI95" t="s">
        <v>11632</v>
      </c>
      <c r="AK95">
        <v>1.685823754789272</v>
      </c>
      <c r="AL95" s="94">
        <v>130.5</v>
      </c>
      <c r="AM95" t="s">
        <v>11646</v>
      </c>
    </row>
    <row r="96" spans="1:39" x14ac:dyDescent="0.25">
      <c r="A96" t="s">
        <v>27</v>
      </c>
      <c r="B96">
        <v>2044</v>
      </c>
      <c r="C96" t="s">
        <v>407</v>
      </c>
      <c r="D96">
        <v>1063</v>
      </c>
      <c r="E96">
        <v>45777</v>
      </c>
      <c r="G96" t="s">
        <v>332</v>
      </c>
      <c r="I96" t="s">
        <v>408</v>
      </c>
      <c r="K96">
        <v>0</v>
      </c>
      <c r="AE96" t="s">
        <v>230</v>
      </c>
      <c r="AF96">
        <v>0</v>
      </c>
      <c r="AG96">
        <v>0</v>
      </c>
      <c r="AH96">
        <v>0</v>
      </c>
      <c r="AI96" t="s">
        <v>11634</v>
      </c>
      <c r="AL96" s="94">
        <v>106.3</v>
      </c>
      <c r="AM96" t="s">
        <v>11646</v>
      </c>
    </row>
    <row r="97" spans="1:39" x14ac:dyDescent="0.25">
      <c r="A97" t="s">
        <v>27</v>
      </c>
      <c r="B97">
        <v>2045</v>
      </c>
      <c r="C97" t="s">
        <v>409</v>
      </c>
      <c r="D97">
        <v>4658</v>
      </c>
      <c r="E97">
        <v>45777</v>
      </c>
      <c r="G97" t="s">
        <v>332</v>
      </c>
      <c r="I97" t="s">
        <v>408</v>
      </c>
      <c r="K97">
        <v>0</v>
      </c>
      <c r="AE97" t="s">
        <v>230</v>
      </c>
      <c r="AF97">
        <v>0</v>
      </c>
      <c r="AG97">
        <v>0</v>
      </c>
      <c r="AH97">
        <v>0</v>
      </c>
      <c r="AI97" t="s">
        <v>11634</v>
      </c>
      <c r="AL97" s="94">
        <v>465.8</v>
      </c>
      <c r="AM97" t="s">
        <v>11646</v>
      </c>
    </row>
    <row r="98" spans="1:39" x14ac:dyDescent="0.25">
      <c r="A98" t="s">
        <v>27</v>
      </c>
      <c r="B98">
        <v>2046</v>
      </c>
      <c r="C98" t="s">
        <v>410</v>
      </c>
      <c r="D98">
        <v>1465</v>
      </c>
      <c r="E98">
        <v>45777</v>
      </c>
      <c r="G98" t="s">
        <v>332</v>
      </c>
      <c r="I98" t="s">
        <v>408</v>
      </c>
      <c r="K98">
        <v>0</v>
      </c>
      <c r="AE98" t="s">
        <v>230</v>
      </c>
      <c r="AF98">
        <v>0</v>
      </c>
      <c r="AG98">
        <v>0</v>
      </c>
      <c r="AH98">
        <v>0</v>
      </c>
      <c r="AI98" t="s">
        <v>11634</v>
      </c>
      <c r="AL98" s="94">
        <v>146.5</v>
      </c>
      <c r="AM98" t="s">
        <v>11646</v>
      </c>
    </row>
    <row r="99" spans="1:39" x14ac:dyDescent="0.25">
      <c r="A99" t="s">
        <v>27</v>
      </c>
      <c r="B99">
        <v>2047</v>
      </c>
      <c r="C99" t="s">
        <v>411</v>
      </c>
      <c r="D99">
        <v>116</v>
      </c>
      <c r="E99">
        <v>45777</v>
      </c>
      <c r="G99" t="s">
        <v>332</v>
      </c>
      <c r="I99" t="s">
        <v>408</v>
      </c>
      <c r="K99">
        <v>0</v>
      </c>
      <c r="AE99" t="s">
        <v>230</v>
      </c>
      <c r="AF99">
        <v>0</v>
      </c>
      <c r="AG99">
        <v>0</v>
      </c>
      <c r="AH99">
        <v>0</v>
      </c>
      <c r="AI99" t="s">
        <v>11634</v>
      </c>
      <c r="AL99" s="94">
        <v>11.6</v>
      </c>
      <c r="AM99" t="s">
        <v>11646</v>
      </c>
    </row>
    <row r="100" spans="1:39" x14ac:dyDescent="0.25">
      <c r="A100" t="s">
        <v>27</v>
      </c>
      <c r="B100">
        <v>2048</v>
      </c>
      <c r="C100" t="s">
        <v>412</v>
      </c>
      <c r="D100">
        <v>1387</v>
      </c>
      <c r="E100">
        <v>45777</v>
      </c>
      <c r="G100" t="s">
        <v>332</v>
      </c>
      <c r="I100" t="s">
        <v>413</v>
      </c>
      <c r="K100">
        <v>0</v>
      </c>
      <c r="M100">
        <v>0</v>
      </c>
      <c r="N100" t="s">
        <v>339</v>
      </c>
      <c r="O100">
        <v>2025</v>
      </c>
      <c r="P100" t="s">
        <v>341</v>
      </c>
      <c r="R100">
        <v>5000</v>
      </c>
      <c r="S100">
        <v>3000</v>
      </c>
      <c r="T100">
        <v>0</v>
      </c>
      <c r="U100">
        <v>0</v>
      </c>
      <c r="V100">
        <v>0</v>
      </c>
      <c r="W100">
        <v>5</v>
      </c>
      <c r="X100" t="s">
        <v>414</v>
      </c>
      <c r="Y100" t="s">
        <v>353</v>
      </c>
      <c r="Z100" t="s">
        <v>353</v>
      </c>
      <c r="AE100" t="s">
        <v>230</v>
      </c>
      <c r="AF100">
        <v>0</v>
      </c>
      <c r="AG100">
        <v>0</v>
      </c>
      <c r="AH100">
        <v>13</v>
      </c>
      <c r="AI100" t="s">
        <v>11632</v>
      </c>
      <c r="AJ100">
        <v>3.6049026676279738</v>
      </c>
      <c r="AK100">
        <v>2.1629416005767843</v>
      </c>
      <c r="AL100" s="94">
        <v>138.69999999999999</v>
      </c>
      <c r="AM100" t="s">
        <v>11646</v>
      </c>
    </row>
    <row r="101" spans="1:39" x14ac:dyDescent="0.25">
      <c r="A101" t="s">
        <v>27</v>
      </c>
      <c r="B101">
        <v>2049</v>
      </c>
      <c r="C101" t="s">
        <v>415</v>
      </c>
      <c r="D101">
        <v>785</v>
      </c>
      <c r="E101">
        <v>45777</v>
      </c>
      <c r="G101" t="s">
        <v>332</v>
      </c>
      <c r="H101">
        <v>45792</v>
      </c>
      <c r="I101" t="s">
        <v>416</v>
      </c>
      <c r="K101">
        <v>0</v>
      </c>
      <c r="N101" t="s">
        <v>339</v>
      </c>
      <c r="O101">
        <v>45099</v>
      </c>
      <c r="R101">
        <v>2500</v>
      </c>
      <c r="S101">
        <v>0</v>
      </c>
      <c r="T101">
        <v>0</v>
      </c>
      <c r="U101">
        <v>0</v>
      </c>
      <c r="V101">
        <v>0</v>
      </c>
      <c r="W101">
        <v>0</v>
      </c>
      <c r="X101" t="s">
        <v>414</v>
      </c>
      <c r="Y101" t="s">
        <v>414</v>
      </c>
      <c r="Z101" t="s">
        <v>341</v>
      </c>
      <c r="AE101" t="s">
        <v>230</v>
      </c>
      <c r="AF101">
        <v>0</v>
      </c>
      <c r="AG101">
        <v>0</v>
      </c>
      <c r="AH101">
        <v>11</v>
      </c>
      <c r="AI101" t="s">
        <v>11632</v>
      </c>
      <c r="AJ101">
        <v>3.1847133757961785</v>
      </c>
      <c r="AK101">
        <v>0</v>
      </c>
      <c r="AL101" s="94">
        <v>78.5</v>
      </c>
      <c r="AM101" t="s">
        <v>11646</v>
      </c>
    </row>
    <row r="102" spans="1:39" x14ac:dyDescent="0.25">
      <c r="A102" t="s">
        <v>27</v>
      </c>
      <c r="B102">
        <v>2050</v>
      </c>
      <c r="C102" t="s">
        <v>417</v>
      </c>
      <c r="D102">
        <v>81</v>
      </c>
      <c r="E102">
        <v>45777</v>
      </c>
      <c r="G102" t="s">
        <v>332</v>
      </c>
      <c r="I102" t="s">
        <v>408</v>
      </c>
      <c r="K102">
        <v>0</v>
      </c>
      <c r="X102" t="s">
        <v>414</v>
      </c>
      <c r="AE102" t="s">
        <v>230</v>
      </c>
      <c r="AF102">
        <v>0</v>
      </c>
      <c r="AG102">
        <v>0</v>
      </c>
      <c r="AH102">
        <v>1</v>
      </c>
      <c r="AI102" t="s">
        <v>11632</v>
      </c>
      <c r="AL102" s="94">
        <v>8.1</v>
      </c>
      <c r="AM102" t="s">
        <v>11646</v>
      </c>
    </row>
    <row r="103" spans="1:39" x14ac:dyDescent="0.25">
      <c r="A103" t="s">
        <v>27</v>
      </c>
      <c r="B103">
        <v>2051</v>
      </c>
      <c r="C103" t="s">
        <v>418</v>
      </c>
      <c r="D103">
        <v>2038</v>
      </c>
      <c r="E103">
        <v>45777</v>
      </c>
      <c r="G103" t="s">
        <v>332</v>
      </c>
      <c r="H103">
        <v>45792</v>
      </c>
      <c r="I103" t="s">
        <v>416</v>
      </c>
      <c r="K103">
        <v>50</v>
      </c>
      <c r="M103">
        <v>0.4</v>
      </c>
      <c r="P103" t="s">
        <v>339</v>
      </c>
      <c r="Q103">
        <v>18</v>
      </c>
      <c r="AE103" t="s">
        <v>230</v>
      </c>
      <c r="AF103">
        <v>0.4</v>
      </c>
      <c r="AG103">
        <v>20</v>
      </c>
      <c r="AH103">
        <v>4</v>
      </c>
      <c r="AI103" t="s">
        <v>11632</v>
      </c>
      <c r="AL103" s="94">
        <v>203.8</v>
      </c>
      <c r="AM103" t="s">
        <v>11647</v>
      </c>
    </row>
    <row r="104" spans="1:39" x14ac:dyDescent="0.25">
      <c r="A104" t="s">
        <v>27</v>
      </c>
      <c r="B104">
        <v>2052</v>
      </c>
      <c r="C104" t="s">
        <v>419</v>
      </c>
      <c r="D104">
        <v>668</v>
      </c>
      <c r="E104">
        <v>45777</v>
      </c>
      <c r="G104" t="s">
        <v>332</v>
      </c>
      <c r="I104" t="s">
        <v>408</v>
      </c>
      <c r="K104">
        <v>0</v>
      </c>
      <c r="AE104" t="s">
        <v>230</v>
      </c>
      <c r="AF104">
        <v>0</v>
      </c>
      <c r="AG104">
        <v>0</v>
      </c>
      <c r="AH104">
        <v>0</v>
      </c>
      <c r="AI104" t="s">
        <v>11634</v>
      </c>
      <c r="AL104" s="94">
        <v>66.8</v>
      </c>
      <c r="AM104" t="s">
        <v>11646</v>
      </c>
    </row>
    <row r="105" spans="1:39" x14ac:dyDescent="0.25">
      <c r="A105" t="s">
        <v>27</v>
      </c>
      <c r="B105">
        <v>2053</v>
      </c>
      <c r="C105" t="s">
        <v>420</v>
      </c>
      <c r="D105">
        <v>3395</v>
      </c>
      <c r="E105">
        <v>45783</v>
      </c>
      <c r="G105" t="s">
        <v>332</v>
      </c>
      <c r="I105" t="s">
        <v>408</v>
      </c>
      <c r="J105" t="s">
        <v>335</v>
      </c>
      <c r="K105">
        <v>0</v>
      </c>
      <c r="AE105" t="s">
        <v>230</v>
      </c>
      <c r="AF105">
        <v>0</v>
      </c>
      <c r="AG105">
        <v>0</v>
      </c>
      <c r="AH105">
        <v>0</v>
      </c>
      <c r="AI105" t="s">
        <v>11634</v>
      </c>
      <c r="AL105" s="94">
        <v>339.5</v>
      </c>
      <c r="AM105" t="s">
        <v>11646</v>
      </c>
    </row>
    <row r="106" spans="1:39" x14ac:dyDescent="0.25">
      <c r="A106" t="s">
        <v>27</v>
      </c>
      <c r="B106">
        <v>2054</v>
      </c>
      <c r="C106" t="s">
        <v>421</v>
      </c>
      <c r="D106">
        <v>533</v>
      </c>
      <c r="E106">
        <v>45783</v>
      </c>
      <c r="G106" t="s">
        <v>332</v>
      </c>
      <c r="H106">
        <v>45810</v>
      </c>
      <c r="I106" t="s">
        <v>348</v>
      </c>
      <c r="K106">
        <v>0</v>
      </c>
      <c r="X106" t="s">
        <v>422</v>
      </c>
      <c r="Y106" t="s">
        <v>350</v>
      </c>
      <c r="Z106" t="s">
        <v>350</v>
      </c>
      <c r="AE106" t="s">
        <v>230</v>
      </c>
      <c r="AF106">
        <v>0</v>
      </c>
      <c r="AG106">
        <v>0</v>
      </c>
      <c r="AH106">
        <v>4</v>
      </c>
      <c r="AI106" t="s">
        <v>11632</v>
      </c>
      <c r="AL106" s="94">
        <v>53.3</v>
      </c>
      <c r="AM106" t="s">
        <v>11646</v>
      </c>
    </row>
    <row r="107" spans="1:39" x14ac:dyDescent="0.25">
      <c r="A107" t="s">
        <v>27</v>
      </c>
      <c r="B107">
        <v>2055</v>
      </c>
      <c r="C107" t="s">
        <v>423</v>
      </c>
      <c r="D107">
        <v>1150</v>
      </c>
      <c r="E107">
        <v>45783</v>
      </c>
      <c r="G107" t="s">
        <v>332</v>
      </c>
      <c r="I107" t="s">
        <v>408</v>
      </c>
      <c r="K107">
        <v>0</v>
      </c>
      <c r="AE107" t="s">
        <v>230</v>
      </c>
      <c r="AF107">
        <v>0</v>
      </c>
      <c r="AG107">
        <v>0</v>
      </c>
      <c r="AH107">
        <v>0</v>
      </c>
      <c r="AI107" t="s">
        <v>11634</v>
      </c>
      <c r="AL107" s="94">
        <v>115</v>
      </c>
      <c r="AM107" t="s">
        <v>11646</v>
      </c>
    </row>
    <row r="108" spans="1:39" x14ac:dyDescent="0.25">
      <c r="A108" t="s">
        <v>27</v>
      </c>
      <c r="B108">
        <v>2056</v>
      </c>
      <c r="C108" t="s">
        <v>424</v>
      </c>
      <c r="D108">
        <v>1890</v>
      </c>
      <c r="E108">
        <v>45783</v>
      </c>
      <c r="G108" t="s">
        <v>332</v>
      </c>
      <c r="I108" t="s">
        <v>408</v>
      </c>
      <c r="K108">
        <v>0</v>
      </c>
      <c r="AE108" t="s">
        <v>230</v>
      </c>
      <c r="AF108">
        <v>0</v>
      </c>
      <c r="AG108">
        <v>0</v>
      </c>
      <c r="AH108">
        <v>0</v>
      </c>
      <c r="AI108" t="s">
        <v>11634</v>
      </c>
      <c r="AL108" s="94">
        <v>189</v>
      </c>
      <c r="AM108" t="s">
        <v>11646</v>
      </c>
    </row>
    <row r="109" spans="1:39" x14ac:dyDescent="0.25">
      <c r="A109" t="s">
        <v>27</v>
      </c>
      <c r="B109">
        <v>2057</v>
      </c>
      <c r="C109" t="s">
        <v>425</v>
      </c>
      <c r="D109">
        <v>2216</v>
      </c>
      <c r="E109">
        <v>45783</v>
      </c>
      <c r="G109" t="s">
        <v>332</v>
      </c>
      <c r="H109">
        <v>45784</v>
      </c>
      <c r="I109" t="s">
        <v>28</v>
      </c>
      <c r="K109">
        <v>11</v>
      </c>
      <c r="L109">
        <v>2023</v>
      </c>
      <c r="M109">
        <v>0.1</v>
      </c>
      <c r="N109" t="s">
        <v>339</v>
      </c>
      <c r="O109">
        <v>44988</v>
      </c>
      <c r="P109" t="s">
        <v>341</v>
      </c>
      <c r="Q109">
        <v>0</v>
      </c>
      <c r="R109">
        <v>4000</v>
      </c>
      <c r="T109">
        <v>3</v>
      </c>
      <c r="U109">
        <v>0</v>
      </c>
      <c r="V109">
        <v>0</v>
      </c>
      <c r="W109">
        <v>0</v>
      </c>
      <c r="X109" t="s">
        <v>386</v>
      </c>
      <c r="Y109" t="s">
        <v>339</v>
      </c>
      <c r="Z109" t="s">
        <v>341</v>
      </c>
      <c r="AE109" t="s">
        <v>230</v>
      </c>
      <c r="AF109">
        <v>0.1</v>
      </c>
      <c r="AG109">
        <v>1</v>
      </c>
      <c r="AH109">
        <v>15</v>
      </c>
      <c r="AI109" t="s">
        <v>11632</v>
      </c>
      <c r="AJ109">
        <v>1.8050541516245486</v>
      </c>
      <c r="AL109" s="94">
        <v>221.6</v>
      </c>
      <c r="AM109" t="s">
        <v>11648</v>
      </c>
    </row>
    <row r="110" spans="1:39" x14ac:dyDescent="0.25">
      <c r="A110" t="s">
        <v>27</v>
      </c>
      <c r="B110">
        <v>2058</v>
      </c>
      <c r="C110" t="s">
        <v>426</v>
      </c>
      <c r="D110">
        <v>339</v>
      </c>
      <c r="E110">
        <v>45783</v>
      </c>
      <c r="G110" t="s">
        <v>332</v>
      </c>
      <c r="I110" t="s">
        <v>28</v>
      </c>
      <c r="K110">
        <v>0</v>
      </c>
      <c r="N110" t="s">
        <v>350</v>
      </c>
      <c r="P110" t="s">
        <v>350</v>
      </c>
      <c r="S110">
        <v>785</v>
      </c>
      <c r="T110">
        <v>0</v>
      </c>
      <c r="U110">
        <v>0</v>
      </c>
      <c r="V110">
        <v>0</v>
      </c>
      <c r="W110">
        <v>0</v>
      </c>
      <c r="X110" t="s">
        <v>350</v>
      </c>
      <c r="Y110" t="s">
        <v>350</v>
      </c>
      <c r="Z110" t="s">
        <v>350</v>
      </c>
      <c r="AE110" t="s">
        <v>230</v>
      </c>
      <c r="AF110">
        <v>0</v>
      </c>
      <c r="AG110">
        <v>0</v>
      </c>
      <c r="AH110">
        <v>10</v>
      </c>
      <c r="AI110" t="s">
        <v>11632</v>
      </c>
      <c r="AK110">
        <v>2.3156342182890857</v>
      </c>
      <c r="AL110" s="94">
        <v>33.9</v>
      </c>
      <c r="AM110" t="s">
        <v>11646</v>
      </c>
    </row>
    <row r="111" spans="1:39" x14ac:dyDescent="0.25">
      <c r="A111" t="s">
        <v>27</v>
      </c>
      <c r="B111">
        <v>2060</v>
      </c>
      <c r="C111" t="s">
        <v>427</v>
      </c>
      <c r="D111">
        <v>1466</v>
      </c>
      <c r="E111">
        <v>45783</v>
      </c>
      <c r="G111" t="s">
        <v>332</v>
      </c>
      <c r="I111" t="s">
        <v>408</v>
      </c>
      <c r="K111">
        <v>0</v>
      </c>
      <c r="AE111" t="s">
        <v>230</v>
      </c>
      <c r="AF111">
        <v>0</v>
      </c>
      <c r="AG111">
        <v>0</v>
      </c>
      <c r="AH111">
        <v>0</v>
      </c>
      <c r="AI111" t="s">
        <v>11634</v>
      </c>
      <c r="AL111" s="94">
        <v>146.6</v>
      </c>
      <c r="AM111" t="s">
        <v>11646</v>
      </c>
    </row>
    <row r="112" spans="1:39" x14ac:dyDescent="0.25">
      <c r="A112" t="s">
        <v>27</v>
      </c>
      <c r="B112">
        <v>2059</v>
      </c>
      <c r="C112" t="s">
        <v>428</v>
      </c>
      <c r="D112">
        <v>328</v>
      </c>
      <c r="E112">
        <v>45783</v>
      </c>
      <c r="G112" t="s">
        <v>332</v>
      </c>
      <c r="I112" t="s">
        <v>28</v>
      </c>
      <c r="K112">
        <v>0</v>
      </c>
      <c r="AE112" t="s">
        <v>230</v>
      </c>
      <c r="AF112">
        <v>0</v>
      </c>
      <c r="AG112">
        <v>0</v>
      </c>
      <c r="AH112">
        <v>0</v>
      </c>
      <c r="AI112" t="s">
        <v>11634</v>
      </c>
      <c r="AL112" s="94">
        <v>32.799999999999997</v>
      </c>
      <c r="AM112" t="s">
        <v>11646</v>
      </c>
    </row>
    <row r="113" spans="1:39" x14ac:dyDescent="0.25">
      <c r="A113" t="s">
        <v>27</v>
      </c>
      <c r="B113">
        <v>2061</v>
      </c>
      <c r="C113" t="s">
        <v>429</v>
      </c>
      <c r="D113">
        <v>665</v>
      </c>
      <c r="E113">
        <v>45783</v>
      </c>
      <c r="G113" t="s">
        <v>332</v>
      </c>
      <c r="I113" t="s">
        <v>408</v>
      </c>
      <c r="K113">
        <v>0</v>
      </c>
      <c r="AE113" t="s">
        <v>230</v>
      </c>
      <c r="AF113">
        <v>0</v>
      </c>
      <c r="AG113">
        <v>0</v>
      </c>
      <c r="AH113">
        <v>0</v>
      </c>
      <c r="AI113" t="s">
        <v>11634</v>
      </c>
      <c r="AL113" s="94">
        <v>66.5</v>
      </c>
      <c r="AM113" t="s">
        <v>11646</v>
      </c>
    </row>
    <row r="114" spans="1:39" x14ac:dyDescent="0.25">
      <c r="A114" t="s">
        <v>27</v>
      </c>
      <c r="B114">
        <v>2062</v>
      </c>
      <c r="C114" t="s">
        <v>430</v>
      </c>
      <c r="D114">
        <v>392</v>
      </c>
      <c r="E114">
        <v>45783</v>
      </c>
      <c r="G114" t="s">
        <v>332</v>
      </c>
      <c r="H114">
        <v>45887</v>
      </c>
      <c r="I114" t="s">
        <v>24</v>
      </c>
      <c r="K114">
        <v>0</v>
      </c>
      <c r="AE114" t="s">
        <v>230</v>
      </c>
      <c r="AF114">
        <v>0</v>
      </c>
      <c r="AG114">
        <v>0</v>
      </c>
      <c r="AH114">
        <v>0</v>
      </c>
      <c r="AI114" t="s">
        <v>11634</v>
      </c>
      <c r="AL114" s="94">
        <v>39.200000000000003</v>
      </c>
      <c r="AM114" t="s">
        <v>11646</v>
      </c>
    </row>
    <row r="115" spans="1:39" x14ac:dyDescent="0.25">
      <c r="A115" t="s">
        <v>27</v>
      </c>
      <c r="B115">
        <v>2901</v>
      </c>
      <c r="C115" t="s">
        <v>431</v>
      </c>
      <c r="D115">
        <v>2692</v>
      </c>
      <c r="E115">
        <v>45783</v>
      </c>
      <c r="G115" t="s">
        <v>332</v>
      </c>
      <c r="I115" t="s">
        <v>408</v>
      </c>
      <c r="K115">
        <v>0</v>
      </c>
      <c r="AE115" t="s">
        <v>230</v>
      </c>
      <c r="AF115">
        <v>0</v>
      </c>
      <c r="AG115">
        <v>0</v>
      </c>
      <c r="AH115">
        <v>0</v>
      </c>
      <c r="AI115" t="s">
        <v>11634</v>
      </c>
      <c r="AL115" s="94">
        <v>269.2</v>
      </c>
      <c r="AM115" t="s">
        <v>11646</v>
      </c>
    </row>
    <row r="116" spans="1:39" x14ac:dyDescent="0.25">
      <c r="A116" t="s">
        <v>27</v>
      </c>
      <c r="B116">
        <v>2063</v>
      </c>
      <c r="C116" t="s">
        <v>432</v>
      </c>
      <c r="D116">
        <v>1553</v>
      </c>
      <c r="E116">
        <v>45783</v>
      </c>
      <c r="G116" t="s">
        <v>332</v>
      </c>
      <c r="I116" t="s">
        <v>408</v>
      </c>
      <c r="K116">
        <v>0</v>
      </c>
      <c r="AE116" t="s">
        <v>230</v>
      </c>
      <c r="AF116">
        <v>0</v>
      </c>
      <c r="AG116">
        <v>0</v>
      </c>
      <c r="AH116">
        <v>0</v>
      </c>
      <c r="AI116" t="s">
        <v>11634</v>
      </c>
      <c r="AL116" s="94">
        <v>155.30000000000001</v>
      </c>
      <c r="AM116" t="s">
        <v>11646</v>
      </c>
    </row>
    <row r="117" spans="1:39" x14ac:dyDescent="0.25">
      <c r="A117" t="s">
        <v>27</v>
      </c>
      <c r="B117">
        <v>2064</v>
      </c>
      <c r="C117" t="s">
        <v>433</v>
      </c>
      <c r="D117">
        <v>386</v>
      </c>
      <c r="E117">
        <v>45783</v>
      </c>
      <c r="G117" t="s">
        <v>332</v>
      </c>
      <c r="I117" t="s">
        <v>408</v>
      </c>
      <c r="K117">
        <v>35</v>
      </c>
      <c r="L117">
        <v>45833</v>
      </c>
      <c r="M117">
        <v>0.14000000000000001</v>
      </c>
      <c r="N117" t="s">
        <v>353</v>
      </c>
      <c r="O117">
        <v>45769</v>
      </c>
      <c r="P117" t="s">
        <v>353</v>
      </c>
      <c r="Q117">
        <v>2</v>
      </c>
      <c r="R117">
        <v>2674.78</v>
      </c>
      <c r="T117">
        <v>0</v>
      </c>
      <c r="U117">
        <v>7</v>
      </c>
      <c r="V117">
        <v>0</v>
      </c>
      <c r="W117">
        <v>1</v>
      </c>
      <c r="X117" t="s">
        <v>386</v>
      </c>
      <c r="Y117" t="s">
        <v>350</v>
      </c>
      <c r="Z117" t="s">
        <v>350</v>
      </c>
      <c r="AE117" t="s">
        <v>230</v>
      </c>
      <c r="AF117">
        <v>0.14000000000000001</v>
      </c>
      <c r="AG117">
        <v>5</v>
      </c>
      <c r="AH117">
        <v>15</v>
      </c>
      <c r="AI117" t="s">
        <v>11632</v>
      </c>
      <c r="AJ117">
        <v>6.9294818652849743</v>
      </c>
      <c r="AL117" s="94">
        <v>38.6</v>
      </c>
      <c r="AM117" t="s">
        <v>11647</v>
      </c>
    </row>
    <row r="118" spans="1:39" x14ac:dyDescent="0.25">
      <c r="A118" t="s">
        <v>27</v>
      </c>
      <c r="B118">
        <v>2065</v>
      </c>
      <c r="C118" t="s">
        <v>434</v>
      </c>
      <c r="D118">
        <v>467</v>
      </c>
      <c r="E118">
        <v>45783</v>
      </c>
      <c r="G118" t="s">
        <v>332</v>
      </c>
      <c r="I118" t="s">
        <v>408</v>
      </c>
      <c r="K118">
        <v>0</v>
      </c>
      <c r="AE118" t="s">
        <v>230</v>
      </c>
      <c r="AF118">
        <v>0</v>
      </c>
      <c r="AG118">
        <v>0</v>
      </c>
      <c r="AH118">
        <v>0</v>
      </c>
      <c r="AI118" t="s">
        <v>11634</v>
      </c>
      <c r="AL118" s="94">
        <v>46.7</v>
      </c>
      <c r="AM118" t="s">
        <v>11646</v>
      </c>
    </row>
    <row r="119" spans="1:39" x14ac:dyDescent="0.25">
      <c r="A119" t="s">
        <v>27</v>
      </c>
      <c r="B119">
        <v>2066</v>
      </c>
      <c r="C119" t="s">
        <v>435</v>
      </c>
      <c r="D119">
        <v>221</v>
      </c>
      <c r="E119">
        <v>45783</v>
      </c>
      <c r="G119" t="s">
        <v>332</v>
      </c>
      <c r="I119" t="s">
        <v>408</v>
      </c>
      <c r="K119">
        <v>0</v>
      </c>
      <c r="AE119" t="s">
        <v>230</v>
      </c>
      <c r="AF119">
        <v>0</v>
      </c>
      <c r="AG119">
        <v>0</v>
      </c>
      <c r="AH119">
        <v>0</v>
      </c>
      <c r="AI119" t="s">
        <v>11634</v>
      </c>
      <c r="AL119" s="94">
        <v>22.1</v>
      </c>
      <c r="AM119" t="s">
        <v>11646</v>
      </c>
    </row>
    <row r="120" spans="1:39" x14ac:dyDescent="0.25">
      <c r="A120" t="s">
        <v>27</v>
      </c>
      <c r="B120">
        <v>2067</v>
      </c>
      <c r="C120" t="s">
        <v>436</v>
      </c>
      <c r="D120">
        <v>1353</v>
      </c>
      <c r="E120">
        <v>45783</v>
      </c>
      <c r="G120" t="s">
        <v>332</v>
      </c>
      <c r="I120" t="s">
        <v>408</v>
      </c>
      <c r="K120">
        <v>280</v>
      </c>
      <c r="L120" t="s">
        <v>437</v>
      </c>
      <c r="M120">
        <v>0.65</v>
      </c>
      <c r="N120" t="s">
        <v>339</v>
      </c>
      <c r="O120">
        <v>45509</v>
      </c>
      <c r="P120" t="s">
        <v>341</v>
      </c>
      <c r="Q120">
        <v>0</v>
      </c>
      <c r="R120">
        <v>10000</v>
      </c>
      <c r="S120">
        <v>2500</v>
      </c>
      <c r="T120">
        <v>1</v>
      </c>
      <c r="U120">
        <v>0</v>
      </c>
      <c r="V120">
        <v>0</v>
      </c>
      <c r="W120">
        <v>2</v>
      </c>
      <c r="X120" t="s">
        <v>438</v>
      </c>
      <c r="Y120" t="s">
        <v>341</v>
      </c>
      <c r="Z120" t="s">
        <v>341</v>
      </c>
      <c r="AE120" t="s">
        <v>230</v>
      </c>
      <c r="AF120">
        <v>0.65</v>
      </c>
      <c r="AG120">
        <v>182</v>
      </c>
      <c r="AH120">
        <v>16</v>
      </c>
      <c r="AI120" t="s">
        <v>11631</v>
      </c>
      <c r="AJ120">
        <v>7.390983000739098</v>
      </c>
      <c r="AK120">
        <v>1.8477457501847745</v>
      </c>
      <c r="AL120" s="94">
        <v>135.30000000000001</v>
      </c>
      <c r="AM120" t="s">
        <v>11839</v>
      </c>
    </row>
    <row r="121" spans="1:39" x14ac:dyDescent="0.25">
      <c r="A121" t="s">
        <v>27</v>
      </c>
      <c r="B121">
        <v>2068</v>
      </c>
      <c r="C121" t="s">
        <v>439</v>
      </c>
      <c r="D121">
        <v>393</v>
      </c>
      <c r="E121">
        <v>45783</v>
      </c>
      <c r="G121" t="s">
        <v>332</v>
      </c>
      <c r="I121" t="s">
        <v>408</v>
      </c>
      <c r="K121">
        <v>0</v>
      </c>
      <c r="AE121" t="s">
        <v>230</v>
      </c>
      <c r="AF121">
        <v>0</v>
      </c>
      <c r="AG121">
        <v>0</v>
      </c>
      <c r="AH121">
        <v>0</v>
      </c>
      <c r="AI121" t="s">
        <v>11634</v>
      </c>
      <c r="AL121" s="94">
        <v>39.299999999999997</v>
      </c>
      <c r="AM121" t="s">
        <v>11646</v>
      </c>
    </row>
    <row r="122" spans="1:39" x14ac:dyDescent="0.25">
      <c r="A122" t="s">
        <v>27</v>
      </c>
      <c r="B122">
        <v>2069</v>
      </c>
      <c r="C122" t="s">
        <v>440</v>
      </c>
      <c r="D122">
        <v>15610</v>
      </c>
      <c r="E122">
        <v>45783</v>
      </c>
      <c r="G122" t="s">
        <v>332</v>
      </c>
      <c r="H122">
        <v>45806</v>
      </c>
      <c r="I122" t="s">
        <v>416</v>
      </c>
      <c r="K122">
        <v>0</v>
      </c>
      <c r="N122" t="s">
        <v>353</v>
      </c>
      <c r="O122">
        <v>45090</v>
      </c>
      <c r="P122" t="s">
        <v>353</v>
      </c>
      <c r="X122" t="s">
        <v>441</v>
      </c>
      <c r="AE122" t="s">
        <v>230</v>
      </c>
      <c r="AF122">
        <v>0</v>
      </c>
      <c r="AG122">
        <v>0</v>
      </c>
      <c r="AH122">
        <v>4</v>
      </c>
      <c r="AI122" t="s">
        <v>11632</v>
      </c>
      <c r="AL122" s="94">
        <v>1561</v>
      </c>
      <c r="AM122" t="s">
        <v>11646</v>
      </c>
    </row>
    <row r="123" spans="1:39" x14ac:dyDescent="0.25">
      <c r="A123" t="s">
        <v>27</v>
      </c>
      <c r="B123">
        <v>2070</v>
      </c>
      <c r="C123" t="s">
        <v>442</v>
      </c>
      <c r="D123">
        <v>442</v>
      </c>
      <c r="E123">
        <v>45783</v>
      </c>
      <c r="G123" t="s">
        <v>332</v>
      </c>
      <c r="H123">
        <v>45811</v>
      </c>
      <c r="I123" t="s">
        <v>348</v>
      </c>
      <c r="K123">
        <v>0</v>
      </c>
      <c r="N123" t="s">
        <v>341</v>
      </c>
      <c r="P123" t="s">
        <v>341</v>
      </c>
      <c r="T123">
        <v>0</v>
      </c>
      <c r="U123">
        <v>0</v>
      </c>
      <c r="V123">
        <v>0</v>
      </c>
      <c r="W123">
        <v>0</v>
      </c>
      <c r="X123" t="s">
        <v>443</v>
      </c>
      <c r="Y123" t="s">
        <v>341</v>
      </c>
      <c r="Z123" t="s">
        <v>341</v>
      </c>
      <c r="AE123" t="s">
        <v>230</v>
      </c>
      <c r="AF123">
        <v>0</v>
      </c>
      <c r="AG123">
        <v>0</v>
      </c>
      <c r="AH123">
        <v>10</v>
      </c>
      <c r="AI123" t="s">
        <v>11632</v>
      </c>
      <c r="AL123" s="94">
        <v>44.2</v>
      </c>
      <c r="AM123" t="s">
        <v>11646</v>
      </c>
    </row>
    <row r="124" spans="1:39" x14ac:dyDescent="0.25">
      <c r="A124" t="s">
        <v>27</v>
      </c>
      <c r="B124">
        <v>2071</v>
      </c>
      <c r="C124" t="s">
        <v>444</v>
      </c>
      <c r="D124">
        <v>1185</v>
      </c>
      <c r="E124">
        <v>45783</v>
      </c>
      <c r="G124" t="s">
        <v>332</v>
      </c>
      <c r="H124">
        <v>45792</v>
      </c>
      <c r="I124" t="s">
        <v>416</v>
      </c>
      <c r="J124" t="s">
        <v>445</v>
      </c>
      <c r="K124">
        <v>18</v>
      </c>
      <c r="L124">
        <v>2024</v>
      </c>
      <c r="R124">
        <v>4799.74</v>
      </c>
      <c r="X124" t="s">
        <v>446</v>
      </c>
      <c r="AE124" t="s">
        <v>230</v>
      </c>
      <c r="AF124">
        <v>0</v>
      </c>
      <c r="AG124">
        <v>0</v>
      </c>
      <c r="AH124">
        <v>4</v>
      </c>
      <c r="AI124" t="s">
        <v>11632</v>
      </c>
      <c r="AJ124">
        <v>4.0504135021097047</v>
      </c>
      <c r="AL124" s="94">
        <v>118.5</v>
      </c>
      <c r="AM124" t="s">
        <v>11647</v>
      </c>
    </row>
    <row r="125" spans="1:39" x14ac:dyDescent="0.25">
      <c r="A125" t="s">
        <v>27</v>
      </c>
      <c r="B125">
        <v>2072</v>
      </c>
      <c r="C125" t="s">
        <v>447</v>
      </c>
      <c r="D125">
        <v>1662</v>
      </c>
      <c r="E125">
        <v>45783</v>
      </c>
      <c r="G125" t="s">
        <v>332</v>
      </c>
      <c r="I125" t="s">
        <v>408</v>
      </c>
      <c r="K125">
        <v>0</v>
      </c>
      <c r="AE125" t="s">
        <v>230</v>
      </c>
      <c r="AF125">
        <v>0</v>
      </c>
      <c r="AG125">
        <v>0</v>
      </c>
      <c r="AH125">
        <v>0</v>
      </c>
      <c r="AI125" t="s">
        <v>11634</v>
      </c>
      <c r="AL125" s="94">
        <v>166.2</v>
      </c>
      <c r="AM125" t="s">
        <v>11646</v>
      </c>
    </row>
    <row r="126" spans="1:39" x14ac:dyDescent="0.25">
      <c r="A126" t="s">
        <v>27</v>
      </c>
      <c r="B126">
        <v>2073</v>
      </c>
      <c r="C126" t="s">
        <v>448</v>
      </c>
      <c r="D126">
        <v>6117</v>
      </c>
      <c r="E126">
        <v>45783</v>
      </c>
      <c r="G126" t="s">
        <v>332</v>
      </c>
      <c r="I126" t="s">
        <v>408</v>
      </c>
      <c r="K126">
        <v>0</v>
      </c>
      <c r="AE126" t="s">
        <v>230</v>
      </c>
      <c r="AF126">
        <v>0</v>
      </c>
      <c r="AG126">
        <v>0</v>
      </c>
      <c r="AH126">
        <v>0</v>
      </c>
      <c r="AI126" t="s">
        <v>11634</v>
      </c>
      <c r="AL126" s="94">
        <v>611.70000000000005</v>
      </c>
      <c r="AM126" t="s">
        <v>11646</v>
      </c>
    </row>
    <row r="127" spans="1:39" x14ac:dyDescent="0.25">
      <c r="A127" t="s">
        <v>27</v>
      </c>
      <c r="B127">
        <v>2074</v>
      </c>
      <c r="C127" t="s">
        <v>449</v>
      </c>
      <c r="D127">
        <v>7947</v>
      </c>
      <c r="E127">
        <v>45783</v>
      </c>
      <c r="G127" t="s">
        <v>332</v>
      </c>
      <c r="I127" t="s">
        <v>450</v>
      </c>
      <c r="K127">
        <v>0</v>
      </c>
      <c r="AE127" t="s">
        <v>230</v>
      </c>
      <c r="AF127">
        <v>0</v>
      </c>
      <c r="AG127">
        <v>0</v>
      </c>
      <c r="AH127">
        <v>0</v>
      </c>
      <c r="AI127" t="s">
        <v>11634</v>
      </c>
      <c r="AL127" s="94">
        <v>794.7</v>
      </c>
      <c r="AM127" t="s">
        <v>11646</v>
      </c>
    </row>
    <row r="128" spans="1:39" x14ac:dyDescent="0.25">
      <c r="A128" t="s">
        <v>27</v>
      </c>
      <c r="B128">
        <v>2075</v>
      </c>
      <c r="C128" t="s">
        <v>451</v>
      </c>
      <c r="D128">
        <v>1961</v>
      </c>
      <c r="E128">
        <v>45783</v>
      </c>
      <c r="G128" t="s">
        <v>332</v>
      </c>
      <c r="I128" t="s">
        <v>450</v>
      </c>
      <c r="K128">
        <v>0</v>
      </c>
      <c r="X128" t="s">
        <v>406</v>
      </c>
      <c r="AE128" t="s">
        <v>230</v>
      </c>
      <c r="AF128">
        <v>0</v>
      </c>
      <c r="AG128">
        <v>0</v>
      </c>
      <c r="AH128">
        <v>1</v>
      </c>
      <c r="AI128" t="s">
        <v>11632</v>
      </c>
      <c r="AL128" s="94">
        <v>196.1</v>
      </c>
      <c r="AM128" t="s">
        <v>11646</v>
      </c>
    </row>
    <row r="129" spans="1:39" x14ac:dyDescent="0.25">
      <c r="A129" t="s">
        <v>27</v>
      </c>
      <c r="B129">
        <v>2076</v>
      </c>
      <c r="C129" t="s">
        <v>452</v>
      </c>
      <c r="D129">
        <v>320</v>
      </c>
      <c r="E129">
        <v>45783</v>
      </c>
      <c r="G129" t="s">
        <v>332</v>
      </c>
      <c r="I129" t="s">
        <v>450</v>
      </c>
      <c r="K129">
        <v>0</v>
      </c>
      <c r="AE129" t="s">
        <v>230</v>
      </c>
      <c r="AF129">
        <v>0</v>
      </c>
      <c r="AG129">
        <v>0</v>
      </c>
      <c r="AH129">
        <v>0</v>
      </c>
      <c r="AI129" t="s">
        <v>11634</v>
      </c>
      <c r="AL129" s="94">
        <v>32</v>
      </c>
      <c r="AM129" t="s">
        <v>11646</v>
      </c>
    </row>
    <row r="130" spans="1:39" x14ac:dyDescent="0.25">
      <c r="A130" t="s">
        <v>27</v>
      </c>
      <c r="B130">
        <v>2077</v>
      </c>
      <c r="C130" t="s">
        <v>453</v>
      </c>
      <c r="D130">
        <v>55</v>
      </c>
      <c r="E130">
        <v>45783</v>
      </c>
      <c r="G130" t="s">
        <v>332</v>
      </c>
      <c r="I130" t="s">
        <v>450</v>
      </c>
      <c r="J130" t="s">
        <v>454</v>
      </c>
      <c r="K130">
        <v>0</v>
      </c>
      <c r="AE130" t="s">
        <v>230</v>
      </c>
      <c r="AF130">
        <v>0</v>
      </c>
      <c r="AG130">
        <v>0</v>
      </c>
      <c r="AH130">
        <v>0</v>
      </c>
      <c r="AI130" t="s">
        <v>11634</v>
      </c>
      <c r="AL130" s="94">
        <v>5.5</v>
      </c>
      <c r="AM130" t="s">
        <v>11646</v>
      </c>
    </row>
    <row r="131" spans="1:39" x14ac:dyDescent="0.25">
      <c r="A131" t="s">
        <v>27</v>
      </c>
      <c r="B131">
        <v>2078</v>
      </c>
      <c r="C131" t="s">
        <v>455</v>
      </c>
      <c r="D131">
        <v>1128</v>
      </c>
      <c r="E131">
        <v>45783</v>
      </c>
      <c r="G131" t="s">
        <v>332</v>
      </c>
      <c r="I131" t="s">
        <v>450</v>
      </c>
      <c r="K131">
        <v>0</v>
      </c>
      <c r="AE131" t="s">
        <v>230</v>
      </c>
      <c r="AF131">
        <v>0</v>
      </c>
      <c r="AG131">
        <v>0</v>
      </c>
      <c r="AH131">
        <v>0</v>
      </c>
      <c r="AI131" t="s">
        <v>11634</v>
      </c>
      <c r="AL131" s="94">
        <v>112.8</v>
      </c>
      <c r="AM131" t="s">
        <v>11646</v>
      </c>
    </row>
    <row r="132" spans="1:39" x14ac:dyDescent="0.25">
      <c r="A132" t="s">
        <v>27</v>
      </c>
      <c r="B132">
        <v>2079</v>
      </c>
      <c r="C132" t="s">
        <v>456</v>
      </c>
      <c r="D132">
        <v>3973</v>
      </c>
      <c r="E132">
        <v>45783</v>
      </c>
      <c r="G132" t="s">
        <v>332</v>
      </c>
      <c r="I132" t="s">
        <v>450</v>
      </c>
      <c r="K132">
        <v>0</v>
      </c>
      <c r="AE132" t="s">
        <v>230</v>
      </c>
      <c r="AF132">
        <v>0</v>
      </c>
      <c r="AG132">
        <v>0</v>
      </c>
      <c r="AH132">
        <v>0</v>
      </c>
      <c r="AI132" t="s">
        <v>11634</v>
      </c>
      <c r="AL132" s="94">
        <v>397.3</v>
      </c>
      <c r="AM132" t="s">
        <v>11646</v>
      </c>
    </row>
    <row r="133" spans="1:39" x14ac:dyDescent="0.25">
      <c r="A133" t="s">
        <v>27</v>
      </c>
      <c r="B133">
        <v>2080</v>
      </c>
      <c r="C133" t="s">
        <v>457</v>
      </c>
      <c r="D133">
        <v>562</v>
      </c>
      <c r="E133">
        <v>45783</v>
      </c>
      <c r="G133" t="s">
        <v>332</v>
      </c>
      <c r="I133" t="s">
        <v>450</v>
      </c>
      <c r="K133">
        <v>0</v>
      </c>
      <c r="AE133" t="s">
        <v>230</v>
      </c>
      <c r="AF133">
        <v>0</v>
      </c>
      <c r="AG133">
        <v>0</v>
      </c>
      <c r="AH133">
        <v>0</v>
      </c>
      <c r="AI133" t="s">
        <v>11634</v>
      </c>
      <c r="AL133" s="94">
        <v>56.2</v>
      </c>
      <c r="AM133" t="s">
        <v>11646</v>
      </c>
    </row>
    <row r="134" spans="1:39" x14ac:dyDescent="0.25">
      <c r="A134" t="s">
        <v>27</v>
      </c>
      <c r="B134">
        <v>2081</v>
      </c>
      <c r="C134" t="s">
        <v>458</v>
      </c>
      <c r="D134">
        <v>25262</v>
      </c>
      <c r="E134">
        <v>45783</v>
      </c>
      <c r="G134" t="s">
        <v>332</v>
      </c>
      <c r="H134">
        <v>45791</v>
      </c>
      <c r="I134" t="s">
        <v>28</v>
      </c>
      <c r="K134">
        <v>300</v>
      </c>
      <c r="L134">
        <v>2024</v>
      </c>
      <c r="M134">
        <v>0.4</v>
      </c>
      <c r="N134" t="s">
        <v>339</v>
      </c>
      <c r="O134">
        <v>44957</v>
      </c>
      <c r="P134" t="s">
        <v>341</v>
      </c>
      <c r="Q134">
        <v>0</v>
      </c>
      <c r="R134">
        <v>12000</v>
      </c>
      <c r="T134">
        <v>15</v>
      </c>
      <c r="U134">
        <v>15</v>
      </c>
      <c r="V134">
        <v>7</v>
      </c>
      <c r="W134">
        <v>8</v>
      </c>
      <c r="X134" t="s">
        <v>459</v>
      </c>
      <c r="Y134" t="s">
        <v>339</v>
      </c>
      <c r="Z134" t="s">
        <v>339</v>
      </c>
      <c r="AE134" t="s">
        <v>230</v>
      </c>
      <c r="AF134">
        <v>0.4</v>
      </c>
      <c r="AG134">
        <v>120</v>
      </c>
      <c r="AH134">
        <v>15</v>
      </c>
      <c r="AI134" t="s">
        <v>11632</v>
      </c>
      <c r="AJ134">
        <v>0.47502177183120892</v>
      </c>
      <c r="AL134" s="94">
        <v>2526.1999999999998</v>
      </c>
      <c r="AM134" t="s">
        <v>11647</v>
      </c>
    </row>
    <row r="135" spans="1:39" x14ac:dyDescent="0.25">
      <c r="A135" t="s">
        <v>27</v>
      </c>
      <c r="B135">
        <v>2082</v>
      </c>
      <c r="C135" t="s">
        <v>460</v>
      </c>
      <c r="D135">
        <v>113</v>
      </c>
      <c r="E135">
        <v>45783</v>
      </c>
      <c r="G135" t="s">
        <v>332</v>
      </c>
      <c r="I135" t="s">
        <v>450</v>
      </c>
      <c r="K135">
        <v>0</v>
      </c>
      <c r="AE135" t="s">
        <v>230</v>
      </c>
      <c r="AF135">
        <v>0</v>
      </c>
      <c r="AG135">
        <v>0</v>
      </c>
      <c r="AH135">
        <v>0</v>
      </c>
      <c r="AI135" t="s">
        <v>11634</v>
      </c>
      <c r="AL135" s="94">
        <v>11.3</v>
      </c>
      <c r="AM135" t="s">
        <v>11646</v>
      </c>
    </row>
    <row r="136" spans="1:39" x14ac:dyDescent="0.25">
      <c r="A136" t="s">
        <v>27</v>
      </c>
      <c r="B136">
        <v>2083</v>
      </c>
      <c r="C136" t="s">
        <v>461</v>
      </c>
      <c r="D136">
        <v>201</v>
      </c>
      <c r="E136">
        <v>45783</v>
      </c>
      <c r="G136" t="s">
        <v>332</v>
      </c>
      <c r="I136" t="s">
        <v>450</v>
      </c>
      <c r="K136">
        <v>0</v>
      </c>
      <c r="AE136" t="s">
        <v>230</v>
      </c>
      <c r="AF136">
        <v>0</v>
      </c>
      <c r="AG136">
        <v>0</v>
      </c>
      <c r="AH136">
        <v>0</v>
      </c>
      <c r="AI136" t="s">
        <v>11634</v>
      </c>
      <c r="AL136" s="94">
        <v>20.100000000000001</v>
      </c>
      <c r="AM136" t="s">
        <v>11646</v>
      </c>
    </row>
    <row r="137" spans="1:39" x14ac:dyDescent="0.25">
      <c r="A137" t="s">
        <v>27</v>
      </c>
      <c r="B137">
        <v>2084</v>
      </c>
      <c r="C137" t="s">
        <v>462</v>
      </c>
      <c r="D137">
        <v>310</v>
      </c>
      <c r="E137">
        <v>45783</v>
      </c>
      <c r="G137" t="s">
        <v>332</v>
      </c>
      <c r="I137" t="s">
        <v>450</v>
      </c>
      <c r="K137">
        <v>0</v>
      </c>
      <c r="AE137" t="s">
        <v>230</v>
      </c>
      <c r="AF137">
        <v>0</v>
      </c>
      <c r="AG137">
        <v>0</v>
      </c>
      <c r="AH137">
        <v>0</v>
      </c>
      <c r="AI137" t="s">
        <v>11634</v>
      </c>
      <c r="AL137" s="94">
        <v>31</v>
      </c>
      <c r="AM137" t="s">
        <v>11646</v>
      </c>
    </row>
    <row r="138" spans="1:39" x14ac:dyDescent="0.25">
      <c r="A138" t="s">
        <v>27</v>
      </c>
      <c r="B138">
        <v>2085</v>
      </c>
      <c r="C138" t="s">
        <v>463</v>
      </c>
      <c r="D138">
        <v>305</v>
      </c>
      <c r="E138">
        <v>45783</v>
      </c>
      <c r="G138" t="s">
        <v>332</v>
      </c>
      <c r="I138" t="s">
        <v>450</v>
      </c>
      <c r="K138">
        <v>0</v>
      </c>
      <c r="AE138" t="s">
        <v>230</v>
      </c>
      <c r="AF138">
        <v>0</v>
      </c>
      <c r="AG138">
        <v>0</v>
      </c>
      <c r="AH138">
        <v>0</v>
      </c>
      <c r="AI138" t="s">
        <v>11634</v>
      </c>
      <c r="AL138" s="94">
        <v>30.5</v>
      </c>
      <c r="AM138" t="s">
        <v>11646</v>
      </c>
    </row>
    <row r="139" spans="1:39" x14ac:dyDescent="0.25">
      <c r="A139" t="s">
        <v>27</v>
      </c>
      <c r="B139">
        <v>2086</v>
      </c>
      <c r="C139" t="s">
        <v>464</v>
      </c>
      <c r="D139">
        <v>2509</v>
      </c>
      <c r="E139">
        <v>45783</v>
      </c>
      <c r="G139" t="s">
        <v>332</v>
      </c>
      <c r="I139" t="s">
        <v>408</v>
      </c>
      <c r="K139">
        <v>0</v>
      </c>
      <c r="AE139" t="s">
        <v>230</v>
      </c>
      <c r="AF139">
        <v>0</v>
      </c>
      <c r="AG139">
        <v>0</v>
      </c>
      <c r="AH139">
        <v>0</v>
      </c>
      <c r="AI139" t="s">
        <v>11634</v>
      </c>
      <c r="AL139" s="94">
        <v>250.9</v>
      </c>
      <c r="AM139" t="s">
        <v>11646</v>
      </c>
    </row>
    <row r="140" spans="1:39" x14ac:dyDescent="0.25">
      <c r="A140" t="s">
        <v>29</v>
      </c>
      <c r="B140">
        <v>3002</v>
      </c>
      <c r="C140" t="s">
        <v>465</v>
      </c>
      <c r="D140">
        <v>5107</v>
      </c>
      <c r="E140">
        <v>45768</v>
      </c>
      <c r="G140" t="s">
        <v>466</v>
      </c>
      <c r="K140">
        <v>0</v>
      </c>
      <c r="AE140" t="s">
        <v>231</v>
      </c>
      <c r="AF140">
        <v>0</v>
      </c>
      <c r="AG140">
        <v>0</v>
      </c>
      <c r="AH140">
        <v>0</v>
      </c>
      <c r="AI140" t="s">
        <v>11634</v>
      </c>
      <c r="AL140" s="94">
        <v>510.7</v>
      </c>
      <c r="AM140" t="s">
        <v>11646</v>
      </c>
    </row>
    <row r="141" spans="1:39" x14ac:dyDescent="0.25">
      <c r="A141" t="s">
        <v>29</v>
      </c>
      <c r="B141">
        <v>3003</v>
      </c>
      <c r="C141" t="s">
        <v>467</v>
      </c>
      <c r="D141">
        <v>610</v>
      </c>
      <c r="E141">
        <v>45768</v>
      </c>
      <c r="G141" t="s">
        <v>466</v>
      </c>
      <c r="K141">
        <v>0</v>
      </c>
      <c r="AE141" t="s">
        <v>231</v>
      </c>
      <c r="AF141">
        <v>0</v>
      </c>
      <c r="AG141">
        <v>0</v>
      </c>
      <c r="AH141">
        <v>0</v>
      </c>
      <c r="AI141" t="s">
        <v>11634</v>
      </c>
      <c r="AL141" s="94">
        <v>61</v>
      </c>
      <c r="AM141" t="s">
        <v>11646</v>
      </c>
    </row>
    <row r="142" spans="1:39" x14ac:dyDescent="0.25">
      <c r="A142" t="s">
        <v>29</v>
      </c>
      <c r="B142">
        <v>3004</v>
      </c>
      <c r="C142" t="s">
        <v>468</v>
      </c>
      <c r="D142">
        <v>1189</v>
      </c>
      <c r="E142">
        <v>45768</v>
      </c>
      <c r="G142" t="s">
        <v>466</v>
      </c>
      <c r="K142">
        <v>0</v>
      </c>
      <c r="AE142" t="s">
        <v>231</v>
      </c>
      <c r="AF142">
        <v>0</v>
      </c>
      <c r="AG142">
        <v>0</v>
      </c>
      <c r="AH142">
        <v>0</v>
      </c>
      <c r="AI142" t="s">
        <v>11634</v>
      </c>
      <c r="AL142" s="94">
        <v>118.9</v>
      </c>
      <c r="AM142" t="s">
        <v>11646</v>
      </c>
    </row>
    <row r="143" spans="1:39" x14ac:dyDescent="0.25">
      <c r="A143" t="s">
        <v>29</v>
      </c>
      <c r="B143">
        <v>3005</v>
      </c>
      <c r="C143" t="s">
        <v>469</v>
      </c>
      <c r="D143">
        <v>13296</v>
      </c>
      <c r="E143">
        <v>45768</v>
      </c>
      <c r="G143" t="s">
        <v>466</v>
      </c>
      <c r="H143">
        <v>45789</v>
      </c>
      <c r="I143" t="s">
        <v>28</v>
      </c>
      <c r="K143">
        <v>226</v>
      </c>
      <c r="L143">
        <v>45748</v>
      </c>
      <c r="M143">
        <v>49.56</v>
      </c>
      <c r="N143" t="s">
        <v>26</v>
      </c>
      <c r="O143">
        <v>44656</v>
      </c>
      <c r="P143" t="s">
        <v>25</v>
      </c>
      <c r="Q143">
        <v>0</v>
      </c>
      <c r="R143">
        <v>9000</v>
      </c>
      <c r="S143">
        <v>19000</v>
      </c>
      <c r="T143">
        <v>198</v>
      </c>
      <c r="U143">
        <v>26</v>
      </c>
      <c r="V143">
        <v>16</v>
      </c>
      <c r="W143">
        <v>50</v>
      </c>
      <c r="X143" t="s">
        <v>470</v>
      </c>
      <c r="Y143" t="s">
        <v>471</v>
      </c>
      <c r="Z143" t="s">
        <v>25</v>
      </c>
      <c r="AE143" t="s">
        <v>231</v>
      </c>
      <c r="AF143">
        <v>0.49560000000000004</v>
      </c>
      <c r="AG143">
        <v>112</v>
      </c>
      <c r="AH143">
        <v>16</v>
      </c>
      <c r="AI143" t="s">
        <v>11631</v>
      </c>
      <c r="AJ143">
        <v>0.67689530685920574</v>
      </c>
      <c r="AK143">
        <v>1.4290012033694344</v>
      </c>
      <c r="AL143" s="94">
        <v>1329.6</v>
      </c>
      <c r="AM143" t="s">
        <v>11647</v>
      </c>
    </row>
    <row r="144" spans="1:39" x14ac:dyDescent="0.25">
      <c r="A144" t="s">
        <v>29</v>
      </c>
      <c r="B144">
        <v>3006</v>
      </c>
      <c r="C144" t="s">
        <v>472</v>
      </c>
      <c r="D144">
        <v>1406</v>
      </c>
      <c r="E144">
        <v>45768</v>
      </c>
      <c r="G144" t="s">
        <v>466</v>
      </c>
      <c r="K144">
        <v>0</v>
      </c>
      <c r="AE144" t="s">
        <v>231</v>
      </c>
      <c r="AF144">
        <v>0</v>
      </c>
      <c r="AG144">
        <v>0</v>
      </c>
      <c r="AH144">
        <v>0</v>
      </c>
      <c r="AI144" t="s">
        <v>11634</v>
      </c>
      <c r="AL144" s="94">
        <v>140.6</v>
      </c>
      <c r="AM144" t="s">
        <v>11646</v>
      </c>
    </row>
    <row r="145" spans="1:39" x14ac:dyDescent="0.25">
      <c r="A145" t="s">
        <v>29</v>
      </c>
      <c r="B145">
        <v>3008</v>
      </c>
      <c r="C145" t="s">
        <v>473</v>
      </c>
      <c r="D145">
        <v>186</v>
      </c>
      <c r="E145">
        <v>45768</v>
      </c>
      <c r="G145" t="s">
        <v>466</v>
      </c>
      <c r="K145">
        <v>0</v>
      </c>
      <c r="AE145" t="s">
        <v>231</v>
      </c>
      <c r="AF145">
        <v>0</v>
      </c>
      <c r="AG145">
        <v>0</v>
      </c>
      <c r="AH145">
        <v>0</v>
      </c>
      <c r="AI145" t="s">
        <v>11634</v>
      </c>
      <c r="AL145" s="94">
        <v>18.600000000000001</v>
      </c>
      <c r="AM145" t="s">
        <v>11646</v>
      </c>
    </row>
    <row r="146" spans="1:39" x14ac:dyDescent="0.25">
      <c r="A146" t="s">
        <v>29</v>
      </c>
      <c r="B146">
        <v>3007</v>
      </c>
      <c r="C146" t="s">
        <v>474</v>
      </c>
      <c r="D146">
        <v>259</v>
      </c>
      <c r="E146">
        <v>45768</v>
      </c>
      <c r="G146" t="s">
        <v>466</v>
      </c>
      <c r="K146">
        <v>0</v>
      </c>
      <c r="AE146" t="s">
        <v>231</v>
      </c>
      <c r="AF146">
        <v>0</v>
      </c>
      <c r="AG146">
        <v>0</v>
      </c>
      <c r="AH146">
        <v>0</v>
      </c>
      <c r="AI146" t="s">
        <v>11634</v>
      </c>
      <c r="AL146" s="94">
        <v>25.9</v>
      </c>
      <c r="AM146" t="s">
        <v>11646</v>
      </c>
    </row>
    <row r="147" spans="1:39" x14ac:dyDescent="0.25">
      <c r="A147" t="s">
        <v>29</v>
      </c>
      <c r="B147">
        <v>3009</v>
      </c>
      <c r="C147" t="s">
        <v>475</v>
      </c>
      <c r="D147">
        <v>60372</v>
      </c>
      <c r="E147">
        <v>45768</v>
      </c>
      <c r="F147">
        <v>45908</v>
      </c>
      <c r="G147" t="s">
        <v>466</v>
      </c>
      <c r="I147" t="s">
        <v>24</v>
      </c>
      <c r="K147">
        <v>0</v>
      </c>
      <c r="AE147" t="s">
        <v>231</v>
      </c>
      <c r="AF147">
        <v>0</v>
      </c>
      <c r="AG147">
        <v>0</v>
      </c>
      <c r="AH147">
        <v>0</v>
      </c>
      <c r="AI147" t="s">
        <v>11634</v>
      </c>
      <c r="AL147" s="94">
        <v>6037.2</v>
      </c>
      <c r="AM147" t="s">
        <v>11646</v>
      </c>
    </row>
    <row r="148" spans="1:39" x14ac:dyDescent="0.25">
      <c r="A148" t="s">
        <v>29</v>
      </c>
      <c r="B148">
        <v>3010</v>
      </c>
      <c r="C148" t="s">
        <v>476</v>
      </c>
      <c r="D148">
        <v>413</v>
      </c>
      <c r="E148">
        <v>45768</v>
      </c>
      <c r="G148" t="s">
        <v>466</v>
      </c>
      <c r="K148">
        <v>0</v>
      </c>
      <c r="AE148" t="s">
        <v>231</v>
      </c>
      <c r="AF148">
        <v>0</v>
      </c>
      <c r="AG148">
        <v>0</v>
      </c>
      <c r="AH148">
        <v>0</v>
      </c>
      <c r="AI148" t="s">
        <v>11634</v>
      </c>
      <c r="AL148" s="94">
        <v>41.3</v>
      </c>
      <c r="AM148" t="s">
        <v>11646</v>
      </c>
    </row>
    <row r="149" spans="1:39" x14ac:dyDescent="0.25">
      <c r="A149" t="s">
        <v>29</v>
      </c>
      <c r="B149">
        <v>3011</v>
      </c>
      <c r="C149" t="s">
        <v>477</v>
      </c>
      <c r="D149">
        <v>20160</v>
      </c>
      <c r="E149">
        <v>45768</v>
      </c>
      <c r="F149">
        <v>45919</v>
      </c>
      <c r="G149" t="s">
        <v>466</v>
      </c>
      <c r="I149" t="s">
        <v>24</v>
      </c>
      <c r="J149">
        <v>45961</v>
      </c>
      <c r="K149">
        <v>1217</v>
      </c>
      <c r="L149">
        <v>2024</v>
      </c>
      <c r="N149" t="s">
        <v>25</v>
      </c>
      <c r="O149" t="s">
        <v>25</v>
      </c>
      <c r="P149" t="s">
        <v>478</v>
      </c>
      <c r="Q149">
        <v>9</v>
      </c>
      <c r="R149">
        <v>30000</v>
      </c>
      <c r="T149">
        <v>49</v>
      </c>
      <c r="U149">
        <v>17</v>
      </c>
      <c r="X149" t="s">
        <v>478</v>
      </c>
      <c r="Y149" t="s">
        <v>478</v>
      </c>
      <c r="Z149" t="s">
        <v>478</v>
      </c>
      <c r="AE149" t="s">
        <v>231</v>
      </c>
      <c r="AF149">
        <v>0</v>
      </c>
      <c r="AG149">
        <v>0</v>
      </c>
      <c r="AH149">
        <v>12</v>
      </c>
      <c r="AI149" t="s">
        <v>11632</v>
      </c>
      <c r="AJ149">
        <v>1.4880952380952381</v>
      </c>
      <c r="AL149" s="94">
        <v>2016</v>
      </c>
      <c r="AM149" t="s">
        <v>11647</v>
      </c>
    </row>
    <row r="150" spans="1:39" x14ac:dyDescent="0.25">
      <c r="A150" t="s">
        <v>29</v>
      </c>
      <c r="B150">
        <v>3012</v>
      </c>
      <c r="C150" t="s">
        <v>479</v>
      </c>
      <c r="D150">
        <v>3684</v>
      </c>
      <c r="E150">
        <v>45768</v>
      </c>
      <c r="G150" t="s">
        <v>466</v>
      </c>
      <c r="K150">
        <v>0</v>
      </c>
      <c r="AE150" t="s">
        <v>231</v>
      </c>
      <c r="AF150">
        <v>0</v>
      </c>
      <c r="AG150">
        <v>0</v>
      </c>
      <c r="AH150">
        <v>0</v>
      </c>
      <c r="AI150" t="s">
        <v>11634</v>
      </c>
      <c r="AL150" s="94">
        <v>368.4</v>
      </c>
      <c r="AM150" t="s">
        <v>11646</v>
      </c>
    </row>
    <row r="151" spans="1:39" x14ac:dyDescent="0.25">
      <c r="A151" t="s">
        <v>29</v>
      </c>
      <c r="B151">
        <v>3013</v>
      </c>
      <c r="C151" t="s">
        <v>480</v>
      </c>
      <c r="D151">
        <v>1342</v>
      </c>
      <c r="E151">
        <v>45768</v>
      </c>
      <c r="G151" t="s">
        <v>466</v>
      </c>
      <c r="K151">
        <v>0</v>
      </c>
      <c r="AE151" t="s">
        <v>231</v>
      </c>
      <c r="AF151">
        <v>0</v>
      </c>
      <c r="AG151">
        <v>0</v>
      </c>
      <c r="AH151">
        <v>0</v>
      </c>
      <c r="AI151" t="s">
        <v>11634</v>
      </c>
      <c r="AL151" s="94">
        <v>134.19999999999999</v>
      </c>
      <c r="AM151" t="s">
        <v>11646</v>
      </c>
    </row>
    <row r="152" spans="1:39" x14ac:dyDescent="0.25">
      <c r="A152" t="s">
        <v>29</v>
      </c>
      <c r="B152">
        <v>3014</v>
      </c>
      <c r="C152" t="s">
        <v>481</v>
      </c>
      <c r="D152">
        <v>358720</v>
      </c>
      <c r="E152">
        <v>45768</v>
      </c>
      <c r="F152">
        <v>45886</v>
      </c>
      <c r="G152" t="s">
        <v>466</v>
      </c>
      <c r="I152" t="s">
        <v>24</v>
      </c>
      <c r="K152">
        <v>0</v>
      </c>
      <c r="AE152" t="s">
        <v>231</v>
      </c>
      <c r="AF152">
        <v>0</v>
      </c>
      <c r="AG152">
        <v>0</v>
      </c>
      <c r="AH152">
        <v>0</v>
      </c>
      <c r="AI152" t="s">
        <v>11634</v>
      </c>
      <c r="AL152" s="94">
        <v>35872</v>
      </c>
      <c r="AM152" t="s">
        <v>11646</v>
      </c>
    </row>
    <row r="153" spans="1:39" x14ac:dyDescent="0.25">
      <c r="A153" t="s">
        <v>29</v>
      </c>
      <c r="B153">
        <v>3015</v>
      </c>
      <c r="C153" t="s">
        <v>482</v>
      </c>
      <c r="D153">
        <v>22464</v>
      </c>
      <c r="E153">
        <v>45768</v>
      </c>
      <c r="F153">
        <v>45919</v>
      </c>
      <c r="G153" t="s">
        <v>466</v>
      </c>
      <c r="I153" t="s">
        <v>24</v>
      </c>
      <c r="K153">
        <v>0</v>
      </c>
      <c r="AE153" t="s">
        <v>231</v>
      </c>
      <c r="AF153">
        <v>0</v>
      </c>
      <c r="AG153">
        <v>0</v>
      </c>
      <c r="AH153">
        <v>0</v>
      </c>
      <c r="AI153" t="s">
        <v>11634</v>
      </c>
      <c r="AL153" s="94">
        <v>2246.4</v>
      </c>
      <c r="AM153" t="s">
        <v>11646</v>
      </c>
    </row>
    <row r="154" spans="1:39" x14ac:dyDescent="0.25">
      <c r="A154" t="s">
        <v>29</v>
      </c>
      <c r="B154">
        <v>3016</v>
      </c>
      <c r="C154" t="s">
        <v>483</v>
      </c>
      <c r="D154">
        <v>118</v>
      </c>
      <c r="E154">
        <v>45768</v>
      </c>
      <c r="G154" t="s">
        <v>466</v>
      </c>
      <c r="K154">
        <v>0</v>
      </c>
      <c r="AE154" t="s">
        <v>231</v>
      </c>
      <c r="AF154">
        <v>0</v>
      </c>
      <c r="AG154">
        <v>0</v>
      </c>
      <c r="AH154">
        <v>0</v>
      </c>
      <c r="AI154" t="s">
        <v>11634</v>
      </c>
      <c r="AL154" s="94">
        <v>11.8</v>
      </c>
      <c r="AM154" t="s">
        <v>11646</v>
      </c>
    </row>
    <row r="155" spans="1:39" x14ac:dyDescent="0.25">
      <c r="A155" t="s">
        <v>29</v>
      </c>
      <c r="B155">
        <v>3017</v>
      </c>
      <c r="C155" t="s">
        <v>484</v>
      </c>
      <c r="D155">
        <v>519</v>
      </c>
      <c r="E155">
        <v>45768</v>
      </c>
      <c r="G155" t="s">
        <v>466</v>
      </c>
      <c r="K155">
        <v>0</v>
      </c>
      <c r="AE155" t="s">
        <v>231</v>
      </c>
      <c r="AF155">
        <v>0</v>
      </c>
      <c r="AG155">
        <v>0</v>
      </c>
      <c r="AH155">
        <v>0</v>
      </c>
      <c r="AI155" t="s">
        <v>11634</v>
      </c>
      <c r="AL155" s="94">
        <v>51.9</v>
      </c>
      <c r="AM155" t="s">
        <v>11646</v>
      </c>
    </row>
    <row r="156" spans="1:39" x14ac:dyDescent="0.25">
      <c r="A156" t="s">
        <v>29</v>
      </c>
      <c r="B156">
        <v>3018</v>
      </c>
      <c r="C156" t="s">
        <v>485</v>
      </c>
      <c r="D156">
        <v>23963</v>
      </c>
      <c r="E156">
        <v>45768</v>
      </c>
      <c r="G156" t="s">
        <v>466</v>
      </c>
      <c r="H156">
        <v>45873</v>
      </c>
      <c r="I156" t="s">
        <v>28</v>
      </c>
      <c r="K156">
        <v>1183</v>
      </c>
      <c r="L156">
        <v>45778</v>
      </c>
      <c r="M156">
        <v>71.52</v>
      </c>
      <c r="N156" t="s">
        <v>478</v>
      </c>
      <c r="O156">
        <v>45408</v>
      </c>
      <c r="P156" t="s">
        <v>25</v>
      </c>
      <c r="Q156">
        <v>0</v>
      </c>
      <c r="R156">
        <v>18000</v>
      </c>
      <c r="S156">
        <v>24502</v>
      </c>
      <c r="T156">
        <v>52</v>
      </c>
      <c r="U156">
        <v>44</v>
      </c>
      <c r="V156">
        <v>0</v>
      </c>
      <c r="W156">
        <v>0</v>
      </c>
      <c r="X156" t="s">
        <v>478</v>
      </c>
      <c r="Y156" t="s">
        <v>478</v>
      </c>
      <c r="Z156" t="s">
        <v>478</v>
      </c>
      <c r="AE156" t="s">
        <v>231</v>
      </c>
      <c r="AF156">
        <v>0.71519999999999995</v>
      </c>
      <c r="AG156">
        <v>846</v>
      </c>
      <c r="AH156">
        <v>16</v>
      </c>
      <c r="AI156" t="s">
        <v>11631</v>
      </c>
      <c r="AJ156">
        <v>0.75115803530442771</v>
      </c>
      <c r="AK156">
        <v>1.0224930100571714</v>
      </c>
      <c r="AL156" s="94">
        <v>2396.3000000000002</v>
      </c>
      <c r="AM156" t="s">
        <v>11647</v>
      </c>
    </row>
    <row r="157" spans="1:39" x14ac:dyDescent="0.25">
      <c r="A157" t="s">
        <v>29</v>
      </c>
      <c r="B157">
        <v>3019</v>
      </c>
      <c r="C157" t="s">
        <v>486</v>
      </c>
      <c r="D157">
        <v>21969</v>
      </c>
      <c r="E157">
        <v>45768</v>
      </c>
      <c r="F157">
        <v>45799</v>
      </c>
      <c r="G157" t="s">
        <v>466</v>
      </c>
      <c r="H157">
        <v>45770</v>
      </c>
      <c r="I157" t="s">
        <v>28</v>
      </c>
      <c r="K157">
        <v>1016</v>
      </c>
      <c r="L157">
        <v>2024</v>
      </c>
      <c r="M157">
        <v>0</v>
      </c>
      <c r="N157" t="s">
        <v>25</v>
      </c>
      <c r="O157" t="s">
        <v>487</v>
      </c>
      <c r="P157" t="s">
        <v>25</v>
      </c>
      <c r="Q157">
        <v>0</v>
      </c>
      <c r="R157">
        <v>0</v>
      </c>
      <c r="S157">
        <v>0</v>
      </c>
      <c r="T157">
        <v>0</v>
      </c>
      <c r="U157">
        <v>0</v>
      </c>
      <c r="V157">
        <v>0</v>
      </c>
      <c r="W157">
        <v>0</v>
      </c>
      <c r="X157" t="s">
        <v>488</v>
      </c>
      <c r="Y157" t="s">
        <v>488</v>
      </c>
      <c r="Z157" t="s">
        <v>488</v>
      </c>
      <c r="AE157" t="s">
        <v>231</v>
      </c>
      <c r="AF157">
        <v>0</v>
      </c>
      <c r="AG157">
        <v>0</v>
      </c>
      <c r="AH157">
        <v>16</v>
      </c>
      <c r="AI157" t="s">
        <v>11631</v>
      </c>
      <c r="AJ157">
        <v>0</v>
      </c>
      <c r="AK157">
        <v>0</v>
      </c>
      <c r="AL157" s="94">
        <v>2196.9</v>
      </c>
      <c r="AM157" t="s">
        <v>11647</v>
      </c>
    </row>
    <row r="158" spans="1:39" x14ac:dyDescent="0.25">
      <c r="A158" t="s">
        <v>29</v>
      </c>
      <c r="B158">
        <v>3001</v>
      </c>
      <c r="C158" t="s">
        <v>489</v>
      </c>
      <c r="D158">
        <v>594</v>
      </c>
      <c r="E158">
        <v>45768</v>
      </c>
      <c r="G158" t="s">
        <v>466</v>
      </c>
      <c r="K158">
        <v>0</v>
      </c>
      <c r="AE158" t="s">
        <v>231</v>
      </c>
      <c r="AF158">
        <v>0</v>
      </c>
      <c r="AG158">
        <v>0</v>
      </c>
      <c r="AH158">
        <v>0</v>
      </c>
      <c r="AI158" t="s">
        <v>11634</v>
      </c>
      <c r="AL158" s="94">
        <v>59.4</v>
      </c>
      <c r="AM158" t="s">
        <v>11646</v>
      </c>
    </row>
    <row r="159" spans="1:39" x14ac:dyDescent="0.25">
      <c r="A159" t="s">
        <v>29</v>
      </c>
      <c r="B159">
        <v>3020</v>
      </c>
      <c r="C159" t="s">
        <v>490</v>
      </c>
      <c r="D159">
        <v>131</v>
      </c>
      <c r="E159">
        <v>45769</v>
      </c>
      <c r="G159" t="s">
        <v>466</v>
      </c>
      <c r="K159">
        <v>0</v>
      </c>
      <c r="AE159" t="s">
        <v>231</v>
      </c>
      <c r="AF159">
        <v>0</v>
      </c>
      <c r="AG159">
        <v>0</v>
      </c>
      <c r="AH159">
        <v>0</v>
      </c>
      <c r="AI159" t="s">
        <v>11634</v>
      </c>
      <c r="AL159" s="94">
        <v>13.1</v>
      </c>
      <c r="AM159" t="s">
        <v>11646</v>
      </c>
    </row>
    <row r="160" spans="1:39" x14ac:dyDescent="0.25">
      <c r="A160" t="s">
        <v>29</v>
      </c>
      <c r="B160">
        <v>3021</v>
      </c>
      <c r="C160" t="s">
        <v>491</v>
      </c>
      <c r="D160">
        <v>7307</v>
      </c>
      <c r="E160">
        <v>45769</v>
      </c>
      <c r="G160" t="s">
        <v>466</v>
      </c>
      <c r="K160">
        <v>0</v>
      </c>
      <c r="AE160" t="s">
        <v>231</v>
      </c>
      <c r="AF160">
        <v>0</v>
      </c>
      <c r="AG160">
        <v>0</v>
      </c>
      <c r="AH160">
        <v>0</v>
      </c>
      <c r="AI160" t="s">
        <v>11634</v>
      </c>
      <c r="AL160" s="94">
        <v>730.7</v>
      </c>
      <c r="AM160" t="s">
        <v>11646</v>
      </c>
    </row>
    <row r="161" spans="1:39" x14ac:dyDescent="0.25">
      <c r="A161" t="s">
        <v>29</v>
      </c>
      <c r="B161">
        <v>3022</v>
      </c>
      <c r="C161" t="s">
        <v>492</v>
      </c>
      <c r="D161">
        <v>171</v>
      </c>
      <c r="E161">
        <v>45769</v>
      </c>
      <c r="G161" t="s">
        <v>466</v>
      </c>
      <c r="K161">
        <v>0</v>
      </c>
      <c r="AE161" t="s">
        <v>231</v>
      </c>
      <c r="AF161">
        <v>0</v>
      </c>
      <c r="AG161">
        <v>0</v>
      </c>
      <c r="AH161">
        <v>0</v>
      </c>
      <c r="AI161" t="s">
        <v>11634</v>
      </c>
      <c r="AL161" s="94">
        <v>17.100000000000001</v>
      </c>
      <c r="AM161" t="s">
        <v>11646</v>
      </c>
    </row>
    <row r="162" spans="1:39" x14ac:dyDescent="0.25">
      <c r="A162" t="s">
        <v>29</v>
      </c>
      <c r="B162">
        <v>3023</v>
      </c>
      <c r="C162" t="s">
        <v>493</v>
      </c>
      <c r="D162">
        <v>1679</v>
      </c>
      <c r="E162">
        <v>45769</v>
      </c>
      <c r="F162">
        <v>45812</v>
      </c>
      <c r="G162" t="s">
        <v>466</v>
      </c>
      <c r="H162" t="s">
        <v>494</v>
      </c>
      <c r="I162" t="s">
        <v>24</v>
      </c>
      <c r="K162">
        <v>0</v>
      </c>
      <c r="L162" t="s">
        <v>25</v>
      </c>
      <c r="M162">
        <v>0</v>
      </c>
      <c r="P162" t="s">
        <v>25</v>
      </c>
      <c r="Q162">
        <v>0</v>
      </c>
      <c r="R162">
        <v>0</v>
      </c>
      <c r="S162">
        <v>0</v>
      </c>
      <c r="T162">
        <v>0</v>
      </c>
      <c r="U162">
        <v>0</v>
      </c>
      <c r="V162">
        <v>0</v>
      </c>
      <c r="W162">
        <v>0</v>
      </c>
      <c r="X162" t="s">
        <v>495</v>
      </c>
      <c r="AE162" t="s">
        <v>231</v>
      </c>
      <c r="AF162">
        <v>0</v>
      </c>
      <c r="AG162">
        <v>0</v>
      </c>
      <c r="AH162">
        <v>11</v>
      </c>
      <c r="AI162" t="s">
        <v>11632</v>
      </c>
      <c r="AJ162">
        <v>0</v>
      </c>
      <c r="AK162">
        <v>0</v>
      </c>
      <c r="AL162" s="94">
        <v>167.9</v>
      </c>
      <c r="AM162" t="s">
        <v>11646</v>
      </c>
    </row>
    <row r="163" spans="1:39" x14ac:dyDescent="0.25">
      <c r="A163" t="s">
        <v>29</v>
      </c>
      <c r="B163">
        <v>3024</v>
      </c>
      <c r="C163" t="s">
        <v>496</v>
      </c>
      <c r="D163">
        <v>5697</v>
      </c>
      <c r="E163">
        <v>45769</v>
      </c>
      <c r="G163" t="s">
        <v>466</v>
      </c>
      <c r="K163">
        <v>0</v>
      </c>
      <c r="AE163" t="s">
        <v>231</v>
      </c>
      <c r="AF163">
        <v>0</v>
      </c>
      <c r="AG163">
        <v>0</v>
      </c>
      <c r="AH163">
        <v>0</v>
      </c>
      <c r="AI163" t="s">
        <v>11634</v>
      </c>
      <c r="AL163" s="94">
        <v>569.70000000000005</v>
      </c>
      <c r="AM163" t="s">
        <v>11646</v>
      </c>
    </row>
    <row r="164" spans="1:39" x14ac:dyDescent="0.25">
      <c r="A164" t="s">
        <v>29</v>
      </c>
      <c r="B164">
        <v>3025</v>
      </c>
      <c r="C164" t="s">
        <v>497</v>
      </c>
      <c r="D164">
        <v>2053</v>
      </c>
      <c r="E164">
        <v>45769</v>
      </c>
      <c r="G164" t="s">
        <v>466</v>
      </c>
      <c r="K164">
        <v>0</v>
      </c>
      <c r="AE164" t="s">
        <v>231</v>
      </c>
      <c r="AF164">
        <v>0</v>
      </c>
      <c r="AG164">
        <v>0</v>
      </c>
      <c r="AH164">
        <v>0</v>
      </c>
      <c r="AI164" t="s">
        <v>11634</v>
      </c>
      <c r="AL164" s="94">
        <v>205.3</v>
      </c>
      <c r="AM164" t="s">
        <v>11646</v>
      </c>
    </row>
    <row r="165" spans="1:39" x14ac:dyDescent="0.25">
      <c r="A165" t="s">
        <v>29</v>
      </c>
      <c r="B165">
        <v>3026</v>
      </c>
      <c r="C165" t="s">
        <v>498</v>
      </c>
      <c r="D165">
        <v>2384</v>
      </c>
      <c r="E165">
        <v>45769</v>
      </c>
      <c r="G165" t="s">
        <v>466</v>
      </c>
      <c r="K165">
        <v>0</v>
      </c>
      <c r="AE165" t="s">
        <v>231</v>
      </c>
      <c r="AF165">
        <v>0</v>
      </c>
      <c r="AG165">
        <v>0</v>
      </c>
      <c r="AH165">
        <v>0</v>
      </c>
      <c r="AI165" t="s">
        <v>11634</v>
      </c>
      <c r="AL165" s="94">
        <v>238.4</v>
      </c>
      <c r="AM165" t="s">
        <v>11646</v>
      </c>
    </row>
    <row r="166" spans="1:39" x14ac:dyDescent="0.25">
      <c r="A166" t="s">
        <v>29</v>
      </c>
      <c r="B166">
        <v>3027</v>
      </c>
      <c r="C166" t="s">
        <v>499</v>
      </c>
      <c r="D166">
        <v>235</v>
      </c>
      <c r="E166">
        <v>45769</v>
      </c>
      <c r="G166" t="s">
        <v>466</v>
      </c>
      <c r="K166">
        <v>0</v>
      </c>
      <c r="AE166" t="s">
        <v>231</v>
      </c>
      <c r="AF166">
        <v>0</v>
      </c>
      <c r="AG166">
        <v>0</v>
      </c>
      <c r="AH166">
        <v>0</v>
      </c>
      <c r="AI166" t="s">
        <v>11634</v>
      </c>
      <c r="AL166" s="94">
        <v>23.5</v>
      </c>
      <c r="AM166" t="s">
        <v>11646</v>
      </c>
    </row>
    <row r="167" spans="1:39" x14ac:dyDescent="0.25">
      <c r="A167" t="s">
        <v>29</v>
      </c>
      <c r="B167">
        <v>3028</v>
      </c>
      <c r="C167" t="s">
        <v>500</v>
      </c>
      <c r="D167">
        <v>1096</v>
      </c>
      <c r="E167">
        <v>45769</v>
      </c>
      <c r="F167">
        <v>45802</v>
      </c>
      <c r="G167" t="s">
        <v>466</v>
      </c>
      <c r="H167">
        <v>45775</v>
      </c>
      <c r="I167" t="s">
        <v>24</v>
      </c>
      <c r="J167">
        <v>45849</v>
      </c>
      <c r="K167">
        <v>0</v>
      </c>
      <c r="L167" t="s">
        <v>25</v>
      </c>
      <c r="N167" t="s">
        <v>25</v>
      </c>
      <c r="P167" t="s">
        <v>25</v>
      </c>
      <c r="Q167">
        <v>0</v>
      </c>
      <c r="R167">
        <v>0</v>
      </c>
      <c r="S167">
        <v>0</v>
      </c>
      <c r="T167">
        <v>4</v>
      </c>
      <c r="U167">
        <v>0</v>
      </c>
      <c r="V167">
        <v>0</v>
      </c>
      <c r="W167">
        <v>0</v>
      </c>
      <c r="X167" t="s">
        <v>478</v>
      </c>
      <c r="Y167" t="s">
        <v>478</v>
      </c>
      <c r="Z167" t="s">
        <v>478</v>
      </c>
      <c r="AE167" t="s">
        <v>231</v>
      </c>
      <c r="AF167">
        <v>0</v>
      </c>
      <c r="AG167">
        <v>0</v>
      </c>
      <c r="AH167">
        <v>13</v>
      </c>
      <c r="AI167" t="s">
        <v>11632</v>
      </c>
      <c r="AJ167">
        <v>0</v>
      </c>
      <c r="AK167">
        <v>0</v>
      </c>
      <c r="AL167" s="94">
        <v>109.6</v>
      </c>
      <c r="AM167" t="s">
        <v>11646</v>
      </c>
    </row>
    <row r="168" spans="1:39" x14ac:dyDescent="0.25">
      <c r="A168" t="s">
        <v>29</v>
      </c>
      <c r="B168">
        <v>3030</v>
      </c>
      <c r="C168" t="s">
        <v>501</v>
      </c>
      <c r="D168">
        <v>1219</v>
      </c>
      <c r="E168">
        <v>45769</v>
      </c>
      <c r="G168" t="s">
        <v>466</v>
      </c>
      <c r="K168">
        <v>0</v>
      </c>
      <c r="AE168" t="s">
        <v>231</v>
      </c>
      <c r="AF168">
        <v>0</v>
      </c>
      <c r="AG168">
        <v>0</v>
      </c>
      <c r="AH168">
        <v>0</v>
      </c>
      <c r="AI168" t="s">
        <v>11634</v>
      </c>
      <c r="AL168" s="94">
        <v>121.9</v>
      </c>
      <c r="AM168" t="s">
        <v>11646</v>
      </c>
    </row>
    <row r="169" spans="1:39" x14ac:dyDescent="0.25">
      <c r="A169" t="s">
        <v>29</v>
      </c>
      <c r="B169">
        <v>3031</v>
      </c>
      <c r="C169" t="s">
        <v>502</v>
      </c>
      <c r="D169">
        <v>74663</v>
      </c>
      <c r="E169">
        <v>45769</v>
      </c>
      <c r="F169">
        <v>45908</v>
      </c>
      <c r="G169" t="s">
        <v>466</v>
      </c>
      <c r="I169" t="s">
        <v>24</v>
      </c>
      <c r="J169">
        <v>45929</v>
      </c>
      <c r="K169">
        <v>1073</v>
      </c>
      <c r="L169">
        <v>45778</v>
      </c>
      <c r="N169" t="s">
        <v>25</v>
      </c>
      <c r="P169" t="s">
        <v>25</v>
      </c>
      <c r="R169">
        <v>20000</v>
      </c>
      <c r="S169">
        <v>30250</v>
      </c>
      <c r="T169">
        <v>172</v>
      </c>
      <c r="U169">
        <v>83</v>
      </c>
      <c r="V169">
        <v>7</v>
      </c>
      <c r="W169">
        <v>12</v>
      </c>
      <c r="X169" t="s">
        <v>503</v>
      </c>
      <c r="Y169" t="s">
        <v>478</v>
      </c>
      <c r="Z169" t="s">
        <v>25</v>
      </c>
      <c r="AE169" t="s">
        <v>231</v>
      </c>
      <c r="AF169">
        <v>0</v>
      </c>
      <c r="AG169">
        <v>0</v>
      </c>
      <c r="AH169">
        <v>13</v>
      </c>
      <c r="AI169" t="s">
        <v>11632</v>
      </c>
      <c r="AJ169">
        <v>0.26787029720209476</v>
      </c>
      <c r="AK169">
        <v>0.40515382451816828</v>
      </c>
      <c r="AL169" s="94">
        <v>7466.3</v>
      </c>
      <c r="AM169" t="s">
        <v>11647</v>
      </c>
    </row>
    <row r="170" spans="1:39" x14ac:dyDescent="0.25">
      <c r="A170" t="s">
        <v>29</v>
      </c>
      <c r="B170">
        <v>3032</v>
      </c>
      <c r="C170" t="s">
        <v>504</v>
      </c>
      <c r="D170">
        <v>116</v>
      </c>
      <c r="E170">
        <v>45769</v>
      </c>
      <c r="G170" t="s">
        <v>466</v>
      </c>
      <c r="H170">
        <v>45776</v>
      </c>
      <c r="I170" t="s">
        <v>28</v>
      </c>
      <c r="K170">
        <v>0</v>
      </c>
      <c r="L170" t="s">
        <v>25</v>
      </c>
      <c r="M170">
        <v>0</v>
      </c>
      <c r="N170" t="s">
        <v>25</v>
      </c>
      <c r="P170" t="s">
        <v>25</v>
      </c>
      <c r="Q170">
        <v>0</v>
      </c>
      <c r="R170">
        <v>0</v>
      </c>
      <c r="S170">
        <v>0</v>
      </c>
      <c r="T170">
        <v>0</v>
      </c>
      <c r="U170">
        <v>0</v>
      </c>
      <c r="V170">
        <v>0</v>
      </c>
      <c r="W170">
        <v>0</v>
      </c>
      <c r="X170" t="s">
        <v>25</v>
      </c>
      <c r="Y170" t="s">
        <v>25</v>
      </c>
      <c r="Z170" t="s">
        <v>25</v>
      </c>
      <c r="AE170" t="s">
        <v>231</v>
      </c>
      <c r="AF170">
        <v>0</v>
      </c>
      <c r="AG170">
        <v>0</v>
      </c>
      <c r="AH170">
        <v>14</v>
      </c>
      <c r="AI170" t="s">
        <v>11632</v>
      </c>
      <c r="AJ170">
        <v>0</v>
      </c>
      <c r="AK170">
        <v>0</v>
      </c>
      <c r="AL170" s="94">
        <v>11.6</v>
      </c>
      <c r="AM170" t="s">
        <v>11646</v>
      </c>
    </row>
    <row r="171" spans="1:39" x14ac:dyDescent="0.25">
      <c r="A171" t="s">
        <v>29</v>
      </c>
      <c r="B171">
        <v>3033</v>
      </c>
      <c r="C171" t="s">
        <v>505</v>
      </c>
      <c r="D171">
        <v>144</v>
      </c>
      <c r="E171">
        <v>45769</v>
      </c>
      <c r="G171" t="s">
        <v>466</v>
      </c>
      <c r="K171">
        <v>0</v>
      </c>
      <c r="AE171" t="s">
        <v>231</v>
      </c>
      <c r="AF171">
        <v>0</v>
      </c>
      <c r="AG171">
        <v>0</v>
      </c>
      <c r="AH171">
        <v>0</v>
      </c>
      <c r="AI171" t="s">
        <v>11634</v>
      </c>
      <c r="AL171" s="94">
        <v>14.4</v>
      </c>
      <c r="AM171" t="s">
        <v>11646</v>
      </c>
    </row>
    <row r="172" spans="1:39" x14ac:dyDescent="0.25">
      <c r="A172" t="s">
        <v>29</v>
      </c>
      <c r="B172">
        <v>3029</v>
      </c>
      <c r="C172" t="s">
        <v>506</v>
      </c>
      <c r="D172">
        <v>559</v>
      </c>
      <c r="E172">
        <v>45769</v>
      </c>
      <c r="G172" t="s">
        <v>466</v>
      </c>
      <c r="K172">
        <v>0</v>
      </c>
      <c r="AE172" t="s">
        <v>231</v>
      </c>
      <c r="AF172">
        <v>0</v>
      </c>
      <c r="AG172">
        <v>0</v>
      </c>
      <c r="AH172">
        <v>0</v>
      </c>
      <c r="AI172" t="s">
        <v>11634</v>
      </c>
      <c r="AL172" s="94">
        <v>55.9</v>
      </c>
      <c r="AM172" t="s">
        <v>11646</v>
      </c>
    </row>
    <row r="173" spans="1:39" x14ac:dyDescent="0.25">
      <c r="A173" t="s">
        <v>29</v>
      </c>
      <c r="B173">
        <v>3034</v>
      </c>
      <c r="C173" t="s">
        <v>507</v>
      </c>
      <c r="D173">
        <v>3471</v>
      </c>
      <c r="E173">
        <v>45769</v>
      </c>
      <c r="G173" t="s">
        <v>466</v>
      </c>
      <c r="K173">
        <v>0</v>
      </c>
      <c r="AE173" t="s">
        <v>231</v>
      </c>
      <c r="AF173">
        <v>0</v>
      </c>
      <c r="AG173">
        <v>0</v>
      </c>
      <c r="AH173">
        <v>0</v>
      </c>
      <c r="AI173" t="s">
        <v>11634</v>
      </c>
      <c r="AL173" s="94">
        <v>347.1</v>
      </c>
      <c r="AM173" t="s">
        <v>11646</v>
      </c>
    </row>
    <row r="174" spans="1:39" x14ac:dyDescent="0.25">
      <c r="A174" t="s">
        <v>29</v>
      </c>
      <c r="B174">
        <v>3035</v>
      </c>
      <c r="C174" t="s">
        <v>508</v>
      </c>
      <c r="D174">
        <v>747</v>
      </c>
      <c r="E174">
        <v>45769</v>
      </c>
      <c r="G174" t="s">
        <v>466</v>
      </c>
      <c r="K174">
        <v>0</v>
      </c>
      <c r="AE174" t="s">
        <v>231</v>
      </c>
      <c r="AF174">
        <v>0</v>
      </c>
      <c r="AG174">
        <v>0</v>
      </c>
      <c r="AH174">
        <v>0</v>
      </c>
      <c r="AI174" t="s">
        <v>11634</v>
      </c>
      <c r="AL174" s="94">
        <v>74.7</v>
      </c>
      <c r="AM174" t="s">
        <v>11646</v>
      </c>
    </row>
    <row r="175" spans="1:39" x14ac:dyDescent="0.25">
      <c r="A175" t="s">
        <v>29</v>
      </c>
      <c r="B175">
        <v>3036</v>
      </c>
      <c r="C175" t="s">
        <v>509</v>
      </c>
      <c r="D175">
        <v>109</v>
      </c>
      <c r="E175">
        <v>45769</v>
      </c>
      <c r="G175" t="s">
        <v>466</v>
      </c>
      <c r="K175">
        <v>0</v>
      </c>
      <c r="AE175" t="s">
        <v>231</v>
      </c>
      <c r="AF175">
        <v>0</v>
      </c>
      <c r="AG175">
        <v>0</v>
      </c>
      <c r="AH175">
        <v>0</v>
      </c>
      <c r="AI175" t="s">
        <v>11634</v>
      </c>
      <c r="AL175" s="94">
        <v>10.9</v>
      </c>
      <c r="AM175" t="s">
        <v>11646</v>
      </c>
    </row>
    <row r="176" spans="1:39" x14ac:dyDescent="0.25">
      <c r="A176" t="s">
        <v>29</v>
      </c>
      <c r="B176">
        <v>3037</v>
      </c>
      <c r="C176" t="s">
        <v>510</v>
      </c>
      <c r="D176">
        <v>548</v>
      </c>
      <c r="E176">
        <v>45769</v>
      </c>
      <c r="G176" t="s">
        <v>466</v>
      </c>
      <c r="K176">
        <v>0</v>
      </c>
      <c r="AE176" t="s">
        <v>231</v>
      </c>
      <c r="AF176">
        <v>0</v>
      </c>
      <c r="AG176">
        <v>0</v>
      </c>
      <c r="AH176">
        <v>0</v>
      </c>
      <c r="AI176" t="s">
        <v>11634</v>
      </c>
      <c r="AL176" s="94">
        <v>54.8</v>
      </c>
      <c r="AM176" t="s">
        <v>11646</v>
      </c>
    </row>
    <row r="177" spans="1:39" x14ac:dyDescent="0.25">
      <c r="A177" t="s">
        <v>29</v>
      </c>
      <c r="B177">
        <v>3038</v>
      </c>
      <c r="C177" t="s">
        <v>511</v>
      </c>
      <c r="D177">
        <v>447</v>
      </c>
      <c r="E177">
        <v>45769</v>
      </c>
      <c r="G177" t="s">
        <v>466</v>
      </c>
      <c r="K177">
        <v>0</v>
      </c>
      <c r="AE177" t="s">
        <v>231</v>
      </c>
      <c r="AF177">
        <v>0</v>
      </c>
      <c r="AG177">
        <v>0</v>
      </c>
      <c r="AH177">
        <v>0</v>
      </c>
      <c r="AI177" t="s">
        <v>11634</v>
      </c>
      <c r="AL177" s="94">
        <v>44.7</v>
      </c>
      <c r="AM177" t="s">
        <v>11646</v>
      </c>
    </row>
    <row r="178" spans="1:39" x14ac:dyDescent="0.25">
      <c r="A178" t="s">
        <v>29</v>
      </c>
      <c r="B178">
        <v>3039</v>
      </c>
      <c r="C178" t="s">
        <v>512</v>
      </c>
      <c r="D178">
        <v>96</v>
      </c>
      <c r="E178">
        <v>45769</v>
      </c>
      <c r="G178" t="s">
        <v>466</v>
      </c>
      <c r="K178">
        <v>0</v>
      </c>
      <c r="AE178" t="s">
        <v>231</v>
      </c>
      <c r="AF178">
        <v>0</v>
      </c>
      <c r="AG178">
        <v>0</v>
      </c>
      <c r="AH178">
        <v>0</v>
      </c>
      <c r="AI178" t="s">
        <v>11634</v>
      </c>
      <c r="AL178" s="94">
        <v>9.6</v>
      </c>
      <c r="AM178" t="s">
        <v>11646</v>
      </c>
    </row>
    <row r="179" spans="1:39" x14ac:dyDescent="0.25">
      <c r="A179" t="s">
        <v>29</v>
      </c>
      <c r="B179">
        <v>3040</v>
      </c>
      <c r="C179" t="s">
        <v>513</v>
      </c>
      <c r="D179">
        <v>453</v>
      </c>
      <c r="E179">
        <v>45769</v>
      </c>
      <c r="G179" t="s">
        <v>466</v>
      </c>
      <c r="K179">
        <v>0</v>
      </c>
      <c r="AE179" t="s">
        <v>231</v>
      </c>
      <c r="AF179">
        <v>0</v>
      </c>
      <c r="AG179">
        <v>0</v>
      </c>
      <c r="AH179">
        <v>0</v>
      </c>
      <c r="AI179" t="s">
        <v>11634</v>
      </c>
      <c r="AL179" s="94">
        <v>45.3</v>
      </c>
      <c r="AM179" t="s">
        <v>11646</v>
      </c>
    </row>
    <row r="180" spans="1:39" x14ac:dyDescent="0.25">
      <c r="A180" t="s">
        <v>29</v>
      </c>
      <c r="B180">
        <v>3041</v>
      </c>
      <c r="C180" t="s">
        <v>514</v>
      </c>
      <c r="D180">
        <v>12317</v>
      </c>
      <c r="E180">
        <v>45769</v>
      </c>
      <c r="F180">
        <v>45919</v>
      </c>
      <c r="G180" t="s">
        <v>466</v>
      </c>
      <c r="I180" t="s">
        <v>24</v>
      </c>
      <c r="J180">
        <v>45953</v>
      </c>
      <c r="K180">
        <v>525</v>
      </c>
      <c r="L180">
        <v>45778</v>
      </c>
      <c r="M180">
        <v>60</v>
      </c>
      <c r="N180" t="s">
        <v>25</v>
      </c>
      <c r="P180" t="s">
        <v>478</v>
      </c>
      <c r="Q180">
        <v>20</v>
      </c>
      <c r="R180">
        <v>9619.5</v>
      </c>
      <c r="T180">
        <v>180</v>
      </c>
      <c r="V180">
        <v>6</v>
      </c>
      <c r="X180" t="s">
        <v>515</v>
      </c>
      <c r="Y180" t="s">
        <v>25</v>
      </c>
      <c r="Z180" t="s">
        <v>25</v>
      </c>
      <c r="AE180" t="s">
        <v>231</v>
      </c>
      <c r="AF180">
        <v>0.6</v>
      </c>
      <c r="AG180">
        <v>315</v>
      </c>
      <c r="AH180">
        <v>12</v>
      </c>
      <c r="AI180" t="s">
        <v>11632</v>
      </c>
      <c r="AJ180">
        <v>0.78099374847771375</v>
      </c>
      <c r="AL180" s="94">
        <v>1231.7</v>
      </c>
      <c r="AM180" t="s">
        <v>11647</v>
      </c>
    </row>
    <row r="181" spans="1:39" x14ac:dyDescent="0.25">
      <c r="A181" t="s">
        <v>29</v>
      </c>
      <c r="B181">
        <v>3042</v>
      </c>
      <c r="C181" t="s">
        <v>516</v>
      </c>
      <c r="D181">
        <v>4851</v>
      </c>
      <c r="E181">
        <v>45769</v>
      </c>
      <c r="G181" t="s">
        <v>466</v>
      </c>
      <c r="H181" t="s">
        <v>517</v>
      </c>
      <c r="K181">
        <v>0</v>
      </c>
      <c r="AE181" t="s">
        <v>231</v>
      </c>
      <c r="AF181">
        <v>0</v>
      </c>
      <c r="AG181">
        <v>0</v>
      </c>
      <c r="AH181">
        <v>0</v>
      </c>
      <c r="AI181" t="s">
        <v>11634</v>
      </c>
      <c r="AL181" s="94">
        <v>485.1</v>
      </c>
      <c r="AM181" t="s">
        <v>11646</v>
      </c>
    </row>
    <row r="182" spans="1:39" x14ac:dyDescent="0.25">
      <c r="A182" t="s">
        <v>29</v>
      </c>
      <c r="B182">
        <v>3043</v>
      </c>
      <c r="C182" t="s">
        <v>518</v>
      </c>
      <c r="D182">
        <v>3634</v>
      </c>
      <c r="E182">
        <v>45769</v>
      </c>
      <c r="G182" t="s">
        <v>466</v>
      </c>
      <c r="K182">
        <v>0</v>
      </c>
      <c r="AE182" t="s">
        <v>231</v>
      </c>
      <c r="AF182">
        <v>0</v>
      </c>
      <c r="AG182">
        <v>0</v>
      </c>
      <c r="AH182">
        <v>0</v>
      </c>
      <c r="AI182" t="s">
        <v>11634</v>
      </c>
      <c r="AL182" s="94">
        <v>363.4</v>
      </c>
      <c r="AM182" t="s">
        <v>11646</v>
      </c>
    </row>
    <row r="183" spans="1:39" x14ac:dyDescent="0.25">
      <c r="A183" t="s">
        <v>29</v>
      </c>
      <c r="B183">
        <v>3044</v>
      </c>
      <c r="C183" t="s">
        <v>519</v>
      </c>
      <c r="D183">
        <v>7431</v>
      </c>
      <c r="E183">
        <v>45769</v>
      </c>
      <c r="G183" t="s">
        <v>466</v>
      </c>
      <c r="K183">
        <v>0</v>
      </c>
      <c r="AE183" t="s">
        <v>231</v>
      </c>
      <c r="AF183">
        <v>0</v>
      </c>
      <c r="AG183">
        <v>0</v>
      </c>
      <c r="AH183">
        <v>0</v>
      </c>
      <c r="AI183" t="s">
        <v>11634</v>
      </c>
      <c r="AL183" s="94">
        <v>743.1</v>
      </c>
      <c r="AM183" t="s">
        <v>11646</v>
      </c>
    </row>
    <row r="184" spans="1:39" x14ac:dyDescent="0.25">
      <c r="A184" t="s">
        <v>29</v>
      </c>
      <c r="B184">
        <v>3045</v>
      </c>
      <c r="C184" t="s">
        <v>520</v>
      </c>
      <c r="D184">
        <v>486</v>
      </c>
      <c r="E184">
        <v>45769</v>
      </c>
      <c r="G184" t="s">
        <v>466</v>
      </c>
      <c r="K184">
        <v>0</v>
      </c>
      <c r="AE184" t="s">
        <v>231</v>
      </c>
      <c r="AF184">
        <v>0</v>
      </c>
      <c r="AG184">
        <v>0</v>
      </c>
      <c r="AH184">
        <v>0</v>
      </c>
      <c r="AI184" t="s">
        <v>11634</v>
      </c>
      <c r="AL184" s="94">
        <v>48.6</v>
      </c>
      <c r="AM184" t="s">
        <v>11646</v>
      </c>
    </row>
    <row r="185" spans="1:39" x14ac:dyDescent="0.25">
      <c r="A185" t="s">
        <v>29</v>
      </c>
      <c r="B185">
        <v>3046</v>
      </c>
      <c r="C185" t="s">
        <v>521</v>
      </c>
      <c r="D185">
        <v>3629</v>
      </c>
      <c r="E185">
        <v>45769</v>
      </c>
      <c r="G185" t="s">
        <v>466</v>
      </c>
      <c r="K185">
        <v>0</v>
      </c>
      <c r="AE185" t="s">
        <v>231</v>
      </c>
      <c r="AF185">
        <v>0</v>
      </c>
      <c r="AG185">
        <v>0</v>
      </c>
      <c r="AH185">
        <v>0</v>
      </c>
      <c r="AI185" t="s">
        <v>11634</v>
      </c>
      <c r="AL185" s="94">
        <v>362.9</v>
      </c>
      <c r="AM185" t="s">
        <v>11646</v>
      </c>
    </row>
    <row r="186" spans="1:39" x14ac:dyDescent="0.25">
      <c r="A186" t="s">
        <v>29</v>
      </c>
      <c r="B186">
        <v>3048</v>
      </c>
      <c r="C186" t="s">
        <v>522</v>
      </c>
      <c r="D186">
        <v>7959</v>
      </c>
      <c r="E186">
        <v>45770</v>
      </c>
      <c r="G186" t="s">
        <v>466</v>
      </c>
      <c r="K186">
        <v>0</v>
      </c>
      <c r="AE186" t="s">
        <v>231</v>
      </c>
      <c r="AF186">
        <v>0</v>
      </c>
      <c r="AG186">
        <v>0</v>
      </c>
      <c r="AH186">
        <v>0</v>
      </c>
      <c r="AI186" t="s">
        <v>11634</v>
      </c>
      <c r="AL186" s="94">
        <v>795.9</v>
      </c>
      <c r="AM186" t="s">
        <v>11646</v>
      </c>
    </row>
    <row r="187" spans="1:39" x14ac:dyDescent="0.25">
      <c r="A187" t="s">
        <v>29</v>
      </c>
      <c r="B187">
        <v>3049</v>
      </c>
      <c r="C187" t="s">
        <v>523</v>
      </c>
      <c r="D187">
        <v>19658</v>
      </c>
      <c r="E187">
        <v>45770</v>
      </c>
      <c r="F187">
        <v>45919</v>
      </c>
      <c r="G187" t="s">
        <v>466</v>
      </c>
      <c r="I187" t="s">
        <v>24</v>
      </c>
      <c r="K187">
        <v>0</v>
      </c>
      <c r="AE187" t="s">
        <v>231</v>
      </c>
      <c r="AF187">
        <v>0</v>
      </c>
      <c r="AG187">
        <v>0</v>
      </c>
      <c r="AH187">
        <v>0</v>
      </c>
      <c r="AI187" t="s">
        <v>11634</v>
      </c>
      <c r="AL187" s="94">
        <v>1965.8</v>
      </c>
      <c r="AM187" t="s">
        <v>11646</v>
      </c>
    </row>
    <row r="188" spans="1:39" x14ac:dyDescent="0.25">
      <c r="A188" t="s">
        <v>29</v>
      </c>
      <c r="B188">
        <v>3047</v>
      </c>
      <c r="C188" t="s">
        <v>524</v>
      </c>
      <c r="D188">
        <v>26821</v>
      </c>
      <c r="E188">
        <v>45770</v>
      </c>
      <c r="F188">
        <v>45908</v>
      </c>
      <c r="G188" t="s">
        <v>466</v>
      </c>
      <c r="I188" t="s">
        <v>24</v>
      </c>
      <c r="J188">
        <v>45974</v>
      </c>
      <c r="K188">
        <v>308</v>
      </c>
      <c r="M188">
        <v>62.33</v>
      </c>
      <c r="N188" t="s">
        <v>478</v>
      </c>
      <c r="O188">
        <v>45790</v>
      </c>
      <c r="P188" t="s">
        <v>25</v>
      </c>
      <c r="R188">
        <v>22696.639999999999</v>
      </c>
      <c r="S188">
        <v>25628.14</v>
      </c>
      <c r="T188">
        <v>89</v>
      </c>
      <c r="U188">
        <v>129</v>
      </c>
      <c r="V188">
        <v>0</v>
      </c>
      <c r="W188">
        <v>0</v>
      </c>
      <c r="X188" t="s">
        <v>25</v>
      </c>
      <c r="Y188" t="s">
        <v>25</v>
      </c>
      <c r="Z188" t="s">
        <v>25</v>
      </c>
      <c r="AE188" t="s">
        <v>231</v>
      </c>
      <c r="AF188">
        <v>0.62329999999999997</v>
      </c>
      <c r="AG188">
        <v>192</v>
      </c>
      <c r="AH188">
        <v>14</v>
      </c>
      <c r="AI188" t="s">
        <v>11632</v>
      </c>
      <c r="AJ188">
        <v>0.84622646433764581</v>
      </c>
      <c r="AK188">
        <v>0.95552514820476486</v>
      </c>
      <c r="AL188" s="94">
        <v>2682.1</v>
      </c>
      <c r="AM188" t="s">
        <v>11647</v>
      </c>
    </row>
    <row r="189" spans="1:39" x14ac:dyDescent="0.25">
      <c r="A189" t="s">
        <v>29</v>
      </c>
      <c r="B189">
        <v>3050</v>
      </c>
      <c r="C189" t="s">
        <v>525</v>
      </c>
      <c r="D189">
        <v>30600</v>
      </c>
      <c r="E189">
        <v>45770</v>
      </c>
      <c r="F189">
        <v>45908</v>
      </c>
      <c r="G189" t="s">
        <v>466</v>
      </c>
      <c r="I189" t="s">
        <v>24</v>
      </c>
      <c r="K189">
        <v>0</v>
      </c>
      <c r="AE189" t="s">
        <v>231</v>
      </c>
      <c r="AF189">
        <v>0</v>
      </c>
      <c r="AG189">
        <v>0</v>
      </c>
      <c r="AH189">
        <v>0</v>
      </c>
      <c r="AI189" t="s">
        <v>11634</v>
      </c>
      <c r="AL189" s="94">
        <v>3060</v>
      </c>
      <c r="AM189" t="s">
        <v>11646</v>
      </c>
    </row>
    <row r="190" spans="1:39" x14ac:dyDescent="0.25">
      <c r="A190" t="s">
        <v>29</v>
      </c>
      <c r="B190">
        <v>3051</v>
      </c>
      <c r="C190" t="s">
        <v>526</v>
      </c>
      <c r="D190">
        <v>445</v>
      </c>
      <c r="E190">
        <v>45770</v>
      </c>
      <c r="G190" t="s">
        <v>466</v>
      </c>
      <c r="K190">
        <v>0</v>
      </c>
      <c r="AE190" t="s">
        <v>231</v>
      </c>
      <c r="AF190">
        <v>0</v>
      </c>
      <c r="AG190">
        <v>0</v>
      </c>
      <c r="AH190">
        <v>0</v>
      </c>
      <c r="AI190" t="s">
        <v>11634</v>
      </c>
      <c r="AL190" s="94">
        <v>44.5</v>
      </c>
      <c r="AM190" t="s">
        <v>11646</v>
      </c>
    </row>
    <row r="191" spans="1:39" x14ac:dyDescent="0.25">
      <c r="A191" t="s">
        <v>29</v>
      </c>
      <c r="B191">
        <v>3052</v>
      </c>
      <c r="C191" t="s">
        <v>527</v>
      </c>
      <c r="D191">
        <v>1225</v>
      </c>
      <c r="E191">
        <v>45770</v>
      </c>
      <c r="G191" t="s">
        <v>466</v>
      </c>
      <c r="K191">
        <v>0</v>
      </c>
      <c r="AE191" t="s">
        <v>231</v>
      </c>
      <c r="AF191">
        <v>0</v>
      </c>
      <c r="AG191">
        <v>0</v>
      </c>
      <c r="AH191">
        <v>0</v>
      </c>
      <c r="AI191" t="s">
        <v>11634</v>
      </c>
      <c r="AL191" s="94">
        <v>122.5</v>
      </c>
      <c r="AM191" t="s">
        <v>11646</v>
      </c>
    </row>
    <row r="192" spans="1:39" x14ac:dyDescent="0.25">
      <c r="A192" t="s">
        <v>29</v>
      </c>
      <c r="B192">
        <v>3053</v>
      </c>
      <c r="C192" t="s">
        <v>528</v>
      </c>
      <c r="D192">
        <v>11622</v>
      </c>
      <c r="E192">
        <v>45770</v>
      </c>
      <c r="F192">
        <v>45919</v>
      </c>
      <c r="G192" t="s">
        <v>466</v>
      </c>
      <c r="I192" t="s">
        <v>24</v>
      </c>
      <c r="K192">
        <v>0</v>
      </c>
      <c r="AE192" t="s">
        <v>231</v>
      </c>
      <c r="AF192">
        <v>0</v>
      </c>
      <c r="AG192">
        <v>0</v>
      </c>
      <c r="AH192">
        <v>0</v>
      </c>
      <c r="AI192" t="s">
        <v>11634</v>
      </c>
      <c r="AL192" s="94">
        <v>1162.2</v>
      </c>
      <c r="AM192" t="s">
        <v>11646</v>
      </c>
    </row>
    <row r="193" spans="1:39" x14ac:dyDescent="0.25">
      <c r="A193" t="s">
        <v>29</v>
      </c>
      <c r="B193">
        <v>3054</v>
      </c>
      <c r="C193" t="s">
        <v>529</v>
      </c>
      <c r="D193">
        <v>444</v>
      </c>
      <c r="E193">
        <v>45770</v>
      </c>
      <c r="G193" t="s">
        <v>466</v>
      </c>
      <c r="K193">
        <v>0</v>
      </c>
      <c r="AE193" t="s">
        <v>231</v>
      </c>
      <c r="AF193">
        <v>0</v>
      </c>
      <c r="AG193">
        <v>0</v>
      </c>
      <c r="AH193">
        <v>0</v>
      </c>
      <c r="AI193" t="s">
        <v>11634</v>
      </c>
      <c r="AL193" s="94">
        <v>44.4</v>
      </c>
      <c r="AM193" t="s">
        <v>11646</v>
      </c>
    </row>
    <row r="194" spans="1:39" x14ac:dyDescent="0.25">
      <c r="A194" t="s">
        <v>29</v>
      </c>
      <c r="B194">
        <v>3075</v>
      </c>
      <c r="C194" t="s">
        <v>530</v>
      </c>
      <c r="D194">
        <v>282</v>
      </c>
      <c r="E194">
        <v>45770</v>
      </c>
      <c r="G194" t="s">
        <v>466</v>
      </c>
      <c r="K194">
        <v>0</v>
      </c>
      <c r="AE194" t="s">
        <v>231</v>
      </c>
      <c r="AF194">
        <v>0</v>
      </c>
      <c r="AG194">
        <v>0</v>
      </c>
      <c r="AH194">
        <v>0</v>
      </c>
      <c r="AI194" t="s">
        <v>11634</v>
      </c>
      <c r="AL194" s="94">
        <v>28.2</v>
      </c>
      <c r="AM194" t="s">
        <v>11646</v>
      </c>
    </row>
    <row r="195" spans="1:39" x14ac:dyDescent="0.25">
      <c r="A195" t="s">
        <v>29</v>
      </c>
      <c r="B195">
        <v>3055</v>
      </c>
      <c r="C195" t="s">
        <v>531</v>
      </c>
      <c r="D195">
        <v>9423</v>
      </c>
      <c r="E195">
        <v>45770</v>
      </c>
      <c r="F195">
        <v>45919</v>
      </c>
      <c r="G195" t="s">
        <v>466</v>
      </c>
      <c r="I195" t="s">
        <v>24</v>
      </c>
      <c r="K195">
        <v>0</v>
      </c>
      <c r="AE195" t="s">
        <v>231</v>
      </c>
      <c r="AF195">
        <v>0</v>
      </c>
      <c r="AG195">
        <v>0</v>
      </c>
      <c r="AH195">
        <v>0</v>
      </c>
      <c r="AI195" t="s">
        <v>11634</v>
      </c>
      <c r="AL195" s="94">
        <v>942.3</v>
      </c>
      <c r="AM195" t="s">
        <v>11646</v>
      </c>
    </row>
    <row r="196" spans="1:39" x14ac:dyDescent="0.25">
      <c r="A196" t="s">
        <v>29</v>
      </c>
      <c r="B196">
        <v>3056</v>
      </c>
      <c r="C196" t="s">
        <v>532</v>
      </c>
      <c r="D196">
        <v>11411</v>
      </c>
      <c r="E196">
        <v>45769</v>
      </c>
      <c r="F196">
        <v>45919</v>
      </c>
      <c r="G196" t="s">
        <v>466</v>
      </c>
      <c r="I196" t="s">
        <v>24</v>
      </c>
      <c r="J196">
        <v>45986</v>
      </c>
      <c r="K196">
        <v>325</v>
      </c>
      <c r="L196">
        <v>45627</v>
      </c>
      <c r="M196">
        <v>81.5</v>
      </c>
      <c r="N196" t="s">
        <v>25</v>
      </c>
      <c r="P196" t="s">
        <v>478</v>
      </c>
      <c r="Q196">
        <v>44.3</v>
      </c>
      <c r="R196">
        <v>31000</v>
      </c>
      <c r="X196" t="s">
        <v>25</v>
      </c>
      <c r="Y196" t="s">
        <v>25</v>
      </c>
      <c r="Z196" t="s">
        <v>25</v>
      </c>
      <c r="AE196" t="s">
        <v>231</v>
      </c>
      <c r="AF196">
        <v>0.81499999999999995</v>
      </c>
      <c r="AG196">
        <v>265</v>
      </c>
      <c r="AH196">
        <v>10</v>
      </c>
      <c r="AI196" t="s">
        <v>11632</v>
      </c>
      <c r="AJ196">
        <v>2.7166768907194814</v>
      </c>
      <c r="AL196" s="94">
        <v>1141.0999999999999</v>
      </c>
      <c r="AM196" t="s">
        <v>11647</v>
      </c>
    </row>
    <row r="197" spans="1:39" x14ac:dyDescent="0.25">
      <c r="A197" t="s">
        <v>29</v>
      </c>
      <c r="B197">
        <v>3057</v>
      </c>
      <c r="C197" t="s">
        <v>533</v>
      </c>
      <c r="D197">
        <v>296</v>
      </c>
      <c r="E197">
        <v>45770</v>
      </c>
      <c r="G197" t="s">
        <v>466</v>
      </c>
      <c r="K197">
        <v>0</v>
      </c>
      <c r="AE197" t="s">
        <v>231</v>
      </c>
      <c r="AF197">
        <v>0</v>
      </c>
      <c r="AG197">
        <v>0</v>
      </c>
      <c r="AH197">
        <v>0</v>
      </c>
      <c r="AI197" t="s">
        <v>11634</v>
      </c>
      <c r="AL197" s="94">
        <v>29.6</v>
      </c>
      <c r="AM197" t="s">
        <v>11646</v>
      </c>
    </row>
    <row r="198" spans="1:39" x14ac:dyDescent="0.25">
      <c r="A198" t="s">
        <v>29</v>
      </c>
      <c r="B198">
        <v>3058</v>
      </c>
      <c r="C198" t="s">
        <v>534</v>
      </c>
      <c r="D198">
        <v>7622</v>
      </c>
      <c r="E198">
        <v>45770</v>
      </c>
      <c r="G198" t="s">
        <v>466</v>
      </c>
      <c r="K198">
        <v>0</v>
      </c>
      <c r="AE198" t="s">
        <v>231</v>
      </c>
      <c r="AF198">
        <v>0</v>
      </c>
      <c r="AG198">
        <v>0</v>
      </c>
      <c r="AH198">
        <v>0</v>
      </c>
      <c r="AI198" t="s">
        <v>11634</v>
      </c>
      <c r="AL198" s="94">
        <v>762.2</v>
      </c>
      <c r="AM198" t="s">
        <v>11646</v>
      </c>
    </row>
    <row r="199" spans="1:39" x14ac:dyDescent="0.25">
      <c r="A199" t="s">
        <v>29</v>
      </c>
      <c r="B199">
        <v>3059</v>
      </c>
      <c r="C199" t="s">
        <v>535</v>
      </c>
      <c r="D199">
        <v>30585</v>
      </c>
      <c r="E199">
        <v>45770</v>
      </c>
      <c r="F199">
        <v>45802</v>
      </c>
      <c r="G199" t="s">
        <v>466</v>
      </c>
      <c r="H199" t="s">
        <v>536</v>
      </c>
      <c r="I199" t="s">
        <v>24</v>
      </c>
      <c r="K199">
        <v>0</v>
      </c>
      <c r="AE199" t="s">
        <v>231</v>
      </c>
      <c r="AF199">
        <v>0</v>
      </c>
      <c r="AG199">
        <v>0</v>
      </c>
      <c r="AH199">
        <v>0</v>
      </c>
      <c r="AI199" t="s">
        <v>11634</v>
      </c>
      <c r="AL199" s="94">
        <v>3058.5</v>
      </c>
      <c r="AM199" t="s">
        <v>11646</v>
      </c>
    </row>
    <row r="200" spans="1:39" x14ac:dyDescent="0.25">
      <c r="A200" t="s">
        <v>29</v>
      </c>
      <c r="B200">
        <v>3061</v>
      </c>
      <c r="C200" t="s">
        <v>537</v>
      </c>
      <c r="D200">
        <v>1832</v>
      </c>
      <c r="E200">
        <v>45770</v>
      </c>
      <c r="G200" t="s">
        <v>466</v>
      </c>
      <c r="K200">
        <v>0</v>
      </c>
      <c r="AE200" t="s">
        <v>231</v>
      </c>
      <c r="AF200">
        <v>0</v>
      </c>
      <c r="AG200">
        <v>0</v>
      </c>
      <c r="AH200">
        <v>0</v>
      </c>
      <c r="AI200" t="s">
        <v>11634</v>
      </c>
      <c r="AL200" s="94">
        <v>183.2</v>
      </c>
      <c r="AM200" t="s">
        <v>11646</v>
      </c>
    </row>
    <row r="201" spans="1:39" x14ac:dyDescent="0.25">
      <c r="A201" t="s">
        <v>29</v>
      </c>
      <c r="B201">
        <v>3062</v>
      </c>
      <c r="C201" t="s">
        <v>538</v>
      </c>
      <c r="D201">
        <v>657</v>
      </c>
      <c r="E201">
        <v>45770</v>
      </c>
      <c r="G201" t="s">
        <v>466</v>
      </c>
      <c r="K201">
        <v>0</v>
      </c>
      <c r="AE201" t="s">
        <v>231</v>
      </c>
      <c r="AF201">
        <v>0</v>
      </c>
      <c r="AG201">
        <v>0</v>
      </c>
      <c r="AH201">
        <v>0</v>
      </c>
      <c r="AI201" t="s">
        <v>11634</v>
      </c>
      <c r="AL201" s="94">
        <v>65.7</v>
      </c>
      <c r="AM201" t="s">
        <v>11646</v>
      </c>
    </row>
    <row r="202" spans="1:39" x14ac:dyDescent="0.25">
      <c r="A202" t="s">
        <v>29</v>
      </c>
      <c r="B202">
        <v>3063</v>
      </c>
      <c r="C202" t="s">
        <v>539</v>
      </c>
      <c r="D202">
        <v>46942</v>
      </c>
      <c r="E202">
        <v>45770</v>
      </c>
      <c r="F202">
        <v>45908</v>
      </c>
      <c r="G202" t="s">
        <v>466</v>
      </c>
      <c r="I202" t="s">
        <v>24</v>
      </c>
      <c r="J202">
        <v>45933</v>
      </c>
      <c r="K202">
        <v>1677</v>
      </c>
      <c r="L202">
        <v>45901</v>
      </c>
      <c r="M202">
        <v>80</v>
      </c>
      <c r="N202" t="s">
        <v>478</v>
      </c>
      <c r="O202">
        <v>45791</v>
      </c>
      <c r="P202" t="s">
        <v>478</v>
      </c>
      <c r="Q202">
        <v>10</v>
      </c>
      <c r="R202">
        <v>50000</v>
      </c>
      <c r="S202">
        <v>115000</v>
      </c>
      <c r="T202">
        <v>450</v>
      </c>
      <c r="U202">
        <v>98</v>
      </c>
      <c r="V202">
        <v>12</v>
      </c>
      <c r="W202">
        <v>33</v>
      </c>
      <c r="X202" t="s">
        <v>540</v>
      </c>
      <c r="Y202" t="s">
        <v>478</v>
      </c>
      <c r="Z202" t="s">
        <v>478</v>
      </c>
      <c r="AE202" t="s">
        <v>231</v>
      </c>
      <c r="AF202">
        <v>0.8</v>
      </c>
      <c r="AG202">
        <v>1342</v>
      </c>
      <c r="AH202">
        <v>16</v>
      </c>
      <c r="AI202" t="s">
        <v>11631</v>
      </c>
      <c r="AJ202">
        <v>1.0651442205274595</v>
      </c>
      <c r="AK202">
        <v>2.4498317072131566</v>
      </c>
      <c r="AL202" s="94">
        <v>4694.2</v>
      </c>
      <c r="AM202" t="s">
        <v>11647</v>
      </c>
    </row>
    <row r="203" spans="1:39" x14ac:dyDescent="0.25">
      <c r="A203" t="s">
        <v>29</v>
      </c>
      <c r="B203">
        <v>3064</v>
      </c>
      <c r="C203" t="s">
        <v>541</v>
      </c>
      <c r="D203">
        <v>8102</v>
      </c>
      <c r="E203">
        <v>45770</v>
      </c>
      <c r="F203">
        <v>45919</v>
      </c>
      <c r="G203" t="s">
        <v>466</v>
      </c>
      <c r="I203" t="s">
        <v>24</v>
      </c>
      <c r="K203">
        <v>0</v>
      </c>
      <c r="AE203" t="s">
        <v>231</v>
      </c>
      <c r="AF203">
        <v>0</v>
      </c>
      <c r="AG203">
        <v>0</v>
      </c>
      <c r="AH203">
        <v>0</v>
      </c>
      <c r="AI203" t="s">
        <v>11634</v>
      </c>
      <c r="AL203" s="94">
        <v>810.2</v>
      </c>
      <c r="AM203" t="s">
        <v>11646</v>
      </c>
    </row>
    <row r="204" spans="1:39" x14ac:dyDescent="0.25">
      <c r="A204" t="s">
        <v>29</v>
      </c>
      <c r="B204">
        <v>3065</v>
      </c>
      <c r="C204" t="s">
        <v>542</v>
      </c>
      <c r="D204">
        <v>243128</v>
      </c>
      <c r="E204">
        <v>45770</v>
      </c>
      <c r="F204">
        <v>45908</v>
      </c>
      <c r="G204" t="s">
        <v>466</v>
      </c>
      <c r="I204" t="s">
        <v>24</v>
      </c>
      <c r="J204">
        <v>45958</v>
      </c>
      <c r="K204">
        <v>5000</v>
      </c>
      <c r="M204">
        <v>60</v>
      </c>
      <c r="N204" t="s">
        <v>478</v>
      </c>
      <c r="O204">
        <v>2021</v>
      </c>
      <c r="P204" t="s">
        <v>25</v>
      </c>
      <c r="R204">
        <v>52000</v>
      </c>
      <c r="S204">
        <v>130000</v>
      </c>
      <c r="T204">
        <v>517</v>
      </c>
      <c r="U204">
        <v>99</v>
      </c>
      <c r="V204">
        <v>29</v>
      </c>
      <c r="W204">
        <v>121</v>
      </c>
      <c r="X204" t="s">
        <v>543</v>
      </c>
      <c r="Y204" t="s">
        <v>478</v>
      </c>
      <c r="Z204" t="s">
        <v>478</v>
      </c>
      <c r="AE204" t="s">
        <v>231</v>
      </c>
      <c r="AF204">
        <v>0.6</v>
      </c>
      <c r="AG204">
        <v>3000</v>
      </c>
      <c r="AH204">
        <v>14</v>
      </c>
      <c r="AI204" t="s">
        <v>11632</v>
      </c>
      <c r="AJ204">
        <v>0.21387910894672765</v>
      </c>
      <c r="AK204">
        <v>0.53469777236681915</v>
      </c>
      <c r="AL204" s="94">
        <v>24312.799999999999</v>
      </c>
      <c r="AM204" t="s">
        <v>11647</v>
      </c>
    </row>
    <row r="205" spans="1:39" x14ac:dyDescent="0.25">
      <c r="A205" t="s">
        <v>29</v>
      </c>
      <c r="B205">
        <v>3066</v>
      </c>
      <c r="C205" t="s">
        <v>544</v>
      </c>
      <c r="D205">
        <v>53818</v>
      </c>
      <c r="E205">
        <v>45770</v>
      </c>
      <c r="F205">
        <v>45908</v>
      </c>
      <c r="G205" t="s">
        <v>466</v>
      </c>
      <c r="I205" t="s">
        <v>24</v>
      </c>
      <c r="J205">
        <v>45946</v>
      </c>
      <c r="K205">
        <v>1178</v>
      </c>
      <c r="L205">
        <v>45870</v>
      </c>
      <c r="M205">
        <v>38.28</v>
      </c>
      <c r="N205" t="s">
        <v>478</v>
      </c>
      <c r="O205">
        <v>45453</v>
      </c>
      <c r="P205" t="s">
        <v>478</v>
      </c>
      <c r="Q205">
        <v>37.6</v>
      </c>
      <c r="R205">
        <v>40000</v>
      </c>
      <c r="T205">
        <v>132</v>
      </c>
      <c r="U205">
        <v>32</v>
      </c>
      <c r="V205">
        <v>8</v>
      </c>
      <c r="W205">
        <v>8</v>
      </c>
      <c r="X205" t="s">
        <v>545</v>
      </c>
      <c r="Y205" t="s">
        <v>478</v>
      </c>
      <c r="AE205" t="s">
        <v>231</v>
      </c>
      <c r="AF205">
        <v>0.38280000000000003</v>
      </c>
      <c r="AG205">
        <v>451</v>
      </c>
      <c r="AH205">
        <v>14</v>
      </c>
      <c r="AI205" t="s">
        <v>11632</v>
      </c>
      <c r="AJ205">
        <v>0.74324575420862904</v>
      </c>
      <c r="AL205" s="94">
        <v>5381.8</v>
      </c>
      <c r="AM205" t="s">
        <v>11647</v>
      </c>
    </row>
    <row r="206" spans="1:39" x14ac:dyDescent="0.25">
      <c r="A206" t="s">
        <v>29</v>
      </c>
      <c r="B206">
        <v>3067</v>
      </c>
      <c r="C206" t="s">
        <v>546</v>
      </c>
      <c r="D206">
        <v>100</v>
      </c>
      <c r="E206">
        <v>45770</v>
      </c>
      <c r="G206" t="s">
        <v>466</v>
      </c>
      <c r="K206">
        <v>0</v>
      </c>
      <c r="AE206" t="s">
        <v>231</v>
      </c>
      <c r="AF206">
        <v>0</v>
      </c>
      <c r="AG206">
        <v>0</v>
      </c>
      <c r="AH206">
        <v>0</v>
      </c>
      <c r="AI206" t="s">
        <v>11634</v>
      </c>
      <c r="AL206" s="94">
        <v>10</v>
      </c>
      <c r="AM206" t="s">
        <v>11646</v>
      </c>
    </row>
    <row r="207" spans="1:39" x14ac:dyDescent="0.25">
      <c r="A207" t="s">
        <v>29</v>
      </c>
      <c r="B207">
        <v>3068</v>
      </c>
      <c r="C207" t="s">
        <v>547</v>
      </c>
      <c r="D207">
        <v>44</v>
      </c>
      <c r="E207">
        <v>45770</v>
      </c>
      <c r="G207" t="s">
        <v>466</v>
      </c>
      <c r="K207">
        <v>0</v>
      </c>
      <c r="AE207" t="s">
        <v>231</v>
      </c>
      <c r="AF207">
        <v>0</v>
      </c>
      <c r="AG207">
        <v>0</v>
      </c>
      <c r="AH207">
        <v>0</v>
      </c>
      <c r="AI207" t="s">
        <v>11634</v>
      </c>
      <c r="AL207" s="94">
        <v>4.4000000000000004</v>
      </c>
      <c r="AM207" t="s">
        <v>11646</v>
      </c>
    </row>
    <row r="208" spans="1:39" x14ac:dyDescent="0.25">
      <c r="A208" t="s">
        <v>29</v>
      </c>
      <c r="B208">
        <v>3069</v>
      </c>
      <c r="C208" t="s">
        <v>548</v>
      </c>
      <c r="D208">
        <v>9352</v>
      </c>
      <c r="E208">
        <v>45770</v>
      </c>
      <c r="F208">
        <v>45919</v>
      </c>
      <c r="G208" t="s">
        <v>466</v>
      </c>
      <c r="I208" t="s">
        <v>24</v>
      </c>
      <c r="J208">
        <v>45968</v>
      </c>
      <c r="K208">
        <v>0</v>
      </c>
      <c r="L208" t="s">
        <v>25</v>
      </c>
      <c r="N208" t="s">
        <v>25</v>
      </c>
      <c r="P208" t="s">
        <v>25</v>
      </c>
      <c r="R208">
        <v>6000</v>
      </c>
      <c r="S208">
        <v>8000</v>
      </c>
      <c r="T208">
        <v>10</v>
      </c>
      <c r="U208">
        <v>24</v>
      </c>
      <c r="V208">
        <v>0</v>
      </c>
      <c r="W208">
        <v>6</v>
      </c>
      <c r="X208" t="s">
        <v>549</v>
      </c>
      <c r="Y208" t="s">
        <v>478</v>
      </c>
      <c r="Z208" t="s">
        <v>25</v>
      </c>
      <c r="AE208" t="s">
        <v>231</v>
      </c>
      <c r="AF208">
        <v>0</v>
      </c>
      <c r="AG208">
        <v>0</v>
      </c>
      <c r="AH208">
        <v>12</v>
      </c>
      <c r="AI208" t="s">
        <v>11632</v>
      </c>
      <c r="AJ208">
        <v>0.64157399486740807</v>
      </c>
      <c r="AK208">
        <v>0.85543199315654406</v>
      </c>
      <c r="AL208" s="94">
        <v>935.2</v>
      </c>
      <c r="AM208" t="s">
        <v>11646</v>
      </c>
    </row>
    <row r="209" spans="1:39" x14ac:dyDescent="0.25">
      <c r="A209" t="s">
        <v>29</v>
      </c>
      <c r="B209">
        <v>3077</v>
      </c>
      <c r="C209" t="s">
        <v>550</v>
      </c>
      <c r="D209">
        <v>2696</v>
      </c>
      <c r="E209">
        <v>45770</v>
      </c>
      <c r="F209">
        <v>45801</v>
      </c>
      <c r="G209" t="s">
        <v>466</v>
      </c>
      <c r="H209">
        <v>45771</v>
      </c>
      <c r="I209" t="s">
        <v>24</v>
      </c>
      <c r="K209">
        <v>30</v>
      </c>
      <c r="L209" t="s">
        <v>551</v>
      </c>
      <c r="M209">
        <v>0</v>
      </c>
      <c r="N209" t="s">
        <v>25</v>
      </c>
      <c r="O209" t="s">
        <v>341</v>
      </c>
      <c r="P209" t="s">
        <v>341</v>
      </c>
      <c r="Q209">
        <v>0</v>
      </c>
      <c r="R209">
        <v>0</v>
      </c>
      <c r="S209">
        <v>0</v>
      </c>
      <c r="T209">
        <v>0</v>
      </c>
      <c r="U209">
        <v>0</v>
      </c>
      <c r="V209">
        <v>0</v>
      </c>
      <c r="W209">
        <v>0</v>
      </c>
      <c r="X209" t="s">
        <v>552</v>
      </c>
      <c r="Y209" t="s">
        <v>488</v>
      </c>
      <c r="Z209" t="s">
        <v>488</v>
      </c>
      <c r="AE209" t="s">
        <v>231</v>
      </c>
      <c r="AF209">
        <v>0</v>
      </c>
      <c r="AG209">
        <v>0</v>
      </c>
      <c r="AH209">
        <v>16</v>
      </c>
      <c r="AI209" t="s">
        <v>11631</v>
      </c>
      <c r="AJ209">
        <v>0</v>
      </c>
      <c r="AK209">
        <v>0</v>
      </c>
      <c r="AL209" s="94">
        <v>269.60000000000002</v>
      </c>
      <c r="AM209" t="s">
        <v>11647</v>
      </c>
    </row>
    <row r="210" spans="1:39" x14ac:dyDescent="0.25">
      <c r="A210" t="s">
        <v>29</v>
      </c>
      <c r="B210">
        <v>3070</v>
      </c>
      <c r="C210" t="s">
        <v>553</v>
      </c>
      <c r="D210">
        <v>4749</v>
      </c>
      <c r="E210">
        <v>45770</v>
      </c>
      <c r="G210" t="s">
        <v>466</v>
      </c>
      <c r="K210">
        <v>0</v>
      </c>
      <c r="AE210" t="s">
        <v>231</v>
      </c>
      <c r="AF210">
        <v>0</v>
      </c>
      <c r="AG210">
        <v>0</v>
      </c>
      <c r="AH210">
        <v>0</v>
      </c>
      <c r="AI210" t="s">
        <v>11634</v>
      </c>
      <c r="AL210" s="94">
        <v>474.9</v>
      </c>
      <c r="AM210" t="s">
        <v>11646</v>
      </c>
    </row>
    <row r="211" spans="1:39" x14ac:dyDescent="0.25">
      <c r="A211" t="s">
        <v>29</v>
      </c>
      <c r="B211">
        <v>3072</v>
      </c>
      <c r="C211" t="s">
        <v>554</v>
      </c>
      <c r="D211">
        <v>553</v>
      </c>
      <c r="E211">
        <v>45770</v>
      </c>
      <c r="G211" t="s">
        <v>466</v>
      </c>
      <c r="K211">
        <v>0</v>
      </c>
      <c r="AE211" t="s">
        <v>231</v>
      </c>
      <c r="AF211">
        <v>0</v>
      </c>
      <c r="AG211">
        <v>0</v>
      </c>
      <c r="AH211">
        <v>0</v>
      </c>
      <c r="AI211" t="s">
        <v>11634</v>
      </c>
      <c r="AL211" s="94">
        <v>55.3</v>
      </c>
      <c r="AM211" t="s">
        <v>11646</v>
      </c>
    </row>
    <row r="212" spans="1:39" x14ac:dyDescent="0.25">
      <c r="A212" t="s">
        <v>29</v>
      </c>
      <c r="B212">
        <v>3071</v>
      </c>
      <c r="C212" t="s">
        <v>555</v>
      </c>
      <c r="D212">
        <v>6659</v>
      </c>
      <c r="E212">
        <v>45770</v>
      </c>
      <c r="G212" t="s">
        <v>466</v>
      </c>
      <c r="K212">
        <v>0</v>
      </c>
      <c r="AE212" t="s">
        <v>231</v>
      </c>
      <c r="AF212">
        <v>0</v>
      </c>
      <c r="AG212">
        <v>0</v>
      </c>
      <c r="AH212">
        <v>0</v>
      </c>
      <c r="AI212" t="s">
        <v>11634</v>
      </c>
      <c r="AL212" s="94">
        <v>665.9</v>
      </c>
      <c r="AM212" t="s">
        <v>11646</v>
      </c>
    </row>
    <row r="213" spans="1:39" x14ac:dyDescent="0.25">
      <c r="A213" t="s">
        <v>29</v>
      </c>
      <c r="B213">
        <v>3073</v>
      </c>
      <c r="C213" t="s">
        <v>556</v>
      </c>
      <c r="D213">
        <v>284</v>
      </c>
      <c r="E213">
        <v>45770</v>
      </c>
      <c r="G213" t="s">
        <v>466</v>
      </c>
      <c r="K213">
        <v>0</v>
      </c>
      <c r="AE213" t="s">
        <v>231</v>
      </c>
      <c r="AF213">
        <v>0</v>
      </c>
      <c r="AG213">
        <v>0</v>
      </c>
      <c r="AH213">
        <v>0</v>
      </c>
      <c r="AI213" t="s">
        <v>11634</v>
      </c>
      <c r="AL213" s="94">
        <v>28.4</v>
      </c>
      <c r="AM213" t="s">
        <v>11646</v>
      </c>
    </row>
    <row r="214" spans="1:39" x14ac:dyDescent="0.25">
      <c r="A214" t="s">
        <v>29</v>
      </c>
      <c r="B214">
        <v>3074</v>
      </c>
      <c r="C214" t="s">
        <v>557</v>
      </c>
      <c r="D214">
        <v>2739</v>
      </c>
      <c r="E214">
        <v>45771</v>
      </c>
      <c r="G214" t="s">
        <v>466</v>
      </c>
      <c r="K214">
        <v>0</v>
      </c>
      <c r="AE214" t="s">
        <v>231</v>
      </c>
      <c r="AF214">
        <v>0</v>
      </c>
      <c r="AG214">
        <v>0</v>
      </c>
      <c r="AH214">
        <v>0</v>
      </c>
      <c r="AI214" t="s">
        <v>11634</v>
      </c>
      <c r="AL214" s="94">
        <v>273.89999999999998</v>
      </c>
      <c r="AM214" t="s">
        <v>11646</v>
      </c>
    </row>
    <row r="215" spans="1:39" x14ac:dyDescent="0.25">
      <c r="A215" t="s">
        <v>29</v>
      </c>
      <c r="B215">
        <v>3076</v>
      </c>
      <c r="C215" t="s">
        <v>558</v>
      </c>
      <c r="D215">
        <v>18111</v>
      </c>
      <c r="E215">
        <v>45771</v>
      </c>
      <c r="G215" t="s">
        <v>466</v>
      </c>
      <c r="H215">
        <v>45897</v>
      </c>
      <c r="I215" t="s">
        <v>28</v>
      </c>
      <c r="K215">
        <v>364</v>
      </c>
      <c r="L215">
        <v>45748</v>
      </c>
      <c r="M215">
        <v>40</v>
      </c>
      <c r="N215" t="s">
        <v>25</v>
      </c>
      <c r="P215" t="s">
        <v>478</v>
      </c>
      <c r="Q215">
        <v>20</v>
      </c>
      <c r="R215">
        <v>29981</v>
      </c>
      <c r="S215">
        <v>20286.810000000001</v>
      </c>
      <c r="T215">
        <v>25</v>
      </c>
      <c r="U215">
        <v>111</v>
      </c>
      <c r="V215">
        <v>3</v>
      </c>
      <c r="W215">
        <v>2</v>
      </c>
      <c r="X215" t="s">
        <v>478</v>
      </c>
      <c r="Y215" t="s">
        <v>478</v>
      </c>
      <c r="Z215" t="s">
        <v>478</v>
      </c>
      <c r="AE215" t="s">
        <v>231</v>
      </c>
      <c r="AF215">
        <v>0.4</v>
      </c>
      <c r="AG215">
        <v>146</v>
      </c>
      <c r="AH215">
        <v>15</v>
      </c>
      <c r="AI215" t="s">
        <v>11632</v>
      </c>
      <c r="AJ215">
        <v>1.6554027938821712</v>
      </c>
      <c r="AK215">
        <v>1.1201374855060462</v>
      </c>
      <c r="AL215" s="94">
        <v>1811.1</v>
      </c>
      <c r="AM215" t="s">
        <v>11647</v>
      </c>
    </row>
    <row r="216" spans="1:39" x14ac:dyDescent="0.25">
      <c r="A216" t="s">
        <v>29</v>
      </c>
      <c r="B216">
        <v>3078</v>
      </c>
      <c r="C216" t="s">
        <v>559</v>
      </c>
      <c r="D216">
        <v>1310</v>
      </c>
      <c r="E216">
        <v>45771</v>
      </c>
      <c r="G216" t="s">
        <v>466</v>
      </c>
      <c r="K216">
        <v>0</v>
      </c>
      <c r="AE216" t="s">
        <v>231</v>
      </c>
      <c r="AF216">
        <v>0</v>
      </c>
      <c r="AG216">
        <v>0</v>
      </c>
      <c r="AH216">
        <v>0</v>
      </c>
      <c r="AI216" t="s">
        <v>11634</v>
      </c>
      <c r="AL216" s="94">
        <v>131</v>
      </c>
      <c r="AM216" t="s">
        <v>11646</v>
      </c>
    </row>
    <row r="217" spans="1:39" x14ac:dyDescent="0.25">
      <c r="A217" t="s">
        <v>29</v>
      </c>
      <c r="B217">
        <v>3079</v>
      </c>
      <c r="C217" t="s">
        <v>560</v>
      </c>
      <c r="D217">
        <v>24210</v>
      </c>
      <c r="E217">
        <v>45771</v>
      </c>
      <c r="F217">
        <v>45908</v>
      </c>
      <c r="G217" t="s">
        <v>466</v>
      </c>
      <c r="I217" t="s">
        <v>24</v>
      </c>
      <c r="J217">
        <v>45959</v>
      </c>
      <c r="K217">
        <v>147</v>
      </c>
      <c r="L217">
        <v>45793</v>
      </c>
      <c r="M217">
        <v>60</v>
      </c>
      <c r="N217" t="s">
        <v>478</v>
      </c>
      <c r="O217">
        <v>45782</v>
      </c>
      <c r="P217" t="s">
        <v>25</v>
      </c>
      <c r="Q217" t="s">
        <v>5764</v>
      </c>
      <c r="R217">
        <v>12000</v>
      </c>
      <c r="S217">
        <v>84000</v>
      </c>
      <c r="T217">
        <v>80</v>
      </c>
      <c r="U217">
        <v>108</v>
      </c>
      <c r="V217">
        <v>7</v>
      </c>
      <c r="W217">
        <v>28</v>
      </c>
      <c r="X217" t="s">
        <v>549</v>
      </c>
      <c r="Y217" t="s">
        <v>25</v>
      </c>
      <c r="Z217" t="s">
        <v>561</v>
      </c>
      <c r="AE217" t="s">
        <v>231</v>
      </c>
      <c r="AF217">
        <v>0.6</v>
      </c>
      <c r="AG217">
        <v>88</v>
      </c>
      <c r="AH217">
        <v>16</v>
      </c>
      <c r="AI217" t="s">
        <v>11631</v>
      </c>
      <c r="AJ217">
        <v>0.49566294919454773</v>
      </c>
      <c r="AK217">
        <v>3.4696406443618342</v>
      </c>
      <c r="AL217" s="94">
        <v>2421</v>
      </c>
      <c r="AM217" t="s">
        <v>11648</v>
      </c>
    </row>
    <row r="218" spans="1:39" x14ac:dyDescent="0.25">
      <c r="A218" t="s">
        <v>29</v>
      </c>
      <c r="B218">
        <v>3080</v>
      </c>
      <c r="C218" t="s">
        <v>562</v>
      </c>
      <c r="D218">
        <v>2122</v>
      </c>
      <c r="E218">
        <v>45771</v>
      </c>
      <c r="G218" t="s">
        <v>466</v>
      </c>
      <c r="K218">
        <v>0</v>
      </c>
      <c r="AE218" t="s">
        <v>231</v>
      </c>
      <c r="AF218">
        <v>0</v>
      </c>
      <c r="AG218">
        <v>0</v>
      </c>
      <c r="AH218">
        <v>0</v>
      </c>
      <c r="AI218" t="s">
        <v>11634</v>
      </c>
      <c r="AL218" s="94">
        <v>212.2</v>
      </c>
      <c r="AM218" t="s">
        <v>11646</v>
      </c>
    </row>
    <row r="219" spans="1:39" x14ac:dyDescent="0.25">
      <c r="A219" t="s">
        <v>29</v>
      </c>
      <c r="B219">
        <v>3082</v>
      </c>
      <c r="C219" t="s">
        <v>563</v>
      </c>
      <c r="D219">
        <v>30131</v>
      </c>
      <c r="E219">
        <v>45771</v>
      </c>
      <c r="F219">
        <v>45908</v>
      </c>
      <c r="G219" t="s">
        <v>466</v>
      </c>
      <c r="I219" t="s">
        <v>24</v>
      </c>
      <c r="K219">
        <v>0</v>
      </c>
      <c r="AE219" t="s">
        <v>231</v>
      </c>
      <c r="AF219">
        <v>0</v>
      </c>
      <c r="AG219">
        <v>0</v>
      </c>
      <c r="AH219">
        <v>0</v>
      </c>
      <c r="AI219" t="s">
        <v>11634</v>
      </c>
      <c r="AL219" s="94">
        <v>3013.1</v>
      </c>
      <c r="AM219" t="s">
        <v>11646</v>
      </c>
    </row>
    <row r="220" spans="1:39" x14ac:dyDescent="0.25">
      <c r="A220" t="s">
        <v>29</v>
      </c>
      <c r="B220">
        <v>3083</v>
      </c>
      <c r="C220" t="s">
        <v>564</v>
      </c>
      <c r="D220">
        <v>7307</v>
      </c>
      <c r="E220">
        <v>45771</v>
      </c>
      <c r="G220" t="s">
        <v>466</v>
      </c>
      <c r="K220">
        <v>0</v>
      </c>
      <c r="AE220" t="s">
        <v>231</v>
      </c>
      <c r="AF220">
        <v>0</v>
      </c>
      <c r="AG220">
        <v>0</v>
      </c>
      <c r="AH220">
        <v>0</v>
      </c>
      <c r="AI220" t="s">
        <v>11634</v>
      </c>
      <c r="AL220" s="94">
        <v>730.7</v>
      </c>
      <c r="AM220" t="s">
        <v>11646</v>
      </c>
    </row>
    <row r="221" spans="1:39" x14ac:dyDescent="0.25">
      <c r="A221" t="s">
        <v>29</v>
      </c>
      <c r="B221">
        <v>3136</v>
      </c>
      <c r="C221" t="s">
        <v>565</v>
      </c>
      <c r="D221">
        <v>584</v>
      </c>
      <c r="E221">
        <v>45771</v>
      </c>
      <c r="G221" t="s">
        <v>466</v>
      </c>
      <c r="K221">
        <v>0</v>
      </c>
      <c r="AE221" t="s">
        <v>231</v>
      </c>
      <c r="AF221">
        <v>0</v>
      </c>
      <c r="AG221">
        <v>0</v>
      </c>
      <c r="AH221">
        <v>0</v>
      </c>
      <c r="AI221" t="s">
        <v>11634</v>
      </c>
      <c r="AL221" s="94">
        <v>58.4</v>
      </c>
      <c r="AM221" t="s">
        <v>11646</v>
      </c>
    </row>
    <row r="222" spans="1:39" x14ac:dyDescent="0.25">
      <c r="A222" t="s">
        <v>29</v>
      </c>
      <c r="B222">
        <v>3085</v>
      </c>
      <c r="C222" t="s">
        <v>566</v>
      </c>
      <c r="D222">
        <v>905</v>
      </c>
      <c r="E222">
        <v>45771</v>
      </c>
      <c r="G222" t="s">
        <v>466</v>
      </c>
      <c r="K222">
        <v>0</v>
      </c>
      <c r="AE222" t="s">
        <v>231</v>
      </c>
      <c r="AF222">
        <v>0</v>
      </c>
      <c r="AG222">
        <v>0</v>
      </c>
      <c r="AH222">
        <v>0</v>
      </c>
      <c r="AI222" t="s">
        <v>11634</v>
      </c>
      <c r="AL222" s="94">
        <v>90.5</v>
      </c>
      <c r="AM222" t="s">
        <v>11646</v>
      </c>
    </row>
    <row r="223" spans="1:39" x14ac:dyDescent="0.25">
      <c r="A223" t="s">
        <v>29</v>
      </c>
      <c r="B223">
        <v>3084</v>
      </c>
      <c r="C223" t="s">
        <v>567</v>
      </c>
      <c r="D223">
        <v>581</v>
      </c>
      <c r="E223">
        <v>45771</v>
      </c>
      <c r="G223" t="s">
        <v>466</v>
      </c>
      <c r="K223">
        <v>0</v>
      </c>
      <c r="AE223" t="s">
        <v>231</v>
      </c>
      <c r="AF223">
        <v>0</v>
      </c>
      <c r="AG223">
        <v>0</v>
      </c>
      <c r="AH223">
        <v>0</v>
      </c>
      <c r="AI223" t="s">
        <v>11634</v>
      </c>
      <c r="AL223" s="94">
        <v>58.1</v>
      </c>
      <c r="AM223" t="s">
        <v>11646</v>
      </c>
    </row>
    <row r="224" spans="1:39" x14ac:dyDescent="0.25">
      <c r="A224" t="s">
        <v>29</v>
      </c>
      <c r="B224">
        <v>3086</v>
      </c>
      <c r="C224" t="s">
        <v>568</v>
      </c>
      <c r="D224">
        <v>249</v>
      </c>
      <c r="E224">
        <v>45771</v>
      </c>
      <c r="G224" t="s">
        <v>466</v>
      </c>
      <c r="K224">
        <v>0</v>
      </c>
      <c r="AE224" t="s">
        <v>231</v>
      </c>
      <c r="AF224">
        <v>0</v>
      </c>
      <c r="AG224">
        <v>0</v>
      </c>
      <c r="AH224">
        <v>0</v>
      </c>
      <c r="AI224" t="s">
        <v>11634</v>
      </c>
      <c r="AL224" s="94">
        <v>24.9</v>
      </c>
      <c r="AM224" t="s">
        <v>11646</v>
      </c>
    </row>
    <row r="225" spans="1:39" x14ac:dyDescent="0.25">
      <c r="A225" t="s">
        <v>29</v>
      </c>
      <c r="B225">
        <v>3088</v>
      </c>
      <c r="C225" t="s">
        <v>569</v>
      </c>
      <c r="D225">
        <v>8967</v>
      </c>
      <c r="E225">
        <v>45771</v>
      </c>
      <c r="F225">
        <v>45919</v>
      </c>
      <c r="G225" t="s">
        <v>466</v>
      </c>
      <c r="I225" t="s">
        <v>24</v>
      </c>
      <c r="J225">
        <v>45959</v>
      </c>
      <c r="K225">
        <v>400</v>
      </c>
      <c r="L225">
        <v>2024</v>
      </c>
      <c r="M225">
        <v>60</v>
      </c>
      <c r="N225" t="s">
        <v>478</v>
      </c>
      <c r="O225">
        <v>45534</v>
      </c>
      <c r="P225" t="s">
        <v>25</v>
      </c>
      <c r="R225">
        <v>6000</v>
      </c>
      <c r="S225">
        <v>40000</v>
      </c>
      <c r="T225">
        <v>31</v>
      </c>
      <c r="V225">
        <v>15</v>
      </c>
      <c r="X225" t="s">
        <v>570</v>
      </c>
      <c r="Y225" t="s">
        <v>478</v>
      </c>
      <c r="Z225" t="s">
        <v>25</v>
      </c>
      <c r="AE225" t="s">
        <v>231</v>
      </c>
      <c r="AF225">
        <v>0.6</v>
      </c>
      <c r="AG225">
        <v>240</v>
      </c>
      <c r="AH225">
        <v>13</v>
      </c>
      <c r="AI225" t="s">
        <v>11632</v>
      </c>
      <c r="AJ225">
        <v>0.6691201070592171</v>
      </c>
      <c r="AK225">
        <v>4.4608007137281138</v>
      </c>
      <c r="AL225" s="94">
        <v>896.7</v>
      </c>
      <c r="AM225" t="s">
        <v>11647</v>
      </c>
    </row>
    <row r="226" spans="1:39" x14ac:dyDescent="0.25">
      <c r="A226" t="s">
        <v>29</v>
      </c>
      <c r="B226">
        <v>3089</v>
      </c>
      <c r="C226" t="s">
        <v>571</v>
      </c>
      <c r="D226">
        <v>12764</v>
      </c>
      <c r="E226">
        <v>45771</v>
      </c>
      <c r="F226">
        <v>45919</v>
      </c>
      <c r="G226" t="s">
        <v>466</v>
      </c>
      <c r="I226" t="s">
        <v>24</v>
      </c>
      <c r="K226">
        <v>0</v>
      </c>
      <c r="AE226" t="s">
        <v>231</v>
      </c>
      <c r="AF226">
        <v>0</v>
      </c>
      <c r="AG226">
        <v>0</v>
      </c>
      <c r="AH226">
        <v>0</v>
      </c>
      <c r="AI226" t="s">
        <v>11634</v>
      </c>
      <c r="AL226" s="94">
        <v>1276.4000000000001</v>
      </c>
      <c r="AM226" t="s">
        <v>11646</v>
      </c>
    </row>
    <row r="227" spans="1:39" x14ac:dyDescent="0.25">
      <c r="A227" t="s">
        <v>29</v>
      </c>
      <c r="B227">
        <v>3903</v>
      </c>
      <c r="C227" t="s">
        <v>572</v>
      </c>
      <c r="D227">
        <v>5682</v>
      </c>
      <c r="E227">
        <v>45771</v>
      </c>
      <c r="G227" t="s">
        <v>466</v>
      </c>
      <c r="K227">
        <v>0</v>
      </c>
      <c r="AE227" t="s">
        <v>231</v>
      </c>
      <c r="AF227">
        <v>0</v>
      </c>
      <c r="AG227">
        <v>0</v>
      </c>
      <c r="AH227">
        <v>0</v>
      </c>
      <c r="AI227" t="s">
        <v>11634</v>
      </c>
      <c r="AL227" s="94">
        <v>568.20000000000005</v>
      </c>
      <c r="AM227" t="s">
        <v>11646</v>
      </c>
    </row>
    <row r="228" spans="1:39" x14ac:dyDescent="0.25">
      <c r="A228" t="s">
        <v>29</v>
      </c>
      <c r="B228">
        <v>3091</v>
      </c>
      <c r="C228" t="s">
        <v>573</v>
      </c>
      <c r="D228">
        <v>585</v>
      </c>
      <c r="E228">
        <v>45771</v>
      </c>
      <c r="G228" t="s">
        <v>466</v>
      </c>
      <c r="K228">
        <v>0</v>
      </c>
      <c r="AE228" t="s">
        <v>231</v>
      </c>
      <c r="AF228">
        <v>0</v>
      </c>
      <c r="AG228">
        <v>0</v>
      </c>
      <c r="AH228">
        <v>0</v>
      </c>
      <c r="AI228" t="s">
        <v>11634</v>
      </c>
      <c r="AL228" s="94">
        <v>58.5</v>
      </c>
      <c r="AM228" t="s">
        <v>11646</v>
      </c>
    </row>
    <row r="229" spans="1:39" x14ac:dyDescent="0.25">
      <c r="A229" t="s">
        <v>29</v>
      </c>
      <c r="B229">
        <v>3092</v>
      </c>
      <c r="C229" t="s">
        <v>574</v>
      </c>
      <c r="D229">
        <v>9345</v>
      </c>
      <c r="E229">
        <v>45771</v>
      </c>
      <c r="G229" t="s">
        <v>466</v>
      </c>
      <c r="H229">
        <v>45807</v>
      </c>
      <c r="I229" t="s">
        <v>28</v>
      </c>
      <c r="K229">
        <v>300</v>
      </c>
      <c r="L229">
        <v>45748</v>
      </c>
      <c r="M229">
        <v>0</v>
      </c>
      <c r="N229" t="s">
        <v>478</v>
      </c>
      <c r="O229">
        <v>45778</v>
      </c>
      <c r="P229" t="s">
        <v>25</v>
      </c>
      <c r="Q229">
        <v>0</v>
      </c>
      <c r="R229">
        <v>0</v>
      </c>
      <c r="S229">
        <v>0</v>
      </c>
      <c r="T229">
        <v>10</v>
      </c>
      <c r="U229">
        <v>57</v>
      </c>
      <c r="V229">
        <v>0</v>
      </c>
      <c r="W229">
        <v>5</v>
      </c>
      <c r="X229" t="s">
        <v>478</v>
      </c>
      <c r="Y229" t="s">
        <v>478</v>
      </c>
      <c r="Z229" t="s">
        <v>478</v>
      </c>
      <c r="AE229" t="s">
        <v>231</v>
      </c>
      <c r="AF229">
        <v>0</v>
      </c>
      <c r="AG229">
        <v>0</v>
      </c>
      <c r="AH229">
        <v>16</v>
      </c>
      <c r="AI229" t="s">
        <v>11631</v>
      </c>
      <c r="AJ229">
        <v>0</v>
      </c>
      <c r="AK229">
        <v>0</v>
      </c>
      <c r="AL229" s="94">
        <v>934.5</v>
      </c>
      <c r="AM229" t="s">
        <v>11647</v>
      </c>
    </row>
    <row r="230" spans="1:39" x14ac:dyDescent="0.25">
      <c r="A230" t="s">
        <v>29</v>
      </c>
      <c r="B230">
        <v>3090</v>
      </c>
      <c r="C230" t="s">
        <v>575</v>
      </c>
      <c r="D230">
        <v>27761</v>
      </c>
      <c r="E230">
        <v>45771</v>
      </c>
      <c r="G230" t="s">
        <v>466</v>
      </c>
      <c r="H230">
        <v>45897</v>
      </c>
      <c r="I230" t="s">
        <v>28</v>
      </c>
      <c r="K230">
        <v>899</v>
      </c>
      <c r="L230">
        <v>45474</v>
      </c>
      <c r="M230">
        <v>51</v>
      </c>
      <c r="N230" t="s">
        <v>478</v>
      </c>
      <c r="O230">
        <v>45505</v>
      </c>
      <c r="P230" t="s">
        <v>478</v>
      </c>
      <c r="Q230">
        <v>9.23</v>
      </c>
      <c r="R230">
        <v>64999</v>
      </c>
      <c r="S230">
        <v>36300</v>
      </c>
      <c r="T230">
        <v>136</v>
      </c>
      <c r="U230">
        <v>8</v>
      </c>
      <c r="V230">
        <v>2</v>
      </c>
      <c r="W230">
        <v>4</v>
      </c>
      <c r="X230" t="s">
        <v>478</v>
      </c>
      <c r="Y230" t="s">
        <v>478</v>
      </c>
      <c r="Z230" t="s">
        <v>25</v>
      </c>
      <c r="AE230" t="s">
        <v>231</v>
      </c>
      <c r="AF230">
        <v>0.51</v>
      </c>
      <c r="AG230">
        <v>458</v>
      </c>
      <c r="AH230">
        <v>16</v>
      </c>
      <c r="AI230" t="s">
        <v>11631</v>
      </c>
      <c r="AJ230">
        <v>2.3413781924282269</v>
      </c>
      <c r="AK230">
        <v>1.3075897842296746</v>
      </c>
      <c r="AL230" s="94">
        <v>2776.1</v>
      </c>
      <c r="AM230" t="s">
        <v>11647</v>
      </c>
    </row>
    <row r="231" spans="1:39" x14ac:dyDescent="0.25">
      <c r="A231" t="s">
        <v>29</v>
      </c>
      <c r="B231">
        <v>3093</v>
      </c>
      <c r="C231" t="s">
        <v>576</v>
      </c>
      <c r="D231">
        <v>26213</v>
      </c>
      <c r="E231">
        <v>45771</v>
      </c>
      <c r="F231">
        <v>45908</v>
      </c>
      <c r="G231" t="s">
        <v>466</v>
      </c>
      <c r="I231" t="s">
        <v>24</v>
      </c>
      <c r="J231">
        <v>45944</v>
      </c>
      <c r="K231">
        <v>1172</v>
      </c>
      <c r="M231">
        <v>55.12</v>
      </c>
      <c r="N231" t="s">
        <v>478</v>
      </c>
      <c r="O231">
        <v>45799</v>
      </c>
      <c r="P231" t="s">
        <v>25</v>
      </c>
      <c r="R231">
        <v>5500</v>
      </c>
      <c r="S231">
        <v>10164</v>
      </c>
      <c r="T231">
        <v>84</v>
      </c>
      <c r="U231">
        <v>9</v>
      </c>
      <c r="V231">
        <v>12</v>
      </c>
      <c r="W231">
        <v>4</v>
      </c>
      <c r="X231" t="s">
        <v>549</v>
      </c>
      <c r="Y231" t="s">
        <v>478</v>
      </c>
      <c r="Z231" t="s">
        <v>25</v>
      </c>
      <c r="AE231" t="s">
        <v>231</v>
      </c>
      <c r="AF231">
        <v>0.55120000000000002</v>
      </c>
      <c r="AG231">
        <v>646</v>
      </c>
      <c r="AH231">
        <v>14</v>
      </c>
      <c r="AI231" t="s">
        <v>11632</v>
      </c>
      <c r="AJ231">
        <v>0.209819555182543</v>
      </c>
      <c r="AK231">
        <v>0.38774653797733949</v>
      </c>
      <c r="AL231" s="94">
        <v>2621.3000000000002</v>
      </c>
      <c r="AM231" t="s">
        <v>11647</v>
      </c>
    </row>
    <row r="232" spans="1:39" x14ac:dyDescent="0.25">
      <c r="A232" t="s">
        <v>29</v>
      </c>
      <c r="B232">
        <v>3094</v>
      </c>
      <c r="C232" t="s">
        <v>577</v>
      </c>
      <c r="D232">
        <v>18783</v>
      </c>
      <c r="E232">
        <v>45771</v>
      </c>
      <c r="F232">
        <v>45919</v>
      </c>
      <c r="G232" t="s">
        <v>466</v>
      </c>
      <c r="I232" t="s">
        <v>24</v>
      </c>
      <c r="K232">
        <v>0</v>
      </c>
      <c r="AE232" t="s">
        <v>231</v>
      </c>
      <c r="AF232">
        <v>0</v>
      </c>
      <c r="AG232">
        <v>0</v>
      </c>
      <c r="AH232">
        <v>0</v>
      </c>
      <c r="AI232" t="s">
        <v>11634</v>
      </c>
      <c r="AL232" s="94">
        <v>1878.3</v>
      </c>
      <c r="AM232" t="s">
        <v>11646</v>
      </c>
    </row>
    <row r="233" spans="1:39" x14ac:dyDescent="0.25">
      <c r="A233" t="s">
        <v>29</v>
      </c>
      <c r="B233">
        <v>3095</v>
      </c>
      <c r="C233" t="s">
        <v>578</v>
      </c>
      <c r="D233">
        <v>7522</v>
      </c>
      <c r="E233">
        <v>45771</v>
      </c>
      <c r="G233" t="s">
        <v>466</v>
      </c>
      <c r="K233">
        <v>0</v>
      </c>
      <c r="AE233" t="s">
        <v>231</v>
      </c>
      <c r="AF233">
        <v>0</v>
      </c>
      <c r="AG233">
        <v>0</v>
      </c>
      <c r="AH233">
        <v>0</v>
      </c>
      <c r="AI233" t="s">
        <v>11634</v>
      </c>
      <c r="AL233" s="94">
        <v>752.2</v>
      </c>
      <c r="AM233" t="s">
        <v>11646</v>
      </c>
    </row>
    <row r="234" spans="1:39" x14ac:dyDescent="0.25">
      <c r="A234" t="s">
        <v>29</v>
      </c>
      <c r="B234">
        <v>3096</v>
      </c>
      <c r="C234" t="s">
        <v>579</v>
      </c>
      <c r="D234">
        <v>7959</v>
      </c>
      <c r="E234">
        <v>45772</v>
      </c>
      <c r="G234" t="s">
        <v>466</v>
      </c>
      <c r="K234">
        <v>0</v>
      </c>
      <c r="AE234" t="s">
        <v>231</v>
      </c>
      <c r="AF234">
        <v>0</v>
      </c>
      <c r="AG234">
        <v>0</v>
      </c>
      <c r="AH234">
        <v>0</v>
      </c>
      <c r="AI234" t="s">
        <v>11634</v>
      </c>
      <c r="AL234" s="94">
        <v>795.9</v>
      </c>
      <c r="AM234" t="s">
        <v>11646</v>
      </c>
    </row>
    <row r="235" spans="1:39" x14ac:dyDescent="0.25">
      <c r="A235" t="s">
        <v>29</v>
      </c>
      <c r="B235">
        <v>3097</v>
      </c>
      <c r="C235" t="s">
        <v>580</v>
      </c>
      <c r="D235">
        <v>2387</v>
      </c>
      <c r="E235">
        <v>45772</v>
      </c>
      <c r="F235">
        <v>45814</v>
      </c>
      <c r="G235" t="s">
        <v>466</v>
      </c>
      <c r="H235" t="s">
        <v>581</v>
      </c>
      <c r="I235" t="s">
        <v>24</v>
      </c>
      <c r="J235" t="s">
        <v>582</v>
      </c>
      <c r="K235">
        <v>0</v>
      </c>
      <c r="M235">
        <v>0</v>
      </c>
      <c r="Q235">
        <v>0</v>
      </c>
      <c r="R235">
        <v>0</v>
      </c>
      <c r="S235">
        <v>0</v>
      </c>
      <c r="T235">
        <v>0</v>
      </c>
      <c r="U235">
        <v>0</v>
      </c>
      <c r="V235">
        <v>0</v>
      </c>
      <c r="W235">
        <v>0</v>
      </c>
      <c r="X235" t="s">
        <v>488</v>
      </c>
      <c r="Y235" t="s">
        <v>488</v>
      </c>
      <c r="Z235" t="s">
        <v>488</v>
      </c>
      <c r="AE235" t="s">
        <v>231</v>
      </c>
      <c r="AF235">
        <v>0</v>
      </c>
      <c r="AG235">
        <v>0</v>
      </c>
      <c r="AH235">
        <v>12</v>
      </c>
      <c r="AI235" t="s">
        <v>11632</v>
      </c>
      <c r="AJ235">
        <v>0</v>
      </c>
      <c r="AK235">
        <v>0</v>
      </c>
      <c r="AL235" s="94">
        <v>238.7</v>
      </c>
      <c r="AM235" t="s">
        <v>11646</v>
      </c>
    </row>
    <row r="236" spans="1:39" x14ac:dyDescent="0.25">
      <c r="A236" t="s">
        <v>29</v>
      </c>
      <c r="B236">
        <v>3099</v>
      </c>
      <c r="C236" t="s">
        <v>583</v>
      </c>
      <c r="D236">
        <v>83720</v>
      </c>
      <c r="E236">
        <v>45772</v>
      </c>
      <c r="F236">
        <v>45908</v>
      </c>
      <c r="G236" t="s">
        <v>466</v>
      </c>
      <c r="I236" t="s">
        <v>24</v>
      </c>
      <c r="K236">
        <v>0</v>
      </c>
      <c r="AE236" t="s">
        <v>231</v>
      </c>
      <c r="AF236">
        <v>0</v>
      </c>
      <c r="AG236">
        <v>0</v>
      </c>
      <c r="AH236">
        <v>0</v>
      </c>
      <c r="AI236" t="s">
        <v>11634</v>
      </c>
      <c r="AL236" s="94">
        <v>8372</v>
      </c>
      <c r="AM236" t="s">
        <v>11646</v>
      </c>
    </row>
    <row r="237" spans="1:39" x14ac:dyDescent="0.25">
      <c r="A237" t="s">
        <v>29</v>
      </c>
      <c r="B237">
        <v>3098</v>
      </c>
      <c r="C237" t="s">
        <v>584</v>
      </c>
      <c r="D237">
        <v>879</v>
      </c>
      <c r="E237">
        <v>45772</v>
      </c>
      <c r="G237" t="s">
        <v>466</v>
      </c>
      <c r="K237">
        <v>0</v>
      </c>
      <c r="AE237" t="s">
        <v>231</v>
      </c>
      <c r="AF237">
        <v>0</v>
      </c>
      <c r="AG237">
        <v>0</v>
      </c>
      <c r="AH237">
        <v>0</v>
      </c>
      <c r="AI237" t="s">
        <v>11634</v>
      </c>
      <c r="AL237" s="94">
        <v>87.9</v>
      </c>
      <c r="AM237" t="s">
        <v>11646</v>
      </c>
    </row>
    <row r="238" spans="1:39" x14ac:dyDescent="0.25">
      <c r="A238" t="s">
        <v>29</v>
      </c>
      <c r="B238">
        <v>3100</v>
      </c>
      <c r="C238" t="s">
        <v>585</v>
      </c>
      <c r="D238">
        <v>1021</v>
      </c>
      <c r="E238">
        <v>45772</v>
      </c>
      <c r="G238" t="s">
        <v>466</v>
      </c>
      <c r="K238">
        <v>0</v>
      </c>
      <c r="AE238" t="s">
        <v>231</v>
      </c>
      <c r="AF238">
        <v>0</v>
      </c>
      <c r="AG238">
        <v>0</v>
      </c>
      <c r="AH238">
        <v>0</v>
      </c>
      <c r="AI238" t="s">
        <v>11634</v>
      </c>
      <c r="AL238" s="94">
        <v>102.1</v>
      </c>
      <c r="AM238" t="s">
        <v>11646</v>
      </c>
    </row>
    <row r="239" spans="1:39" x14ac:dyDescent="0.25">
      <c r="A239" t="s">
        <v>29</v>
      </c>
      <c r="B239">
        <v>3101</v>
      </c>
      <c r="C239" t="s">
        <v>586</v>
      </c>
      <c r="D239">
        <v>8687</v>
      </c>
      <c r="E239">
        <v>45772</v>
      </c>
      <c r="F239">
        <v>45919</v>
      </c>
      <c r="G239" t="s">
        <v>466</v>
      </c>
      <c r="I239" t="s">
        <v>24</v>
      </c>
      <c r="J239">
        <v>45967</v>
      </c>
      <c r="K239">
        <v>410</v>
      </c>
      <c r="L239">
        <v>45657</v>
      </c>
      <c r="M239">
        <v>85</v>
      </c>
      <c r="N239" t="s">
        <v>478</v>
      </c>
      <c r="O239">
        <v>45504</v>
      </c>
      <c r="P239" t="s">
        <v>478</v>
      </c>
      <c r="Q239">
        <v>20</v>
      </c>
      <c r="R239">
        <v>20800</v>
      </c>
      <c r="S239">
        <v>49700</v>
      </c>
      <c r="T239">
        <v>22</v>
      </c>
      <c r="U239">
        <v>88</v>
      </c>
      <c r="V239">
        <v>0</v>
      </c>
      <c r="W239">
        <v>3</v>
      </c>
      <c r="X239" t="s">
        <v>587</v>
      </c>
      <c r="Y239" t="s">
        <v>478</v>
      </c>
      <c r="Z239" t="s">
        <v>25</v>
      </c>
      <c r="AE239" t="s">
        <v>231</v>
      </c>
      <c r="AF239">
        <v>0.85</v>
      </c>
      <c r="AG239">
        <v>348</v>
      </c>
      <c r="AH239">
        <v>16</v>
      </c>
      <c r="AI239" t="s">
        <v>11631</v>
      </c>
      <c r="AJ239">
        <v>2.3943824104984461</v>
      </c>
      <c r="AK239">
        <v>5.7211925866236903</v>
      </c>
      <c r="AL239" s="94">
        <v>868.7</v>
      </c>
      <c r="AM239" t="s">
        <v>11647</v>
      </c>
    </row>
    <row r="240" spans="1:39" x14ac:dyDescent="0.25">
      <c r="A240" t="s">
        <v>29</v>
      </c>
      <c r="B240">
        <v>3102</v>
      </c>
      <c r="C240" t="s">
        <v>588</v>
      </c>
      <c r="D240">
        <v>10632</v>
      </c>
      <c r="E240">
        <v>45772</v>
      </c>
      <c r="F240">
        <v>45919</v>
      </c>
      <c r="G240" t="s">
        <v>466</v>
      </c>
      <c r="I240" t="s">
        <v>24</v>
      </c>
      <c r="J240">
        <v>45957</v>
      </c>
      <c r="K240">
        <v>255</v>
      </c>
      <c r="L240">
        <v>45767</v>
      </c>
      <c r="N240" t="s">
        <v>478</v>
      </c>
      <c r="O240">
        <v>2003</v>
      </c>
      <c r="AE240" t="s">
        <v>231</v>
      </c>
      <c r="AF240">
        <v>0</v>
      </c>
      <c r="AG240">
        <v>0</v>
      </c>
      <c r="AH240">
        <v>4</v>
      </c>
      <c r="AI240" t="s">
        <v>11632</v>
      </c>
      <c r="AL240" s="94">
        <v>1063.2</v>
      </c>
      <c r="AM240" t="s">
        <v>11647</v>
      </c>
    </row>
    <row r="241" spans="1:39" x14ac:dyDescent="0.25">
      <c r="A241" t="s">
        <v>29</v>
      </c>
      <c r="B241">
        <v>3103</v>
      </c>
      <c r="C241" t="s">
        <v>589</v>
      </c>
      <c r="D241">
        <v>293</v>
      </c>
      <c r="E241">
        <v>45772</v>
      </c>
      <c r="G241" t="s">
        <v>466</v>
      </c>
      <c r="K241">
        <v>0</v>
      </c>
      <c r="AE241" t="s">
        <v>231</v>
      </c>
      <c r="AF241">
        <v>0</v>
      </c>
      <c r="AG241">
        <v>0</v>
      </c>
      <c r="AH241">
        <v>0</v>
      </c>
      <c r="AI241" t="s">
        <v>11634</v>
      </c>
      <c r="AL241" s="94">
        <v>29.3</v>
      </c>
      <c r="AM241" t="s">
        <v>11646</v>
      </c>
    </row>
    <row r="242" spans="1:39" x14ac:dyDescent="0.25">
      <c r="A242" t="s">
        <v>29</v>
      </c>
      <c r="B242">
        <v>3104</v>
      </c>
      <c r="C242" t="s">
        <v>590</v>
      </c>
      <c r="D242">
        <v>34076</v>
      </c>
      <c r="E242">
        <v>45772</v>
      </c>
      <c r="G242" t="s">
        <v>466</v>
      </c>
      <c r="H242">
        <v>45868</v>
      </c>
      <c r="I242" t="s">
        <v>28</v>
      </c>
      <c r="K242">
        <v>450</v>
      </c>
      <c r="L242" t="s">
        <v>25</v>
      </c>
      <c r="N242" t="s">
        <v>25</v>
      </c>
      <c r="P242" t="s">
        <v>25</v>
      </c>
      <c r="X242" t="s">
        <v>478</v>
      </c>
      <c r="Y242" t="s">
        <v>25</v>
      </c>
      <c r="Z242" t="s">
        <v>25</v>
      </c>
      <c r="AE242" t="s">
        <v>231</v>
      </c>
      <c r="AF242">
        <v>0</v>
      </c>
      <c r="AG242">
        <v>0</v>
      </c>
      <c r="AH242">
        <v>7</v>
      </c>
      <c r="AI242" t="s">
        <v>11632</v>
      </c>
      <c r="AL242" s="94">
        <v>3407.6</v>
      </c>
      <c r="AM242" t="s">
        <v>11647</v>
      </c>
    </row>
    <row r="243" spans="1:39" x14ac:dyDescent="0.25">
      <c r="A243" t="s">
        <v>29</v>
      </c>
      <c r="B243">
        <v>3902</v>
      </c>
      <c r="C243" t="s">
        <v>591</v>
      </c>
      <c r="D243">
        <v>23844</v>
      </c>
      <c r="E243">
        <v>45772</v>
      </c>
      <c r="F243">
        <v>45919</v>
      </c>
      <c r="G243" t="s">
        <v>466</v>
      </c>
      <c r="I243" t="s">
        <v>24</v>
      </c>
      <c r="J243">
        <v>45945</v>
      </c>
      <c r="K243">
        <v>600</v>
      </c>
      <c r="L243">
        <v>45413</v>
      </c>
      <c r="M243">
        <v>70</v>
      </c>
      <c r="N243" t="s">
        <v>478</v>
      </c>
      <c r="O243">
        <v>2015</v>
      </c>
      <c r="P243" t="s">
        <v>478</v>
      </c>
      <c r="Q243">
        <v>0</v>
      </c>
      <c r="R243">
        <v>12705</v>
      </c>
      <c r="S243">
        <v>50500</v>
      </c>
      <c r="T243">
        <v>65</v>
      </c>
      <c r="U243">
        <v>58</v>
      </c>
      <c r="V243">
        <v>5</v>
      </c>
      <c r="W243">
        <v>21</v>
      </c>
      <c r="X243" t="s">
        <v>592</v>
      </c>
      <c r="Y243" t="s">
        <v>478</v>
      </c>
      <c r="Z243" t="s">
        <v>478</v>
      </c>
      <c r="AE243" t="s">
        <v>231</v>
      </c>
      <c r="AF243">
        <v>0.7</v>
      </c>
      <c r="AG243">
        <v>420</v>
      </c>
      <c r="AH243">
        <v>16</v>
      </c>
      <c r="AI243" t="s">
        <v>11631</v>
      </c>
      <c r="AJ243">
        <v>0.53283844992450935</v>
      </c>
      <c r="AK243">
        <v>2.1179332326790807</v>
      </c>
      <c r="AL243" s="94">
        <v>2384.4</v>
      </c>
      <c r="AM243" t="s">
        <v>11647</v>
      </c>
    </row>
    <row r="244" spans="1:39" x14ac:dyDescent="0.25">
      <c r="A244" t="s">
        <v>29</v>
      </c>
      <c r="B244">
        <v>3105</v>
      </c>
      <c r="C244" t="s">
        <v>593</v>
      </c>
      <c r="D244">
        <v>8407</v>
      </c>
      <c r="E244">
        <v>45772</v>
      </c>
      <c r="F244">
        <v>45919</v>
      </c>
      <c r="G244" t="s">
        <v>466</v>
      </c>
      <c r="I244" t="s">
        <v>24</v>
      </c>
      <c r="K244">
        <v>0</v>
      </c>
      <c r="AE244" t="s">
        <v>231</v>
      </c>
      <c r="AF244">
        <v>0</v>
      </c>
      <c r="AG244">
        <v>0</v>
      </c>
      <c r="AH244">
        <v>0</v>
      </c>
      <c r="AI244" t="s">
        <v>11634</v>
      </c>
      <c r="AL244" s="94">
        <v>840.7</v>
      </c>
      <c r="AM244" t="s">
        <v>11646</v>
      </c>
    </row>
    <row r="245" spans="1:39" x14ac:dyDescent="0.25">
      <c r="A245" t="s">
        <v>29</v>
      </c>
      <c r="B245">
        <v>3106</v>
      </c>
      <c r="C245" t="s">
        <v>594</v>
      </c>
      <c r="D245">
        <v>696</v>
      </c>
      <c r="E245">
        <v>45772</v>
      </c>
      <c r="G245" t="s">
        <v>466</v>
      </c>
      <c r="K245">
        <v>0</v>
      </c>
      <c r="AE245" t="s">
        <v>231</v>
      </c>
      <c r="AF245">
        <v>0</v>
      </c>
      <c r="AG245">
        <v>0</v>
      </c>
      <c r="AH245">
        <v>0</v>
      </c>
      <c r="AI245" t="s">
        <v>11634</v>
      </c>
      <c r="AL245" s="94">
        <v>69.599999999999994</v>
      </c>
      <c r="AM245" t="s">
        <v>11646</v>
      </c>
    </row>
    <row r="246" spans="1:39" x14ac:dyDescent="0.25">
      <c r="A246" t="s">
        <v>29</v>
      </c>
      <c r="B246">
        <v>3901</v>
      </c>
      <c r="C246" t="s">
        <v>595</v>
      </c>
      <c r="D246">
        <v>2684</v>
      </c>
      <c r="E246">
        <v>45772</v>
      </c>
      <c r="G246" t="s">
        <v>466</v>
      </c>
      <c r="K246">
        <v>0</v>
      </c>
      <c r="AE246" t="s">
        <v>231</v>
      </c>
      <c r="AF246">
        <v>0</v>
      </c>
      <c r="AG246">
        <v>0</v>
      </c>
      <c r="AH246">
        <v>0</v>
      </c>
      <c r="AI246" t="s">
        <v>11634</v>
      </c>
      <c r="AL246" s="94">
        <v>268.39999999999998</v>
      </c>
      <c r="AM246" t="s">
        <v>11646</v>
      </c>
    </row>
    <row r="247" spans="1:39" x14ac:dyDescent="0.25">
      <c r="A247" t="s">
        <v>29</v>
      </c>
      <c r="B247">
        <v>3107</v>
      </c>
      <c r="C247" t="s">
        <v>596</v>
      </c>
      <c r="D247">
        <v>5650</v>
      </c>
      <c r="E247">
        <v>45772</v>
      </c>
      <c r="G247" t="s">
        <v>466</v>
      </c>
      <c r="K247">
        <v>0</v>
      </c>
      <c r="AE247" t="s">
        <v>231</v>
      </c>
      <c r="AF247">
        <v>0</v>
      </c>
      <c r="AG247">
        <v>0</v>
      </c>
      <c r="AH247">
        <v>0</v>
      </c>
      <c r="AI247" t="s">
        <v>11634</v>
      </c>
      <c r="AL247" s="94">
        <v>565</v>
      </c>
      <c r="AM247" t="s">
        <v>11646</v>
      </c>
    </row>
    <row r="248" spans="1:39" x14ac:dyDescent="0.25">
      <c r="A248" t="s">
        <v>29</v>
      </c>
      <c r="B248">
        <v>3060</v>
      </c>
      <c r="C248" t="s">
        <v>597</v>
      </c>
      <c r="D248">
        <v>134</v>
      </c>
      <c r="E248">
        <v>45772</v>
      </c>
      <c r="G248" t="s">
        <v>466</v>
      </c>
      <c r="K248">
        <v>0</v>
      </c>
      <c r="AE248" t="s">
        <v>231</v>
      </c>
      <c r="AF248">
        <v>0</v>
      </c>
      <c r="AG248">
        <v>0</v>
      </c>
      <c r="AH248">
        <v>0</v>
      </c>
      <c r="AI248" t="s">
        <v>11634</v>
      </c>
      <c r="AL248" s="94">
        <v>13.4</v>
      </c>
      <c r="AM248" t="s">
        <v>11646</v>
      </c>
    </row>
    <row r="249" spans="1:39" x14ac:dyDescent="0.25">
      <c r="A249" t="s">
        <v>29</v>
      </c>
      <c r="B249">
        <v>3109</v>
      </c>
      <c r="C249" t="s">
        <v>598</v>
      </c>
      <c r="D249">
        <v>4900</v>
      </c>
      <c r="E249">
        <v>45772</v>
      </c>
      <c r="G249" t="s">
        <v>466</v>
      </c>
      <c r="K249">
        <v>0</v>
      </c>
      <c r="AE249" t="s">
        <v>231</v>
      </c>
      <c r="AF249">
        <v>0</v>
      </c>
      <c r="AG249">
        <v>0</v>
      </c>
      <c r="AH249">
        <v>0</v>
      </c>
      <c r="AI249" t="s">
        <v>11634</v>
      </c>
      <c r="AL249" s="94">
        <v>490</v>
      </c>
      <c r="AM249" t="s">
        <v>11646</v>
      </c>
    </row>
    <row r="250" spans="1:39" x14ac:dyDescent="0.25">
      <c r="A250" t="s">
        <v>29</v>
      </c>
      <c r="B250">
        <v>3110</v>
      </c>
      <c r="C250" t="s">
        <v>599</v>
      </c>
      <c r="D250">
        <v>703</v>
      </c>
      <c r="E250">
        <v>45772</v>
      </c>
      <c r="G250" t="s">
        <v>466</v>
      </c>
      <c r="K250">
        <v>0</v>
      </c>
      <c r="AE250" t="s">
        <v>231</v>
      </c>
      <c r="AF250">
        <v>0</v>
      </c>
      <c r="AG250">
        <v>0</v>
      </c>
      <c r="AH250">
        <v>0</v>
      </c>
      <c r="AI250" t="s">
        <v>11634</v>
      </c>
      <c r="AL250" s="94">
        <v>70.3</v>
      </c>
      <c r="AM250" t="s">
        <v>11646</v>
      </c>
    </row>
    <row r="251" spans="1:39" x14ac:dyDescent="0.25">
      <c r="A251" t="s">
        <v>29</v>
      </c>
      <c r="B251">
        <v>3111</v>
      </c>
      <c r="C251" t="s">
        <v>600</v>
      </c>
      <c r="D251">
        <v>8285</v>
      </c>
      <c r="E251">
        <v>45772</v>
      </c>
      <c r="F251">
        <v>45919</v>
      </c>
      <c r="G251" t="s">
        <v>466</v>
      </c>
      <c r="I251" t="s">
        <v>24</v>
      </c>
      <c r="K251">
        <v>0</v>
      </c>
      <c r="AE251" t="s">
        <v>231</v>
      </c>
      <c r="AF251">
        <v>0</v>
      </c>
      <c r="AG251">
        <v>0</v>
      </c>
      <c r="AH251">
        <v>0</v>
      </c>
      <c r="AI251" t="s">
        <v>11634</v>
      </c>
      <c r="AL251" s="94">
        <v>828.5</v>
      </c>
      <c r="AM251" t="s">
        <v>11646</v>
      </c>
    </row>
    <row r="252" spans="1:39" x14ac:dyDescent="0.25">
      <c r="A252" t="s">
        <v>29</v>
      </c>
      <c r="B252">
        <v>3112</v>
      </c>
      <c r="C252" t="s">
        <v>601</v>
      </c>
      <c r="D252">
        <v>1288</v>
      </c>
      <c r="E252">
        <v>45772</v>
      </c>
      <c r="G252" t="s">
        <v>466</v>
      </c>
      <c r="K252">
        <v>0</v>
      </c>
      <c r="AE252" t="s">
        <v>231</v>
      </c>
      <c r="AF252">
        <v>0</v>
      </c>
      <c r="AG252">
        <v>0</v>
      </c>
      <c r="AH252">
        <v>0</v>
      </c>
      <c r="AI252" t="s">
        <v>11634</v>
      </c>
      <c r="AL252" s="94">
        <v>128.80000000000001</v>
      </c>
      <c r="AM252" t="s">
        <v>11646</v>
      </c>
    </row>
    <row r="253" spans="1:39" x14ac:dyDescent="0.25">
      <c r="A253" t="s">
        <v>29</v>
      </c>
      <c r="B253">
        <v>3113</v>
      </c>
      <c r="C253" t="s">
        <v>602</v>
      </c>
      <c r="D253">
        <v>17162</v>
      </c>
      <c r="E253">
        <v>45772</v>
      </c>
      <c r="F253">
        <v>45919</v>
      </c>
      <c r="G253" t="s">
        <v>466</v>
      </c>
      <c r="I253" t="s">
        <v>24</v>
      </c>
      <c r="K253">
        <v>0</v>
      </c>
      <c r="AE253" t="s">
        <v>231</v>
      </c>
      <c r="AF253">
        <v>0</v>
      </c>
      <c r="AG253">
        <v>0</v>
      </c>
      <c r="AH253">
        <v>0</v>
      </c>
      <c r="AI253" t="s">
        <v>11634</v>
      </c>
      <c r="AL253" s="94">
        <v>1716.2</v>
      </c>
      <c r="AM253" t="s">
        <v>11646</v>
      </c>
    </row>
    <row r="254" spans="1:39" x14ac:dyDescent="0.25">
      <c r="A254" t="s">
        <v>29</v>
      </c>
      <c r="B254">
        <v>3114</v>
      </c>
      <c r="C254" t="s">
        <v>603</v>
      </c>
      <c r="D254">
        <v>2672</v>
      </c>
      <c r="E254">
        <v>45772</v>
      </c>
      <c r="G254" t="s">
        <v>466</v>
      </c>
      <c r="K254">
        <v>0</v>
      </c>
      <c r="AE254" t="s">
        <v>231</v>
      </c>
      <c r="AF254">
        <v>0</v>
      </c>
      <c r="AG254">
        <v>0</v>
      </c>
      <c r="AH254">
        <v>0</v>
      </c>
      <c r="AI254" t="s">
        <v>11634</v>
      </c>
      <c r="AL254" s="94">
        <v>267.2</v>
      </c>
      <c r="AM254" t="s">
        <v>11646</v>
      </c>
    </row>
    <row r="255" spans="1:39" x14ac:dyDescent="0.25">
      <c r="A255" t="s">
        <v>29</v>
      </c>
      <c r="B255">
        <v>3115</v>
      </c>
      <c r="C255" t="s">
        <v>604</v>
      </c>
      <c r="D255">
        <v>441</v>
      </c>
      <c r="E255">
        <v>45772</v>
      </c>
      <c r="G255" t="s">
        <v>466</v>
      </c>
      <c r="K255">
        <v>0</v>
      </c>
      <c r="AE255" t="s">
        <v>231</v>
      </c>
      <c r="AF255">
        <v>0</v>
      </c>
      <c r="AG255">
        <v>0</v>
      </c>
      <c r="AH255">
        <v>0</v>
      </c>
      <c r="AI255" t="s">
        <v>11634</v>
      </c>
      <c r="AL255" s="94">
        <v>44.1</v>
      </c>
      <c r="AM255" t="s">
        <v>11646</v>
      </c>
    </row>
    <row r="256" spans="1:39" x14ac:dyDescent="0.25">
      <c r="A256" t="s">
        <v>29</v>
      </c>
      <c r="B256">
        <v>3116</v>
      </c>
      <c r="C256" t="s">
        <v>605</v>
      </c>
      <c r="D256">
        <v>1775</v>
      </c>
      <c r="E256">
        <v>45772</v>
      </c>
      <c r="G256" t="s">
        <v>466</v>
      </c>
      <c r="K256">
        <v>0</v>
      </c>
      <c r="AE256" t="s">
        <v>231</v>
      </c>
      <c r="AF256">
        <v>0</v>
      </c>
      <c r="AG256">
        <v>0</v>
      </c>
      <c r="AH256">
        <v>0</v>
      </c>
      <c r="AI256" t="s">
        <v>11634</v>
      </c>
      <c r="AL256" s="94">
        <v>177.5</v>
      </c>
      <c r="AM256" t="s">
        <v>11646</v>
      </c>
    </row>
    <row r="257" spans="1:39" x14ac:dyDescent="0.25">
      <c r="A257" t="s">
        <v>29</v>
      </c>
      <c r="B257">
        <v>3118</v>
      </c>
      <c r="C257" t="s">
        <v>606</v>
      </c>
      <c r="D257">
        <v>9433</v>
      </c>
      <c r="E257">
        <v>45772</v>
      </c>
      <c r="F257">
        <v>45919</v>
      </c>
      <c r="G257" t="s">
        <v>466</v>
      </c>
      <c r="I257" t="s">
        <v>24</v>
      </c>
      <c r="K257">
        <v>0</v>
      </c>
      <c r="AE257" t="s">
        <v>231</v>
      </c>
      <c r="AF257">
        <v>0</v>
      </c>
      <c r="AG257">
        <v>0</v>
      </c>
      <c r="AH257">
        <v>0</v>
      </c>
      <c r="AI257" t="s">
        <v>11634</v>
      </c>
      <c r="AL257" s="94">
        <v>943.3</v>
      </c>
      <c r="AM257" t="s">
        <v>11646</v>
      </c>
    </row>
    <row r="258" spans="1:39" x14ac:dyDescent="0.25">
      <c r="A258" t="s">
        <v>29</v>
      </c>
      <c r="B258">
        <v>3904</v>
      </c>
      <c r="C258" t="s">
        <v>607</v>
      </c>
      <c r="D258">
        <v>2312</v>
      </c>
      <c r="E258">
        <v>45772</v>
      </c>
      <c r="G258" t="s">
        <v>466</v>
      </c>
      <c r="K258">
        <v>0</v>
      </c>
      <c r="AE258" t="s">
        <v>231</v>
      </c>
      <c r="AF258">
        <v>0</v>
      </c>
      <c r="AG258">
        <v>0</v>
      </c>
      <c r="AH258">
        <v>0</v>
      </c>
      <c r="AI258" t="s">
        <v>11634</v>
      </c>
      <c r="AL258" s="94">
        <v>231.2</v>
      </c>
      <c r="AM258" t="s">
        <v>11646</v>
      </c>
    </row>
    <row r="259" spans="1:39" x14ac:dyDescent="0.25">
      <c r="A259" t="s">
        <v>29</v>
      </c>
      <c r="B259">
        <v>3120</v>
      </c>
      <c r="C259" t="s">
        <v>608</v>
      </c>
      <c r="D259">
        <v>6976</v>
      </c>
      <c r="E259">
        <v>45772</v>
      </c>
      <c r="G259" t="s">
        <v>466</v>
      </c>
      <c r="K259">
        <v>0</v>
      </c>
      <c r="AE259" t="s">
        <v>231</v>
      </c>
      <c r="AF259">
        <v>0</v>
      </c>
      <c r="AG259">
        <v>0</v>
      </c>
      <c r="AH259">
        <v>0</v>
      </c>
      <c r="AI259" t="s">
        <v>11634</v>
      </c>
      <c r="AL259" s="94">
        <v>697.6</v>
      </c>
      <c r="AM259" t="s">
        <v>11646</v>
      </c>
    </row>
    <row r="260" spans="1:39" x14ac:dyDescent="0.25">
      <c r="A260" t="s">
        <v>29</v>
      </c>
      <c r="B260">
        <v>3122</v>
      </c>
      <c r="C260" t="s">
        <v>609</v>
      </c>
      <c r="D260">
        <v>60269</v>
      </c>
      <c r="E260">
        <v>45772</v>
      </c>
      <c r="G260" t="s">
        <v>466</v>
      </c>
      <c r="H260">
        <v>45834</v>
      </c>
      <c r="I260" t="s">
        <v>28</v>
      </c>
      <c r="K260">
        <v>680</v>
      </c>
      <c r="L260">
        <v>45713</v>
      </c>
      <c r="M260">
        <v>62.79</v>
      </c>
      <c r="N260" t="s">
        <v>478</v>
      </c>
      <c r="O260">
        <v>45491</v>
      </c>
      <c r="P260" t="s">
        <v>478</v>
      </c>
      <c r="Q260">
        <v>12.79</v>
      </c>
      <c r="R260">
        <v>16486.25</v>
      </c>
      <c r="S260">
        <v>19874.25</v>
      </c>
      <c r="T260">
        <v>402</v>
      </c>
      <c r="U260">
        <v>32</v>
      </c>
      <c r="V260">
        <v>7</v>
      </c>
      <c r="W260">
        <v>1</v>
      </c>
      <c r="X260" t="s">
        <v>478</v>
      </c>
      <c r="Y260" t="s">
        <v>478</v>
      </c>
      <c r="Z260" t="s">
        <v>478</v>
      </c>
      <c r="AE260" t="s">
        <v>231</v>
      </c>
      <c r="AF260">
        <v>0.62790000000000001</v>
      </c>
      <c r="AG260">
        <v>427</v>
      </c>
      <c r="AH260">
        <v>16</v>
      </c>
      <c r="AI260" t="s">
        <v>11631</v>
      </c>
      <c r="AJ260">
        <v>0.27354444241649933</v>
      </c>
      <c r="AK260">
        <v>0.32975908012411026</v>
      </c>
      <c r="AL260" s="94">
        <v>6026.9</v>
      </c>
      <c r="AM260" t="s">
        <v>11647</v>
      </c>
    </row>
    <row r="261" spans="1:39" x14ac:dyDescent="0.25">
      <c r="A261" t="s">
        <v>29</v>
      </c>
      <c r="B261">
        <v>3117</v>
      </c>
      <c r="C261" t="s">
        <v>610</v>
      </c>
      <c r="D261">
        <v>722</v>
      </c>
      <c r="E261">
        <v>45772</v>
      </c>
      <c r="G261" t="s">
        <v>466</v>
      </c>
      <c r="K261">
        <v>0</v>
      </c>
      <c r="AE261" t="s">
        <v>231</v>
      </c>
      <c r="AF261">
        <v>0</v>
      </c>
      <c r="AG261">
        <v>0</v>
      </c>
      <c r="AH261">
        <v>0</v>
      </c>
      <c r="AI261" t="s">
        <v>11634</v>
      </c>
      <c r="AL261" s="94">
        <v>72.2</v>
      </c>
      <c r="AM261" t="s">
        <v>11646</v>
      </c>
    </row>
    <row r="262" spans="1:39" x14ac:dyDescent="0.25">
      <c r="A262" t="s">
        <v>29</v>
      </c>
      <c r="B262">
        <v>3119</v>
      </c>
      <c r="C262" t="s">
        <v>611</v>
      </c>
      <c r="D262">
        <v>25918</v>
      </c>
      <c r="E262">
        <v>45772</v>
      </c>
      <c r="F262">
        <v>45908</v>
      </c>
      <c r="G262" t="s">
        <v>466</v>
      </c>
      <c r="I262" t="s">
        <v>24</v>
      </c>
      <c r="K262">
        <v>0</v>
      </c>
      <c r="AE262" t="s">
        <v>231</v>
      </c>
      <c r="AF262">
        <v>0</v>
      </c>
      <c r="AG262">
        <v>0</v>
      </c>
      <c r="AH262">
        <v>0</v>
      </c>
      <c r="AI262" t="s">
        <v>11634</v>
      </c>
      <c r="AL262" s="94">
        <v>2591.8000000000002</v>
      </c>
      <c r="AM262" t="s">
        <v>11646</v>
      </c>
    </row>
    <row r="263" spans="1:39" x14ac:dyDescent="0.25">
      <c r="A263" t="s">
        <v>29</v>
      </c>
      <c r="B263">
        <v>3121</v>
      </c>
      <c r="C263" t="s">
        <v>612</v>
      </c>
      <c r="D263">
        <v>38556</v>
      </c>
      <c r="E263">
        <v>45772</v>
      </c>
      <c r="F263">
        <v>45908</v>
      </c>
      <c r="G263" t="s">
        <v>466</v>
      </c>
      <c r="I263" t="s">
        <v>24</v>
      </c>
      <c r="K263">
        <v>0</v>
      </c>
      <c r="AE263" t="s">
        <v>231</v>
      </c>
      <c r="AF263">
        <v>0</v>
      </c>
      <c r="AG263">
        <v>0</v>
      </c>
      <c r="AH263">
        <v>0</v>
      </c>
      <c r="AI263" t="s">
        <v>11634</v>
      </c>
      <c r="AL263" s="94">
        <v>3855.6</v>
      </c>
      <c r="AM263" t="s">
        <v>11646</v>
      </c>
    </row>
    <row r="264" spans="1:39" x14ac:dyDescent="0.25">
      <c r="A264" t="s">
        <v>29</v>
      </c>
      <c r="B264">
        <v>3123</v>
      </c>
      <c r="C264" t="s">
        <v>613</v>
      </c>
      <c r="D264">
        <v>10172</v>
      </c>
      <c r="E264">
        <v>45772</v>
      </c>
      <c r="G264" t="s">
        <v>466</v>
      </c>
      <c r="H264">
        <v>45790</v>
      </c>
      <c r="I264" t="s">
        <v>28</v>
      </c>
      <c r="K264">
        <v>164</v>
      </c>
      <c r="L264">
        <v>45627</v>
      </c>
      <c r="M264">
        <v>68.3</v>
      </c>
      <c r="N264" t="s">
        <v>25</v>
      </c>
      <c r="O264" t="s">
        <v>487</v>
      </c>
      <c r="P264" t="s">
        <v>614</v>
      </c>
      <c r="Q264">
        <v>68.3</v>
      </c>
      <c r="R264">
        <v>8000</v>
      </c>
      <c r="S264">
        <v>7021</v>
      </c>
      <c r="T264">
        <v>64</v>
      </c>
      <c r="U264">
        <v>11</v>
      </c>
      <c r="V264">
        <v>0</v>
      </c>
      <c r="W264">
        <v>8</v>
      </c>
      <c r="X264" t="s">
        <v>25</v>
      </c>
      <c r="Y264" t="s">
        <v>25</v>
      </c>
      <c r="Z264" t="s">
        <v>25</v>
      </c>
      <c r="AE264" t="s">
        <v>231</v>
      </c>
      <c r="AF264">
        <v>0.68299999999999994</v>
      </c>
      <c r="AG264">
        <v>112</v>
      </c>
      <c r="AH264">
        <v>16</v>
      </c>
      <c r="AI264" t="s">
        <v>11631</v>
      </c>
      <c r="AJ264">
        <v>0.78647267007471489</v>
      </c>
      <c r="AK264">
        <v>0.69022807707432166</v>
      </c>
      <c r="AL264" s="94">
        <v>1017.2</v>
      </c>
      <c r="AM264" t="s">
        <v>11647</v>
      </c>
    </row>
    <row r="265" spans="1:39" x14ac:dyDescent="0.25">
      <c r="A265" t="s">
        <v>29</v>
      </c>
      <c r="B265">
        <v>3124</v>
      </c>
      <c r="C265" t="s">
        <v>615</v>
      </c>
      <c r="D265">
        <v>604</v>
      </c>
      <c r="E265">
        <v>45772</v>
      </c>
      <c r="G265" t="s">
        <v>466</v>
      </c>
      <c r="K265">
        <v>0</v>
      </c>
      <c r="AE265" t="s">
        <v>231</v>
      </c>
      <c r="AF265">
        <v>0</v>
      </c>
      <c r="AG265">
        <v>0</v>
      </c>
      <c r="AH265">
        <v>0</v>
      </c>
      <c r="AI265" t="s">
        <v>11634</v>
      </c>
      <c r="AL265" s="94">
        <v>60.4</v>
      </c>
      <c r="AM265" t="s">
        <v>11646</v>
      </c>
    </row>
    <row r="266" spans="1:39" x14ac:dyDescent="0.25">
      <c r="A266" t="s">
        <v>29</v>
      </c>
      <c r="B266">
        <v>3125</v>
      </c>
      <c r="C266" t="s">
        <v>616</v>
      </c>
      <c r="D266">
        <v>696</v>
      </c>
      <c r="E266">
        <v>45772</v>
      </c>
      <c r="G266" t="s">
        <v>466</v>
      </c>
      <c r="K266">
        <v>0</v>
      </c>
      <c r="AE266" t="s">
        <v>231</v>
      </c>
      <c r="AF266">
        <v>0</v>
      </c>
      <c r="AG266">
        <v>0</v>
      </c>
      <c r="AH266">
        <v>0</v>
      </c>
      <c r="AI266" t="s">
        <v>11634</v>
      </c>
      <c r="AL266" s="94">
        <v>69.599999999999994</v>
      </c>
      <c r="AM266" t="s">
        <v>11646</v>
      </c>
    </row>
    <row r="267" spans="1:39" x14ac:dyDescent="0.25">
      <c r="A267" t="s">
        <v>29</v>
      </c>
      <c r="B267">
        <v>3127</v>
      </c>
      <c r="C267" t="s">
        <v>617</v>
      </c>
      <c r="D267">
        <v>634</v>
      </c>
      <c r="E267">
        <v>45772</v>
      </c>
      <c r="G267" t="s">
        <v>466</v>
      </c>
      <c r="K267">
        <v>0</v>
      </c>
      <c r="AE267" t="s">
        <v>231</v>
      </c>
      <c r="AF267">
        <v>0</v>
      </c>
      <c r="AG267">
        <v>0</v>
      </c>
      <c r="AH267">
        <v>0</v>
      </c>
      <c r="AI267" t="s">
        <v>11634</v>
      </c>
      <c r="AL267" s="94">
        <v>63.4</v>
      </c>
      <c r="AM267" t="s">
        <v>11646</v>
      </c>
    </row>
    <row r="268" spans="1:39" x14ac:dyDescent="0.25">
      <c r="A268" t="s">
        <v>29</v>
      </c>
      <c r="B268">
        <v>3128</v>
      </c>
      <c r="C268" t="s">
        <v>618</v>
      </c>
      <c r="D268">
        <v>12834</v>
      </c>
      <c r="E268">
        <v>45772</v>
      </c>
      <c r="F268">
        <v>45919</v>
      </c>
      <c r="G268" t="s">
        <v>466</v>
      </c>
      <c r="I268" t="s">
        <v>24</v>
      </c>
      <c r="J268">
        <v>45952</v>
      </c>
      <c r="K268">
        <v>0</v>
      </c>
      <c r="L268" t="s">
        <v>25</v>
      </c>
      <c r="N268" t="s">
        <v>25</v>
      </c>
      <c r="P268" t="s">
        <v>478</v>
      </c>
      <c r="S268">
        <v>30000</v>
      </c>
      <c r="T268">
        <v>77</v>
      </c>
      <c r="U268">
        <v>61</v>
      </c>
      <c r="V268">
        <v>3</v>
      </c>
      <c r="X268" t="s">
        <v>561</v>
      </c>
      <c r="Y268" t="s">
        <v>25</v>
      </c>
      <c r="Z268" t="s">
        <v>25</v>
      </c>
      <c r="AE268" t="s">
        <v>231</v>
      </c>
      <c r="AF268">
        <v>0</v>
      </c>
      <c r="AG268">
        <v>0</v>
      </c>
      <c r="AH268">
        <v>10</v>
      </c>
      <c r="AI268" t="s">
        <v>11632</v>
      </c>
      <c r="AK268">
        <v>2.3375409069658719</v>
      </c>
      <c r="AL268" s="94">
        <v>1283.4000000000001</v>
      </c>
      <c r="AM268" t="s">
        <v>11646</v>
      </c>
    </row>
    <row r="269" spans="1:39" x14ac:dyDescent="0.25">
      <c r="A269" t="s">
        <v>29</v>
      </c>
      <c r="B269">
        <v>3129</v>
      </c>
      <c r="C269" t="s">
        <v>619</v>
      </c>
      <c r="D269">
        <v>1803</v>
      </c>
      <c r="E269">
        <v>45772</v>
      </c>
      <c r="G269" t="s">
        <v>466</v>
      </c>
      <c r="K269">
        <v>0</v>
      </c>
      <c r="AE269" t="s">
        <v>231</v>
      </c>
      <c r="AF269">
        <v>0</v>
      </c>
      <c r="AG269">
        <v>0</v>
      </c>
      <c r="AH269">
        <v>0</v>
      </c>
      <c r="AI269" t="s">
        <v>11634</v>
      </c>
      <c r="AL269" s="94">
        <v>180.3</v>
      </c>
      <c r="AM269" t="s">
        <v>11646</v>
      </c>
    </row>
    <row r="270" spans="1:39" x14ac:dyDescent="0.25">
      <c r="A270" t="s">
        <v>29</v>
      </c>
      <c r="B270">
        <v>3130</v>
      </c>
      <c r="C270" t="s">
        <v>620</v>
      </c>
      <c r="D270">
        <v>38</v>
      </c>
      <c r="E270">
        <v>45772</v>
      </c>
      <c r="G270" t="s">
        <v>466</v>
      </c>
      <c r="K270">
        <v>0</v>
      </c>
      <c r="AE270" t="s">
        <v>231</v>
      </c>
      <c r="AF270">
        <v>0</v>
      </c>
      <c r="AG270">
        <v>0</v>
      </c>
      <c r="AH270">
        <v>0</v>
      </c>
      <c r="AI270" t="s">
        <v>11634</v>
      </c>
      <c r="AL270" s="94">
        <v>3.8</v>
      </c>
      <c r="AM270" t="s">
        <v>11646</v>
      </c>
    </row>
    <row r="271" spans="1:39" x14ac:dyDescent="0.25">
      <c r="A271" t="s">
        <v>29</v>
      </c>
      <c r="B271">
        <v>3131</v>
      </c>
      <c r="C271" t="s">
        <v>621</v>
      </c>
      <c r="D271">
        <v>328</v>
      </c>
      <c r="E271">
        <v>45772</v>
      </c>
      <c r="G271" t="s">
        <v>466</v>
      </c>
      <c r="K271">
        <v>0</v>
      </c>
      <c r="AE271" t="s">
        <v>231</v>
      </c>
      <c r="AF271">
        <v>0</v>
      </c>
      <c r="AG271">
        <v>0</v>
      </c>
      <c r="AH271">
        <v>0</v>
      </c>
      <c r="AI271" t="s">
        <v>11634</v>
      </c>
      <c r="AL271" s="94">
        <v>32.799999999999997</v>
      </c>
      <c r="AM271" t="s">
        <v>11646</v>
      </c>
    </row>
    <row r="272" spans="1:39" x14ac:dyDescent="0.25">
      <c r="A272" t="s">
        <v>29</v>
      </c>
      <c r="B272">
        <v>3132</v>
      </c>
      <c r="C272" t="s">
        <v>622</v>
      </c>
      <c r="D272">
        <v>744</v>
      </c>
      <c r="E272">
        <v>45772</v>
      </c>
      <c r="G272" t="s">
        <v>466</v>
      </c>
      <c r="K272">
        <v>0</v>
      </c>
      <c r="AE272" t="s">
        <v>231</v>
      </c>
      <c r="AF272">
        <v>0</v>
      </c>
      <c r="AG272">
        <v>0</v>
      </c>
      <c r="AH272">
        <v>0</v>
      </c>
      <c r="AI272" t="s">
        <v>11634</v>
      </c>
      <c r="AL272" s="94">
        <v>74.400000000000006</v>
      </c>
      <c r="AM272" t="s">
        <v>11646</v>
      </c>
    </row>
    <row r="273" spans="1:39" x14ac:dyDescent="0.25">
      <c r="A273" t="s">
        <v>29</v>
      </c>
      <c r="B273">
        <v>3133</v>
      </c>
      <c r="C273" t="s">
        <v>623</v>
      </c>
      <c r="D273">
        <v>94803</v>
      </c>
      <c r="E273">
        <v>45772</v>
      </c>
      <c r="G273" t="s">
        <v>466</v>
      </c>
      <c r="H273">
        <v>45793</v>
      </c>
      <c r="I273" t="s">
        <v>28</v>
      </c>
      <c r="K273">
        <v>2002</v>
      </c>
      <c r="L273">
        <v>45627</v>
      </c>
      <c r="M273">
        <v>75.739999999999995</v>
      </c>
      <c r="N273" t="s">
        <v>25</v>
      </c>
      <c r="P273" t="s">
        <v>26</v>
      </c>
      <c r="Q273">
        <v>5.44</v>
      </c>
      <c r="R273">
        <v>84000</v>
      </c>
      <c r="S273">
        <v>84000</v>
      </c>
      <c r="T273">
        <v>364</v>
      </c>
      <c r="U273">
        <v>493</v>
      </c>
      <c r="V273">
        <v>0</v>
      </c>
      <c r="W273">
        <v>49</v>
      </c>
      <c r="X273" t="s">
        <v>624</v>
      </c>
      <c r="Y273" t="s">
        <v>624</v>
      </c>
      <c r="Z273" t="s">
        <v>624</v>
      </c>
      <c r="AE273" t="s">
        <v>231</v>
      </c>
      <c r="AF273">
        <v>0.75739999999999996</v>
      </c>
      <c r="AG273">
        <v>1516</v>
      </c>
      <c r="AH273">
        <v>15</v>
      </c>
      <c r="AI273" t="s">
        <v>11632</v>
      </c>
      <c r="AJ273">
        <v>0.88604790987626969</v>
      </c>
      <c r="AK273">
        <v>0.88604790987626969</v>
      </c>
      <c r="AL273" s="94">
        <v>9480.2999999999993</v>
      </c>
      <c r="AM273" t="s">
        <v>11647</v>
      </c>
    </row>
    <row r="274" spans="1:39" x14ac:dyDescent="0.25">
      <c r="A274" t="s">
        <v>29</v>
      </c>
      <c r="B274">
        <v>3134</v>
      </c>
      <c r="C274" t="s">
        <v>625</v>
      </c>
      <c r="D274">
        <v>175</v>
      </c>
      <c r="E274">
        <v>45772</v>
      </c>
      <c r="G274" t="s">
        <v>466</v>
      </c>
      <c r="K274">
        <v>0</v>
      </c>
      <c r="AE274" t="s">
        <v>231</v>
      </c>
      <c r="AF274">
        <v>0</v>
      </c>
      <c r="AG274">
        <v>0</v>
      </c>
      <c r="AH274">
        <v>0</v>
      </c>
      <c r="AI274" t="s">
        <v>11634</v>
      </c>
      <c r="AL274" s="94">
        <v>17.5</v>
      </c>
      <c r="AM274" t="s">
        <v>11646</v>
      </c>
    </row>
    <row r="275" spans="1:39" x14ac:dyDescent="0.25">
      <c r="A275" t="s">
        <v>29</v>
      </c>
      <c r="B275">
        <v>3135</v>
      </c>
      <c r="C275" t="s">
        <v>626</v>
      </c>
      <c r="D275">
        <v>230</v>
      </c>
      <c r="E275">
        <v>45772</v>
      </c>
      <c r="G275" t="s">
        <v>466</v>
      </c>
      <c r="K275">
        <v>0</v>
      </c>
      <c r="AE275" t="s">
        <v>231</v>
      </c>
      <c r="AF275">
        <v>0</v>
      </c>
      <c r="AG275">
        <v>0</v>
      </c>
      <c r="AH275">
        <v>0</v>
      </c>
      <c r="AI275" t="s">
        <v>11634</v>
      </c>
      <c r="AL275" s="94">
        <v>23</v>
      </c>
      <c r="AM275" t="s">
        <v>11646</v>
      </c>
    </row>
    <row r="276" spans="1:39" x14ac:dyDescent="0.25">
      <c r="A276" t="s">
        <v>29</v>
      </c>
      <c r="B276">
        <v>3137</v>
      </c>
      <c r="C276" t="s">
        <v>627</v>
      </c>
      <c r="D276">
        <v>903</v>
      </c>
      <c r="E276">
        <v>45772</v>
      </c>
      <c r="G276" t="s">
        <v>466</v>
      </c>
      <c r="K276">
        <v>0</v>
      </c>
      <c r="AE276" t="s">
        <v>231</v>
      </c>
      <c r="AF276">
        <v>0</v>
      </c>
      <c r="AG276">
        <v>0</v>
      </c>
      <c r="AH276">
        <v>0</v>
      </c>
      <c r="AI276" t="s">
        <v>11634</v>
      </c>
      <c r="AL276" s="94">
        <v>90.3</v>
      </c>
      <c r="AM276" t="s">
        <v>11646</v>
      </c>
    </row>
    <row r="277" spans="1:39" x14ac:dyDescent="0.25">
      <c r="A277" t="s">
        <v>29</v>
      </c>
      <c r="B277">
        <v>3138</v>
      </c>
      <c r="C277" t="s">
        <v>628</v>
      </c>
      <c r="D277">
        <v>5272</v>
      </c>
      <c r="E277">
        <v>45772</v>
      </c>
      <c r="G277" t="s">
        <v>466</v>
      </c>
      <c r="K277">
        <v>0</v>
      </c>
      <c r="AE277" t="s">
        <v>231</v>
      </c>
      <c r="AF277">
        <v>0</v>
      </c>
      <c r="AG277">
        <v>0</v>
      </c>
      <c r="AH277">
        <v>0</v>
      </c>
      <c r="AI277" t="s">
        <v>11634</v>
      </c>
      <c r="AL277" s="94">
        <v>527.20000000000005</v>
      </c>
      <c r="AM277" t="s">
        <v>11646</v>
      </c>
    </row>
    <row r="278" spans="1:39" x14ac:dyDescent="0.25">
      <c r="A278" t="s">
        <v>29</v>
      </c>
      <c r="B278">
        <v>3139</v>
      </c>
      <c r="C278" t="s">
        <v>629</v>
      </c>
      <c r="D278">
        <v>36891</v>
      </c>
      <c r="E278">
        <v>45772</v>
      </c>
      <c r="F278">
        <v>45908</v>
      </c>
      <c r="G278" t="s">
        <v>466</v>
      </c>
      <c r="I278" t="s">
        <v>24</v>
      </c>
      <c r="K278">
        <v>0</v>
      </c>
      <c r="AE278" t="s">
        <v>231</v>
      </c>
      <c r="AF278">
        <v>0</v>
      </c>
      <c r="AG278">
        <v>0</v>
      </c>
      <c r="AH278">
        <v>0</v>
      </c>
      <c r="AI278" t="s">
        <v>11634</v>
      </c>
      <c r="AL278" s="94">
        <v>3689.1</v>
      </c>
      <c r="AM278" t="s">
        <v>11646</v>
      </c>
    </row>
    <row r="279" spans="1:39" x14ac:dyDescent="0.25">
      <c r="A279" t="s">
        <v>29</v>
      </c>
      <c r="B279">
        <v>3140</v>
      </c>
      <c r="C279" t="s">
        <v>630</v>
      </c>
      <c r="D279">
        <v>34385</v>
      </c>
      <c r="E279">
        <v>45772</v>
      </c>
      <c r="F279">
        <v>45908</v>
      </c>
      <c r="G279" t="s">
        <v>466</v>
      </c>
      <c r="I279" t="s">
        <v>24</v>
      </c>
      <c r="J279">
        <v>45943</v>
      </c>
      <c r="K279">
        <v>1400</v>
      </c>
      <c r="L279">
        <v>45901</v>
      </c>
      <c r="M279">
        <v>86</v>
      </c>
      <c r="N279" t="s">
        <v>478</v>
      </c>
      <c r="O279">
        <v>44158</v>
      </c>
      <c r="P279" t="s">
        <v>25</v>
      </c>
      <c r="R279">
        <v>49936</v>
      </c>
      <c r="S279">
        <v>90000</v>
      </c>
      <c r="T279">
        <v>144</v>
      </c>
      <c r="U279">
        <v>136</v>
      </c>
      <c r="V279">
        <v>24</v>
      </c>
      <c r="W279">
        <v>95</v>
      </c>
      <c r="X279" t="s">
        <v>549</v>
      </c>
      <c r="Y279" t="s">
        <v>25</v>
      </c>
      <c r="Z279" t="s">
        <v>25</v>
      </c>
      <c r="AE279" t="s">
        <v>231</v>
      </c>
      <c r="AF279">
        <v>0.86</v>
      </c>
      <c r="AG279">
        <v>1204</v>
      </c>
      <c r="AH279">
        <v>15</v>
      </c>
      <c r="AI279" t="s">
        <v>11632</v>
      </c>
      <c r="AJ279">
        <v>1.4522611603897049</v>
      </c>
      <c r="AK279">
        <v>2.6174203867965682</v>
      </c>
      <c r="AL279" s="94">
        <v>3438.5</v>
      </c>
      <c r="AM279" t="s">
        <v>11647</v>
      </c>
    </row>
    <row r="280" spans="1:39" x14ac:dyDescent="0.25">
      <c r="A280" t="s">
        <v>29</v>
      </c>
      <c r="B280">
        <v>3081</v>
      </c>
      <c r="C280" t="s">
        <v>631</v>
      </c>
      <c r="D280">
        <v>3042</v>
      </c>
      <c r="E280">
        <v>45772</v>
      </c>
      <c r="G280" t="s">
        <v>466</v>
      </c>
      <c r="K280">
        <v>0</v>
      </c>
      <c r="AE280" t="s">
        <v>231</v>
      </c>
      <c r="AF280">
        <v>0</v>
      </c>
      <c r="AG280">
        <v>0</v>
      </c>
      <c r="AH280">
        <v>0</v>
      </c>
      <c r="AI280" t="s">
        <v>11634</v>
      </c>
      <c r="AL280" s="94">
        <v>304.2</v>
      </c>
      <c r="AM280" t="s">
        <v>11646</v>
      </c>
    </row>
    <row r="281" spans="1:39" x14ac:dyDescent="0.25">
      <c r="A281" t="s">
        <v>30</v>
      </c>
      <c r="B281">
        <v>4001</v>
      </c>
      <c r="C281" t="s">
        <v>632</v>
      </c>
      <c r="D281">
        <v>1272</v>
      </c>
      <c r="E281">
        <v>45773</v>
      </c>
      <c r="G281" t="s">
        <v>633</v>
      </c>
      <c r="K281">
        <v>0</v>
      </c>
      <c r="AE281" t="s">
        <v>232</v>
      </c>
      <c r="AF281">
        <v>0</v>
      </c>
      <c r="AG281">
        <v>0</v>
      </c>
      <c r="AH281">
        <v>0</v>
      </c>
      <c r="AI281" t="s">
        <v>11634</v>
      </c>
      <c r="AL281" s="94">
        <v>127.2</v>
      </c>
      <c r="AM281" t="s">
        <v>11646</v>
      </c>
    </row>
    <row r="282" spans="1:39" x14ac:dyDescent="0.25">
      <c r="A282" t="s">
        <v>30</v>
      </c>
      <c r="B282">
        <v>4002</v>
      </c>
      <c r="C282" t="s">
        <v>634</v>
      </c>
      <c r="D282">
        <v>1235</v>
      </c>
      <c r="E282">
        <v>45773</v>
      </c>
      <c r="G282" t="s">
        <v>633</v>
      </c>
      <c r="H282" t="s">
        <v>635</v>
      </c>
      <c r="K282">
        <v>0</v>
      </c>
      <c r="AE282" t="s">
        <v>232</v>
      </c>
      <c r="AF282">
        <v>0</v>
      </c>
      <c r="AG282">
        <v>0</v>
      </c>
      <c r="AH282">
        <v>0</v>
      </c>
      <c r="AI282" t="s">
        <v>11634</v>
      </c>
      <c r="AL282" s="94">
        <v>123.5</v>
      </c>
      <c r="AM282" t="s">
        <v>11646</v>
      </c>
    </row>
    <row r="283" spans="1:39" x14ac:dyDescent="0.25">
      <c r="A283" t="s">
        <v>30</v>
      </c>
      <c r="B283">
        <v>4003</v>
      </c>
      <c r="C283" t="s">
        <v>636</v>
      </c>
      <c r="D283">
        <v>25515</v>
      </c>
      <c r="E283">
        <v>45773</v>
      </c>
      <c r="G283" t="s">
        <v>633</v>
      </c>
      <c r="K283">
        <v>0</v>
      </c>
      <c r="AE283" t="s">
        <v>232</v>
      </c>
      <c r="AF283">
        <v>0</v>
      </c>
      <c r="AG283">
        <v>0</v>
      </c>
      <c r="AH283">
        <v>0</v>
      </c>
      <c r="AI283" t="s">
        <v>11634</v>
      </c>
      <c r="AL283" s="94">
        <v>2551.5</v>
      </c>
      <c r="AM283" t="s">
        <v>11646</v>
      </c>
    </row>
    <row r="284" spans="1:39" x14ac:dyDescent="0.25">
      <c r="A284" t="s">
        <v>30</v>
      </c>
      <c r="B284">
        <v>4004</v>
      </c>
      <c r="C284" t="s">
        <v>637</v>
      </c>
      <c r="D284">
        <v>682</v>
      </c>
      <c r="E284">
        <v>45773</v>
      </c>
      <c r="G284" t="s">
        <v>633</v>
      </c>
      <c r="K284">
        <v>0</v>
      </c>
      <c r="AE284" t="s">
        <v>232</v>
      </c>
      <c r="AF284">
        <v>0</v>
      </c>
      <c r="AG284">
        <v>0</v>
      </c>
      <c r="AH284">
        <v>0</v>
      </c>
      <c r="AI284" t="s">
        <v>11634</v>
      </c>
      <c r="AL284" s="94">
        <v>68.2</v>
      </c>
      <c r="AM284" t="s">
        <v>11646</v>
      </c>
    </row>
    <row r="285" spans="1:39" x14ac:dyDescent="0.25">
      <c r="A285" t="s">
        <v>30</v>
      </c>
      <c r="B285">
        <v>4005</v>
      </c>
      <c r="C285" t="s">
        <v>638</v>
      </c>
      <c r="D285">
        <v>585</v>
      </c>
      <c r="E285">
        <v>45773</v>
      </c>
      <c r="G285" t="s">
        <v>633</v>
      </c>
      <c r="K285">
        <v>0</v>
      </c>
      <c r="AE285" t="s">
        <v>232</v>
      </c>
      <c r="AF285">
        <v>0</v>
      </c>
      <c r="AG285">
        <v>0</v>
      </c>
      <c r="AH285">
        <v>0</v>
      </c>
      <c r="AI285" t="s">
        <v>11634</v>
      </c>
      <c r="AL285" s="94">
        <v>58.5</v>
      </c>
      <c r="AM285" t="s">
        <v>11646</v>
      </c>
    </row>
    <row r="286" spans="1:39" x14ac:dyDescent="0.25">
      <c r="A286" t="s">
        <v>30</v>
      </c>
      <c r="B286">
        <v>4006</v>
      </c>
      <c r="C286" t="s">
        <v>639</v>
      </c>
      <c r="D286">
        <v>12408</v>
      </c>
      <c r="E286">
        <v>45773</v>
      </c>
      <c r="G286" t="s">
        <v>633</v>
      </c>
      <c r="K286">
        <v>0</v>
      </c>
      <c r="AE286" t="s">
        <v>232</v>
      </c>
      <c r="AF286">
        <v>0</v>
      </c>
      <c r="AG286">
        <v>0</v>
      </c>
      <c r="AH286">
        <v>0</v>
      </c>
      <c r="AI286" t="s">
        <v>11634</v>
      </c>
      <c r="AL286" s="94">
        <v>1240.8</v>
      </c>
      <c r="AM286" t="s">
        <v>11646</v>
      </c>
    </row>
    <row r="287" spans="1:39" x14ac:dyDescent="0.25">
      <c r="A287" t="s">
        <v>30</v>
      </c>
      <c r="B287">
        <v>4007</v>
      </c>
      <c r="C287" t="s">
        <v>640</v>
      </c>
      <c r="D287">
        <v>829</v>
      </c>
      <c r="E287">
        <v>45773</v>
      </c>
      <c r="G287" t="s">
        <v>633</v>
      </c>
      <c r="K287">
        <v>0</v>
      </c>
      <c r="AE287" t="s">
        <v>232</v>
      </c>
      <c r="AF287">
        <v>0</v>
      </c>
      <c r="AG287">
        <v>0</v>
      </c>
      <c r="AH287">
        <v>0</v>
      </c>
      <c r="AI287" t="s">
        <v>11634</v>
      </c>
      <c r="AL287" s="94">
        <v>82.9</v>
      </c>
      <c r="AM287" t="s">
        <v>11646</v>
      </c>
    </row>
    <row r="288" spans="1:39" x14ac:dyDescent="0.25">
      <c r="A288" t="s">
        <v>30</v>
      </c>
      <c r="B288">
        <v>4008</v>
      </c>
      <c r="C288" t="s">
        <v>641</v>
      </c>
      <c r="D288">
        <v>557</v>
      </c>
      <c r="E288">
        <v>45773</v>
      </c>
      <c r="G288" t="s">
        <v>633</v>
      </c>
      <c r="K288">
        <v>0</v>
      </c>
      <c r="AE288" t="s">
        <v>232</v>
      </c>
      <c r="AF288">
        <v>0</v>
      </c>
      <c r="AG288">
        <v>0</v>
      </c>
      <c r="AH288">
        <v>0</v>
      </c>
      <c r="AI288" t="s">
        <v>11634</v>
      </c>
      <c r="AL288" s="94">
        <v>55.7</v>
      </c>
      <c r="AM288" t="s">
        <v>11646</v>
      </c>
    </row>
    <row r="289" spans="1:39" x14ac:dyDescent="0.25">
      <c r="A289" t="s">
        <v>30</v>
      </c>
      <c r="B289">
        <v>4009</v>
      </c>
      <c r="C289" t="s">
        <v>642</v>
      </c>
      <c r="D289">
        <v>128</v>
      </c>
      <c r="E289">
        <v>45773</v>
      </c>
      <c r="G289" t="s">
        <v>633</v>
      </c>
      <c r="K289">
        <v>0</v>
      </c>
      <c r="AE289" t="s">
        <v>232</v>
      </c>
      <c r="AF289">
        <v>0</v>
      </c>
      <c r="AG289">
        <v>0</v>
      </c>
      <c r="AH289">
        <v>0</v>
      </c>
      <c r="AI289" t="s">
        <v>11634</v>
      </c>
      <c r="AL289" s="94">
        <v>12.8</v>
      </c>
      <c r="AM289" t="s">
        <v>11646</v>
      </c>
    </row>
    <row r="290" spans="1:39" x14ac:dyDescent="0.25">
      <c r="A290" t="s">
        <v>30</v>
      </c>
      <c r="B290">
        <v>4010</v>
      </c>
      <c r="C290" t="s">
        <v>643</v>
      </c>
      <c r="D290">
        <v>725</v>
      </c>
      <c r="E290">
        <v>45773</v>
      </c>
      <c r="G290" t="s">
        <v>633</v>
      </c>
      <c r="K290">
        <v>0</v>
      </c>
      <c r="AE290" t="s">
        <v>232</v>
      </c>
      <c r="AF290">
        <v>0</v>
      </c>
      <c r="AG290">
        <v>0</v>
      </c>
      <c r="AH290">
        <v>0</v>
      </c>
      <c r="AI290" t="s">
        <v>11634</v>
      </c>
      <c r="AL290" s="94">
        <v>72.5</v>
      </c>
      <c r="AM290" t="s">
        <v>11646</v>
      </c>
    </row>
    <row r="291" spans="1:39" x14ac:dyDescent="0.25">
      <c r="A291" t="s">
        <v>30</v>
      </c>
      <c r="B291">
        <v>4011</v>
      </c>
      <c r="C291" t="s">
        <v>644</v>
      </c>
      <c r="D291">
        <v>3878</v>
      </c>
      <c r="E291">
        <v>45773</v>
      </c>
      <c r="G291" t="s">
        <v>633</v>
      </c>
      <c r="K291">
        <v>0</v>
      </c>
      <c r="AE291" t="s">
        <v>232</v>
      </c>
      <c r="AF291">
        <v>0</v>
      </c>
      <c r="AG291">
        <v>0</v>
      </c>
      <c r="AH291">
        <v>0</v>
      </c>
      <c r="AI291" t="s">
        <v>11634</v>
      </c>
      <c r="AL291" s="94">
        <v>387.8</v>
      </c>
      <c r="AM291" t="s">
        <v>11646</v>
      </c>
    </row>
    <row r="292" spans="1:39" x14ac:dyDescent="0.25">
      <c r="A292" t="s">
        <v>30</v>
      </c>
      <c r="B292">
        <v>4012</v>
      </c>
      <c r="C292" t="s">
        <v>645</v>
      </c>
      <c r="D292">
        <v>215</v>
      </c>
      <c r="E292">
        <v>45773</v>
      </c>
      <c r="G292" t="s">
        <v>633</v>
      </c>
      <c r="K292">
        <v>0</v>
      </c>
      <c r="AE292" t="s">
        <v>232</v>
      </c>
      <c r="AF292">
        <v>0</v>
      </c>
      <c r="AG292">
        <v>0</v>
      </c>
      <c r="AH292">
        <v>0</v>
      </c>
      <c r="AI292" t="s">
        <v>11634</v>
      </c>
      <c r="AL292" s="94">
        <v>21.5</v>
      </c>
      <c r="AM292" t="s">
        <v>11646</v>
      </c>
    </row>
    <row r="293" spans="1:39" x14ac:dyDescent="0.25">
      <c r="A293" t="s">
        <v>30</v>
      </c>
      <c r="B293">
        <v>4013</v>
      </c>
      <c r="C293" t="s">
        <v>646</v>
      </c>
      <c r="D293">
        <v>202675</v>
      </c>
      <c r="E293">
        <v>45773</v>
      </c>
      <c r="G293" t="s">
        <v>633</v>
      </c>
      <c r="K293">
        <v>0</v>
      </c>
      <c r="AE293" t="s">
        <v>232</v>
      </c>
      <c r="AF293">
        <v>0</v>
      </c>
      <c r="AG293">
        <v>0</v>
      </c>
      <c r="AH293">
        <v>0</v>
      </c>
      <c r="AI293" t="s">
        <v>11634</v>
      </c>
      <c r="AL293" s="94">
        <v>20267.5</v>
      </c>
      <c r="AM293" t="s">
        <v>11646</v>
      </c>
    </row>
    <row r="294" spans="1:39" x14ac:dyDescent="0.25">
      <c r="A294" t="s">
        <v>30</v>
      </c>
      <c r="B294">
        <v>4014</v>
      </c>
      <c r="C294" t="s">
        <v>647</v>
      </c>
      <c r="D294">
        <v>210</v>
      </c>
      <c r="E294">
        <v>45773</v>
      </c>
      <c r="G294" t="s">
        <v>633</v>
      </c>
      <c r="K294">
        <v>0</v>
      </c>
      <c r="AE294" t="s">
        <v>232</v>
      </c>
      <c r="AF294">
        <v>0</v>
      </c>
      <c r="AG294">
        <v>0</v>
      </c>
      <c r="AH294">
        <v>0</v>
      </c>
      <c r="AI294" t="s">
        <v>11634</v>
      </c>
      <c r="AL294" s="94">
        <v>21</v>
      </c>
      <c r="AM294" t="s">
        <v>11646</v>
      </c>
    </row>
    <row r="295" spans="1:39" x14ac:dyDescent="0.25">
      <c r="A295" t="s">
        <v>30</v>
      </c>
      <c r="B295">
        <v>4015</v>
      </c>
      <c r="C295" t="s">
        <v>648</v>
      </c>
      <c r="D295">
        <v>138</v>
      </c>
      <c r="E295">
        <v>45773</v>
      </c>
      <c r="G295" t="s">
        <v>633</v>
      </c>
      <c r="K295">
        <v>0</v>
      </c>
      <c r="AE295" t="s">
        <v>232</v>
      </c>
      <c r="AF295">
        <v>0</v>
      </c>
      <c r="AG295">
        <v>0</v>
      </c>
      <c r="AH295">
        <v>0</v>
      </c>
      <c r="AI295" t="s">
        <v>11634</v>
      </c>
      <c r="AL295" s="94">
        <v>13.8</v>
      </c>
      <c r="AM295" t="s">
        <v>11646</v>
      </c>
    </row>
    <row r="296" spans="1:39" x14ac:dyDescent="0.25">
      <c r="A296" t="s">
        <v>30</v>
      </c>
      <c r="B296">
        <v>4016</v>
      </c>
      <c r="C296" t="s">
        <v>649</v>
      </c>
      <c r="D296">
        <v>3450</v>
      </c>
      <c r="E296">
        <v>45773</v>
      </c>
      <c r="G296" t="s">
        <v>633</v>
      </c>
      <c r="K296">
        <v>0</v>
      </c>
      <c r="AE296" t="s">
        <v>232</v>
      </c>
      <c r="AF296">
        <v>0</v>
      </c>
      <c r="AG296">
        <v>0</v>
      </c>
      <c r="AH296">
        <v>0</v>
      </c>
      <c r="AI296" t="s">
        <v>11634</v>
      </c>
      <c r="AL296" s="94">
        <v>345</v>
      </c>
      <c r="AM296" t="s">
        <v>11646</v>
      </c>
    </row>
    <row r="297" spans="1:39" x14ac:dyDescent="0.25">
      <c r="A297" t="s">
        <v>30</v>
      </c>
      <c r="B297">
        <v>4017</v>
      </c>
      <c r="C297" t="s">
        <v>650</v>
      </c>
      <c r="D297">
        <v>4319</v>
      </c>
      <c r="E297">
        <v>45773</v>
      </c>
      <c r="G297" t="s">
        <v>633</v>
      </c>
      <c r="K297">
        <v>0</v>
      </c>
      <c r="AE297" t="s">
        <v>232</v>
      </c>
      <c r="AF297">
        <v>0</v>
      </c>
      <c r="AG297">
        <v>0</v>
      </c>
      <c r="AH297">
        <v>0</v>
      </c>
      <c r="AI297" t="s">
        <v>11634</v>
      </c>
      <c r="AL297" s="94">
        <v>431.9</v>
      </c>
      <c r="AM297" t="s">
        <v>11646</v>
      </c>
    </row>
    <row r="298" spans="1:39" x14ac:dyDescent="0.25">
      <c r="A298" t="s">
        <v>30</v>
      </c>
      <c r="B298">
        <v>4018</v>
      </c>
      <c r="C298" t="s">
        <v>651</v>
      </c>
      <c r="D298">
        <v>331</v>
      </c>
      <c r="E298">
        <v>45773</v>
      </c>
      <c r="G298" t="s">
        <v>633</v>
      </c>
      <c r="K298">
        <v>0</v>
      </c>
      <c r="AE298" t="s">
        <v>232</v>
      </c>
      <c r="AF298">
        <v>0</v>
      </c>
      <c r="AG298">
        <v>0</v>
      </c>
      <c r="AH298">
        <v>0</v>
      </c>
      <c r="AI298" t="s">
        <v>11634</v>
      </c>
      <c r="AL298" s="94">
        <v>33.1</v>
      </c>
      <c r="AM298" t="s">
        <v>11646</v>
      </c>
    </row>
    <row r="299" spans="1:39" x14ac:dyDescent="0.25">
      <c r="A299" t="s">
        <v>30</v>
      </c>
      <c r="B299">
        <v>4019</v>
      </c>
      <c r="C299" t="s">
        <v>652</v>
      </c>
      <c r="D299">
        <v>239</v>
      </c>
      <c r="E299">
        <v>45773</v>
      </c>
      <c r="G299" t="s">
        <v>633</v>
      </c>
      <c r="K299">
        <v>0</v>
      </c>
      <c r="AE299" t="s">
        <v>232</v>
      </c>
      <c r="AF299">
        <v>0</v>
      </c>
      <c r="AG299">
        <v>0</v>
      </c>
      <c r="AH299">
        <v>0</v>
      </c>
      <c r="AI299" t="s">
        <v>11634</v>
      </c>
      <c r="AL299" s="94">
        <v>23.9</v>
      </c>
      <c r="AM299" t="s">
        <v>11646</v>
      </c>
    </row>
    <row r="300" spans="1:39" x14ac:dyDescent="0.25">
      <c r="A300" t="s">
        <v>30</v>
      </c>
      <c r="B300">
        <v>4904</v>
      </c>
      <c r="C300" t="s">
        <v>653</v>
      </c>
      <c r="D300">
        <v>3016</v>
      </c>
      <c r="E300">
        <v>45773</v>
      </c>
      <c r="G300" t="s">
        <v>633</v>
      </c>
      <c r="K300">
        <v>0</v>
      </c>
      <c r="AE300" t="s">
        <v>232</v>
      </c>
      <c r="AF300">
        <v>0</v>
      </c>
      <c r="AG300">
        <v>0</v>
      </c>
      <c r="AH300">
        <v>0</v>
      </c>
      <c r="AI300" t="s">
        <v>11634</v>
      </c>
      <c r="AL300" s="94">
        <v>301.60000000000002</v>
      </c>
      <c r="AM300" t="s">
        <v>11646</v>
      </c>
    </row>
    <row r="301" spans="1:39" x14ac:dyDescent="0.25">
      <c r="A301" t="s">
        <v>30</v>
      </c>
      <c r="B301">
        <v>4020</v>
      </c>
      <c r="C301" t="s">
        <v>654</v>
      </c>
      <c r="D301">
        <v>296</v>
      </c>
      <c r="E301">
        <v>45773</v>
      </c>
      <c r="G301" t="s">
        <v>633</v>
      </c>
      <c r="K301">
        <v>0</v>
      </c>
      <c r="AE301" t="s">
        <v>232</v>
      </c>
      <c r="AF301">
        <v>0</v>
      </c>
      <c r="AG301">
        <v>0</v>
      </c>
      <c r="AH301">
        <v>0</v>
      </c>
      <c r="AI301" t="s">
        <v>11634</v>
      </c>
      <c r="AL301" s="94">
        <v>29.6</v>
      </c>
      <c r="AM301" t="s">
        <v>11646</v>
      </c>
    </row>
    <row r="302" spans="1:39" x14ac:dyDescent="0.25">
      <c r="A302" t="s">
        <v>30</v>
      </c>
      <c r="B302">
        <v>4021</v>
      </c>
      <c r="C302" t="s">
        <v>655</v>
      </c>
      <c r="D302">
        <v>224</v>
      </c>
      <c r="E302">
        <v>45773</v>
      </c>
      <c r="G302" t="s">
        <v>633</v>
      </c>
      <c r="K302">
        <v>0</v>
      </c>
      <c r="AE302" t="s">
        <v>232</v>
      </c>
      <c r="AF302">
        <v>0</v>
      </c>
      <c r="AG302">
        <v>0</v>
      </c>
      <c r="AH302">
        <v>0</v>
      </c>
      <c r="AI302" t="s">
        <v>11634</v>
      </c>
      <c r="AL302" s="94">
        <v>22.4</v>
      </c>
      <c r="AM302" t="s">
        <v>11646</v>
      </c>
    </row>
    <row r="303" spans="1:39" x14ac:dyDescent="0.25">
      <c r="A303" t="s">
        <v>30</v>
      </c>
      <c r="B303">
        <v>4022</v>
      </c>
      <c r="C303" t="s">
        <v>656</v>
      </c>
      <c r="D303">
        <v>976</v>
      </c>
      <c r="E303">
        <v>45773</v>
      </c>
      <c r="G303" t="s">
        <v>633</v>
      </c>
      <c r="K303">
        <v>0</v>
      </c>
      <c r="AE303" t="s">
        <v>232</v>
      </c>
      <c r="AF303">
        <v>0</v>
      </c>
      <c r="AG303">
        <v>0</v>
      </c>
      <c r="AH303">
        <v>0</v>
      </c>
      <c r="AI303" t="s">
        <v>11634</v>
      </c>
      <c r="AL303" s="94">
        <v>97.6</v>
      </c>
      <c r="AM303" t="s">
        <v>11646</v>
      </c>
    </row>
    <row r="304" spans="1:39" x14ac:dyDescent="0.25">
      <c r="A304" t="s">
        <v>30</v>
      </c>
      <c r="B304">
        <v>4023</v>
      </c>
      <c r="C304" t="s">
        <v>657</v>
      </c>
      <c r="D304">
        <v>148</v>
      </c>
      <c r="E304">
        <v>45773</v>
      </c>
      <c r="G304" t="s">
        <v>633</v>
      </c>
      <c r="K304">
        <v>0</v>
      </c>
      <c r="AE304" t="s">
        <v>232</v>
      </c>
      <c r="AF304">
        <v>0</v>
      </c>
      <c r="AG304">
        <v>0</v>
      </c>
      <c r="AH304">
        <v>0</v>
      </c>
      <c r="AI304" t="s">
        <v>11634</v>
      </c>
      <c r="AL304" s="94">
        <v>14.8</v>
      </c>
      <c r="AM304" t="s">
        <v>11646</v>
      </c>
    </row>
    <row r="305" spans="1:39" x14ac:dyDescent="0.25">
      <c r="A305" t="s">
        <v>30</v>
      </c>
      <c r="B305">
        <v>4024</v>
      </c>
      <c r="C305" t="s">
        <v>658</v>
      </c>
      <c r="D305">
        <v>4808</v>
      </c>
      <c r="E305">
        <v>45773</v>
      </c>
      <c r="G305" t="s">
        <v>633</v>
      </c>
      <c r="K305">
        <v>0</v>
      </c>
      <c r="AE305" t="s">
        <v>232</v>
      </c>
      <c r="AF305">
        <v>0</v>
      </c>
      <c r="AG305">
        <v>0</v>
      </c>
      <c r="AH305">
        <v>0</v>
      </c>
      <c r="AI305" t="s">
        <v>11634</v>
      </c>
      <c r="AL305" s="94">
        <v>480.8</v>
      </c>
      <c r="AM305" t="s">
        <v>11646</v>
      </c>
    </row>
    <row r="306" spans="1:39" x14ac:dyDescent="0.25">
      <c r="A306" t="s">
        <v>30</v>
      </c>
      <c r="B306">
        <v>4026</v>
      </c>
      <c r="C306" t="s">
        <v>659</v>
      </c>
      <c r="D306">
        <v>60</v>
      </c>
      <c r="E306">
        <v>45773</v>
      </c>
      <c r="G306" t="s">
        <v>633</v>
      </c>
      <c r="K306">
        <v>0</v>
      </c>
      <c r="AE306" t="s">
        <v>232</v>
      </c>
      <c r="AF306">
        <v>0</v>
      </c>
      <c r="AG306">
        <v>0</v>
      </c>
      <c r="AH306">
        <v>0</v>
      </c>
      <c r="AI306" t="s">
        <v>11634</v>
      </c>
      <c r="AL306" s="94">
        <v>6</v>
      </c>
      <c r="AM306" t="s">
        <v>11646</v>
      </c>
    </row>
    <row r="307" spans="1:39" x14ac:dyDescent="0.25">
      <c r="A307" t="s">
        <v>30</v>
      </c>
      <c r="B307">
        <v>4027</v>
      </c>
      <c r="C307" t="s">
        <v>660</v>
      </c>
      <c r="D307">
        <v>252</v>
      </c>
      <c r="E307">
        <v>45773</v>
      </c>
      <c r="G307" t="s">
        <v>633</v>
      </c>
      <c r="K307">
        <v>0</v>
      </c>
      <c r="AE307" t="s">
        <v>232</v>
      </c>
      <c r="AF307">
        <v>0</v>
      </c>
      <c r="AG307">
        <v>0</v>
      </c>
      <c r="AH307">
        <v>0</v>
      </c>
      <c r="AI307" t="s">
        <v>11634</v>
      </c>
      <c r="AL307" s="94">
        <v>25.2</v>
      </c>
      <c r="AM307" t="s">
        <v>11646</v>
      </c>
    </row>
    <row r="308" spans="1:39" x14ac:dyDescent="0.25">
      <c r="A308" t="s">
        <v>30</v>
      </c>
      <c r="B308">
        <v>4028</v>
      </c>
      <c r="C308" t="s">
        <v>661</v>
      </c>
      <c r="D308">
        <v>227</v>
      </c>
      <c r="E308">
        <v>45773</v>
      </c>
      <c r="G308" t="s">
        <v>633</v>
      </c>
      <c r="K308">
        <v>0</v>
      </c>
      <c r="AE308" t="s">
        <v>232</v>
      </c>
      <c r="AF308">
        <v>0</v>
      </c>
      <c r="AG308">
        <v>0</v>
      </c>
      <c r="AH308">
        <v>0</v>
      </c>
      <c r="AI308" t="s">
        <v>11634</v>
      </c>
      <c r="AL308" s="94">
        <v>22.7</v>
      </c>
      <c r="AM308" t="s">
        <v>11646</v>
      </c>
    </row>
    <row r="309" spans="1:39" x14ac:dyDescent="0.25">
      <c r="A309" t="s">
        <v>30</v>
      </c>
      <c r="B309">
        <v>4029</v>
      </c>
      <c r="C309" t="s">
        <v>662</v>
      </c>
      <c r="D309">
        <v>12939</v>
      </c>
      <c r="E309">
        <v>45773</v>
      </c>
      <c r="G309" t="s">
        <v>633</v>
      </c>
      <c r="H309" t="s">
        <v>663</v>
      </c>
      <c r="K309">
        <v>0</v>
      </c>
      <c r="AE309" t="s">
        <v>232</v>
      </c>
      <c r="AF309">
        <v>0</v>
      </c>
      <c r="AG309">
        <v>0</v>
      </c>
      <c r="AH309">
        <v>0</v>
      </c>
      <c r="AI309" t="s">
        <v>11634</v>
      </c>
      <c r="AL309" s="94">
        <v>1293.9000000000001</v>
      </c>
      <c r="AM309" t="s">
        <v>11646</v>
      </c>
    </row>
    <row r="310" spans="1:39" x14ac:dyDescent="0.25">
      <c r="A310" t="s">
        <v>30</v>
      </c>
      <c r="B310">
        <v>4030</v>
      </c>
      <c r="C310" t="s">
        <v>664</v>
      </c>
      <c r="D310">
        <v>1134</v>
      </c>
      <c r="E310">
        <v>45773</v>
      </c>
      <c r="G310" t="s">
        <v>633</v>
      </c>
      <c r="H310" t="s">
        <v>665</v>
      </c>
      <c r="K310">
        <v>0</v>
      </c>
      <c r="AE310" t="s">
        <v>232</v>
      </c>
      <c r="AF310">
        <v>0</v>
      </c>
      <c r="AG310">
        <v>0</v>
      </c>
      <c r="AH310">
        <v>0</v>
      </c>
      <c r="AI310" t="s">
        <v>11634</v>
      </c>
      <c r="AL310" s="94">
        <v>113.4</v>
      </c>
      <c r="AM310" t="s">
        <v>11646</v>
      </c>
    </row>
    <row r="311" spans="1:39" x14ac:dyDescent="0.25">
      <c r="A311" t="s">
        <v>30</v>
      </c>
      <c r="B311">
        <v>4031</v>
      </c>
      <c r="C311" t="s">
        <v>666</v>
      </c>
      <c r="D311">
        <v>3569</v>
      </c>
      <c r="E311">
        <v>45773</v>
      </c>
      <c r="G311" t="s">
        <v>633</v>
      </c>
      <c r="K311">
        <v>0</v>
      </c>
      <c r="AE311" t="s">
        <v>232</v>
      </c>
      <c r="AF311">
        <v>0</v>
      </c>
      <c r="AG311">
        <v>0</v>
      </c>
      <c r="AH311">
        <v>0</v>
      </c>
      <c r="AI311" t="s">
        <v>11634</v>
      </c>
      <c r="AL311" s="94">
        <v>356.9</v>
      </c>
      <c r="AM311" t="s">
        <v>11646</v>
      </c>
    </row>
    <row r="312" spans="1:39" x14ac:dyDescent="0.25">
      <c r="A312" t="s">
        <v>30</v>
      </c>
      <c r="B312">
        <v>4032</v>
      </c>
      <c r="C312" t="s">
        <v>667</v>
      </c>
      <c r="D312">
        <v>8441</v>
      </c>
      <c r="E312">
        <v>45773</v>
      </c>
      <c r="G312" t="s">
        <v>633</v>
      </c>
      <c r="K312">
        <v>0</v>
      </c>
      <c r="AE312" t="s">
        <v>232</v>
      </c>
      <c r="AF312">
        <v>0</v>
      </c>
      <c r="AG312">
        <v>0</v>
      </c>
      <c r="AH312">
        <v>0</v>
      </c>
      <c r="AI312" t="s">
        <v>11634</v>
      </c>
      <c r="AL312" s="94">
        <v>844.1</v>
      </c>
      <c r="AM312" t="s">
        <v>11646</v>
      </c>
    </row>
    <row r="313" spans="1:39" x14ac:dyDescent="0.25">
      <c r="A313" t="s">
        <v>30</v>
      </c>
      <c r="B313">
        <v>4033</v>
      </c>
      <c r="C313" t="s">
        <v>668</v>
      </c>
      <c r="D313">
        <v>101</v>
      </c>
      <c r="E313">
        <v>45773</v>
      </c>
      <c r="G313" t="s">
        <v>633</v>
      </c>
      <c r="K313">
        <v>0</v>
      </c>
      <c r="AE313" t="s">
        <v>232</v>
      </c>
      <c r="AF313">
        <v>0</v>
      </c>
      <c r="AG313">
        <v>0</v>
      </c>
      <c r="AH313">
        <v>0</v>
      </c>
      <c r="AI313" t="s">
        <v>11634</v>
      </c>
      <c r="AL313" s="94">
        <v>10.1</v>
      </c>
      <c r="AM313" t="s">
        <v>11646</v>
      </c>
    </row>
    <row r="314" spans="1:39" x14ac:dyDescent="0.25">
      <c r="A314" t="s">
        <v>30</v>
      </c>
      <c r="B314">
        <v>4036</v>
      </c>
      <c r="C314" t="s">
        <v>669</v>
      </c>
      <c r="D314">
        <v>303</v>
      </c>
      <c r="E314">
        <v>45773</v>
      </c>
      <c r="G314" t="s">
        <v>633</v>
      </c>
      <c r="K314">
        <v>0</v>
      </c>
      <c r="AE314" t="s">
        <v>232</v>
      </c>
      <c r="AF314">
        <v>0</v>
      </c>
      <c r="AG314">
        <v>0</v>
      </c>
      <c r="AH314">
        <v>0</v>
      </c>
      <c r="AI314" t="s">
        <v>11634</v>
      </c>
      <c r="AL314" s="94">
        <v>30.3</v>
      </c>
      <c r="AM314" t="s">
        <v>11646</v>
      </c>
    </row>
    <row r="315" spans="1:39" x14ac:dyDescent="0.25">
      <c r="A315" t="s">
        <v>30</v>
      </c>
      <c r="B315">
        <v>4037</v>
      </c>
      <c r="C315" t="s">
        <v>670</v>
      </c>
      <c r="D315">
        <v>1567</v>
      </c>
      <c r="E315">
        <v>45773</v>
      </c>
      <c r="G315" t="s">
        <v>633</v>
      </c>
      <c r="K315">
        <v>0</v>
      </c>
      <c r="AE315" t="s">
        <v>232</v>
      </c>
      <c r="AF315">
        <v>0</v>
      </c>
      <c r="AG315">
        <v>0</v>
      </c>
      <c r="AH315">
        <v>0</v>
      </c>
      <c r="AI315" t="s">
        <v>11634</v>
      </c>
      <c r="AL315" s="94">
        <v>156.69999999999999</v>
      </c>
      <c r="AM315" t="s">
        <v>11646</v>
      </c>
    </row>
    <row r="316" spans="1:39" x14ac:dyDescent="0.25">
      <c r="A316" t="s">
        <v>30</v>
      </c>
      <c r="B316">
        <v>4034</v>
      </c>
      <c r="C316" t="s">
        <v>671</v>
      </c>
      <c r="D316">
        <v>190</v>
      </c>
      <c r="E316">
        <v>45779</v>
      </c>
      <c r="G316" t="s">
        <v>633</v>
      </c>
      <c r="K316">
        <v>0</v>
      </c>
      <c r="AE316" t="s">
        <v>232</v>
      </c>
      <c r="AF316">
        <v>0</v>
      </c>
      <c r="AG316">
        <v>0</v>
      </c>
      <c r="AH316">
        <v>0</v>
      </c>
      <c r="AI316" t="s">
        <v>11634</v>
      </c>
      <c r="AL316" s="94">
        <v>19</v>
      </c>
      <c r="AM316" t="s">
        <v>11646</v>
      </c>
    </row>
    <row r="317" spans="1:39" x14ac:dyDescent="0.25">
      <c r="A317" t="s">
        <v>30</v>
      </c>
      <c r="B317">
        <v>4035</v>
      </c>
      <c r="C317" t="s">
        <v>672</v>
      </c>
      <c r="D317">
        <v>15246</v>
      </c>
      <c r="E317">
        <v>45779</v>
      </c>
      <c r="G317" t="s">
        <v>633</v>
      </c>
      <c r="H317" t="s">
        <v>673</v>
      </c>
      <c r="K317">
        <v>0</v>
      </c>
      <c r="AE317" t="s">
        <v>232</v>
      </c>
      <c r="AF317">
        <v>0</v>
      </c>
      <c r="AG317">
        <v>0</v>
      </c>
      <c r="AH317">
        <v>0</v>
      </c>
      <c r="AI317" t="s">
        <v>11634</v>
      </c>
      <c r="AL317" s="94">
        <v>1524.6</v>
      </c>
      <c r="AM317" t="s">
        <v>11646</v>
      </c>
    </row>
    <row r="318" spans="1:39" x14ac:dyDescent="0.25">
      <c r="A318" t="s">
        <v>30</v>
      </c>
      <c r="B318">
        <v>4038</v>
      </c>
      <c r="C318" t="s">
        <v>674</v>
      </c>
      <c r="D318">
        <v>4169</v>
      </c>
      <c r="E318">
        <v>45779</v>
      </c>
      <c r="G318" t="s">
        <v>633</v>
      </c>
      <c r="K318">
        <v>0</v>
      </c>
      <c r="AE318" t="s">
        <v>232</v>
      </c>
      <c r="AF318">
        <v>0</v>
      </c>
      <c r="AG318">
        <v>0</v>
      </c>
      <c r="AH318">
        <v>0</v>
      </c>
      <c r="AI318" t="s">
        <v>11634</v>
      </c>
      <c r="AL318" s="94">
        <v>416.9</v>
      </c>
      <c r="AM318" t="s">
        <v>11646</v>
      </c>
    </row>
    <row r="319" spans="1:39" x14ac:dyDescent="0.25">
      <c r="A319" t="s">
        <v>30</v>
      </c>
      <c r="B319">
        <v>4902</v>
      </c>
      <c r="C319" t="s">
        <v>675</v>
      </c>
      <c r="D319">
        <v>90135</v>
      </c>
      <c r="E319">
        <v>45779</v>
      </c>
      <c r="G319" t="s">
        <v>633</v>
      </c>
      <c r="K319">
        <v>1101</v>
      </c>
      <c r="L319" t="s">
        <v>676</v>
      </c>
      <c r="M319">
        <v>0.35</v>
      </c>
      <c r="O319">
        <v>45210</v>
      </c>
      <c r="P319" t="s">
        <v>25</v>
      </c>
      <c r="R319">
        <v>15000</v>
      </c>
      <c r="S319">
        <v>147000</v>
      </c>
      <c r="T319">
        <v>545</v>
      </c>
      <c r="U319">
        <v>140</v>
      </c>
      <c r="V319">
        <v>50</v>
      </c>
      <c r="X319" t="s">
        <v>677</v>
      </c>
      <c r="Y319" t="s">
        <v>26</v>
      </c>
      <c r="AE319" t="s">
        <v>232</v>
      </c>
      <c r="AF319">
        <v>0.35</v>
      </c>
      <c r="AG319">
        <v>385</v>
      </c>
      <c r="AH319">
        <v>12</v>
      </c>
      <c r="AI319" t="s">
        <v>11632</v>
      </c>
      <c r="AJ319">
        <v>0.16641704110500916</v>
      </c>
      <c r="AK319">
        <v>1.6308870028290896</v>
      </c>
      <c r="AL319" s="94">
        <v>9013.5</v>
      </c>
      <c r="AM319" t="s">
        <v>11647</v>
      </c>
    </row>
    <row r="320" spans="1:39" x14ac:dyDescent="0.25">
      <c r="A320" t="s">
        <v>30</v>
      </c>
      <c r="B320">
        <v>4041</v>
      </c>
      <c r="C320" t="s">
        <v>678</v>
      </c>
      <c r="D320">
        <v>598</v>
      </c>
      <c r="E320">
        <v>45779</v>
      </c>
      <c r="G320" t="s">
        <v>633</v>
      </c>
      <c r="K320">
        <v>0</v>
      </c>
      <c r="AE320" t="s">
        <v>232</v>
      </c>
      <c r="AF320">
        <v>0</v>
      </c>
      <c r="AG320">
        <v>0</v>
      </c>
      <c r="AH320">
        <v>0</v>
      </c>
      <c r="AI320" t="s">
        <v>11634</v>
      </c>
      <c r="AL320" s="94">
        <v>59.8</v>
      </c>
      <c r="AM320" t="s">
        <v>11646</v>
      </c>
    </row>
    <row r="321" spans="1:39" x14ac:dyDescent="0.25">
      <c r="A321" t="s">
        <v>30</v>
      </c>
      <c r="B321">
        <v>4043</v>
      </c>
      <c r="C321" t="s">
        <v>679</v>
      </c>
      <c r="D321">
        <v>770</v>
      </c>
      <c r="E321">
        <v>45779</v>
      </c>
      <c r="G321" t="s">
        <v>633</v>
      </c>
      <c r="K321">
        <v>0</v>
      </c>
      <c r="AE321" t="s">
        <v>232</v>
      </c>
      <c r="AF321">
        <v>0</v>
      </c>
      <c r="AG321">
        <v>0</v>
      </c>
      <c r="AH321">
        <v>0</v>
      </c>
      <c r="AI321" t="s">
        <v>11634</v>
      </c>
      <c r="AL321" s="94">
        <v>77</v>
      </c>
      <c r="AM321" t="s">
        <v>11646</v>
      </c>
    </row>
    <row r="322" spans="1:39" x14ac:dyDescent="0.25">
      <c r="A322" t="s">
        <v>30</v>
      </c>
      <c r="B322">
        <v>4044</v>
      </c>
      <c r="C322" t="s">
        <v>680</v>
      </c>
      <c r="D322">
        <v>2286</v>
      </c>
      <c r="E322">
        <v>45779</v>
      </c>
      <c r="G322" t="s">
        <v>633</v>
      </c>
      <c r="K322">
        <v>0</v>
      </c>
      <c r="AE322" t="s">
        <v>232</v>
      </c>
      <c r="AF322">
        <v>0</v>
      </c>
      <c r="AG322">
        <v>0</v>
      </c>
      <c r="AH322">
        <v>0</v>
      </c>
      <c r="AI322" t="s">
        <v>11634</v>
      </c>
      <c r="AL322" s="94">
        <v>228.6</v>
      </c>
      <c r="AM322" t="s">
        <v>11646</v>
      </c>
    </row>
    <row r="323" spans="1:39" x14ac:dyDescent="0.25">
      <c r="A323" t="s">
        <v>30</v>
      </c>
      <c r="B323">
        <v>4045</v>
      </c>
      <c r="C323" t="s">
        <v>681</v>
      </c>
      <c r="D323">
        <v>1984</v>
      </c>
      <c r="E323">
        <v>45779</v>
      </c>
      <c r="G323" t="s">
        <v>633</v>
      </c>
      <c r="K323">
        <v>0</v>
      </c>
      <c r="L323" t="s">
        <v>682</v>
      </c>
      <c r="M323">
        <v>0</v>
      </c>
      <c r="N323" t="s">
        <v>31</v>
      </c>
      <c r="O323">
        <v>45792</v>
      </c>
      <c r="P323" t="s">
        <v>25</v>
      </c>
      <c r="Q323">
        <v>0</v>
      </c>
      <c r="R323">
        <v>0</v>
      </c>
      <c r="S323">
        <v>0</v>
      </c>
      <c r="X323" t="s">
        <v>683</v>
      </c>
      <c r="Y323" t="s">
        <v>683</v>
      </c>
      <c r="Z323" t="s">
        <v>25</v>
      </c>
      <c r="AE323" t="s">
        <v>232</v>
      </c>
      <c r="AF323">
        <v>0</v>
      </c>
      <c r="AG323">
        <v>0</v>
      </c>
      <c r="AH323">
        <v>12</v>
      </c>
      <c r="AI323" t="s">
        <v>11632</v>
      </c>
      <c r="AJ323">
        <v>0</v>
      </c>
      <c r="AK323">
        <v>0</v>
      </c>
      <c r="AL323" s="94">
        <v>198.4</v>
      </c>
      <c r="AM323" t="s">
        <v>11646</v>
      </c>
    </row>
    <row r="324" spans="1:39" x14ac:dyDescent="0.25">
      <c r="A324" t="s">
        <v>30</v>
      </c>
      <c r="B324">
        <v>4046</v>
      </c>
      <c r="C324" t="s">
        <v>684</v>
      </c>
      <c r="D324">
        <v>1133</v>
      </c>
      <c r="E324">
        <v>45779</v>
      </c>
      <c r="G324" t="s">
        <v>633</v>
      </c>
      <c r="K324">
        <v>0</v>
      </c>
      <c r="AE324" t="s">
        <v>232</v>
      </c>
      <c r="AF324">
        <v>0</v>
      </c>
      <c r="AG324">
        <v>0</v>
      </c>
      <c r="AH324">
        <v>0</v>
      </c>
      <c r="AI324" t="s">
        <v>11634</v>
      </c>
      <c r="AL324" s="94">
        <v>113.3</v>
      </c>
      <c r="AM324" t="s">
        <v>11646</v>
      </c>
    </row>
    <row r="325" spans="1:39" x14ac:dyDescent="0.25">
      <c r="A325" t="s">
        <v>30</v>
      </c>
      <c r="B325">
        <v>4047</v>
      </c>
      <c r="C325" t="s">
        <v>685</v>
      </c>
      <c r="D325">
        <v>3067</v>
      </c>
      <c r="E325">
        <v>45779</v>
      </c>
      <c r="G325" t="s">
        <v>633</v>
      </c>
      <c r="K325">
        <v>0</v>
      </c>
      <c r="AE325" t="s">
        <v>232</v>
      </c>
      <c r="AF325">
        <v>0</v>
      </c>
      <c r="AG325">
        <v>0</v>
      </c>
      <c r="AH325">
        <v>0</v>
      </c>
      <c r="AI325" t="s">
        <v>11634</v>
      </c>
      <c r="AL325" s="94">
        <v>306.7</v>
      </c>
      <c r="AM325" t="s">
        <v>11646</v>
      </c>
    </row>
    <row r="326" spans="1:39" x14ac:dyDescent="0.25">
      <c r="A326" t="s">
        <v>30</v>
      </c>
      <c r="B326">
        <v>4048</v>
      </c>
      <c r="C326" t="s">
        <v>686</v>
      </c>
      <c r="D326">
        <v>3071</v>
      </c>
      <c r="E326">
        <v>45779</v>
      </c>
      <c r="G326" t="s">
        <v>633</v>
      </c>
      <c r="K326">
        <v>0</v>
      </c>
      <c r="AE326" t="s">
        <v>232</v>
      </c>
      <c r="AF326">
        <v>0</v>
      </c>
      <c r="AG326">
        <v>0</v>
      </c>
      <c r="AH326">
        <v>0</v>
      </c>
      <c r="AI326" t="s">
        <v>11634</v>
      </c>
      <c r="AL326" s="94">
        <v>307.10000000000002</v>
      </c>
      <c r="AM326" t="s">
        <v>11646</v>
      </c>
    </row>
    <row r="327" spans="1:39" x14ac:dyDescent="0.25">
      <c r="A327" t="s">
        <v>30</v>
      </c>
      <c r="B327">
        <v>4049</v>
      </c>
      <c r="C327" t="s">
        <v>687</v>
      </c>
      <c r="D327">
        <v>10603</v>
      </c>
      <c r="E327">
        <v>45779</v>
      </c>
      <c r="G327" t="s">
        <v>633</v>
      </c>
      <c r="K327">
        <v>0</v>
      </c>
      <c r="AE327" t="s">
        <v>232</v>
      </c>
      <c r="AF327">
        <v>0</v>
      </c>
      <c r="AG327">
        <v>0</v>
      </c>
      <c r="AH327">
        <v>0</v>
      </c>
      <c r="AI327" t="s">
        <v>11634</v>
      </c>
      <c r="AL327" s="94">
        <v>1060.3</v>
      </c>
      <c r="AM327" t="s">
        <v>11646</v>
      </c>
    </row>
    <row r="328" spans="1:39" x14ac:dyDescent="0.25">
      <c r="A328" t="s">
        <v>30</v>
      </c>
      <c r="B328">
        <v>4050</v>
      </c>
      <c r="C328" t="s">
        <v>688</v>
      </c>
      <c r="D328">
        <v>1191</v>
      </c>
      <c r="E328">
        <v>45779</v>
      </c>
      <c r="G328" t="s">
        <v>633</v>
      </c>
      <c r="K328">
        <v>0</v>
      </c>
      <c r="AE328" t="s">
        <v>232</v>
      </c>
      <c r="AF328">
        <v>0</v>
      </c>
      <c r="AG328">
        <v>0</v>
      </c>
      <c r="AH328">
        <v>0</v>
      </c>
      <c r="AI328" t="s">
        <v>11634</v>
      </c>
      <c r="AL328" s="94">
        <v>119.1</v>
      </c>
      <c r="AM328" t="s">
        <v>11646</v>
      </c>
    </row>
    <row r="329" spans="1:39" x14ac:dyDescent="0.25">
      <c r="A329" t="s">
        <v>30</v>
      </c>
      <c r="B329">
        <v>4051</v>
      </c>
      <c r="C329" t="s">
        <v>689</v>
      </c>
      <c r="D329">
        <v>537</v>
      </c>
      <c r="E329">
        <v>45779</v>
      </c>
      <c r="G329" t="s">
        <v>633</v>
      </c>
      <c r="K329">
        <v>0</v>
      </c>
      <c r="AE329" t="s">
        <v>232</v>
      </c>
      <c r="AF329">
        <v>0</v>
      </c>
      <c r="AG329">
        <v>0</v>
      </c>
      <c r="AH329">
        <v>0</v>
      </c>
      <c r="AI329" t="s">
        <v>11634</v>
      </c>
      <c r="AL329" s="94">
        <v>53.7</v>
      </c>
      <c r="AM329" t="s">
        <v>11646</v>
      </c>
    </row>
    <row r="330" spans="1:39" x14ac:dyDescent="0.25">
      <c r="A330" t="s">
        <v>30</v>
      </c>
      <c r="B330">
        <v>4052</v>
      </c>
      <c r="C330" t="s">
        <v>690</v>
      </c>
      <c r="D330">
        <v>18584</v>
      </c>
      <c r="E330">
        <v>45779</v>
      </c>
      <c r="G330" t="s">
        <v>633</v>
      </c>
      <c r="K330">
        <v>0</v>
      </c>
      <c r="AE330" t="s">
        <v>232</v>
      </c>
      <c r="AF330">
        <v>0</v>
      </c>
      <c r="AG330">
        <v>0</v>
      </c>
      <c r="AH330">
        <v>0</v>
      </c>
      <c r="AI330" t="s">
        <v>11634</v>
      </c>
      <c r="AL330" s="94">
        <v>1858.4</v>
      </c>
      <c r="AM330" t="s">
        <v>11646</v>
      </c>
    </row>
    <row r="331" spans="1:39" x14ac:dyDescent="0.25">
      <c r="A331" t="s">
        <v>30</v>
      </c>
      <c r="B331">
        <v>4053</v>
      </c>
      <c r="C331" t="s">
        <v>691</v>
      </c>
      <c r="D331">
        <v>20609</v>
      </c>
      <c r="E331">
        <v>45779</v>
      </c>
      <c r="G331" t="s">
        <v>633</v>
      </c>
      <c r="H331" t="s">
        <v>692</v>
      </c>
      <c r="K331">
        <v>0</v>
      </c>
      <c r="AE331" t="s">
        <v>232</v>
      </c>
      <c r="AF331">
        <v>0</v>
      </c>
      <c r="AG331">
        <v>0</v>
      </c>
      <c r="AH331">
        <v>0</v>
      </c>
      <c r="AI331" t="s">
        <v>11634</v>
      </c>
      <c r="AL331" s="94">
        <v>2060.9</v>
      </c>
      <c r="AM331" t="s">
        <v>11646</v>
      </c>
    </row>
    <row r="332" spans="1:39" x14ac:dyDescent="0.25">
      <c r="A332" t="s">
        <v>30</v>
      </c>
      <c r="B332">
        <v>4054</v>
      </c>
      <c r="C332" t="s">
        <v>693</v>
      </c>
      <c r="D332">
        <v>460</v>
      </c>
      <c r="E332">
        <v>45779</v>
      </c>
      <c r="G332" t="s">
        <v>633</v>
      </c>
      <c r="K332">
        <v>0</v>
      </c>
      <c r="AE332" t="s">
        <v>232</v>
      </c>
      <c r="AF332">
        <v>0</v>
      </c>
      <c r="AG332">
        <v>0</v>
      </c>
      <c r="AH332">
        <v>0</v>
      </c>
      <c r="AI332" t="s">
        <v>11634</v>
      </c>
      <c r="AL332" s="94">
        <v>46</v>
      </c>
      <c r="AM332" t="s">
        <v>11646</v>
      </c>
    </row>
    <row r="333" spans="1:39" x14ac:dyDescent="0.25">
      <c r="A333" t="s">
        <v>30</v>
      </c>
      <c r="B333">
        <v>4055</v>
      </c>
      <c r="C333" t="s">
        <v>694</v>
      </c>
      <c r="D333">
        <v>498</v>
      </c>
      <c r="E333">
        <v>45779</v>
      </c>
      <c r="G333" t="s">
        <v>633</v>
      </c>
      <c r="K333">
        <v>0</v>
      </c>
      <c r="AE333" t="s">
        <v>232</v>
      </c>
      <c r="AF333">
        <v>0</v>
      </c>
      <c r="AG333">
        <v>0</v>
      </c>
      <c r="AH333">
        <v>0</v>
      </c>
      <c r="AI333" t="s">
        <v>11634</v>
      </c>
      <c r="AL333" s="94">
        <v>49.8</v>
      </c>
      <c r="AM333" t="s">
        <v>11646</v>
      </c>
    </row>
    <row r="334" spans="1:39" x14ac:dyDescent="0.25">
      <c r="A334" t="s">
        <v>30</v>
      </c>
      <c r="B334">
        <v>4056</v>
      </c>
      <c r="C334" t="s">
        <v>695</v>
      </c>
      <c r="D334">
        <v>209</v>
      </c>
      <c r="E334">
        <v>45779</v>
      </c>
      <c r="G334" t="s">
        <v>633</v>
      </c>
      <c r="K334">
        <v>0</v>
      </c>
      <c r="AE334" t="s">
        <v>232</v>
      </c>
      <c r="AF334">
        <v>0</v>
      </c>
      <c r="AG334">
        <v>0</v>
      </c>
      <c r="AH334">
        <v>0</v>
      </c>
      <c r="AI334" t="s">
        <v>11634</v>
      </c>
      <c r="AL334" s="94">
        <v>20.9</v>
      </c>
      <c r="AM334" t="s">
        <v>11646</v>
      </c>
    </row>
    <row r="335" spans="1:39" x14ac:dyDescent="0.25">
      <c r="A335" t="s">
        <v>30</v>
      </c>
      <c r="B335">
        <v>4057</v>
      </c>
      <c r="C335" t="s">
        <v>696</v>
      </c>
      <c r="D335">
        <v>1658</v>
      </c>
      <c r="E335">
        <v>45779</v>
      </c>
      <c r="G335" t="s">
        <v>633</v>
      </c>
      <c r="K335">
        <v>0</v>
      </c>
      <c r="AE335" t="s">
        <v>232</v>
      </c>
      <c r="AF335">
        <v>0</v>
      </c>
      <c r="AG335">
        <v>0</v>
      </c>
      <c r="AH335">
        <v>0</v>
      </c>
      <c r="AI335" t="s">
        <v>11634</v>
      </c>
      <c r="AL335" s="94">
        <v>165.8</v>
      </c>
      <c r="AM335" t="s">
        <v>11646</v>
      </c>
    </row>
    <row r="336" spans="1:39" x14ac:dyDescent="0.25">
      <c r="A336" t="s">
        <v>30</v>
      </c>
      <c r="B336">
        <v>4058</v>
      </c>
      <c r="C336" t="s">
        <v>697</v>
      </c>
      <c r="D336">
        <v>393</v>
      </c>
      <c r="E336">
        <v>45779</v>
      </c>
      <c r="G336" t="s">
        <v>633</v>
      </c>
      <c r="K336">
        <v>0</v>
      </c>
      <c r="AE336" t="s">
        <v>232</v>
      </c>
      <c r="AF336">
        <v>0</v>
      </c>
      <c r="AG336">
        <v>0</v>
      </c>
      <c r="AH336">
        <v>0</v>
      </c>
      <c r="AI336" t="s">
        <v>11634</v>
      </c>
      <c r="AL336" s="94">
        <v>39.299999999999997</v>
      </c>
      <c r="AM336" t="s">
        <v>11646</v>
      </c>
    </row>
    <row r="337" spans="1:39" x14ac:dyDescent="0.25">
      <c r="A337" t="s">
        <v>30</v>
      </c>
      <c r="B337">
        <v>4059</v>
      </c>
      <c r="C337" t="s">
        <v>698</v>
      </c>
      <c r="D337">
        <v>1428</v>
      </c>
      <c r="E337">
        <v>45779</v>
      </c>
      <c r="G337" t="s">
        <v>633</v>
      </c>
      <c r="K337">
        <v>0</v>
      </c>
      <c r="AE337" t="s">
        <v>232</v>
      </c>
      <c r="AF337">
        <v>0</v>
      </c>
      <c r="AG337">
        <v>0</v>
      </c>
      <c r="AH337">
        <v>0</v>
      </c>
      <c r="AI337" t="s">
        <v>11634</v>
      </c>
      <c r="AL337" s="94">
        <v>142.80000000000001</v>
      </c>
      <c r="AM337" t="s">
        <v>11646</v>
      </c>
    </row>
    <row r="338" spans="1:39" x14ac:dyDescent="0.25">
      <c r="A338" t="s">
        <v>30</v>
      </c>
      <c r="B338">
        <v>4060</v>
      </c>
      <c r="C338" t="s">
        <v>699</v>
      </c>
      <c r="D338">
        <v>714</v>
      </c>
      <c r="E338">
        <v>45779</v>
      </c>
      <c r="G338" t="s">
        <v>633</v>
      </c>
      <c r="K338">
        <v>0</v>
      </c>
      <c r="AE338" t="s">
        <v>232</v>
      </c>
      <c r="AF338">
        <v>0</v>
      </c>
      <c r="AG338">
        <v>0</v>
      </c>
      <c r="AH338">
        <v>0</v>
      </c>
      <c r="AI338" t="s">
        <v>11634</v>
      </c>
      <c r="AL338" s="94">
        <v>71.400000000000006</v>
      </c>
      <c r="AM338" t="s">
        <v>11646</v>
      </c>
    </row>
    <row r="339" spans="1:39" x14ac:dyDescent="0.25">
      <c r="A339" t="s">
        <v>30</v>
      </c>
      <c r="B339">
        <v>4061</v>
      </c>
      <c r="C339" t="s">
        <v>700</v>
      </c>
      <c r="D339">
        <v>825</v>
      </c>
      <c r="E339">
        <v>45779</v>
      </c>
      <c r="G339" t="s">
        <v>633</v>
      </c>
      <c r="K339">
        <v>0</v>
      </c>
      <c r="AE339" t="s">
        <v>232</v>
      </c>
      <c r="AF339">
        <v>0</v>
      </c>
      <c r="AG339">
        <v>0</v>
      </c>
      <c r="AH339">
        <v>0</v>
      </c>
      <c r="AI339" t="s">
        <v>11634</v>
      </c>
      <c r="AL339" s="94">
        <v>82.5</v>
      </c>
      <c r="AM339" t="s">
        <v>11646</v>
      </c>
    </row>
    <row r="340" spans="1:39" x14ac:dyDescent="0.25">
      <c r="A340" t="s">
        <v>30</v>
      </c>
      <c r="B340">
        <v>4062</v>
      </c>
      <c r="C340" t="s">
        <v>701</v>
      </c>
      <c r="D340">
        <v>5428</v>
      </c>
      <c r="E340">
        <v>45779</v>
      </c>
      <c r="G340" t="s">
        <v>633</v>
      </c>
      <c r="K340">
        <v>0</v>
      </c>
      <c r="AE340" t="s">
        <v>232</v>
      </c>
      <c r="AF340">
        <v>0</v>
      </c>
      <c r="AG340">
        <v>0</v>
      </c>
      <c r="AH340">
        <v>0</v>
      </c>
      <c r="AI340" t="s">
        <v>11634</v>
      </c>
      <c r="AL340" s="94">
        <v>542.79999999999995</v>
      </c>
      <c r="AM340" t="s">
        <v>11646</v>
      </c>
    </row>
    <row r="341" spans="1:39" x14ac:dyDescent="0.25">
      <c r="A341" t="s">
        <v>30</v>
      </c>
      <c r="B341">
        <v>4063</v>
      </c>
      <c r="C341" t="s">
        <v>702</v>
      </c>
      <c r="D341">
        <v>1195</v>
      </c>
      <c r="E341">
        <v>45779</v>
      </c>
      <c r="G341" t="s">
        <v>633</v>
      </c>
      <c r="K341">
        <v>0</v>
      </c>
      <c r="AE341" t="s">
        <v>232</v>
      </c>
      <c r="AF341">
        <v>0</v>
      </c>
      <c r="AG341">
        <v>0</v>
      </c>
      <c r="AH341">
        <v>0</v>
      </c>
      <c r="AI341" t="s">
        <v>11634</v>
      </c>
      <c r="AL341" s="94">
        <v>119.5</v>
      </c>
      <c r="AM341" t="s">
        <v>11646</v>
      </c>
    </row>
    <row r="342" spans="1:39" x14ac:dyDescent="0.25">
      <c r="A342" t="s">
        <v>30</v>
      </c>
      <c r="B342">
        <v>4064</v>
      </c>
      <c r="C342" t="s">
        <v>703</v>
      </c>
      <c r="D342">
        <v>7517</v>
      </c>
      <c r="E342">
        <v>45779</v>
      </c>
      <c r="G342" t="s">
        <v>633</v>
      </c>
      <c r="K342">
        <v>0</v>
      </c>
      <c r="AE342" t="s">
        <v>232</v>
      </c>
      <c r="AF342">
        <v>0</v>
      </c>
      <c r="AG342">
        <v>0</v>
      </c>
      <c r="AH342">
        <v>0</v>
      </c>
      <c r="AI342" t="s">
        <v>11634</v>
      </c>
      <c r="AL342" s="94">
        <v>751.7</v>
      </c>
      <c r="AM342" t="s">
        <v>11646</v>
      </c>
    </row>
    <row r="343" spans="1:39" x14ac:dyDescent="0.25">
      <c r="A343" t="s">
        <v>30</v>
      </c>
      <c r="B343">
        <v>4903</v>
      </c>
      <c r="C343" t="s">
        <v>704</v>
      </c>
      <c r="D343">
        <v>8677</v>
      </c>
      <c r="E343">
        <v>45779</v>
      </c>
      <c r="G343" t="s">
        <v>633</v>
      </c>
      <c r="K343">
        <v>0</v>
      </c>
      <c r="AE343" t="s">
        <v>232</v>
      </c>
      <c r="AF343">
        <v>0</v>
      </c>
      <c r="AG343">
        <v>0</v>
      </c>
      <c r="AH343">
        <v>0</v>
      </c>
      <c r="AI343" t="s">
        <v>11634</v>
      </c>
      <c r="AL343" s="94">
        <v>867.7</v>
      </c>
      <c r="AM343" t="s">
        <v>11646</v>
      </c>
    </row>
    <row r="344" spans="1:39" x14ac:dyDescent="0.25">
      <c r="A344" t="s">
        <v>30</v>
      </c>
      <c r="B344">
        <v>4065</v>
      </c>
      <c r="C344" t="s">
        <v>705</v>
      </c>
      <c r="D344">
        <v>501</v>
      </c>
      <c r="E344">
        <v>45779</v>
      </c>
      <c r="G344" t="s">
        <v>633</v>
      </c>
      <c r="H344" t="s">
        <v>706</v>
      </c>
      <c r="K344">
        <v>0</v>
      </c>
      <c r="AE344" t="s">
        <v>232</v>
      </c>
      <c r="AF344">
        <v>0</v>
      </c>
      <c r="AG344">
        <v>0</v>
      </c>
      <c r="AH344">
        <v>0</v>
      </c>
      <c r="AI344" t="s">
        <v>11634</v>
      </c>
      <c r="AL344" s="94">
        <v>50.1</v>
      </c>
      <c r="AM344" t="s">
        <v>11646</v>
      </c>
    </row>
    <row r="345" spans="1:39" x14ac:dyDescent="0.25">
      <c r="A345" t="s">
        <v>30</v>
      </c>
      <c r="B345">
        <v>4066</v>
      </c>
      <c r="C345" t="s">
        <v>707</v>
      </c>
      <c r="D345">
        <v>33076</v>
      </c>
      <c r="E345">
        <v>45779</v>
      </c>
      <c r="G345" t="s">
        <v>633</v>
      </c>
      <c r="K345">
        <v>0</v>
      </c>
      <c r="AE345" t="s">
        <v>232</v>
      </c>
      <c r="AF345">
        <v>0</v>
      </c>
      <c r="AG345">
        <v>0</v>
      </c>
      <c r="AH345">
        <v>0</v>
      </c>
      <c r="AI345" t="s">
        <v>11634</v>
      </c>
      <c r="AL345" s="94">
        <v>3307.6</v>
      </c>
      <c r="AM345" t="s">
        <v>11646</v>
      </c>
    </row>
    <row r="346" spans="1:39" x14ac:dyDescent="0.25">
      <c r="A346" t="s">
        <v>30</v>
      </c>
      <c r="B346">
        <v>4067</v>
      </c>
      <c r="C346" t="s">
        <v>708</v>
      </c>
      <c r="D346">
        <v>547</v>
      </c>
      <c r="E346">
        <v>45779</v>
      </c>
      <c r="G346" t="s">
        <v>633</v>
      </c>
      <c r="K346">
        <v>0</v>
      </c>
      <c r="AE346" t="s">
        <v>232</v>
      </c>
      <c r="AF346">
        <v>0</v>
      </c>
      <c r="AG346">
        <v>0</v>
      </c>
      <c r="AH346">
        <v>0</v>
      </c>
      <c r="AI346" t="s">
        <v>11634</v>
      </c>
      <c r="AL346" s="94">
        <v>54.7</v>
      </c>
      <c r="AM346" t="s">
        <v>11646</v>
      </c>
    </row>
    <row r="347" spans="1:39" x14ac:dyDescent="0.25">
      <c r="A347" t="s">
        <v>30</v>
      </c>
      <c r="B347">
        <v>4068</v>
      </c>
      <c r="C347" t="s">
        <v>709</v>
      </c>
      <c r="D347">
        <v>181</v>
      </c>
      <c r="E347">
        <v>45779</v>
      </c>
      <c r="G347" t="s">
        <v>633</v>
      </c>
      <c r="K347">
        <v>0</v>
      </c>
      <c r="AE347" t="s">
        <v>232</v>
      </c>
      <c r="AF347">
        <v>0</v>
      </c>
      <c r="AG347">
        <v>0</v>
      </c>
      <c r="AH347">
        <v>0</v>
      </c>
      <c r="AI347" t="s">
        <v>11634</v>
      </c>
      <c r="AL347" s="94">
        <v>18.100000000000001</v>
      </c>
      <c r="AM347" t="s">
        <v>11646</v>
      </c>
    </row>
    <row r="348" spans="1:39" x14ac:dyDescent="0.25">
      <c r="A348" t="s">
        <v>30</v>
      </c>
      <c r="B348">
        <v>4069</v>
      </c>
      <c r="C348" t="s">
        <v>710</v>
      </c>
      <c r="D348">
        <v>6429</v>
      </c>
      <c r="E348">
        <v>45779</v>
      </c>
      <c r="G348" t="s">
        <v>633</v>
      </c>
      <c r="K348">
        <v>0</v>
      </c>
      <c r="AE348" t="s">
        <v>232</v>
      </c>
      <c r="AF348">
        <v>0</v>
      </c>
      <c r="AG348">
        <v>0</v>
      </c>
      <c r="AH348">
        <v>0</v>
      </c>
      <c r="AI348" t="s">
        <v>11634</v>
      </c>
      <c r="AL348" s="94">
        <v>642.9</v>
      </c>
      <c r="AM348" t="s">
        <v>11646</v>
      </c>
    </row>
    <row r="349" spans="1:39" x14ac:dyDescent="0.25">
      <c r="A349" t="s">
        <v>30</v>
      </c>
      <c r="B349">
        <v>4070</v>
      </c>
      <c r="C349" t="s">
        <v>711</v>
      </c>
      <c r="D349">
        <v>2199</v>
      </c>
      <c r="E349">
        <v>45779</v>
      </c>
      <c r="G349" t="s">
        <v>633</v>
      </c>
      <c r="K349">
        <v>0</v>
      </c>
      <c r="AE349" t="s">
        <v>232</v>
      </c>
      <c r="AF349">
        <v>0</v>
      </c>
      <c r="AG349">
        <v>0</v>
      </c>
      <c r="AH349">
        <v>0</v>
      </c>
      <c r="AI349" t="s">
        <v>11634</v>
      </c>
      <c r="AL349" s="94">
        <v>219.9</v>
      </c>
      <c r="AM349" t="s">
        <v>11646</v>
      </c>
    </row>
    <row r="350" spans="1:39" x14ac:dyDescent="0.25">
      <c r="A350" t="s">
        <v>30</v>
      </c>
      <c r="B350">
        <v>4071</v>
      </c>
      <c r="C350" t="s">
        <v>712</v>
      </c>
      <c r="D350">
        <v>440</v>
      </c>
      <c r="E350">
        <v>45779</v>
      </c>
      <c r="G350" t="s">
        <v>633</v>
      </c>
      <c r="K350">
        <v>0</v>
      </c>
      <c r="AE350" t="s">
        <v>232</v>
      </c>
      <c r="AF350">
        <v>0</v>
      </c>
      <c r="AG350">
        <v>0</v>
      </c>
      <c r="AH350">
        <v>0</v>
      </c>
      <c r="AI350" t="s">
        <v>11634</v>
      </c>
      <c r="AL350" s="94">
        <v>44</v>
      </c>
      <c r="AM350" t="s">
        <v>11646</v>
      </c>
    </row>
    <row r="351" spans="1:39" x14ac:dyDescent="0.25">
      <c r="A351" t="s">
        <v>30</v>
      </c>
      <c r="B351">
        <v>4072</v>
      </c>
      <c r="C351" t="s">
        <v>713</v>
      </c>
      <c r="D351">
        <v>875</v>
      </c>
      <c r="E351">
        <v>45779</v>
      </c>
      <c r="G351" t="s">
        <v>633</v>
      </c>
      <c r="K351">
        <v>0</v>
      </c>
      <c r="AE351" t="s">
        <v>232</v>
      </c>
      <c r="AF351">
        <v>0</v>
      </c>
      <c r="AG351">
        <v>0</v>
      </c>
      <c r="AH351">
        <v>0</v>
      </c>
      <c r="AI351" t="s">
        <v>11634</v>
      </c>
      <c r="AL351" s="94">
        <v>87.5</v>
      </c>
      <c r="AM351" t="s">
        <v>11646</v>
      </c>
    </row>
    <row r="352" spans="1:39" x14ac:dyDescent="0.25">
      <c r="A352" t="s">
        <v>30</v>
      </c>
      <c r="B352">
        <v>4073</v>
      </c>
      <c r="C352" t="s">
        <v>714</v>
      </c>
      <c r="D352">
        <v>396</v>
      </c>
      <c r="E352">
        <v>45779</v>
      </c>
      <c r="G352" t="s">
        <v>633</v>
      </c>
      <c r="K352">
        <v>0</v>
      </c>
      <c r="AE352" t="s">
        <v>232</v>
      </c>
      <c r="AF352">
        <v>0</v>
      </c>
      <c r="AG352">
        <v>0</v>
      </c>
      <c r="AH352">
        <v>0</v>
      </c>
      <c r="AI352" t="s">
        <v>11634</v>
      </c>
      <c r="AL352" s="94">
        <v>39.6</v>
      </c>
      <c r="AM352" t="s">
        <v>11646</v>
      </c>
    </row>
    <row r="353" spans="1:39" x14ac:dyDescent="0.25">
      <c r="A353" t="s">
        <v>30</v>
      </c>
      <c r="B353">
        <v>4074</v>
      </c>
      <c r="C353" t="s">
        <v>715</v>
      </c>
      <c r="D353">
        <v>4463</v>
      </c>
      <c r="E353">
        <v>45779</v>
      </c>
      <c r="G353" t="s">
        <v>633</v>
      </c>
      <c r="K353">
        <v>0</v>
      </c>
      <c r="AE353" t="s">
        <v>232</v>
      </c>
      <c r="AF353">
        <v>0</v>
      </c>
      <c r="AG353">
        <v>0</v>
      </c>
      <c r="AH353">
        <v>0</v>
      </c>
      <c r="AI353" t="s">
        <v>11634</v>
      </c>
      <c r="AL353" s="94">
        <v>446.3</v>
      </c>
      <c r="AM353" t="s">
        <v>11646</v>
      </c>
    </row>
    <row r="354" spans="1:39" x14ac:dyDescent="0.25">
      <c r="A354" t="s">
        <v>30</v>
      </c>
      <c r="B354">
        <v>4075</v>
      </c>
      <c r="C354" t="s">
        <v>716</v>
      </c>
      <c r="D354">
        <v>11906</v>
      </c>
      <c r="E354">
        <v>45779</v>
      </c>
      <c r="G354" t="s">
        <v>633</v>
      </c>
      <c r="K354">
        <v>0</v>
      </c>
      <c r="AE354" t="s">
        <v>232</v>
      </c>
      <c r="AF354">
        <v>0</v>
      </c>
      <c r="AG354">
        <v>0</v>
      </c>
      <c r="AH354">
        <v>0</v>
      </c>
      <c r="AI354" t="s">
        <v>11634</v>
      </c>
      <c r="AL354" s="94">
        <v>1190.5999999999999</v>
      </c>
      <c r="AM354" t="s">
        <v>11646</v>
      </c>
    </row>
    <row r="355" spans="1:39" x14ac:dyDescent="0.25">
      <c r="A355" t="s">
        <v>30</v>
      </c>
      <c r="B355">
        <v>4076</v>
      </c>
      <c r="C355" t="s">
        <v>717</v>
      </c>
      <c r="D355">
        <v>1533</v>
      </c>
      <c r="E355">
        <v>45779</v>
      </c>
      <c r="G355" t="s">
        <v>633</v>
      </c>
      <c r="K355">
        <v>0</v>
      </c>
      <c r="AE355" t="s">
        <v>232</v>
      </c>
      <c r="AF355">
        <v>0</v>
      </c>
      <c r="AG355">
        <v>0</v>
      </c>
      <c r="AH355">
        <v>0</v>
      </c>
      <c r="AI355" t="s">
        <v>11634</v>
      </c>
      <c r="AL355" s="94">
        <v>153.30000000000001</v>
      </c>
      <c r="AM355" t="s">
        <v>11646</v>
      </c>
    </row>
    <row r="356" spans="1:39" x14ac:dyDescent="0.25">
      <c r="A356" t="s">
        <v>30</v>
      </c>
      <c r="B356">
        <v>4077</v>
      </c>
      <c r="C356" t="s">
        <v>718</v>
      </c>
      <c r="D356">
        <v>298</v>
      </c>
      <c r="E356">
        <v>45779</v>
      </c>
      <c r="G356" t="s">
        <v>633</v>
      </c>
      <c r="K356">
        <v>0</v>
      </c>
      <c r="L356" t="s">
        <v>719</v>
      </c>
      <c r="AE356" t="s">
        <v>232</v>
      </c>
      <c r="AF356">
        <v>0</v>
      </c>
      <c r="AG356">
        <v>0</v>
      </c>
      <c r="AH356">
        <v>1</v>
      </c>
      <c r="AI356" t="s">
        <v>11632</v>
      </c>
      <c r="AL356" s="94">
        <v>29.8</v>
      </c>
      <c r="AM356" t="s">
        <v>11646</v>
      </c>
    </row>
    <row r="357" spans="1:39" x14ac:dyDescent="0.25">
      <c r="A357" t="s">
        <v>30</v>
      </c>
      <c r="B357">
        <v>4078</v>
      </c>
      <c r="C357" t="s">
        <v>720</v>
      </c>
      <c r="D357">
        <v>1589</v>
      </c>
      <c r="E357">
        <v>45779</v>
      </c>
      <c r="G357" t="s">
        <v>633</v>
      </c>
      <c r="H357" t="s">
        <v>721</v>
      </c>
      <c r="I357" t="s">
        <v>28</v>
      </c>
      <c r="K357">
        <v>142</v>
      </c>
      <c r="L357">
        <v>45778</v>
      </c>
      <c r="M357">
        <v>0.08</v>
      </c>
      <c r="N357" t="s">
        <v>26</v>
      </c>
      <c r="O357">
        <v>45803</v>
      </c>
      <c r="P357" t="s">
        <v>26</v>
      </c>
      <c r="Q357">
        <v>0.08</v>
      </c>
      <c r="R357">
        <v>5600</v>
      </c>
      <c r="T357">
        <v>4</v>
      </c>
      <c r="U357">
        <v>0</v>
      </c>
      <c r="V357">
        <v>0</v>
      </c>
      <c r="W357">
        <v>1</v>
      </c>
      <c r="X357" t="s">
        <v>722</v>
      </c>
      <c r="Y357" t="s">
        <v>26</v>
      </c>
      <c r="Z357" t="s">
        <v>25</v>
      </c>
      <c r="AE357" t="s">
        <v>232</v>
      </c>
      <c r="AF357">
        <v>0.08</v>
      </c>
      <c r="AG357">
        <v>11</v>
      </c>
      <c r="AH357">
        <v>15</v>
      </c>
      <c r="AI357" t="s">
        <v>11632</v>
      </c>
      <c r="AJ357">
        <v>3.5242290748898677</v>
      </c>
      <c r="AL357" s="94">
        <v>158.9</v>
      </c>
      <c r="AM357" t="s">
        <v>11647</v>
      </c>
    </row>
    <row r="358" spans="1:39" x14ac:dyDescent="0.25">
      <c r="A358" t="s">
        <v>30</v>
      </c>
      <c r="B358">
        <v>4079</v>
      </c>
      <c r="C358" t="s">
        <v>723</v>
      </c>
      <c r="D358">
        <v>109204</v>
      </c>
      <c r="E358">
        <v>45779</v>
      </c>
      <c r="G358" t="s">
        <v>633</v>
      </c>
      <c r="K358">
        <v>0</v>
      </c>
      <c r="AE358" t="s">
        <v>232</v>
      </c>
      <c r="AF358">
        <v>0</v>
      </c>
      <c r="AG358">
        <v>0</v>
      </c>
      <c r="AH358">
        <v>0</v>
      </c>
      <c r="AI358" t="s">
        <v>11634</v>
      </c>
      <c r="AL358" s="94">
        <v>10920.4</v>
      </c>
      <c r="AM358" t="s">
        <v>11646</v>
      </c>
    </row>
    <row r="359" spans="1:39" x14ac:dyDescent="0.25">
      <c r="A359" t="s">
        <v>30</v>
      </c>
      <c r="B359">
        <v>4080</v>
      </c>
      <c r="C359" t="s">
        <v>724</v>
      </c>
      <c r="D359">
        <v>245</v>
      </c>
      <c r="E359">
        <v>45779</v>
      </c>
      <c r="G359" t="s">
        <v>633</v>
      </c>
      <c r="K359">
        <v>0</v>
      </c>
      <c r="AE359" t="s">
        <v>232</v>
      </c>
      <c r="AF359">
        <v>0</v>
      </c>
      <c r="AG359">
        <v>0</v>
      </c>
      <c r="AH359">
        <v>0</v>
      </c>
      <c r="AI359" t="s">
        <v>11634</v>
      </c>
      <c r="AL359" s="94">
        <v>24.5</v>
      </c>
      <c r="AM359" t="s">
        <v>11646</v>
      </c>
    </row>
    <row r="360" spans="1:39" x14ac:dyDescent="0.25">
      <c r="A360" t="s">
        <v>30</v>
      </c>
      <c r="B360">
        <v>4081</v>
      </c>
      <c r="C360" t="s">
        <v>725</v>
      </c>
      <c r="D360">
        <v>494</v>
      </c>
      <c r="E360">
        <v>45779</v>
      </c>
      <c r="G360" t="s">
        <v>633</v>
      </c>
      <c r="H360" t="s">
        <v>726</v>
      </c>
      <c r="K360">
        <v>0</v>
      </c>
      <c r="AE360" t="s">
        <v>232</v>
      </c>
      <c r="AF360">
        <v>0</v>
      </c>
      <c r="AG360">
        <v>0</v>
      </c>
      <c r="AH360">
        <v>0</v>
      </c>
      <c r="AI360" t="s">
        <v>11634</v>
      </c>
      <c r="AL360" s="94">
        <v>49.4</v>
      </c>
      <c r="AM360" t="s">
        <v>11646</v>
      </c>
    </row>
    <row r="361" spans="1:39" x14ac:dyDescent="0.25">
      <c r="A361" t="s">
        <v>30</v>
      </c>
      <c r="B361">
        <v>4082</v>
      </c>
      <c r="C361" t="s">
        <v>727</v>
      </c>
      <c r="D361">
        <v>278</v>
      </c>
      <c r="E361">
        <v>45779</v>
      </c>
      <c r="G361" t="s">
        <v>633</v>
      </c>
      <c r="K361">
        <v>0</v>
      </c>
      <c r="AE361" t="s">
        <v>232</v>
      </c>
      <c r="AF361">
        <v>0</v>
      </c>
      <c r="AG361">
        <v>0</v>
      </c>
      <c r="AH361">
        <v>0</v>
      </c>
      <c r="AI361" t="s">
        <v>11634</v>
      </c>
      <c r="AL361" s="94">
        <v>27.8</v>
      </c>
      <c r="AM361" t="s">
        <v>11646</v>
      </c>
    </row>
    <row r="362" spans="1:39" x14ac:dyDescent="0.25">
      <c r="A362" t="s">
        <v>30</v>
      </c>
      <c r="B362">
        <v>4083</v>
      </c>
      <c r="C362" t="s">
        <v>728</v>
      </c>
      <c r="D362">
        <v>2133</v>
      </c>
      <c r="E362">
        <v>45779</v>
      </c>
      <c r="G362" t="s">
        <v>633</v>
      </c>
      <c r="K362">
        <v>0</v>
      </c>
      <c r="AE362" t="s">
        <v>232</v>
      </c>
      <c r="AF362">
        <v>0</v>
      </c>
      <c r="AG362">
        <v>0</v>
      </c>
      <c r="AH362">
        <v>0</v>
      </c>
      <c r="AI362" t="s">
        <v>11634</v>
      </c>
      <c r="AL362" s="94">
        <v>213.3</v>
      </c>
      <c r="AM362" t="s">
        <v>11646</v>
      </c>
    </row>
    <row r="363" spans="1:39" x14ac:dyDescent="0.25">
      <c r="A363" t="s">
        <v>30</v>
      </c>
      <c r="B363">
        <v>4084</v>
      </c>
      <c r="C363" t="s">
        <v>729</v>
      </c>
      <c r="D363">
        <v>376</v>
      </c>
      <c r="E363">
        <v>45779</v>
      </c>
      <c r="G363" t="s">
        <v>633</v>
      </c>
      <c r="K363">
        <v>0</v>
      </c>
      <c r="AE363" t="s">
        <v>232</v>
      </c>
      <c r="AF363">
        <v>0</v>
      </c>
      <c r="AG363">
        <v>0</v>
      </c>
      <c r="AH363">
        <v>0</v>
      </c>
      <c r="AI363" t="s">
        <v>11634</v>
      </c>
      <c r="AL363" s="94">
        <v>37.6</v>
      </c>
      <c r="AM363" t="s">
        <v>11646</v>
      </c>
    </row>
    <row r="364" spans="1:39" x14ac:dyDescent="0.25">
      <c r="A364" t="s">
        <v>30</v>
      </c>
      <c r="B364">
        <v>4085</v>
      </c>
      <c r="C364" t="s">
        <v>730</v>
      </c>
      <c r="D364">
        <v>524</v>
      </c>
      <c r="E364">
        <v>45779</v>
      </c>
      <c r="G364" t="s">
        <v>633</v>
      </c>
      <c r="K364">
        <v>0</v>
      </c>
      <c r="AE364" t="s">
        <v>232</v>
      </c>
      <c r="AF364">
        <v>0</v>
      </c>
      <c r="AG364">
        <v>0</v>
      </c>
      <c r="AH364">
        <v>0</v>
      </c>
      <c r="AI364" t="s">
        <v>11634</v>
      </c>
      <c r="AL364" s="94">
        <v>52.4</v>
      </c>
      <c r="AM364" t="s">
        <v>11646</v>
      </c>
    </row>
    <row r="365" spans="1:39" x14ac:dyDescent="0.25">
      <c r="A365" t="s">
        <v>30</v>
      </c>
      <c r="B365">
        <v>4086</v>
      </c>
      <c r="C365" t="s">
        <v>731</v>
      </c>
      <c r="D365">
        <v>2525</v>
      </c>
      <c r="E365">
        <v>45779</v>
      </c>
      <c r="G365" t="s">
        <v>633</v>
      </c>
      <c r="H365" t="s">
        <v>732</v>
      </c>
      <c r="K365">
        <v>0</v>
      </c>
      <c r="AE365" t="s">
        <v>232</v>
      </c>
      <c r="AF365">
        <v>0</v>
      </c>
      <c r="AG365">
        <v>0</v>
      </c>
      <c r="AH365">
        <v>0</v>
      </c>
      <c r="AI365" t="s">
        <v>11634</v>
      </c>
      <c r="AL365" s="94">
        <v>252.5</v>
      </c>
      <c r="AM365" t="s">
        <v>11646</v>
      </c>
    </row>
    <row r="366" spans="1:39" x14ac:dyDescent="0.25">
      <c r="A366" t="s">
        <v>30</v>
      </c>
      <c r="B366">
        <v>4087</v>
      </c>
      <c r="C366" t="s">
        <v>733</v>
      </c>
      <c r="D366">
        <v>231</v>
      </c>
      <c r="E366">
        <v>45779</v>
      </c>
      <c r="G366" t="s">
        <v>633</v>
      </c>
      <c r="K366">
        <v>0</v>
      </c>
      <c r="AE366" t="s">
        <v>232</v>
      </c>
      <c r="AF366">
        <v>0</v>
      </c>
      <c r="AG366">
        <v>0</v>
      </c>
      <c r="AH366">
        <v>0</v>
      </c>
      <c r="AI366" t="s">
        <v>11634</v>
      </c>
      <c r="AL366" s="94">
        <v>23.1</v>
      </c>
      <c r="AM366" t="s">
        <v>11646</v>
      </c>
    </row>
    <row r="367" spans="1:39" x14ac:dyDescent="0.25">
      <c r="A367" t="s">
        <v>30</v>
      </c>
      <c r="B367">
        <v>4088</v>
      </c>
      <c r="C367" t="s">
        <v>734</v>
      </c>
      <c r="D367">
        <v>4097</v>
      </c>
      <c r="E367">
        <v>45779</v>
      </c>
      <c r="G367" t="s">
        <v>633</v>
      </c>
      <c r="H367" t="s">
        <v>735</v>
      </c>
      <c r="K367">
        <v>0</v>
      </c>
      <c r="M367">
        <v>0</v>
      </c>
      <c r="N367" t="s">
        <v>25</v>
      </c>
      <c r="P367" t="s">
        <v>25</v>
      </c>
      <c r="Q367">
        <v>0</v>
      </c>
      <c r="R367">
        <v>28723</v>
      </c>
      <c r="S367">
        <v>28723</v>
      </c>
      <c r="T367" t="s">
        <v>5764</v>
      </c>
      <c r="U367" t="s">
        <v>5764</v>
      </c>
      <c r="V367" t="s">
        <v>5764</v>
      </c>
      <c r="W367" t="s">
        <v>5764</v>
      </c>
      <c r="X367" t="s">
        <v>736</v>
      </c>
      <c r="Y367" t="s">
        <v>26</v>
      </c>
      <c r="Z367" t="s">
        <v>26</v>
      </c>
      <c r="AE367" t="s">
        <v>232</v>
      </c>
      <c r="AF367">
        <v>0</v>
      </c>
      <c r="AG367">
        <v>0</v>
      </c>
      <c r="AH367">
        <v>14</v>
      </c>
      <c r="AI367" t="s">
        <v>11632</v>
      </c>
      <c r="AJ367">
        <v>7.0107395655357578</v>
      </c>
      <c r="AK367">
        <v>7.0107395655357578</v>
      </c>
      <c r="AL367" s="94">
        <v>409.7</v>
      </c>
      <c r="AM367" t="s">
        <v>11646</v>
      </c>
    </row>
    <row r="368" spans="1:39" x14ac:dyDescent="0.25">
      <c r="A368" t="s">
        <v>30</v>
      </c>
      <c r="B368">
        <v>4089</v>
      </c>
      <c r="C368" t="s">
        <v>737</v>
      </c>
      <c r="D368">
        <v>962</v>
      </c>
      <c r="E368">
        <v>45779</v>
      </c>
      <c r="G368" t="s">
        <v>633</v>
      </c>
      <c r="K368">
        <v>0</v>
      </c>
      <c r="AE368" t="s">
        <v>232</v>
      </c>
      <c r="AF368">
        <v>0</v>
      </c>
      <c r="AG368">
        <v>0</v>
      </c>
      <c r="AH368">
        <v>0</v>
      </c>
      <c r="AI368" t="s">
        <v>11634</v>
      </c>
      <c r="AL368" s="94">
        <v>96.2</v>
      </c>
      <c r="AM368" t="s">
        <v>11646</v>
      </c>
    </row>
    <row r="369" spans="1:39" x14ac:dyDescent="0.25">
      <c r="A369" t="s">
        <v>30</v>
      </c>
      <c r="B369">
        <v>4090</v>
      </c>
      <c r="C369" t="s">
        <v>738</v>
      </c>
      <c r="D369">
        <v>375</v>
      </c>
      <c r="E369">
        <v>45779</v>
      </c>
      <c r="G369" t="s">
        <v>633</v>
      </c>
      <c r="K369">
        <v>0</v>
      </c>
      <c r="AE369" t="s">
        <v>232</v>
      </c>
      <c r="AF369">
        <v>0</v>
      </c>
      <c r="AG369">
        <v>0</v>
      </c>
      <c r="AH369">
        <v>0</v>
      </c>
      <c r="AI369" t="s">
        <v>11634</v>
      </c>
      <c r="AL369" s="94">
        <v>37.5</v>
      </c>
      <c r="AM369" t="s">
        <v>11646</v>
      </c>
    </row>
    <row r="370" spans="1:39" x14ac:dyDescent="0.25">
      <c r="A370" t="s">
        <v>30</v>
      </c>
      <c r="B370">
        <v>4091</v>
      </c>
      <c r="C370" t="s">
        <v>739</v>
      </c>
      <c r="D370">
        <v>384</v>
      </c>
      <c r="E370">
        <v>45779</v>
      </c>
      <c r="G370" t="s">
        <v>633</v>
      </c>
      <c r="K370">
        <v>0</v>
      </c>
      <c r="AE370" t="s">
        <v>232</v>
      </c>
      <c r="AF370">
        <v>0</v>
      </c>
      <c r="AG370">
        <v>0</v>
      </c>
      <c r="AH370">
        <v>0</v>
      </c>
      <c r="AI370" t="s">
        <v>11634</v>
      </c>
      <c r="AL370" s="94">
        <v>38.4</v>
      </c>
      <c r="AM370" t="s">
        <v>11646</v>
      </c>
    </row>
    <row r="371" spans="1:39" x14ac:dyDescent="0.25">
      <c r="A371" t="s">
        <v>30</v>
      </c>
      <c r="B371">
        <v>4092</v>
      </c>
      <c r="C371" t="s">
        <v>740</v>
      </c>
      <c r="D371">
        <v>3549</v>
      </c>
      <c r="E371">
        <v>45779</v>
      </c>
      <c r="G371" t="s">
        <v>633</v>
      </c>
      <c r="K371">
        <v>0</v>
      </c>
      <c r="AE371" t="s">
        <v>232</v>
      </c>
      <c r="AF371">
        <v>0</v>
      </c>
      <c r="AG371">
        <v>0</v>
      </c>
      <c r="AH371">
        <v>0</v>
      </c>
      <c r="AI371" t="s">
        <v>11634</v>
      </c>
      <c r="AL371" s="94">
        <v>354.9</v>
      </c>
      <c r="AM371" t="s">
        <v>11646</v>
      </c>
    </row>
    <row r="372" spans="1:39" x14ac:dyDescent="0.25">
      <c r="A372" t="s">
        <v>30</v>
      </c>
      <c r="B372">
        <v>4901</v>
      </c>
      <c r="C372" t="s">
        <v>741</v>
      </c>
      <c r="D372">
        <v>574</v>
      </c>
      <c r="E372">
        <v>45779</v>
      </c>
      <c r="G372" t="s">
        <v>633</v>
      </c>
      <c r="K372">
        <v>0</v>
      </c>
      <c r="AE372" t="s">
        <v>232</v>
      </c>
      <c r="AF372">
        <v>0</v>
      </c>
      <c r="AG372">
        <v>0</v>
      </c>
      <c r="AH372">
        <v>0</v>
      </c>
      <c r="AI372" t="s">
        <v>11634</v>
      </c>
      <c r="AL372" s="94">
        <v>57.4</v>
      </c>
      <c r="AM372" t="s">
        <v>11646</v>
      </c>
    </row>
    <row r="373" spans="1:39" x14ac:dyDescent="0.25">
      <c r="A373" t="s">
        <v>30</v>
      </c>
      <c r="B373">
        <v>4093</v>
      </c>
      <c r="C373" t="s">
        <v>742</v>
      </c>
      <c r="D373">
        <v>4209</v>
      </c>
      <c r="E373">
        <v>45779</v>
      </c>
      <c r="G373" t="s">
        <v>633</v>
      </c>
      <c r="K373">
        <v>0</v>
      </c>
      <c r="AE373" t="s">
        <v>232</v>
      </c>
      <c r="AF373">
        <v>0</v>
      </c>
      <c r="AG373">
        <v>0</v>
      </c>
      <c r="AH373">
        <v>0</v>
      </c>
      <c r="AI373" t="s">
        <v>11634</v>
      </c>
      <c r="AL373" s="94">
        <v>420.9</v>
      </c>
      <c r="AM373" t="s">
        <v>11646</v>
      </c>
    </row>
    <row r="374" spans="1:39" x14ac:dyDescent="0.25">
      <c r="A374" t="s">
        <v>30</v>
      </c>
      <c r="B374">
        <v>4094</v>
      </c>
      <c r="C374" t="s">
        <v>743</v>
      </c>
      <c r="D374">
        <v>268</v>
      </c>
      <c r="E374">
        <v>45779</v>
      </c>
      <c r="G374" t="s">
        <v>633</v>
      </c>
      <c r="K374">
        <v>0</v>
      </c>
      <c r="AE374" t="s">
        <v>232</v>
      </c>
      <c r="AF374">
        <v>0</v>
      </c>
      <c r="AG374">
        <v>0</v>
      </c>
      <c r="AH374">
        <v>0</v>
      </c>
      <c r="AI374" t="s">
        <v>11634</v>
      </c>
      <c r="AL374" s="94">
        <v>26.8</v>
      </c>
      <c r="AM374" t="s">
        <v>11646</v>
      </c>
    </row>
    <row r="375" spans="1:39" x14ac:dyDescent="0.25">
      <c r="A375" t="s">
        <v>30</v>
      </c>
      <c r="B375">
        <v>4095</v>
      </c>
      <c r="C375" t="s">
        <v>744</v>
      </c>
      <c r="D375">
        <v>816</v>
      </c>
      <c r="E375">
        <v>45779</v>
      </c>
      <c r="G375" t="s">
        <v>633</v>
      </c>
      <c r="K375">
        <v>0</v>
      </c>
      <c r="AE375" t="s">
        <v>232</v>
      </c>
      <c r="AF375">
        <v>0</v>
      </c>
      <c r="AG375">
        <v>0</v>
      </c>
      <c r="AH375">
        <v>0</v>
      </c>
      <c r="AI375" t="s">
        <v>11634</v>
      </c>
      <c r="AL375" s="94">
        <v>81.599999999999994</v>
      </c>
      <c r="AM375" t="s">
        <v>11646</v>
      </c>
    </row>
    <row r="376" spans="1:39" x14ac:dyDescent="0.25">
      <c r="A376" t="s">
        <v>30</v>
      </c>
      <c r="B376">
        <v>4096</v>
      </c>
      <c r="C376" t="s">
        <v>745</v>
      </c>
      <c r="D376">
        <v>350</v>
      </c>
      <c r="E376">
        <v>45779</v>
      </c>
      <c r="G376" t="s">
        <v>633</v>
      </c>
      <c r="K376">
        <v>0</v>
      </c>
      <c r="AE376" t="s">
        <v>232</v>
      </c>
      <c r="AF376">
        <v>0</v>
      </c>
      <c r="AG376">
        <v>0</v>
      </c>
      <c r="AH376">
        <v>0</v>
      </c>
      <c r="AI376" t="s">
        <v>11634</v>
      </c>
      <c r="AL376" s="94">
        <v>35</v>
      </c>
      <c r="AM376" t="s">
        <v>11646</v>
      </c>
    </row>
    <row r="377" spans="1:39" x14ac:dyDescent="0.25">
      <c r="A377" t="s">
        <v>30</v>
      </c>
      <c r="B377">
        <v>4097</v>
      </c>
      <c r="C377" t="s">
        <v>746</v>
      </c>
      <c r="D377">
        <v>246</v>
      </c>
      <c r="E377">
        <v>45779</v>
      </c>
      <c r="G377" t="s">
        <v>633</v>
      </c>
      <c r="K377">
        <v>0</v>
      </c>
      <c r="AE377" t="s">
        <v>232</v>
      </c>
      <c r="AF377">
        <v>0</v>
      </c>
      <c r="AG377">
        <v>0</v>
      </c>
      <c r="AH377">
        <v>0</v>
      </c>
      <c r="AI377" t="s">
        <v>11634</v>
      </c>
      <c r="AL377" s="94">
        <v>24.6</v>
      </c>
      <c r="AM377" t="s">
        <v>11646</v>
      </c>
    </row>
    <row r="378" spans="1:39" x14ac:dyDescent="0.25">
      <c r="A378" t="s">
        <v>30</v>
      </c>
      <c r="B378">
        <v>4098</v>
      </c>
      <c r="C378" t="s">
        <v>747</v>
      </c>
      <c r="D378">
        <v>1933</v>
      </c>
      <c r="E378">
        <v>45779</v>
      </c>
      <c r="G378" t="s">
        <v>633</v>
      </c>
      <c r="K378">
        <v>0</v>
      </c>
      <c r="AE378" t="s">
        <v>232</v>
      </c>
      <c r="AF378">
        <v>0</v>
      </c>
      <c r="AG378">
        <v>0</v>
      </c>
      <c r="AH378">
        <v>0</v>
      </c>
      <c r="AI378" t="s">
        <v>11634</v>
      </c>
      <c r="AL378" s="94">
        <v>193.3</v>
      </c>
      <c r="AM378" t="s">
        <v>11646</v>
      </c>
    </row>
    <row r="379" spans="1:39" x14ac:dyDescent="0.25">
      <c r="A379" t="s">
        <v>30</v>
      </c>
      <c r="B379">
        <v>4099</v>
      </c>
      <c r="C379" t="s">
        <v>748</v>
      </c>
      <c r="D379">
        <v>6613</v>
      </c>
      <c r="E379">
        <v>45779</v>
      </c>
      <c r="G379" t="s">
        <v>633</v>
      </c>
      <c r="K379">
        <v>0</v>
      </c>
      <c r="AE379" t="s">
        <v>232</v>
      </c>
      <c r="AF379">
        <v>0</v>
      </c>
      <c r="AG379">
        <v>0</v>
      </c>
      <c r="AH379">
        <v>0</v>
      </c>
      <c r="AI379" t="s">
        <v>11634</v>
      </c>
      <c r="AL379" s="94">
        <v>661.3</v>
      </c>
      <c r="AM379" t="s">
        <v>11646</v>
      </c>
    </row>
    <row r="380" spans="1:39" x14ac:dyDescent="0.25">
      <c r="A380" t="s">
        <v>30</v>
      </c>
      <c r="B380">
        <v>4100</v>
      </c>
      <c r="C380" t="s">
        <v>749</v>
      </c>
      <c r="D380">
        <v>19488</v>
      </c>
      <c r="E380">
        <v>45779</v>
      </c>
      <c r="G380" t="s">
        <v>633</v>
      </c>
      <c r="K380">
        <v>0</v>
      </c>
      <c r="AE380" t="s">
        <v>232</v>
      </c>
      <c r="AF380">
        <v>0</v>
      </c>
      <c r="AG380">
        <v>0</v>
      </c>
      <c r="AH380">
        <v>0</v>
      </c>
      <c r="AI380" t="s">
        <v>11634</v>
      </c>
      <c r="AL380" s="94">
        <v>1948.8</v>
      </c>
      <c r="AM380" t="s">
        <v>11646</v>
      </c>
    </row>
    <row r="381" spans="1:39" x14ac:dyDescent="0.25">
      <c r="A381" t="s">
        <v>30</v>
      </c>
      <c r="B381">
        <v>4101</v>
      </c>
      <c r="C381" t="s">
        <v>750</v>
      </c>
      <c r="D381">
        <v>6271</v>
      </c>
      <c r="E381">
        <v>45779</v>
      </c>
      <c r="G381" t="s">
        <v>633</v>
      </c>
      <c r="K381">
        <v>0</v>
      </c>
      <c r="AE381" t="s">
        <v>232</v>
      </c>
      <c r="AF381">
        <v>0</v>
      </c>
      <c r="AG381">
        <v>0</v>
      </c>
      <c r="AH381">
        <v>0</v>
      </c>
      <c r="AI381" t="s">
        <v>11634</v>
      </c>
      <c r="AL381" s="94">
        <v>627.1</v>
      </c>
      <c r="AM381" t="s">
        <v>11646</v>
      </c>
    </row>
    <row r="382" spans="1:39" x14ac:dyDescent="0.25">
      <c r="A382" t="s">
        <v>30</v>
      </c>
      <c r="B382">
        <v>4102</v>
      </c>
      <c r="C382" t="s">
        <v>751</v>
      </c>
      <c r="D382">
        <v>28835</v>
      </c>
      <c r="E382">
        <v>45779</v>
      </c>
      <c r="G382" t="s">
        <v>633</v>
      </c>
      <c r="K382">
        <v>695</v>
      </c>
      <c r="L382">
        <v>45805</v>
      </c>
      <c r="M382">
        <v>0.52</v>
      </c>
      <c r="N382" t="s">
        <v>26</v>
      </c>
      <c r="O382">
        <v>45434</v>
      </c>
      <c r="P382" t="s">
        <v>25</v>
      </c>
      <c r="Q382">
        <v>0</v>
      </c>
      <c r="R382">
        <v>18000</v>
      </c>
      <c r="S382">
        <v>36000</v>
      </c>
      <c r="T382">
        <v>208</v>
      </c>
      <c r="U382">
        <v>81</v>
      </c>
      <c r="V382" t="s">
        <v>5764</v>
      </c>
      <c r="X382" t="s">
        <v>752</v>
      </c>
      <c r="Z382" t="s">
        <v>31</v>
      </c>
      <c r="AE382" t="s">
        <v>232</v>
      </c>
      <c r="AF382">
        <v>0.52</v>
      </c>
      <c r="AG382">
        <v>361</v>
      </c>
      <c r="AH382">
        <v>14</v>
      </c>
      <c r="AI382" t="s">
        <v>11632</v>
      </c>
      <c r="AJ382">
        <v>0.62424137333102137</v>
      </c>
      <c r="AK382">
        <v>1.2484827466620427</v>
      </c>
      <c r="AL382" s="94">
        <v>2883.5</v>
      </c>
      <c r="AM382" t="s">
        <v>11647</v>
      </c>
    </row>
    <row r="383" spans="1:39" x14ac:dyDescent="0.25">
      <c r="A383" t="s">
        <v>30</v>
      </c>
      <c r="B383">
        <v>4103</v>
      </c>
      <c r="C383" t="s">
        <v>753</v>
      </c>
      <c r="D383">
        <v>2990</v>
      </c>
      <c r="E383">
        <v>45779</v>
      </c>
      <c r="G383" t="s">
        <v>633</v>
      </c>
      <c r="K383">
        <v>0</v>
      </c>
      <c r="AE383" t="s">
        <v>232</v>
      </c>
      <c r="AF383">
        <v>0</v>
      </c>
      <c r="AG383">
        <v>0</v>
      </c>
      <c r="AH383">
        <v>0</v>
      </c>
      <c r="AI383" t="s">
        <v>11634</v>
      </c>
      <c r="AL383" s="94">
        <v>299</v>
      </c>
      <c r="AM383" t="s">
        <v>11646</v>
      </c>
    </row>
    <row r="384" spans="1:39" x14ac:dyDescent="0.25">
      <c r="A384" t="s">
        <v>32</v>
      </c>
      <c r="B384">
        <v>33001</v>
      </c>
      <c r="C384" t="s">
        <v>754</v>
      </c>
      <c r="D384">
        <v>1530</v>
      </c>
      <c r="E384">
        <v>45774</v>
      </c>
      <c r="F384" t="s">
        <v>755</v>
      </c>
      <c r="G384" t="s">
        <v>756</v>
      </c>
      <c r="I384" t="s">
        <v>757</v>
      </c>
      <c r="J384">
        <v>45958</v>
      </c>
      <c r="K384">
        <v>0</v>
      </c>
      <c r="M384">
        <v>0</v>
      </c>
      <c r="N384" t="s">
        <v>758</v>
      </c>
      <c r="P384" t="s">
        <v>25</v>
      </c>
      <c r="Q384">
        <v>0</v>
      </c>
      <c r="R384">
        <v>0</v>
      </c>
      <c r="S384">
        <v>0</v>
      </c>
      <c r="X384" t="s">
        <v>25</v>
      </c>
      <c r="Y384" t="s">
        <v>25</v>
      </c>
      <c r="Z384" t="s">
        <v>25</v>
      </c>
      <c r="AE384" t="s">
        <v>32</v>
      </c>
      <c r="AF384">
        <v>0</v>
      </c>
      <c r="AG384">
        <v>0</v>
      </c>
      <c r="AH384">
        <v>9</v>
      </c>
      <c r="AI384" t="s">
        <v>11632</v>
      </c>
      <c r="AJ384">
        <v>0</v>
      </c>
      <c r="AK384">
        <v>0</v>
      </c>
      <c r="AL384" s="94">
        <v>153</v>
      </c>
      <c r="AM384" t="s">
        <v>11646</v>
      </c>
    </row>
    <row r="385" spans="1:39" x14ac:dyDescent="0.25">
      <c r="A385" t="s">
        <v>32</v>
      </c>
      <c r="B385">
        <v>33002</v>
      </c>
      <c r="C385" t="s">
        <v>759</v>
      </c>
      <c r="D385">
        <v>10012</v>
      </c>
      <c r="E385">
        <v>45774</v>
      </c>
      <c r="F385" t="s">
        <v>760</v>
      </c>
      <c r="G385" t="s">
        <v>756</v>
      </c>
      <c r="I385" t="s">
        <v>757</v>
      </c>
      <c r="K385">
        <v>0</v>
      </c>
      <c r="AE385" t="s">
        <v>32</v>
      </c>
      <c r="AF385">
        <v>0</v>
      </c>
      <c r="AG385">
        <v>0</v>
      </c>
      <c r="AH385">
        <v>0</v>
      </c>
      <c r="AI385" t="s">
        <v>11634</v>
      </c>
      <c r="AL385" s="94">
        <v>1001.2</v>
      </c>
      <c r="AM385" t="s">
        <v>11646</v>
      </c>
    </row>
    <row r="386" spans="1:39" x14ac:dyDescent="0.25">
      <c r="A386" t="s">
        <v>32</v>
      </c>
      <c r="B386">
        <v>33003</v>
      </c>
      <c r="C386" t="s">
        <v>761</v>
      </c>
      <c r="D386">
        <v>603</v>
      </c>
      <c r="E386">
        <v>45774</v>
      </c>
      <c r="F386" t="s">
        <v>762</v>
      </c>
      <c r="G386" t="s">
        <v>756</v>
      </c>
      <c r="I386" t="s">
        <v>757</v>
      </c>
      <c r="K386">
        <v>0</v>
      </c>
      <c r="AE386" t="s">
        <v>32</v>
      </c>
      <c r="AF386">
        <v>0</v>
      </c>
      <c r="AG386">
        <v>0</v>
      </c>
      <c r="AH386">
        <v>0</v>
      </c>
      <c r="AI386" t="s">
        <v>11634</v>
      </c>
      <c r="AL386" s="94">
        <v>60.3</v>
      </c>
      <c r="AM386" t="s">
        <v>11646</v>
      </c>
    </row>
    <row r="387" spans="1:39" x14ac:dyDescent="0.25">
      <c r="A387" t="s">
        <v>32</v>
      </c>
      <c r="B387">
        <v>33004</v>
      </c>
      <c r="C387" t="s">
        <v>763</v>
      </c>
      <c r="D387">
        <v>75351</v>
      </c>
      <c r="E387">
        <v>45774</v>
      </c>
      <c r="F387" t="s">
        <v>764</v>
      </c>
      <c r="G387" t="s">
        <v>756</v>
      </c>
      <c r="I387" t="s">
        <v>757</v>
      </c>
      <c r="K387">
        <v>0</v>
      </c>
      <c r="AE387" t="s">
        <v>32</v>
      </c>
      <c r="AF387">
        <v>0</v>
      </c>
      <c r="AG387">
        <v>0</v>
      </c>
      <c r="AH387">
        <v>0</v>
      </c>
      <c r="AI387" t="s">
        <v>11634</v>
      </c>
      <c r="AL387" s="94">
        <v>7535.1</v>
      </c>
      <c r="AM387" t="s">
        <v>11646</v>
      </c>
    </row>
    <row r="388" spans="1:39" x14ac:dyDescent="0.25">
      <c r="A388" t="s">
        <v>32</v>
      </c>
      <c r="B388">
        <v>33005</v>
      </c>
      <c r="C388" t="s">
        <v>765</v>
      </c>
      <c r="D388">
        <v>1394</v>
      </c>
      <c r="E388">
        <v>45774</v>
      </c>
      <c r="F388" t="s">
        <v>766</v>
      </c>
      <c r="G388" t="s">
        <v>756</v>
      </c>
      <c r="I388" t="s">
        <v>757</v>
      </c>
      <c r="J388">
        <v>45958</v>
      </c>
      <c r="K388">
        <v>0</v>
      </c>
      <c r="M388">
        <v>0</v>
      </c>
      <c r="N388" t="s">
        <v>25</v>
      </c>
      <c r="P388" t="s">
        <v>25</v>
      </c>
      <c r="Q388">
        <v>0</v>
      </c>
      <c r="R388" t="s">
        <v>5764</v>
      </c>
      <c r="S388" t="s">
        <v>5764</v>
      </c>
      <c r="T388">
        <v>14</v>
      </c>
      <c r="U388">
        <v>1</v>
      </c>
      <c r="X388" t="s">
        <v>767</v>
      </c>
      <c r="Y388" t="s">
        <v>768</v>
      </c>
      <c r="Z388" t="s">
        <v>769</v>
      </c>
      <c r="AE388" t="s">
        <v>32</v>
      </c>
      <c r="AF388">
        <v>0</v>
      </c>
      <c r="AG388">
        <v>0</v>
      </c>
      <c r="AH388">
        <v>11</v>
      </c>
      <c r="AI388" t="s">
        <v>11632</v>
      </c>
      <c r="AL388" s="94">
        <v>139.4</v>
      </c>
      <c r="AM388" t="s">
        <v>11646</v>
      </c>
    </row>
    <row r="389" spans="1:39" x14ac:dyDescent="0.25">
      <c r="A389" t="s">
        <v>32</v>
      </c>
      <c r="B389">
        <v>33006</v>
      </c>
      <c r="C389" t="s">
        <v>770</v>
      </c>
      <c r="D389">
        <v>1649</v>
      </c>
      <c r="E389">
        <v>45774</v>
      </c>
      <c r="F389" t="s">
        <v>771</v>
      </c>
      <c r="G389" t="s">
        <v>756</v>
      </c>
      <c r="I389" t="s">
        <v>757</v>
      </c>
      <c r="K389">
        <v>0</v>
      </c>
      <c r="AE389" t="s">
        <v>32</v>
      </c>
      <c r="AF389">
        <v>0</v>
      </c>
      <c r="AG389">
        <v>0</v>
      </c>
      <c r="AH389">
        <v>0</v>
      </c>
      <c r="AI389" t="s">
        <v>11634</v>
      </c>
      <c r="AL389" s="94">
        <v>164.9</v>
      </c>
      <c r="AM389" t="s">
        <v>11646</v>
      </c>
    </row>
    <row r="390" spans="1:39" x14ac:dyDescent="0.25">
      <c r="A390" t="s">
        <v>32</v>
      </c>
      <c r="B390">
        <v>33007</v>
      </c>
      <c r="C390" t="s">
        <v>772</v>
      </c>
      <c r="D390">
        <v>1380</v>
      </c>
      <c r="E390">
        <v>45774</v>
      </c>
      <c r="F390" t="s">
        <v>773</v>
      </c>
      <c r="G390" t="s">
        <v>756</v>
      </c>
      <c r="I390" t="s">
        <v>757</v>
      </c>
      <c r="K390">
        <v>0</v>
      </c>
      <c r="AE390" t="s">
        <v>32</v>
      </c>
      <c r="AF390">
        <v>0</v>
      </c>
      <c r="AG390">
        <v>0</v>
      </c>
      <c r="AH390">
        <v>0</v>
      </c>
      <c r="AI390" t="s">
        <v>11634</v>
      </c>
      <c r="AL390" s="94">
        <v>138</v>
      </c>
      <c r="AM390" t="s">
        <v>11646</v>
      </c>
    </row>
    <row r="391" spans="1:39" x14ac:dyDescent="0.25">
      <c r="A391" t="s">
        <v>32</v>
      </c>
      <c r="B391">
        <v>33008</v>
      </c>
      <c r="C391" t="s">
        <v>774</v>
      </c>
      <c r="D391">
        <v>1908</v>
      </c>
      <c r="E391">
        <v>45774</v>
      </c>
      <c r="F391" t="s">
        <v>775</v>
      </c>
      <c r="G391" t="s">
        <v>756</v>
      </c>
      <c r="I391" t="s">
        <v>757</v>
      </c>
      <c r="J391">
        <v>45947</v>
      </c>
      <c r="K391">
        <v>0</v>
      </c>
      <c r="L391" t="s">
        <v>25</v>
      </c>
      <c r="M391">
        <v>0</v>
      </c>
      <c r="N391" t="s">
        <v>776</v>
      </c>
      <c r="P391" t="s">
        <v>25</v>
      </c>
      <c r="Q391">
        <v>0</v>
      </c>
      <c r="T391">
        <v>0</v>
      </c>
      <c r="U391">
        <v>0</v>
      </c>
      <c r="V391">
        <v>0</v>
      </c>
      <c r="W391">
        <v>0</v>
      </c>
      <c r="X391" t="s">
        <v>777</v>
      </c>
      <c r="Y391" t="s">
        <v>25</v>
      </c>
      <c r="Z391" t="s">
        <v>25</v>
      </c>
      <c r="AE391" t="s">
        <v>32</v>
      </c>
      <c r="AF391">
        <v>0</v>
      </c>
      <c r="AG391">
        <v>0</v>
      </c>
      <c r="AH391">
        <v>12</v>
      </c>
      <c r="AI391" t="s">
        <v>11632</v>
      </c>
      <c r="AL391" s="94">
        <v>190.8</v>
      </c>
      <c r="AM391" t="s">
        <v>11646</v>
      </c>
    </row>
    <row r="392" spans="1:39" x14ac:dyDescent="0.25">
      <c r="A392" t="s">
        <v>32</v>
      </c>
      <c r="B392">
        <v>33009</v>
      </c>
      <c r="C392" t="s">
        <v>778</v>
      </c>
      <c r="D392">
        <v>1097</v>
      </c>
      <c r="E392">
        <v>45774</v>
      </c>
      <c r="F392" t="s">
        <v>779</v>
      </c>
      <c r="G392" t="s">
        <v>756</v>
      </c>
      <c r="I392" t="s">
        <v>757</v>
      </c>
      <c r="K392">
        <v>0</v>
      </c>
      <c r="AE392" t="s">
        <v>32</v>
      </c>
      <c r="AF392">
        <v>0</v>
      </c>
      <c r="AG392">
        <v>0</v>
      </c>
      <c r="AH392">
        <v>0</v>
      </c>
      <c r="AI392" t="s">
        <v>11634</v>
      </c>
      <c r="AL392" s="94">
        <v>109.7</v>
      </c>
      <c r="AM392" t="s">
        <v>11646</v>
      </c>
    </row>
    <row r="393" spans="1:39" x14ac:dyDescent="0.25">
      <c r="A393" t="s">
        <v>32</v>
      </c>
      <c r="B393">
        <v>33010</v>
      </c>
      <c r="C393" t="s">
        <v>780</v>
      </c>
      <c r="D393">
        <v>1899</v>
      </c>
      <c r="E393">
        <v>45774</v>
      </c>
      <c r="F393" t="s">
        <v>781</v>
      </c>
      <c r="G393" t="s">
        <v>756</v>
      </c>
      <c r="I393" t="s">
        <v>757</v>
      </c>
      <c r="J393">
        <v>45967</v>
      </c>
      <c r="K393">
        <v>50</v>
      </c>
      <c r="L393">
        <v>2025</v>
      </c>
      <c r="N393" t="s">
        <v>26</v>
      </c>
      <c r="O393">
        <v>45805</v>
      </c>
      <c r="P393" t="s">
        <v>26</v>
      </c>
      <c r="X393" t="s">
        <v>25</v>
      </c>
      <c r="Y393" t="s">
        <v>25</v>
      </c>
      <c r="Z393" t="s">
        <v>25</v>
      </c>
      <c r="AE393" t="s">
        <v>32</v>
      </c>
      <c r="AF393">
        <v>0</v>
      </c>
      <c r="AG393">
        <v>0</v>
      </c>
      <c r="AH393">
        <v>8</v>
      </c>
      <c r="AI393" t="s">
        <v>11632</v>
      </c>
      <c r="AL393" s="94">
        <v>189.9</v>
      </c>
      <c r="AM393" t="s">
        <v>11647</v>
      </c>
    </row>
    <row r="394" spans="1:39" x14ac:dyDescent="0.25">
      <c r="A394" t="s">
        <v>32</v>
      </c>
      <c r="B394">
        <v>33012</v>
      </c>
      <c r="C394" t="s">
        <v>782</v>
      </c>
      <c r="D394">
        <v>6316</v>
      </c>
      <c r="E394">
        <v>45774</v>
      </c>
      <c r="F394" t="s">
        <v>783</v>
      </c>
      <c r="G394" t="s">
        <v>756</v>
      </c>
      <c r="I394" t="s">
        <v>757</v>
      </c>
      <c r="J394">
        <v>45980</v>
      </c>
      <c r="K394">
        <v>0</v>
      </c>
      <c r="L394" t="s">
        <v>784</v>
      </c>
      <c r="N394" t="s">
        <v>785</v>
      </c>
      <c r="O394" t="s">
        <v>784</v>
      </c>
      <c r="P394" t="s">
        <v>25</v>
      </c>
      <c r="Q394">
        <v>0</v>
      </c>
      <c r="R394">
        <v>8288.5</v>
      </c>
      <c r="S394">
        <v>7039.65</v>
      </c>
      <c r="T394">
        <v>6</v>
      </c>
      <c r="U394">
        <v>14</v>
      </c>
      <c r="X394" t="s">
        <v>25</v>
      </c>
      <c r="Y394" t="s">
        <v>786</v>
      </c>
      <c r="Z394" t="s">
        <v>787</v>
      </c>
      <c r="AE394" t="s">
        <v>32</v>
      </c>
      <c r="AF394">
        <v>0</v>
      </c>
      <c r="AG394">
        <v>0</v>
      </c>
      <c r="AH394">
        <v>12</v>
      </c>
      <c r="AI394" t="s">
        <v>11632</v>
      </c>
      <c r="AJ394">
        <v>1.3123020899303357</v>
      </c>
      <c r="AK394">
        <v>1.1145740975300822</v>
      </c>
      <c r="AL394" s="94">
        <v>631.6</v>
      </c>
      <c r="AM394" t="s">
        <v>11646</v>
      </c>
    </row>
    <row r="395" spans="1:39" x14ac:dyDescent="0.25">
      <c r="A395" t="s">
        <v>32</v>
      </c>
      <c r="B395">
        <v>33011</v>
      </c>
      <c r="C395" t="s">
        <v>788</v>
      </c>
      <c r="D395">
        <v>11421</v>
      </c>
      <c r="E395">
        <v>45774</v>
      </c>
      <c r="F395" t="s">
        <v>789</v>
      </c>
      <c r="G395" t="s">
        <v>756</v>
      </c>
      <c r="I395" t="s">
        <v>757</v>
      </c>
      <c r="K395">
        <v>0</v>
      </c>
      <c r="AE395" t="s">
        <v>32</v>
      </c>
      <c r="AF395">
        <v>0</v>
      </c>
      <c r="AG395">
        <v>0</v>
      </c>
      <c r="AH395">
        <v>0</v>
      </c>
      <c r="AI395" t="s">
        <v>11634</v>
      </c>
      <c r="AL395" s="94">
        <v>1142.0999999999999</v>
      </c>
      <c r="AM395" t="s">
        <v>11646</v>
      </c>
    </row>
    <row r="396" spans="1:39" x14ac:dyDescent="0.25">
      <c r="A396" t="s">
        <v>32</v>
      </c>
      <c r="B396">
        <v>33013</v>
      </c>
      <c r="C396" t="s">
        <v>790</v>
      </c>
      <c r="D396">
        <v>492</v>
      </c>
      <c r="E396">
        <v>45774</v>
      </c>
      <c r="F396" t="s">
        <v>791</v>
      </c>
      <c r="G396" t="s">
        <v>756</v>
      </c>
      <c r="I396" t="s">
        <v>757</v>
      </c>
      <c r="K396">
        <v>0</v>
      </c>
      <c r="AE396" t="s">
        <v>32</v>
      </c>
      <c r="AF396">
        <v>0</v>
      </c>
      <c r="AG396">
        <v>0</v>
      </c>
      <c r="AH396">
        <v>0</v>
      </c>
      <c r="AI396" t="s">
        <v>11634</v>
      </c>
      <c r="AL396" s="94">
        <v>49.2</v>
      </c>
      <c r="AM396" t="s">
        <v>11646</v>
      </c>
    </row>
    <row r="397" spans="1:39" x14ac:dyDescent="0.25">
      <c r="A397" t="s">
        <v>32</v>
      </c>
      <c r="B397">
        <v>33014</v>
      </c>
      <c r="C397" t="s">
        <v>792</v>
      </c>
      <c r="D397">
        <v>10256</v>
      </c>
      <c r="E397">
        <v>45774</v>
      </c>
      <c r="G397" t="s">
        <v>756</v>
      </c>
      <c r="H397">
        <v>45796</v>
      </c>
      <c r="I397" t="s">
        <v>28</v>
      </c>
      <c r="K397">
        <v>369</v>
      </c>
      <c r="L397">
        <v>45778</v>
      </c>
      <c r="M397">
        <v>0.48</v>
      </c>
      <c r="N397" t="s">
        <v>26</v>
      </c>
      <c r="O397">
        <v>45406</v>
      </c>
      <c r="P397" t="s">
        <v>25</v>
      </c>
      <c r="Q397">
        <v>0</v>
      </c>
      <c r="R397">
        <v>7500</v>
      </c>
      <c r="S397">
        <v>29019.200000000001</v>
      </c>
      <c r="T397">
        <v>25</v>
      </c>
      <c r="U397">
        <v>0</v>
      </c>
      <c r="V397">
        <v>0</v>
      </c>
      <c r="X397" t="s">
        <v>793</v>
      </c>
      <c r="Y397" t="s">
        <v>794</v>
      </c>
      <c r="Z397" t="s">
        <v>794</v>
      </c>
      <c r="AE397" t="s">
        <v>32</v>
      </c>
      <c r="AF397">
        <v>0.48</v>
      </c>
      <c r="AG397">
        <v>177</v>
      </c>
      <c r="AH397">
        <v>15</v>
      </c>
      <c r="AI397" t="s">
        <v>11632</v>
      </c>
      <c r="AJ397">
        <v>0.73127925117004677</v>
      </c>
      <c r="AK397">
        <v>2.8294851794071763</v>
      </c>
      <c r="AL397" s="94">
        <v>1025.5999999999999</v>
      </c>
      <c r="AM397" t="s">
        <v>11647</v>
      </c>
    </row>
    <row r="398" spans="1:39" x14ac:dyDescent="0.25">
      <c r="A398" t="s">
        <v>32</v>
      </c>
      <c r="B398">
        <v>33015</v>
      </c>
      <c r="C398" t="s">
        <v>795</v>
      </c>
      <c r="D398">
        <v>1427</v>
      </c>
      <c r="E398">
        <v>45774</v>
      </c>
      <c r="F398" t="s">
        <v>796</v>
      </c>
      <c r="G398" t="s">
        <v>756</v>
      </c>
      <c r="I398" t="s">
        <v>350</v>
      </c>
      <c r="J398">
        <v>45944</v>
      </c>
      <c r="K398">
        <v>35</v>
      </c>
      <c r="L398">
        <v>45902</v>
      </c>
      <c r="M398">
        <v>0</v>
      </c>
      <c r="N398" t="s">
        <v>25</v>
      </c>
      <c r="P398" t="s">
        <v>25</v>
      </c>
      <c r="Q398">
        <v>0</v>
      </c>
      <c r="R398">
        <v>0</v>
      </c>
      <c r="S398">
        <v>0</v>
      </c>
      <c r="T398">
        <v>0</v>
      </c>
      <c r="U398">
        <v>0</v>
      </c>
      <c r="V398">
        <v>0</v>
      </c>
      <c r="W398">
        <v>0</v>
      </c>
      <c r="X398" t="s">
        <v>25</v>
      </c>
      <c r="Y398" t="s">
        <v>25</v>
      </c>
      <c r="Z398" t="s">
        <v>25</v>
      </c>
      <c r="AE398" t="s">
        <v>32</v>
      </c>
      <c r="AF398">
        <v>0</v>
      </c>
      <c r="AG398">
        <v>0</v>
      </c>
      <c r="AH398">
        <v>15</v>
      </c>
      <c r="AI398" t="s">
        <v>11632</v>
      </c>
      <c r="AJ398">
        <v>0</v>
      </c>
      <c r="AK398">
        <v>0</v>
      </c>
      <c r="AL398" s="94">
        <v>142.69999999999999</v>
      </c>
      <c r="AM398" t="s">
        <v>11647</v>
      </c>
    </row>
    <row r="399" spans="1:39" x14ac:dyDescent="0.25">
      <c r="A399" t="s">
        <v>32</v>
      </c>
      <c r="B399">
        <v>33016</v>
      </c>
      <c r="C399" t="s">
        <v>797</v>
      </c>
      <c r="D399">
        <v>22124</v>
      </c>
      <c r="E399">
        <v>45774</v>
      </c>
      <c r="F399" t="s">
        <v>798</v>
      </c>
      <c r="G399" t="s">
        <v>756</v>
      </c>
      <c r="I399" t="s">
        <v>799</v>
      </c>
      <c r="K399">
        <v>0</v>
      </c>
      <c r="L399" t="s">
        <v>784</v>
      </c>
      <c r="M399">
        <v>0</v>
      </c>
      <c r="N399" t="s">
        <v>25</v>
      </c>
      <c r="P399" t="s">
        <v>25</v>
      </c>
      <c r="Q399">
        <v>0</v>
      </c>
      <c r="X399" t="s">
        <v>25</v>
      </c>
      <c r="Y399" t="s">
        <v>25</v>
      </c>
      <c r="Z399" t="s">
        <v>25</v>
      </c>
      <c r="AE399" t="s">
        <v>32</v>
      </c>
      <c r="AF399">
        <v>0</v>
      </c>
      <c r="AG399">
        <v>0</v>
      </c>
      <c r="AH399">
        <v>8</v>
      </c>
      <c r="AI399" t="s">
        <v>11632</v>
      </c>
      <c r="AL399" s="94">
        <v>2212.4</v>
      </c>
      <c r="AM399" t="s">
        <v>11646</v>
      </c>
    </row>
    <row r="400" spans="1:39" x14ac:dyDescent="0.25">
      <c r="A400" t="s">
        <v>32</v>
      </c>
      <c r="B400">
        <v>33017</v>
      </c>
      <c r="C400" t="s">
        <v>800</v>
      </c>
      <c r="D400">
        <v>3252</v>
      </c>
      <c r="E400">
        <v>45774</v>
      </c>
      <c r="G400" t="s">
        <v>756</v>
      </c>
      <c r="H400" t="s">
        <v>801</v>
      </c>
      <c r="K400">
        <v>0</v>
      </c>
      <c r="M400">
        <v>0</v>
      </c>
      <c r="N400" t="s">
        <v>25</v>
      </c>
      <c r="P400" t="s">
        <v>25</v>
      </c>
      <c r="Q400">
        <v>0</v>
      </c>
      <c r="R400">
        <v>0</v>
      </c>
      <c r="S400">
        <v>1750</v>
      </c>
      <c r="T400">
        <v>5</v>
      </c>
      <c r="U400">
        <v>0</v>
      </c>
      <c r="V400">
        <v>0</v>
      </c>
      <c r="W400">
        <v>0</v>
      </c>
      <c r="X400" t="s">
        <v>802</v>
      </c>
      <c r="Y400" t="s">
        <v>25</v>
      </c>
      <c r="Z400" t="s">
        <v>25</v>
      </c>
      <c r="AE400" t="s">
        <v>32</v>
      </c>
      <c r="AF400">
        <v>0</v>
      </c>
      <c r="AG400">
        <v>0</v>
      </c>
      <c r="AH400">
        <v>13</v>
      </c>
      <c r="AI400" t="s">
        <v>11632</v>
      </c>
      <c r="AJ400">
        <v>0</v>
      </c>
      <c r="AK400">
        <v>0.53813038130381308</v>
      </c>
      <c r="AL400" s="94">
        <v>325.2</v>
      </c>
      <c r="AM400" t="s">
        <v>11646</v>
      </c>
    </row>
    <row r="401" spans="1:39" x14ac:dyDescent="0.25">
      <c r="A401" t="s">
        <v>32</v>
      </c>
      <c r="B401">
        <v>33018</v>
      </c>
      <c r="C401" t="s">
        <v>803</v>
      </c>
      <c r="D401">
        <v>3323</v>
      </c>
      <c r="E401">
        <v>45774</v>
      </c>
      <c r="F401" t="s">
        <v>804</v>
      </c>
      <c r="G401" t="s">
        <v>756</v>
      </c>
      <c r="J401">
        <v>45945</v>
      </c>
      <c r="K401">
        <v>90</v>
      </c>
      <c r="L401">
        <v>45536</v>
      </c>
      <c r="M401">
        <v>0.65</v>
      </c>
      <c r="N401" t="s">
        <v>26</v>
      </c>
      <c r="O401">
        <v>45426</v>
      </c>
      <c r="P401" t="s">
        <v>25</v>
      </c>
      <c r="Q401">
        <v>0</v>
      </c>
      <c r="T401">
        <v>7</v>
      </c>
      <c r="U401">
        <v>22</v>
      </c>
      <c r="W401" t="s">
        <v>5764</v>
      </c>
      <c r="X401" t="s">
        <v>805</v>
      </c>
      <c r="Y401" t="s">
        <v>25</v>
      </c>
      <c r="Z401" t="s">
        <v>25</v>
      </c>
      <c r="AE401" t="s">
        <v>32</v>
      </c>
      <c r="AF401">
        <v>0.65</v>
      </c>
      <c r="AG401">
        <v>58</v>
      </c>
      <c r="AH401">
        <v>13</v>
      </c>
      <c r="AI401" t="s">
        <v>11632</v>
      </c>
      <c r="AL401" s="94">
        <v>332.3</v>
      </c>
      <c r="AM401" t="s">
        <v>11647</v>
      </c>
    </row>
    <row r="402" spans="1:39" x14ac:dyDescent="0.25">
      <c r="A402" t="s">
        <v>32</v>
      </c>
      <c r="B402">
        <v>33019</v>
      </c>
      <c r="C402" t="s">
        <v>806</v>
      </c>
      <c r="D402">
        <v>3148</v>
      </c>
      <c r="E402">
        <v>45774</v>
      </c>
      <c r="F402" t="s">
        <v>807</v>
      </c>
      <c r="G402" t="s">
        <v>756</v>
      </c>
      <c r="K402">
        <v>0</v>
      </c>
      <c r="AE402" t="s">
        <v>32</v>
      </c>
      <c r="AF402">
        <v>0</v>
      </c>
      <c r="AG402">
        <v>0</v>
      </c>
      <c r="AH402">
        <v>0</v>
      </c>
      <c r="AI402" t="s">
        <v>11634</v>
      </c>
      <c r="AL402" s="94">
        <v>314.8</v>
      </c>
      <c r="AM402" t="s">
        <v>11646</v>
      </c>
    </row>
    <row r="403" spans="1:39" x14ac:dyDescent="0.25">
      <c r="A403" t="s">
        <v>32</v>
      </c>
      <c r="B403">
        <v>33020</v>
      </c>
      <c r="C403" t="s">
        <v>808</v>
      </c>
      <c r="D403">
        <v>15637</v>
      </c>
      <c r="E403">
        <v>45774</v>
      </c>
      <c r="F403" t="s">
        <v>809</v>
      </c>
      <c r="G403" t="s">
        <v>756</v>
      </c>
      <c r="H403">
        <v>45787</v>
      </c>
      <c r="K403">
        <v>0</v>
      </c>
      <c r="N403" t="s">
        <v>25</v>
      </c>
      <c r="P403" t="s">
        <v>25</v>
      </c>
      <c r="Q403">
        <v>0</v>
      </c>
      <c r="T403">
        <v>14</v>
      </c>
      <c r="U403">
        <v>8</v>
      </c>
      <c r="V403">
        <v>2</v>
      </c>
      <c r="W403">
        <v>1</v>
      </c>
      <c r="X403" t="s">
        <v>810</v>
      </c>
      <c r="Y403" t="s">
        <v>811</v>
      </c>
      <c r="Z403" t="s">
        <v>757</v>
      </c>
      <c r="AE403" t="s">
        <v>32</v>
      </c>
      <c r="AF403">
        <v>0</v>
      </c>
      <c r="AG403">
        <v>0</v>
      </c>
      <c r="AH403">
        <v>10</v>
      </c>
      <c r="AI403" t="s">
        <v>11632</v>
      </c>
      <c r="AL403" s="94">
        <v>1563.7</v>
      </c>
      <c r="AM403" t="s">
        <v>11646</v>
      </c>
    </row>
    <row r="404" spans="1:39" x14ac:dyDescent="0.25">
      <c r="A404" t="s">
        <v>32</v>
      </c>
      <c r="B404">
        <v>33021</v>
      </c>
      <c r="C404" t="s">
        <v>812</v>
      </c>
      <c r="D404">
        <v>4896</v>
      </c>
      <c r="E404">
        <v>45774</v>
      </c>
      <c r="F404" t="s">
        <v>813</v>
      </c>
      <c r="G404" t="s">
        <v>756</v>
      </c>
      <c r="K404">
        <v>0</v>
      </c>
      <c r="AE404" t="s">
        <v>32</v>
      </c>
      <c r="AF404">
        <v>0</v>
      </c>
      <c r="AG404">
        <v>0</v>
      </c>
      <c r="AH404">
        <v>0</v>
      </c>
      <c r="AI404" t="s">
        <v>11634</v>
      </c>
      <c r="AL404" s="94">
        <v>489.6</v>
      </c>
      <c r="AM404" t="s">
        <v>11646</v>
      </c>
    </row>
    <row r="405" spans="1:39" x14ac:dyDescent="0.25">
      <c r="A405" t="s">
        <v>32</v>
      </c>
      <c r="B405">
        <v>33022</v>
      </c>
      <c r="C405" t="s">
        <v>814</v>
      </c>
      <c r="D405">
        <v>780</v>
      </c>
      <c r="E405">
        <v>45774</v>
      </c>
      <c r="F405" t="s">
        <v>815</v>
      </c>
      <c r="G405" t="s">
        <v>756</v>
      </c>
      <c r="K405">
        <v>0</v>
      </c>
      <c r="AE405" t="s">
        <v>32</v>
      </c>
      <c r="AF405">
        <v>0</v>
      </c>
      <c r="AG405">
        <v>0</v>
      </c>
      <c r="AH405">
        <v>0</v>
      </c>
      <c r="AI405" t="s">
        <v>11634</v>
      </c>
      <c r="AL405" s="94">
        <v>78</v>
      </c>
      <c r="AM405" t="s">
        <v>11646</v>
      </c>
    </row>
    <row r="406" spans="1:39" x14ac:dyDescent="0.25">
      <c r="A406" t="s">
        <v>32</v>
      </c>
      <c r="B406">
        <v>33023</v>
      </c>
      <c r="C406" t="s">
        <v>816</v>
      </c>
      <c r="D406">
        <v>3744</v>
      </c>
      <c r="E406">
        <v>45774</v>
      </c>
      <c r="F406" t="s">
        <v>817</v>
      </c>
      <c r="G406" t="s">
        <v>756</v>
      </c>
      <c r="J406">
        <v>45951</v>
      </c>
      <c r="K406">
        <v>176</v>
      </c>
      <c r="L406">
        <v>45657</v>
      </c>
      <c r="M406">
        <v>0.4</v>
      </c>
      <c r="N406" t="s">
        <v>26</v>
      </c>
      <c r="O406">
        <v>44980</v>
      </c>
      <c r="P406" t="s">
        <v>25</v>
      </c>
      <c r="Q406">
        <v>0</v>
      </c>
      <c r="R406">
        <v>4000</v>
      </c>
      <c r="S406">
        <v>4000</v>
      </c>
      <c r="T406">
        <v>0</v>
      </c>
      <c r="U406">
        <v>174</v>
      </c>
      <c r="V406">
        <v>1</v>
      </c>
      <c r="W406">
        <v>3</v>
      </c>
      <c r="X406" t="s">
        <v>818</v>
      </c>
      <c r="Y406" t="s">
        <v>819</v>
      </c>
      <c r="Z406" t="s">
        <v>26</v>
      </c>
      <c r="AE406" t="s">
        <v>32</v>
      </c>
      <c r="AF406">
        <v>0.4</v>
      </c>
      <c r="AG406">
        <v>70</v>
      </c>
      <c r="AH406">
        <v>16</v>
      </c>
      <c r="AI406" t="s">
        <v>11631</v>
      </c>
      <c r="AJ406">
        <v>1.0683760683760684</v>
      </c>
      <c r="AK406">
        <v>1.0683760683760684</v>
      </c>
      <c r="AL406" s="94">
        <v>374.4</v>
      </c>
      <c r="AM406" t="s">
        <v>11647</v>
      </c>
    </row>
    <row r="407" spans="1:39" x14ac:dyDescent="0.25">
      <c r="A407" t="s">
        <v>32</v>
      </c>
      <c r="B407">
        <v>33024</v>
      </c>
      <c r="C407" t="s">
        <v>820</v>
      </c>
      <c r="D407">
        <v>268561</v>
      </c>
      <c r="E407">
        <v>45774</v>
      </c>
      <c r="F407" t="s">
        <v>821</v>
      </c>
      <c r="G407" t="s">
        <v>756</v>
      </c>
      <c r="K407">
        <v>0</v>
      </c>
      <c r="AE407" t="s">
        <v>32</v>
      </c>
      <c r="AF407">
        <v>0</v>
      </c>
      <c r="AG407">
        <v>0</v>
      </c>
      <c r="AH407">
        <v>0</v>
      </c>
      <c r="AI407" t="s">
        <v>11634</v>
      </c>
      <c r="AL407" s="94">
        <v>26856.1</v>
      </c>
      <c r="AM407" t="s">
        <v>11646</v>
      </c>
    </row>
    <row r="408" spans="1:39" x14ac:dyDescent="0.25">
      <c r="A408" t="s">
        <v>32</v>
      </c>
      <c r="B408">
        <v>33025</v>
      </c>
      <c r="C408" t="s">
        <v>822</v>
      </c>
      <c r="D408">
        <v>10405</v>
      </c>
      <c r="E408">
        <v>45774</v>
      </c>
      <c r="F408" t="s">
        <v>823</v>
      </c>
      <c r="G408" t="s">
        <v>756</v>
      </c>
      <c r="K408">
        <v>0</v>
      </c>
      <c r="AE408" t="s">
        <v>32</v>
      </c>
      <c r="AF408">
        <v>0</v>
      </c>
      <c r="AG408">
        <v>0</v>
      </c>
      <c r="AH408">
        <v>0</v>
      </c>
      <c r="AI408" t="s">
        <v>11634</v>
      </c>
      <c r="AL408" s="94">
        <v>1040.5</v>
      </c>
      <c r="AM408" t="s">
        <v>11646</v>
      </c>
    </row>
    <row r="409" spans="1:39" x14ac:dyDescent="0.25">
      <c r="A409" t="s">
        <v>32</v>
      </c>
      <c r="B409">
        <v>33026</v>
      </c>
      <c r="C409" t="s">
        <v>824</v>
      </c>
      <c r="D409">
        <v>9688</v>
      </c>
      <c r="E409">
        <v>45774</v>
      </c>
      <c r="G409" t="s">
        <v>756</v>
      </c>
      <c r="H409">
        <v>45792</v>
      </c>
      <c r="K409">
        <v>0</v>
      </c>
      <c r="L409">
        <v>2024</v>
      </c>
      <c r="N409" t="s">
        <v>26</v>
      </c>
      <c r="O409">
        <v>2025</v>
      </c>
      <c r="P409" t="s">
        <v>25</v>
      </c>
      <c r="Q409">
        <v>0</v>
      </c>
      <c r="T409">
        <v>28</v>
      </c>
      <c r="U409">
        <v>48</v>
      </c>
      <c r="W409">
        <v>12</v>
      </c>
      <c r="X409" t="s">
        <v>825</v>
      </c>
      <c r="Y409" t="s">
        <v>825</v>
      </c>
      <c r="Z409" t="s">
        <v>25</v>
      </c>
      <c r="AE409" t="s">
        <v>32</v>
      </c>
      <c r="AF409">
        <v>0</v>
      </c>
      <c r="AG409">
        <v>0</v>
      </c>
      <c r="AH409">
        <v>11</v>
      </c>
      <c r="AI409" t="s">
        <v>11632</v>
      </c>
      <c r="AL409" s="94">
        <v>968.8</v>
      </c>
      <c r="AM409" t="s">
        <v>11646</v>
      </c>
    </row>
    <row r="410" spans="1:39" x14ac:dyDescent="0.25">
      <c r="A410" t="s">
        <v>32</v>
      </c>
      <c r="B410">
        <v>33027</v>
      </c>
      <c r="C410" t="s">
        <v>826</v>
      </c>
      <c r="D410">
        <v>779</v>
      </c>
      <c r="E410">
        <v>45774</v>
      </c>
      <c r="G410" t="s">
        <v>756</v>
      </c>
      <c r="H410" t="s">
        <v>827</v>
      </c>
      <c r="K410">
        <v>0</v>
      </c>
      <c r="M410" t="s">
        <v>5764</v>
      </c>
      <c r="N410" t="s">
        <v>25</v>
      </c>
      <c r="P410" t="s">
        <v>25</v>
      </c>
      <c r="Q410">
        <v>0</v>
      </c>
      <c r="X410" t="s">
        <v>757</v>
      </c>
      <c r="Y410" t="s">
        <v>757</v>
      </c>
      <c r="AE410" t="s">
        <v>32</v>
      </c>
      <c r="AG410">
        <v>0</v>
      </c>
      <c r="AH410">
        <v>7</v>
      </c>
      <c r="AI410" t="s">
        <v>11632</v>
      </c>
      <c r="AL410" s="94">
        <v>77.900000000000006</v>
      </c>
      <c r="AM410" t="s">
        <v>11646</v>
      </c>
    </row>
    <row r="411" spans="1:39" x14ac:dyDescent="0.25">
      <c r="A411" t="s">
        <v>32</v>
      </c>
      <c r="B411">
        <v>33028</v>
      </c>
      <c r="C411" t="s">
        <v>828</v>
      </c>
      <c r="D411">
        <v>1098</v>
      </c>
      <c r="E411">
        <v>45774</v>
      </c>
      <c r="F411" t="s">
        <v>829</v>
      </c>
      <c r="G411" t="s">
        <v>756</v>
      </c>
      <c r="I411" t="s">
        <v>757</v>
      </c>
      <c r="J411" t="s">
        <v>830</v>
      </c>
      <c r="K411">
        <v>0</v>
      </c>
      <c r="L411" t="s">
        <v>831</v>
      </c>
      <c r="N411" t="s">
        <v>831</v>
      </c>
      <c r="O411" t="s">
        <v>831</v>
      </c>
      <c r="P411" t="s">
        <v>831</v>
      </c>
      <c r="X411" t="s">
        <v>831</v>
      </c>
      <c r="Y411" t="s">
        <v>831</v>
      </c>
      <c r="Z411" t="s">
        <v>831</v>
      </c>
      <c r="AE411" t="s">
        <v>32</v>
      </c>
      <c r="AF411">
        <v>0</v>
      </c>
      <c r="AG411">
        <v>0</v>
      </c>
      <c r="AH411">
        <v>7</v>
      </c>
      <c r="AI411" t="s">
        <v>11632</v>
      </c>
      <c r="AL411" s="94">
        <v>109.8</v>
      </c>
      <c r="AM411" t="s">
        <v>11646</v>
      </c>
    </row>
    <row r="412" spans="1:39" x14ac:dyDescent="0.25">
      <c r="A412" t="s">
        <v>32</v>
      </c>
      <c r="B412">
        <v>33029</v>
      </c>
      <c r="C412" t="s">
        <v>832</v>
      </c>
      <c r="D412">
        <v>289</v>
      </c>
      <c r="E412">
        <v>45774</v>
      </c>
      <c r="F412" t="s">
        <v>833</v>
      </c>
      <c r="G412" t="s">
        <v>756</v>
      </c>
      <c r="K412">
        <v>0</v>
      </c>
      <c r="AE412" t="s">
        <v>32</v>
      </c>
      <c r="AF412">
        <v>0</v>
      </c>
      <c r="AG412">
        <v>0</v>
      </c>
      <c r="AH412">
        <v>0</v>
      </c>
      <c r="AI412" t="s">
        <v>11634</v>
      </c>
      <c r="AL412" s="94">
        <v>28.9</v>
      </c>
      <c r="AM412" t="s">
        <v>11646</v>
      </c>
    </row>
    <row r="413" spans="1:39" x14ac:dyDescent="0.25">
      <c r="A413" t="s">
        <v>32</v>
      </c>
      <c r="B413">
        <v>33030</v>
      </c>
      <c r="C413" t="s">
        <v>834</v>
      </c>
      <c r="D413">
        <v>1034</v>
      </c>
      <c r="E413">
        <v>45774</v>
      </c>
      <c r="F413" t="s">
        <v>835</v>
      </c>
      <c r="G413" t="s">
        <v>756</v>
      </c>
      <c r="K413">
        <v>0</v>
      </c>
      <c r="AE413" t="s">
        <v>32</v>
      </c>
      <c r="AF413">
        <v>0</v>
      </c>
      <c r="AG413">
        <v>0</v>
      </c>
      <c r="AH413">
        <v>0</v>
      </c>
      <c r="AI413" t="s">
        <v>11634</v>
      </c>
      <c r="AL413" s="94">
        <v>103.4</v>
      </c>
      <c r="AM413" t="s">
        <v>11646</v>
      </c>
    </row>
    <row r="414" spans="1:39" x14ac:dyDescent="0.25">
      <c r="A414" t="s">
        <v>32</v>
      </c>
      <c r="B414">
        <v>33031</v>
      </c>
      <c r="C414" t="s">
        <v>836</v>
      </c>
      <c r="D414">
        <v>38282</v>
      </c>
      <c r="E414">
        <v>45774</v>
      </c>
      <c r="F414" t="s">
        <v>837</v>
      </c>
      <c r="G414" t="s">
        <v>756</v>
      </c>
      <c r="K414">
        <v>0</v>
      </c>
      <c r="AE414" t="s">
        <v>32</v>
      </c>
      <c r="AF414">
        <v>0</v>
      </c>
      <c r="AG414">
        <v>0</v>
      </c>
      <c r="AH414">
        <v>0</v>
      </c>
      <c r="AI414" t="s">
        <v>11634</v>
      </c>
      <c r="AL414" s="94">
        <v>3828.2</v>
      </c>
      <c r="AM414" t="s">
        <v>11646</v>
      </c>
    </row>
    <row r="415" spans="1:39" x14ac:dyDescent="0.25">
      <c r="A415" t="s">
        <v>32</v>
      </c>
      <c r="B415">
        <v>33032</v>
      </c>
      <c r="C415" t="s">
        <v>838</v>
      </c>
      <c r="D415">
        <v>12284</v>
      </c>
      <c r="E415">
        <v>45774</v>
      </c>
      <c r="F415" t="s">
        <v>839</v>
      </c>
      <c r="G415" t="s">
        <v>756</v>
      </c>
      <c r="K415">
        <v>0</v>
      </c>
      <c r="AE415" t="s">
        <v>32</v>
      </c>
      <c r="AF415">
        <v>0</v>
      </c>
      <c r="AG415">
        <v>0</v>
      </c>
      <c r="AH415">
        <v>0</v>
      </c>
      <c r="AI415" t="s">
        <v>11634</v>
      </c>
      <c r="AL415" s="94">
        <v>1228.4000000000001</v>
      </c>
      <c r="AM415" t="s">
        <v>11646</v>
      </c>
    </row>
    <row r="416" spans="1:39" x14ac:dyDescent="0.25">
      <c r="A416" t="s">
        <v>32</v>
      </c>
      <c r="B416">
        <v>33033</v>
      </c>
      <c r="C416" t="s">
        <v>840</v>
      </c>
      <c r="D416">
        <v>10259</v>
      </c>
      <c r="E416">
        <v>45776</v>
      </c>
      <c r="F416" t="s">
        <v>841</v>
      </c>
      <c r="G416" t="s">
        <v>756</v>
      </c>
      <c r="K416">
        <v>0</v>
      </c>
      <c r="AE416" t="s">
        <v>32</v>
      </c>
      <c r="AF416">
        <v>0</v>
      </c>
      <c r="AG416">
        <v>0</v>
      </c>
      <c r="AH416">
        <v>0</v>
      </c>
      <c r="AI416" t="s">
        <v>11634</v>
      </c>
      <c r="AL416" s="94">
        <v>1025.9000000000001</v>
      </c>
      <c r="AM416" t="s">
        <v>11646</v>
      </c>
    </row>
    <row r="417" spans="1:39" x14ac:dyDescent="0.25">
      <c r="A417" t="s">
        <v>32</v>
      </c>
      <c r="B417">
        <v>33035</v>
      </c>
      <c r="C417" t="s">
        <v>842</v>
      </c>
      <c r="D417">
        <v>13938</v>
      </c>
      <c r="E417">
        <v>45776</v>
      </c>
      <c r="F417" t="s">
        <v>843</v>
      </c>
      <c r="G417" t="s">
        <v>756</v>
      </c>
      <c r="K417">
        <v>0</v>
      </c>
      <c r="AE417" t="s">
        <v>32</v>
      </c>
      <c r="AF417">
        <v>0</v>
      </c>
      <c r="AG417">
        <v>0</v>
      </c>
      <c r="AH417">
        <v>0</v>
      </c>
      <c r="AI417" t="s">
        <v>11634</v>
      </c>
      <c r="AL417" s="94">
        <v>1393.8</v>
      </c>
      <c r="AM417" t="s">
        <v>11646</v>
      </c>
    </row>
    <row r="418" spans="1:39" x14ac:dyDescent="0.25">
      <c r="A418" t="s">
        <v>32</v>
      </c>
      <c r="B418">
        <v>33036</v>
      </c>
      <c r="C418" t="s">
        <v>844</v>
      </c>
      <c r="D418">
        <v>13549</v>
      </c>
      <c r="E418">
        <v>45776</v>
      </c>
      <c r="F418" t="s">
        <v>845</v>
      </c>
      <c r="G418" t="s">
        <v>756</v>
      </c>
      <c r="K418">
        <v>0</v>
      </c>
      <c r="AE418" t="s">
        <v>32</v>
      </c>
      <c r="AF418">
        <v>0</v>
      </c>
      <c r="AG418">
        <v>0</v>
      </c>
      <c r="AH418">
        <v>0</v>
      </c>
      <c r="AI418" t="s">
        <v>11634</v>
      </c>
      <c r="AL418" s="94">
        <v>1354.9</v>
      </c>
      <c r="AM418" t="s">
        <v>11646</v>
      </c>
    </row>
    <row r="419" spans="1:39" x14ac:dyDescent="0.25">
      <c r="A419" t="s">
        <v>32</v>
      </c>
      <c r="B419">
        <v>33037</v>
      </c>
      <c r="C419" t="s">
        <v>846</v>
      </c>
      <c r="D419">
        <v>36132</v>
      </c>
      <c r="E419">
        <v>45776</v>
      </c>
      <c r="F419" t="s">
        <v>847</v>
      </c>
      <c r="G419" t="s">
        <v>756</v>
      </c>
      <c r="I419" t="s">
        <v>757</v>
      </c>
      <c r="J419">
        <v>45987</v>
      </c>
      <c r="K419">
        <v>1029</v>
      </c>
      <c r="L419">
        <v>45965</v>
      </c>
      <c r="M419">
        <v>0.39</v>
      </c>
      <c r="N419" t="s">
        <v>26</v>
      </c>
      <c r="O419">
        <v>45503</v>
      </c>
      <c r="P419" t="s">
        <v>26</v>
      </c>
      <c r="R419">
        <v>6500</v>
      </c>
      <c r="T419">
        <v>74</v>
      </c>
      <c r="U419">
        <v>37</v>
      </c>
      <c r="V419">
        <v>3</v>
      </c>
      <c r="W419">
        <v>2</v>
      </c>
      <c r="X419" t="s">
        <v>848</v>
      </c>
      <c r="Y419" t="s">
        <v>849</v>
      </c>
      <c r="Z419" t="s">
        <v>850</v>
      </c>
      <c r="AE419" t="s">
        <v>32</v>
      </c>
      <c r="AF419">
        <v>0.39</v>
      </c>
      <c r="AG419">
        <v>401</v>
      </c>
      <c r="AH419">
        <v>14</v>
      </c>
      <c r="AI419" t="s">
        <v>11632</v>
      </c>
      <c r="AJ419">
        <v>0.1798959371194509</v>
      </c>
      <c r="AL419" s="94">
        <v>3613.2</v>
      </c>
      <c r="AM419" t="s">
        <v>11647</v>
      </c>
    </row>
    <row r="420" spans="1:39" x14ac:dyDescent="0.25">
      <c r="A420" t="s">
        <v>32</v>
      </c>
      <c r="B420">
        <v>33038</v>
      </c>
      <c r="C420" t="s">
        <v>851</v>
      </c>
      <c r="D420">
        <v>2537</v>
      </c>
      <c r="E420">
        <v>45776</v>
      </c>
      <c r="F420" t="s">
        <v>852</v>
      </c>
      <c r="G420" t="s">
        <v>756</v>
      </c>
      <c r="I420" t="s">
        <v>757</v>
      </c>
      <c r="J420">
        <v>45979</v>
      </c>
      <c r="K420">
        <v>0</v>
      </c>
      <c r="L420" t="s">
        <v>784</v>
      </c>
      <c r="N420" t="s">
        <v>25</v>
      </c>
      <c r="O420" t="s">
        <v>784</v>
      </c>
      <c r="P420" t="s">
        <v>25</v>
      </c>
      <c r="Q420">
        <v>0</v>
      </c>
      <c r="S420">
        <v>5400</v>
      </c>
      <c r="W420">
        <v>2</v>
      </c>
      <c r="X420" t="s">
        <v>853</v>
      </c>
      <c r="Y420" t="s">
        <v>25</v>
      </c>
      <c r="Z420" t="s">
        <v>854</v>
      </c>
      <c r="AE420" t="s">
        <v>32</v>
      </c>
      <c r="AF420">
        <v>0</v>
      </c>
      <c r="AG420">
        <v>0</v>
      </c>
      <c r="AH420">
        <v>10</v>
      </c>
      <c r="AI420" t="s">
        <v>11632</v>
      </c>
      <c r="AK420">
        <v>2.128498226251478</v>
      </c>
      <c r="AL420" s="94">
        <v>253.7</v>
      </c>
      <c r="AM420" t="s">
        <v>11646</v>
      </c>
    </row>
    <row r="421" spans="1:39" x14ac:dyDescent="0.25">
      <c r="A421" t="s">
        <v>32</v>
      </c>
      <c r="B421">
        <v>33039</v>
      </c>
      <c r="C421" t="s">
        <v>855</v>
      </c>
      <c r="D421">
        <v>1942</v>
      </c>
      <c r="E421">
        <v>45776</v>
      </c>
      <c r="F421" t="s">
        <v>856</v>
      </c>
      <c r="G421" t="s">
        <v>756</v>
      </c>
      <c r="K421">
        <v>0</v>
      </c>
      <c r="AE421" t="s">
        <v>32</v>
      </c>
      <c r="AF421">
        <v>0</v>
      </c>
      <c r="AG421">
        <v>0</v>
      </c>
      <c r="AH421">
        <v>0</v>
      </c>
      <c r="AI421" t="s">
        <v>11634</v>
      </c>
      <c r="AL421" s="94">
        <v>194.2</v>
      </c>
      <c r="AM421" t="s">
        <v>11646</v>
      </c>
    </row>
    <row r="422" spans="1:39" x14ac:dyDescent="0.25">
      <c r="A422" t="s">
        <v>32</v>
      </c>
      <c r="B422">
        <v>33040</v>
      </c>
      <c r="C422" t="s">
        <v>857</v>
      </c>
      <c r="D422">
        <v>5203</v>
      </c>
      <c r="E422">
        <v>45776</v>
      </c>
      <c r="F422" t="s">
        <v>858</v>
      </c>
      <c r="G422" t="s">
        <v>756</v>
      </c>
      <c r="H422" t="s">
        <v>859</v>
      </c>
      <c r="K422">
        <v>0</v>
      </c>
      <c r="L422" t="s">
        <v>757</v>
      </c>
      <c r="N422" t="s">
        <v>757</v>
      </c>
      <c r="O422" t="s">
        <v>757</v>
      </c>
      <c r="P422" t="s">
        <v>757</v>
      </c>
      <c r="X422" t="s">
        <v>860</v>
      </c>
      <c r="Y422" t="s">
        <v>757</v>
      </c>
      <c r="Z422" t="s">
        <v>757</v>
      </c>
      <c r="AE422" t="s">
        <v>32</v>
      </c>
      <c r="AF422">
        <v>0</v>
      </c>
      <c r="AG422">
        <v>0</v>
      </c>
      <c r="AH422">
        <v>7</v>
      </c>
      <c r="AI422" t="s">
        <v>11632</v>
      </c>
      <c r="AL422" s="94">
        <v>520.29999999999995</v>
      </c>
      <c r="AM422" t="s">
        <v>11646</v>
      </c>
    </row>
    <row r="423" spans="1:39" x14ac:dyDescent="0.25">
      <c r="A423" t="s">
        <v>32</v>
      </c>
      <c r="B423">
        <v>33041</v>
      </c>
      <c r="C423" t="s">
        <v>861</v>
      </c>
      <c r="D423">
        <v>8112</v>
      </c>
      <c r="E423">
        <v>45776</v>
      </c>
      <c r="F423" t="s">
        <v>862</v>
      </c>
      <c r="G423" t="s">
        <v>756</v>
      </c>
      <c r="K423">
        <v>0</v>
      </c>
      <c r="AE423" t="s">
        <v>32</v>
      </c>
      <c r="AF423">
        <v>0</v>
      </c>
      <c r="AG423">
        <v>0</v>
      </c>
      <c r="AH423">
        <v>0</v>
      </c>
      <c r="AI423" t="s">
        <v>11634</v>
      </c>
      <c r="AL423" s="94">
        <v>811.2</v>
      </c>
      <c r="AM423" t="s">
        <v>11646</v>
      </c>
    </row>
    <row r="424" spans="1:39" x14ac:dyDescent="0.25">
      <c r="A424" t="s">
        <v>32</v>
      </c>
      <c r="B424">
        <v>33042</v>
      </c>
      <c r="C424" t="s">
        <v>863</v>
      </c>
      <c r="D424">
        <v>5102</v>
      </c>
      <c r="E424">
        <v>45776</v>
      </c>
      <c r="F424" t="s">
        <v>864</v>
      </c>
      <c r="G424" t="s">
        <v>756</v>
      </c>
      <c r="K424">
        <v>0</v>
      </c>
      <c r="AE424" t="s">
        <v>32</v>
      </c>
      <c r="AF424">
        <v>0</v>
      </c>
      <c r="AG424">
        <v>0</v>
      </c>
      <c r="AH424">
        <v>0</v>
      </c>
      <c r="AI424" t="s">
        <v>11634</v>
      </c>
      <c r="AL424" s="94">
        <v>510.2</v>
      </c>
      <c r="AM424" t="s">
        <v>11646</v>
      </c>
    </row>
    <row r="425" spans="1:39" x14ac:dyDescent="0.25">
      <c r="A425" t="s">
        <v>32</v>
      </c>
      <c r="B425">
        <v>33043</v>
      </c>
      <c r="C425" t="s">
        <v>865</v>
      </c>
      <c r="D425">
        <v>732</v>
      </c>
      <c r="E425">
        <v>45776</v>
      </c>
      <c r="F425" t="s">
        <v>866</v>
      </c>
      <c r="G425" t="s">
        <v>756</v>
      </c>
      <c r="K425">
        <v>0</v>
      </c>
      <c r="AE425" t="s">
        <v>32</v>
      </c>
      <c r="AF425">
        <v>0</v>
      </c>
      <c r="AG425">
        <v>0</v>
      </c>
      <c r="AH425">
        <v>0</v>
      </c>
      <c r="AI425" t="s">
        <v>11634</v>
      </c>
      <c r="AL425" s="94">
        <v>73.2</v>
      </c>
      <c r="AM425" t="s">
        <v>11646</v>
      </c>
    </row>
    <row r="426" spans="1:39" x14ac:dyDescent="0.25">
      <c r="A426" t="s">
        <v>32</v>
      </c>
      <c r="B426">
        <v>33044</v>
      </c>
      <c r="C426" t="s">
        <v>867</v>
      </c>
      <c r="D426">
        <v>220543</v>
      </c>
      <c r="E426">
        <v>45776</v>
      </c>
      <c r="F426" t="s">
        <v>868</v>
      </c>
      <c r="G426" t="s">
        <v>756</v>
      </c>
      <c r="K426">
        <v>0</v>
      </c>
      <c r="AE426" t="s">
        <v>32</v>
      </c>
      <c r="AF426">
        <v>0</v>
      </c>
      <c r="AG426">
        <v>0</v>
      </c>
      <c r="AH426">
        <v>0</v>
      </c>
      <c r="AI426" t="s">
        <v>11634</v>
      </c>
      <c r="AL426" s="94">
        <v>22054.3</v>
      </c>
      <c r="AM426" t="s">
        <v>11646</v>
      </c>
    </row>
    <row r="427" spans="1:39" x14ac:dyDescent="0.25">
      <c r="A427" t="s">
        <v>32</v>
      </c>
      <c r="B427">
        <v>33045</v>
      </c>
      <c r="C427" t="s">
        <v>869</v>
      </c>
      <c r="D427">
        <v>5152</v>
      </c>
      <c r="E427">
        <v>45776</v>
      </c>
      <c r="F427" t="s">
        <v>870</v>
      </c>
      <c r="G427" t="s">
        <v>756</v>
      </c>
      <c r="I427" t="s">
        <v>757</v>
      </c>
      <c r="J427">
        <v>45986</v>
      </c>
      <c r="K427">
        <v>500</v>
      </c>
      <c r="L427">
        <v>45505</v>
      </c>
      <c r="M427">
        <v>0.17</v>
      </c>
      <c r="N427" t="s">
        <v>871</v>
      </c>
      <c r="O427">
        <v>45506</v>
      </c>
      <c r="R427">
        <v>25000</v>
      </c>
      <c r="S427">
        <v>13000</v>
      </c>
      <c r="X427" t="s">
        <v>872</v>
      </c>
      <c r="Y427" t="s">
        <v>873</v>
      </c>
      <c r="Z427" t="s">
        <v>874</v>
      </c>
      <c r="AE427" t="s">
        <v>32</v>
      </c>
      <c r="AF427">
        <v>0.17</v>
      </c>
      <c r="AG427">
        <v>85</v>
      </c>
      <c r="AH427">
        <v>10</v>
      </c>
      <c r="AI427" t="s">
        <v>11632</v>
      </c>
      <c r="AJ427">
        <v>4.8524844720496896</v>
      </c>
      <c r="AK427">
        <v>2.5232919254658386</v>
      </c>
      <c r="AL427" s="94">
        <v>515.20000000000005</v>
      </c>
      <c r="AM427" t="s">
        <v>11647</v>
      </c>
    </row>
    <row r="428" spans="1:39" x14ac:dyDescent="0.25">
      <c r="A428" t="s">
        <v>32</v>
      </c>
      <c r="B428">
        <v>33046</v>
      </c>
      <c r="C428" t="s">
        <v>875</v>
      </c>
      <c r="D428">
        <v>518</v>
      </c>
      <c r="E428">
        <v>45776</v>
      </c>
      <c r="F428" t="s">
        <v>876</v>
      </c>
      <c r="G428" t="s">
        <v>756</v>
      </c>
      <c r="K428">
        <v>0</v>
      </c>
      <c r="AE428" t="s">
        <v>32</v>
      </c>
      <c r="AF428">
        <v>0</v>
      </c>
      <c r="AG428">
        <v>0</v>
      </c>
      <c r="AH428">
        <v>0</v>
      </c>
      <c r="AI428" t="s">
        <v>11634</v>
      </c>
      <c r="AL428" s="94">
        <v>51.8</v>
      </c>
      <c r="AM428" t="s">
        <v>11646</v>
      </c>
    </row>
    <row r="429" spans="1:39" x14ac:dyDescent="0.25">
      <c r="A429" t="s">
        <v>32</v>
      </c>
      <c r="B429">
        <v>33047</v>
      </c>
      <c r="C429" t="s">
        <v>877</v>
      </c>
      <c r="D429">
        <v>1188</v>
      </c>
      <c r="E429">
        <v>45776</v>
      </c>
      <c r="F429" t="s">
        <v>878</v>
      </c>
      <c r="G429" t="s">
        <v>756</v>
      </c>
      <c r="K429">
        <v>0</v>
      </c>
      <c r="AE429" t="s">
        <v>32</v>
      </c>
      <c r="AF429">
        <v>0</v>
      </c>
      <c r="AG429">
        <v>0</v>
      </c>
      <c r="AH429">
        <v>0</v>
      </c>
      <c r="AI429" t="s">
        <v>11634</v>
      </c>
      <c r="AL429" s="94">
        <v>118.8</v>
      </c>
      <c r="AM429" t="s">
        <v>11646</v>
      </c>
    </row>
    <row r="430" spans="1:39" x14ac:dyDescent="0.25">
      <c r="A430" t="s">
        <v>32</v>
      </c>
      <c r="B430">
        <v>33048</v>
      </c>
      <c r="C430" t="s">
        <v>879</v>
      </c>
      <c r="D430">
        <v>135</v>
      </c>
      <c r="E430">
        <v>45776</v>
      </c>
      <c r="F430" t="s">
        <v>880</v>
      </c>
      <c r="G430" t="s">
        <v>756</v>
      </c>
      <c r="K430">
        <v>0</v>
      </c>
      <c r="AE430" t="s">
        <v>32</v>
      </c>
      <c r="AF430">
        <v>0</v>
      </c>
      <c r="AG430">
        <v>0</v>
      </c>
      <c r="AH430">
        <v>0</v>
      </c>
      <c r="AI430" t="s">
        <v>11634</v>
      </c>
      <c r="AL430" s="94">
        <v>13.5</v>
      </c>
      <c r="AM430" t="s">
        <v>11646</v>
      </c>
    </row>
    <row r="431" spans="1:39" x14ac:dyDescent="0.25">
      <c r="A431" t="s">
        <v>32</v>
      </c>
      <c r="B431">
        <v>33049</v>
      </c>
      <c r="C431" t="s">
        <v>881</v>
      </c>
      <c r="D431">
        <v>6753</v>
      </c>
      <c r="E431">
        <v>45776</v>
      </c>
      <c r="F431" t="s">
        <v>882</v>
      </c>
      <c r="G431" t="s">
        <v>756</v>
      </c>
      <c r="K431">
        <v>0</v>
      </c>
      <c r="AE431" t="s">
        <v>32</v>
      </c>
      <c r="AF431">
        <v>0</v>
      </c>
      <c r="AG431">
        <v>0</v>
      </c>
      <c r="AH431">
        <v>0</v>
      </c>
      <c r="AI431" t="s">
        <v>11634</v>
      </c>
      <c r="AL431" s="94">
        <v>675.3</v>
      </c>
      <c r="AM431" t="s">
        <v>11646</v>
      </c>
    </row>
    <row r="432" spans="1:39" x14ac:dyDescent="0.25">
      <c r="A432" t="s">
        <v>32</v>
      </c>
      <c r="B432">
        <v>33050</v>
      </c>
      <c r="C432" t="s">
        <v>883</v>
      </c>
      <c r="D432">
        <v>576</v>
      </c>
      <c r="E432">
        <v>45776</v>
      </c>
      <c r="F432" t="s">
        <v>884</v>
      </c>
      <c r="G432" t="s">
        <v>756</v>
      </c>
      <c r="I432" t="s">
        <v>757</v>
      </c>
      <c r="J432">
        <v>45975</v>
      </c>
      <c r="K432">
        <v>0</v>
      </c>
      <c r="L432" t="s">
        <v>784</v>
      </c>
      <c r="M432">
        <v>0</v>
      </c>
      <c r="N432" t="s">
        <v>25</v>
      </c>
      <c r="O432" t="s">
        <v>784</v>
      </c>
      <c r="P432" t="s">
        <v>25</v>
      </c>
      <c r="Q432">
        <v>0</v>
      </c>
      <c r="X432" t="s">
        <v>25</v>
      </c>
      <c r="Y432" t="s">
        <v>25</v>
      </c>
      <c r="Z432" t="s">
        <v>25</v>
      </c>
      <c r="AE432" t="s">
        <v>32</v>
      </c>
      <c r="AF432">
        <v>0</v>
      </c>
      <c r="AG432">
        <v>0</v>
      </c>
      <c r="AH432">
        <v>9</v>
      </c>
      <c r="AI432" t="s">
        <v>11632</v>
      </c>
      <c r="AL432" s="94">
        <v>57.6</v>
      </c>
      <c r="AM432" t="s">
        <v>11646</v>
      </c>
    </row>
    <row r="433" spans="1:39" x14ac:dyDescent="0.25">
      <c r="A433" t="s">
        <v>32</v>
      </c>
      <c r="B433">
        <v>33051</v>
      </c>
      <c r="C433" t="s">
        <v>885</v>
      </c>
      <c r="D433">
        <v>7790</v>
      </c>
      <c r="E433">
        <v>45776</v>
      </c>
      <c r="F433" t="s">
        <v>886</v>
      </c>
      <c r="G433" t="s">
        <v>756</v>
      </c>
      <c r="K433">
        <v>0</v>
      </c>
      <c r="AE433" t="s">
        <v>32</v>
      </c>
      <c r="AF433">
        <v>0</v>
      </c>
      <c r="AG433">
        <v>0</v>
      </c>
      <c r="AH433">
        <v>0</v>
      </c>
      <c r="AI433" t="s">
        <v>11634</v>
      </c>
      <c r="AL433" s="94">
        <v>779</v>
      </c>
      <c r="AM433" t="s">
        <v>11646</v>
      </c>
    </row>
    <row r="434" spans="1:39" x14ac:dyDescent="0.25">
      <c r="A434" t="s">
        <v>32</v>
      </c>
      <c r="B434">
        <v>33052</v>
      </c>
      <c r="C434" t="s">
        <v>887</v>
      </c>
      <c r="D434">
        <v>675</v>
      </c>
      <c r="E434">
        <v>45776</v>
      </c>
      <c r="F434" t="s">
        <v>888</v>
      </c>
      <c r="G434" t="s">
        <v>756</v>
      </c>
      <c r="K434">
        <v>0</v>
      </c>
      <c r="AE434" t="s">
        <v>32</v>
      </c>
      <c r="AF434">
        <v>0</v>
      </c>
      <c r="AG434">
        <v>0</v>
      </c>
      <c r="AH434">
        <v>0</v>
      </c>
      <c r="AI434" t="s">
        <v>11634</v>
      </c>
      <c r="AL434" s="94">
        <v>67.5</v>
      </c>
      <c r="AM434" t="s">
        <v>11646</v>
      </c>
    </row>
    <row r="435" spans="1:39" x14ac:dyDescent="0.25">
      <c r="A435" t="s">
        <v>32</v>
      </c>
      <c r="B435">
        <v>33053</v>
      </c>
      <c r="C435" t="s">
        <v>889</v>
      </c>
      <c r="D435">
        <v>1160</v>
      </c>
      <c r="E435">
        <v>45776</v>
      </c>
      <c r="F435" t="s">
        <v>890</v>
      </c>
      <c r="G435" t="s">
        <v>756</v>
      </c>
      <c r="K435">
        <v>0</v>
      </c>
      <c r="AE435" t="s">
        <v>32</v>
      </c>
      <c r="AF435">
        <v>0</v>
      </c>
      <c r="AG435">
        <v>0</v>
      </c>
      <c r="AH435">
        <v>0</v>
      </c>
      <c r="AI435" t="s">
        <v>11634</v>
      </c>
      <c r="AL435" s="94">
        <v>116</v>
      </c>
      <c r="AM435" t="s">
        <v>11646</v>
      </c>
    </row>
    <row r="436" spans="1:39" x14ac:dyDescent="0.25">
      <c r="A436" t="s">
        <v>32</v>
      </c>
      <c r="B436">
        <v>33054</v>
      </c>
      <c r="C436" t="s">
        <v>891</v>
      </c>
      <c r="D436">
        <v>1875</v>
      </c>
      <c r="E436">
        <v>45776</v>
      </c>
      <c r="F436" t="s">
        <v>892</v>
      </c>
      <c r="G436" t="s">
        <v>756</v>
      </c>
      <c r="K436">
        <v>0</v>
      </c>
      <c r="AE436" t="s">
        <v>32</v>
      </c>
      <c r="AF436">
        <v>0</v>
      </c>
      <c r="AG436">
        <v>0</v>
      </c>
      <c r="AH436">
        <v>0</v>
      </c>
      <c r="AI436" t="s">
        <v>11634</v>
      </c>
      <c r="AL436" s="94">
        <v>187.5</v>
      </c>
      <c r="AM436" t="s">
        <v>11646</v>
      </c>
    </row>
    <row r="437" spans="1:39" x14ac:dyDescent="0.25">
      <c r="A437" t="s">
        <v>32</v>
      </c>
      <c r="B437">
        <v>33055</v>
      </c>
      <c r="C437" t="s">
        <v>893</v>
      </c>
      <c r="D437">
        <v>1693</v>
      </c>
      <c r="E437">
        <v>45776</v>
      </c>
      <c r="F437" t="s">
        <v>894</v>
      </c>
      <c r="G437" t="s">
        <v>756</v>
      </c>
      <c r="K437">
        <v>0</v>
      </c>
      <c r="AE437" t="s">
        <v>32</v>
      </c>
      <c r="AF437">
        <v>0</v>
      </c>
      <c r="AG437">
        <v>0</v>
      </c>
      <c r="AH437">
        <v>0</v>
      </c>
      <c r="AI437" t="s">
        <v>11634</v>
      </c>
      <c r="AL437" s="94">
        <v>169.3</v>
      </c>
      <c r="AM437" t="s">
        <v>11646</v>
      </c>
    </row>
    <row r="438" spans="1:39" x14ac:dyDescent="0.25">
      <c r="A438" t="s">
        <v>32</v>
      </c>
      <c r="B438">
        <v>33056</v>
      </c>
      <c r="C438" t="s">
        <v>895</v>
      </c>
      <c r="D438">
        <v>5552</v>
      </c>
      <c r="E438">
        <v>45776</v>
      </c>
      <c r="F438" t="s">
        <v>896</v>
      </c>
      <c r="G438" t="s">
        <v>756</v>
      </c>
      <c r="K438">
        <v>0</v>
      </c>
      <c r="AE438" t="s">
        <v>32</v>
      </c>
      <c r="AF438">
        <v>0</v>
      </c>
      <c r="AG438">
        <v>0</v>
      </c>
      <c r="AH438">
        <v>0</v>
      </c>
      <c r="AI438" t="s">
        <v>11634</v>
      </c>
      <c r="AL438" s="94">
        <v>555.20000000000005</v>
      </c>
      <c r="AM438" t="s">
        <v>11646</v>
      </c>
    </row>
    <row r="439" spans="1:39" x14ac:dyDescent="0.25">
      <c r="A439" t="s">
        <v>32</v>
      </c>
      <c r="B439">
        <v>33057</v>
      </c>
      <c r="C439" t="s">
        <v>897</v>
      </c>
      <c r="D439">
        <v>1852</v>
      </c>
      <c r="E439">
        <v>45776</v>
      </c>
      <c r="F439" t="s">
        <v>898</v>
      </c>
      <c r="G439" t="s">
        <v>756</v>
      </c>
      <c r="K439">
        <v>0</v>
      </c>
      <c r="AE439" t="s">
        <v>32</v>
      </c>
      <c r="AF439">
        <v>0</v>
      </c>
      <c r="AG439">
        <v>0</v>
      </c>
      <c r="AH439">
        <v>0</v>
      </c>
      <c r="AI439" t="s">
        <v>11634</v>
      </c>
      <c r="AL439" s="94">
        <v>185.2</v>
      </c>
      <c r="AM439" t="s">
        <v>11646</v>
      </c>
    </row>
    <row r="440" spans="1:39" x14ac:dyDescent="0.25">
      <c r="A440" t="s">
        <v>32</v>
      </c>
      <c r="B440">
        <v>33058</v>
      </c>
      <c r="C440" t="s">
        <v>899</v>
      </c>
      <c r="D440">
        <v>1712</v>
      </c>
      <c r="E440">
        <v>45776</v>
      </c>
      <c r="F440" t="s">
        <v>900</v>
      </c>
      <c r="G440" t="s">
        <v>756</v>
      </c>
      <c r="I440" t="s">
        <v>901</v>
      </c>
      <c r="K440">
        <v>0</v>
      </c>
      <c r="AE440" t="s">
        <v>32</v>
      </c>
      <c r="AF440">
        <v>0</v>
      </c>
      <c r="AG440">
        <v>0</v>
      </c>
      <c r="AH440">
        <v>0</v>
      </c>
      <c r="AI440" t="s">
        <v>11634</v>
      </c>
      <c r="AL440" s="94">
        <v>171.2</v>
      </c>
      <c r="AM440" t="s">
        <v>11646</v>
      </c>
    </row>
    <row r="441" spans="1:39" x14ac:dyDescent="0.25">
      <c r="A441" t="s">
        <v>32</v>
      </c>
      <c r="B441">
        <v>33059</v>
      </c>
      <c r="C441" t="s">
        <v>902</v>
      </c>
      <c r="D441">
        <v>4799</v>
      </c>
      <c r="E441">
        <v>45776</v>
      </c>
      <c r="F441" t="s">
        <v>903</v>
      </c>
      <c r="G441" t="s">
        <v>756</v>
      </c>
      <c r="K441">
        <v>0</v>
      </c>
      <c r="AE441" t="s">
        <v>32</v>
      </c>
      <c r="AF441">
        <v>0</v>
      </c>
      <c r="AG441">
        <v>0</v>
      </c>
      <c r="AH441">
        <v>0</v>
      </c>
      <c r="AI441" t="s">
        <v>11634</v>
      </c>
      <c r="AL441" s="94">
        <v>479.9</v>
      </c>
      <c r="AM441" t="s">
        <v>11646</v>
      </c>
    </row>
    <row r="442" spans="1:39" x14ac:dyDescent="0.25">
      <c r="A442" t="s">
        <v>32</v>
      </c>
      <c r="B442">
        <v>33061</v>
      </c>
      <c r="C442" t="s">
        <v>904</v>
      </c>
      <c r="D442">
        <v>336</v>
      </c>
      <c r="E442">
        <v>45776</v>
      </c>
      <c r="F442" t="s">
        <v>905</v>
      </c>
      <c r="G442" t="s">
        <v>756</v>
      </c>
      <c r="K442">
        <v>0</v>
      </c>
      <c r="AE442" t="s">
        <v>32</v>
      </c>
      <c r="AF442">
        <v>0</v>
      </c>
      <c r="AG442">
        <v>0</v>
      </c>
      <c r="AH442">
        <v>0</v>
      </c>
      <c r="AI442" t="s">
        <v>11634</v>
      </c>
      <c r="AL442" s="94">
        <v>33.6</v>
      </c>
      <c r="AM442" t="s">
        <v>11646</v>
      </c>
    </row>
    <row r="443" spans="1:39" x14ac:dyDescent="0.25">
      <c r="A443" t="s">
        <v>32</v>
      </c>
      <c r="B443">
        <v>33060</v>
      </c>
      <c r="C443" t="s">
        <v>906</v>
      </c>
      <c r="D443">
        <v>15405</v>
      </c>
      <c r="E443">
        <v>45776</v>
      </c>
      <c r="F443" t="s">
        <v>907</v>
      </c>
      <c r="G443" t="s">
        <v>756</v>
      </c>
      <c r="K443">
        <v>0</v>
      </c>
      <c r="AE443" t="s">
        <v>32</v>
      </c>
      <c r="AF443">
        <v>0</v>
      </c>
      <c r="AG443">
        <v>0</v>
      </c>
      <c r="AH443">
        <v>0</v>
      </c>
      <c r="AI443" t="s">
        <v>11634</v>
      </c>
      <c r="AL443" s="94">
        <v>1540.5</v>
      </c>
      <c r="AM443" t="s">
        <v>11646</v>
      </c>
    </row>
    <row r="444" spans="1:39" x14ac:dyDescent="0.25">
      <c r="A444" t="s">
        <v>32</v>
      </c>
      <c r="B444">
        <v>33063</v>
      </c>
      <c r="C444" t="s">
        <v>908</v>
      </c>
      <c r="D444">
        <v>400</v>
      </c>
      <c r="E444">
        <v>45776</v>
      </c>
      <c r="F444" t="s">
        <v>909</v>
      </c>
      <c r="G444" t="s">
        <v>756</v>
      </c>
      <c r="K444">
        <v>0</v>
      </c>
      <c r="AE444" t="s">
        <v>32</v>
      </c>
      <c r="AF444">
        <v>0</v>
      </c>
      <c r="AG444">
        <v>0</v>
      </c>
      <c r="AH444">
        <v>0</v>
      </c>
      <c r="AI444" t="s">
        <v>11634</v>
      </c>
      <c r="AL444" s="94">
        <v>40</v>
      </c>
      <c r="AM444" t="s">
        <v>11646</v>
      </c>
    </row>
    <row r="445" spans="1:39" x14ac:dyDescent="0.25">
      <c r="A445" t="s">
        <v>32</v>
      </c>
      <c r="B445">
        <v>33062</v>
      </c>
      <c r="C445" t="s">
        <v>910</v>
      </c>
      <c r="D445">
        <v>425</v>
      </c>
      <c r="E445">
        <v>45776</v>
      </c>
      <c r="F445" t="s">
        <v>911</v>
      </c>
      <c r="G445" t="s">
        <v>756</v>
      </c>
      <c r="K445">
        <v>0</v>
      </c>
      <c r="AE445" t="s">
        <v>32</v>
      </c>
      <c r="AF445">
        <v>0</v>
      </c>
      <c r="AG445">
        <v>0</v>
      </c>
      <c r="AH445">
        <v>0</v>
      </c>
      <c r="AI445" t="s">
        <v>11634</v>
      </c>
      <c r="AL445" s="94">
        <v>42.5</v>
      </c>
      <c r="AM445" t="s">
        <v>11646</v>
      </c>
    </row>
    <row r="446" spans="1:39" x14ac:dyDescent="0.25">
      <c r="A446" t="s">
        <v>32</v>
      </c>
      <c r="B446">
        <v>33064</v>
      </c>
      <c r="C446" t="s">
        <v>912</v>
      </c>
      <c r="D446">
        <v>289</v>
      </c>
      <c r="E446">
        <v>45776</v>
      </c>
      <c r="F446" t="s">
        <v>913</v>
      </c>
      <c r="G446" t="s">
        <v>756</v>
      </c>
      <c r="K446">
        <v>0</v>
      </c>
      <c r="AE446" t="s">
        <v>32</v>
      </c>
      <c r="AF446">
        <v>0</v>
      </c>
      <c r="AG446">
        <v>0</v>
      </c>
      <c r="AH446">
        <v>0</v>
      </c>
      <c r="AI446" t="s">
        <v>11634</v>
      </c>
      <c r="AL446" s="94">
        <v>28.9</v>
      </c>
      <c r="AM446" t="s">
        <v>11646</v>
      </c>
    </row>
    <row r="447" spans="1:39" x14ac:dyDescent="0.25">
      <c r="A447" t="s">
        <v>32</v>
      </c>
      <c r="B447">
        <v>33065</v>
      </c>
      <c r="C447" t="s">
        <v>914</v>
      </c>
      <c r="D447">
        <v>1265</v>
      </c>
      <c r="E447">
        <v>45776</v>
      </c>
      <c r="F447" t="s">
        <v>915</v>
      </c>
      <c r="G447" t="s">
        <v>756</v>
      </c>
      <c r="K447">
        <v>0</v>
      </c>
      <c r="AE447" t="s">
        <v>32</v>
      </c>
      <c r="AF447">
        <v>0</v>
      </c>
      <c r="AG447">
        <v>0</v>
      </c>
      <c r="AH447">
        <v>0</v>
      </c>
      <c r="AI447" t="s">
        <v>11634</v>
      </c>
      <c r="AL447" s="94">
        <v>126.5</v>
      </c>
      <c r="AM447" t="s">
        <v>11646</v>
      </c>
    </row>
    <row r="448" spans="1:39" x14ac:dyDescent="0.25">
      <c r="A448" t="s">
        <v>32</v>
      </c>
      <c r="B448">
        <v>33066</v>
      </c>
      <c r="C448" t="s">
        <v>916</v>
      </c>
      <c r="D448">
        <v>52593</v>
      </c>
      <c r="E448">
        <v>45776</v>
      </c>
      <c r="G448" t="s">
        <v>756</v>
      </c>
      <c r="I448" t="s">
        <v>917</v>
      </c>
      <c r="K448">
        <v>1200</v>
      </c>
      <c r="L448" t="s">
        <v>918</v>
      </c>
      <c r="M448">
        <v>0.4</v>
      </c>
      <c r="N448" t="s">
        <v>25</v>
      </c>
      <c r="O448" t="s">
        <v>784</v>
      </c>
      <c r="P448" t="s">
        <v>25</v>
      </c>
      <c r="R448">
        <v>10000</v>
      </c>
      <c r="S448">
        <v>374659.34</v>
      </c>
      <c r="T448">
        <v>89</v>
      </c>
      <c r="U448">
        <v>25</v>
      </c>
      <c r="V448">
        <v>0</v>
      </c>
      <c r="W448">
        <v>0</v>
      </c>
      <c r="X448" t="s">
        <v>919</v>
      </c>
      <c r="Y448" t="s">
        <v>919</v>
      </c>
      <c r="Z448" t="s">
        <v>919</v>
      </c>
      <c r="AE448" t="s">
        <v>32</v>
      </c>
      <c r="AF448">
        <v>0.4</v>
      </c>
      <c r="AG448">
        <v>480</v>
      </c>
      <c r="AH448">
        <v>15</v>
      </c>
      <c r="AI448" t="s">
        <v>11632</v>
      </c>
      <c r="AJ448">
        <v>0.19013937215979312</v>
      </c>
      <c r="AK448">
        <v>7.1237491681402476</v>
      </c>
      <c r="AL448" s="94">
        <v>5259.3</v>
      </c>
      <c r="AM448" t="s">
        <v>11647</v>
      </c>
    </row>
    <row r="449" spans="1:39" x14ac:dyDescent="0.25">
      <c r="A449" t="s">
        <v>32</v>
      </c>
      <c r="B449">
        <v>33067</v>
      </c>
      <c r="C449" t="s">
        <v>920</v>
      </c>
      <c r="D449">
        <v>845</v>
      </c>
      <c r="E449">
        <v>45776</v>
      </c>
      <c r="F449" t="s">
        <v>921</v>
      </c>
      <c r="G449" t="s">
        <v>756</v>
      </c>
      <c r="K449">
        <v>0</v>
      </c>
      <c r="AE449" t="s">
        <v>32</v>
      </c>
      <c r="AF449">
        <v>0</v>
      </c>
      <c r="AG449">
        <v>0</v>
      </c>
      <c r="AH449">
        <v>0</v>
      </c>
      <c r="AI449" t="s">
        <v>11634</v>
      </c>
      <c r="AL449" s="94">
        <v>84.5</v>
      </c>
      <c r="AM449" t="s">
        <v>11646</v>
      </c>
    </row>
    <row r="450" spans="1:39" x14ac:dyDescent="0.25">
      <c r="A450" t="s">
        <v>32</v>
      </c>
      <c r="B450">
        <v>33068</v>
      </c>
      <c r="C450" t="s">
        <v>922</v>
      </c>
      <c r="D450">
        <v>1065</v>
      </c>
      <c r="E450">
        <v>45776</v>
      </c>
      <c r="F450" t="s">
        <v>923</v>
      </c>
      <c r="G450" t="s">
        <v>756</v>
      </c>
      <c r="K450">
        <v>0</v>
      </c>
      <c r="AE450" t="s">
        <v>32</v>
      </c>
      <c r="AF450">
        <v>0</v>
      </c>
      <c r="AG450">
        <v>0</v>
      </c>
      <c r="AH450">
        <v>0</v>
      </c>
      <c r="AI450" t="s">
        <v>11634</v>
      </c>
      <c r="AL450" s="94">
        <v>106.5</v>
      </c>
      <c r="AM450" t="s">
        <v>11646</v>
      </c>
    </row>
    <row r="451" spans="1:39" x14ac:dyDescent="0.25">
      <c r="A451" t="s">
        <v>32</v>
      </c>
      <c r="B451">
        <v>33069</v>
      </c>
      <c r="C451" t="s">
        <v>924</v>
      </c>
      <c r="D451">
        <v>3807</v>
      </c>
      <c r="E451">
        <v>45776</v>
      </c>
      <c r="F451" t="s">
        <v>925</v>
      </c>
      <c r="G451" t="s">
        <v>756</v>
      </c>
      <c r="K451">
        <v>0</v>
      </c>
      <c r="AE451" t="s">
        <v>32</v>
      </c>
      <c r="AF451">
        <v>0</v>
      </c>
      <c r="AG451">
        <v>0</v>
      </c>
      <c r="AH451">
        <v>0</v>
      </c>
      <c r="AI451" t="s">
        <v>11634</v>
      </c>
      <c r="AL451" s="94">
        <v>380.7</v>
      </c>
      <c r="AM451" t="s">
        <v>11646</v>
      </c>
    </row>
    <row r="452" spans="1:39" x14ac:dyDescent="0.25">
      <c r="A452" t="s">
        <v>32</v>
      </c>
      <c r="B452">
        <v>33070</v>
      </c>
      <c r="C452" t="s">
        <v>926</v>
      </c>
      <c r="D452">
        <v>3579</v>
      </c>
      <c r="E452">
        <v>45776</v>
      </c>
      <c r="F452" t="s">
        <v>927</v>
      </c>
      <c r="G452" t="s">
        <v>756</v>
      </c>
      <c r="K452">
        <v>0</v>
      </c>
      <c r="AE452" t="s">
        <v>32</v>
      </c>
      <c r="AF452">
        <v>0</v>
      </c>
      <c r="AG452">
        <v>0</v>
      </c>
      <c r="AH452">
        <v>0</v>
      </c>
      <c r="AI452" t="s">
        <v>11634</v>
      </c>
      <c r="AL452" s="94">
        <v>357.9</v>
      </c>
      <c r="AM452" t="s">
        <v>11646</v>
      </c>
    </row>
    <row r="453" spans="1:39" x14ac:dyDescent="0.25">
      <c r="A453" t="s">
        <v>32</v>
      </c>
      <c r="B453">
        <v>33071</v>
      </c>
      <c r="C453" t="s">
        <v>928</v>
      </c>
      <c r="D453">
        <v>558</v>
      </c>
      <c r="E453">
        <v>45776</v>
      </c>
      <c r="F453" t="s">
        <v>929</v>
      </c>
      <c r="G453" t="s">
        <v>756</v>
      </c>
      <c r="K453">
        <v>0</v>
      </c>
      <c r="AE453" t="s">
        <v>32</v>
      </c>
      <c r="AF453">
        <v>0</v>
      </c>
      <c r="AG453">
        <v>0</v>
      </c>
      <c r="AH453">
        <v>0</v>
      </c>
      <c r="AI453" t="s">
        <v>11634</v>
      </c>
      <c r="AL453" s="94">
        <v>55.8</v>
      </c>
      <c r="AM453" t="s">
        <v>11646</v>
      </c>
    </row>
    <row r="454" spans="1:39" x14ac:dyDescent="0.25">
      <c r="A454" t="s">
        <v>32</v>
      </c>
      <c r="B454">
        <v>33072</v>
      </c>
      <c r="C454" t="s">
        <v>930</v>
      </c>
      <c r="D454">
        <v>1539</v>
      </c>
      <c r="E454">
        <v>45776</v>
      </c>
      <c r="F454" t="s">
        <v>931</v>
      </c>
      <c r="G454" t="s">
        <v>756</v>
      </c>
      <c r="K454">
        <v>0</v>
      </c>
      <c r="AE454" t="s">
        <v>32</v>
      </c>
      <c r="AF454">
        <v>0</v>
      </c>
      <c r="AG454">
        <v>0</v>
      </c>
      <c r="AH454">
        <v>0</v>
      </c>
      <c r="AI454" t="s">
        <v>11634</v>
      </c>
      <c r="AL454" s="94">
        <v>153.9</v>
      </c>
      <c r="AM454" t="s">
        <v>11646</v>
      </c>
    </row>
    <row r="455" spans="1:39" x14ac:dyDescent="0.25">
      <c r="A455" t="s">
        <v>32</v>
      </c>
      <c r="B455">
        <v>33073</v>
      </c>
      <c r="C455" t="s">
        <v>932</v>
      </c>
      <c r="D455">
        <v>8769</v>
      </c>
      <c r="E455">
        <v>45776</v>
      </c>
      <c r="F455" t="s">
        <v>933</v>
      </c>
      <c r="G455" t="s">
        <v>756</v>
      </c>
      <c r="K455">
        <v>0</v>
      </c>
      <c r="AE455" t="s">
        <v>32</v>
      </c>
      <c r="AF455">
        <v>0</v>
      </c>
      <c r="AG455">
        <v>0</v>
      </c>
      <c r="AH455">
        <v>0</v>
      </c>
      <c r="AI455" t="s">
        <v>11634</v>
      </c>
      <c r="AL455" s="94">
        <v>876.9</v>
      </c>
      <c r="AM455" t="s">
        <v>11646</v>
      </c>
    </row>
    <row r="456" spans="1:39" x14ac:dyDescent="0.25">
      <c r="A456" t="s">
        <v>32</v>
      </c>
      <c r="B456">
        <v>33034</v>
      </c>
      <c r="C456" t="s">
        <v>934</v>
      </c>
      <c r="D456">
        <v>10895</v>
      </c>
      <c r="E456">
        <v>45776</v>
      </c>
      <c r="F456" t="s">
        <v>935</v>
      </c>
      <c r="G456" t="s">
        <v>756</v>
      </c>
      <c r="K456">
        <v>0</v>
      </c>
      <c r="AE456" t="s">
        <v>32</v>
      </c>
      <c r="AF456">
        <v>0</v>
      </c>
      <c r="AG456">
        <v>0</v>
      </c>
      <c r="AH456">
        <v>0</v>
      </c>
      <c r="AI456" t="s">
        <v>11634</v>
      </c>
      <c r="AL456" s="94">
        <v>1089.5</v>
      </c>
      <c r="AM456" t="s">
        <v>11646</v>
      </c>
    </row>
    <row r="457" spans="1:39" x14ac:dyDescent="0.25">
      <c r="A457" t="s">
        <v>32</v>
      </c>
      <c r="B457">
        <v>33074</v>
      </c>
      <c r="C457" t="s">
        <v>936</v>
      </c>
      <c r="D457">
        <v>3930</v>
      </c>
      <c r="E457">
        <v>45776</v>
      </c>
      <c r="F457" t="s">
        <v>937</v>
      </c>
      <c r="G457" t="s">
        <v>756</v>
      </c>
      <c r="K457">
        <v>0</v>
      </c>
      <c r="AE457" t="s">
        <v>32</v>
      </c>
      <c r="AF457">
        <v>0</v>
      </c>
      <c r="AG457">
        <v>0</v>
      </c>
      <c r="AH457">
        <v>0</v>
      </c>
      <c r="AI457" t="s">
        <v>11634</v>
      </c>
      <c r="AL457" s="94">
        <v>393</v>
      </c>
      <c r="AM457" t="s">
        <v>11646</v>
      </c>
    </row>
    <row r="458" spans="1:39" x14ac:dyDescent="0.25">
      <c r="A458" t="s">
        <v>32</v>
      </c>
      <c r="B458">
        <v>33075</v>
      </c>
      <c r="C458" t="s">
        <v>938</v>
      </c>
      <c r="D458">
        <v>248</v>
      </c>
      <c r="E458">
        <v>45776</v>
      </c>
      <c r="F458" t="s">
        <v>939</v>
      </c>
      <c r="G458" t="s">
        <v>756</v>
      </c>
      <c r="I458" t="s">
        <v>940</v>
      </c>
      <c r="K458">
        <v>0</v>
      </c>
      <c r="AE458" t="s">
        <v>32</v>
      </c>
      <c r="AF458">
        <v>0</v>
      </c>
      <c r="AG458">
        <v>0</v>
      </c>
      <c r="AH458">
        <v>0</v>
      </c>
      <c r="AI458" t="s">
        <v>11634</v>
      </c>
      <c r="AL458" s="94">
        <v>24.8</v>
      </c>
      <c r="AM458" t="s">
        <v>11646</v>
      </c>
    </row>
    <row r="459" spans="1:39" x14ac:dyDescent="0.25">
      <c r="A459" t="s">
        <v>32</v>
      </c>
      <c r="B459">
        <v>33076</v>
      </c>
      <c r="C459" t="s">
        <v>941</v>
      </c>
      <c r="D459">
        <v>15342</v>
      </c>
      <c r="E459">
        <v>45776</v>
      </c>
      <c r="F459" t="s">
        <v>942</v>
      </c>
      <c r="G459" t="s">
        <v>756</v>
      </c>
      <c r="K459">
        <v>0</v>
      </c>
      <c r="AE459" t="s">
        <v>32</v>
      </c>
      <c r="AF459">
        <v>0</v>
      </c>
      <c r="AG459">
        <v>0</v>
      </c>
      <c r="AH459">
        <v>0</v>
      </c>
      <c r="AI459" t="s">
        <v>11634</v>
      </c>
      <c r="AL459" s="94">
        <v>1534.2</v>
      </c>
      <c r="AM459" t="s">
        <v>11646</v>
      </c>
    </row>
    <row r="460" spans="1:39" x14ac:dyDescent="0.25">
      <c r="A460" t="s">
        <v>32</v>
      </c>
      <c r="B460">
        <v>33077</v>
      </c>
      <c r="C460" t="s">
        <v>943</v>
      </c>
      <c r="D460">
        <v>1064</v>
      </c>
      <c r="E460">
        <v>45776</v>
      </c>
      <c r="F460" t="s">
        <v>944</v>
      </c>
      <c r="G460" t="s">
        <v>756</v>
      </c>
      <c r="K460">
        <v>0</v>
      </c>
      <c r="AE460" t="s">
        <v>32</v>
      </c>
      <c r="AF460">
        <v>0</v>
      </c>
      <c r="AG460">
        <v>0</v>
      </c>
      <c r="AH460">
        <v>0</v>
      </c>
      <c r="AI460" t="s">
        <v>11634</v>
      </c>
      <c r="AL460" s="94">
        <v>106.4</v>
      </c>
      <c r="AM460" t="s">
        <v>11646</v>
      </c>
    </row>
    <row r="461" spans="1:39" x14ac:dyDescent="0.25">
      <c r="A461" t="s">
        <v>32</v>
      </c>
      <c r="B461">
        <v>33078</v>
      </c>
      <c r="C461" t="s">
        <v>945</v>
      </c>
      <c r="D461">
        <v>136</v>
      </c>
      <c r="E461">
        <v>45776</v>
      </c>
      <c r="F461" t="s">
        <v>946</v>
      </c>
      <c r="G461" t="s">
        <v>756</v>
      </c>
      <c r="K461">
        <v>0</v>
      </c>
      <c r="AE461" t="s">
        <v>32</v>
      </c>
      <c r="AF461">
        <v>0</v>
      </c>
      <c r="AG461">
        <v>0</v>
      </c>
      <c r="AH461">
        <v>0</v>
      </c>
      <c r="AI461" t="s">
        <v>11634</v>
      </c>
      <c r="AL461" s="94">
        <v>13.6</v>
      </c>
      <c r="AM461" t="s">
        <v>11646</v>
      </c>
    </row>
    <row r="462" spans="1:39" x14ac:dyDescent="0.25">
      <c r="A462" t="s">
        <v>33</v>
      </c>
      <c r="B462">
        <v>5001</v>
      </c>
      <c r="C462" t="s">
        <v>947</v>
      </c>
      <c r="D462">
        <v>208</v>
      </c>
      <c r="E462">
        <v>45779</v>
      </c>
      <c r="G462" t="s">
        <v>633</v>
      </c>
      <c r="K462">
        <v>0</v>
      </c>
      <c r="AE462" t="s">
        <v>233</v>
      </c>
      <c r="AF462">
        <v>0</v>
      </c>
      <c r="AG462">
        <v>0</v>
      </c>
      <c r="AH462">
        <v>0</v>
      </c>
      <c r="AI462" t="s">
        <v>11634</v>
      </c>
      <c r="AL462" s="94">
        <v>20.8</v>
      </c>
      <c r="AM462" t="s">
        <v>11646</v>
      </c>
    </row>
    <row r="463" spans="1:39" x14ac:dyDescent="0.25">
      <c r="A463" t="s">
        <v>33</v>
      </c>
      <c r="B463">
        <v>5002</v>
      </c>
      <c r="C463" t="s">
        <v>948</v>
      </c>
      <c r="D463">
        <v>2796</v>
      </c>
      <c r="E463">
        <v>45779</v>
      </c>
      <c r="G463" t="s">
        <v>633</v>
      </c>
      <c r="K463">
        <v>0</v>
      </c>
      <c r="AE463" t="s">
        <v>233</v>
      </c>
      <c r="AF463">
        <v>0</v>
      </c>
      <c r="AG463">
        <v>0</v>
      </c>
      <c r="AH463">
        <v>0</v>
      </c>
      <c r="AI463" t="s">
        <v>11634</v>
      </c>
      <c r="AL463" s="94">
        <v>279.60000000000002</v>
      </c>
      <c r="AM463" t="s">
        <v>11646</v>
      </c>
    </row>
    <row r="464" spans="1:39" x14ac:dyDescent="0.25">
      <c r="A464" t="s">
        <v>33</v>
      </c>
      <c r="B464">
        <v>5005</v>
      </c>
      <c r="C464" t="s">
        <v>949</v>
      </c>
      <c r="D464">
        <v>175</v>
      </c>
      <c r="E464">
        <v>45779</v>
      </c>
      <c r="G464" t="s">
        <v>633</v>
      </c>
      <c r="K464">
        <v>0</v>
      </c>
      <c r="AE464" t="s">
        <v>233</v>
      </c>
      <c r="AF464">
        <v>0</v>
      </c>
      <c r="AG464">
        <v>0</v>
      </c>
      <c r="AH464">
        <v>0</v>
      </c>
      <c r="AI464" t="s">
        <v>11634</v>
      </c>
      <c r="AL464" s="94">
        <v>17.5</v>
      </c>
      <c r="AM464" t="s">
        <v>11646</v>
      </c>
    </row>
    <row r="465" spans="1:39" x14ac:dyDescent="0.25">
      <c r="A465" t="s">
        <v>33</v>
      </c>
      <c r="B465">
        <v>5007</v>
      </c>
      <c r="C465" t="s">
        <v>950</v>
      </c>
      <c r="D465">
        <v>102</v>
      </c>
      <c r="E465">
        <v>45779</v>
      </c>
      <c r="G465" t="s">
        <v>633</v>
      </c>
      <c r="K465">
        <v>0</v>
      </c>
      <c r="AE465" t="s">
        <v>233</v>
      </c>
      <c r="AF465">
        <v>0</v>
      </c>
      <c r="AG465">
        <v>0</v>
      </c>
      <c r="AH465">
        <v>0</v>
      </c>
      <c r="AI465" t="s">
        <v>11634</v>
      </c>
      <c r="AL465" s="94">
        <v>10.199999999999999</v>
      </c>
      <c r="AM465" t="s">
        <v>11646</v>
      </c>
    </row>
    <row r="466" spans="1:39" x14ac:dyDescent="0.25">
      <c r="A466" t="s">
        <v>33</v>
      </c>
      <c r="B466">
        <v>5008</v>
      </c>
      <c r="C466" t="s">
        <v>951</v>
      </c>
      <c r="D466">
        <v>203</v>
      </c>
      <c r="E466">
        <v>45779</v>
      </c>
      <c r="G466" t="s">
        <v>633</v>
      </c>
      <c r="K466">
        <v>0</v>
      </c>
      <c r="AE466" t="s">
        <v>233</v>
      </c>
      <c r="AF466">
        <v>0</v>
      </c>
      <c r="AG466">
        <v>0</v>
      </c>
      <c r="AH466">
        <v>0</v>
      </c>
      <c r="AI466" t="s">
        <v>11634</v>
      </c>
      <c r="AL466" s="94">
        <v>20.3</v>
      </c>
      <c r="AM466" t="s">
        <v>11646</v>
      </c>
    </row>
    <row r="467" spans="1:39" x14ac:dyDescent="0.25">
      <c r="A467" t="s">
        <v>33</v>
      </c>
      <c r="B467">
        <v>5010</v>
      </c>
      <c r="C467" t="s">
        <v>952</v>
      </c>
      <c r="D467">
        <v>143</v>
      </c>
      <c r="E467">
        <v>45779</v>
      </c>
      <c r="G467" t="s">
        <v>633</v>
      </c>
      <c r="K467">
        <v>0</v>
      </c>
      <c r="AE467" t="s">
        <v>233</v>
      </c>
      <c r="AF467">
        <v>0</v>
      </c>
      <c r="AG467">
        <v>0</v>
      </c>
      <c r="AH467">
        <v>0</v>
      </c>
      <c r="AI467" t="s">
        <v>11634</v>
      </c>
      <c r="AL467" s="94">
        <v>14.3</v>
      </c>
      <c r="AM467" t="s">
        <v>11646</v>
      </c>
    </row>
    <row r="468" spans="1:39" x14ac:dyDescent="0.25">
      <c r="A468" t="s">
        <v>33</v>
      </c>
      <c r="B468">
        <v>5012</v>
      </c>
      <c r="C468" t="s">
        <v>953</v>
      </c>
      <c r="D468">
        <v>133</v>
      </c>
      <c r="E468">
        <v>45779</v>
      </c>
      <c r="G468" t="s">
        <v>633</v>
      </c>
      <c r="K468">
        <v>0</v>
      </c>
      <c r="AE468" t="s">
        <v>233</v>
      </c>
      <c r="AF468">
        <v>0</v>
      </c>
      <c r="AG468">
        <v>0</v>
      </c>
      <c r="AH468">
        <v>0</v>
      </c>
      <c r="AI468" t="s">
        <v>11634</v>
      </c>
      <c r="AL468" s="94">
        <v>13.3</v>
      </c>
      <c r="AM468" t="s">
        <v>11646</v>
      </c>
    </row>
    <row r="469" spans="1:39" x14ac:dyDescent="0.25">
      <c r="A469" t="s">
        <v>33</v>
      </c>
      <c r="B469">
        <v>5013</v>
      </c>
      <c r="C469" t="s">
        <v>954</v>
      </c>
      <c r="D469">
        <v>978</v>
      </c>
      <c r="E469">
        <v>45779</v>
      </c>
      <c r="G469" t="s">
        <v>633</v>
      </c>
      <c r="K469">
        <v>0</v>
      </c>
      <c r="AE469" t="s">
        <v>233</v>
      </c>
      <c r="AF469">
        <v>0</v>
      </c>
      <c r="AG469">
        <v>0</v>
      </c>
      <c r="AH469">
        <v>0</v>
      </c>
      <c r="AI469" t="s">
        <v>11634</v>
      </c>
      <c r="AL469" s="94">
        <v>97.8</v>
      </c>
      <c r="AM469" t="s">
        <v>11646</v>
      </c>
    </row>
    <row r="470" spans="1:39" x14ac:dyDescent="0.25">
      <c r="A470" t="s">
        <v>33</v>
      </c>
      <c r="B470">
        <v>5014</v>
      </c>
      <c r="C470" t="s">
        <v>955</v>
      </c>
      <c r="D470">
        <v>6438</v>
      </c>
      <c r="E470">
        <v>45779</v>
      </c>
      <c r="G470" t="s">
        <v>633</v>
      </c>
      <c r="K470">
        <v>0</v>
      </c>
      <c r="AE470" t="s">
        <v>233</v>
      </c>
      <c r="AF470">
        <v>0</v>
      </c>
      <c r="AG470">
        <v>0</v>
      </c>
      <c r="AH470">
        <v>0</v>
      </c>
      <c r="AI470" t="s">
        <v>11634</v>
      </c>
      <c r="AL470" s="94">
        <v>643.79999999999995</v>
      </c>
      <c r="AM470" t="s">
        <v>11646</v>
      </c>
    </row>
    <row r="471" spans="1:39" x14ac:dyDescent="0.25">
      <c r="A471" t="s">
        <v>33</v>
      </c>
      <c r="B471">
        <v>5015</v>
      </c>
      <c r="C471" t="s">
        <v>956</v>
      </c>
      <c r="D471">
        <v>58</v>
      </c>
      <c r="E471">
        <v>45779</v>
      </c>
      <c r="G471" t="s">
        <v>633</v>
      </c>
      <c r="H471" t="s">
        <v>957</v>
      </c>
      <c r="K471">
        <v>0</v>
      </c>
      <c r="M471">
        <v>0</v>
      </c>
      <c r="N471" t="s">
        <v>25</v>
      </c>
      <c r="P471" t="s">
        <v>25</v>
      </c>
      <c r="Q471">
        <v>0</v>
      </c>
      <c r="R471">
        <v>0</v>
      </c>
      <c r="S471">
        <v>0</v>
      </c>
      <c r="T471">
        <v>0</v>
      </c>
      <c r="U471">
        <v>0</v>
      </c>
      <c r="V471">
        <v>0</v>
      </c>
      <c r="W471">
        <v>0</v>
      </c>
      <c r="X471" t="s">
        <v>25</v>
      </c>
      <c r="Y471" t="s">
        <v>958</v>
      </c>
      <c r="Z471" t="s">
        <v>25</v>
      </c>
      <c r="AE471" t="s">
        <v>233</v>
      </c>
      <c r="AF471">
        <v>0</v>
      </c>
      <c r="AG471">
        <v>0</v>
      </c>
      <c r="AH471">
        <v>14</v>
      </c>
      <c r="AI471" t="s">
        <v>11632</v>
      </c>
      <c r="AJ471">
        <v>0</v>
      </c>
      <c r="AK471">
        <v>0</v>
      </c>
      <c r="AL471" s="94">
        <v>5.8</v>
      </c>
      <c r="AM471" t="s">
        <v>11646</v>
      </c>
    </row>
    <row r="472" spans="1:39" x14ac:dyDescent="0.25">
      <c r="A472" t="s">
        <v>33</v>
      </c>
      <c r="B472">
        <v>5016</v>
      </c>
      <c r="C472" t="s">
        <v>959</v>
      </c>
      <c r="D472">
        <v>7830</v>
      </c>
      <c r="E472">
        <v>45779</v>
      </c>
      <c r="G472" t="s">
        <v>633</v>
      </c>
      <c r="H472" t="s">
        <v>960</v>
      </c>
      <c r="K472">
        <v>0</v>
      </c>
      <c r="AE472" t="s">
        <v>233</v>
      </c>
      <c r="AF472">
        <v>0</v>
      </c>
      <c r="AG472">
        <v>0</v>
      </c>
      <c r="AH472">
        <v>0</v>
      </c>
      <c r="AI472" t="s">
        <v>11634</v>
      </c>
      <c r="AL472" s="94">
        <v>783</v>
      </c>
      <c r="AM472" t="s">
        <v>11646</v>
      </c>
    </row>
    <row r="473" spans="1:39" x14ac:dyDescent="0.25">
      <c r="A473" t="s">
        <v>33</v>
      </c>
      <c r="B473">
        <v>5017</v>
      </c>
      <c r="C473" t="s">
        <v>961</v>
      </c>
      <c r="D473">
        <v>73</v>
      </c>
      <c r="E473">
        <v>45779</v>
      </c>
      <c r="G473" t="s">
        <v>633</v>
      </c>
      <c r="K473">
        <v>0</v>
      </c>
      <c r="AE473" t="s">
        <v>233</v>
      </c>
      <c r="AF473">
        <v>0</v>
      </c>
      <c r="AG473">
        <v>0</v>
      </c>
      <c r="AH473">
        <v>0</v>
      </c>
      <c r="AI473" t="s">
        <v>11634</v>
      </c>
      <c r="AL473" s="94">
        <v>7.3</v>
      </c>
      <c r="AM473" t="s">
        <v>11646</v>
      </c>
    </row>
    <row r="474" spans="1:39" x14ac:dyDescent="0.25">
      <c r="A474" t="s">
        <v>33</v>
      </c>
      <c r="B474">
        <v>5018</v>
      </c>
      <c r="C474" t="s">
        <v>962</v>
      </c>
      <c r="D474">
        <v>23</v>
      </c>
      <c r="E474">
        <v>45779</v>
      </c>
      <c r="G474" t="s">
        <v>633</v>
      </c>
      <c r="K474">
        <v>0</v>
      </c>
      <c r="AE474" t="s">
        <v>233</v>
      </c>
      <c r="AF474">
        <v>0</v>
      </c>
      <c r="AG474">
        <v>0</v>
      </c>
      <c r="AH474">
        <v>0</v>
      </c>
      <c r="AI474" t="s">
        <v>11634</v>
      </c>
      <c r="AL474" s="94">
        <v>2.2999999999999998</v>
      </c>
      <c r="AM474" t="s">
        <v>11646</v>
      </c>
    </row>
    <row r="475" spans="1:39" x14ac:dyDescent="0.25">
      <c r="A475" t="s">
        <v>33</v>
      </c>
      <c r="B475">
        <v>5019</v>
      </c>
      <c r="C475" t="s">
        <v>963</v>
      </c>
      <c r="D475">
        <v>58111</v>
      </c>
      <c r="E475">
        <v>45779</v>
      </c>
      <c r="G475" t="s">
        <v>633</v>
      </c>
      <c r="H475">
        <v>45825</v>
      </c>
      <c r="K475">
        <v>131</v>
      </c>
      <c r="L475">
        <v>45778</v>
      </c>
      <c r="M475">
        <v>0.8</v>
      </c>
      <c r="N475" t="s">
        <v>964</v>
      </c>
      <c r="O475">
        <v>2024</v>
      </c>
      <c r="P475" t="s">
        <v>26</v>
      </c>
      <c r="T475">
        <v>149</v>
      </c>
      <c r="U475">
        <v>237</v>
      </c>
      <c r="V475">
        <v>5</v>
      </c>
      <c r="W475">
        <v>18</v>
      </c>
      <c r="X475" t="s">
        <v>965</v>
      </c>
      <c r="AE475" t="s">
        <v>233</v>
      </c>
      <c r="AF475">
        <v>0.8</v>
      </c>
      <c r="AG475">
        <v>105</v>
      </c>
      <c r="AH475">
        <v>11</v>
      </c>
      <c r="AI475" t="s">
        <v>11632</v>
      </c>
      <c r="AL475" s="94">
        <v>5811.1</v>
      </c>
      <c r="AM475" t="s">
        <v>11648</v>
      </c>
    </row>
    <row r="476" spans="1:39" x14ac:dyDescent="0.25">
      <c r="A476" t="s">
        <v>33</v>
      </c>
      <c r="B476">
        <v>5021</v>
      </c>
      <c r="C476" t="s">
        <v>966</v>
      </c>
      <c r="D476">
        <v>2297</v>
      </c>
      <c r="E476">
        <v>45779</v>
      </c>
      <c r="G476" t="s">
        <v>633</v>
      </c>
      <c r="K476">
        <v>0</v>
      </c>
      <c r="AE476" t="s">
        <v>233</v>
      </c>
      <c r="AF476">
        <v>0</v>
      </c>
      <c r="AG476">
        <v>0</v>
      </c>
      <c r="AH476">
        <v>0</v>
      </c>
      <c r="AI476" t="s">
        <v>11634</v>
      </c>
      <c r="AL476" s="94">
        <v>229.7</v>
      </c>
      <c r="AM476" t="s">
        <v>11646</v>
      </c>
    </row>
    <row r="477" spans="1:39" x14ac:dyDescent="0.25">
      <c r="A477" t="s">
        <v>33</v>
      </c>
      <c r="B477">
        <v>5022</v>
      </c>
      <c r="C477" t="s">
        <v>967</v>
      </c>
      <c r="D477">
        <v>2027</v>
      </c>
      <c r="E477">
        <v>45779</v>
      </c>
      <c r="G477" t="s">
        <v>633</v>
      </c>
      <c r="K477">
        <v>0</v>
      </c>
      <c r="AE477" t="s">
        <v>233</v>
      </c>
      <c r="AF477">
        <v>0</v>
      </c>
      <c r="AG477">
        <v>0</v>
      </c>
      <c r="AH477">
        <v>0</v>
      </c>
      <c r="AI477" t="s">
        <v>11634</v>
      </c>
      <c r="AL477" s="94">
        <v>202.7</v>
      </c>
      <c r="AM477" t="s">
        <v>11646</v>
      </c>
    </row>
    <row r="478" spans="1:39" x14ac:dyDescent="0.25">
      <c r="A478" t="s">
        <v>33</v>
      </c>
      <c r="B478">
        <v>5023</v>
      </c>
      <c r="C478" t="s">
        <v>968</v>
      </c>
      <c r="D478">
        <v>175</v>
      </c>
      <c r="E478">
        <v>45779</v>
      </c>
      <c r="G478" t="s">
        <v>633</v>
      </c>
      <c r="K478">
        <v>0</v>
      </c>
      <c r="AE478" t="s">
        <v>233</v>
      </c>
      <c r="AF478">
        <v>0</v>
      </c>
      <c r="AG478">
        <v>0</v>
      </c>
      <c r="AH478">
        <v>0</v>
      </c>
      <c r="AI478" t="s">
        <v>11634</v>
      </c>
      <c r="AL478" s="94">
        <v>17.5</v>
      </c>
      <c r="AM478" t="s">
        <v>11646</v>
      </c>
    </row>
    <row r="479" spans="1:39" x14ac:dyDescent="0.25">
      <c r="A479" t="s">
        <v>33</v>
      </c>
      <c r="B479">
        <v>5024</v>
      </c>
      <c r="C479" t="s">
        <v>969</v>
      </c>
      <c r="D479">
        <v>151</v>
      </c>
      <c r="E479">
        <v>45779</v>
      </c>
      <c r="G479" t="s">
        <v>633</v>
      </c>
      <c r="K479">
        <v>0</v>
      </c>
      <c r="AE479" t="s">
        <v>233</v>
      </c>
      <c r="AF479">
        <v>0</v>
      </c>
      <c r="AG479">
        <v>0</v>
      </c>
      <c r="AH479">
        <v>0</v>
      </c>
      <c r="AI479" t="s">
        <v>11634</v>
      </c>
      <c r="AL479" s="94">
        <v>15.1</v>
      </c>
      <c r="AM479" t="s">
        <v>11646</v>
      </c>
    </row>
    <row r="480" spans="1:39" x14ac:dyDescent="0.25">
      <c r="A480" t="s">
        <v>33</v>
      </c>
      <c r="B480">
        <v>5025</v>
      </c>
      <c r="C480" t="s">
        <v>970</v>
      </c>
      <c r="D480">
        <v>69</v>
      </c>
      <c r="E480">
        <v>45779</v>
      </c>
      <c r="G480" t="s">
        <v>633</v>
      </c>
      <c r="K480">
        <v>0</v>
      </c>
      <c r="AE480" t="s">
        <v>233</v>
      </c>
      <c r="AF480">
        <v>0</v>
      </c>
      <c r="AG480">
        <v>0</v>
      </c>
      <c r="AH480">
        <v>0</v>
      </c>
      <c r="AI480" t="s">
        <v>11634</v>
      </c>
      <c r="AL480" s="94">
        <v>6.9</v>
      </c>
      <c r="AM480" t="s">
        <v>11646</v>
      </c>
    </row>
    <row r="481" spans="1:39" x14ac:dyDescent="0.25">
      <c r="A481" t="s">
        <v>33</v>
      </c>
      <c r="B481">
        <v>5026</v>
      </c>
      <c r="C481" t="s">
        <v>971</v>
      </c>
      <c r="D481">
        <v>173</v>
      </c>
      <c r="E481">
        <v>45787</v>
      </c>
      <c r="G481" t="s">
        <v>633</v>
      </c>
      <c r="H481" t="s">
        <v>972</v>
      </c>
      <c r="K481">
        <v>0</v>
      </c>
      <c r="AE481" t="s">
        <v>233</v>
      </c>
      <c r="AF481">
        <v>0</v>
      </c>
      <c r="AG481">
        <v>0</v>
      </c>
      <c r="AH481">
        <v>0</v>
      </c>
      <c r="AI481" t="s">
        <v>11634</v>
      </c>
      <c r="AL481" s="94">
        <v>17.3</v>
      </c>
      <c r="AM481" t="s">
        <v>11646</v>
      </c>
    </row>
    <row r="482" spans="1:39" x14ac:dyDescent="0.25">
      <c r="A482" t="s">
        <v>33</v>
      </c>
      <c r="B482">
        <v>5027</v>
      </c>
      <c r="C482" t="s">
        <v>973</v>
      </c>
      <c r="D482">
        <v>323</v>
      </c>
      <c r="E482">
        <v>45787</v>
      </c>
      <c r="G482" t="s">
        <v>633</v>
      </c>
      <c r="K482">
        <v>0</v>
      </c>
      <c r="AE482" t="s">
        <v>233</v>
      </c>
      <c r="AF482">
        <v>0</v>
      </c>
      <c r="AG482">
        <v>0</v>
      </c>
      <c r="AH482">
        <v>0</v>
      </c>
      <c r="AI482" t="s">
        <v>11634</v>
      </c>
      <c r="AL482" s="94">
        <v>32.299999999999997</v>
      </c>
      <c r="AM482" t="s">
        <v>11646</v>
      </c>
    </row>
    <row r="483" spans="1:39" x14ac:dyDescent="0.25">
      <c r="A483" t="s">
        <v>33</v>
      </c>
      <c r="B483">
        <v>5029</v>
      </c>
      <c r="C483" t="s">
        <v>974</v>
      </c>
      <c r="D483">
        <v>84</v>
      </c>
      <c r="E483">
        <v>45787</v>
      </c>
      <c r="G483" t="s">
        <v>633</v>
      </c>
      <c r="H483" t="s">
        <v>975</v>
      </c>
      <c r="K483">
        <v>0</v>
      </c>
      <c r="AE483" t="s">
        <v>233</v>
      </c>
      <c r="AF483">
        <v>0</v>
      </c>
      <c r="AG483">
        <v>0</v>
      </c>
      <c r="AH483">
        <v>0</v>
      </c>
      <c r="AI483" t="s">
        <v>11634</v>
      </c>
      <c r="AL483" s="94">
        <v>8.4</v>
      </c>
      <c r="AM483" t="s">
        <v>11646</v>
      </c>
    </row>
    <row r="484" spans="1:39" x14ac:dyDescent="0.25">
      <c r="A484" t="s">
        <v>33</v>
      </c>
      <c r="B484">
        <v>5030</v>
      </c>
      <c r="C484" t="s">
        <v>976</v>
      </c>
      <c r="D484">
        <v>56</v>
      </c>
      <c r="E484">
        <v>45787</v>
      </c>
      <c r="G484" t="s">
        <v>633</v>
      </c>
      <c r="H484" t="s">
        <v>977</v>
      </c>
      <c r="K484">
        <v>0</v>
      </c>
      <c r="AE484" t="s">
        <v>233</v>
      </c>
      <c r="AF484">
        <v>0</v>
      </c>
      <c r="AG484">
        <v>0</v>
      </c>
      <c r="AH484">
        <v>0</v>
      </c>
      <c r="AI484" t="s">
        <v>11634</v>
      </c>
      <c r="AL484" s="94">
        <v>5.6</v>
      </c>
      <c r="AM484" t="s">
        <v>11646</v>
      </c>
    </row>
    <row r="485" spans="1:39" x14ac:dyDescent="0.25">
      <c r="A485" t="s">
        <v>33</v>
      </c>
      <c r="B485">
        <v>5033</v>
      </c>
      <c r="C485" t="s">
        <v>978</v>
      </c>
      <c r="D485">
        <v>170</v>
      </c>
      <c r="E485">
        <v>45787</v>
      </c>
      <c r="G485" t="s">
        <v>633</v>
      </c>
      <c r="K485">
        <v>0</v>
      </c>
      <c r="AE485" t="s">
        <v>233</v>
      </c>
      <c r="AF485">
        <v>0</v>
      </c>
      <c r="AG485">
        <v>0</v>
      </c>
      <c r="AH485">
        <v>0</v>
      </c>
      <c r="AI485" t="s">
        <v>11634</v>
      </c>
      <c r="AL485" s="94">
        <v>17</v>
      </c>
      <c r="AM485" t="s">
        <v>11646</v>
      </c>
    </row>
    <row r="486" spans="1:39" x14ac:dyDescent="0.25">
      <c r="A486" t="s">
        <v>33</v>
      </c>
      <c r="B486">
        <v>5034</v>
      </c>
      <c r="C486" t="s">
        <v>979</v>
      </c>
      <c r="D486">
        <v>14</v>
      </c>
      <c r="E486">
        <v>45787</v>
      </c>
      <c r="G486" t="s">
        <v>633</v>
      </c>
      <c r="K486">
        <v>0</v>
      </c>
      <c r="AE486" t="s">
        <v>233</v>
      </c>
      <c r="AF486">
        <v>0</v>
      </c>
      <c r="AG486">
        <v>0</v>
      </c>
      <c r="AH486">
        <v>0</v>
      </c>
      <c r="AI486" t="s">
        <v>11634</v>
      </c>
      <c r="AL486" s="94">
        <v>1.4</v>
      </c>
      <c r="AM486" t="s">
        <v>11646</v>
      </c>
    </row>
    <row r="487" spans="1:39" x14ac:dyDescent="0.25">
      <c r="A487" t="s">
        <v>33</v>
      </c>
      <c r="B487">
        <v>5035</v>
      </c>
      <c r="C487" t="s">
        <v>980</v>
      </c>
      <c r="D487">
        <v>100</v>
      </c>
      <c r="E487">
        <v>45787</v>
      </c>
      <c r="G487" t="s">
        <v>633</v>
      </c>
      <c r="K487">
        <v>0</v>
      </c>
      <c r="AE487" t="s">
        <v>233</v>
      </c>
      <c r="AF487">
        <v>0</v>
      </c>
      <c r="AG487">
        <v>0</v>
      </c>
      <c r="AH487">
        <v>0</v>
      </c>
      <c r="AI487" t="s">
        <v>11634</v>
      </c>
      <c r="AL487" s="94">
        <v>10</v>
      </c>
      <c r="AM487" t="s">
        <v>11646</v>
      </c>
    </row>
    <row r="488" spans="1:39" x14ac:dyDescent="0.25">
      <c r="A488" t="s">
        <v>33</v>
      </c>
      <c r="B488">
        <v>5036</v>
      </c>
      <c r="C488" t="s">
        <v>981</v>
      </c>
      <c r="D488">
        <v>110</v>
      </c>
      <c r="E488">
        <v>45787</v>
      </c>
      <c r="G488" t="s">
        <v>633</v>
      </c>
      <c r="K488">
        <v>0</v>
      </c>
      <c r="AE488" t="s">
        <v>233</v>
      </c>
      <c r="AF488">
        <v>0</v>
      </c>
      <c r="AG488">
        <v>0</v>
      </c>
      <c r="AH488">
        <v>0</v>
      </c>
      <c r="AI488" t="s">
        <v>11634</v>
      </c>
      <c r="AL488" s="94">
        <v>11</v>
      </c>
      <c r="AM488" t="s">
        <v>11646</v>
      </c>
    </row>
    <row r="489" spans="1:39" x14ac:dyDescent="0.25">
      <c r="A489" t="s">
        <v>33</v>
      </c>
      <c r="B489">
        <v>5037</v>
      </c>
      <c r="C489" t="s">
        <v>982</v>
      </c>
      <c r="D489">
        <v>214</v>
      </c>
      <c r="E489">
        <v>45787</v>
      </c>
      <c r="G489" t="s">
        <v>633</v>
      </c>
      <c r="K489">
        <v>0</v>
      </c>
      <c r="AE489" t="s">
        <v>233</v>
      </c>
      <c r="AF489">
        <v>0</v>
      </c>
      <c r="AG489">
        <v>0</v>
      </c>
      <c r="AH489">
        <v>0</v>
      </c>
      <c r="AI489" t="s">
        <v>11634</v>
      </c>
      <c r="AL489" s="94">
        <v>21.4</v>
      </c>
      <c r="AM489" t="s">
        <v>11646</v>
      </c>
    </row>
    <row r="490" spans="1:39" x14ac:dyDescent="0.25">
      <c r="A490" t="s">
        <v>33</v>
      </c>
      <c r="B490">
        <v>5038</v>
      </c>
      <c r="C490" t="s">
        <v>983</v>
      </c>
      <c r="D490">
        <v>163</v>
      </c>
      <c r="E490">
        <v>45787</v>
      </c>
      <c r="G490" t="s">
        <v>633</v>
      </c>
      <c r="K490">
        <v>0</v>
      </c>
      <c r="AE490" t="s">
        <v>233</v>
      </c>
      <c r="AF490">
        <v>0</v>
      </c>
      <c r="AG490">
        <v>0</v>
      </c>
      <c r="AH490">
        <v>0</v>
      </c>
      <c r="AI490" t="s">
        <v>11634</v>
      </c>
      <c r="AL490" s="94">
        <v>16.3</v>
      </c>
      <c r="AM490" t="s">
        <v>11646</v>
      </c>
    </row>
    <row r="491" spans="1:39" x14ac:dyDescent="0.25">
      <c r="A491" t="s">
        <v>33</v>
      </c>
      <c r="B491">
        <v>5039</v>
      </c>
      <c r="C491" t="s">
        <v>984</v>
      </c>
      <c r="D491">
        <v>35</v>
      </c>
      <c r="E491" t="s">
        <v>985</v>
      </c>
      <c r="G491" t="s">
        <v>633</v>
      </c>
      <c r="K491">
        <v>0</v>
      </c>
      <c r="AE491" t="s">
        <v>233</v>
      </c>
      <c r="AF491">
        <v>0</v>
      </c>
      <c r="AG491">
        <v>0</v>
      </c>
      <c r="AH491">
        <v>0</v>
      </c>
      <c r="AI491" t="s">
        <v>11634</v>
      </c>
      <c r="AL491" s="94">
        <v>3.5</v>
      </c>
      <c r="AM491" t="s">
        <v>11646</v>
      </c>
    </row>
    <row r="492" spans="1:39" x14ac:dyDescent="0.25">
      <c r="A492" t="s">
        <v>33</v>
      </c>
      <c r="B492">
        <v>5040</v>
      </c>
      <c r="C492" t="s">
        <v>986</v>
      </c>
      <c r="D492">
        <v>55</v>
      </c>
      <c r="E492">
        <v>45787</v>
      </c>
      <c r="G492" t="s">
        <v>633</v>
      </c>
      <c r="K492">
        <v>0</v>
      </c>
      <c r="AE492" t="s">
        <v>233</v>
      </c>
      <c r="AF492">
        <v>0</v>
      </c>
      <c r="AG492">
        <v>0</v>
      </c>
      <c r="AH492">
        <v>0</v>
      </c>
      <c r="AI492" t="s">
        <v>11634</v>
      </c>
      <c r="AL492" s="94">
        <v>5.5</v>
      </c>
      <c r="AM492" t="s">
        <v>11646</v>
      </c>
    </row>
    <row r="493" spans="1:39" x14ac:dyDescent="0.25">
      <c r="A493" t="s">
        <v>33</v>
      </c>
      <c r="B493">
        <v>5041</v>
      </c>
      <c r="C493" t="s">
        <v>987</v>
      </c>
      <c r="D493">
        <v>1249</v>
      </c>
      <c r="E493">
        <v>45787</v>
      </c>
      <c r="G493" t="s">
        <v>633</v>
      </c>
      <c r="K493">
        <v>0</v>
      </c>
      <c r="AE493" t="s">
        <v>233</v>
      </c>
      <c r="AF493">
        <v>0</v>
      </c>
      <c r="AG493">
        <v>0</v>
      </c>
      <c r="AH493">
        <v>0</v>
      </c>
      <c r="AI493" t="s">
        <v>11634</v>
      </c>
      <c r="AL493" s="94">
        <v>124.9</v>
      </c>
      <c r="AM493" t="s">
        <v>11646</v>
      </c>
    </row>
    <row r="494" spans="1:39" x14ac:dyDescent="0.25">
      <c r="A494" t="s">
        <v>33</v>
      </c>
      <c r="B494">
        <v>5042</v>
      </c>
      <c r="C494" t="s">
        <v>988</v>
      </c>
      <c r="D494">
        <v>153</v>
      </c>
      <c r="E494">
        <v>45787</v>
      </c>
      <c r="G494" t="s">
        <v>633</v>
      </c>
      <c r="K494">
        <v>0</v>
      </c>
      <c r="AE494" t="s">
        <v>233</v>
      </c>
      <c r="AF494">
        <v>0</v>
      </c>
      <c r="AG494">
        <v>0</v>
      </c>
      <c r="AH494">
        <v>0</v>
      </c>
      <c r="AI494" t="s">
        <v>11634</v>
      </c>
      <c r="AL494" s="94">
        <v>15.3</v>
      </c>
      <c r="AM494" t="s">
        <v>11646</v>
      </c>
    </row>
    <row r="495" spans="1:39" x14ac:dyDescent="0.25">
      <c r="A495" t="s">
        <v>33</v>
      </c>
      <c r="B495">
        <v>5043</v>
      </c>
      <c r="C495" t="s">
        <v>989</v>
      </c>
      <c r="D495">
        <v>82</v>
      </c>
      <c r="E495">
        <v>45787</v>
      </c>
      <c r="G495" t="s">
        <v>633</v>
      </c>
      <c r="H495" t="s">
        <v>990</v>
      </c>
      <c r="K495">
        <v>0</v>
      </c>
      <c r="AE495" t="s">
        <v>233</v>
      </c>
      <c r="AF495">
        <v>0</v>
      </c>
      <c r="AG495">
        <v>0</v>
      </c>
      <c r="AH495">
        <v>0</v>
      </c>
      <c r="AI495" t="s">
        <v>11634</v>
      </c>
      <c r="AL495" s="94">
        <v>8.1999999999999993</v>
      </c>
      <c r="AM495" t="s">
        <v>11646</v>
      </c>
    </row>
    <row r="496" spans="1:39" x14ac:dyDescent="0.25">
      <c r="A496" t="s">
        <v>33</v>
      </c>
      <c r="B496">
        <v>5044</v>
      </c>
      <c r="C496" t="s">
        <v>991</v>
      </c>
      <c r="D496">
        <v>224</v>
      </c>
      <c r="E496">
        <v>45787</v>
      </c>
      <c r="G496" t="s">
        <v>633</v>
      </c>
      <c r="K496">
        <v>0</v>
      </c>
      <c r="AE496" t="s">
        <v>233</v>
      </c>
      <c r="AF496">
        <v>0</v>
      </c>
      <c r="AG496">
        <v>0</v>
      </c>
      <c r="AH496">
        <v>0</v>
      </c>
      <c r="AI496" t="s">
        <v>11634</v>
      </c>
      <c r="AL496" s="94">
        <v>22.4</v>
      </c>
      <c r="AM496" t="s">
        <v>11646</v>
      </c>
    </row>
    <row r="497" spans="1:39" x14ac:dyDescent="0.25">
      <c r="A497" t="s">
        <v>33</v>
      </c>
      <c r="B497">
        <v>5045</v>
      </c>
      <c r="C497" t="s">
        <v>992</v>
      </c>
      <c r="D497">
        <v>88</v>
      </c>
      <c r="E497">
        <v>45787</v>
      </c>
      <c r="G497" t="s">
        <v>633</v>
      </c>
      <c r="K497">
        <v>0</v>
      </c>
      <c r="AE497" t="s">
        <v>233</v>
      </c>
      <c r="AF497">
        <v>0</v>
      </c>
      <c r="AG497">
        <v>0</v>
      </c>
      <c r="AH497">
        <v>0</v>
      </c>
      <c r="AI497" t="s">
        <v>11634</v>
      </c>
      <c r="AL497" s="94">
        <v>8.8000000000000007</v>
      </c>
      <c r="AM497" t="s">
        <v>11646</v>
      </c>
    </row>
    <row r="498" spans="1:39" x14ac:dyDescent="0.25">
      <c r="A498" t="s">
        <v>33</v>
      </c>
      <c r="B498">
        <v>5046</v>
      </c>
      <c r="C498" t="s">
        <v>993</v>
      </c>
      <c r="D498">
        <v>35</v>
      </c>
      <c r="E498">
        <v>45787</v>
      </c>
      <c r="G498" t="s">
        <v>633</v>
      </c>
      <c r="H498" t="s">
        <v>994</v>
      </c>
      <c r="K498">
        <v>0</v>
      </c>
      <c r="AE498" t="s">
        <v>233</v>
      </c>
      <c r="AF498">
        <v>0</v>
      </c>
      <c r="AG498">
        <v>0</v>
      </c>
      <c r="AH498">
        <v>0</v>
      </c>
      <c r="AI498" t="s">
        <v>11634</v>
      </c>
      <c r="AL498" s="94">
        <v>3.5</v>
      </c>
      <c r="AM498" t="s">
        <v>11646</v>
      </c>
    </row>
    <row r="499" spans="1:39" x14ac:dyDescent="0.25">
      <c r="A499" t="s">
        <v>33</v>
      </c>
      <c r="B499">
        <v>5047</v>
      </c>
      <c r="C499" t="s">
        <v>995</v>
      </c>
      <c r="D499">
        <v>5031</v>
      </c>
      <c r="E499">
        <v>45787</v>
      </c>
      <c r="G499" t="s">
        <v>633</v>
      </c>
      <c r="H499" t="s">
        <v>996</v>
      </c>
      <c r="K499">
        <v>0</v>
      </c>
      <c r="AE499" t="s">
        <v>233</v>
      </c>
      <c r="AF499">
        <v>0</v>
      </c>
      <c r="AG499">
        <v>0</v>
      </c>
      <c r="AH499">
        <v>0</v>
      </c>
      <c r="AI499" t="s">
        <v>11634</v>
      </c>
      <c r="AL499" s="94">
        <v>503.1</v>
      </c>
      <c r="AM499" t="s">
        <v>11646</v>
      </c>
    </row>
    <row r="500" spans="1:39" x14ac:dyDescent="0.25">
      <c r="A500" t="s">
        <v>33</v>
      </c>
      <c r="B500">
        <v>5048</v>
      </c>
      <c r="C500" t="s">
        <v>997</v>
      </c>
      <c r="D500">
        <v>99</v>
      </c>
      <c r="E500">
        <v>45787</v>
      </c>
      <c r="G500" t="s">
        <v>633</v>
      </c>
      <c r="K500">
        <v>0</v>
      </c>
      <c r="AE500" t="s">
        <v>233</v>
      </c>
      <c r="AF500">
        <v>0</v>
      </c>
      <c r="AG500">
        <v>0</v>
      </c>
      <c r="AH500">
        <v>0</v>
      </c>
      <c r="AI500" t="s">
        <v>11634</v>
      </c>
      <c r="AL500" s="94">
        <v>9.9</v>
      </c>
      <c r="AM500" t="s">
        <v>11646</v>
      </c>
    </row>
    <row r="501" spans="1:39" x14ac:dyDescent="0.25">
      <c r="A501" t="s">
        <v>33</v>
      </c>
      <c r="B501">
        <v>5049</v>
      </c>
      <c r="C501" t="s">
        <v>998</v>
      </c>
      <c r="D501">
        <v>419</v>
      </c>
      <c r="E501">
        <v>45787</v>
      </c>
      <c r="G501" t="s">
        <v>633</v>
      </c>
      <c r="K501">
        <v>0</v>
      </c>
      <c r="AE501" t="s">
        <v>233</v>
      </c>
      <c r="AF501">
        <v>0</v>
      </c>
      <c r="AG501">
        <v>0</v>
      </c>
      <c r="AH501">
        <v>0</v>
      </c>
      <c r="AI501" t="s">
        <v>11634</v>
      </c>
      <c r="AL501" s="94">
        <v>41.9</v>
      </c>
      <c r="AM501" t="s">
        <v>11646</v>
      </c>
    </row>
    <row r="502" spans="1:39" x14ac:dyDescent="0.25">
      <c r="A502" t="s">
        <v>33</v>
      </c>
      <c r="B502">
        <v>5051</v>
      </c>
      <c r="C502" t="s">
        <v>999</v>
      </c>
      <c r="D502">
        <v>160</v>
      </c>
      <c r="E502">
        <v>45787</v>
      </c>
      <c r="G502" t="s">
        <v>633</v>
      </c>
      <c r="K502">
        <v>0</v>
      </c>
      <c r="AE502" t="s">
        <v>233</v>
      </c>
      <c r="AF502">
        <v>0</v>
      </c>
      <c r="AG502">
        <v>0</v>
      </c>
      <c r="AH502">
        <v>0</v>
      </c>
      <c r="AI502" t="s">
        <v>11634</v>
      </c>
      <c r="AL502" s="94">
        <v>16</v>
      </c>
      <c r="AM502" t="s">
        <v>11646</v>
      </c>
    </row>
    <row r="503" spans="1:39" x14ac:dyDescent="0.25">
      <c r="A503" t="s">
        <v>33</v>
      </c>
      <c r="B503">
        <v>5052</v>
      </c>
      <c r="C503" t="s">
        <v>1000</v>
      </c>
      <c r="D503">
        <v>83</v>
      </c>
      <c r="E503">
        <v>45787</v>
      </c>
      <c r="G503" t="s">
        <v>633</v>
      </c>
      <c r="K503">
        <v>0</v>
      </c>
      <c r="AE503" t="s">
        <v>233</v>
      </c>
      <c r="AF503">
        <v>0</v>
      </c>
      <c r="AG503">
        <v>0</v>
      </c>
      <c r="AH503">
        <v>0</v>
      </c>
      <c r="AI503" t="s">
        <v>11634</v>
      </c>
      <c r="AL503" s="94">
        <v>8.3000000000000007</v>
      </c>
      <c r="AM503" t="s">
        <v>11646</v>
      </c>
    </row>
    <row r="504" spans="1:39" x14ac:dyDescent="0.25">
      <c r="A504" t="s">
        <v>33</v>
      </c>
      <c r="B504">
        <v>5053</v>
      </c>
      <c r="C504" t="s">
        <v>1001</v>
      </c>
      <c r="D504">
        <v>63</v>
      </c>
      <c r="E504">
        <v>45787</v>
      </c>
      <c r="G504" t="s">
        <v>633</v>
      </c>
      <c r="K504">
        <v>0</v>
      </c>
      <c r="AE504" t="s">
        <v>233</v>
      </c>
      <c r="AF504">
        <v>0</v>
      </c>
      <c r="AG504">
        <v>0</v>
      </c>
      <c r="AH504">
        <v>0</v>
      </c>
      <c r="AI504" t="s">
        <v>11634</v>
      </c>
      <c r="AL504" s="94">
        <v>6.3</v>
      </c>
      <c r="AM504" t="s">
        <v>11646</v>
      </c>
    </row>
    <row r="505" spans="1:39" x14ac:dyDescent="0.25">
      <c r="A505" t="s">
        <v>33</v>
      </c>
      <c r="B505">
        <v>5054</v>
      </c>
      <c r="C505" t="s">
        <v>1002</v>
      </c>
      <c r="D505">
        <v>1394</v>
      </c>
      <c r="E505">
        <v>45787</v>
      </c>
      <c r="G505" t="s">
        <v>633</v>
      </c>
      <c r="H505" t="s">
        <v>1003</v>
      </c>
      <c r="K505">
        <v>0</v>
      </c>
      <c r="AE505" t="s">
        <v>233</v>
      </c>
      <c r="AF505">
        <v>0</v>
      </c>
      <c r="AG505">
        <v>0</v>
      </c>
      <c r="AH505">
        <v>0</v>
      </c>
      <c r="AI505" t="s">
        <v>11634</v>
      </c>
      <c r="AL505" s="94">
        <v>139.4</v>
      </c>
      <c r="AM505" t="s">
        <v>11646</v>
      </c>
    </row>
    <row r="506" spans="1:39" x14ac:dyDescent="0.25">
      <c r="A506" t="s">
        <v>33</v>
      </c>
      <c r="B506">
        <v>5055</v>
      </c>
      <c r="C506" t="s">
        <v>1004</v>
      </c>
      <c r="D506">
        <v>669</v>
      </c>
      <c r="E506">
        <v>45787</v>
      </c>
      <c r="G506" t="s">
        <v>633</v>
      </c>
      <c r="H506" t="s">
        <v>1005</v>
      </c>
      <c r="K506">
        <v>0</v>
      </c>
      <c r="AE506" t="s">
        <v>233</v>
      </c>
      <c r="AF506">
        <v>0</v>
      </c>
      <c r="AG506">
        <v>0</v>
      </c>
      <c r="AH506">
        <v>0</v>
      </c>
      <c r="AI506" t="s">
        <v>11634</v>
      </c>
      <c r="AL506" s="94">
        <v>66.900000000000006</v>
      </c>
      <c r="AM506" t="s">
        <v>11646</v>
      </c>
    </row>
    <row r="507" spans="1:39" x14ac:dyDescent="0.25">
      <c r="A507" t="s">
        <v>33</v>
      </c>
      <c r="B507">
        <v>5056</v>
      </c>
      <c r="C507" t="s">
        <v>1006</v>
      </c>
      <c r="D507">
        <v>113</v>
      </c>
      <c r="E507">
        <v>45787</v>
      </c>
      <c r="G507" t="s">
        <v>633</v>
      </c>
      <c r="K507">
        <v>0</v>
      </c>
      <c r="AE507" t="s">
        <v>233</v>
      </c>
      <c r="AF507">
        <v>0</v>
      </c>
      <c r="AG507">
        <v>0</v>
      </c>
      <c r="AH507">
        <v>0</v>
      </c>
      <c r="AI507" t="s">
        <v>11634</v>
      </c>
      <c r="AL507" s="94">
        <v>11.3</v>
      </c>
      <c r="AM507" t="s">
        <v>11646</v>
      </c>
    </row>
    <row r="508" spans="1:39" x14ac:dyDescent="0.25">
      <c r="A508" t="s">
        <v>33</v>
      </c>
      <c r="B508">
        <v>5057</v>
      </c>
      <c r="C508" t="s">
        <v>1007</v>
      </c>
      <c r="D508">
        <v>3239</v>
      </c>
      <c r="E508">
        <v>45787</v>
      </c>
      <c r="G508" t="s">
        <v>633</v>
      </c>
      <c r="K508">
        <v>0</v>
      </c>
      <c r="AE508" t="s">
        <v>233</v>
      </c>
      <c r="AF508">
        <v>0</v>
      </c>
      <c r="AG508">
        <v>0</v>
      </c>
      <c r="AH508">
        <v>0</v>
      </c>
      <c r="AI508" t="s">
        <v>11634</v>
      </c>
      <c r="AL508" s="94">
        <v>323.89999999999998</v>
      </c>
      <c r="AM508" t="s">
        <v>11646</v>
      </c>
    </row>
    <row r="509" spans="1:39" x14ac:dyDescent="0.25">
      <c r="A509" t="s">
        <v>33</v>
      </c>
      <c r="B509">
        <v>5058</v>
      </c>
      <c r="C509" t="s">
        <v>1008</v>
      </c>
      <c r="D509">
        <v>66</v>
      </c>
      <c r="E509">
        <v>45787</v>
      </c>
      <c r="G509" t="s">
        <v>633</v>
      </c>
      <c r="K509">
        <v>0</v>
      </c>
      <c r="AE509" t="s">
        <v>233</v>
      </c>
      <c r="AF509">
        <v>0</v>
      </c>
      <c r="AG509">
        <v>0</v>
      </c>
      <c r="AH509">
        <v>0</v>
      </c>
      <c r="AI509" t="s">
        <v>11634</v>
      </c>
      <c r="AL509" s="94">
        <v>6.6</v>
      </c>
      <c r="AM509" t="s">
        <v>11646</v>
      </c>
    </row>
    <row r="510" spans="1:39" x14ac:dyDescent="0.25">
      <c r="A510" t="s">
        <v>33</v>
      </c>
      <c r="B510">
        <v>5067</v>
      </c>
      <c r="C510" t="s">
        <v>1009</v>
      </c>
      <c r="D510">
        <v>62</v>
      </c>
      <c r="E510">
        <v>45787</v>
      </c>
      <c r="G510" t="s">
        <v>633</v>
      </c>
      <c r="K510">
        <v>0</v>
      </c>
      <c r="AE510" t="s">
        <v>233</v>
      </c>
      <c r="AF510">
        <v>0</v>
      </c>
      <c r="AG510">
        <v>0</v>
      </c>
      <c r="AH510">
        <v>0</v>
      </c>
      <c r="AI510" t="s">
        <v>11634</v>
      </c>
      <c r="AL510" s="94">
        <v>6.2</v>
      </c>
      <c r="AM510" t="s">
        <v>11646</v>
      </c>
    </row>
    <row r="511" spans="1:39" x14ac:dyDescent="0.25">
      <c r="A511" t="s">
        <v>33</v>
      </c>
      <c r="B511">
        <v>5059</v>
      </c>
      <c r="C511" t="s">
        <v>1010</v>
      </c>
      <c r="D511">
        <v>79</v>
      </c>
      <c r="E511">
        <v>45787</v>
      </c>
      <c r="G511" t="s">
        <v>633</v>
      </c>
      <c r="K511">
        <v>0</v>
      </c>
      <c r="AE511" t="s">
        <v>233</v>
      </c>
      <c r="AF511">
        <v>0</v>
      </c>
      <c r="AG511">
        <v>0</v>
      </c>
      <c r="AH511">
        <v>0</v>
      </c>
      <c r="AI511" t="s">
        <v>11634</v>
      </c>
      <c r="AL511" s="94">
        <v>7.9</v>
      </c>
      <c r="AM511" t="s">
        <v>11646</v>
      </c>
    </row>
    <row r="512" spans="1:39" x14ac:dyDescent="0.25">
      <c r="A512" t="s">
        <v>33</v>
      </c>
      <c r="B512">
        <v>5060</v>
      </c>
      <c r="C512" t="s">
        <v>1011</v>
      </c>
      <c r="D512">
        <v>102</v>
      </c>
      <c r="E512">
        <v>45787</v>
      </c>
      <c r="G512" t="s">
        <v>633</v>
      </c>
      <c r="K512">
        <v>0</v>
      </c>
      <c r="AE512" t="s">
        <v>233</v>
      </c>
      <c r="AF512">
        <v>0</v>
      </c>
      <c r="AG512">
        <v>0</v>
      </c>
      <c r="AH512">
        <v>0</v>
      </c>
      <c r="AI512" t="s">
        <v>11634</v>
      </c>
      <c r="AL512" s="94">
        <v>10.199999999999999</v>
      </c>
      <c r="AM512" t="s">
        <v>11646</v>
      </c>
    </row>
    <row r="513" spans="1:39" x14ac:dyDescent="0.25">
      <c r="A513" t="s">
        <v>33</v>
      </c>
      <c r="B513">
        <v>5061</v>
      </c>
      <c r="C513" t="s">
        <v>1012</v>
      </c>
      <c r="D513">
        <v>375</v>
      </c>
      <c r="E513">
        <v>45787</v>
      </c>
      <c r="G513" t="s">
        <v>633</v>
      </c>
      <c r="K513">
        <v>0</v>
      </c>
      <c r="AE513" t="s">
        <v>233</v>
      </c>
      <c r="AF513">
        <v>0</v>
      </c>
      <c r="AG513">
        <v>0</v>
      </c>
      <c r="AH513">
        <v>0</v>
      </c>
      <c r="AI513" t="s">
        <v>11634</v>
      </c>
      <c r="AL513" s="94">
        <v>37.5</v>
      </c>
      <c r="AM513" t="s">
        <v>11646</v>
      </c>
    </row>
    <row r="514" spans="1:39" x14ac:dyDescent="0.25">
      <c r="A514" t="s">
        <v>33</v>
      </c>
      <c r="B514">
        <v>5062</v>
      </c>
      <c r="C514" t="s">
        <v>1013</v>
      </c>
      <c r="D514">
        <v>145</v>
      </c>
      <c r="E514">
        <v>45787</v>
      </c>
      <c r="G514" t="s">
        <v>633</v>
      </c>
      <c r="K514">
        <v>0</v>
      </c>
      <c r="AE514" t="s">
        <v>233</v>
      </c>
      <c r="AF514">
        <v>0</v>
      </c>
      <c r="AG514">
        <v>0</v>
      </c>
      <c r="AH514">
        <v>0</v>
      </c>
      <c r="AI514" t="s">
        <v>11634</v>
      </c>
      <c r="AL514" s="94">
        <v>14.5</v>
      </c>
      <c r="AM514" t="s">
        <v>11646</v>
      </c>
    </row>
    <row r="515" spans="1:39" x14ac:dyDescent="0.25">
      <c r="A515" t="s">
        <v>33</v>
      </c>
      <c r="B515">
        <v>5063</v>
      </c>
      <c r="C515" t="s">
        <v>1014</v>
      </c>
      <c r="D515">
        <v>20</v>
      </c>
      <c r="E515" t="s">
        <v>985</v>
      </c>
      <c r="G515" t="s">
        <v>633</v>
      </c>
      <c r="K515">
        <v>0</v>
      </c>
      <c r="AE515" t="s">
        <v>233</v>
      </c>
      <c r="AF515">
        <v>0</v>
      </c>
      <c r="AG515">
        <v>0</v>
      </c>
      <c r="AH515">
        <v>0</v>
      </c>
      <c r="AI515" t="s">
        <v>11634</v>
      </c>
      <c r="AL515" s="94">
        <v>2</v>
      </c>
      <c r="AM515" t="s">
        <v>11646</v>
      </c>
    </row>
    <row r="516" spans="1:39" x14ac:dyDescent="0.25">
      <c r="A516" t="s">
        <v>33</v>
      </c>
      <c r="B516">
        <v>5064</v>
      </c>
      <c r="C516" t="s">
        <v>1015</v>
      </c>
      <c r="D516">
        <v>99</v>
      </c>
      <c r="E516">
        <v>45787</v>
      </c>
      <c r="G516" t="s">
        <v>633</v>
      </c>
      <c r="K516">
        <v>0</v>
      </c>
      <c r="AE516" t="s">
        <v>233</v>
      </c>
      <c r="AF516">
        <v>0</v>
      </c>
      <c r="AG516">
        <v>0</v>
      </c>
      <c r="AH516">
        <v>0</v>
      </c>
      <c r="AI516" t="s">
        <v>11634</v>
      </c>
      <c r="AL516" s="94">
        <v>9.9</v>
      </c>
      <c r="AM516" t="s">
        <v>11646</v>
      </c>
    </row>
    <row r="517" spans="1:39" x14ac:dyDescent="0.25">
      <c r="A517" t="s">
        <v>33</v>
      </c>
      <c r="B517">
        <v>5065</v>
      </c>
      <c r="C517" t="s">
        <v>1016</v>
      </c>
      <c r="D517">
        <v>482</v>
      </c>
      <c r="E517">
        <v>45787</v>
      </c>
      <c r="G517" t="s">
        <v>633</v>
      </c>
      <c r="K517">
        <v>0</v>
      </c>
      <c r="AE517" t="s">
        <v>233</v>
      </c>
      <c r="AF517">
        <v>0</v>
      </c>
      <c r="AG517">
        <v>0</v>
      </c>
      <c r="AH517">
        <v>0</v>
      </c>
      <c r="AI517" t="s">
        <v>11634</v>
      </c>
      <c r="AL517" s="94">
        <v>48.2</v>
      </c>
      <c r="AM517" t="s">
        <v>11646</v>
      </c>
    </row>
    <row r="518" spans="1:39" x14ac:dyDescent="0.25">
      <c r="A518" t="s">
        <v>33</v>
      </c>
      <c r="B518">
        <v>5066</v>
      </c>
      <c r="C518" t="s">
        <v>1017</v>
      </c>
      <c r="D518">
        <v>517</v>
      </c>
      <c r="E518">
        <v>45787</v>
      </c>
      <c r="G518" t="s">
        <v>633</v>
      </c>
      <c r="K518">
        <v>0</v>
      </c>
      <c r="AE518" t="s">
        <v>233</v>
      </c>
      <c r="AF518">
        <v>0</v>
      </c>
      <c r="AG518">
        <v>0</v>
      </c>
      <c r="AH518">
        <v>0</v>
      </c>
      <c r="AI518" t="s">
        <v>11634</v>
      </c>
      <c r="AL518" s="94">
        <v>51.7</v>
      </c>
      <c r="AM518" t="s">
        <v>11646</v>
      </c>
    </row>
    <row r="519" spans="1:39" x14ac:dyDescent="0.25">
      <c r="A519" t="s">
        <v>33</v>
      </c>
      <c r="B519">
        <v>5903</v>
      </c>
      <c r="C519" t="s">
        <v>1018</v>
      </c>
      <c r="D519">
        <v>106</v>
      </c>
      <c r="E519">
        <v>45787</v>
      </c>
      <c r="G519" t="s">
        <v>633</v>
      </c>
      <c r="K519">
        <v>0</v>
      </c>
      <c r="AE519" t="s">
        <v>233</v>
      </c>
      <c r="AF519">
        <v>0</v>
      </c>
      <c r="AG519">
        <v>0</v>
      </c>
      <c r="AH519">
        <v>0</v>
      </c>
      <c r="AI519" t="s">
        <v>11634</v>
      </c>
      <c r="AL519" s="94">
        <v>10.6</v>
      </c>
      <c r="AM519" t="s">
        <v>11646</v>
      </c>
    </row>
    <row r="520" spans="1:39" x14ac:dyDescent="0.25">
      <c r="A520" t="s">
        <v>33</v>
      </c>
      <c r="B520">
        <v>5069</v>
      </c>
      <c r="C520" t="s">
        <v>1019</v>
      </c>
      <c r="D520">
        <v>72</v>
      </c>
      <c r="E520">
        <v>45787</v>
      </c>
      <c r="G520" t="s">
        <v>633</v>
      </c>
      <c r="K520">
        <v>0</v>
      </c>
      <c r="AE520" t="s">
        <v>233</v>
      </c>
      <c r="AF520">
        <v>0</v>
      </c>
      <c r="AG520">
        <v>0</v>
      </c>
      <c r="AH520">
        <v>0</v>
      </c>
      <c r="AI520" t="s">
        <v>11634</v>
      </c>
      <c r="AL520" s="94">
        <v>7.2</v>
      </c>
      <c r="AM520" t="s">
        <v>11646</v>
      </c>
    </row>
    <row r="521" spans="1:39" x14ac:dyDescent="0.25">
      <c r="A521" t="s">
        <v>33</v>
      </c>
      <c r="B521">
        <v>5070</v>
      </c>
      <c r="C521" t="s">
        <v>1020</v>
      </c>
      <c r="D521">
        <v>36</v>
      </c>
      <c r="E521">
        <v>45787</v>
      </c>
      <c r="G521" t="s">
        <v>633</v>
      </c>
      <c r="K521">
        <v>0</v>
      </c>
      <c r="AE521" t="s">
        <v>233</v>
      </c>
      <c r="AF521">
        <v>0</v>
      </c>
      <c r="AG521">
        <v>0</v>
      </c>
      <c r="AH521">
        <v>0</v>
      </c>
      <c r="AI521" t="s">
        <v>11634</v>
      </c>
      <c r="AL521" s="94">
        <v>3.6</v>
      </c>
      <c r="AM521" t="s">
        <v>11646</v>
      </c>
    </row>
    <row r="522" spans="1:39" x14ac:dyDescent="0.25">
      <c r="A522" t="s">
        <v>33</v>
      </c>
      <c r="B522">
        <v>5072</v>
      </c>
      <c r="C522" t="s">
        <v>1021</v>
      </c>
      <c r="D522">
        <v>97</v>
      </c>
      <c r="E522">
        <v>45787</v>
      </c>
      <c r="G522" t="s">
        <v>633</v>
      </c>
      <c r="K522">
        <v>0</v>
      </c>
      <c r="AE522" t="s">
        <v>233</v>
      </c>
      <c r="AF522">
        <v>0</v>
      </c>
      <c r="AG522">
        <v>0</v>
      </c>
      <c r="AH522">
        <v>0</v>
      </c>
      <c r="AI522" t="s">
        <v>11634</v>
      </c>
      <c r="AL522" s="94">
        <v>9.6999999999999993</v>
      </c>
      <c r="AM522" t="s">
        <v>11646</v>
      </c>
    </row>
    <row r="523" spans="1:39" x14ac:dyDescent="0.25">
      <c r="A523" t="s">
        <v>33</v>
      </c>
      <c r="B523">
        <v>5073</v>
      </c>
      <c r="C523" t="s">
        <v>1022</v>
      </c>
      <c r="D523">
        <v>270</v>
      </c>
      <c r="E523">
        <v>45787</v>
      </c>
      <c r="G523" t="s">
        <v>633</v>
      </c>
      <c r="K523">
        <v>0</v>
      </c>
      <c r="AE523" t="s">
        <v>233</v>
      </c>
      <c r="AF523">
        <v>0</v>
      </c>
      <c r="AG523">
        <v>0</v>
      </c>
      <c r="AH523">
        <v>0</v>
      </c>
      <c r="AI523" t="s">
        <v>11634</v>
      </c>
      <c r="AL523" s="94">
        <v>27</v>
      </c>
      <c r="AM523" t="s">
        <v>11646</v>
      </c>
    </row>
    <row r="524" spans="1:39" x14ac:dyDescent="0.25">
      <c r="A524" t="s">
        <v>33</v>
      </c>
      <c r="B524">
        <v>5074</v>
      </c>
      <c r="C524" t="s">
        <v>1023</v>
      </c>
      <c r="D524">
        <v>725</v>
      </c>
      <c r="E524">
        <v>45787</v>
      </c>
      <c r="G524" t="s">
        <v>633</v>
      </c>
      <c r="K524">
        <v>0</v>
      </c>
      <c r="AE524" t="s">
        <v>233</v>
      </c>
      <c r="AF524">
        <v>0</v>
      </c>
      <c r="AG524">
        <v>0</v>
      </c>
      <c r="AH524">
        <v>0</v>
      </c>
      <c r="AI524" t="s">
        <v>11634</v>
      </c>
      <c r="AL524" s="94">
        <v>72.5</v>
      </c>
      <c r="AM524" t="s">
        <v>11646</v>
      </c>
    </row>
    <row r="525" spans="1:39" x14ac:dyDescent="0.25">
      <c r="A525" t="s">
        <v>33</v>
      </c>
      <c r="B525">
        <v>5075</v>
      </c>
      <c r="C525" t="s">
        <v>1024</v>
      </c>
      <c r="D525">
        <v>97</v>
      </c>
      <c r="E525">
        <v>45787</v>
      </c>
      <c r="G525" t="s">
        <v>633</v>
      </c>
      <c r="K525">
        <v>0</v>
      </c>
      <c r="AE525" t="s">
        <v>233</v>
      </c>
      <c r="AF525">
        <v>0</v>
      </c>
      <c r="AG525">
        <v>0</v>
      </c>
      <c r="AH525">
        <v>0</v>
      </c>
      <c r="AI525" t="s">
        <v>11634</v>
      </c>
      <c r="AL525" s="94">
        <v>9.6999999999999993</v>
      </c>
      <c r="AM525" t="s">
        <v>11646</v>
      </c>
    </row>
    <row r="526" spans="1:39" x14ac:dyDescent="0.25">
      <c r="A526" t="s">
        <v>33</v>
      </c>
      <c r="B526">
        <v>5076</v>
      </c>
      <c r="C526" t="s">
        <v>1025</v>
      </c>
      <c r="D526">
        <v>591</v>
      </c>
      <c r="E526">
        <v>45787</v>
      </c>
      <c r="G526" t="s">
        <v>633</v>
      </c>
      <c r="K526">
        <v>0</v>
      </c>
      <c r="AE526" t="s">
        <v>233</v>
      </c>
      <c r="AF526">
        <v>0</v>
      </c>
      <c r="AG526">
        <v>0</v>
      </c>
      <c r="AH526">
        <v>0</v>
      </c>
      <c r="AI526" t="s">
        <v>11634</v>
      </c>
      <c r="AL526" s="94">
        <v>59.1</v>
      </c>
      <c r="AM526" t="s">
        <v>11646</v>
      </c>
    </row>
    <row r="527" spans="1:39" x14ac:dyDescent="0.25">
      <c r="A527" t="s">
        <v>33</v>
      </c>
      <c r="B527">
        <v>5077</v>
      </c>
      <c r="C527" t="s">
        <v>1026</v>
      </c>
      <c r="D527">
        <v>151</v>
      </c>
      <c r="E527">
        <v>45787</v>
      </c>
      <c r="G527" t="s">
        <v>633</v>
      </c>
      <c r="H527" t="s">
        <v>990</v>
      </c>
      <c r="K527">
        <v>0</v>
      </c>
      <c r="AE527" t="s">
        <v>233</v>
      </c>
      <c r="AF527">
        <v>0</v>
      </c>
      <c r="AG527">
        <v>0</v>
      </c>
      <c r="AH527">
        <v>0</v>
      </c>
      <c r="AI527" t="s">
        <v>11634</v>
      </c>
      <c r="AL527" s="94">
        <v>15.1</v>
      </c>
      <c r="AM527" t="s">
        <v>11646</v>
      </c>
    </row>
    <row r="528" spans="1:39" x14ac:dyDescent="0.25">
      <c r="A528" t="s">
        <v>33</v>
      </c>
      <c r="B528">
        <v>5078</v>
      </c>
      <c r="C528" t="s">
        <v>1027</v>
      </c>
      <c r="D528">
        <v>88</v>
      </c>
      <c r="E528">
        <v>45787</v>
      </c>
      <c r="G528" t="s">
        <v>633</v>
      </c>
      <c r="K528">
        <v>0</v>
      </c>
      <c r="AE528" t="s">
        <v>233</v>
      </c>
      <c r="AF528">
        <v>0</v>
      </c>
      <c r="AG528">
        <v>0</v>
      </c>
      <c r="AH528">
        <v>0</v>
      </c>
      <c r="AI528" t="s">
        <v>11634</v>
      </c>
      <c r="AL528" s="94">
        <v>8.8000000000000007</v>
      </c>
      <c r="AM528" t="s">
        <v>11646</v>
      </c>
    </row>
    <row r="529" spans="1:39" x14ac:dyDescent="0.25">
      <c r="A529" t="s">
        <v>33</v>
      </c>
      <c r="B529">
        <v>5079</v>
      </c>
      <c r="C529" t="s">
        <v>1028</v>
      </c>
      <c r="D529">
        <v>60</v>
      </c>
      <c r="E529">
        <v>45787</v>
      </c>
      <c r="G529" t="s">
        <v>633</v>
      </c>
      <c r="K529">
        <v>0</v>
      </c>
      <c r="AE529" t="s">
        <v>233</v>
      </c>
      <c r="AF529">
        <v>0</v>
      </c>
      <c r="AG529">
        <v>0</v>
      </c>
      <c r="AH529">
        <v>0</v>
      </c>
      <c r="AI529" t="s">
        <v>11634</v>
      </c>
      <c r="AL529" s="94">
        <v>6</v>
      </c>
      <c r="AM529" t="s">
        <v>11646</v>
      </c>
    </row>
    <row r="530" spans="1:39" x14ac:dyDescent="0.25">
      <c r="A530" t="s">
        <v>33</v>
      </c>
      <c r="B530">
        <v>5080</v>
      </c>
      <c r="C530" t="s">
        <v>1029</v>
      </c>
      <c r="D530">
        <v>45</v>
      </c>
      <c r="E530">
        <v>45787</v>
      </c>
      <c r="G530" t="s">
        <v>633</v>
      </c>
      <c r="K530">
        <v>0</v>
      </c>
      <c r="AE530" t="s">
        <v>233</v>
      </c>
      <c r="AF530">
        <v>0</v>
      </c>
      <c r="AG530">
        <v>0</v>
      </c>
      <c r="AH530">
        <v>0</v>
      </c>
      <c r="AI530" t="s">
        <v>11634</v>
      </c>
      <c r="AL530" s="94">
        <v>4.5</v>
      </c>
      <c r="AM530" t="s">
        <v>11646</v>
      </c>
    </row>
    <row r="531" spans="1:39" x14ac:dyDescent="0.25">
      <c r="A531" t="s">
        <v>33</v>
      </c>
      <c r="B531">
        <v>5081</v>
      </c>
      <c r="C531" t="s">
        <v>1030</v>
      </c>
      <c r="D531">
        <v>39</v>
      </c>
      <c r="E531">
        <v>45787</v>
      </c>
      <c r="G531" t="s">
        <v>633</v>
      </c>
      <c r="K531">
        <v>0</v>
      </c>
      <c r="AE531" t="s">
        <v>233</v>
      </c>
      <c r="AF531">
        <v>0</v>
      </c>
      <c r="AG531">
        <v>0</v>
      </c>
      <c r="AH531">
        <v>0</v>
      </c>
      <c r="AI531" t="s">
        <v>11634</v>
      </c>
      <c r="AL531" s="94">
        <v>3.9</v>
      </c>
      <c r="AM531" t="s">
        <v>11646</v>
      </c>
    </row>
    <row r="532" spans="1:39" x14ac:dyDescent="0.25">
      <c r="A532" t="s">
        <v>33</v>
      </c>
      <c r="B532">
        <v>5082</v>
      </c>
      <c r="C532" t="s">
        <v>1031</v>
      </c>
      <c r="D532">
        <v>529</v>
      </c>
      <c r="E532">
        <v>45787</v>
      </c>
      <c r="G532" t="s">
        <v>633</v>
      </c>
      <c r="K532">
        <v>0</v>
      </c>
      <c r="AE532" t="s">
        <v>233</v>
      </c>
      <c r="AF532">
        <v>0</v>
      </c>
      <c r="AG532">
        <v>0</v>
      </c>
      <c r="AH532">
        <v>0</v>
      </c>
      <c r="AI532" t="s">
        <v>11634</v>
      </c>
      <c r="AL532" s="94">
        <v>52.9</v>
      </c>
      <c r="AM532" t="s">
        <v>11646</v>
      </c>
    </row>
    <row r="533" spans="1:39" x14ac:dyDescent="0.25">
      <c r="A533" t="s">
        <v>33</v>
      </c>
      <c r="B533">
        <v>5083</v>
      </c>
      <c r="C533" t="s">
        <v>1032</v>
      </c>
      <c r="D533">
        <v>142</v>
      </c>
      <c r="E533">
        <v>45787</v>
      </c>
      <c r="G533" t="s">
        <v>633</v>
      </c>
      <c r="K533">
        <v>0</v>
      </c>
      <c r="AE533" t="s">
        <v>233</v>
      </c>
      <c r="AF533">
        <v>0</v>
      </c>
      <c r="AG533">
        <v>0</v>
      </c>
      <c r="AH533">
        <v>0</v>
      </c>
      <c r="AI533" t="s">
        <v>11634</v>
      </c>
      <c r="AL533" s="94">
        <v>14.2</v>
      </c>
      <c r="AM533" t="s">
        <v>11646</v>
      </c>
    </row>
    <row r="534" spans="1:39" x14ac:dyDescent="0.25">
      <c r="A534" t="s">
        <v>33</v>
      </c>
      <c r="B534">
        <v>5085</v>
      </c>
      <c r="C534" t="s">
        <v>1033</v>
      </c>
      <c r="D534">
        <v>48</v>
      </c>
      <c r="E534">
        <v>45787</v>
      </c>
      <c r="G534" t="s">
        <v>633</v>
      </c>
      <c r="K534">
        <v>0</v>
      </c>
      <c r="AE534" t="s">
        <v>233</v>
      </c>
      <c r="AF534">
        <v>0</v>
      </c>
      <c r="AG534">
        <v>0</v>
      </c>
      <c r="AH534">
        <v>0</v>
      </c>
      <c r="AI534" t="s">
        <v>11634</v>
      </c>
      <c r="AL534" s="94">
        <v>4.8</v>
      </c>
      <c r="AM534" t="s">
        <v>11646</v>
      </c>
    </row>
    <row r="535" spans="1:39" x14ac:dyDescent="0.25">
      <c r="A535" t="s">
        <v>33</v>
      </c>
      <c r="B535">
        <v>5084</v>
      </c>
      <c r="C535" t="s">
        <v>1034</v>
      </c>
      <c r="D535">
        <v>47</v>
      </c>
      <c r="E535" t="s">
        <v>985</v>
      </c>
      <c r="G535" t="s">
        <v>633</v>
      </c>
      <c r="K535">
        <v>0</v>
      </c>
      <c r="AE535" t="s">
        <v>233</v>
      </c>
      <c r="AF535">
        <v>0</v>
      </c>
      <c r="AG535">
        <v>0</v>
      </c>
      <c r="AH535">
        <v>0</v>
      </c>
      <c r="AI535" t="s">
        <v>11634</v>
      </c>
      <c r="AL535" s="94">
        <v>4.7</v>
      </c>
      <c r="AM535" t="s">
        <v>11646</v>
      </c>
    </row>
    <row r="536" spans="1:39" x14ac:dyDescent="0.25">
      <c r="A536" t="s">
        <v>33</v>
      </c>
      <c r="B536">
        <v>5086</v>
      </c>
      <c r="C536" t="s">
        <v>1035</v>
      </c>
      <c r="D536">
        <v>66</v>
      </c>
      <c r="E536">
        <v>45787</v>
      </c>
      <c r="G536" t="s">
        <v>633</v>
      </c>
      <c r="K536">
        <v>0</v>
      </c>
      <c r="AE536" t="s">
        <v>233</v>
      </c>
      <c r="AF536">
        <v>0</v>
      </c>
      <c r="AG536">
        <v>0</v>
      </c>
      <c r="AH536">
        <v>0</v>
      </c>
      <c r="AI536" t="s">
        <v>11634</v>
      </c>
      <c r="AL536" s="94">
        <v>6.6</v>
      </c>
      <c r="AM536" t="s">
        <v>11646</v>
      </c>
    </row>
    <row r="537" spans="1:39" x14ac:dyDescent="0.25">
      <c r="A537" t="s">
        <v>33</v>
      </c>
      <c r="B537">
        <v>5087</v>
      </c>
      <c r="C537" t="s">
        <v>1036</v>
      </c>
      <c r="D537">
        <v>167</v>
      </c>
      <c r="E537">
        <v>45787</v>
      </c>
      <c r="G537" t="s">
        <v>633</v>
      </c>
      <c r="K537">
        <v>0</v>
      </c>
      <c r="AE537" t="s">
        <v>233</v>
      </c>
      <c r="AF537">
        <v>0</v>
      </c>
      <c r="AG537">
        <v>0</v>
      </c>
      <c r="AH537">
        <v>0</v>
      </c>
      <c r="AI537" t="s">
        <v>11634</v>
      </c>
      <c r="AL537" s="94">
        <v>16.7</v>
      </c>
      <c r="AM537" t="s">
        <v>11646</v>
      </c>
    </row>
    <row r="538" spans="1:39" x14ac:dyDescent="0.25">
      <c r="A538" t="s">
        <v>33</v>
      </c>
      <c r="B538">
        <v>5088</v>
      </c>
      <c r="C538" t="s">
        <v>1037</v>
      </c>
      <c r="D538">
        <v>32</v>
      </c>
      <c r="E538">
        <v>45873</v>
      </c>
      <c r="F538">
        <v>45908</v>
      </c>
      <c r="G538" t="s">
        <v>1038</v>
      </c>
      <c r="H538">
        <v>46079</v>
      </c>
      <c r="I538" t="s">
        <v>24</v>
      </c>
      <c r="K538">
        <v>0</v>
      </c>
      <c r="L538" t="s">
        <v>1039</v>
      </c>
      <c r="M538">
        <v>0</v>
      </c>
      <c r="N538" t="s">
        <v>350</v>
      </c>
      <c r="P538" t="s">
        <v>350</v>
      </c>
      <c r="R538">
        <v>0</v>
      </c>
      <c r="S538">
        <v>0</v>
      </c>
      <c r="T538">
        <v>0</v>
      </c>
      <c r="U538">
        <v>0</v>
      </c>
      <c r="V538">
        <v>0</v>
      </c>
      <c r="W538">
        <v>0</v>
      </c>
      <c r="X538" t="s">
        <v>350</v>
      </c>
      <c r="Y538" t="s">
        <v>350</v>
      </c>
      <c r="Z538" t="s">
        <v>350</v>
      </c>
      <c r="AE538" t="s">
        <v>233</v>
      </c>
      <c r="AF538">
        <v>0</v>
      </c>
      <c r="AG538">
        <v>0</v>
      </c>
      <c r="AH538">
        <v>13</v>
      </c>
      <c r="AI538" t="s">
        <v>11632</v>
      </c>
      <c r="AJ538">
        <v>0</v>
      </c>
      <c r="AK538">
        <v>0</v>
      </c>
      <c r="AL538" s="94">
        <v>3.2</v>
      </c>
      <c r="AM538" t="s">
        <v>11646</v>
      </c>
    </row>
    <row r="539" spans="1:39" x14ac:dyDescent="0.25">
      <c r="A539" t="s">
        <v>33</v>
      </c>
      <c r="B539">
        <v>5089</v>
      </c>
      <c r="C539" t="s">
        <v>1040</v>
      </c>
      <c r="D539">
        <v>474</v>
      </c>
      <c r="E539">
        <v>45873</v>
      </c>
      <c r="F539">
        <v>45923</v>
      </c>
      <c r="G539" t="s">
        <v>1038</v>
      </c>
      <c r="I539" t="s">
        <v>24</v>
      </c>
      <c r="K539">
        <v>0</v>
      </c>
      <c r="AE539" t="s">
        <v>233</v>
      </c>
      <c r="AF539">
        <v>0</v>
      </c>
      <c r="AG539">
        <v>0</v>
      </c>
      <c r="AH539">
        <v>0</v>
      </c>
      <c r="AI539" t="s">
        <v>11634</v>
      </c>
      <c r="AL539" s="94">
        <v>47.4</v>
      </c>
      <c r="AM539" t="s">
        <v>11646</v>
      </c>
    </row>
    <row r="540" spans="1:39" x14ac:dyDescent="0.25">
      <c r="A540" t="s">
        <v>33</v>
      </c>
      <c r="B540">
        <v>5090</v>
      </c>
      <c r="C540" t="s">
        <v>1041</v>
      </c>
      <c r="D540">
        <v>64</v>
      </c>
      <c r="E540">
        <v>45873</v>
      </c>
      <c r="F540">
        <v>45923</v>
      </c>
      <c r="G540" t="s">
        <v>1038</v>
      </c>
      <c r="I540" t="s">
        <v>24</v>
      </c>
      <c r="K540">
        <v>0</v>
      </c>
      <c r="AE540" t="s">
        <v>233</v>
      </c>
      <c r="AF540">
        <v>0</v>
      </c>
      <c r="AG540">
        <v>0</v>
      </c>
      <c r="AH540">
        <v>0</v>
      </c>
      <c r="AI540" t="s">
        <v>11634</v>
      </c>
      <c r="AL540" s="94">
        <v>6.4</v>
      </c>
      <c r="AM540" t="s">
        <v>11646</v>
      </c>
    </row>
    <row r="541" spans="1:39" x14ac:dyDescent="0.25">
      <c r="A541" t="s">
        <v>33</v>
      </c>
      <c r="B541">
        <v>5092</v>
      </c>
      <c r="C541" t="s">
        <v>1042</v>
      </c>
      <c r="D541">
        <v>142</v>
      </c>
      <c r="E541">
        <v>45873</v>
      </c>
      <c r="F541">
        <v>45923</v>
      </c>
      <c r="G541" t="s">
        <v>1038</v>
      </c>
      <c r="I541" t="s">
        <v>24</v>
      </c>
      <c r="K541">
        <v>0</v>
      </c>
      <c r="AE541" t="s">
        <v>233</v>
      </c>
      <c r="AF541">
        <v>0</v>
      </c>
      <c r="AG541">
        <v>0</v>
      </c>
      <c r="AH541">
        <v>0</v>
      </c>
      <c r="AI541" t="s">
        <v>11634</v>
      </c>
      <c r="AL541" s="94">
        <v>14.2</v>
      </c>
      <c r="AM541" t="s">
        <v>11646</v>
      </c>
    </row>
    <row r="542" spans="1:39" x14ac:dyDescent="0.25">
      <c r="A542" t="s">
        <v>33</v>
      </c>
      <c r="B542">
        <v>5093</v>
      </c>
      <c r="C542" t="s">
        <v>1043</v>
      </c>
      <c r="D542">
        <v>495</v>
      </c>
      <c r="E542">
        <v>45873</v>
      </c>
      <c r="F542">
        <v>45923</v>
      </c>
      <c r="G542" t="s">
        <v>1038</v>
      </c>
      <c r="I542" t="s">
        <v>24</v>
      </c>
      <c r="K542">
        <v>0</v>
      </c>
      <c r="AE542" t="s">
        <v>233</v>
      </c>
      <c r="AF542">
        <v>0</v>
      </c>
      <c r="AG542">
        <v>0</v>
      </c>
      <c r="AH542">
        <v>0</v>
      </c>
      <c r="AI542" t="s">
        <v>11634</v>
      </c>
      <c r="AL542" s="94">
        <v>49.5</v>
      </c>
      <c r="AM542" t="s">
        <v>11646</v>
      </c>
    </row>
    <row r="543" spans="1:39" x14ac:dyDescent="0.25">
      <c r="A543" t="s">
        <v>33</v>
      </c>
      <c r="B543">
        <v>5094</v>
      </c>
      <c r="C543" t="s">
        <v>1044</v>
      </c>
      <c r="D543">
        <v>140</v>
      </c>
      <c r="E543">
        <v>45873</v>
      </c>
      <c r="F543">
        <v>45908</v>
      </c>
      <c r="G543" t="s">
        <v>1038</v>
      </c>
      <c r="H543">
        <v>46079</v>
      </c>
      <c r="I543" t="s">
        <v>24</v>
      </c>
      <c r="K543">
        <v>0</v>
      </c>
      <c r="L543" t="s">
        <v>1039</v>
      </c>
      <c r="M543">
        <v>0</v>
      </c>
      <c r="N543" t="s">
        <v>350</v>
      </c>
      <c r="P543" t="s">
        <v>350</v>
      </c>
      <c r="R543">
        <v>0</v>
      </c>
      <c r="S543">
        <v>0</v>
      </c>
      <c r="T543">
        <v>0</v>
      </c>
      <c r="U543">
        <v>0</v>
      </c>
      <c r="V543">
        <v>0</v>
      </c>
      <c r="W543">
        <v>0</v>
      </c>
      <c r="X543" t="s">
        <v>350</v>
      </c>
      <c r="Y543" t="s">
        <v>350</v>
      </c>
      <c r="Z543" t="s">
        <v>350</v>
      </c>
      <c r="AE543" t="s">
        <v>233</v>
      </c>
      <c r="AF543">
        <v>0</v>
      </c>
      <c r="AG543">
        <v>0</v>
      </c>
      <c r="AH543">
        <v>13</v>
      </c>
      <c r="AI543" t="s">
        <v>11632</v>
      </c>
      <c r="AJ543">
        <v>0</v>
      </c>
      <c r="AK543">
        <v>0</v>
      </c>
      <c r="AL543" s="94">
        <v>14</v>
      </c>
      <c r="AM543" t="s">
        <v>11646</v>
      </c>
    </row>
    <row r="544" spans="1:39" x14ac:dyDescent="0.25">
      <c r="A544" t="s">
        <v>33</v>
      </c>
      <c r="B544">
        <v>5095</v>
      </c>
      <c r="C544" t="s">
        <v>1045</v>
      </c>
      <c r="D544">
        <v>270</v>
      </c>
      <c r="E544">
        <v>45873</v>
      </c>
      <c r="F544">
        <v>45923</v>
      </c>
      <c r="G544" t="s">
        <v>1038</v>
      </c>
      <c r="I544" t="s">
        <v>24</v>
      </c>
      <c r="K544">
        <v>0</v>
      </c>
      <c r="AE544" t="s">
        <v>233</v>
      </c>
      <c r="AF544">
        <v>0</v>
      </c>
      <c r="AG544">
        <v>0</v>
      </c>
      <c r="AH544">
        <v>0</v>
      </c>
      <c r="AI544" t="s">
        <v>11634</v>
      </c>
      <c r="AL544" s="94">
        <v>27</v>
      </c>
      <c r="AM544" t="s">
        <v>11646</v>
      </c>
    </row>
    <row r="545" spans="1:39" x14ac:dyDescent="0.25">
      <c r="A545" t="s">
        <v>33</v>
      </c>
      <c r="B545">
        <v>5096</v>
      </c>
      <c r="C545" t="s">
        <v>1046</v>
      </c>
      <c r="D545">
        <v>75</v>
      </c>
      <c r="E545">
        <v>45873</v>
      </c>
      <c r="F545">
        <v>45923</v>
      </c>
      <c r="G545" t="s">
        <v>1038</v>
      </c>
      <c r="I545" t="s">
        <v>24</v>
      </c>
      <c r="K545">
        <v>0</v>
      </c>
      <c r="AE545" t="s">
        <v>233</v>
      </c>
      <c r="AF545">
        <v>0</v>
      </c>
      <c r="AG545">
        <v>0</v>
      </c>
      <c r="AH545">
        <v>0</v>
      </c>
      <c r="AI545" t="s">
        <v>11634</v>
      </c>
      <c r="AL545" s="94">
        <v>7.5</v>
      </c>
      <c r="AM545" t="s">
        <v>11646</v>
      </c>
    </row>
    <row r="546" spans="1:39" x14ac:dyDescent="0.25">
      <c r="A546" t="s">
        <v>33</v>
      </c>
      <c r="B546">
        <v>5097</v>
      </c>
      <c r="C546" t="s">
        <v>1047</v>
      </c>
      <c r="D546">
        <v>457</v>
      </c>
      <c r="E546">
        <v>45873</v>
      </c>
      <c r="F546">
        <v>45908</v>
      </c>
      <c r="G546" t="s">
        <v>1038</v>
      </c>
      <c r="I546" t="s">
        <v>24</v>
      </c>
      <c r="K546">
        <v>0</v>
      </c>
      <c r="AE546" t="s">
        <v>233</v>
      </c>
      <c r="AF546">
        <v>0</v>
      </c>
      <c r="AG546">
        <v>0</v>
      </c>
      <c r="AH546">
        <v>0</v>
      </c>
      <c r="AI546" t="s">
        <v>11634</v>
      </c>
      <c r="AL546" s="94">
        <v>45.7</v>
      </c>
      <c r="AM546" t="s">
        <v>11646</v>
      </c>
    </row>
    <row r="547" spans="1:39" x14ac:dyDescent="0.25">
      <c r="A547" t="s">
        <v>33</v>
      </c>
      <c r="B547">
        <v>5099</v>
      </c>
      <c r="C547" t="s">
        <v>1048</v>
      </c>
      <c r="D547">
        <v>441</v>
      </c>
      <c r="E547">
        <v>45873</v>
      </c>
      <c r="F547">
        <v>45908</v>
      </c>
      <c r="G547" t="s">
        <v>1038</v>
      </c>
      <c r="I547" t="s">
        <v>24</v>
      </c>
      <c r="K547">
        <v>0</v>
      </c>
      <c r="AE547" t="s">
        <v>233</v>
      </c>
      <c r="AF547">
        <v>0</v>
      </c>
      <c r="AG547">
        <v>0</v>
      </c>
      <c r="AH547">
        <v>0</v>
      </c>
      <c r="AI547" t="s">
        <v>11634</v>
      </c>
      <c r="AL547" s="94">
        <v>44.1</v>
      </c>
      <c r="AM547" t="s">
        <v>11646</v>
      </c>
    </row>
    <row r="548" spans="1:39" x14ac:dyDescent="0.25">
      <c r="A548" t="s">
        <v>33</v>
      </c>
      <c r="B548">
        <v>5100</v>
      </c>
      <c r="C548" t="s">
        <v>1049</v>
      </c>
      <c r="D548">
        <v>280</v>
      </c>
      <c r="E548">
        <v>45873</v>
      </c>
      <c r="F548">
        <v>45923</v>
      </c>
      <c r="G548" t="s">
        <v>1038</v>
      </c>
      <c r="I548" t="s">
        <v>24</v>
      </c>
      <c r="K548">
        <v>0</v>
      </c>
      <c r="AE548" t="s">
        <v>233</v>
      </c>
      <c r="AF548">
        <v>0</v>
      </c>
      <c r="AG548">
        <v>0</v>
      </c>
      <c r="AH548">
        <v>0</v>
      </c>
      <c r="AI548" t="s">
        <v>11634</v>
      </c>
      <c r="AL548" s="94">
        <v>28</v>
      </c>
      <c r="AM548" t="s">
        <v>11646</v>
      </c>
    </row>
    <row r="549" spans="1:39" x14ac:dyDescent="0.25">
      <c r="A549" t="s">
        <v>33</v>
      </c>
      <c r="B549">
        <v>5102</v>
      </c>
      <c r="C549" t="s">
        <v>1050</v>
      </c>
      <c r="D549">
        <v>2183</v>
      </c>
      <c r="E549">
        <v>45873</v>
      </c>
      <c r="F549">
        <v>45923</v>
      </c>
      <c r="G549" t="s">
        <v>1038</v>
      </c>
      <c r="I549" t="s">
        <v>24</v>
      </c>
      <c r="K549">
        <v>0</v>
      </c>
      <c r="AE549" t="s">
        <v>233</v>
      </c>
      <c r="AF549">
        <v>0</v>
      </c>
      <c r="AG549">
        <v>0</v>
      </c>
      <c r="AH549">
        <v>0</v>
      </c>
      <c r="AI549" t="s">
        <v>11634</v>
      </c>
      <c r="AL549" s="94">
        <v>218.3</v>
      </c>
      <c r="AM549" t="s">
        <v>11646</v>
      </c>
    </row>
    <row r="550" spans="1:39" x14ac:dyDescent="0.25">
      <c r="A550" t="s">
        <v>33</v>
      </c>
      <c r="B550">
        <v>5101</v>
      </c>
      <c r="C550" t="s">
        <v>1051</v>
      </c>
      <c r="D550">
        <v>311</v>
      </c>
      <c r="E550">
        <v>45873</v>
      </c>
      <c r="F550">
        <v>45923</v>
      </c>
      <c r="G550" t="s">
        <v>1038</v>
      </c>
      <c r="I550" t="s">
        <v>24</v>
      </c>
      <c r="K550">
        <v>0</v>
      </c>
      <c r="AE550" t="s">
        <v>233</v>
      </c>
      <c r="AF550">
        <v>0</v>
      </c>
      <c r="AG550">
        <v>0</v>
      </c>
      <c r="AH550">
        <v>0</v>
      </c>
      <c r="AI550" t="s">
        <v>11634</v>
      </c>
      <c r="AL550" s="94">
        <v>31.1</v>
      </c>
      <c r="AM550" t="s">
        <v>11646</v>
      </c>
    </row>
    <row r="551" spans="1:39" x14ac:dyDescent="0.25">
      <c r="A551" t="s">
        <v>33</v>
      </c>
      <c r="B551">
        <v>5103</v>
      </c>
      <c r="C551" t="s">
        <v>1052</v>
      </c>
      <c r="D551">
        <v>59</v>
      </c>
      <c r="E551" t="s">
        <v>1053</v>
      </c>
      <c r="K551">
        <v>0</v>
      </c>
      <c r="AE551" t="s">
        <v>233</v>
      </c>
      <c r="AF551">
        <v>0</v>
      </c>
      <c r="AG551">
        <v>0</v>
      </c>
      <c r="AH551">
        <v>0</v>
      </c>
      <c r="AI551" t="s">
        <v>11634</v>
      </c>
      <c r="AL551" s="94">
        <v>5.9</v>
      </c>
      <c r="AM551" t="s">
        <v>11646</v>
      </c>
    </row>
    <row r="552" spans="1:39" x14ac:dyDescent="0.25">
      <c r="A552" t="s">
        <v>33</v>
      </c>
      <c r="B552">
        <v>5106</v>
      </c>
      <c r="C552" t="s">
        <v>1054</v>
      </c>
      <c r="D552">
        <v>27</v>
      </c>
      <c r="E552">
        <v>45873</v>
      </c>
      <c r="F552">
        <v>45923</v>
      </c>
      <c r="G552" t="s">
        <v>1038</v>
      </c>
      <c r="I552" t="s">
        <v>24</v>
      </c>
      <c r="K552">
        <v>0</v>
      </c>
      <c r="AE552" t="s">
        <v>233</v>
      </c>
      <c r="AF552">
        <v>0</v>
      </c>
      <c r="AG552">
        <v>0</v>
      </c>
      <c r="AH552">
        <v>0</v>
      </c>
      <c r="AI552" t="s">
        <v>11634</v>
      </c>
      <c r="AL552" s="94">
        <v>2.7</v>
      </c>
      <c r="AM552" t="s">
        <v>11646</v>
      </c>
    </row>
    <row r="553" spans="1:39" x14ac:dyDescent="0.25">
      <c r="A553" t="s">
        <v>33</v>
      </c>
      <c r="B553">
        <v>5104</v>
      </c>
      <c r="C553" t="s">
        <v>1055</v>
      </c>
      <c r="D553">
        <v>30</v>
      </c>
      <c r="E553">
        <v>45873</v>
      </c>
      <c r="F553">
        <v>45923</v>
      </c>
      <c r="G553" t="s">
        <v>1038</v>
      </c>
      <c r="I553" t="s">
        <v>24</v>
      </c>
      <c r="K553">
        <v>0</v>
      </c>
      <c r="AE553" t="s">
        <v>233</v>
      </c>
      <c r="AF553">
        <v>0</v>
      </c>
      <c r="AG553">
        <v>0</v>
      </c>
      <c r="AH553">
        <v>0</v>
      </c>
      <c r="AI553" t="s">
        <v>11634</v>
      </c>
      <c r="AL553" s="94">
        <v>3</v>
      </c>
      <c r="AM553" t="s">
        <v>11646</v>
      </c>
    </row>
    <row r="554" spans="1:39" x14ac:dyDescent="0.25">
      <c r="A554" t="s">
        <v>33</v>
      </c>
      <c r="B554">
        <v>5105</v>
      </c>
      <c r="C554" t="s">
        <v>1056</v>
      </c>
      <c r="D554">
        <v>344</v>
      </c>
      <c r="E554">
        <v>45873</v>
      </c>
      <c r="F554">
        <v>45923</v>
      </c>
      <c r="G554" t="s">
        <v>1038</v>
      </c>
      <c r="I554" t="s">
        <v>24</v>
      </c>
      <c r="K554">
        <v>0</v>
      </c>
      <c r="AE554" t="s">
        <v>233</v>
      </c>
      <c r="AF554">
        <v>0</v>
      </c>
      <c r="AG554">
        <v>0</v>
      </c>
      <c r="AH554">
        <v>0</v>
      </c>
      <c r="AI554" t="s">
        <v>11634</v>
      </c>
      <c r="AL554" s="94">
        <v>34.4</v>
      </c>
      <c r="AM554" t="s">
        <v>11646</v>
      </c>
    </row>
    <row r="555" spans="1:39" x14ac:dyDescent="0.25">
      <c r="A555" t="s">
        <v>33</v>
      </c>
      <c r="B555">
        <v>5107</v>
      </c>
      <c r="C555" t="s">
        <v>1057</v>
      </c>
      <c r="D555">
        <v>42</v>
      </c>
      <c r="E555">
        <v>45873</v>
      </c>
      <c r="F555">
        <v>45908</v>
      </c>
      <c r="G555" t="s">
        <v>1038</v>
      </c>
      <c r="I555" t="s">
        <v>24</v>
      </c>
      <c r="K555">
        <v>0</v>
      </c>
      <c r="AE555" t="s">
        <v>233</v>
      </c>
      <c r="AF555">
        <v>0</v>
      </c>
      <c r="AG555">
        <v>0</v>
      </c>
      <c r="AH555">
        <v>0</v>
      </c>
      <c r="AI555" t="s">
        <v>11634</v>
      </c>
      <c r="AL555" s="94">
        <v>4.2</v>
      </c>
      <c r="AM555" t="s">
        <v>11646</v>
      </c>
    </row>
    <row r="556" spans="1:39" x14ac:dyDescent="0.25">
      <c r="A556" t="s">
        <v>33</v>
      </c>
      <c r="B556">
        <v>5108</v>
      </c>
      <c r="C556" t="s">
        <v>1058</v>
      </c>
      <c r="D556">
        <v>40</v>
      </c>
      <c r="E556">
        <v>45873</v>
      </c>
      <c r="F556">
        <v>45908</v>
      </c>
      <c r="G556" t="s">
        <v>1038</v>
      </c>
      <c r="H556">
        <v>46050</v>
      </c>
      <c r="I556" t="s">
        <v>24</v>
      </c>
      <c r="J556" t="s">
        <v>1059</v>
      </c>
      <c r="K556">
        <v>0</v>
      </c>
      <c r="N556" t="s">
        <v>350</v>
      </c>
      <c r="P556" t="s">
        <v>350</v>
      </c>
      <c r="X556" t="s">
        <v>350</v>
      </c>
      <c r="Y556" t="s">
        <v>350</v>
      </c>
      <c r="Z556" t="s">
        <v>350</v>
      </c>
      <c r="AE556" t="s">
        <v>233</v>
      </c>
      <c r="AF556">
        <v>0</v>
      </c>
      <c r="AG556">
        <v>0</v>
      </c>
      <c r="AH556">
        <v>5</v>
      </c>
      <c r="AI556" t="s">
        <v>11632</v>
      </c>
      <c r="AL556" s="94">
        <v>4</v>
      </c>
      <c r="AM556" t="s">
        <v>11646</v>
      </c>
    </row>
    <row r="557" spans="1:39" x14ac:dyDescent="0.25">
      <c r="A557" t="s">
        <v>33</v>
      </c>
      <c r="B557">
        <v>5109</v>
      </c>
      <c r="C557" t="s">
        <v>1060</v>
      </c>
      <c r="D557">
        <v>450</v>
      </c>
      <c r="E557">
        <v>45873</v>
      </c>
      <c r="F557">
        <v>45923</v>
      </c>
      <c r="G557" t="s">
        <v>1038</v>
      </c>
      <c r="I557" t="s">
        <v>24</v>
      </c>
      <c r="K557">
        <v>0</v>
      </c>
      <c r="AE557" t="s">
        <v>233</v>
      </c>
      <c r="AF557">
        <v>0</v>
      </c>
      <c r="AG557">
        <v>0</v>
      </c>
      <c r="AH557">
        <v>0</v>
      </c>
      <c r="AI557" t="s">
        <v>11634</v>
      </c>
      <c r="AL557" s="94">
        <v>45</v>
      </c>
      <c r="AM557" t="s">
        <v>11646</v>
      </c>
    </row>
    <row r="558" spans="1:39" x14ac:dyDescent="0.25">
      <c r="A558" t="s">
        <v>33</v>
      </c>
      <c r="B558">
        <v>5110</v>
      </c>
      <c r="C558" t="s">
        <v>1061</v>
      </c>
      <c r="D558">
        <v>788</v>
      </c>
      <c r="E558">
        <v>45875</v>
      </c>
      <c r="F558">
        <v>45923</v>
      </c>
      <c r="G558" t="s">
        <v>1038</v>
      </c>
      <c r="I558" t="s">
        <v>24</v>
      </c>
      <c r="K558">
        <v>0</v>
      </c>
      <c r="AE558" t="s">
        <v>233</v>
      </c>
      <c r="AF558">
        <v>0</v>
      </c>
      <c r="AG558">
        <v>0</v>
      </c>
      <c r="AH558">
        <v>0</v>
      </c>
      <c r="AI558" t="s">
        <v>11634</v>
      </c>
      <c r="AL558" s="94">
        <v>78.8</v>
      </c>
      <c r="AM558" t="s">
        <v>11646</v>
      </c>
    </row>
    <row r="559" spans="1:39" x14ac:dyDescent="0.25">
      <c r="A559" t="s">
        <v>33</v>
      </c>
      <c r="B559">
        <v>5113</v>
      </c>
      <c r="C559" t="s">
        <v>1062</v>
      </c>
      <c r="D559">
        <v>63</v>
      </c>
      <c r="E559">
        <v>45875</v>
      </c>
      <c r="F559">
        <v>45923</v>
      </c>
      <c r="G559" t="s">
        <v>1038</v>
      </c>
      <c r="I559" t="s">
        <v>24</v>
      </c>
      <c r="K559">
        <v>0</v>
      </c>
      <c r="AE559" t="s">
        <v>233</v>
      </c>
      <c r="AF559">
        <v>0</v>
      </c>
      <c r="AG559">
        <v>0</v>
      </c>
      <c r="AH559">
        <v>0</v>
      </c>
      <c r="AI559" t="s">
        <v>11634</v>
      </c>
      <c r="AL559" s="94">
        <v>6.3</v>
      </c>
      <c r="AM559" t="s">
        <v>11646</v>
      </c>
    </row>
    <row r="560" spans="1:39" x14ac:dyDescent="0.25">
      <c r="A560" t="s">
        <v>33</v>
      </c>
      <c r="B560">
        <v>5112</v>
      </c>
      <c r="C560" t="s">
        <v>1063</v>
      </c>
      <c r="D560">
        <v>103</v>
      </c>
      <c r="E560">
        <v>45875</v>
      </c>
      <c r="F560">
        <v>45908</v>
      </c>
      <c r="G560" t="s">
        <v>1038</v>
      </c>
      <c r="H560">
        <v>46050</v>
      </c>
      <c r="I560" t="s">
        <v>24</v>
      </c>
      <c r="J560" t="s">
        <v>1059</v>
      </c>
      <c r="K560">
        <v>0</v>
      </c>
      <c r="N560" t="s">
        <v>350</v>
      </c>
      <c r="P560" t="s">
        <v>350</v>
      </c>
      <c r="X560" t="s">
        <v>350</v>
      </c>
      <c r="Y560" t="s">
        <v>350</v>
      </c>
      <c r="Z560" t="s">
        <v>350</v>
      </c>
      <c r="AE560" t="s">
        <v>233</v>
      </c>
      <c r="AF560">
        <v>0</v>
      </c>
      <c r="AG560">
        <v>0</v>
      </c>
      <c r="AH560">
        <v>5</v>
      </c>
      <c r="AI560" t="s">
        <v>11632</v>
      </c>
      <c r="AL560" s="94">
        <v>10.3</v>
      </c>
      <c r="AM560" t="s">
        <v>11646</v>
      </c>
    </row>
    <row r="561" spans="1:39" x14ac:dyDescent="0.25">
      <c r="A561" t="s">
        <v>33</v>
      </c>
      <c r="B561">
        <v>5114</v>
      </c>
      <c r="C561" t="s">
        <v>1064</v>
      </c>
      <c r="D561">
        <v>1299</v>
      </c>
      <c r="E561">
        <v>45875</v>
      </c>
      <c r="F561">
        <v>45948</v>
      </c>
      <c r="G561" t="s">
        <v>1038</v>
      </c>
      <c r="I561" t="s">
        <v>24</v>
      </c>
      <c r="J561" t="s">
        <v>1059</v>
      </c>
      <c r="K561">
        <v>0</v>
      </c>
      <c r="N561" t="s">
        <v>350</v>
      </c>
      <c r="P561" t="s">
        <v>350</v>
      </c>
      <c r="X561" t="s">
        <v>350</v>
      </c>
      <c r="Y561" t="s">
        <v>350</v>
      </c>
      <c r="Z561" t="s">
        <v>350</v>
      </c>
      <c r="AE561" t="s">
        <v>233</v>
      </c>
      <c r="AF561">
        <v>0</v>
      </c>
      <c r="AG561">
        <v>0</v>
      </c>
      <c r="AH561">
        <v>5</v>
      </c>
      <c r="AI561" t="s">
        <v>11632</v>
      </c>
      <c r="AL561" s="94">
        <v>129.9</v>
      </c>
      <c r="AM561" t="s">
        <v>11646</v>
      </c>
    </row>
    <row r="562" spans="1:39" x14ac:dyDescent="0.25">
      <c r="A562" t="s">
        <v>33</v>
      </c>
      <c r="B562">
        <v>5115</v>
      </c>
      <c r="C562" t="s">
        <v>1065</v>
      </c>
      <c r="D562">
        <v>700</v>
      </c>
      <c r="E562">
        <v>45875</v>
      </c>
      <c r="F562">
        <v>45923</v>
      </c>
      <c r="G562" t="s">
        <v>1038</v>
      </c>
      <c r="I562" t="s">
        <v>24</v>
      </c>
      <c r="K562">
        <v>0</v>
      </c>
      <c r="AE562" t="s">
        <v>233</v>
      </c>
      <c r="AF562">
        <v>0</v>
      </c>
      <c r="AG562">
        <v>0</v>
      </c>
      <c r="AH562">
        <v>0</v>
      </c>
      <c r="AI562" t="s">
        <v>11634</v>
      </c>
      <c r="AL562" s="94">
        <v>70</v>
      </c>
      <c r="AM562" t="s">
        <v>11646</v>
      </c>
    </row>
    <row r="563" spans="1:39" x14ac:dyDescent="0.25">
      <c r="A563" t="s">
        <v>33</v>
      </c>
      <c r="B563">
        <v>5116</v>
      </c>
      <c r="C563" t="s">
        <v>1066</v>
      </c>
      <c r="D563">
        <v>91</v>
      </c>
      <c r="E563" t="s">
        <v>1053</v>
      </c>
      <c r="G563" t="s">
        <v>1038</v>
      </c>
      <c r="K563">
        <v>0</v>
      </c>
      <c r="AE563" t="s">
        <v>233</v>
      </c>
      <c r="AF563">
        <v>0</v>
      </c>
      <c r="AG563">
        <v>0</v>
      </c>
      <c r="AH563">
        <v>0</v>
      </c>
      <c r="AI563" t="s">
        <v>11634</v>
      </c>
      <c r="AL563" s="94">
        <v>9.1</v>
      </c>
      <c r="AM563" t="s">
        <v>11646</v>
      </c>
    </row>
    <row r="564" spans="1:39" x14ac:dyDescent="0.25">
      <c r="A564" t="s">
        <v>33</v>
      </c>
      <c r="B564">
        <v>5117</v>
      </c>
      <c r="C564" t="s">
        <v>1067</v>
      </c>
      <c r="D564">
        <v>196</v>
      </c>
      <c r="E564">
        <v>45875</v>
      </c>
      <c r="F564">
        <v>45908</v>
      </c>
      <c r="G564" t="s">
        <v>1038</v>
      </c>
      <c r="I564" t="s">
        <v>24</v>
      </c>
      <c r="K564">
        <v>0</v>
      </c>
      <c r="N564" t="s">
        <v>1068</v>
      </c>
      <c r="X564" t="s">
        <v>1068</v>
      </c>
      <c r="AE564" t="s">
        <v>233</v>
      </c>
      <c r="AF564">
        <v>0</v>
      </c>
      <c r="AG564">
        <v>0</v>
      </c>
      <c r="AH564">
        <v>2</v>
      </c>
      <c r="AI564" t="s">
        <v>11632</v>
      </c>
      <c r="AL564" s="94">
        <v>19.600000000000001</v>
      </c>
      <c r="AM564" t="s">
        <v>11646</v>
      </c>
    </row>
    <row r="565" spans="1:39" x14ac:dyDescent="0.25">
      <c r="A565" t="s">
        <v>33</v>
      </c>
      <c r="B565">
        <v>5118</v>
      </c>
      <c r="C565" t="s">
        <v>1069</v>
      </c>
      <c r="D565">
        <v>70</v>
      </c>
      <c r="E565">
        <v>45875</v>
      </c>
      <c r="F565">
        <v>45923</v>
      </c>
      <c r="G565" t="s">
        <v>1038</v>
      </c>
      <c r="I565" t="s">
        <v>24</v>
      </c>
      <c r="K565">
        <v>0</v>
      </c>
      <c r="AE565" t="s">
        <v>233</v>
      </c>
      <c r="AF565">
        <v>0</v>
      </c>
      <c r="AG565">
        <v>0</v>
      </c>
      <c r="AH565">
        <v>0</v>
      </c>
      <c r="AI565" t="s">
        <v>11634</v>
      </c>
      <c r="AL565" s="94">
        <v>7</v>
      </c>
      <c r="AM565" t="s">
        <v>11646</v>
      </c>
    </row>
    <row r="566" spans="1:39" x14ac:dyDescent="0.25">
      <c r="A566" t="s">
        <v>33</v>
      </c>
      <c r="B566">
        <v>5119</v>
      </c>
      <c r="C566" t="s">
        <v>1070</v>
      </c>
      <c r="D566">
        <v>26</v>
      </c>
      <c r="E566">
        <v>45875</v>
      </c>
      <c r="F566">
        <v>45908</v>
      </c>
      <c r="G566" t="s">
        <v>1038</v>
      </c>
      <c r="I566" t="s">
        <v>24</v>
      </c>
      <c r="K566">
        <v>0</v>
      </c>
      <c r="AE566" t="s">
        <v>233</v>
      </c>
      <c r="AF566">
        <v>0</v>
      </c>
      <c r="AG566">
        <v>0</v>
      </c>
      <c r="AH566">
        <v>0</v>
      </c>
      <c r="AI566" t="s">
        <v>11634</v>
      </c>
      <c r="AL566" s="94">
        <v>2.6</v>
      </c>
      <c r="AM566" t="s">
        <v>11646</v>
      </c>
    </row>
    <row r="567" spans="1:39" x14ac:dyDescent="0.25">
      <c r="A567" t="s">
        <v>33</v>
      </c>
      <c r="B567">
        <v>5120</v>
      </c>
      <c r="C567" t="s">
        <v>1071</v>
      </c>
      <c r="D567">
        <v>31</v>
      </c>
      <c r="E567">
        <v>45875</v>
      </c>
      <c r="F567">
        <v>45923</v>
      </c>
      <c r="G567" t="s">
        <v>1038</v>
      </c>
      <c r="I567" t="s">
        <v>24</v>
      </c>
      <c r="K567">
        <v>0</v>
      </c>
      <c r="AE567" t="s">
        <v>233</v>
      </c>
      <c r="AF567">
        <v>0</v>
      </c>
      <c r="AG567">
        <v>0</v>
      </c>
      <c r="AH567">
        <v>0</v>
      </c>
      <c r="AI567" t="s">
        <v>11634</v>
      </c>
      <c r="AL567" s="94">
        <v>3.1</v>
      </c>
      <c r="AM567" t="s">
        <v>11646</v>
      </c>
    </row>
    <row r="568" spans="1:39" x14ac:dyDescent="0.25">
      <c r="A568" t="s">
        <v>33</v>
      </c>
      <c r="B568">
        <v>5121</v>
      </c>
      <c r="C568" t="s">
        <v>1072</v>
      </c>
      <c r="D568">
        <v>361</v>
      </c>
      <c r="E568">
        <v>45875</v>
      </c>
      <c r="F568">
        <v>45923</v>
      </c>
      <c r="G568" t="s">
        <v>1038</v>
      </c>
      <c r="H568">
        <v>46049</v>
      </c>
      <c r="I568" t="s">
        <v>24</v>
      </c>
      <c r="J568" t="s">
        <v>1059</v>
      </c>
      <c r="K568">
        <v>0</v>
      </c>
      <c r="L568" t="s">
        <v>1073</v>
      </c>
      <c r="N568" t="s">
        <v>350</v>
      </c>
      <c r="P568" t="s">
        <v>350</v>
      </c>
      <c r="X568" t="s">
        <v>350</v>
      </c>
      <c r="Y568" t="s">
        <v>350</v>
      </c>
      <c r="Z568" t="s">
        <v>350</v>
      </c>
      <c r="AE568" t="s">
        <v>233</v>
      </c>
      <c r="AF568">
        <v>0</v>
      </c>
      <c r="AG568">
        <v>0</v>
      </c>
      <c r="AH568">
        <v>6</v>
      </c>
      <c r="AI568" t="s">
        <v>11632</v>
      </c>
      <c r="AL568" s="94">
        <v>36.1</v>
      </c>
      <c r="AM568" t="s">
        <v>11646</v>
      </c>
    </row>
    <row r="569" spans="1:39" x14ac:dyDescent="0.25">
      <c r="A569" t="s">
        <v>33</v>
      </c>
      <c r="B569">
        <v>5122</v>
      </c>
      <c r="C569" t="s">
        <v>1074</v>
      </c>
      <c r="D569">
        <v>108</v>
      </c>
      <c r="E569">
        <v>45875</v>
      </c>
      <c r="F569">
        <v>45923</v>
      </c>
      <c r="G569" t="s">
        <v>1038</v>
      </c>
      <c r="I569" t="s">
        <v>24</v>
      </c>
      <c r="K569">
        <v>0</v>
      </c>
      <c r="AE569" t="s">
        <v>233</v>
      </c>
      <c r="AF569">
        <v>0</v>
      </c>
      <c r="AG569">
        <v>0</v>
      </c>
      <c r="AH569">
        <v>0</v>
      </c>
      <c r="AI569" t="s">
        <v>11634</v>
      </c>
      <c r="AL569" s="94">
        <v>10.8</v>
      </c>
      <c r="AM569" t="s">
        <v>11646</v>
      </c>
    </row>
    <row r="570" spans="1:39" x14ac:dyDescent="0.25">
      <c r="A570" t="s">
        <v>33</v>
      </c>
      <c r="B570">
        <v>5123</v>
      </c>
      <c r="C570" t="s">
        <v>1075</v>
      </c>
      <c r="D570">
        <v>117</v>
      </c>
      <c r="E570">
        <v>45875</v>
      </c>
      <c r="F570">
        <v>45923</v>
      </c>
      <c r="G570" t="s">
        <v>1038</v>
      </c>
      <c r="I570" t="s">
        <v>24</v>
      </c>
      <c r="K570">
        <v>0</v>
      </c>
      <c r="AE570" t="s">
        <v>233</v>
      </c>
      <c r="AF570">
        <v>0</v>
      </c>
      <c r="AG570">
        <v>0</v>
      </c>
      <c r="AH570">
        <v>0</v>
      </c>
      <c r="AI570" t="s">
        <v>11634</v>
      </c>
      <c r="AL570" s="94">
        <v>11.7</v>
      </c>
      <c r="AM570" t="s">
        <v>11646</v>
      </c>
    </row>
    <row r="571" spans="1:39" x14ac:dyDescent="0.25">
      <c r="A571" t="s">
        <v>33</v>
      </c>
      <c r="B571">
        <v>5124</v>
      </c>
      <c r="C571" t="s">
        <v>1076</v>
      </c>
      <c r="D571">
        <v>77</v>
      </c>
      <c r="E571">
        <v>45875</v>
      </c>
      <c r="F571">
        <v>45898</v>
      </c>
      <c r="G571" t="s">
        <v>1038</v>
      </c>
      <c r="H571">
        <v>45894</v>
      </c>
      <c r="I571" t="s">
        <v>24</v>
      </c>
      <c r="K571">
        <v>0</v>
      </c>
      <c r="L571" t="s">
        <v>1077</v>
      </c>
      <c r="N571" t="s">
        <v>1077</v>
      </c>
      <c r="O571" t="s">
        <v>1077</v>
      </c>
      <c r="P571" t="s">
        <v>1077</v>
      </c>
      <c r="X571" t="s">
        <v>1077</v>
      </c>
      <c r="Y571" t="s">
        <v>1077</v>
      </c>
      <c r="Z571" t="s">
        <v>1077</v>
      </c>
      <c r="AE571" t="s">
        <v>233</v>
      </c>
      <c r="AF571">
        <v>0</v>
      </c>
      <c r="AG571">
        <v>0</v>
      </c>
      <c r="AH571">
        <v>7</v>
      </c>
      <c r="AI571" t="s">
        <v>11632</v>
      </c>
      <c r="AL571" s="94">
        <v>7.7</v>
      </c>
      <c r="AM571" t="s">
        <v>11646</v>
      </c>
    </row>
    <row r="572" spans="1:39" x14ac:dyDescent="0.25">
      <c r="A572" t="s">
        <v>33</v>
      </c>
      <c r="B572">
        <v>5125</v>
      </c>
      <c r="C572" t="s">
        <v>1078</v>
      </c>
      <c r="D572">
        <v>54</v>
      </c>
      <c r="E572">
        <v>45875</v>
      </c>
      <c r="F572">
        <v>45923</v>
      </c>
      <c r="G572" t="s">
        <v>1038</v>
      </c>
      <c r="I572" t="s">
        <v>24</v>
      </c>
      <c r="K572">
        <v>0</v>
      </c>
      <c r="AE572" t="s">
        <v>233</v>
      </c>
      <c r="AF572">
        <v>0</v>
      </c>
      <c r="AG572">
        <v>0</v>
      </c>
      <c r="AH572">
        <v>0</v>
      </c>
      <c r="AI572" t="s">
        <v>11634</v>
      </c>
      <c r="AL572" s="94">
        <v>5.4</v>
      </c>
      <c r="AM572" t="s">
        <v>11646</v>
      </c>
    </row>
    <row r="573" spans="1:39" x14ac:dyDescent="0.25">
      <c r="A573" t="s">
        <v>33</v>
      </c>
      <c r="B573">
        <v>5126</v>
      </c>
      <c r="C573" t="s">
        <v>1079</v>
      </c>
      <c r="D573">
        <v>66</v>
      </c>
      <c r="E573">
        <v>45875</v>
      </c>
      <c r="F573">
        <v>45908</v>
      </c>
      <c r="G573" t="s">
        <v>1038</v>
      </c>
      <c r="I573" t="s">
        <v>24</v>
      </c>
      <c r="K573">
        <v>0</v>
      </c>
      <c r="AE573" t="s">
        <v>233</v>
      </c>
      <c r="AF573">
        <v>0</v>
      </c>
      <c r="AG573">
        <v>0</v>
      </c>
      <c r="AH573">
        <v>0</v>
      </c>
      <c r="AI573" t="s">
        <v>11634</v>
      </c>
      <c r="AL573" s="94">
        <v>6.6</v>
      </c>
      <c r="AM573" t="s">
        <v>11646</v>
      </c>
    </row>
    <row r="574" spans="1:39" x14ac:dyDescent="0.25">
      <c r="A574" t="s">
        <v>33</v>
      </c>
      <c r="B574">
        <v>5127</v>
      </c>
      <c r="C574" t="s">
        <v>1080</v>
      </c>
      <c r="D574">
        <v>731</v>
      </c>
      <c r="E574">
        <v>45875</v>
      </c>
      <c r="F574">
        <v>45923</v>
      </c>
      <c r="G574" t="s">
        <v>1038</v>
      </c>
      <c r="I574" t="s">
        <v>24</v>
      </c>
      <c r="K574">
        <v>0</v>
      </c>
      <c r="AE574" t="s">
        <v>233</v>
      </c>
      <c r="AF574">
        <v>0</v>
      </c>
      <c r="AG574">
        <v>0</v>
      </c>
      <c r="AH574">
        <v>0</v>
      </c>
      <c r="AI574" t="s">
        <v>11634</v>
      </c>
      <c r="AL574" s="94">
        <v>73.099999999999994</v>
      </c>
      <c r="AM574" t="s">
        <v>11646</v>
      </c>
    </row>
    <row r="575" spans="1:39" x14ac:dyDescent="0.25">
      <c r="A575" t="s">
        <v>33</v>
      </c>
      <c r="B575">
        <v>5128</v>
      </c>
      <c r="C575" t="s">
        <v>1081</v>
      </c>
      <c r="D575">
        <v>410</v>
      </c>
      <c r="E575">
        <v>45875</v>
      </c>
      <c r="G575" t="s">
        <v>1038</v>
      </c>
      <c r="H575">
        <v>45895</v>
      </c>
      <c r="I575" t="s">
        <v>28</v>
      </c>
      <c r="K575">
        <v>0</v>
      </c>
      <c r="N575" t="s">
        <v>350</v>
      </c>
      <c r="P575" t="s">
        <v>25</v>
      </c>
      <c r="X575" t="s">
        <v>350</v>
      </c>
      <c r="Y575" t="s">
        <v>350</v>
      </c>
      <c r="Z575" t="s">
        <v>350</v>
      </c>
      <c r="AE575" t="s">
        <v>233</v>
      </c>
      <c r="AF575">
        <v>0</v>
      </c>
      <c r="AG575">
        <v>0</v>
      </c>
      <c r="AH575">
        <v>5</v>
      </c>
      <c r="AI575" t="s">
        <v>11632</v>
      </c>
      <c r="AL575" s="94">
        <v>41</v>
      </c>
      <c r="AM575" t="s">
        <v>11646</v>
      </c>
    </row>
    <row r="576" spans="1:39" x14ac:dyDescent="0.25">
      <c r="A576" t="s">
        <v>33</v>
      </c>
      <c r="B576">
        <v>5129</v>
      </c>
      <c r="C576" t="s">
        <v>1082</v>
      </c>
      <c r="D576">
        <v>98</v>
      </c>
      <c r="E576">
        <v>45875</v>
      </c>
      <c r="F576">
        <v>45923</v>
      </c>
      <c r="G576" t="s">
        <v>1038</v>
      </c>
      <c r="I576" t="s">
        <v>24</v>
      </c>
      <c r="K576">
        <v>0</v>
      </c>
      <c r="N576" t="s">
        <v>1068</v>
      </c>
      <c r="X576" t="s">
        <v>1068</v>
      </c>
      <c r="AE576" t="s">
        <v>233</v>
      </c>
      <c r="AF576">
        <v>0</v>
      </c>
      <c r="AG576">
        <v>0</v>
      </c>
      <c r="AH576">
        <v>2</v>
      </c>
      <c r="AI576" t="s">
        <v>11632</v>
      </c>
      <c r="AL576" s="94">
        <v>9.8000000000000007</v>
      </c>
      <c r="AM576" t="s">
        <v>11646</v>
      </c>
    </row>
    <row r="577" spans="1:39" x14ac:dyDescent="0.25">
      <c r="A577" t="s">
        <v>33</v>
      </c>
      <c r="B577">
        <v>5130</v>
      </c>
      <c r="C577" t="s">
        <v>1083</v>
      </c>
      <c r="D577">
        <v>112</v>
      </c>
      <c r="E577">
        <v>45875</v>
      </c>
      <c r="F577">
        <v>45908</v>
      </c>
      <c r="G577" t="s">
        <v>1038</v>
      </c>
      <c r="I577" t="s">
        <v>24</v>
      </c>
      <c r="K577">
        <v>0</v>
      </c>
      <c r="AE577" t="s">
        <v>233</v>
      </c>
      <c r="AF577">
        <v>0</v>
      </c>
      <c r="AG577">
        <v>0</v>
      </c>
      <c r="AH577">
        <v>0</v>
      </c>
      <c r="AI577" t="s">
        <v>11634</v>
      </c>
      <c r="AL577" s="94">
        <v>11.2</v>
      </c>
      <c r="AM577" t="s">
        <v>11646</v>
      </c>
    </row>
    <row r="578" spans="1:39" x14ac:dyDescent="0.25">
      <c r="A578" t="s">
        <v>33</v>
      </c>
      <c r="B578">
        <v>5131</v>
      </c>
      <c r="C578" t="s">
        <v>1084</v>
      </c>
      <c r="D578">
        <v>95</v>
      </c>
      <c r="E578">
        <v>45886</v>
      </c>
      <c r="F578">
        <v>45948</v>
      </c>
      <c r="G578" t="s">
        <v>1038</v>
      </c>
      <c r="I578" t="s">
        <v>24</v>
      </c>
      <c r="K578">
        <v>0</v>
      </c>
      <c r="AE578" t="s">
        <v>233</v>
      </c>
      <c r="AF578">
        <v>0</v>
      </c>
      <c r="AG578">
        <v>0</v>
      </c>
      <c r="AH578">
        <v>0</v>
      </c>
      <c r="AI578" t="s">
        <v>11634</v>
      </c>
      <c r="AL578" s="94">
        <v>9.5</v>
      </c>
      <c r="AM578" t="s">
        <v>11646</v>
      </c>
    </row>
    <row r="579" spans="1:39" x14ac:dyDescent="0.25">
      <c r="A579" t="s">
        <v>33</v>
      </c>
      <c r="B579">
        <v>5132</v>
      </c>
      <c r="C579" t="s">
        <v>1085</v>
      </c>
      <c r="D579">
        <v>916</v>
      </c>
      <c r="E579">
        <v>45886</v>
      </c>
      <c r="F579">
        <v>45923</v>
      </c>
      <c r="G579" t="s">
        <v>1038</v>
      </c>
      <c r="H579">
        <v>46085</v>
      </c>
      <c r="I579" t="s">
        <v>24</v>
      </c>
      <c r="K579">
        <v>0</v>
      </c>
      <c r="M579">
        <v>34.6</v>
      </c>
      <c r="P579" t="s">
        <v>350</v>
      </c>
      <c r="R579">
        <v>3000</v>
      </c>
      <c r="X579" t="s">
        <v>350</v>
      </c>
      <c r="Y579" t="s">
        <v>350</v>
      </c>
      <c r="Z579" t="s">
        <v>350</v>
      </c>
      <c r="AE579" t="s">
        <v>233</v>
      </c>
      <c r="AF579">
        <v>0.34600000000000003</v>
      </c>
      <c r="AG579">
        <v>0</v>
      </c>
      <c r="AH579">
        <v>6</v>
      </c>
      <c r="AI579" t="s">
        <v>11632</v>
      </c>
      <c r="AJ579">
        <v>3.2751091703056767</v>
      </c>
      <c r="AL579" s="94">
        <v>91.6</v>
      </c>
      <c r="AM579" t="s">
        <v>11646</v>
      </c>
    </row>
    <row r="580" spans="1:39" x14ac:dyDescent="0.25">
      <c r="A580" t="s">
        <v>33</v>
      </c>
      <c r="B580">
        <v>5133</v>
      </c>
      <c r="C580" t="s">
        <v>1086</v>
      </c>
      <c r="D580">
        <v>59</v>
      </c>
      <c r="E580">
        <v>45908</v>
      </c>
      <c r="F580">
        <v>45948</v>
      </c>
      <c r="G580" t="s">
        <v>1038</v>
      </c>
      <c r="I580" t="s">
        <v>24</v>
      </c>
      <c r="K580">
        <v>0</v>
      </c>
      <c r="AE580" t="s">
        <v>233</v>
      </c>
      <c r="AF580">
        <v>0</v>
      </c>
      <c r="AG580">
        <v>0</v>
      </c>
      <c r="AH580">
        <v>0</v>
      </c>
      <c r="AI580" t="s">
        <v>11634</v>
      </c>
      <c r="AL580" s="94">
        <v>5.9</v>
      </c>
      <c r="AM580" t="s">
        <v>11646</v>
      </c>
    </row>
    <row r="581" spans="1:39" x14ac:dyDescent="0.25">
      <c r="A581" t="s">
        <v>33</v>
      </c>
      <c r="B581">
        <v>5134</v>
      </c>
      <c r="C581" t="s">
        <v>1087</v>
      </c>
      <c r="D581">
        <v>53</v>
      </c>
      <c r="E581">
        <v>45886</v>
      </c>
      <c r="F581">
        <v>45923</v>
      </c>
      <c r="G581" t="s">
        <v>1038</v>
      </c>
      <c r="I581" t="s">
        <v>24</v>
      </c>
      <c r="K581">
        <v>0</v>
      </c>
      <c r="AE581" t="s">
        <v>233</v>
      </c>
      <c r="AF581">
        <v>0</v>
      </c>
      <c r="AG581">
        <v>0</v>
      </c>
      <c r="AH581">
        <v>0</v>
      </c>
      <c r="AI581" t="s">
        <v>11634</v>
      </c>
      <c r="AL581" s="94">
        <v>5.3</v>
      </c>
      <c r="AM581" t="s">
        <v>11646</v>
      </c>
    </row>
    <row r="582" spans="1:39" x14ac:dyDescent="0.25">
      <c r="A582" t="s">
        <v>33</v>
      </c>
      <c r="B582">
        <v>5135</v>
      </c>
      <c r="C582" t="s">
        <v>1088</v>
      </c>
      <c r="D582">
        <v>502</v>
      </c>
      <c r="E582">
        <v>45886</v>
      </c>
      <c r="F582">
        <v>45900</v>
      </c>
      <c r="G582" t="s">
        <v>1038</v>
      </c>
      <c r="H582">
        <v>45897</v>
      </c>
      <c r="I582" t="s">
        <v>24</v>
      </c>
      <c r="J582" t="s">
        <v>1089</v>
      </c>
      <c r="K582">
        <v>0</v>
      </c>
      <c r="M582">
        <v>0</v>
      </c>
      <c r="N582" t="s">
        <v>350</v>
      </c>
      <c r="P582" t="s">
        <v>350</v>
      </c>
      <c r="Q582">
        <v>0</v>
      </c>
      <c r="T582">
        <v>0</v>
      </c>
      <c r="U582">
        <v>0</v>
      </c>
      <c r="V582">
        <v>0</v>
      </c>
      <c r="W582">
        <v>0</v>
      </c>
      <c r="X582" t="s">
        <v>350</v>
      </c>
      <c r="Y582" t="s">
        <v>350</v>
      </c>
      <c r="Z582" t="s">
        <v>350</v>
      </c>
      <c r="AE582" t="s">
        <v>233</v>
      </c>
      <c r="AF582">
        <v>0</v>
      </c>
      <c r="AG582">
        <v>0</v>
      </c>
      <c r="AH582">
        <v>11</v>
      </c>
      <c r="AI582" t="s">
        <v>11632</v>
      </c>
      <c r="AL582" s="94">
        <v>50.2</v>
      </c>
      <c r="AM582" t="s">
        <v>11646</v>
      </c>
    </row>
    <row r="583" spans="1:39" x14ac:dyDescent="0.25">
      <c r="A583" t="s">
        <v>33</v>
      </c>
      <c r="B583">
        <v>5136</v>
      </c>
      <c r="C583" t="s">
        <v>1090</v>
      </c>
      <c r="D583">
        <v>80</v>
      </c>
      <c r="E583">
        <v>45886</v>
      </c>
      <c r="F583">
        <v>45948</v>
      </c>
      <c r="G583" t="s">
        <v>1038</v>
      </c>
      <c r="I583" t="s">
        <v>24</v>
      </c>
      <c r="K583">
        <v>0</v>
      </c>
      <c r="AE583" t="s">
        <v>233</v>
      </c>
      <c r="AF583">
        <v>0</v>
      </c>
      <c r="AG583">
        <v>0</v>
      </c>
      <c r="AH583">
        <v>0</v>
      </c>
      <c r="AI583" t="s">
        <v>11634</v>
      </c>
      <c r="AL583" s="94">
        <v>8</v>
      </c>
      <c r="AM583" t="s">
        <v>11646</v>
      </c>
    </row>
    <row r="584" spans="1:39" x14ac:dyDescent="0.25">
      <c r="A584" t="s">
        <v>33</v>
      </c>
      <c r="B584">
        <v>5138</v>
      </c>
      <c r="C584" t="s">
        <v>1091</v>
      </c>
      <c r="D584">
        <v>300</v>
      </c>
      <c r="E584">
        <v>45886</v>
      </c>
      <c r="F584">
        <v>45923</v>
      </c>
      <c r="G584" t="s">
        <v>1038</v>
      </c>
      <c r="H584">
        <v>46051</v>
      </c>
      <c r="I584" t="s">
        <v>24</v>
      </c>
      <c r="J584" t="s">
        <v>1089</v>
      </c>
      <c r="K584">
        <v>0</v>
      </c>
      <c r="M584">
        <v>0</v>
      </c>
      <c r="N584" t="s">
        <v>350</v>
      </c>
      <c r="P584" t="s">
        <v>350</v>
      </c>
      <c r="Q584">
        <v>0</v>
      </c>
      <c r="T584">
        <v>0</v>
      </c>
      <c r="U584">
        <v>0</v>
      </c>
      <c r="V584">
        <v>0</v>
      </c>
      <c r="W584">
        <v>0</v>
      </c>
      <c r="X584" t="s">
        <v>350</v>
      </c>
      <c r="Y584" t="s">
        <v>350</v>
      </c>
      <c r="Z584" t="s">
        <v>350</v>
      </c>
      <c r="AE584" t="s">
        <v>233</v>
      </c>
      <c r="AF584">
        <v>0</v>
      </c>
      <c r="AG584">
        <v>0</v>
      </c>
      <c r="AH584">
        <v>11</v>
      </c>
      <c r="AI584" t="s">
        <v>11632</v>
      </c>
      <c r="AL584" s="94">
        <v>30</v>
      </c>
      <c r="AM584" t="s">
        <v>11646</v>
      </c>
    </row>
    <row r="585" spans="1:39" x14ac:dyDescent="0.25">
      <c r="A585" t="s">
        <v>33</v>
      </c>
      <c r="B585">
        <v>5139</v>
      </c>
      <c r="C585" t="s">
        <v>1092</v>
      </c>
      <c r="D585">
        <v>74</v>
      </c>
      <c r="E585" t="s">
        <v>1053</v>
      </c>
      <c r="K585">
        <v>0</v>
      </c>
      <c r="AE585" t="s">
        <v>233</v>
      </c>
      <c r="AF585">
        <v>0</v>
      </c>
      <c r="AG585">
        <v>0</v>
      </c>
      <c r="AH585">
        <v>0</v>
      </c>
      <c r="AI585" t="s">
        <v>11634</v>
      </c>
      <c r="AL585" s="94">
        <v>7.4</v>
      </c>
      <c r="AM585" t="s">
        <v>11646</v>
      </c>
    </row>
    <row r="586" spans="1:39" x14ac:dyDescent="0.25">
      <c r="A586" t="s">
        <v>33</v>
      </c>
      <c r="B586">
        <v>5140</v>
      </c>
      <c r="C586" t="s">
        <v>1093</v>
      </c>
      <c r="D586">
        <v>111</v>
      </c>
      <c r="E586">
        <v>45886</v>
      </c>
      <c r="F586">
        <v>45923</v>
      </c>
      <c r="G586" t="s">
        <v>1038</v>
      </c>
      <c r="I586" t="s">
        <v>24</v>
      </c>
      <c r="K586">
        <v>0</v>
      </c>
      <c r="AE586" t="s">
        <v>233</v>
      </c>
      <c r="AF586">
        <v>0</v>
      </c>
      <c r="AG586">
        <v>0</v>
      </c>
      <c r="AH586">
        <v>0</v>
      </c>
      <c r="AI586" t="s">
        <v>11634</v>
      </c>
      <c r="AL586" s="94">
        <v>11.1</v>
      </c>
      <c r="AM586" t="s">
        <v>11646</v>
      </c>
    </row>
    <row r="587" spans="1:39" x14ac:dyDescent="0.25">
      <c r="A587" t="s">
        <v>33</v>
      </c>
      <c r="B587">
        <v>5141</v>
      </c>
      <c r="C587" t="s">
        <v>1094</v>
      </c>
      <c r="D587">
        <v>104</v>
      </c>
      <c r="E587">
        <v>45886</v>
      </c>
      <c r="F587">
        <v>45923</v>
      </c>
      <c r="G587" t="s">
        <v>1038</v>
      </c>
      <c r="I587" t="s">
        <v>24</v>
      </c>
      <c r="K587">
        <v>0</v>
      </c>
      <c r="N587" t="s">
        <v>350</v>
      </c>
      <c r="X587" t="s">
        <v>350</v>
      </c>
      <c r="Y587" t="s">
        <v>350</v>
      </c>
      <c r="Z587" t="s">
        <v>350</v>
      </c>
      <c r="AE587" t="s">
        <v>233</v>
      </c>
      <c r="AF587">
        <v>0</v>
      </c>
      <c r="AG587">
        <v>0</v>
      </c>
      <c r="AH587">
        <v>4</v>
      </c>
      <c r="AI587" t="s">
        <v>11632</v>
      </c>
      <c r="AL587" s="94">
        <v>10.4</v>
      </c>
      <c r="AM587" t="s">
        <v>11646</v>
      </c>
    </row>
    <row r="588" spans="1:39" x14ac:dyDescent="0.25">
      <c r="A588" t="s">
        <v>33</v>
      </c>
      <c r="B588">
        <v>5142</v>
      </c>
      <c r="C588" t="s">
        <v>1095</v>
      </c>
      <c r="D588">
        <v>88</v>
      </c>
      <c r="E588">
        <v>45886</v>
      </c>
      <c r="F588">
        <v>45948</v>
      </c>
      <c r="G588" t="s">
        <v>1038</v>
      </c>
      <c r="H588">
        <v>45918</v>
      </c>
      <c r="I588" t="s">
        <v>24</v>
      </c>
      <c r="K588">
        <v>0</v>
      </c>
      <c r="L588" t="s">
        <v>1096</v>
      </c>
      <c r="N588" t="s">
        <v>1096</v>
      </c>
      <c r="O588" t="s">
        <v>1096</v>
      </c>
      <c r="P588" t="s">
        <v>1096</v>
      </c>
      <c r="X588" t="s">
        <v>1096</v>
      </c>
      <c r="Y588" t="s">
        <v>1096</v>
      </c>
      <c r="Z588" t="s">
        <v>1096</v>
      </c>
      <c r="AE588" t="s">
        <v>233</v>
      </c>
      <c r="AF588">
        <v>0</v>
      </c>
      <c r="AG588">
        <v>0</v>
      </c>
      <c r="AH588">
        <v>7</v>
      </c>
      <c r="AI588" t="s">
        <v>11632</v>
      </c>
      <c r="AL588" s="94">
        <v>8.8000000000000007</v>
      </c>
      <c r="AM588" t="s">
        <v>11646</v>
      </c>
    </row>
    <row r="589" spans="1:39" x14ac:dyDescent="0.25">
      <c r="A589" t="s">
        <v>33</v>
      </c>
      <c r="B589">
        <v>5143</v>
      </c>
      <c r="C589" t="s">
        <v>1097</v>
      </c>
      <c r="D589">
        <v>49</v>
      </c>
      <c r="E589">
        <v>45886</v>
      </c>
      <c r="F589">
        <v>45948</v>
      </c>
      <c r="G589" t="s">
        <v>1038</v>
      </c>
      <c r="I589" t="s">
        <v>24</v>
      </c>
      <c r="K589">
        <v>0</v>
      </c>
      <c r="AE589" t="s">
        <v>233</v>
      </c>
      <c r="AF589">
        <v>0</v>
      </c>
      <c r="AG589">
        <v>0</v>
      </c>
      <c r="AH589">
        <v>0</v>
      </c>
      <c r="AI589" t="s">
        <v>11634</v>
      </c>
      <c r="AL589" s="94">
        <v>4.9000000000000004</v>
      </c>
      <c r="AM589" t="s">
        <v>11646</v>
      </c>
    </row>
    <row r="590" spans="1:39" x14ac:dyDescent="0.25">
      <c r="A590" t="s">
        <v>33</v>
      </c>
      <c r="B590">
        <v>5144</v>
      </c>
      <c r="C590" t="s">
        <v>1098</v>
      </c>
      <c r="D590">
        <v>59</v>
      </c>
      <c r="E590">
        <v>45886</v>
      </c>
      <c r="F590">
        <v>45923</v>
      </c>
      <c r="G590" t="s">
        <v>1038</v>
      </c>
      <c r="I590" t="s">
        <v>24</v>
      </c>
      <c r="K590">
        <v>0</v>
      </c>
      <c r="N590" t="s">
        <v>1068</v>
      </c>
      <c r="X590" t="s">
        <v>1068</v>
      </c>
      <c r="AE590" t="s">
        <v>233</v>
      </c>
      <c r="AF590">
        <v>0</v>
      </c>
      <c r="AG590">
        <v>0</v>
      </c>
      <c r="AH590">
        <v>2</v>
      </c>
      <c r="AI590" t="s">
        <v>11632</v>
      </c>
      <c r="AL590" s="94">
        <v>5.9</v>
      </c>
      <c r="AM590" t="s">
        <v>11646</v>
      </c>
    </row>
    <row r="591" spans="1:39" x14ac:dyDescent="0.25">
      <c r="A591" t="s">
        <v>33</v>
      </c>
      <c r="B591">
        <v>5145</v>
      </c>
      <c r="C591" t="s">
        <v>1099</v>
      </c>
      <c r="D591">
        <v>34</v>
      </c>
      <c r="E591">
        <v>45886</v>
      </c>
      <c r="F591">
        <v>45948</v>
      </c>
      <c r="G591" t="s">
        <v>1038</v>
      </c>
      <c r="I591" t="s">
        <v>24</v>
      </c>
      <c r="K591">
        <v>0</v>
      </c>
      <c r="N591" t="s">
        <v>1068</v>
      </c>
      <c r="X591" t="s">
        <v>1068</v>
      </c>
      <c r="AE591" t="s">
        <v>233</v>
      </c>
      <c r="AF591">
        <v>0</v>
      </c>
      <c r="AG591">
        <v>0</v>
      </c>
      <c r="AH591">
        <v>2</v>
      </c>
      <c r="AI591" t="s">
        <v>11632</v>
      </c>
      <c r="AL591" s="94">
        <v>3.4</v>
      </c>
      <c r="AM591" t="s">
        <v>11646</v>
      </c>
    </row>
    <row r="592" spans="1:39" x14ac:dyDescent="0.25">
      <c r="A592" t="s">
        <v>33</v>
      </c>
      <c r="B592">
        <v>5149</v>
      </c>
      <c r="C592" t="s">
        <v>1100</v>
      </c>
      <c r="D592">
        <v>106</v>
      </c>
      <c r="E592">
        <v>45886</v>
      </c>
      <c r="F592">
        <v>45923</v>
      </c>
      <c r="G592" t="s">
        <v>1038</v>
      </c>
      <c r="I592" t="s">
        <v>24</v>
      </c>
      <c r="K592">
        <v>0</v>
      </c>
      <c r="AE592" t="s">
        <v>233</v>
      </c>
      <c r="AF592">
        <v>0</v>
      </c>
      <c r="AG592">
        <v>0</v>
      </c>
      <c r="AH592">
        <v>0</v>
      </c>
      <c r="AI592" t="s">
        <v>11634</v>
      </c>
      <c r="AL592" s="94">
        <v>10.6</v>
      </c>
      <c r="AM592" t="s">
        <v>11646</v>
      </c>
    </row>
    <row r="593" spans="1:39" x14ac:dyDescent="0.25">
      <c r="A593" t="s">
        <v>33</v>
      </c>
      <c r="B593">
        <v>5147</v>
      </c>
      <c r="C593" t="s">
        <v>1101</v>
      </c>
      <c r="D593">
        <v>152</v>
      </c>
      <c r="E593">
        <v>45886</v>
      </c>
      <c r="F593">
        <v>45948</v>
      </c>
      <c r="G593" t="s">
        <v>1038</v>
      </c>
      <c r="H593">
        <v>45917</v>
      </c>
      <c r="I593" t="s">
        <v>24</v>
      </c>
      <c r="K593">
        <v>0</v>
      </c>
      <c r="L593" t="s">
        <v>1096</v>
      </c>
      <c r="N593" t="s">
        <v>1096</v>
      </c>
      <c r="O593" t="s">
        <v>1096</v>
      </c>
      <c r="P593" t="s">
        <v>1096</v>
      </c>
      <c r="X593" t="s">
        <v>1096</v>
      </c>
      <c r="Y593" t="s">
        <v>1096</v>
      </c>
      <c r="Z593" t="s">
        <v>1096</v>
      </c>
      <c r="AE593" t="s">
        <v>233</v>
      </c>
      <c r="AF593">
        <v>0</v>
      </c>
      <c r="AG593">
        <v>0</v>
      </c>
      <c r="AH593">
        <v>7</v>
      </c>
      <c r="AI593" t="s">
        <v>11632</v>
      </c>
      <c r="AL593" s="94">
        <v>15.2</v>
      </c>
      <c r="AM593" t="s">
        <v>11646</v>
      </c>
    </row>
    <row r="594" spans="1:39" x14ac:dyDescent="0.25">
      <c r="A594" t="s">
        <v>33</v>
      </c>
      <c r="B594">
        <v>5148</v>
      </c>
      <c r="C594" t="s">
        <v>1102</v>
      </c>
      <c r="D594">
        <v>28</v>
      </c>
      <c r="E594">
        <v>45886</v>
      </c>
      <c r="F594">
        <v>45923</v>
      </c>
      <c r="G594" t="s">
        <v>1038</v>
      </c>
      <c r="I594" t="s">
        <v>24</v>
      </c>
      <c r="K594">
        <v>0</v>
      </c>
      <c r="AE594" t="s">
        <v>233</v>
      </c>
      <c r="AF594">
        <v>0</v>
      </c>
      <c r="AG594">
        <v>0</v>
      </c>
      <c r="AH594">
        <v>0</v>
      </c>
      <c r="AI594" t="s">
        <v>11634</v>
      </c>
      <c r="AL594" s="94">
        <v>2.8</v>
      </c>
      <c r="AM594" t="s">
        <v>11646</v>
      </c>
    </row>
    <row r="595" spans="1:39" x14ac:dyDescent="0.25">
      <c r="A595" t="s">
        <v>33</v>
      </c>
      <c r="B595">
        <v>5152</v>
      </c>
      <c r="C595" t="s">
        <v>1103</v>
      </c>
      <c r="D595">
        <v>663</v>
      </c>
      <c r="E595">
        <v>45886</v>
      </c>
      <c r="F595">
        <v>45923</v>
      </c>
      <c r="G595" t="s">
        <v>1038</v>
      </c>
      <c r="I595" t="s">
        <v>24</v>
      </c>
      <c r="K595">
        <v>0</v>
      </c>
      <c r="N595" t="s">
        <v>1068</v>
      </c>
      <c r="X595" t="s">
        <v>1068</v>
      </c>
      <c r="AE595" t="s">
        <v>233</v>
      </c>
      <c r="AF595">
        <v>0</v>
      </c>
      <c r="AG595">
        <v>0</v>
      </c>
      <c r="AH595">
        <v>2</v>
      </c>
      <c r="AI595" t="s">
        <v>11632</v>
      </c>
      <c r="AL595" s="94">
        <v>66.3</v>
      </c>
      <c r="AM595" t="s">
        <v>11646</v>
      </c>
    </row>
    <row r="596" spans="1:39" x14ac:dyDescent="0.25">
      <c r="A596" t="s">
        <v>33</v>
      </c>
      <c r="B596">
        <v>5153</v>
      </c>
      <c r="C596" t="s">
        <v>1104</v>
      </c>
      <c r="D596">
        <v>83</v>
      </c>
      <c r="E596">
        <v>45886</v>
      </c>
      <c r="F596">
        <v>45923</v>
      </c>
      <c r="G596" t="s">
        <v>1038</v>
      </c>
      <c r="I596" t="s">
        <v>24</v>
      </c>
      <c r="K596">
        <v>0</v>
      </c>
      <c r="AE596" t="s">
        <v>233</v>
      </c>
      <c r="AF596">
        <v>0</v>
      </c>
      <c r="AG596">
        <v>0</v>
      </c>
      <c r="AH596">
        <v>0</v>
      </c>
      <c r="AI596" t="s">
        <v>11634</v>
      </c>
      <c r="AL596" s="94">
        <v>8.3000000000000007</v>
      </c>
      <c r="AM596" t="s">
        <v>11646</v>
      </c>
    </row>
    <row r="597" spans="1:39" x14ac:dyDescent="0.25">
      <c r="A597" t="s">
        <v>33</v>
      </c>
      <c r="B597">
        <v>5151</v>
      </c>
      <c r="C597" t="s">
        <v>1105</v>
      </c>
      <c r="D597">
        <v>100</v>
      </c>
      <c r="E597">
        <v>45886</v>
      </c>
      <c r="F597">
        <v>45923</v>
      </c>
      <c r="G597" t="s">
        <v>1038</v>
      </c>
      <c r="I597" t="s">
        <v>24</v>
      </c>
      <c r="K597">
        <v>0</v>
      </c>
      <c r="AE597" t="s">
        <v>233</v>
      </c>
      <c r="AF597">
        <v>0</v>
      </c>
      <c r="AG597">
        <v>0</v>
      </c>
      <c r="AH597">
        <v>0</v>
      </c>
      <c r="AI597" t="s">
        <v>11634</v>
      </c>
      <c r="AL597" s="94">
        <v>10</v>
      </c>
      <c r="AM597" t="s">
        <v>11646</v>
      </c>
    </row>
    <row r="598" spans="1:39" x14ac:dyDescent="0.25">
      <c r="A598" t="s">
        <v>33</v>
      </c>
      <c r="B598">
        <v>5154</v>
      </c>
      <c r="C598" t="s">
        <v>1106</v>
      </c>
      <c r="D598">
        <v>29</v>
      </c>
      <c r="E598">
        <v>45886</v>
      </c>
      <c r="F598">
        <v>45923</v>
      </c>
      <c r="G598" t="s">
        <v>1038</v>
      </c>
      <c r="I598" t="s">
        <v>24</v>
      </c>
      <c r="K598">
        <v>0</v>
      </c>
      <c r="AE598" t="s">
        <v>233</v>
      </c>
      <c r="AF598">
        <v>0</v>
      </c>
      <c r="AG598">
        <v>0</v>
      </c>
      <c r="AH598">
        <v>0</v>
      </c>
      <c r="AI598" t="s">
        <v>11634</v>
      </c>
      <c r="AL598" s="94">
        <v>2.9</v>
      </c>
      <c r="AM598" t="s">
        <v>11646</v>
      </c>
    </row>
    <row r="599" spans="1:39" x14ac:dyDescent="0.25">
      <c r="A599" t="s">
        <v>33</v>
      </c>
      <c r="B599">
        <v>5155</v>
      </c>
      <c r="C599" t="s">
        <v>1107</v>
      </c>
      <c r="D599">
        <v>53</v>
      </c>
      <c r="E599">
        <v>45886</v>
      </c>
      <c r="F599">
        <v>45923</v>
      </c>
      <c r="G599" t="s">
        <v>1038</v>
      </c>
      <c r="I599" t="s">
        <v>24</v>
      </c>
      <c r="K599">
        <v>0</v>
      </c>
      <c r="AE599" t="s">
        <v>233</v>
      </c>
      <c r="AF599">
        <v>0</v>
      </c>
      <c r="AG599">
        <v>0</v>
      </c>
      <c r="AH599">
        <v>0</v>
      </c>
      <c r="AI599" t="s">
        <v>11634</v>
      </c>
      <c r="AL599" s="94">
        <v>5.3</v>
      </c>
      <c r="AM599" t="s">
        <v>11646</v>
      </c>
    </row>
    <row r="600" spans="1:39" x14ac:dyDescent="0.25">
      <c r="A600" t="s">
        <v>33</v>
      </c>
      <c r="B600">
        <v>5156</v>
      </c>
      <c r="C600" t="s">
        <v>1108</v>
      </c>
      <c r="D600">
        <v>353</v>
      </c>
      <c r="E600">
        <v>45886</v>
      </c>
      <c r="F600">
        <v>45948</v>
      </c>
      <c r="G600" t="s">
        <v>1038</v>
      </c>
      <c r="H600">
        <v>45909</v>
      </c>
      <c r="I600" t="s">
        <v>24</v>
      </c>
      <c r="K600">
        <v>0</v>
      </c>
      <c r="N600" t="s">
        <v>1109</v>
      </c>
      <c r="O600">
        <v>45482</v>
      </c>
      <c r="AE600" t="s">
        <v>233</v>
      </c>
      <c r="AF600">
        <v>0</v>
      </c>
      <c r="AG600">
        <v>0</v>
      </c>
      <c r="AH600">
        <v>2</v>
      </c>
      <c r="AI600" t="s">
        <v>11632</v>
      </c>
      <c r="AL600" s="94">
        <v>35.299999999999997</v>
      </c>
      <c r="AM600" t="s">
        <v>11646</v>
      </c>
    </row>
    <row r="601" spans="1:39" x14ac:dyDescent="0.25">
      <c r="A601" t="s">
        <v>33</v>
      </c>
      <c r="B601">
        <v>5157</v>
      </c>
      <c r="C601" t="s">
        <v>1110</v>
      </c>
      <c r="D601">
        <v>204</v>
      </c>
      <c r="E601">
        <v>45886</v>
      </c>
      <c r="F601">
        <v>45923</v>
      </c>
      <c r="G601" t="s">
        <v>1038</v>
      </c>
      <c r="H601">
        <v>46052</v>
      </c>
      <c r="I601" t="s">
        <v>24</v>
      </c>
      <c r="J601" t="s">
        <v>1059</v>
      </c>
      <c r="K601">
        <v>0</v>
      </c>
      <c r="N601" t="s">
        <v>350</v>
      </c>
      <c r="P601" t="s">
        <v>350</v>
      </c>
      <c r="X601" t="s">
        <v>350</v>
      </c>
      <c r="Y601" t="s">
        <v>350</v>
      </c>
      <c r="Z601" t="s">
        <v>350</v>
      </c>
      <c r="AE601" t="s">
        <v>233</v>
      </c>
      <c r="AF601">
        <v>0</v>
      </c>
      <c r="AG601">
        <v>0</v>
      </c>
      <c r="AH601">
        <v>5</v>
      </c>
      <c r="AI601" t="s">
        <v>11632</v>
      </c>
      <c r="AL601" s="94">
        <v>20.399999999999999</v>
      </c>
      <c r="AM601" t="s">
        <v>11646</v>
      </c>
    </row>
    <row r="602" spans="1:39" x14ac:dyDescent="0.25">
      <c r="A602" t="s">
        <v>33</v>
      </c>
      <c r="B602">
        <v>5158</v>
      </c>
      <c r="C602" t="s">
        <v>1111</v>
      </c>
      <c r="D602">
        <v>412</v>
      </c>
      <c r="E602">
        <v>45886</v>
      </c>
      <c r="F602">
        <v>45938</v>
      </c>
      <c r="G602" t="s">
        <v>1112</v>
      </c>
      <c r="I602" t="s">
        <v>24</v>
      </c>
      <c r="K602">
        <v>0</v>
      </c>
      <c r="AE602" t="s">
        <v>233</v>
      </c>
      <c r="AF602">
        <v>0</v>
      </c>
      <c r="AG602">
        <v>0</v>
      </c>
      <c r="AH602">
        <v>0</v>
      </c>
      <c r="AI602" t="s">
        <v>11634</v>
      </c>
      <c r="AL602" s="94">
        <v>41.2</v>
      </c>
      <c r="AM602" t="s">
        <v>11646</v>
      </c>
    </row>
    <row r="603" spans="1:39" x14ac:dyDescent="0.25">
      <c r="A603" t="s">
        <v>33</v>
      </c>
      <c r="B603">
        <v>5159</v>
      </c>
      <c r="C603" t="s">
        <v>1113</v>
      </c>
      <c r="D603">
        <v>185</v>
      </c>
      <c r="E603">
        <v>45886</v>
      </c>
      <c r="F603">
        <v>45938</v>
      </c>
      <c r="G603" t="s">
        <v>1112</v>
      </c>
      <c r="H603">
        <v>46062</v>
      </c>
      <c r="I603" t="s">
        <v>24</v>
      </c>
      <c r="K603">
        <v>0</v>
      </c>
      <c r="AE603" t="s">
        <v>233</v>
      </c>
      <c r="AF603">
        <v>0</v>
      </c>
      <c r="AG603">
        <v>0</v>
      </c>
      <c r="AH603">
        <v>0</v>
      </c>
      <c r="AI603" t="s">
        <v>11634</v>
      </c>
      <c r="AL603" s="94">
        <v>18.5</v>
      </c>
      <c r="AM603" t="s">
        <v>11646</v>
      </c>
    </row>
    <row r="604" spans="1:39" x14ac:dyDescent="0.25">
      <c r="A604" t="s">
        <v>33</v>
      </c>
      <c r="B604">
        <v>5160</v>
      </c>
      <c r="C604" t="s">
        <v>1114</v>
      </c>
      <c r="D604">
        <v>324</v>
      </c>
      <c r="E604">
        <v>45886</v>
      </c>
      <c r="F604">
        <v>45938</v>
      </c>
      <c r="G604" t="s">
        <v>1112</v>
      </c>
      <c r="H604">
        <v>46064</v>
      </c>
      <c r="I604" t="s">
        <v>24</v>
      </c>
      <c r="K604">
        <v>0</v>
      </c>
      <c r="AE604" t="s">
        <v>233</v>
      </c>
      <c r="AF604">
        <v>0</v>
      </c>
      <c r="AG604">
        <v>0</v>
      </c>
      <c r="AH604">
        <v>0</v>
      </c>
      <c r="AI604" t="s">
        <v>11634</v>
      </c>
      <c r="AL604" s="94">
        <v>32.4</v>
      </c>
      <c r="AM604" t="s">
        <v>11646</v>
      </c>
    </row>
    <row r="605" spans="1:39" x14ac:dyDescent="0.25">
      <c r="A605" t="s">
        <v>33</v>
      </c>
      <c r="B605">
        <v>5161</v>
      </c>
      <c r="C605" t="s">
        <v>1115</v>
      </c>
      <c r="D605">
        <v>826</v>
      </c>
      <c r="E605">
        <v>45886</v>
      </c>
      <c r="F605">
        <v>45938</v>
      </c>
      <c r="G605" t="s">
        <v>1112</v>
      </c>
      <c r="I605" t="s">
        <v>24</v>
      </c>
      <c r="K605">
        <v>0</v>
      </c>
      <c r="AE605" t="s">
        <v>233</v>
      </c>
      <c r="AF605">
        <v>0</v>
      </c>
      <c r="AG605">
        <v>0</v>
      </c>
      <c r="AH605">
        <v>0</v>
      </c>
      <c r="AI605" t="s">
        <v>11634</v>
      </c>
      <c r="AL605" s="94">
        <v>82.6</v>
      </c>
      <c r="AM605" t="s">
        <v>11646</v>
      </c>
    </row>
    <row r="606" spans="1:39" x14ac:dyDescent="0.25">
      <c r="A606" t="s">
        <v>33</v>
      </c>
      <c r="B606">
        <v>5162</v>
      </c>
      <c r="C606" t="s">
        <v>1116</v>
      </c>
      <c r="D606">
        <v>77</v>
      </c>
      <c r="E606">
        <v>45886</v>
      </c>
      <c r="F606">
        <v>45900</v>
      </c>
      <c r="G606" t="s">
        <v>1112</v>
      </c>
      <c r="H606">
        <v>45706</v>
      </c>
      <c r="I606" t="s">
        <v>24</v>
      </c>
      <c r="J606">
        <v>46007</v>
      </c>
      <c r="K606">
        <v>0</v>
      </c>
      <c r="L606" t="s">
        <v>1117</v>
      </c>
      <c r="N606" t="s">
        <v>1118</v>
      </c>
      <c r="P606" t="s">
        <v>350</v>
      </c>
      <c r="W606" t="s">
        <v>5764</v>
      </c>
      <c r="X606" t="s">
        <v>350</v>
      </c>
      <c r="Y606" t="s">
        <v>350</v>
      </c>
      <c r="Z606" t="s">
        <v>350</v>
      </c>
      <c r="AE606" t="s">
        <v>233</v>
      </c>
      <c r="AF606">
        <v>0</v>
      </c>
      <c r="AG606">
        <v>0</v>
      </c>
      <c r="AH606">
        <v>7</v>
      </c>
      <c r="AI606" t="s">
        <v>11632</v>
      </c>
      <c r="AL606" s="94">
        <v>7.7</v>
      </c>
      <c r="AM606" t="s">
        <v>11646</v>
      </c>
    </row>
    <row r="607" spans="1:39" x14ac:dyDescent="0.25">
      <c r="A607" t="s">
        <v>33</v>
      </c>
      <c r="B607">
        <v>5163</v>
      </c>
      <c r="C607" t="s">
        <v>1119</v>
      </c>
      <c r="D607">
        <v>2172</v>
      </c>
      <c r="E607">
        <v>45886</v>
      </c>
      <c r="F607">
        <v>45938</v>
      </c>
      <c r="G607" t="s">
        <v>1112</v>
      </c>
      <c r="I607" t="s">
        <v>24</v>
      </c>
      <c r="K607">
        <v>0</v>
      </c>
      <c r="AE607" t="s">
        <v>233</v>
      </c>
      <c r="AF607">
        <v>0</v>
      </c>
      <c r="AG607">
        <v>0</v>
      </c>
      <c r="AH607">
        <v>0</v>
      </c>
      <c r="AI607" t="s">
        <v>11634</v>
      </c>
      <c r="AL607" s="94">
        <v>217.2</v>
      </c>
      <c r="AM607" t="s">
        <v>11646</v>
      </c>
    </row>
    <row r="608" spans="1:39" x14ac:dyDescent="0.25">
      <c r="A608" t="s">
        <v>33</v>
      </c>
      <c r="B608">
        <v>5164</v>
      </c>
      <c r="C608" t="s">
        <v>1120</v>
      </c>
      <c r="D608">
        <v>43</v>
      </c>
      <c r="E608">
        <v>45886</v>
      </c>
      <c r="F608">
        <v>45938</v>
      </c>
      <c r="G608" t="s">
        <v>1112</v>
      </c>
      <c r="H608">
        <v>46066</v>
      </c>
      <c r="I608" t="s">
        <v>24</v>
      </c>
      <c r="K608">
        <v>0</v>
      </c>
      <c r="AE608" t="s">
        <v>233</v>
      </c>
      <c r="AF608">
        <v>0</v>
      </c>
      <c r="AG608">
        <v>0</v>
      </c>
      <c r="AH608">
        <v>0</v>
      </c>
      <c r="AI608" t="s">
        <v>11634</v>
      </c>
      <c r="AL608" s="94">
        <v>4.3</v>
      </c>
      <c r="AM608" t="s">
        <v>11646</v>
      </c>
    </row>
    <row r="609" spans="1:39" x14ac:dyDescent="0.25">
      <c r="A609" t="s">
        <v>33</v>
      </c>
      <c r="B609">
        <v>5165</v>
      </c>
      <c r="C609" t="s">
        <v>1121</v>
      </c>
      <c r="D609">
        <v>446</v>
      </c>
      <c r="E609">
        <v>45886</v>
      </c>
      <c r="F609">
        <v>45938</v>
      </c>
      <c r="G609" t="s">
        <v>1112</v>
      </c>
      <c r="H609">
        <v>45919</v>
      </c>
      <c r="I609" t="s">
        <v>24</v>
      </c>
      <c r="K609">
        <v>0</v>
      </c>
      <c r="N609" t="s">
        <v>31</v>
      </c>
      <c r="O609">
        <v>45868</v>
      </c>
      <c r="AE609" t="s">
        <v>233</v>
      </c>
      <c r="AF609">
        <v>0</v>
      </c>
      <c r="AG609">
        <v>0</v>
      </c>
      <c r="AH609">
        <v>2</v>
      </c>
      <c r="AI609" t="s">
        <v>11632</v>
      </c>
      <c r="AL609" s="94">
        <v>44.6</v>
      </c>
      <c r="AM609" t="s">
        <v>11646</v>
      </c>
    </row>
    <row r="610" spans="1:39" x14ac:dyDescent="0.25">
      <c r="A610" t="s">
        <v>33</v>
      </c>
      <c r="B610">
        <v>5166</v>
      </c>
      <c r="C610" t="s">
        <v>1122</v>
      </c>
      <c r="D610">
        <v>158</v>
      </c>
      <c r="E610">
        <v>45886</v>
      </c>
      <c r="F610">
        <v>45938</v>
      </c>
      <c r="G610" t="s">
        <v>1112</v>
      </c>
      <c r="I610" t="s">
        <v>24</v>
      </c>
      <c r="K610">
        <v>0</v>
      </c>
      <c r="AE610" t="s">
        <v>233</v>
      </c>
      <c r="AF610">
        <v>0</v>
      </c>
      <c r="AG610">
        <v>0</v>
      </c>
      <c r="AH610">
        <v>0</v>
      </c>
      <c r="AI610" t="s">
        <v>11634</v>
      </c>
      <c r="AL610" s="94">
        <v>15.8</v>
      </c>
      <c r="AM610" t="s">
        <v>11646</v>
      </c>
    </row>
    <row r="611" spans="1:39" x14ac:dyDescent="0.25">
      <c r="A611" t="s">
        <v>33</v>
      </c>
      <c r="B611">
        <v>5167</v>
      </c>
      <c r="C611" t="s">
        <v>1123</v>
      </c>
      <c r="D611">
        <v>299</v>
      </c>
      <c r="E611">
        <v>45886</v>
      </c>
      <c r="F611">
        <v>45938</v>
      </c>
      <c r="G611" t="s">
        <v>1112</v>
      </c>
      <c r="I611" t="s">
        <v>24</v>
      </c>
      <c r="K611">
        <v>0</v>
      </c>
      <c r="AE611" t="s">
        <v>233</v>
      </c>
      <c r="AF611">
        <v>0</v>
      </c>
      <c r="AG611">
        <v>0</v>
      </c>
      <c r="AH611">
        <v>0</v>
      </c>
      <c r="AI611" t="s">
        <v>11634</v>
      </c>
      <c r="AL611" s="94">
        <v>29.9</v>
      </c>
      <c r="AM611" t="s">
        <v>11646</v>
      </c>
    </row>
    <row r="612" spans="1:39" x14ac:dyDescent="0.25">
      <c r="A612" t="s">
        <v>33</v>
      </c>
      <c r="B612">
        <v>5168</v>
      </c>
      <c r="C612" t="s">
        <v>1124</v>
      </c>
      <c r="D612">
        <v>5590</v>
      </c>
      <c r="E612">
        <v>45886</v>
      </c>
      <c r="F612">
        <v>45938</v>
      </c>
      <c r="G612" t="s">
        <v>1112</v>
      </c>
      <c r="I612" t="s">
        <v>24</v>
      </c>
      <c r="K612">
        <v>0</v>
      </c>
      <c r="AE612" t="s">
        <v>233</v>
      </c>
      <c r="AF612">
        <v>0</v>
      </c>
      <c r="AG612">
        <v>0</v>
      </c>
      <c r="AH612">
        <v>0</v>
      </c>
      <c r="AI612" t="s">
        <v>11634</v>
      </c>
      <c r="AL612" s="94">
        <v>559</v>
      </c>
      <c r="AM612" t="s">
        <v>11646</v>
      </c>
    </row>
    <row r="613" spans="1:39" x14ac:dyDescent="0.25">
      <c r="A613" t="s">
        <v>33</v>
      </c>
      <c r="B613">
        <v>5169</v>
      </c>
      <c r="C613" t="s">
        <v>1125</v>
      </c>
      <c r="D613">
        <v>237</v>
      </c>
      <c r="E613">
        <v>45886</v>
      </c>
      <c r="F613">
        <v>45938</v>
      </c>
      <c r="G613" t="s">
        <v>1112</v>
      </c>
      <c r="H613">
        <v>46064</v>
      </c>
      <c r="I613" t="s">
        <v>24</v>
      </c>
      <c r="K613">
        <v>0</v>
      </c>
      <c r="AE613" t="s">
        <v>233</v>
      </c>
      <c r="AF613">
        <v>0</v>
      </c>
      <c r="AG613">
        <v>0</v>
      </c>
      <c r="AH613">
        <v>0</v>
      </c>
      <c r="AI613" t="s">
        <v>11634</v>
      </c>
      <c r="AL613" s="94">
        <v>23.7</v>
      </c>
      <c r="AM613" t="s">
        <v>11646</v>
      </c>
    </row>
    <row r="614" spans="1:39" x14ac:dyDescent="0.25">
      <c r="A614" t="s">
        <v>33</v>
      </c>
      <c r="B614">
        <v>5170</v>
      </c>
      <c r="C614" t="s">
        <v>1126</v>
      </c>
      <c r="D614">
        <v>50</v>
      </c>
      <c r="E614">
        <v>45886</v>
      </c>
      <c r="F614">
        <v>45938</v>
      </c>
      <c r="G614" t="s">
        <v>1112</v>
      </c>
      <c r="I614" t="s">
        <v>24</v>
      </c>
      <c r="K614">
        <v>0</v>
      </c>
      <c r="AE614" t="s">
        <v>233</v>
      </c>
      <c r="AF614">
        <v>0</v>
      </c>
      <c r="AG614">
        <v>0</v>
      </c>
      <c r="AH614">
        <v>0</v>
      </c>
      <c r="AI614" t="s">
        <v>11634</v>
      </c>
      <c r="AL614" s="94">
        <v>5</v>
      </c>
      <c r="AM614" t="s">
        <v>11646</v>
      </c>
    </row>
    <row r="615" spans="1:39" x14ac:dyDescent="0.25">
      <c r="A615" t="s">
        <v>33</v>
      </c>
      <c r="B615">
        <v>5171</v>
      </c>
      <c r="C615" t="s">
        <v>1127</v>
      </c>
      <c r="D615">
        <v>62</v>
      </c>
      <c r="E615">
        <v>45886</v>
      </c>
      <c r="F615">
        <v>45900</v>
      </c>
      <c r="G615" t="s">
        <v>1112</v>
      </c>
      <c r="H615">
        <v>45894</v>
      </c>
      <c r="I615" t="s">
        <v>24</v>
      </c>
      <c r="K615">
        <v>0</v>
      </c>
      <c r="L615" t="s">
        <v>1077</v>
      </c>
      <c r="N615" t="s">
        <v>1077</v>
      </c>
      <c r="O615" t="s">
        <v>1077</v>
      </c>
      <c r="P615" t="s">
        <v>1077</v>
      </c>
      <c r="W615" t="s">
        <v>5764</v>
      </c>
      <c r="X615" t="s">
        <v>1077</v>
      </c>
      <c r="Y615" t="s">
        <v>1077</v>
      </c>
      <c r="Z615" t="s">
        <v>1077</v>
      </c>
      <c r="AE615" t="s">
        <v>233</v>
      </c>
      <c r="AF615">
        <v>0</v>
      </c>
      <c r="AG615">
        <v>0</v>
      </c>
      <c r="AH615">
        <v>8</v>
      </c>
      <c r="AI615" t="s">
        <v>11632</v>
      </c>
      <c r="AL615" s="94">
        <v>6.2</v>
      </c>
      <c r="AM615" t="s">
        <v>11646</v>
      </c>
    </row>
    <row r="616" spans="1:39" x14ac:dyDescent="0.25">
      <c r="A616" t="s">
        <v>33</v>
      </c>
      <c r="B616">
        <v>5172</v>
      </c>
      <c r="C616" t="s">
        <v>1128</v>
      </c>
      <c r="D616">
        <v>183</v>
      </c>
      <c r="E616">
        <v>45886</v>
      </c>
      <c r="F616">
        <v>45888</v>
      </c>
      <c r="G616" t="s">
        <v>1112</v>
      </c>
      <c r="I616" t="s">
        <v>24</v>
      </c>
      <c r="K616">
        <v>0</v>
      </c>
      <c r="AE616" t="s">
        <v>233</v>
      </c>
      <c r="AF616">
        <v>0</v>
      </c>
      <c r="AG616">
        <v>0</v>
      </c>
      <c r="AH616">
        <v>0</v>
      </c>
      <c r="AI616" t="s">
        <v>11634</v>
      </c>
      <c r="AL616" s="94">
        <v>18.3</v>
      </c>
      <c r="AM616" t="s">
        <v>11646</v>
      </c>
    </row>
    <row r="617" spans="1:39" x14ac:dyDescent="0.25">
      <c r="A617" t="s">
        <v>33</v>
      </c>
      <c r="B617">
        <v>5173</v>
      </c>
      <c r="C617" t="s">
        <v>1129</v>
      </c>
      <c r="D617">
        <v>96</v>
      </c>
      <c r="E617">
        <v>45886</v>
      </c>
      <c r="F617">
        <v>45900</v>
      </c>
      <c r="G617" t="s">
        <v>1112</v>
      </c>
      <c r="I617" t="s">
        <v>24</v>
      </c>
      <c r="K617">
        <v>0</v>
      </c>
      <c r="AE617" t="s">
        <v>233</v>
      </c>
      <c r="AF617">
        <v>0</v>
      </c>
      <c r="AG617">
        <v>0</v>
      </c>
      <c r="AH617">
        <v>0</v>
      </c>
      <c r="AI617" t="s">
        <v>11634</v>
      </c>
      <c r="AL617" s="94">
        <v>9.6</v>
      </c>
      <c r="AM617" t="s">
        <v>11646</v>
      </c>
    </row>
    <row r="618" spans="1:39" x14ac:dyDescent="0.25">
      <c r="A618" t="s">
        <v>33</v>
      </c>
      <c r="B618">
        <v>5174</v>
      </c>
      <c r="C618" t="s">
        <v>1130</v>
      </c>
      <c r="D618">
        <v>69</v>
      </c>
      <c r="E618">
        <v>45886</v>
      </c>
      <c r="F618">
        <v>45938</v>
      </c>
      <c r="G618" t="s">
        <v>1112</v>
      </c>
      <c r="H618">
        <v>46079</v>
      </c>
      <c r="I618" t="s">
        <v>24</v>
      </c>
      <c r="K618">
        <v>0</v>
      </c>
      <c r="AE618" t="s">
        <v>233</v>
      </c>
      <c r="AF618">
        <v>0</v>
      </c>
      <c r="AG618">
        <v>0</v>
      </c>
      <c r="AH618">
        <v>0</v>
      </c>
      <c r="AI618" t="s">
        <v>11634</v>
      </c>
      <c r="AL618" s="94">
        <v>6.9</v>
      </c>
      <c r="AM618" t="s">
        <v>11646</v>
      </c>
    </row>
    <row r="619" spans="1:39" x14ac:dyDescent="0.25">
      <c r="A619" t="s">
        <v>33</v>
      </c>
      <c r="B619">
        <v>5175</v>
      </c>
      <c r="C619" t="s">
        <v>1131</v>
      </c>
      <c r="D619">
        <v>129</v>
      </c>
      <c r="E619">
        <v>45886</v>
      </c>
      <c r="F619">
        <v>45938</v>
      </c>
      <c r="G619" t="s">
        <v>1112</v>
      </c>
      <c r="I619" t="s">
        <v>24</v>
      </c>
      <c r="K619">
        <v>0</v>
      </c>
      <c r="AE619" t="s">
        <v>233</v>
      </c>
      <c r="AF619">
        <v>0</v>
      </c>
      <c r="AG619">
        <v>0</v>
      </c>
      <c r="AH619">
        <v>0</v>
      </c>
      <c r="AI619" t="s">
        <v>11634</v>
      </c>
      <c r="AL619" s="94">
        <v>12.9</v>
      </c>
      <c r="AM619" t="s">
        <v>11646</v>
      </c>
    </row>
    <row r="620" spans="1:39" x14ac:dyDescent="0.25">
      <c r="A620" t="s">
        <v>33</v>
      </c>
      <c r="B620">
        <v>5176</v>
      </c>
      <c r="C620" t="s">
        <v>1132</v>
      </c>
      <c r="D620">
        <v>275</v>
      </c>
      <c r="E620">
        <v>45886</v>
      </c>
      <c r="F620">
        <v>45938</v>
      </c>
      <c r="G620" t="s">
        <v>1112</v>
      </c>
      <c r="I620" t="s">
        <v>24</v>
      </c>
      <c r="K620">
        <v>0</v>
      </c>
      <c r="AE620" t="s">
        <v>233</v>
      </c>
      <c r="AF620">
        <v>0</v>
      </c>
      <c r="AG620">
        <v>0</v>
      </c>
      <c r="AH620">
        <v>0</v>
      </c>
      <c r="AI620" t="s">
        <v>11634</v>
      </c>
      <c r="AL620" s="94">
        <v>27.5</v>
      </c>
      <c r="AM620" t="s">
        <v>11646</v>
      </c>
    </row>
    <row r="621" spans="1:39" x14ac:dyDescent="0.25">
      <c r="A621" t="s">
        <v>33</v>
      </c>
      <c r="B621">
        <v>5177</v>
      </c>
      <c r="C621" t="s">
        <v>1133</v>
      </c>
      <c r="D621">
        <v>127</v>
      </c>
      <c r="E621">
        <v>45886</v>
      </c>
      <c r="F621">
        <v>45900</v>
      </c>
      <c r="G621" t="s">
        <v>1112</v>
      </c>
      <c r="I621" t="s">
        <v>24</v>
      </c>
      <c r="K621">
        <v>0</v>
      </c>
      <c r="AE621" t="s">
        <v>233</v>
      </c>
      <c r="AF621">
        <v>0</v>
      </c>
      <c r="AG621">
        <v>0</v>
      </c>
      <c r="AH621">
        <v>0</v>
      </c>
      <c r="AI621" t="s">
        <v>11634</v>
      </c>
      <c r="AL621" s="94">
        <v>12.7</v>
      </c>
      <c r="AM621" t="s">
        <v>11646</v>
      </c>
    </row>
    <row r="622" spans="1:39" x14ac:dyDescent="0.25">
      <c r="A622" t="s">
        <v>33</v>
      </c>
      <c r="B622">
        <v>5178</v>
      </c>
      <c r="C622" t="s">
        <v>1134</v>
      </c>
      <c r="D622">
        <v>397</v>
      </c>
      <c r="E622">
        <v>45938</v>
      </c>
      <c r="F622">
        <v>45888</v>
      </c>
      <c r="G622" t="s">
        <v>1112</v>
      </c>
      <c r="H622">
        <v>45924</v>
      </c>
      <c r="I622" t="s">
        <v>24</v>
      </c>
      <c r="K622">
        <v>0</v>
      </c>
      <c r="L622" t="s">
        <v>1135</v>
      </c>
      <c r="N622" t="s">
        <v>1135</v>
      </c>
      <c r="O622" t="s">
        <v>1135</v>
      </c>
      <c r="P622" t="s">
        <v>1135</v>
      </c>
      <c r="W622" t="s">
        <v>5764</v>
      </c>
      <c r="X622" t="s">
        <v>1135</v>
      </c>
      <c r="Y622" t="s">
        <v>1135</v>
      </c>
      <c r="Z622" t="s">
        <v>1135</v>
      </c>
      <c r="AE622" t="s">
        <v>233</v>
      </c>
      <c r="AF622">
        <v>0</v>
      </c>
      <c r="AG622">
        <v>0</v>
      </c>
      <c r="AH622">
        <v>8</v>
      </c>
      <c r="AI622" t="s">
        <v>11632</v>
      </c>
      <c r="AL622" s="94">
        <v>39.700000000000003</v>
      </c>
      <c r="AM622" t="s">
        <v>11646</v>
      </c>
    </row>
    <row r="623" spans="1:39" x14ac:dyDescent="0.25">
      <c r="A623" t="s">
        <v>33</v>
      </c>
      <c r="B623">
        <v>5179</v>
      </c>
      <c r="C623" t="s">
        <v>1136</v>
      </c>
      <c r="D623">
        <v>219</v>
      </c>
      <c r="E623">
        <v>45886</v>
      </c>
      <c r="G623" t="s">
        <v>1112</v>
      </c>
      <c r="H623">
        <v>45898</v>
      </c>
      <c r="I623" t="s">
        <v>28</v>
      </c>
      <c r="K623">
        <v>0</v>
      </c>
      <c r="M623">
        <v>0</v>
      </c>
      <c r="N623" t="s">
        <v>1137</v>
      </c>
      <c r="P623" t="s">
        <v>350</v>
      </c>
      <c r="Q623">
        <v>0</v>
      </c>
      <c r="R623" t="s">
        <v>5764</v>
      </c>
      <c r="S623">
        <v>0</v>
      </c>
      <c r="T623">
        <v>0</v>
      </c>
      <c r="U623">
        <v>0</v>
      </c>
      <c r="V623">
        <v>0</v>
      </c>
      <c r="W623">
        <v>0</v>
      </c>
      <c r="X623" t="s">
        <v>350</v>
      </c>
      <c r="Y623" t="s">
        <v>422</v>
      </c>
      <c r="Z623" t="s">
        <v>350</v>
      </c>
      <c r="AE623" t="s">
        <v>233</v>
      </c>
      <c r="AF623">
        <v>0</v>
      </c>
      <c r="AG623">
        <v>0</v>
      </c>
      <c r="AH623">
        <v>13</v>
      </c>
      <c r="AI623" t="s">
        <v>11632</v>
      </c>
      <c r="AK623">
        <v>0</v>
      </c>
      <c r="AL623" s="94">
        <v>21.9</v>
      </c>
      <c r="AM623" t="s">
        <v>11646</v>
      </c>
    </row>
    <row r="624" spans="1:39" x14ac:dyDescent="0.25">
      <c r="A624" t="s">
        <v>33</v>
      </c>
      <c r="B624">
        <v>5180</v>
      </c>
      <c r="C624" t="s">
        <v>1138</v>
      </c>
      <c r="D624">
        <v>62</v>
      </c>
      <c r="E624">
        <v>45886</v>
      </c>
      <c r="F624">
        <v>45888</v>
      </c>
      <c r="G624" t="s">
        <v>1112</v>
      </c>
      <c r="H624">
        <v>46066</v>
      </c>
      <c r="I624" t="s">
        <v>24</v>
      </c>
      <c r="K624">
        <v>0</v>
      </c>
      <c r="M624">
        <v>0</v>
      </c>
      <c r="N624" t="s">
        <v>350</v>
      </c>
      <c r="P624" t="s">
        <v>350</v>
      </c>
      <c r="Q624">
        <v>0</v>
      </c>
      <c r="R624">
        <v>0</v>
      </c>
      <c r="S624">
        <v>0</v>
      </c>
      <c r="T624">
        <v>0</v>
      </c>
      <c r="U624">
        <v>0</v>
      </c>
      <c r="V624">
        <v>0</v>
      </c>
      <c r="W624">
        <v>0</v>
      </c>
      <c r="X624" t="s">
        <v>350</v>
      </c>
      <c r="Y624" t="s">
        <v>350</v>
      </c>
      <c r="Z624" t="s">
        <v>350</v>
      </c>
      <c r="AE624" t="s">
        <v>233</v>
      </c>
      <c r="AF624">
        <v>0</v>
      </c>
      <c r="AG624">
        <v>0</v>
      </c>
      <c r="AH624">
        <v>14</v>
      </c>
      <c r="AI624" t="s">
        <v>11632</v>
      </c>
      <c r="AJ624">
        <v>0</v>
      </c>
      <c r="AK624">
        <v>0</v>
      </c>
      <c r="AL624" s="94">
        <v>6.2</v>
      </c>
      <c r="AM624" t="s">
        <v>11646</v>
      </c>
    </row>
    <row r="625" spans="1:39" x14ac:dyDescent="0.25">
      <c r="A625" t="s">
        <v>33</v>
      </c>
      <c r="B625">
        <v>5181</v>
      </c>
      <c r="C625" t="s">
        <v>1139</v>
      </c>
      <c r="D625">
        <v>39</v>
      </c>
      <c r="E625">
        <v>45886</v>
      </c>
      <c r="F625">
        <v>45938</v>
      </c>
      <c r="G625" t="s">
        <v>1112</v>
      </c>
      <c r="H625">
        <v>46051</v>
      </c>
      <c r="I625" t="s">
        <v>24</v>
      </c>
      <c r="K625">
        <v>0</v>
      </c>
      <c r="L625" t="s">
        <v>1140</v>
      </c>
      <c r="M625">
        <v>0</v>
      </c>
      <c r="N625" t="s">
        <v>350</v>
      </c>
      <c r="P625" t="s">
        <v>350</v>
      </c>
      <c r="R625">
        <v>0</v>
      </c>
      <c r="S625">
        <v>0</v>
      </c>
      <c r="T625">
        <v>0</v>
      </c>
      <c r="U625">
        <v>0</v>
      </c>
      <c r="V625">
        <v>0</v>
      </c>
      <c r="W625">
        <v>0</v>
      </c>
      <c r="X625" t="s">
        <v>350</v>
      </c>
      <c r="Y625" t="s">
        <v>350</v>
      </c>
      <c r="Z625" t="s">
        <v>350</v>
      </c>
      <c r="AE625" t="s">
        <v>233</v>
      </c>
      <c r="AF625">
        <v>0</v>
      </c>
      <c r="AG625">
        <v>0</v>
      </c>
      <c r="AH625">
        <v>14</v>
      </c>
      <c r="AI625" t="s">
        <v>11632</v>
      </c>
      <c r="AJ625">
        <v>0</v>
      </c>
      <c r="AK625">
        <v>0</v>
      </c>
      <c r="AL625" s="94">
        <v>3.9</v>
      </c>
      <c r="AM625" t="s">
        <v>11646</v>
      </c>
    </row>
    <row r="626" spans="1:39" x14ac:dyDescent="0.25">
      <c r="A626" t="s">
        <v>33</v>
      </c>
      <c r="B626">
        <v>5182</v>
      </c>
      <c r="C626" t="s">
        <v>1141</v>
      </c>
      <c r="D626">
        <v>758</v>
      </c>
      <c r="E626">
        <v>45886</v>
      </c>
      <c r="F626">
        <v>45938</v>
      </c>
      <c r="G626" t="s">
        <v>1112</v>
      </c>
      <c r="H626">
        <v>46058</v>
      </c>
      <c r="I626" t="s">
        <v>24</v>
      </c>
      <c r="K626">
        <v>0</v>
      </c>
      <c r="N626" t="s">
        <v>26</v>
      </c>
      <c r="O626">
        <v>45118</v>
      </c>
      <c r="AE626" t="s">
        <v>233</v>
      </c>
      <c r="AF626">
        <v>0</v>
      </c>
      <c r="AG626">
        <v>0</v>
      </c>
      <c r="AH626">
        <v>2</v>
      </c>
      <c r="AI626" t="s">
        <v>11632</v>
      </c>
      <c r="AL626" s="94">
        <v>75.8</v>
      </c>
      <c r="AM626" t="s">
        <v>11646</v>
      </c>
    </row>
    <row r="627" spans="1:39" x14ac:dyDescent="0.25">
      <c r="A627" t="s">
        <v>33</v>
      </c>
      <c r="B627">
        <v>5183</v>
      </c>
      <c r="C627" t="s">
        <v>1142</v>
      </c>
      <c r="D627">
        <v>134</v>
      </c>
      <c r="E627">
        <v>45886</v>
      </c>
      <c r="F627">
        <v>45938</v>
      </c>
      <c r="G627" t="s">
        <v>1112</v>
      </c>
      <c r="I627" t="s">
        <v>24</v>
      </c>
      <c r="K627">
        <v>0</v>
      </c>
      <c r="AE627" t="s">
        <v>233</v>
      </c>
      <c r="AF627">
        <v>0</v>
      </c>
      <c r="AG627">
        <v>0</v>
      </c>
      <c r="AH627">
        <v>0</v>
      </c>
      <c r="AI627" t="s">
        <v>11634</v>
      </c>
      <c r="AL627" s="94">
        <v>13.4</v>
      </c>
      <c r="AM627" t="s">
        <v>11646</v>
      </c>
    </row>
    <row r="628" spans="1:39" x14ac:dyDescent="0.25">
      <c r="A628" t="s">
        <v>33</v>
      </c>
      <c r="B628">
        <v>5184</v>
      </c>
      <c r="C628" t="s">
        <v>1143</v>
      </c>
      <c r="D628">
        <v>294</v>
      </c>
      <c r="E628">
        <v>45886</v>
      </c>
      <c r="F628">
        <v>45938</v>
      </c>
      <c r="G628" t="s">
        <v>1112</v>
      </c>
      <c r="H628">
        <v>46087</v>
      </c>
      <c r="I628" t="s">
        <v>24</v>
      </c>
      <c r="K628">
        <v>0</v>
      </c>
      <c r="N628" t="s">
        <v>831</v>
      </c>
      <c r="R628">
        <v>0</v>
      </c>
      <c r="S628">
        <v>0</v>
      </c>
      <c r="T628">
        <v>0</v>
      </c>
      <c r="U628">
        <v>0</v>
      </c>
      <c r="V628">
        <v>0</v>
      </c>
      <c r="W628">
        <v>0</v>
      </c>
      <c r="X628" t="s">
        <v>831</v>
      </c>
      <c r="Y628" t="s">
        <v>831</v>
      </c>
      <c r="Z628" t="s">
        <v>831</v>
      </c>
      <c r="AE628" t="s">
        <v>233</v>
      </c>
      <c r="AF628">
        <v>0</v>
      </c>
      <c r="AG628">
        <v>0</v>
      </c>
      <c r="AH628">
        <v>11</v>
      </c>
      <c r="AI628" t="s">
        <v>11632</v>
      </c>
      <c r="AJ628">
        <v>0</v>
      </c>
      <c r="AK628">
        <v>0</v>
      </c>
      <c r="AL628" s="94">
        <v>29.4</v>
      </c>
      <c r="AM628" t="s">
        <v>11646</v>
      </c>
    </row>
    <row r="629" spans="1:39" x14ac:dyDescent="0.25">
      <c r="A629" t="s">
        <v>33</v>
      </c>
      <c r="B629">
        <v>5185</v>
      </c>
      <c r="C629" t="s">
        <v>1144</v>
      </c>
      <c r="D629">
        <v>105</v>
      </c>
      <c r="E629">
        <v>45886</v>
      </c>
      <c r="F629">
        <v>45938</v>
      </c>
      <c r="G629" t="s">
        <v>1112</v>
      </c>
      <c r="I629" t="s">
        <v>24</v>
      </c>
      <c r="K629">
        <v>0</v>
      </c>
      <c r="AE629" t="s">
        <v>233</v>
      </c>
      <c r="AF629">
        <v>0</v>
      </c>
      <c r="AG629">
        <v>0</v>
      </c>
      <c r="AH629">
        <v>0</v>
      </c>
      <c r="AI629" t="s">
        <v>11634</v>
      </c>
      <c r="AL629" s="94">
        <v>10.5</v>
      </c>
      <c r="AM629" t="s">
        <v>11646</v>
      </c>
    </row>
    <row r="630" spans="1:39" x14ac:dyDescent="0.25">
      <c r="A630" t="s">
        <v>33</v>
      </c>
      <c r="B630">
        <v>5186</v>
      </c>
      <c r="C630" t="s">
        <v>1145</v>
      </c>
      <c r="D630">
        <v>1637</v>
      </c>
      <c r="E630">
        <v>45886</v>
      </c>
      <c r="F630">
        <v>45888</v>
      </c>
      <c r="G630" t="s">
        <v>1112</v>
      </c>
      <c r="H630">
        <v>46051</v>
      </c>
      <c r="I630" t="s">
        <v>24</v>
      </c>
      <c r="K630">
        <v>0</v>
      </c>
      <c r="L630" t="s">
        <v>1146</v>
      </c>
      <c r="M630">
        <v>0</v>
      </c>
      <c r="N630" t="s">
        <v>350</v>
      </c>
      <c r="P630" t="s">
        <v>350</v>
      </c>
      <c r="Q630">
        <v>0</v>
      </c>
      <c r="R630">
        <v>0</v>
      </c>
      <c r="S630">
        <v>0</v>
      </c>
      <c r="T630">
        <v>0</v>
      </c>
      <c r="U630">
        <v>0</v>
      </c>
      <c r="V630">
        <v>0</v>
      </c>
      <c r="W630">
        <v>0</v>
      </c>
      <c r="X630" t="s">
        <v>350</v>
      </c>
      <c r="Y630" t="s">
        <v>350</v>
      </c>
      <c r="Z630" t="s">
        <v>350</v>
      </c>
      <c r="AE630" t="s">
        <v>233</v>
      </c>
      <c r="AF630">
        <v>0</v>
      </c>
      <c r="AG630">
        <v>0</v>
      </c>
      <c r="AH630">
        <v>15</v>
      </c>
      <c r="AI630" t="s">
        <v>11632</v>
      </c>
      <c r="AJ630">
        <v>0</v>
      </c>
      <c r="AK630">
        <v>0</v>
      </c>
      <c r="AL630" s="94">
        <v>163.69999999999999</v>
      </c>
      <c r="AM630" t="s">
        <v>11646</v>
      </c>
    </row>
    <row r="631" spans="1:39" x14ac:dyDescent="0.25">
      <c r="A631" t="s">
        <v>33</v>
      </c>
      <c r="B631">
        <v>5187</v>
      </c>
      <c r="C631" t="s">
        <v>1147</v>
      </c>
      <c r="D631">
        <v>2150</v>
      </c>
      <c r="E631">
        <v>45886</v>
      </c>
      <c r="F631">
        <v>45900</v>
      </c>
      <c r="G631" t="s">
        <v>1112</v>
      </c>
      <c r="H631">
        <v>45894</v>
      </c>
      <c r="I631" t="s">
        <v>24</v>
      </c>
      <c r="K631">
        <v>0</v>
      </c>
      <c r="N631" t="s">
        <v>350</v>
      </c>
      <c r="P631" t="s">
        <v>341</v>
      </c>
      <c r="Q631">
        <v>0</v>
      </c>
      <c r="R631">
        <v>500</v>
      </c>
      <c r="T631">
        <v>0</v>
      </c>
      <c r="U631">
        <v>0</v>
      </c>
      <c r="V631">
        <v>0</v>
      </c>
      <c r="W631">
        <v>0</v>
      </c>
      <c r="X631" t="s">
        <v>341</v>
      </c>
      <c r="Y631" t="s">
        <v>341</v>
      </c>
      <c r="Z631" t="s">
        <v>341</v>
      </c>
      <c r="AE631" t="s">
        <v>233</v>
      </c>
      <c r="AF631">
        <v>0</v>
      </c>
      <c r="AG631">
        <v>0</v>
      </c>
      <c r="AH631">
        <v>11</v>
      </c>
      <c r="AI631" t="s">
        <v>11632</v>
      </c>
      <c r="AJ631">
        <v>0.23255813953488372</v>
      </c>
      <c r="AL631" s="94">
        <v>215</v>
      </c>
      <c r="AM631" t="s">
        <v>11646</v>
      </c>
    </row>
    <row r="632" spans="1:39" x14ac:dyDescent="0.25">
      <c r="A632" t="s">
        <v>33</v>
      </c>
      <c r="B632">
        <v>5188</v>
      </c>
      <c r="C632" t="s">
        <v>1148</v>
      </c>
      <c r="D632">
        <v>33</v>
      </c>
      <c r="E632">
        <v>45886</v>
      </c>
      <c r="F632">
        <v>45938</v>
      </c>
      <c r="G632" t="s">
        <v>1112</v>
      </c>
      <c r="I632" t="s">
        <v>24</v>
      </c>
      <c r="K632">
        <v>0</v>
      </c>
      <c r="AE632" t="s">
        <v>233</v>
      </c>
      <c r="AF632">
        <v>0</v>
      </c>
      <c r="AG632">
        <v>0</v>
      </c>
      <c r="AH632">
        <v>0</v>
      </c>
      <c r="AI632" t="s">
        <v>11634</v>
      </c>
      <c r="AL632" s="94">
        <v>3.3</v>
      </c>
      <c r="AM632" t="s">
        <v>11646</v>
      </c>
    </row>
    <row r="633" spans="1:39" x14ac:dyDescent="0.25">
      <c r="A633" t="s">
        <v>33</v>
      </c>
      <c r="B633">
        <v>5189</v>
      </c>
      <c r="C633" t="s">
        <v>1149</v>
      </c>
      <c r="D633">
        <v>487</v>
      </c>
      <c r="E633">
        <v>45886</v>
      </c>
      <c r="F633">
        <v>45938</v>
      </c>
      <c r="G633" t="s">
        <v>1112</v>
      </c>
      <c r="I633" t="s">
        <v>24</v>
      </c>
      <c r="K633">
        <v>0</v>
      </c>
      <c r="AE633" t="s">
        <v>233</v>
      </c>
      <c r="AF633">
        <v>0</v>
      </c>
      <c r="AG633">
        <v>0</v>
      </c>
      <c r="AH633">
        <v>0</v>
      </c>
      <c r="AI633" t="s">
        <v>11634</v>
      </c>
      <c r="AL633" s="94">
        <v>48.7</v>
      </c>
      <c r="AM633" t="s">
        <v>11646</v>
      </c>
    </row>
    <row r="634" spans="1:39" x14ac:dyDescent="0.25">
      <c r="A634" t="s">
        <v>33</v>
      </c>
      <c r="B634">
        <v>5190</v>
      </c>
      <c r="C634" t="s">
        <v>1150</v>
      </c>
      <c r="D634">
        <v>60</v>
      </c>
      <c r="E634">
        <v>45886</v>
      </c>
      <c r="F634">
        <v>45938</v>
      </c>
      <c r="G634" t="s">
        <v>1112</v>
      </c>
      <c r="H634">
        <v>46070</v>
      </c>
      <c r="I634" t="s">
        <v>24</v>
      </c>
      <c r="K634">
        <v>0</v>
      </c>
      <c r="AE634" t="s">
        <v>233</v>
      </c>
      <c r="AF634">
        <v>0</v>
      </c>
      <c r="AG634">
        <v>0</v>
      </c>
      <c r="AH634">
        <v>0</v>
      </c>
      <c r="AI634" t="s">
        <v>11634</v>
      </c>
      <c r="AL634" s="94">
        <v>6</v>
      </c>
      <c r="AM634" t="s">
        <v>11646</v>
      </c>
    </row>
    <row r="635" spans="1:39" x14ac:dyDescent="0.25">
      <c r="A635" t="s">
        <v>33</v>
      </c>
      <c r="B635">
        <v>5191</v>
      </c>
      <c r="C635" t="s">
        <v>1151</v>
      </c>
      <c r="D635">
        <v>117</v>
      </c>
      <c r="E635">
        <v>45886</v>
      </c>
      <c r="F635">
        <v>45900</v>
      </c>
      <c r="G635" t="s">
        <v>1112</v>
      </c>
      <c r="H635">
        <v>45897</v>
      </c>
      <c r="I635" t="s">
        <v>24</v>
      </c>
      <c r="K635">
        <v>0</v>
      </c>
      <c r="AE635" t="s">
        <v>233</v>
      </c>
      <c r="AF635">
        <v>0</v>
      </c>
      <c r="AG635">
        <v>0</v>
      </c>
      <c r="AH635">
        <v>0</v>
      </c>
      <c r="AI635" t="s">
        <v>11634</v>
      </c>
      <c r="AL635" s="94">
        <v>11.7</v>
      </c>
      <c r="AM635" t="s">
        <v>11646</v>
      </c>
    </row>
    <row r="636" spans="1:39" x14ac:dyDescent="0.25">
      <c r="A636" t="s">
        <v>33</v>
      </c>
      <c r="B636">
        <v>5192</v>
      </c>
      <c r="C636" t="s">
        <v>1152</v>
      </c>
      <c r="D636">
        <v>98</v>
      </c>
      <c r="E636">
        <v>45886</v>
      </c>
      <c r="F636">
        <v>45938</v>
      </c>
      <c r="G636" t="s">
        <v>1112</v>
      </c>
      <c r="H636">
        <v>46090</v>
      </c>
      <c r="I636" t="s">
        <v>24</v>
      </c>
      <c r="K636">
        <v>0</v>
      </c>
      <c r="L636" t="s">
        <v>831</v>
      </c>
      <c r="N636" t="s">
        <v>831</v>
      </c>
      <c r="O636" t="s">
        <v>831</v>
      </c>
      <c r="P636" t="s">
        <v>831</v>
      </c>
      <c r="X636" t="s">
        <v>831</v>
      </c>
      <c r="Y636" t="s">
        <v>831</v>
      </c>
      <c r="Z636" t="s">
        <v>831</v>
      </c>
      <c r="AE636" t="s">
        <v>233</v>
      </c>
      <c r="AF636">
        <v>0</v>
      </c>
      <c r="AG636">
        <v>0</v>
      </c>
      <c r="AH636">
        <v>7</v>
      </c>
      <c r="AI636" t="s">
        <v>11632</v>
      </c>
      <c r="AL636" s="94">
        <v>9.8000000000000007</v>
      </c>
      <c r="AM636" t="s">
        <v>11646</v>
      </c>
    </row>
    <row r="637" spans="1:39" x14ac:dyDescent="0.25">
      <c r="A637" t="s">
        <v>33</v>
      </c>
      <c r="B637">
        <v>5193</v>
      </c>
      <c r="C637" t="s">
        <v>1153</v>
      </c>
      <c r="D637">
        <v>160</v>
      </c>
      <c r="E637">
        <v>45886</v>
      </c>
      <c r="F637">
        <v>45938</v>
      </c>
      <c r="G637" t="s">
        <v>1112</v>
      </c>
      <c r="H637">
        <v>46071</v>
      </c>
      <c r="I637" t="s">
        <v>24</v>
      </c>
      <c r="K637">
        <v>0</v>
      </c>
      <c r="M637">
        <v>0</v>
      </c>
      <c r="N637" t="s">
        <v>350</v>
      </c>
      <c r="P637" t="s">
        <v>1154</v>
      </c>
      <c r="Q637">
        <v>0</v>
      </c>
      <c r="R637">
        <v>0</v>
      </c>
      <c r="S637">
        <v>0</v>
      </c>
      <c r="X637" t="s">
        <v>350</v>
      </c>
      <c r="Y637" t="s">
        <v>350</v>
      </c>
      <c r="Z637" t="s">
        <v>350</v>
      </c>
      <c r="AE637" t="s">
        <v>233</v>
      </c>
      <c r="AF637">
        <v>0</v>
      </c>
      <c r="AG637">
        <v>0</v>
      </c>
      <c r="AH637">
        <v>9</v>
      </c>
      <c r="AI637" t="s">
        <v>11632</v>
      </c>
      <c r="AJ637">
        <v>0</v>
      </c>
      <c r="AK637">
        <v>0</v>
      </c>
      <c r="AL637" s="94">
        <v>16</v>
      </c>
      <c r="AM637" t="s">
        <v>11646</v>
      </c>
    </row>
    <row r="638" spans="1:39" x14ac:dyDescent="0.25">
      <c r="A638" t="s">
        <v>33</v>
      </c>
      <c r="B638">
        <v>5194</v>
      </c>
      <c r="C638" t="s">
        <v>1155</v>
      </c>
      <c r="D638">
        <v>125</v>
      </c>
      <c r="E638">
        <v>45886</v>
      </c>
      <c r="G638" t="s">
        <v>1112</v>
      </c>
      <c r="H638">
        <v>45900</v>
      </c>
      <c r="I638" t="s">
        <v>28</v>
      </c>
      <c r="K638">
        <v>0</v>
      </c>
      <c r="M638">
        <v>0</v>
      </c>
      <c r="N638" t="s">
        <v>1137</v>
      </c>
      <c r="P638" t="s">
        <v>350</v>
      </c>
      <c r="Q638">
        <v>0</v>
      </c>
      <c r="R638" t="s">
        <v>5764</v>
      </c>
      <c r="S638">
        <v>0</v>
      </c>
      <c r="T638">
        <v>0</v>
      </c>
      <c r="U638">
        <v>0</v>
      </c>
      <c r="V638">
        <v>0</v>
      </c>
      <c r="W638">
        <v>0</v>
      </c>
      <c r="X638" t="s">
        <v>350</v>
      </c>
      <c r="Y638" t="s">
        <v>422</v>
      </c>
      <c r="Z638" t="s">
        <v>350</v>
      </c>
      <c r="AE638" t="s">
        <v>233</v>
      </c>
      <c r="AF638">
        <v>0</v>
      </c>
      <c r="AG638">
        <v>0</v>
      </c>
      <c r="AH638">
        <v>13</v>
      </c>
      <c r="AI638" t="s">
        <v>11632</v>
      </c>
      <c r="AK638">
        <v>0</v>
      </c>
      <c r="AL638" s="94">
        <v>12.5</v>
      </c>
      <c r="AM638" t="s">
        <v>11646</v>
      </c>
    </row>
    <row r="639" spans="1:39" x14ac:dyDescent="0.25">
      <c r="A639" t="s">
        <v>33</v>
      </c>
      <c r="B639">
        <v>5195</v>
      </c>
      <c r="C639" t="s">
        <v>1156</v>
      </c>
      <c r="D639">
        <v>191</v>
      </c>
      <c r="E639">
        <v>45881</v>
      </c>
      <c r="F639">
        <v>45919</v>
      </c>
      <c r="G639" t="s">
        <v>1112</v>
      </c>
      <c r="I639" t="s">
        <v>24</v>
      </c>
      <c r="K639">
        <v>0</v>
      </c>
      <c r="AE639" t="s">
        <v>233</v>
      </c>
      <c r="AF639">
        <v>0</v>
      </c>
      <c r="AG639">
        <v>0</v>
      </c>
      <c r="AH639">
        <v>0</v>
      </c>
      <c r="AI639" t="s">
        <v>11634</v>
      </c>
      <c r="AL639" s="94">
        <v>19.100000000000001</v>
      </c>
      <c r="AM639" t="s">
        <v>11646</v>
      </c>
    </row>
    <row r="640" spans="1:39" x14ac:dyDescent="0.25">
      <c r="A640" t="s">
        <v>33</v>
      </c>
      <c r="B640">
        <v>5196</v>
      </c>
      <c r="C640" t="s">
        <v>1157</v>
      </c>
      <c r="D640">
        <v>56</v>
      </c>
      <c r="E640">
        <v>45881</v>
      </c>
      <c r="F640">
        <v>45938</v>
      </c>
      <c r="G640" t="s">
        <v>1112</v>
      </c>
      <c r="H640">
        <v>45922</v>
      </c>
      <c r="I640" t="s">
        <v>24</v>
      </c>
      <c r="K640">
        <v>0</v>
      </c>
      <c r="L640" t="s">
        <v>1096</v>
      </c>
      <c r="N640" t="s">
        <v>1096</v>
      </c>
      <c r="O640" t="s">
        <v>1096</v>
      </c>
      <c r="P640" t="s">
        <v>1096</v>
      </c>
      <c r="X640" t="s">
        <v>1096</v>
      </c>
      <c r="Y640" t="s">
        <v>1096</v>
      </c>
      <c r="Z640" t="s">
        <v>1096</v>
      </c>
      <c r="AE640" t="s">
        <v>233</v>
      </c>
      <c r="AF640">
        <v>0</v>
      </c>
      <c r="AG640">
        <v>0</v>
      </c>
      <c r="AH640">
        <v>7</v>
      </c>
      <c r="AI640" t="s">
        <v>11632</v>
      </c>
      <c r="AL640" s="94">
        <v>5.6</v>
      </c>
      <c r="AM640" t="s">
        <v>11646</v>
      </c>
    </row>
    <row r="641" spans="1:39" x14ac:dyDescent="0.25">
      <c r="A641" t="s">
        <v>33</v>
      </c>
      <c r="B641">
        <v>5197</v>
      </c>
      <c r="C641" t="s">
        <v>1158</v>
      </c>
      <c r="D641">
        <v>102</v>
      </c>
      <c r="E641">
        <v>45881</v>
      </c>
      <c r="F641">
        <v>45919</v>
      </c>
      <c r="G641" t="s">
        <v>1112</v>
      </c>
      <c r="I641" t="s">
        <v>24</v>
      </c>
      <c r="K641">
        <v>0</v>
      </c>
      <c r="AE641" t="s">
        <v>233</v>
      </c>
      <c r="AF641">
        <v>0</v>
      </c>
      <c r="AG641">
        <v>0</v>
      </c>
      <c r="AH641">
        <v>0</v>
      </c>
      <c r="AI641" t="s">
        <v>11634</v>
      </c>
      <c r="AL641" s="94">
        <v>10.199999999999999</v>
      </c>
      <c r="AM641" t="s">
        <v>11646</v>
      </c>
    </row>
    <row r="642" spans="1:39" x14ac:dyDescent="0.25">
      <c r="A642" t="s">
        <v>33</v>
      </c>
      <c r="B642">
        <v>5198</v>
      </c>
      <c r="C642" t="s">
        <v>1159</v>
      </c>
      <c r="D642">
        <v>71</v>
      </c>
      <c r="E642">
        <v>45881</v>
      </c>
      <c r="F642">
        <v>45919</v>
      </c>
      <c r="G642" t="s">
        <v>1112</v>
      </c>
      <c r="I642" t="s">
        <v>24</v>
      </c>
      <c r="K642">
        <v>0</v>
      </c>
      <c r="AE642" t="s">
        <v>233</v>
      </c>
      <c r="AF642">
        <v>0</v>
      </c>
      <c r="AG642">
        <v>0</v>
      </c>
      <c r="AH642">
        <v>0</v>
      </c>
      <c r="AI642" t="s">
        <v>11634</v>
      </c>
      <c r="AL642" s="94">
        <v>7.1</v>
      </c>
      <c r="AM642" t="s">
        <v>11646</v>
      </c>
    </row>
    <row r="643" spans="1:39" x14ac:dyDescent="0.25">
      <c r="A643" t="s">
        <v>33</v>
      </c>
      <c r="B643">
        <v>5199</v>
      </c>
      <c r="C643" t="s">
        <v>1160</v>
      </c>
      <c r="D643">
        <v>49</v>
      </c>
      <c r="E643">
        <v>45881</v>
      </c>
      <c r="F643">
        <v>45904</v>
      </c>
      <c r="G643" t="s">
        <v>1112</v>
      </c>
      <c r="H643">
        <v>45901</v>
      </c>
      <c r="I643" t="s">
        <v>24</v>
      </c>
      <c r="K643">
        <v>0</v>
      </c>
      <c r="L643" t="s">
        <v>1077</v>
      </c>
      <c r="N643" t="s">
        <v>1077</v>
      </c>
      <c r="O643" t="s">
        <v>1077</v>
      </c>
      <c r="P643" t="s">
        <v>1077</v>
      </c>
      <c r="X643" t="s">
        <v>1077</v>
      </c>
      <c r="Y643" t="s">
        <v>1077</v>
      </c>
      <c r="Z643" t="s">
        <v>1077</v>
      </c>
      <c r="AE643" t="s">
        <v>233</v>
      </c>
      <c r="AF643">
        <v>0</v>
      </c>
      <c r="AG643">
        <v>0</v>
      </c>
      <c r="AH643">
        <v>7</v>
      </c>
      <c r="AI643" t="s">
        <v>11632</v>
      </c>
      <c r="AL643" s="94">
        <v>4.9000000000000004</v>
      </c>
      <c r="AM643" t="s">
        <v>11646</v>
      </c>
    </row>
    <row r="644" spans="1:39" x14ac:dyDescent="0.25">
      <c r="A644" t="s">
        <v>33</v>
      </c>
      <c r="B644">
        <v>5200</v>
      </c>
      <c r="C644" t="s">
        <v>1161</v>
      </c>
      <c r="D644">
        <v>35</v>
      </c>
      <c r="E644" t="s">
        <v>1053</v>
      </c>
      <c r="G644" t="s">
        <v>1112</v>
      </c>
      <c r="K644">
        <v>0</v>
      </c>
      <c r="AE644" t="s">
        <v>233</v>
      </c>
      <c r="AF644">
        <v>0</v>
      </c>
      <c r="AG644">
        <v>0</v>
      </c>
      <c r="AH644">
        <v>0</v>
      </c>
      <c r="AI644" t="s">
        <v>11634</v>
      </c>
      <c r="AL644" s="94">
        <v>3.5</v>
      </c>
      <c r="AM644" t="s">
        <v>11646</v>
      </c>
    </row>
    <row r="645" spans="1:39" x14ac:dyDescent="0.25">
      <c r="A645" t="s">
        <v>33</v>
      </c>
      <c r="B645">
        <v>5201</v>
      </c>
      <c r="C645" t="s">
        <v>1162</v>
      </c>
      <c r="D645">
        <v>489</v>
      </c>
      <c r="E645">
        <v>45881</v>
      </c>
      <c r="F645">
        <v>45919</v>
      </c>
      <c r="G645" t="s">
        <v>1112</v>
      </c>
      <c r="I645" t="s">
        <v>24</v>
      </c>
      <c r="K645">
        <v>0</v>
      </c>
      <c r="AE645" t="s">
        <v>233</v>
      </c>
      <c r="AF645">
        <v>0</v>
      </c>
      <c r="AG645">
        <v>0</v>
      </c>
      <c r="AH645">
        <v>0</v>
      </c>
      <c r="AI645" t="s">
        <v>11634</v>
      </c>
      <c r="AL645" s="94">
        <v>48.9</v>
      </c>
      <c r="AM645" t="s">
        <v>11646</v>
      </c>
    </row>
    <row r="646" spans="1:39" x14ac:dyDescent="0.25">
      <c r="A646" t="s">
        <v>33</v>
      </c>
      <c r="B646">
        <v>5206</v>
      </c>
      <c r="C646" t="s">
        <v>1163</v>
      </c>
      <c r="D646">
        <v>20</v>
      </c>
      <c r="E646">
        <v>45881</v>
      </c>
      <c r="G646" t="s">
        <v>1112</v>
      </c>
      <c r="H646">
        <v>45896</v>
      </c>
      <c r="I646" t="s">
        <v>28</v>
      </c>
      <c r="K646">
        <v>0</v>
      </c>
      <c r="M646">
        <v>0</v>
      </c>
      <c r="N646" t="s">
        <v>1137</v>
      </c>
      <c r="P646" t="s">
        <v>350</v>
      </c>
      <c r="Q646">
        <v>0</v>
      </c>
      <c r="S646">
        <v>0</v>
      </c>
      <c r="T646">
        <v>0</v>
      </c>
      <c r="U646">
        <v>0</v>
      </c>
      <c r="V646">
        <v>0</v>
      </c>
      <c r="W646">
        <v>0</v>
      </c>
      <c r="X646" t="s">
        <v>350</v>
      </c>
      <c r="Y646" t="s">
        <v>350</v>
      </c>
      <c r="Z646" t="s">
        <v>350</v>
      </c>
      <c r="AE646" t="s">
        <v>233</v>
      </c>
      <c r="AF646">
        <v>0</v>
      </c>
      <c r="AG646">
        <v>0</v>
      </c>
      <c r="AH646">
        <v>12</v>
      </c>
      <c r="AI646" t="s">
        <v>11632</v>
      </c>
      <c r="AK646">
        <v>0</v>
      </c>
      <c r="AL646" s="94">
        <v>2</v>
      </c>
      <c r="AM646" t="s">
        <v>11646</v>
      </c>
    </row>
    <row r="647" spans="1:39" x14ac:dyDescent="0.25">
      <c r="A647" t="s">
        <v>33</v>
      </c>
      <c r="B647">
        <v>5208</v>
      </c>
      <c r="C647" t="s">
        <v>1164</v>
      </c>
      <c r="D647">
        <v>40</v>
      </c>
      <c r="E647">
        <v>45881</v>
      </c>
      <c r="F647">
        <v>45919</v>
      </c>
      <c r="G647" t="s">
        <v>1112</v>
      </c>
      <c r="I647" t="s">
        <v>24</v>
      </c>
      <c r="K647">
        <v>0</v>
      </c>
      <c r="AE647" t="s">
        <v>233</v>
      </c>
      <c r="AF647">
        <v>0</v>
      </c>
      <c r="AG647">
        <v>0</v>
      </c>
      <c r="AH647">
        <v>0</v>
      </c>
      <c r="AI647" t="s">
        <v>11634</v>
      </c>
      <c r="AL647" s="94">
        <v>4</v>
      </c>
      <c r="AM647" t="s">
        <v>11646</v>
      </c>
    </row>
    <row r="648" spans="1:39" x14ac:dyDescent="0.25">
      <c r="A648" t="s">
        <v>33</v>
      </c>
      <c r="B648">
        <v>5207</v>
      </c>
      <c r="C648" t="s">
        <v>1165</v>
      </c>
      <c r="D648">
        <v>734</v>
      </c>
      <c r="E648">
        <v>45881</v>
      </c>
      <c r="F648">
        <v>45919</v>
      </c>
      <c r="G648" t="s">
        <v>1112</v>
      </c>
      <c r="I648" t="s">
        <v>24</v>
      </c>
      <c r="K648">
        <v>0</v>
      </c>
      <c r="AE648" t="s">
        <v>233</v>
      </c>
      <c r="AF648">
        <v>0</v>
      </c>
      <c r="AG648">
        <v>0</v>
      </c>
      <c r="AH648">
        <v>0</v>
      </c>
      <c r="AI648" t="s">
        <v>11634</v>
      </c>
      <c r="AL648" s="94">
        <v>73.400000000000006</v>
      </c>
      <c r="AM648" t="s">
        <v>11646</v>
      </c>
    </row>
    <row r="649" spans="1:39" x14ac:dyDescent="0.25">
      <c r="A649" t="s">
        <v>33</v>
      </c>
      <c r="B649">
        <v>5209</v>
      </c>
      <c r="C649" t="s">
        <v>1166</v>
      </c>
      <c r="D649">
        <v>66</v>
      </c>
      <c r="E649">
        <v>45881</v>
      </c>
      <c r="F649">
        <v>45919</v>
      </c>
      <c r="G649" t="s">
        <v>1112</v>
      </c>
      <c r="H649">
        <v>46049</v>
      </c>
      <c r="I649" t="s">
        <v>1167</v>
      </c>
      <c r="K649">
        <v>0</v>
      </c>
      <c r="AE649" t="s">
        <v>233</v>
      </c>
      <c r="AF649">
        <v>0</v>
      </c>
      <c r="AG649">
        <v>0</v>
      </c>
      <c r="AH649">
        <v>0</v>
      </c>
      <c r="AI649" t="s">
        <v>11634</v>
      </c>
      <c r="AL649" s="94">
        <v>6.6</v>
      </c>
      <c r="AM649" t="s">
        <v>11646</v>
      </c>
    </row>
    <row r="650" spans="1:39" x14ac:dyDescent="0.25">
      <c r="A650" t="s">
        <v>33</v>
      </c>
      <c r="B650">
        <v>5901</v>
      </c>
      <c r="C650" t="s">
        <v>1168</v>
      </c>
      <c r="D650">
        <v>228</v>
      </c>
      <c r="E650">
        <v>45881</v>
      </c>
      <c r="F650">
        <v>45919</v>
      </c>
      <c r="G650" t="s">
        <v>1112</v>
      </c>
      <c r="I650" t="s">
        <v>24</v>
      </c>
      <c r="K650">
        <v>0</v>
      </c>
      <c r="AE650" t="s">
        <v>233</v>
      </c>
      <c r="AF650">
        <v>0</v>
      </c>
      <c r="AG650">
        <v>0</v>
      </c>
      <c r="AH650">
        <v>0</v>
      </c>
      <c r="AI650" t="s">
        <v>11634</v>
      </c>
      <c r="AL650" s="94">
        <v>22.8</v>
      </c>
      <c r="AM650" t="s">
        <v>11646</v>
      </c>
    </row>
    <row r="651" spans="1:39" x14ac:dyDescent="0.25">
      <c r="A651" t="s">
        <v>33</v>
      </c>
      <c r="B651">
        <v>5210</v>
      </c>
      <c r="C651" t="s">
        <v>1169</v>
      </c>
      <c r="D651">
        <v>70</v>
      </c>
      <c r="E651">
        <v>45881</v>
      </c>
      <c r="G651" t="s">
        <v>1112</v>
      </c>
      <c r="H651">
        <v>45897</v>
      </c>
      <c r="I651" t="s">
        <v>28</v>
      </c>
      <c r="K651">
        <v>0</v>
      </c>
      <c r="M651">
        <v>0</v>
      </c>
      <c r="N651" t="s">
        <v>1137</v>
      </c>
      <c r="P651" t="s">
        <v>350</v>
      </c>
      <c r="Q651">
        <v>0</v>
      </c>
      <c r="S651">
        <v>0</v>
      </c>
      <c r="T651">
        <v>0</v>
      </c>
      <c r="U651">
        <v>0</v>
      </c>
      <c r="V651">
        <v>0</v>
      </c>
      <c r="W651">
        <v>0</v>
      </c>
      <c r="X651" t="s">
        <v>350</v>
      </c>
      <c r="Y651" t="s">
        <v>422</v>
      </c>
      <c r="Z651" t="s">
        <v>350</v>
      </c>
      <c r="AE651" t="s">
        <v>233</v>
      </c>
      <c r="AF651">
        <v>0</v>
      </c>
      <c r="AG651">
        <v>0</v>
      </c>
      <c r="AH651">
        <v>12</v>
      </c>
      <c r="AI651" t="s">
        <v>11632</v>
      </c>
      <c r="AK651">
        <v>0</v>
      </c>
      <c r="AL651" s="94">
        <v>7</v>
      </c>
      <c r="AM651" t="s">
        <v>11646</v>
      </c>
    </row>
    <row r="652" spans="1:39" x14ac:dyDescent="0.25">
      <c r="A652" t="s">
        <v>33</v>
      </c>
      <c r="B652">
        <v>5211</v>
      </c>
      <c r="C652" t="s">
        <v>1170</v>
      </c>
      <c r="D652">
        <v>426</v>
      </c>
      <c r="E652">
        <v>45881</v>
      </c>
      <c r="F652">
        <v>45919</v>
      </c>
      <c r="G652" t="s">
        <v>1112</v>
      </c>
      <c r="I652" t="s">
        <v>24</v>
      </c>
      <c r="K652">
        <v>0</v>
      </c>
      <c r="AE652" t="s">
        <v>233</v>
      </c>
      <c r="AF652">
        <v>0</v>
      </c>
      <c r="AG652">
        <v>0</v>
      </c>
      <c r="AH652">
        <v>0</v>
      </c>
      <c r="AI652" t="s">
        <v>11634</v>
      </c>
      <c r="AL652" s="94">
        <v>42.6</v>
      </c>
      <c r="AM652" t="s">
        <v>11646</v>
      </c>
    </row>
    <row r="653" spans="1:39" x14ac:dyDescent="0.25">
      <c r="A653" t="s">
        <v>33</v>
      </c>
      <c r="B653">
        <v>5212</v>
      </c>
      <c r="C653" t="s">
        <v>1171</v>
      </c>
      <c r="D653">
        <v>234</v>
      </c>
      <c r="E653">
        <v>45881</v>
      </c>
      <c r="F653">
        <v>45919</v>
      </c>
      <c r="G653" t="s">
        <v>1112</v>
      </c>
      <c r="I653" t="s">
        <v>24</v>
      </c>
      <c r="K653">
        <v>0</v>
      </c>
      <c r="AE653" t="s">
        <v>233</v>
      </c>
      <c r="AF653">
        <v>0</v>
      </c>
      <c r="AG653">
        <v>0</v>
      </c>
      <c r="AH653">
        <v>0</v>
      </c>
      <c r="AI653" t="s">
        <v>11634</v>
      </c>
      <c r="AL653" s="94">
        <v>23.4</v>
      </c>
      <c r="AM653" t="s">
        <v>11646</v>
      </c>
    </row>
    <row r="654" spans="1:39" x14ac:dyDescent="0.25">
      <c r="A654" t="s">
        <v>33</v>
      </c>
      <c r="B654">
        <v>5213</v>
      </c>
      <c r="C654" t="s">
        <v>1172</v>
      </c>
      <c r="D654">
        <v>81</v>
      </c>
      <c r="E654">
        <v>45881</v>
      </c>
      <c r="F654">
        <v>45919</v>
      </c>
      <c r="G654" t="s">
        <v>1112</v>
      </c>
      <c r="I654" t="s">
        <v>24</v>
      </c>
      <c r="J654" t="s">
        <v>719</v>
      </c>
      <c r="K654">
        <v>0</v>
      </c>
      <c r="AE654" t="s">
        <v>233</v>
      </c>
      <c r="AF654">
        <v>0</v>
      </c>
      <c r="AG654">
        <v>0</v>
      </c>
      <c r="AH654">
        <v>0</v>
      </c>
      <c r="AI654" t="s">
        <v>11634</v>
      </c>
      <c r="AL654" s="94">
        <v>8.1</v>
      </c>
      <c r="AM654" t="s">
        <v>11646</v>
      </c>
    </row>
    <row r="655" spans="1:39" x14ac:dyDescent="0.25">
      <c r="A655" t="s">
        <v>33</v>
      </c>
      <c r="B655">
        <v>5214</v>
      </c>
      <c r="C655" t="s">
        <v>1173</v>
      </c>
      <c r="D655">
        <v>30</v>
      </c>
      <c r="E655">
        <v>45881</v>
      </c>
      <c r="F655">
        <v>45919</v>
      </c>
      <c r="G655" t="s">
        <v>1112</v>
      </c>
      <c r="I655" t="s">
        <v>24</v>
      </c>
      <c r="K655">
        <v>0</v>
      </c>
      <c r="AE655" t="s">
        <v>233</v>
      </c>
      <c r="AF655">
        <v>0</v>
      </c>
      <c r="AG655">
        <v>0</v>
      </c>
      <c r="AH655">
        <v>0</v>
      </c>
      <c r="AI655" t="s">
        <v>11634</v>
      </c>
      <c r="AL655" s="94">
        <v>3</v>
      </c>
      <c r="AM655" t="s">
        <v>11646</v>
      </c>
    </row>
    <row r="656" spans="1:39" x14ac:dyDescent="0.25">
      <c r="A656" t="s">
        <v>33</v>
      </c>
      <c r="B656">
        <v>5215</v>
      </c>
      <c r="C656" t="s">
        <v>1174</v>
      </c>
      <c r="D656">
        <v>153</v>
      </c>
      <c r="E656">
        <v>45881</v>
      </c>
      <c r="F656">
        <v>45919</v>
      </c>
      <c r="G656" t="s">
        <v>1112</v>
      </c>
      <c r="I656" t="s">
        <v>24</v>
      </c>
      <c r="K656">
        <v>0</v>
      </c>
      <c r="AE656" t="s">
        <v>233</v>
      </c>
      <c r="AF656">
        <v>0</v>
      </c>
      <c r="AG656">
        <v>0</v>
      </c>
      <c r="AH656">
        <v>0</v>
      </c>
      <c r="AI656" t="s">
        <v>11634</v>
      </c>
      <c r="AL656" s="94">
        <v>15.3</v>
      </c>
      <c r="AM656" t="s">
        <v>11646</v>
      </c>
    </row>
    <row r="657" spans="1:39" x14ac:dyDescent="0.25">
      <c r="A657" t="s">
        <v>33</v>
      </c>
      <c r="B657">
        <v>5216</v>
      </c>
      <c r="C657" t="s">
        <v>1175</v>
      </c>
      <c r="D657">
        <v>219</v>
      </c>
      <c r="E657">
        <v>45881</v>
      </c>
      <c r="F657">
        <v>45888</v>
      </c>
      <c r="G657" t="s">
        <v>1112</v>
      </c>
      <c r="I657" t="s">
        <v>24</v>
      </c>
      <c r="K657">
        <v>0</v>
      </c>
      <c r="AE657" t="s">
        <v>233</v>
      </c>
      <c r="AF657">
        <v>0</v>
      </c>
      <c r="AG657">
        <v>0</v>
      </c>
      <c r="AH657">
        <v>0</v>
      </c>
      <c r="AI657" t="s">
        <v>11634</v>
      </c>
      <c r="AL657" s="94">
        <v>21.9</v>
      </c>
      <c r="AM657" t="s">
        <v>11646</v>
      </c>
    </row>
    <row r="658" spans="1:39" x14ac:dyDescent="0.25">
      <c r="A658" t="s">
        <v>33</v>
      </c>
      <c r="B658">
        <v>5217</v>
      </c>
      <c r="C658" t="s">
        <v>1176</v>
      </c>
      <c r="D658">
        <v>70</v>
      </c>
      <c r="E658">
        <v>45881</v>
      </c>
      <c r="F658">
        <v>45919</v>
      </c>
      <c r="G658" t="s">
        <v>1112</v>
      </c>
      <c r="I658" t="s">
        <v>24</v>
      </c>
      <c r="K658">
        <v>0</v>
      </c>
      <c r="AE658" t="s">
        <v>233</v>
      </c>
      <c r="AF658">
        <v>0</v>
      </c>
      <c r="AG658">
        <v>0</v>
      </c>
      <c r="AH658">
        <v>0</v>
      </c>
      <c r="AI658" t="s">
        <v>11634</v>
      </c>
      <c r="AL658" s="94">
        <v>7</v>
      </c>
      <c r="AM658" t="s">
        <v>11646</v>
      </c>
    </row>
    <row r="659" spans="1:39" x14ac:dyDescent="0.25">
      <c r="A659" t="s">
        <v>33</v>
      </c>
      <c r="B659">
        <v>5218</v>
      </c>
      <c r="C659" t="s">
        <v>1177</v>
      </c>
      <c r="D659">
        <v>106</v>
      </c>
      <c r="E659">
        <v>45881</v>
      </c>
      <c r="F659">
        <v>45919</v>
      </c>
      <c r="G659" t="s">
        <v>1112</v>
      </c>
      <c r="H659">
        <v>46049</v>
      </c>
      <c r="I659" t="s">
        <v>24</v>
      </c>
      <c r="K659">
        <v>0</v>
      </c>
      <c r="L659" t="s">
        <v>1140</v>
      </c>
      <c r="M659">
        <v>0</v>
      </c>
      <c r="N659" t="s">
        <v>350</v>
      </c>
      <c r="P659" t="s">
        <v>25</v>
      </c>
      <c r="R659">
        <v>0</v>
      </c>
      <c r="S659">
        <v>0</v>
      </c>
      <c r="T659">
        <v>0</v>
      </c>
      <c r="U659">
        <v>0</v>
      </c>
      <c r="V659">
        <v>0</v>
      </c>
      <c r="W659">
        <v>0</v>
      </c>
      <c r="X659" t="s">
        <v>25</v>
      </c>
      <c r="Y659" t="s">
        <v>25</v>
      </c>
      <c r="Z659" t="s">
        <v>25</v>
      </c>
      <c r="AE659" t="s">
        <v>233</v>
      </c>
      <c r="AF659">
        <v>0</v>
      </c>
      <c r="AG659">
        <v>0</v>
      </c>
      <c r="AH659">
        <v>13</v>
      </c>
      <c r="AI659" t="s">
        <v>11632</v>
      </c>
      <c r="AJ659">
        <v>0</v>
      </c>
      <c r="AK659">
        <v>0</v>
      </c>
      <c r="AL659" s="94">
        <v>10.6</v>
      </c>
      <c r="AM659" t="s">
        <v>11646</v>
      </c>
    </row>
    <row r="660" spans="1:39" x14ac:dyDescent="0.25">
      <c r="A660" t="s">
        <v>33</v>
      </c>
      <c r="B660">
        <v>5219</v>
      </c>
      <c r="C660" t="s">
        <v>1178</v>
      </c>
      <c r="D660">
        <v>45</v>
      </c>
      <c r="E660">
        <v>45880</v>
      </c>
      <c r="F660">
        <v>45919</v>
      </c>
      <c r="G660" t="s">
        <v>1112</v>
      </c>
      <c r="I660" t="s">
        <v>24</v>
      </c>
      <c r="K660">
        <v>0</v>
      </c>
      <c r="AE660" t="s">
        <v>233</v>
      </c>
      <c r="AF660">
        <v>0</v>
      </c>
      <c r="AG660">
        <v>0</v>
      </c>
      <c r="AH660">
        <v>0</v>
      </c>
      <c r="AI660" t="s">
        <v>11634</v>
      </c>
      <c r="AL660" s="94">
        <v>4.5</v>
      </c>
      <c r="AM660" t="s">
        <v>11646</v>
      </c>
    </row>
    <row r="661" spans="1:39" x14ac:dyDescent="0.25">
      <c r="A661" t="s">
        <v>33</v>
      </c>
      <c r="B661">
        <v>5220</v>
      </c>
      <c r="C661" t="s">
        <v>1179</v>
      </c>
      <c r="D661">
        <v>501</v>
      </c>
      <c r="E661">
        <v>45880</v>
      </c>
      <c r="F661">
        <v>45919</v>
      </c>
      <c r="G661" t="s">
        <v>1112</v>
      </c>
      <c r="H661">
        <v>46076</v>
      </c>
      <c r="I661" t="s">
        <v>24</v>
      </c>
      <c r="K661">
        <v>0</v>
      </c>
      <c r="N661" t="s">
        <v>1109</v>
      </c>
      <c r="O661" t="s">
        <v>1180</v>
      </c>
      <c r="AE661" t="s">
        <v>233</v>
      </c>
      <c r="AF661">
        <v>0</v>
      </c>
      <c r="AG661">
        <v>0</v>
      </c>
      <c r="AH661">
        <v>2</v>
      </c>
      <c r="AI661" t="s">
        <v>11632</v>
      </c>
      <c r="AL661" s="94">
        <v>50.1</v>
      </c>
      <c r="AM661" t="s">
        <v>11646</v>
      </c>
    </row>
    <row r="662" spans="1:39" x14ac:dyDescent="0.25">
      <c r="A662" t="s">
        <v>33</v>
      </c>
      <c r="B662">
        <v>5231</v>
      </c>
      <c r="C662" t="s">
        <v>1181</v>
      </c>
      <c r="D662">
        <v>165</v>
      </c>
      <c r="E662">
        <v>45880</v>
      </c>
      <c r="F662">
        <v>45919</v>
      </c>
      <c r="G662" t="s">
        <v>1112</v>
      </c>
      <c r="I662" t="s">
        <v>24</v>
      </c>
      <c r="K662">
        <v>0</v>
      </c>
      <c r="AE662" t="s">
        <v>233</v>
      </c>
      <c r="AF662">
        <v>0</v>
      </c>
      <c r="AG662">
        <v>0</v>
      </c>
      <c r="AH662">
        <v>0</v>
      </c>
      <c r="AI662" t="s">
        <v>11634</v>
      </c>
      <c r="AL662" s="94">
        <v>16.5</v>
      </c>
      <c r="AM662" t="s">
        <v>11646</v>
      </c>
    </row>
    <row r="663" spans="1:39" x14ac:dyDescent="0.25">
      <c r="A663" t="s">
        <v>33</v>
      </c>
      <c r="B663">
        <v>5204</v>
      </c>
      <c r="C663" t="s">
        <v>1182</v>
      </c>
      <c r="D663">
        <v>708</v>
      </c>
      <c r="E663">
        <v>45880</v>
      </c>
      <c r="F663">
        <v>45919</v>
      </c>
      <c r="G663" t="s">
        <v>1112</v>
      </c>
      <c r="I663" t="s">
        <v>24</v>
      </c>
      <c r="K663">
        <v>0</v>
      </c>
      <c r="AE663" t="s">
        <v>233</v>
      </c>
      <c r="AF663">
        <v>0</v>
      </c>
      <c r="AG663">
        <v>0</v>
      </c>
      <c r="AH663">
        <v>0</v>
      </c>
      <c r="AI663" t="s">
        <v>11634</v>
      </c>
      <c r="AL663" s="94">
        <v>70.8</v>
      </c>
      <c r="AM663" t="s">
        <v>11646</v>
      </c>
    </row>
    <row r="664" spans="1:39" x14ac:dyDescent="0.25">
      <c r="A664" t="s">
        <v>33</v>
      </c>
      <c r="B664">
        <v>5205</v>
      </c>
      <c r="C664" t="s">
        <v>1183</v>
      </c>
      <c r="D664">
        <v>79</v>
      </c>
      <c r="E664">
        <v>45880</v>
      </c>
      <c r="F664">
        <v>45919</v>
      </c>
      <c r="G664" t="s">
        <v>1112</v>
      </c>
      <c r="H664">
        <v>46058</v>
      </c>
      <c r="I664" t="s">
        <v>24</v>
      </c>
      <c r="K664">
        <v>0</v>
      </c>
      <c r="AE664" t="s">
        <v>233</v>
      </c>
      <c r="AF664">
        <v>0</v>
      </c>
      <c r="AG664">
        <v>0</v>
      </c>
      <c r="AH664">
        <v>0</v>
      </c>
      <c r="AI664" t="s">
        <v>11634</v>
      </c>
      <c r="AL664" s="94">
        <v>7.9</v>
      </c>
      <c r="AM664" t="s">
        <v>11646</v>
      </c>
    </row>
    <row r="665" spans="1:39" x14ac:dyDescent="0.25">
      <c r="A665" t="s">
        <v>33</v>
      </c>
      <c r="B665">
        <v>5222</v>
      </c>
      <c r="C665" t="s">
        <v>1184</v>
      </c>
      <c r="D665">
        <v>170</v>
      </c>
      <c r="E665">
        <v>45880</v>
      </c>
      <c r="F665">
        <v>45919</v>
      </c>
      <c r="G665" t="s">
        <v>1112</v>
      </c>
      <c r="I665" t="s">
        <v>24</v>
      </c>
      <c r="K665">
        <v>0</v>
      </c>
      <c r="AE665" t="s">
        <v>233</v>
      </c>
      <c r="AF665">
        <v>0</v>
      </c>
      <c r="AG665">
        <v>0</v>
      </c>
      <c r="AH665">
        <v>0</v>
      </c>
      <c r="AI665" t="s">
        <v>11634</v>
      </c>
      <c r="AL665" s="94">
        <v>17</v>
      </c>
      <c r="AM665" t="s">
        <v>11646</v>
      </c>
    </row>
    <row r="666" spans="1:39" x14ac:dyDescent="0.25">
      <c r="A666" t="s">
        <v>33</v>
      </c>
      <c r="B666">
        <v>5221</v>
      </c>
      <c r="C666" t="s">
        <v>1185</v>
      </c>
      <c r="D666">
        <v>304</v>
      </c>
      <c r="E666">
        <v>45880</v>
      </c>
      <c r="F666">
        <v>45919</v>
      </c>
      <c r="G666" t="s">
        <v>1112</v>
      </c>
      <c r="I666" t="s">
        <v>24</v>
      </c>
      <c r="K666">
        <v>0</v>
      </c>
      <c r="AE666" t="s">
        <v>233</v>
      </c>
      <c r="AF666">
        <v>0</v>
      </c>
      <c r="AG666">
        <v>0</v>
      </c>
      <c r="AH666">
        <v>0</v>
      </c>
      <c r="AI666" t="s">
        <v>11634</v>
      </c>
      <c r="AL666" s="94">
        <v>30.4</v>
      </c>
      <c r="AM666" t="s">
        <v>11646</v>
      </c>
    </row>
    <row r="667" spans="1:39" x14ac:dyDescent="0.25">
      <c r="A667" t="s">
        <v>33</v>
      </c>
      <c r="B667">
        <v>5226</v>
      </c>
      <c r="C667" t="s">
        <v>1186</v>
      </c>
      <c r="D667">
        <v>72</v>
      </c>
      <c r="E667">
        <v>45880</v>
      </c>
      <c r="F667">
        <v>45919</v>
      </c>
      <c r="G667" t="s">
        <v>1112</v>
      </c>
      <c r="I667" t="s">
        <v>24</v>
      </c>
      <c r="K667">
        <v>0</v>
      </c>
      <c r="AE667" t="s">
        <v>233</v>
      </c>
      <c r="AF667">
        <v>0</v>
      </c>
      <c r="AG667">
        <v>0</v>
      </c>
      <c r="AH667">
        <v>0</v>
      </c>
      <c r="AI667" t="s">
        <v>11634</v>
      </c>
      <c r="AL667" s="94">
        <v>7.2</v>
      </c>
      <c r="AM667" t="s">
        <v>11646</v>
      </c>
    </row>
    <row r="668" spans="1:39" x14ac:dyDescent="0.25">
      <c r="A668" t="s">
        <v>33</v>
      </c>
      <c r="B668">
        <v>5224</v>
      </c>
      <c r="C668" t="s">
        <v>1187</v>
      </c>
      <c r="D668">
        <v>102</v>
      </c>
      <c r="E668">
        <v>45880</v>
      </c>
      <c r="F668">
        <v>45919</v>
      </c>
      <c r="G668" t="s">
        <v>1112</v>
      </c>
      <c r="I668" t="s">
        <v>24</v>
      </c>
      <c r="K668">
        <v>0</v>
      </c>
      <c r="AE668" t="s">
        <v>233</v>
      </c>
      <c r="AF668">
        <v>0</v>
      </c>
      <c r="AG668">
        <v>0</v>
      </c>
      <c r="AH668">
        <v>0</v>
      </c>
      <c r="AI668" t="s">
        <v>11634</v>
      </c>
      <c r="AL668" s="94">
        <v>10.199999999999999</v>
      </c>
      <c r="AM668" t="s">
        <v>11646</v>
      </c>
    </row>
    <row r="669" spans="1:39" x14ac:dyDescent="0.25">
      <c r="A669" t="s">
        <v>33</v>
      </c>
      <c r="B669">
        <v>5225</v>
      </c>
      <c r="C669" t="s">
        <v>1188</v>
      </c>
      <c r="D669">
        <v>382</v>
      </c>
      <c r="E669">
        <v>45880</v>
      </c>
      <c r="G669" t="s">
        <v>1112</v>
      </c>
      <c r="H669">
        <v>45883</v>
      </c>
      <c r="I669" t="s">
        <v>1189</v>
      </c>
      <c r="K669">
        <v>0</v>
      </c>
      <c r="L669" t="s">
        <v>25</v>
      </c>
      <c r="N669" t="s">
        <v>350</v>
      </c>
      <c r="O669" t="s">
        <v>350</v>
      </c>
      <c r="P669" t="s">
        <v>350</v>
      </c>
      <c r="Q669">
        <v>0</v>
      </c>
      <c r="S669">
        <v>0</v>
      </c>
      <c r="T669">
        <v>0</v>
      </c>
      <c r="U669">
        <v>0</v>
      </c>
      <c r="V669">
        <v>0</v>
      </c>
      <c r="W669">
        <v>0</v>
      </c>
      <c r="X669" t="s">
        <v>350</v>
      </c>
      <c r="Y669" t="s">
        <v>1190</v>
      </c>
      <c r="Z669" t="s">
        <v>350</v>
      </c>
      <c r="AE669" t="s">
        <v>233</v>
      </c>
      <c r="AF669">
        <v>0</v>
      </c>
      <c r="AG669">
        <v>0</v>
      </c>
      <c r="AH669">
        <v>14</v>
      </c>
      <c r="AI669" t="s">
        <v>11632</v>
      </c>
      <c r="AK669">
        <v>0</v>
      </c>
      <c r="AL669" s="94">
        <v>38.200000000000003</v>
      </c>
      <c r="AM669" t="s">
        <v>11646</v>
      </c>
    </row>
    <row r="670" spans="1:39" x14ac:dyDescent="0.25">
      <c r="A670" t="s">
        <v>33</v>
      </c>
      <c r="B670">
        <v>5902</v>
      </c>
      <c r="C670" t="s">
        <v>1191</v>
      </c>
      <c r="D670">
        <v>322</v>
      </c>
      <c r="E670">
        <v>45880</v>
      </c>
      <c r="F670">
        <v>45919</v>
      </c>
      <c r="G670" t="s">
        <v>1112</v>
      </c>
      <c r="I670" t="s">
        <v>24</v>
      </c>
      <c r="K670">
        <v>0</v>
      </c>
      <c r="AE670" t="s">
        <v>233</v>
      </c>
      <c r="AF670">
        <v>0</v>
      </c>
      <c r="AG670">
        <v>0</v>
      </c>
      <c r="AH670">
        <v>0</v>
      </c>
      <c r="AI670" t="s">
        <v>11634</v>
      </c>
      <c r="AL670" s="94">
        <v>32.200000000000003</v>
      </c>
      <c r="AM670" t="s">
        <v>11646</v>
      </c>
    </row>
    <row r="671" spans="1:39" x14ac:dyDescent="0.25">
      <c r="A671" t="s">
        <v>33</v>
      </c>
      <c r="B671">
        <v>5227</v>
      </c>
      <c r="C671" t="s">
        <v>1192</v>
      </c>
      <c r="D671">
        <v>553</v>
      </c>
      <c r="E671">
        <v>45880</v>
      </c>
      <c r="F671">
        <v>45900</v>
      </c>
      <c r="G671" t="s">
        <v>1112</v>
      </c>
      <c r="H671">
        <v>45889</v>
      </c>
      <c r="I671" t="s">
        <v>24</v>
      </c>
      <c r="K671">
        <v>0</v>
      </c>
      <c r="M671">
        <v>0</v>
      </c>
      <c r="N671" t="s">
        <v>1137</v>
      </c>
      <c r="P671" t="s">
        <v>350</v>
      </c>
      <c r="Q671">
        <v>0</v>
      </c>
      <c r="S671">
        <v>0</v>
      </c>
      <c r="T671">
        <v>0</v>
      </c>
      <c r="U671">
        <v>0</v>
      </c>
      <c r="V671">
        <v>0</v>
      </c>
      <c r="W671">
        <v>0</v>
      </c>
      <c r="X671" t="s">
        <v>1137</v>
      </c>
      <c r="Y671" t="s">
        <v>350</v>
      </c>
      <c r="Z671" t="s">
        <v>350</v>
      </c>
      <c r="AE671" t="s">
        <v>233</v>
      </c>
      <c r="AF671">
        <v>0</v>
      </c>
      <c r="AG671">
        <v>0</v>
      </c>
      <c r="AH671">
        <v>13</v>
      </c>
      <c r="AI671" t="s">
        <v>11632</v>
      </c>
      <c r="AK671">
        <v>0</v>
      </c>
      <c r="AL671" s="94">
        <v>55.3</v>
      </c>
      <c r="AM671" t="s">
        <v>11646</v>
      </c>
    </row>
    <row r="672" spans="1:39" x14ac:dyDescent="0.25">
      <c r="A672" t="s">
        <v>33</v>
      </c>
      <c r="B672">
        <v>5228</v>
      </c>
      <c r="C672" t="s">
        <v>1193</v>
      </c>
      <c r="D672">
        <v>162</v>
      </c>
      <c r="E672" t="s">
        <v>1053</v>
      </c>
      <c r="G672" t="s">
        <v>1112</v>
      </c>
      <c r="K672">
        <v>0</v>
      </c>
      <c r="AE672" t="s">
        <v>233</v>
      </c>
      <c r="AF672">
        <v>0</v>
      </c>
      <c r="AG672">
        <v>0</v>
      </c>
      <c r="AH672">
        <v>0</v>
      </c>
      <c r="AI672" t="s">
        <v>11634</v>
      </c>
      <c r="AL672" s="94">
        <v>16.2</v>
      </c>
      <c r="AM672" t="s">
        <v>11646</v>
      </c>
    </row>
    <row r="673" spans="1:39" x14ac:dyDescent="0.25">
      <c r="A673" t="s">
        <v>33</v>
      </c>
      <c r="B673">
        <v>5904</v>
      </c>
      <c r="C673" t="s">
        <v>1194</v>
      </c>
      <c r="D673">
        <v>107</v>
      </c>
      <c r="E673">
        <v>45875</v>
      </c>
      <c r="F673">
        <v>45908</v>
      </c>
      <c r="G673" t="s">
        <v>1112</v>
      </c>
      <c r="I673" t="s">
        <v>24</v>
      </c>
      <c r="K673">
        <v>0</v>
      </c>
      <c r="AE673" t="s">
        <v>233</v>
      </c>
      <c r="AF673">
        <v>0</v>
      </c>
      <c r="AG673">
        <v>0</v>
      </c>
      <c r="AH673">
        <v>0</v>
      </c>
      <c r="AI673" t="s">
        <v>11634</v>
      </c>
      <c r="AL673" s="94">
        <v>10.7</v>
      </c>
      <c r="AM673" t="s">
        <v>11646</v>
      </c>
    </row>
    <row r="674" spans="1:39" x14ac:dyDescent="0.25">
      <c r="A674" t="s">
        <v>33</v>
      </c>
      <c r="B674">
        <v>5229</v>
      </c>
      <c r="C674" t="s">
        <v>1195</v>
      </c>
      <c r="D674">
        <v>69</v>
      </c>
      <c r="E674">
        <v>45875</v>
      </c>
      <c r="F674">
        <v>45919</v>
      </c>
      <c r="G674" t="s">
        <v>1112</v>
      </c>
      <c r="H674">
        <v>46071</v>
      </c>
      <c r="I674" t="s">
        <v>24</v>
      </c>
      <c r="K674">
        <v>0</v>
      </c>
      <c r="AE674" t="s">
        <v>233</v>
      </c>
      <c r="AF674">
        <v>0</v>
      </c>
      <c r="AG674">
        <v>0</v>
      </c>
      <c r="AH674">
        <v>0</v>
      </c>
      <c r="AI674" t="s">
        <v>11634</v>
      </c>
      <c r="AL674" s="94">
        <v>6.9</v>
      </c>
      <c r="AM674" t="s">
        <v>11646</v>
      </c>
    </row>
    <row r="675" spans="1:39" x14ac:dyDescent="0.25">
      <c r="A675" t="s">
        <v>33</v>
      </c>
      <c r="B675">
        <v>5230</v>
      </c>
      <c r="C675" t="s">
        <v>1196</v>
      </c>
      <c r="D675">
        <v>71</v>
      </c>
      <c r="E675" t="s">
        <v>1053</v>
      </c>
      <c r="G675" t="s">
        <v>1112</v>
      </c>
      <c r="K675">
        <v>0</v>
      </c>
      <c r="AE675" t="s">
        <v>233</v>
      </c>
      <c r="AF675">
        <v>0</v>
      </c>
      <c r="AG675">
        <v>0</v>
      </c>
      <c r="AH675">
        <v>0</v>
      </c>
      <c r="AI675" t="s">
        <v>11634</v>
      </c>
      <c r="AL675" s="94">
        <v>7.1</v>
      </c>
      <c r="AM675" t="s">
        <v>11646</v>
      </c>
    </row>
    <row r="676" spans="1:39" x14ac:dyDescent="0.25">
      <c r="A676" t="s">
        <v>33</v>
      </c>
      <c r="B676">
        <v>5232</v>
      </c>
      <c r="C676" t="s">
        <v>1197</v>
      </c>
      <c r="D676">
        <v>135</v>
      </c>
      <c r="E676">
        <v>45875</v>
      </c>
      <c r="F676">
        <v>45919</v>
      </c>
      <c r="G676" t="s">
        <v>1112</v>
      </c>
      <c r="H676">
        <v>46069</v>
      </c>
      <c r="I676" t="s">
        <v>24</v>
      </c>
      <c r="K676">
        <v>0</v>
      </c>
      <c r="AE676" t="s">
        <v>233</v>
      </c>
      <c r="AF676">
        <v>0</v>
      </c>
      <c r="AG676">
        <v>0</v>
      </c>
      <c r="AH676">
        <v>0</v>
      </c>
      <c r="AI676" t="s">
        <v>11634</v>
      </c>
      <c r="AL676" s="94">
        <v>13.5</v>
      </c>
      <c r="AM676" t="s">
        <v>11646</v>
      </c>
    </row>
    <row r="677" spans="1:39" x14ac:dyDescent="0.25">
      <c r="A677" t="s">
        <v>33</v>
      </c>
      <c r="B677">
        <v>5233</v>
      </c>
      <c r="C677" t="s">
        <v>1198</v>
      </c>
      <c r="D677">
        <v>252</v>
      </c>
      <c r="E677">
        <v>45875</v>
      </c>
      <c r="F677">
        <v>45919</v>
      </c>
      <c r="G677" t="s">
        <v>1112</v>
      </c>
      <c r="I677" t="s">
        <v>24</v>
      </c>
      <c r="K677">
        <v>0</v>
      </c>
      <c r="AE677" t="s">
        <v>233</v>
      </c>
      <c r="AF677">
        <v>0</v>
      </c>
      <c r="AG677">
        <v>0</v>
      </c>
      <c r="AH677">
        <v>0</v>
      </c>
      <c r="AI677" t="s">
        <v>11634</v>
      </c>
      <c r="AL677" s="94">
        <v>25.2</v>
      </c>
      <c r="AM677" t="s">
        <v>11646</v>
      </c>
    </row>
    <row r="678" spans="1:39" x14ac:dyDescent="0.25">
      <c r="A678" t="s">
        <v>33</v>
      </c>
      <c r="B678">
        <v>5234</v>
      </c>
      <c r="C678" t="s">
        <v>1199</v>
      </c>
      <c r="D678">
        <v>41</v>
      </c>
      <c r="E678" t="s">
        <v>1053</v>
      </c>
      <c r="G678" t="s">
        <v>1112</v>
      </c>
      <c r="K678">
        <v>0</v>
      </c>
      <c r="AE678" t="s">
        <v>233</v>
      </c>
      <c r="AF678">
        <v>0</v>
      </c>
      <c r="AG678">
        <v>0</v>
      </c>
      <c r="AH678">
        <v>0</v>
      </c>
      <c r="AI678" t="s">
        <v>11634</v>
      </c>
      <c r="AL678" s="94">
        <v>4.0999999999999996</v>
      </c>
      <c r="AM678" t="s">
        <v>11646</v>
      </c>
    </row>
    <row r="679" spans="1:39" x14ac:dyDescent="0.25">
      <c r="A679" t="s">
        <v>33</v>
      </c>
      <c r="B679">
        <v>5235</v>
      </c>
      <c r="C679" t="s">
        <v>1200</v>
      </c>
      <c r="D679">
        <v>135</v>
      </c>
      <c r="E679">
        <v>45875</v>
      </c>
      <c r="F679">
        <v>45919</v>
      </c>
      <c r="G679" t="s">
        <v>1112</v>
      </c>
      <c r="H679">
        <v>45887</v>
      </c>
      <c r="I679" t="s">
        <v>24</v>
      </c>
      <c r="K679">
        <v>0</v>
      </c>
      <c r="M679">
        <v>0</v>
      </c>
      <c r="N679" t="s">
        <v>1137</v>
      </c>
      <c r="P679" t="s">
        <v>350</v>
      </c>
      <c r="Q679">
        <v>0</v>
      </c>
      <c r="S679">
        <v>0</v>
      </c>
      <c r="T679">
        <v>0</v>
      </c>
      <c r="U679">
        <v>0</v>
      </c>
      <c r="V679">
        <v>0</v>
      </c>
      <c r="W679">
        <v>0</v>
      </c>
      <c r="X679" t="s">
        <v>1137</v>
      </c>
      <c r="Y679" t="s">
        <v>350</v>
      </c>
      <c r="Z679" t="s">
        <v>350</v>
      </c>
      <c r="AE679" t="s">
        <v>233</v>
      </c>
      <c r="AF679">
        <v>0</v>
      </c>
      <c r="AG679">
        <v>0</v>
      </c>
      <c r="AH679">
        <v>13</v>
      </c>
      <c r="AI679" t="s">
        <v>11632</v>
      </c>
      <c r="AK679">
        <v>0</v>
      </c>
      <c r="AL679" s="94">
        <v>13.5</v>
      </c>
      <c r="AM679" t="s">
        <v>11646</v>
      </c>
    </row>
    <row r="680" spans="1:39" x14ac:dyDescent="0.25">
      <c r="A680" t="s">
        <v>33</v>
      </c>
      <c r="B680">
        <v>5236</v>
      </c>
      <c r="C680" t="s">
        <v>1201</v>
      </c>
      <c r="D680">
        <v>100</v>
      </c>
      <c r="E680">
        <v>45875</v>
      </c>
      <c r="F680">
        <v>45919</v>
      </c>
      <c r="G680" t="s">
        <v>1112</v>
      </c>
      <c r="H680">
        <v>46065</v>
      </c>
      <c r="I680" t="s">
        <v>24</v>
      </c>
      <c r="K680">
        <v>0</v>
      </c>
      <c r="AE680" t="s">
        <v>233</v>
      </c>
      <c r="AF680">
        <v>0</v>
      </c>
      <c r="AG680">
        <v>0</v>
      </c>
      <c r="AH680">
        <v>0</v>
      </c>
      <c r="AI680" t="s">
        <v>11634</v>
      </c>
      <c r="AL680" s="94">
        <v>10</v>
      </c>
      <c r="AM680" t="s">
        <v>11646</v>
      </c>
    </row>
    <row r="681" spans="1:39" x14ac:dyDescent="0.25">
      <c r="A681" t="s">
        <v>33</v>
      </c>
      <c r="B681">
        <v>5237</v>
      </c>
      <c r="C681" t="s">
        <v>1202</v>
      </c>
      <c r="D681">
        <v>138</v>
      </c>
      <c r="E681">
        <v>45875</v>
      </c>
      <c r="F681">
        <v>45908</v>
      </c>
      <c r="G681" t="s">
        <v>1112</v>
      </c>
      <c r="I681" t="s">
        <v>24</v>
      </c>
      <c r="K681">
        <v>0</v>
      </c>
      <c r="AE681" t="s">
        <v>233</v>
      </c>
      <c r="AF681">
        <v>0</v>
      </c>
      <c r="AG681">
        <v>0</v>
      </c>
      <c r="AH681">
        <v>0</v>
      </c>
      <c r="AI681" t="s">
        <v>11634</v>
      </c>
      <c r="AL681" s="94">
        <v>13.8</v>
      </c>
      <c r="AM681" t="s">
        <v>11646</v>
      </c>
    </row>
    <row r="682" spans="1:39" x14ac:dyDescent="0.25">
      <c r="A682" t="s">
        <v>33</v>
      </c>
      <c r="B682">
        <v>5238</v>
      </c>
      <c r="C682" t="s">
        <v>1203</v>
      </c>
      <c r="D682">
        <v>758</v>
      </c>
      <c r="E682">
        <v>45875</v>
      </c>
      <c r="F682">
        <v>45919</v>
      </c>
      <c r="G682" t="s">
        <v>1112</v>
      </c>
      <c r="I682" t="s">
        <v>24</v>
      </c>
      <c r="K682">
        <v>0</v>
      </c>
      <c r="AE682" t="s">
        <v>233</v>
      </c>
      <c r="AF682">
        <v>0</v>
      </c>
      <c r="AG682">
        <v>0</v>
      </c>
      <c r="AH682">
        <v>0</v>
      </c>
      <c r="AI682" t="s">
        <v>11634</v>
      </c>
      <c r="AL682" s="94">
        <v>75.8</v>
      </c>
      <c r="AM682" t="s">
        <v>11646</v>
      </c>
    </row>
    <row r="683" spans="1:39" x14ac:dyDescent="0.25">
      <c r="A683" t="s">
        <v>33</v>
      </c>
      <c r="B683">
        <v>5239</v>
      </c>
      <c r="C683" t="s">
        <v>1204</v>
      </c>
      <c r="D683">
        <v>245</v>
      </c>
      <c r="E683">
        <v>45875</v>
      </c>
      <c r="F683">
        <v>45908</v>
      </c>
      <c r="G683" t="s">
        <v>1112</v>
      </c>
      <c r="I683" t="s">
        <v>24</v>
      </c>
      <c r="K683">
        <v>0</v>
      </c>
      <c r="AE683" t="s">
        <v>233</v>
      </c>
      <c r="AF683">
        <v>0</v>
      </c>
      <c r="AG683">
        <v>0</v>
      </c>
      <c r="AH683">
        <v>0</v>
      </c>
      <c r="AI683" t="s">
        <v>11634</v>
      </c>
      <c r="AL683" s="94">
        <v>24.5</v>
      </c>
      <c r="AM683" t="s">
        <v>11646</v>
      </c>
    </row>
    <row r="684" spans="1:39" x14ac:dyDescent="0.25">
      <c r="A684" t="s">
        <v>33</v>
      </c>
      <c r="B684">
        <v>5240</v>
      </c>
      <c r="C684" t="s">
        <v>1205</v>
      </c>
      <c r="D684">
        <v>5003</v>
      </c>
      <c r="E684">
        <v>45875</v>
      </c>
      <c r="F684">
        <v>45919</v>
      </c>
      <c r="G684" t="s">
        <v>1112</v>
      </c>
      <c r="H684">
        <v>46063</v>
      </c>
      <c r="I684" t="s">
        <v>24</v>
      </c>
      <c r="K684">
        <v>90</v>
      </c>
      <c r="N684" t="s">
        <v>1109</v>
      </c>
      <c r="O684">
        <v>45425</v>
      </c>
      <c r="R684">
        <v>136.72999999999999</v>
      </c>
      <c r="X684" t="s">
        <v>1206</v>
      </c>
      <c r="Y684" t="s">
        <v>353</v>
      </c>
      <c r="Z684" t="s">
        <v>353</v>
      </c>
      <c r="AE684" t="s">
        <v>233</v>
      </c>
      <c r="AF684">
        <v>0</v>
      </c>
      <c r="AG684">
        <v>0</v>
      </c>
      <c r="AH684">
        <v>7</v>
      </c>
      <c r="AI684" t="s">
        <v>11632</v>
      </c>
      <c r="AJ684">
        <v>2.7329602238656804E-2</v>
      </c>
      <c r="AL684" s="94">
        <v>500.3</v>
      </c>
      <c r="AM684" t="s">
        <v>11647</v>
      </c>
    </row>
    <row r="685" spans="1:39" x14ac:dyDescent="0.25">
      <c r="A685" t="s">
        <v>33</v>
      </c>
      <c r="B685">
        <v>5241</v>
      </c>
      <c r="C685" t="s">
        <v>1207</v>
      </c>
      <c r="D685">
        <v>4526</v>
      </c>
      <c r="E685">
        <v>45875</v>
      </c>
      <c r="F685">
        <v>45919</v>
      </c>
      <c r="G685" t="s">
        <v>1112</v>
      </c>
      <c r="I685" t="s">
        <v>24</v>
      </c>
      <c r="K685">
        <v>0</v>
      </c>
      <c r="AE685" t="s">
        <v>233</v>
      </c>
      <c r="AF685">
        <v>0</v>
      </c>
      <c r="AG685">
        <v>0</v>
      </c>
      <c r="AH685">
        <v>0</v>
      </c>
      <c r="AI685" t="s">
        <v>11634</v>
      </c>
      <c r="AL685" s="94">
        <v>452.6</v>
      </c>
      <c r="AM685" t="s">
        <v>11646</v>
      </c>
    </row>
    <row r="686" spans="1:39" x14ac:dyDescent="0.25">
      <c r="A686" t="s">
        <v>33</v>
      </c>
      <c r="B686">
        <v>5242</v>
      </c>
      <c r="C686" t="s">
        <v>1208</v>
      </c>
      <c r="D686">
        <v>756</v>
      </c>
      <c r="E686">
        <v>45875</v>
      </c>
      <c r="F686">
        <v>45919</v>
      </c>
      <c r="G686" t="s">
        <v>1112</v>
      </c>
      <c r="I686" t="s">
        <v>24</v>
      </c>
      <c r="K686">
        <v>0</v>
      </c>
      <c r="AE686" t="s">
        <v>233</v>
      </c>
      <c r="AF686">
        <v>0</v>
      </c>
      <c r="AG686">
        <v>0</v>
      </c>
      <c r="AH686">
        <v>0</v>
      </c>
      <c r="AI686" t="s">
        <v>11634</v>
      </c>
      <c r="AL686" s="94">
        <v>75.599999999999994</v>
      </c>
      <c r="AM686" t="s">
        <v>11646</v>
      </c>
    </row>
    <row r="687" spans="1:39" x14ac:dyDescent="0.25">
      <c r="A687" t="s">
        <v>33</v>
      </c>
      <c r="B687">
        <v>5243</v>
      </c>
      <c r="C687" t="s">
        <v>1209</v>
      </c>
      <c r="D687">
        <v>86</v>
      </c>
      <c r="E687">
        <v>45875</v>
      </c>
      <c r="F687">
        <v>45919</v>
      </c>
      <c r="G687" t="s">
        <v>1112</v>
      </c>
      <c r="H687">
        <v>46061</v>
      </c>
      <c r="I687" t="s">
        <v>24</v>
      </c>
      <c r="K687">
        <v>0</v>
      </c>
      <c r="AE687" t="s">
        <v>233</v>
      </c>
      <c r="AF687">
        <v>0</v>
      </c>
      <c r="AG687">
        <v>0</v>
      </c>
      <c r="AH687">
        <v>0</v>
      </c>
      <c r="AI687" t="s">
        <v>11634</v>
      </c>
      <c r="AL687" s="94">
        <v>8.6</v>
      </c>
      <c r="AM687" t="s">
        <v>11646</v>
      </c>
    </row>
    <row r="688" spans="1:39" x14ac:dyDescent="0.25">
      <c r="A688" t="s">
        <v>33</v>
      </c>
      <c r="B688">
        <v>5244</v>
      </c>
      <c r="C688" t="s">
        <v>1210</v>
      </c>
      <c r="D688">
        <v>35</v>
      </c>
      <c r="E688">
        <v>45875</v>
      </c>
      <c r="F688">
        <v>45919</v>
      </c>
      <c r="G688" t="s">
        <v>1112</v>
      </c>
      <c r="H688">
        <v>46062</v>
      </c>
      <c r="I688" t="s">
        <v>24</v>
      </c>
      <c r="K688">
        <v>0</v>
      </c>
      <c r="AE688" t="s">
        <v>233</v>
      </c>
      <c r="AF688">
        <v>0</v>
      </c>
      <c r="AG688">
        <v>0</v>
      </c>
      <c r="AH688">
        <v>0</v>
      </c>
      <c r="AI688" t="s">
        <v>11634</v>
      </c>
      <c r="AL688" s="94">
        <v>3.5</v>
      </c>
      <c r="AM688" t="s">
        <v>11646</v>
      </c>
    </row>
    <row r="689" spans="1:39" x14ac:dyDescent="0.25">
      <c r="A689" t="s">
        <v>33</v>
      </c>
      <c r="B689">
        <v>5245</v>
      </c>
      <c r="C689" t="s">
        <v>1211</v>
      </c>
      <c r="D689">
        <v>465</v>
      </c>
      <c r="E689">
        <v>45875</v>
      </c>
      <c r="F689">
        <v>45908</v>
      </c>
      <c r="G689" t="s">
        <v>1112</v>
      </c>
      <c r="I689" t="s">
        <v>24</v>
      </c>
      <c r="K689">
        <v>0</v>
      </c>
      <c r="AE689" t="s">
        <v>233</v>
      </c>
      <c r="AF689">
        <v>0</v>
      </c>
      <c r="AG689">
        <v>0</v>
      </c>
      <c r="AH689">
        <v>0</v>
      </c>
      <c r="AI689" t="s">
        <v>11634</v>
      </c>
      <c r="AL689" s="94">
        <v>46.5</v>
      </c>
      <c r="AM689" t="s">
        <v>11646</v>
      </c>
    </row>
    <row r="690" spans="1:39" x14ac:dyDescent="0.25">
      <c r="A690" t="s">
        <v>33</v>
      </c>
      <c r="B690">
        <v>5247</v>
      </c>
      <c r="C690" t="s">
        <v>1212</v>
      </c>
      <c r="D690">
        <v>212</v>
      </c>
      <c r="E690">
        <v>45875</v>
      </c>
      <c r="F690">
        <v>45908</v>
      </c>
      <c r="G690" t="s">
        <v>1112</v>
      </c>
      <c r="I690" t="s">
        <v>24</v>
      </c>
      <c r="K690">
        <v>0</v>
      </c>
      <c r="AE690" t="s">
        <v>233</v>
      </c>
      <c r="AF690">
        <v>0</v>
      </c>
      <c r="AG690">
        <v>0</v>
      </c>
      <c r="AH690">
        <v>0</v>
      </c>
      <c r="AI690" t="s">
        <v>11634</v>
      </c>
      <c r="AL690" s="94">
        <v>21.2</v>
      </c>
      <c r="AM690" t="s">
        <v>11646</v>
      </c>
    </row>
    <row r="691" spans="1:39" x14ac:dyDescent="0.25">
      <c r="A691" t="s">
        <v>33</v>
      </c>
      <c r="B691">
        <v>5246</v>
      </c>
      <c r="C691" t="s">
        <v>1213</v>
      </c>
      <c r="D691">
        <v>38</v>
      </c>
      <c r="E691">
        <v>45875</v>
      </c>
      <c r="F691">
        <v>45908</v>
      </c>
      <c r="G691" t="s">
        <v>1112</v>
      </c>
      <c r="H691">
        <v>46068</v>
      </c>
      <c r="I691" t="s">
        <v>24</v>
      </c>
      <c r="K691">
        <v>0</v>
      </c>
      <c r="N691" t="s">
        <v>350</v>
      </c>
      <c r="P691" t="s">
        <v>350</v>
      </c>
      <c r="Q691">
        <v>0</v>
      </c>
      <c r="R691">
        <v>0</v>
      </c>
      <c r="S691">
        <v>0</v>
      </c>
      <c r="X691" t="s">
        <v>350</v>
      </c>
      <c r="Y691" t="s">
        <v>350</v>
      </c>
      <c r="Z691" t="s">
        <v>350</v>
      </c>
      <c r="AE691" t="s">
        <v>233</v>
      </c>
      <c r="AF691">
        <v>0</v>
      </c>
      <c r="AG691">
        <v>0</v>
      </c>
      <c r="AH691">
        <v>8</v>
      </c>
      <c r="AI691" t="s">
        <v>11632</v>
      </c>
      <c r="AJ691">
        <v>0</v>
      </c>
      <c r="AK691">
        <v>0</v>
      </c>
      <c r="AL691" s="94">
        <v>3.8</v>
      </c>
      <c r="AM691" t="s">
        <v>11646</v>
      </c>
    </row>
    <row r="692" spans="1:39" x14ac:dyDescent="0.25">
      <c r="A692" t="s">
        <v>33</v>
      </c>
      <c r="B692">
        <v>5249</v>
      </c>
      <c r="C692" t="s">
        <v>1214</v>
      </c>
      <c r="D692">
        <v>100</v>
      </c>
      <c r="E692">
        <v>45875</v>
      </c>
      <c r="F692">
        <v>45919</v>
      </c>
      <c r="G692" t="s">
        <v>1112</v>
      </c>
      <c r="I692" t="s">
        <v>24</v>
      </c>
      <c r="K692">
        <v>0</v>
      </c>
      <c r="AE692" t="s">
        <v>233</v>
      </c>
      <c r="AF692">
        <v>0</v>
      </c>
      <c r="AG692">
        <v>0</v>
      </c>
      <c r="AH692">
        <v>0</v>
      </c>
      <c r="AI692" t="s">
        <v>11634</v>
      </c>
      <c r="AL692" s="94">
        <v>10</v>
      </c>
      <c r="AM692" t="s">
        <v>11646</v>
      </c>
    </row>
    <row r="693" spans="1:39" x14ac:dyDescent="0.25">
      <c r="A693" t="s">
        <v>33</v>
      </c>
      <c r="B693">
        <v>5251</v>
      </c>
      <c r="C693" t="s">
        <v>1215</v>
      </c>
      <c r="D693">
        <v>51</v>
      </c>
      <c r="E693">
        <v>45873</v>
      </c>
      <c r="F693">
        <v>45908</v>
      </c>
      <c r="G693" t="s">
        <v>1112</v>
      </c>
      <c r="H693">
        <v>46074</v>
      </c>
      <c r="I693" t="s">
        <v>24</v>
      </c>
      <c r="K693">
        <v>0</v>
      </c>
      <c r="L693" t="s">
        <v>1216</v>
      </c>
      <c r="M693">
        <v>0</v>
      </c>
      <c r="N693" t="s">
        <v>350</v>
      </c>
      <c r="P693" t="s">
        <v>350</v>
      </c>
      <c r="T693">
        <v>0</v>
      </c>
      <c r="U693">
        <v>0</v>
      </c>
      <c r="V693">
        <v>0</v>
      </c>
      <c r="W693">
        <v>0</v>
      </c>
      <c r="X693" t="s">
        <v>350</v>
      </c>
      <c r="Y693" t="s">
        <v>350</v>
      </c>
      <c r="Z693" t="s">
        <v>350</v>
      </c>
      <c r="AE693" t="s">
        <v>233</v>
      </c>
      <c r="AF693">
        <v>0</v>
      </c>
      <c r="AG693">
        <v>0</v>
      </c>
      <c r="AH693">
        <v>11</v>
      </c>
      <c r="AI693" t="s">
        <v>11632</v>
      </c>
      <c r="AL693" s="94">
        <v>5.0999999999999996</v>
      </c>
      <c r="AM693" t="s">
        <v>11646</v>
      </c>
    </row>
    <row r="694" spans="1:39" x14ac:dyDescent="0.25">
      <c r="A694" t="s">
        <v>33</v>
      </c>
      <c r="B694">
        <v>5252</v>
      </c>
      <c r="C694" t="s">
        <v>1217</v>
      </c>
      <c r="D694">
        <v>56</v>
      </c>
      <c r="E694">
        <v>45873</v>
      </c>
      <c r="F694">
        <v>45908</v>
      </c>
      <c r="G694" t="s">
        <v>1112</v>
      </c>
      <c r="H694">
        <v>46079</v>
      </c>
      <c r="I694" t="s">
        <v>24</v>
      </c>
      <c r="K694">
        <v>0</v>
      </c>
      <c r="AE694" t="s">
        <v>233</v>
      </c>
      <c r="AF694">
        <v>0</v>
      </c>
      <c r="AG694">
        <v>0</v>
      </c>
      <c r="AH694">
        <v>0</v>
      </c>
      <c r="AI694" t="s">
        <v>11634</v>
      </c>
      <c r="AL694" s="94">
        <v>5.6</v>
      </c>
      <c r="AM694" t="s">
        <v>11646</v>
      </c>
    </row>
    <row r="695" spans="1:39" x14ac:dyDescent="0.25">
      <c r="A695" t="s">
        <v>33</v>
      </c>
      <c r="B695">
        <v>5253</v>
      </c>
      <c r="C695" t="s">
        <v>1218</v>
      </c>
      <c r="D695">
        <v>86</v>
      </c>
      <c r="E695">
        <v>45873</v>
      </c>
      <c r="F695">
        <v>45919</v>
      </c>
      <c r="G695" t="s">
        <v>1112</v>
      </c>
      <c r="I695" t="s">
        <v>24</v>
      </c>
      <c r="K695">
        <v>0</v>
      </c>
      <c r="AE695" t="s">
        <v>233</v>
      </c>
      <c r="AF695">
        <v>0</v>
      </c>
      <c r="AG695">
        <v>0</v>
      </c>
      <c r="AH695">
        <v>0</v>
      </c>
      <c r="AI695" t="s">
        <v>11634</v>
      </c>
      <c r="AL695" s="94">
        <v>8.6</v>
      </c>
      <c r="AM695" t="s">
        <v>11646</v>
      </c>
    </row>
    <row r="696" spans="1:39" x14ac:dyDescent="0.25">
      <c r="A696" t="s">
        <v>33</v>
      </c>
      <c r="B696">
        <v>5254</v>
      </c>
      <c r="C696" t="s">
        <v>1219</v>
      </c>
      <c r="D696">
        <v>217</v>
      </c>
      <c r="E696">
        <v>45873</v>
      </c>
      <c r="F696">
        <v>45919</v>
      </c>
      <c r="G696" t="s">
        <v>1112</v>
      </c>
      <c r="I696" t="s">
        <v>24</v>
      </c>
      <c r="K696">
        <v>0</v>
      </c>
      <c r="AE696" t="s">
        <v>233</v>
      </c>
      <c r="AF696">
        <v>0</v>
      </c>
      <c r="AG696">
        <v>0</v>
      </c>
      <c r="AH696">
        <v>0</v>
      </c>
      <c r="AI696" t="s">
        <v>11634</v>
      </c>
      <c r="AL696" s="94">
        <v>21.7</v>
      </c>
      <c r="AM696" t="s">
        <v>11646</v>
      </c>
    </row>
    <row r="697" spans="1:39" x14ac:dyDescent="0.25">
      <c r="A697" t="s">
        <v>33</v>
      </c>
      <c r="B697">
        <v>5256</v>
      </c>
      <c r="C697" t="s">
        <v>1220</v>
      </c>
      <c r="D697">
        <v>99</v>
      </c>
      <c r="E697">
        <v>45873</v>
      </c>
      <c r="F697">
        <v>45919</v>
      </c>
      <c r="G697" t="s">
        <v>1112</v>
      </c>
      <c r="I697" t="s">
        <v>24</v>
      </c>
      <c r="K697">
        <v>0</v>
      </c>
      <c r="AE697" t="s">
        <v>233</v>
      </c>
      <c r="AF697">
        <v>0</v>
      </c>
      <c r="AG697">
        <v>0</v>
      </c>
      <c r="AH697">
        <v>0</v>
      </c>
      <c r="AI697" t="s">
        <v>11634</v>
      </c>
      <c r="AL697" s="94">
        <v>9.9</v>
      </c>
      <c r="AM697" t="s">
        <v>11646</v>
      </c>
    </row>
    <row r="698" spans="1:39" x14ac:dyDescent="0.25">
      <c r="A698" t="s">
        <v>33</v>
      </c>
      <c r="B698">
        <v>5257</v>
      </c>
      <c r="C698" t="s">
        <v>1221</v>
      </c>
      <c r="D698">
        <v>134</v>
      </c>
      <c r="E698">
        <v>45873</v>
      </c>
      <c r="F698">
        <v>45919</v>
      </c>
      <c r="G698" t="s">
        <v>1112</v>
      </c>
      <c r="H698">
        <v>46048</v>
      </c>
      <c r="I698" t="s">
        <v>1222</v>
      </c>
      <c r="K698">
        <v>0</v>
      </c>
      <c r="AE698" t="s">
        <v>233</v>
      </c>
      <c r="AF698">
        <v>0</v>
      </c>
      <c r="AG698">
        <v>0</v>
      </c>
      <c r="AH698">
        <v>0</v>
      </c>
      <c r="AI698" t="s">
        <v>11634</v>
      </c>
      <c r="AL698" s="94">
        <v>13.4</v>
      </c>
      <c r="AM698" t="s">
        <v>11646</v>
      </c>
    </row>
    <row r="699" spans="1:39" x14ac:dyDescent="0.25">
      <c r="A699" t="s">
        <v>33</v>
      </c>
      <c r="B699">
        <v>59053</v>
      </c>
      <c r="C699" t="s">
        <v>1223</v>
      </c>
      <c r="D699">
        <v>227</v>
      </c>
      <c r="E699">
        <v>45873</v>
      </c>
      <c r="F699">
        <v>45908</v>
      </c>
      <c r="G699" t="s">
        <v>1112</v>
      </c>
      <c r="H699">
        <v>46062</v>
      </c>
      <c r="I699" t="s">
        <v>24</v>
      </c>
      <c r="K699">
        <v>0</v>
      </c>
      <c r="N699" t="s">
        <v>350</v>
      </c>
      <c r="AE699" t="s">
        <v>233</v>
      </c>
      <c r="AF699">
        <v>0</v>
      </c>
      <c r="AG699">
        <v>0</v>
      </c>
      <c r="AH699">
        <v>1</v>
      </c>
      <c r="AI699" t="s">
        <v>11632</v>
      </c>
      <c r="AL699" s="94">
        <v>22.7</v>
      </c>
      <c r="AM699" t="s">
        <v>11646</v>
      </c>
    </row>
    <row r="700" spans="1:39" x14ac:dyDescent="0.25">
      <c r="A700" t="s">
        <v>33</v>
      </c>
      <c r="B700">
        <v>5258</v>
      </c>
      <c r="C700" t="s">
        <v>1224</v>
      </c>
      <c r="D700">
        <v>115</v>
      </c>
      <c r="E700">
        <v>45873</v>
      </c>
      <c r="F700">
        <v>45919</v>
      </c>
      <c r="G700" t="s">
        <v>1112</v>
      </c>
      <c r="I700" t="s">
        <v>24</v>
      </c>
      <c r="K700">
        <v>0</v>
      </c>
      <c r="AE700" t="s">
        <v>233</v>
      </c>
      <c r="AF700">
        <v>0</v>
      </c>
      <c r="AG700">
        <v>0</v>
      </c>
      <c r="AH700">
        <v>0</v>
      </c>
      <c r="AI700" t="s">
        <v>11634</v>
      </c>
      <c r="AL700" s="94">
        <v>11.5</v>
      </c>
      <c r="AM700" t="s">
        <v>11646</v>
      </c>
    </row>
    <row r="701" spans="1:39" x14ac:dyDescent="0.25">
      <c r="A701" t="s">
        <v>33</v>
      </c>
      <c r="B701">
        <v>5259</v>
      </c>
      <c r="C701" t="s">
        <v>1225</v>
      </c>
      <c r="D701">
        <v>92</v>
      </c>
      <c r="E701">
        <v>45873</v>
      </c>
      <c r="G701" t="s">
        <v>1112</v>
      </c>
      <c r="H701">
        <v>45891</v>
      </c>
      <c r="I701" t="s">
        <v>28</v>
      </c>
      <c r="K701">
        <v>0</v>
      </c>
      <c r="M701">
        <v>0</v>
      </c>
      <c r="N701" t="s">
        <v>1137</v>
      </c>
      <c r="P701" t="s">
        <v>350</v>
      </c>
      <c r="Q701">
        <v>0</v>
      </c>
      <c r="S701">
        <v>0</v>
      </c>
      <c r="T701">
        <v>0</v>
      </c>
      <c r="U701">
        <v>0</v>
      </c>
      <c r="V701">
        <v>0</v>
      </c>
      <c r="W701">
        <v>0</v>
      </c>
      <c r="X701" t="s">
        <v>1137</v>
      </c>
      <c r="Y701" t="s">
        <v>350</v>
      </c>
      <c r="Z701" t="s">
        <v>350</v>
      </c>
      <c r="AE701" t="s">
        <v>233</v>
      </c>
      <c r="AF701">
        <v>0</v>
      </c>
      <c r="AG701">
        <v>0</v>
      </c>
      <c r="AH701">
        <v>12</v>
      </c>
      <c r="AI701" t="s">
        <v>11632</v>
      </c>
      <c r="AK701">
        <v>0</v>
      </c>
      <c r="AL701" s="94">
        <v>9.1999999999999993</v>
      </c>
      <c r="AM701" t="s">
        <v>11646</v>
      </c>
    </row>
    <row r="702" spans="1:39" x14ac:dyDescent="0.25">
      <c r="A702" t="s">
        <v>33</v>
      </c>
      <c r="B702">
        <v>5260</v>
      </c>
      <c r="C702" t="s">
        <v>1226</v>
      </c>
      <c r="D702">
        <v>101</v>
      </c>
      <c r="E702">
        <v>45873</v>
      </c>
      <c r="F702">
        <v>45908</v>
      </c>
      <c r="G702" t="s">
        <v>1112</v>
      </c>
      <c r="H702">
        <v>46062</v>
      </c>
      <c r="I702" t="s">
        <v>24</v>
      </c>
      <c r="K702">
        <v>0</v>
      </c>
      <c r="L702" t="s">
        <v>1216</v>
      </c>
      <c r="M702">
        <v>0</v>
      </c>
      <c r="N702" t="s">
        <v>350</v>
      </c>
      <c r="P702" t="s">
        <v>350</v>
      </c>
      <c r="Q702">
        <v>0</v>
      </c>
      <c r="R702">
        <v>0</v>
      </c>
      <c r="S702">
        <v>0</v>
      </c>
      <c r="T702">
        <v>0</v>
      </c>
      <c r="U702">
        <v>0</v>
      </c>
      <c r="V702">
        <v>0</v>
      </c>
      <c r="W702">
        <v>0</v>
      </c>
      <c r="X702" t="s">
        <v>350</v>
      </c>
      <c r="Y702" t="s">
        <v>350</v>
      </c>
      <c r="Z702" t="s">
        <v>350</v>
      </c>
      <c r="AE702" t="s">
        <v>233</v>
      </c>
      <c r="AF702">
        <v>0</v>
      </c>
      <c r="AG702">
        <v>0</v>
      </c>
      <c r="AH702">
        <v>14</v>
      </c>
      <c r="AI702" t="s">
        <v>11632</v>
      </c>
      <c r="AJ702">
        <v>0</v>
      </c>
      <c r="AK702">
        <v>0</v>
      </c>
      <c r="AL702" s="94">
        <v>10.1</v>
      </c>
      <c r="AM702" t="s">
        <v>11646</v>
      </c>
    </row>
    <row r="703" spans="1:39" x14ac:dyDescent="0.25">
      <c r="A703" t="s">
        <v>33</v>
      </c>
      <c r="B703">
        <v>5261</v>
      </c>
      <c r="C703" t="s">
        <v>1227</v>
      </c>
      <c r="D703">
        <v>36</v>
      </c>
      <c r="E703">
        <v>45873</v>
      </c>
      <c r="F703">
        <v>45919</v>
      </c>
      <c r="G703" t="s">
        <v>1112</v>
      </c>
      <c r="H703">
        <v>46051</v>
      </c>
      <c r="I703" t="s">
        <v>24</v>
      </c>
      <c r="K703">
        <v>0</v>
      </c>
      <c r="L703" t="s">
        <v>1228</v>
      </c>
      <c r="M703">
        <v>0</v>
      </c>
      <c r="N703" t="s">
        <v>350</v>
      </c>
      <c r="P703" t="s">
        <v>350</v>
      </c>
      <c r="Q703">
        <v>0</v>
      </c>
      <c r="R703">
        <v>0</v>
      </c>
      <c r="S703">
        <v>0</v>
      </c>
      <c r="T703">
        <v>0</v>
      </c>
      <c r="U703">
        <v>0</v>
      </c>
      <c r="V703">
        <v>0</v>
      </c>
      <c r="W703">
        <v>0</v>
      </c>
      <c r="X703" t="s">
        <v>422</v>
      </c>
      <c r="Y703" t="s">
        <v>350</v>
      </c>
      <c r="Z703" t="s">
        <v>350</v>
      </c>
      <c r="AE703" t="s">
        <v>233</v>
      </c>
      <c r="AF703">
        <v>0</v>
      </c>
      <c r="AG703">
        <v>0</v>
      </c>
      <c r="AH703">
        <v>15</v>
      </c>
      <c r="AI703" t="s">
        <v>11632</v>
      </c>
      <c r="AJ703">
        <v>0</v>
      </c>
      <c r="AK703">
        <v>0</v>
      </c>
      <c r="AL703" s="94">
        <v>3.6</v>
      </c>
      <c r="AM703" t="s">
        <v>11646</v>
      </c>
    </row>
    <row r="704" spans="1:39" x14ac:dyDescent="0.25">
      <c r="A704" t="s">
        <v>33</v>
      </c>
      <c r="B704">
        <v>5262</v>
      </c>
      <c r="C704" t="s">
        <v>1229</v>
      </c>
      <c r="D704">
        <v>314</v>
      </c>
      <c r="E704">
        <v>45873</v>
      </c>
      <c r="F704">
        <v>45919</v>
      </c>
      <c r="G704" t="s">
        <v>1112</v>
      </c>
      <c r="I704" t="s">
        <v>24</v>
      </c>
      <c r="K704">
        <v>0</v>
      </c>
      <c r="AE704" t="s">
        <v>233</v>
      </c>
      <c r="AF704">
        <v>0</v>
      </c>
      <c r="AG704">
        <v>0</v>
      </c>
      <c r="AH704">
        <v>0</v>
      </c>
      <c r="AI704" t="s">
        <v>11634</v>
      </c>
      <c r="AL704" s="94">
        <v>31.4</v>
      </c>
      <c r="AM704" t="s">
        <v>11646</v>
      </c>
    </row>
    <row r="705" spans="1:39" x14ac:dyDescent="0.25">
      <c r="A705" t="s">
        <v>33</v>
      </c>
      <c r="B705">
        <v>5263</v>
      </c>
      <c r="C705" t="s">
        <v>1230</v>
      </c>
      <c r="D705">
        <v>161</v>
      </c>
      <c r="E705">
        <v>45873</v>
      </c>
      <c r="F705">
        <v>45908</v>
      </c>
      <c r="G705" t="s">
        <v>1112</v>
      </c>
      <c r="H705">
        <v>46072</v>
      </c>
      <c r="I705" t="s">
        <v>24</v>
      </c>
      <c r="K705">
        <v>0</v>
      </c>
      <c r="L705" t="s">
        <v>1216</v>
      </c>
      <c r="M705">
        <v>0</v>
      </c>
      <c r="N705" t="s">
        <v>350</v>
      </c>
      <c r="P705" t="s">
        <v>350</v>
      </c>
      <c r="Q705">
        <v>0</v>
      </c>
      <c r="T705">
        <v>0</v>
      </c>
      <c r="U705">
        <v>0</v>
      </c>
      <c r="V705">
        <v>0</v>
      </c>
      <c r="W705">
        <v>0</v>
      </c>
      <c r="X705" t="s">
        <v>350</v>
      </c>
      <c r="Y705" t="s">
        <v>350</v>
      </c>
      <c r="Z705" t="s">
        <v>350</v>
      </c>
      <c r="AE705" t="s">
        <v>233</v>
      </c>
      <c r="AF705">
        <v>0</v>
      </c>
      <c r="AG705">
        <v>0</v>
      </c>
      <c r="AH705">
        <v>12</v>
      </c>
      <c r="AI705" t="s">
        <v>11632</v>
      </c>
      <c r="AL705" s="94">
        <v>16.100000000000001</v>
      </c>
      <c r="AM705" t="s">
        <v>11646</v>
      </c>
    </row>
    <row r="706" spans="1:39" x14ac:dyDescent="0.25">
      <c r="A706" t="s">
        <v>33</v>
      </c>
      <c r="B706">
        <v>5264</v>
      </c>
      <c r="C706" t="s">
        <v>1231</v>
      </c>
      <c r="D706">
        <v>48</v>
      </c>
      <c r="E706" t="s">
        <v>1053</v>
      </c>
      <c r="G706" t="s">
        <v>1112</v>
      </c>
      <c r="K706">
        <v>0</v>
      </c>
      <c r="AE706" t="s">
        <v>233</v>
      </c>
      <c r="AF706">
        <v>0</v>
      </c>
      <c r="AG706">
        <v>0</v>
      </c>
      <c r="AH706">
        <v>0</v>
      </c>
      <c r="AI706" t="s">
        <v>11634</v>
      </c>
      <c r="AL706" s="94">
        <v>4.8</v>
      </c>
      <c r="AM706" t="s">
        <v>11646</v>
      </c>
    </row>
    <row r="707" spans="1:39" x14ac:dyDescent="0.25">
      <c r="A707" t="s">
        <v>33</v>
      </c>
      <c r="B707">
        <v>5265</v>
      </c>
      <c r="C707" t="s">
        <v>1232</v>
      </c>
      <c r="D707">
        <v>71</v>
      </c>
      <c r="E707">
        <v>45873</v>
      </c>
      <c r="F707">
        <v>45908</v>
      </c>
      <c r="G707" t="s">
        <v>1112</v>
      </c>
      <c r="H707">
        <v>46066</v>
      </c>
      <c r="I707" t="s">
        <v>24</v>
      </c>
      <c r="K707">
        <v>0</v>
      </c>
      <c r="M707">
        <v>0</v>
      </c>
      <c r="N707" t="s">
        <v>350</v>
      </c>
      <c r="P707" t="s">
        <v>350</v>
      </c>
      <c r="Q707">
        <v>0</v>
      </c>
      <c r="R707">
        <v>0</v>
      </c>
      <c r="S707">
        <v>0</v>
      </c>
      <c r="T707">
        <v>0</v>
      </c>
      <c r="U707">
        <v>0</v>
      </c>
      <c r="V707">
        <v>0</v>
      </c>
      <c r="W707">
        <v>0</v>
      </c>
      <c r="X707" t="s">
        <v>350</v>
      </c>
      <c r="Y707" t="s">
        <v>350</v>
      </c>
      <c r="Z707" t="s">
        <v>350</v>
      </c>
      <c r="AE707" t="s">
        <v>233</v>
      </c>
      <c r="AF707">
        <v>0</v>
      </c>
      <c r="AG707">
        <v>0</v>
      </c>
      <c r="AH707">
        <v>13</v>
      </c>
      <c r="AI707" t="s">
        <v>11632</v>
      </c>
      <c r="AJ707">
        <v>0</v>
      </c>
      <c r="AK707">
        <v>0</v>
      </c>
      <c r="AL707" s="94">
        <v>7.1</v>
      </c>
      <c r="AM707" t="s">
        <v>11646</v>
      </c>
    </row>
    <row r="708" spans="1:39" x14ac:dyDescent="0.25">
      <c r="A708" t="s">
        <v>33</v>
      </c>
      <c r="B708">
        <v>5266</v>
      </c>
      <c r="C708" t="s">
        <v>1233</v>
      </c>
      <c r="D708">
        <v>84</v>
      </c>
      <c r="E708">
        <v>45873</v>
      </c>
      <c r="F708">
        <v>45919</v>
      </c>
      <c r="G708" t="s">
        <v>1112</v>
      </c>
      <c r="I708" t="s">
        <v>24</v>
      </c>
      <c r="K708">
        <v>0</v>
      </c>
      <c r="AE708" t="s">
        <v>233</v>
      </c>
      <c r="AF708">
        <v>0</v>
      </c>
      <c r="AG708">
        <v>0</v>
      </c>
      <c r="AH708">
        <v>0</v>
      </c>
      <c r="AI708" t="s">
        <v>11634</v>
      </c>
      <c r="AL708" s="94">
        <v>8.4</v>
      </c>
      <c r="AM708" t="s">
        <v>11646</v>
      </c>
    </row>
    <row r="709" spans="1:39" x14ac:dyDescent="0.25">
      <c r="A709" t="s">
        <v>33</v>
      </c>
      <c r="B709">
        <v>5267</v>
      </c>
      <c r="C709" t="s">
        <v>1234</v>
      </c>
      <c r="D709">
        <v>92</v>
      </c>
      <c r="E709">
        <v>45873</v>
      </c>
      <c r="F709">
        <v>45919</v>
      </c>
      <c r="G709" t="s">
        <v>1112</v>
      </c>
      <c r="I709" t="s">
        <v>24</v>
      </c>
      <c r="K709">
        <v>0</v>
      </c>
      <c r="AE709" t="s">
        <v>233</v>
      </c>
      <c r="AF709">
        <v>0</v>
      </c>
      <c r="AG709">
        <v>0</v>
      </c>
      <c r="AH709">
        <v>0</v>
      </c>
      <c r="AI709" t="s">
        <v>11634</v>
      </c>
      <c r="AL709" s="94">
        <v>9.1999999999999993</v>
      </c>
      <c r="AM709" t="s">
        <v>11646</v>
      </c>
    </row>
    <row r="710" spans="1:39" x14ac:dyDescent="0.25">
      <c r="A710" t="s">
        <v>34</v>
      </c>
      <c r="B710">
        <v>6001</v>
      </c>
      <c r="C710" t="s">
        <v>1235</v>
      </c>
      <c r="D710">
        <v>802</v>
      </c>
      <c r="E710">
        <v>45786</v>
      </c>
      <c r="F710" t="s">
        <v>1236</v>
      </c>
      <c r="G710" t="s">
        <v>1237</v>
      </c>
      <c r="I710" t="s">
        <v>757</v>
      </c>
      <c r="J710">
        <v>45860</v>
      </c>
      <c r="K710">
        <v>0</v>
      </c>
      <c r="L710" t="s">
        <v>784</v>
      </c>
      <c r="M710">
        <v>0</v>
      </c>
      <c r="N710" t="s">
        <v>25</v>
      </c>
      <c r="O710" t="s">
        <v>784</v>
      </c>
      <c r="P710" t="s">
        <v>25</v>
      </c>
      <c r="Q710">
        <v>0</v>
      </c>
      <c r="T710">
        <v>0</v>
      </c>
      <c r="U710">
        <v>0</v>
      </c>
      <c r="V710">
        <v>0</v>
      </c>
      <c r="W710">
        <v>0</v>
      </c>
      <c r="X710" t="s">
        <v>757</v>
      </c>
      <c r="Y710" t="s">
        <v>757</v>
      </c>
      <c r="Z710" t="s">
        <v>757</v>
      </c>
      <c r="AE710" t="s">
        <v>234</v>
      </c>
      <c r="AF710">
        <v>0</v>
      </c>
      <c r="AG710">
        <v>0</v>
      </c>
      <c r="AH710">
        <v>13</v>
      </c>
      <c r="AI710" t="s">
        <v>11632</v>
      </c>
      <c r="AL710" s="94">
        <v>80.2</v>
      </c>
      <c r="AM710" t="s">
        <v>11646</v>
      </c>
    </row>
    <row r="711" spans="1:39" x14ac:dyDescent="0.25">
      <c r="A711" t="s">
        <v>34</v>
      </c>
      <c r="B711">
        <v>6002</v>
      </c>
      <c r="C711" t="s">
        <v>1238</v>
      </c>
      <c r="D711">
        <v>5404</v>
      </c>
      <c r="E711">
        <v>45786</v>
      </c>
      <c r="G711" t="s">
        <v>1237</v>
      </c>
      <c r="K711">
        <v>0</v>
      </c>
      <c r="AE711" t="s">
        <v>234</v>
      </c>
      <c r="AF711">
        <v>0</v>
      </c>
      <c r="AG711">
        <v>0</v>
      </c>
      <c r="AH711">
        <v>0</v>
      </c>
      <c r="AI711" t="s">
        <v>11634</v>
      </c>
      <c r="AL711" s="94">
        <v>540.4</v>
      </c>
      <c r="AM711" t="s">
        <v>11646</v>
      </c>
    </row>
    <row r="712" spans="1:39" x14ac:dyDescent="0.25">
      <c r="A712" t="s">
        <v>34</v>
      </c>
      <c r="B712">
        <v>6003</v>
      </c>
      <c r="C712" t="s">
        <v>1239</v>
      </c>
      <c r="D712">
        <v>784</v>
      </c>
      <c r="E712">
        <v>45786</v>
      </c>
      <c r="G712" t="s">
        <v>1237</v>
      </c>
      <c r="K712">
        <v>0</v>
      </c>
      <c r="AE712" t="s">
        <v>234</v>
      </c>
      <c r="AF712">
        <v>0</v>
      </c>
      <c r="AG712">
        <v>0</v>
      </c>
      <c r="AH712">
        <v>0</v>
      </c>
      <c r="AI712" t="s">
        <v>11634</v>
      </c>
      <c r="AL712" s="94">
        <v>78.400000000000006</v>
      </c>
      <c r="AM712" t="s">
        <v>11646</v>
      </c>
    </row>
    <row r="713" spans="1:39" x14ac:dyDescent="0.25">
      <c r="A713" t="s">
        <v>34</v>
      </c>
      <c r="B713">
        <v>6004</v>
      </c>
      <c r="C713" t="s">
        <v>1240</v>
      </c>
      <c r="D713">
        <v>1808</v>
      </c>
      <c r="E713">
        <v>45786</v>
      </c>
      <c r="G713" t="s">
        <v>1237</v>
      </c>
      <c r="K713">
        <v>0</v>
      </c>
      <c r="AE713" t="s">
        <v>234</v>
      </c>
      <c r="AF713">
        <v>0</v>
      </c>
      <c r="AG713">
        <v>0</v>
      </c>
      <c r="AH713">
        <v>0</v>
      </c>
      <c r="AI713" t="s">
        <v>11634</v>
      </c>
      <c r="AL713" s="94">
        <v>180.8</v>
      </c>
      <c r="AM713" t="s">
        <v>11646</v>
      </c>
    </row>
    <row r="714" spans="1:39" x14ac:dyDescent="0.25">
      <c r="A714" t="s">
        <v>34</v>
      </c>
      <c r="B714">
        <v>6005</v>
      </c>
      <c r="C714" t="s">
        <v>1241</v>
      </c>
      <c r="D714">
        <v>1992</v>
      </c>
      <c r="E714">
        <v>45786</v>
      </c>
      <c r="G714" t="s">
        <v>1237</v>
      </c>
      <c r="K714">
        <v>0</v>
      </c>
      <c r="AE714" t="s">
        <v>234</v>
      </c>
      <c r="AF714">
        <v>0</v>
      </c>
      <c r="AG714">
        <v>0</v>
      </c>
      <c r="AH714">
        <v>0</v>
      </c>
      <c r="AI714" t="s">
        <v>11634</v>
      </c>
      <c r="AL714" s="94">
        <v>199.2</v>
      </c>
      <c r="AM714" t="s">
        <v>11646</v>
      </c>
    </row>
    <row r="715" spans="1:39" x14ac:dyDescent="0.25">
      <c r="A715" t="s">
        <v>34</v>
      </c>
      <c r="B715">
        <v>6006</v>
      </c>
      <c r="C715" t="s">
        <v>1242</v>
      </c>
      <c r="D715">
        <v>4998</v>
      </c>
      <c r="E715">
        <v>45786</v>
      </c>
      <c r="G715" t="s">
        <v>1237</v>
      </c>
      <c r="K715">
        <v>0</v>
      </c>
      <c r="AE715" t="s">
        <v>234</v>
      </c>
      <c r="AF715">
        <v>0</v>
      </c>
      <c r="AG715">
        <v>0</v>
      </c>
      <c r="AH715">
        <v>0</v>
      </c>
      <c r="AI715" t="s">
        <v>11634</v>
      </c>
      <c r="AL715" s="94">
        <v>499.8</v>
      </c>
      <c r="AM715" t="s">
        <v>11646</v>
      </c>
    </row>
    <row r="716" spans="1:39" x14ac:dyDescent="0.25">
      <c r="A716" t="s">
        <v>34</v>
      </c>
      <c r="B716">
        <v>6007</v>
      </c>
      <c r="C716" t="s">
        <v>1243</v>
      </c>
      <c r="D716">
        <v>1626</v>
      </c>
      <c r="E716">
        <v>45786</v>
      </c>
      <c r="G716" t="s">
        <v>1237</v>
      </c>
      <c r="K716">
        <v>0</v>
      </c>
      <c r="AE716" t="s">
        <v>234</v>
      </c>
      <c r="AF716">
        <v>0</v>
      </c>
      <c r="AG716">
        <v>0</v>
      </c>
      <c r="AH716">
        <v>0</v>
      </c>
      <c r="AI716" t="s">
        <v>11634</v>
      </c>
      <c r="AL716" s="94">
        <v>162.6</v>
      </c>
      <c r="AM716" t="s">
        <v>11646</v>
      </c>
    </row>
    <row r="717" spans="1:39" x14ac:dyDescent="0.25">
      <c r="A717" t="s">
        <v>34</v>
      </c>
      <c r="B717">
        <v>6008</v>
      </c>
      <c r="C717" t="s">
        <v>1244</v>
      </c>
      <c r="D717">
        <v>756</v>
      </c>
      <c r="E717">
        <v>45786</v>
      </c>
      <c r="G717" t="s">
        <v>1237</v>
      </c>
      <c r="K717">
        <v>0</v>
      </c>
      <c r="AE717" t="s">
        <v>234</v>
      </c>
      <c r="AF717">
        <v>0</v>
      </c>
      <c r="AG717">
        <v>0</v>
      </c>
      <c r="AH717">
        <v>0</v>
      </c>
      <c r="AI717" t="s">
        <v>11634</v>
      </c>
      <c r="AL717" s="94">
        <v>75.599999999999994</v>
      </c>
      <c r="AM717" t="s">
        <v>11646</v>
      </c>
    </row>
    <row r="718" spans="1:39" x14ac:dyDescent="0.25">
      <c r="A718" t="s">
        <v>34</v>
      </c>
      <c r="B718">
        <v>6009</v>
      </c>
      <c r="C718" t="s">
        <v>1245</v>
      </c>
      <c r="D718">
        <v>255</v>
      </c>
      <c r="E718">
        <v>45786</v>
      </c>
      <c r="G718" t="s">
        <v>1237</v>
      </c>
      <c r="K718">
        <v>0</v>
      </c>
      <c r="AE718" t="s">
        <v>234</v>
      </c>
      <c r="AF718">
        <v>0</v>
      </c>
      <c r="AG718">
        <v>0</v>
      </c>
      <c r="AH718">
        <v>0</v>
      </c>
      <c r="AI718" t="s">
        <v>11634</v>
      </c>
      <c r="AL718" s="94">
        <v>25.5</v>
      </c>
      <c r="AM718" t="s">
        <v>11646</v>
      </c>
    </row>
    <row r="719" spans="1:39" x14ac:dyDescent="0.25">
      <c r="A719" t="s">
        <v>34</v>
      </c>
      <c r="B719">
        <v>6010</v>
      </c>
      <c r="C719" t="s">
        <v>1246</v>
      </c>
      <c r="D719">
        <v>1197</v>
      </c>
      <c r="E719">
        <v>45786</v>
      </c>
      <c r="G719" t="s">
        <v>1237</v>
      </c>
      <c r="K719">
        <v>0</v>
      </c>
      <c r="AE719" t="s">
        <v>234</v>
      </c>
      <c r="AF719">
        <v>0</v>
      </c>
      <c r="AG719">
        <v>0</v>
      </c>
      <c r="AH719">
        <v>0</v>
      </c>
      <c r="AI719" t="s">
        <v>11634</v>
      </c>
      <c r="AL719" s="94">
        <v>119.7</v>
      </c>
      <c r="AM719" t="s">
        <v>11646</v>
      </c>
    </row>
    <row r="720" spans="1:39" x14ac:dyDescent="0.25">
      <c r="A720" t="s">
        <v>34</v>
      </c>
      <c r="B720">
        <v>6011</v>
      </c>
      <c r="C720" t="s">
        <v>1247</v>
      </c>
      <c r="D720">
        <v>34284</v>
      </c>
      <c r="E720">
        <v>45786</v>
      </c>
      <c r="G720" t="s">
        <v>1237</v>
      </c>
      <c r="K720">
        <v>0</v>
      </c>
      <c r="AE720" t="s">
        <v>234</v>
      </c>
      <c r="AF720">
        <v>0</v>
      </c>
      <c r="AG720">
        <v>0</v>
      </c>
      <c r="AH720">
        <v>0</v>
      </c>
      <c r="AI720" t="s">
        <v>11634</v>
      </c>
      <c r="AL720" s="94">
        <v>3428.4</v>
      </c>
      <c r="AM720" t="s">
        <v>11646</v>
      </c>
    </row>
    <row r="721" spans="1:39" x14ac:dyDescent="0.25">
      <c r="A721" t="s">
        <v>34</v>
      </c>
      <c r="B721">
        <v>6012</v>
      </c>
      <c r="C721" t="s">
        <v>1248</v>
      </c>
      <c r="D721">
        <v>4061</v>
      </c>
      <c r="E721">
        <v>45786</v>
      </c>
      <c r="G721" t="s">
        <v>1237</v>
      </c>
      <c r="K721">
        <v>0</v>
      </c>
      <c r="AE721" t="s">
        <v>234</v>
      </c>
      <c r="AF721">
        <v>0</v>
      </c>
      <c r="AG721">
        <v>0</v>
      </c>
      <c r="AH721">
        <v>0</v>
      </c>
      <c r="AI721" t="s">
        <v>11634</v>
      </c>
      <c r="AL721" s="94">
        <v>406.1</v>
      </c>
      <c r="AM721" t="s">
        <v>11646</v>
      </c>
    </row>
    <row r="722" spans="1:39" x14ac:dyDescent="0.25">
      <c r="A722" t="s">
        <v>34</v>
      </c>
      <c r="B722">
        <v>6013</v>
      </c>
      <c r="C722" t="s">
        <v>1249</v>
      </c>
      <c r="D722">
        <v>258</v>
      </c>
      <c r="E722">
        <v>45786</v>
      </c>
      <c r="G722" t="s">
        <v>1237</v>
      </c>
      <c r="K722">
        <v>0</v>
      </c>
      <c r="AE722" t="s">
        <v>234</v>
      </c>
      <c r="AF722">
        <v>0</v>
      </c>
      <c r="AG722">
        <v>0</v>
      </c>
      <c r="AH722">
        <v>0</v>
      </c>
      <c r="AI722" t="s">
        <v>11634</v>
      </c>
      <c r="AL722" s="94">
        <v>25.8</v>
      </c>
      <c r="AM722" t="s">
        <v>11646</v>
      </c>
    </row>
    <row r="723" spans="1:39" x14ac:dyDescent="0.25">
      <c r="A723" t="s">
        <v>34</v>
      </c>
      <c r="B723">
        <v>6014</v>
      </c>
      <c r="C723" t="s">
        <v>1250</v>
      </c>
      <c r="D723">
        <v>7595</v>
      </c>
      <c r="E723">
        <v>45786</v>
      </c>
      <c r="G723" t="s">
        <v>1237</v>
      </c>
      <c r="K723">
        <v>0</v>
      </c>
      <c r="AE723" t="s">
        <v>234</v>
      </c>
      <c r="AF723">
        <v>0</v>
      </c>
      <c r="AG723">
        <v>0</v>
      </c>
      <c r="AH723">
        <v>0</v>
      </c>
      <c r="AI723" t="s">
        <v>11634</v>
      </c>
      <c r="AL723" s="94">
        <v>759.5</v>
      </c>
      <c r="AM723" t="s">
        <v>11646</v>
      </c>
    </row>
    <row r="724" spans="1:39" x14ac:dyDescent="0.25">
      <c r="A724" t="s">
        <v>34</v>
      </c>
      <c r="B724">
        <v>6015</v>
      </c>
      <c r="C724" t="s">
        <v>1251</v>
      </c>
      <c r="D724">
        <v>150570</v>
      </c>
      <c r="E724">
        <v>45786</v>
      </c>
      <c r="G724" t="s">
        <v>1237</v>
      </c>
      <c r="K724">
        <v>0</v>
      </c>
      <c r="AE724" t="s">
        <v>234</v>
      </c>
      <c r="AF724">
        <v>0</v>
      </c>
      <c r="AG724">
        <v>0</v>
      </c>
      <c r="AH724">
        <v>0</v>
      </c>
      <c r="AI724" t="s">
        <v>11634</v>
      </c>
      <c r="AL724" s="94">
        <v>15057</v>
      </c>
      <c r="AM724" t="s">
        <v>11646</v>
      </c>
    </row>
    <row r="725" spans="1:39" x14ac:dyDescent="0.25">
      <c r="A725" t="s">
        <v>34</v>
      </c>
      <c r="B725">
        <v>6016</v>
      </c>
      <c r="C725" t="s">
        <v>1252</v>
      </c>
      <c r="D725">
        <v>3473</v>
      </c>
      <c r="E725">
        <v>45786</v>
      </c>
      <c r="G725" t="s">
        <v>1237</v>
      </c>
      <c r="K725">
        <v>0</v>
      </c>
      <c r="AE725" t="s">
        <v>234</v>
      </c>
      <c r="AF725">
        <v>0</v>
      </c>
      <c r="AG725">
        <v>0</v>
      </c>
      <c r="AH725">
        <v>0</v>
      </c>
      <c r="AI725" t="s">
        <v>11634</v>
      </c>
      <c r="AL725" s="94">
        <v>347.3</v>
      </c>
      <c r="AM725" t="s">
        <v>11646</v>
      </c>
    </row>
    <row r="726" spans="1:39" x14ac:dyDescent="0.25">
      <c r="A726" t="s">
        <v>34</v>
      </c>
      <c r="B726">
        <v>6017</v>
      </c>
      <c r="C726" t="s">
        <v>1253</v>
      </c>
      <c r="D726">
        <v>238</v>
      </c>
      <c r="E726">
        <v>45786</v>
      </c>
      <c r="G726" t="s">
        <v>1237</v>
      </c>
      <c r="K726">
        <v>0</v>
      </c>
      <c r="AE726" t="s">
        <v>234</v>
      </c>
      <c r="AF726">
        <v>0</v>
      </c>
      <c r="AG726">
        <v>0</v>
      </c>
      <c r="AH726">
        <v>0</v>
      </c>
      <c r="AI726" t="s">
        <v>11634</v>
      </c>
      <c r="AL726" s="94">
        <v>23.8</v>
      </c>
      <c r="AM726" t="s">
        <v>11646</v>
      </c>
    </row>
    <row r="727" spans="1:39" x14ac:dyDescent="0.25">
      <c r="A727" t="s">
        <v>34</v>
      </c>
      <c r="B727">
        <v>6018</v>
      </c>
      <c r="C727" t="s">
        <v>1254</v>
      </c>
      <c r="D727">
        <v>789</v>
      </c>
      <c r="E727">
        <v>45786</v>
      </c>
      <c r="G727" t="s">
        <v>1237</v>
      </c>
      <c r="K727">
        <v>0</v>
      </c>
      <c r="AE727" t="s">
        <v>234</v>
      </c>
      <c r="AF727">
        <v>0</v>
      </c>
      <c r="AG727">
        <v>0</v>
      </c>
      <c r="AH727">
        <v>0</v>
      </c>
      <c r="AI727" t="s">
        <v>11634</v>
      </c>
      <c r="AL727" s="94">
        <v>78.900000000000006</v>
      </c>
      <c r="AM727" t="s">
        <v>11646</v>
      </c>
    </row>
    <row r="728" spans="1:39" x14ac:dyDescent="0.25">
      <c r="A728" t="s">
        <v>34</v>
      </c>
      <c r="B728">
        <v>6019</v>
      </c>
      <c r="C728" t="s">
        <v>1255</v>
      </c>
      <c r="D728">
        <v>2214</v>
      </c>
      <c r="E728">
        <v>45786</v>
      </c>
      <c r="G728" t="s">
        <v>1237</v>
      </c>
      <c r="K728">
        <v>0</v>
      </c>
      <c r="AE728" t="s">
        <v>234</v>
      </c>
      <c r="AF728">
        <v>0</v>
      </c>
      <c r="AG728">
        <v>0</v>
      </c>
      <c r="AH728">
        <v>0</v>
      </c>
      <c r="AI728" t="s">
        <v>11634</v>
      </c>
      <c r="AL728" s="94">
        <v>221.4</v>
      </c>
      <c r="AM728" t="s">
        <v>11646</v>
      </c>
    </row>
    <row r="729" spans="1:39" x14ac:dyDescent="0.25">
      <c r="A729" t="s">
        <v>34</v>
      </c>
      <c r="B729">
        <v>6020</v>
      </c>
      <c r="C729" t="s">
        <v>1256</v>
      </c>
      <c r="D729">
        <v>2021</v>
      </c>
      <c r="E729">
        <v>45786</v>
      </c>
      <c r="G729" t="s">
        <v>1237</v>
      </c>
      <c r="K729">
        <v>0</v>
      </c>
      <c r="AE729" t="s">
        <v>234</v>
      </c>
      <c r="AF729">
        <v>0</v>
      </c>
      <c r="AG729">
        <v>0</v>
      </c>
      <c r="AH729">
        <v>0</v>
      </c>
      <c r="AI729" t="s">
        <v>11634</v>
      </c>
      <c r="AL729" s="94">
        <v>202.1</v>
      </c>
      <c r="AM729" t="s">
        <v>11646</v>
      </c>
    </row>
    <row r="730" spans="1:39" x14ac:dyDescent="0.25">
      <c r="A730" t="s">
        <v>34</v>
      </c>
      <c r="B730">
        <v>6021</v>
      </c>
      <c r="C730" t="s">
        <v>1257</v>
      </c>
      <c r="D730">
        <v>993</v>
      </c>
      <c r="E730">
        <v>45786</v>
      </c>
      <c r="G730" t="s">
        <v>1237</v>
      </c>
      <c r="K730">
        <v>0</v>
      </c>
      <c r="AE730" t="s">
        <v>234</v>
      </c>
      <c r="AF730">
        <v>0</v>
      </c>
      <c r="AG730">
        <v>0</v>
      </c>
      <c r="AH730">
        <v>0</v>
      </c>
      <c r="AI730" t="s">
        <v>11634</v>
      </c>
      <c r="AL730" s="94">
        <v>99.3</v>
      </c>
      <c r="AM730" t="s">
        <v>11646</v>
      </c>
    </row>
    <row r="731" spans="1:39" x14ac:dyDescent="0.25">
      <c r="A731" t="s">
        <v>34</v>
      </c>
      <c r="B731">
        <v>6022</v>
      </c>
      <c r="C731" t="s">
        <v>1258</v>
      </c>
      <c r="D731">
        <v>2970</v>
      </c>
      <c r="E731">
        <v>45786</v>
      </c>
      <c r="F731" t="s">
        <v>1259</v>
      </c>
      <c r="G731" t="s">
        <v>1237</v>
      </c>
      <c r="K731">
        <v>0</v>
      </c>
      <c r="AE731" t="s">
        <v>234</v>
      </c>
      <c r="AF731">
        <v>0</v>
      </c>
      <c r="AG731">
        <v>0</v>
      </c>
      <c r="AH731">
        <v>0</v>
      </c>
      <c r="AI731" t="s">
        <v>11634</v>
      </c>
      <c r="AL731" s="94">
        <v>297</v>
      </c>
      <c r="AM731" t="s">
        <v>11646</v>
      </c>
    </row>
    <row r="732" spans="1:39" x14ac:dyDescent="0.25">
      <c r="A732" t="s">
        <v>34</v>
      </c>
      <c r="B732">
        <v>6023</v>
      </c>
      <c r="C732" t="s">
        <v>1260</v>
      </c>
      <c r="D732">
        <v>4526</v>
      </c>
      <c r="E732">
        <v>45791</v>
      </c>
      <c r="G732" t="s">
        <v>1237</v>
      </c>
      <c r="K732">
        <v>0</v>
      </c>
      <c r="AE732" t="s">
        <v>234</v>
      </c>
      <c r="AF732">
        <v>0</v>
      </c>
      <c r="AG732">
        <v>0</v>
      </c>
      <c r="AH732">
        <v>0</v>
      </c>
      <c r="AI732" t="s">
        <v>11634</v>
      </c>
      <c r="AL732" s="94">
        <v>452.6</v>
      </c>
      <c r="AM732" t="s">
        <v>11646</v>
      </c>
    </row>
    <row r="733" spans="1:39" x14ac:dyDescent="0.25">
      <c r="A733" t="s">
        <v>34</v>
      </c>
      <c r="B733">
        <v>6024</v>
      </c>
      <c r="C733" t="s">
        <v>1261</v>
      </c>
      <c r="D733">
        <v>1255</v>
      </c>
      <c r="E733">
        <v>45791</v>
      </c>
      <c r="G733" t="s">
        <v>1237</v>
      </c>
      <c r="K733">
        <v>0</v>
      </c>
      <c r="AE733" t="s">
        <v>234</v>
      </c>
      <c r="AF733">
        <v>0</v>
      </c>
      <c r="AG733">
        <v>0</v>
      </c>
      <c r="AH733">
        <v>0</v>
      </c>
      <c r="AI733" t="s">
        <v>11634</v>
      </c>
      <c r="AL733" s="94">
        <v>125.5</v>
      </c>
      <c r="AM733" t="s">
        <v>11646</v>
      </c>
    </row>
    <row r="734" spans="1:39" x14ac:dyDescent="0.25">
      <c r="A734" t="s">
        <v>34</v>
      </c>
      <c r="B734">
        <v>6025</v>
      </c>
      <c r="C734" t="s">
        <v>1262</v>
      </c>
      <c r="D734">
        <v>6120</v>
      </c>
      <c r="E734">
        <v>45791</v>
      </c>
      <c r="G734" t="s">
        <v>1237</v>
      </c>
      <c r="K734">
        <v>0</v>
      </c>
      <c r="AE734" t="s">
        <v>234</v>
      </c>
      <c r="AF734">
        <v>0</v>
      </c>
      <c r="AG734">
        <v>0</v>
      </c>
      <c r="AH734">
        <v>0</v>
      </c>
      <c r="AI734" t="s">
        <v>11634</v>
      </c>
      <c r="AL734" s="94">
        <v>612</v>
      </c>
      <c r="AM734" t="s">
        <v>11646</v>
      </c>
    </row>
    <row r="735" spans="1:39" x14ac:dyDescent="0.25">
      <c r="A735" t="s">
        <v>34</v>
      </c>
      <c r="B735">
        <v>6026</v>
      </c>
      <c r="C735" t="s">
        <v>1263</v>
      </c>
      <c r="D735">
        <v>918</v>
      </c>
      <c r="E735">
        <v>45791</v>
      </c>
      <c r="G735" t="s">
        <v>1237</v>
      </c>
      <c r="K735">
        <v>0</v>
      </c>
      <c r="AE735" t="s">
        <v>234</v>
      </c>
      <c r="AF735">
        <v>0</v>
      </c>
      <c r="AG735">
        <v>0</v>
      </c>
      <c r="AH735">
        <v>0</v>
      </c>
      <c r="AI735" t="s">
        <v>11634</v>
      </c>
      <c r="AL735" s="94">
        <v>91.8</v>
      </c>
      <c r="AM735" t="s">
        <v>11646</v>
      </c>
    </row>
    <row r="736" spans="1:39" x14ac:dyDescent="0.25">
      <c r="A736" t="s">
        <v>34</v>
      </c>
      <c r="B736">
        <v>6027</v>
      </c>
      <c r="C736" t="s">
        <v>1264</v>
      </c>
      <c r="D736">
        <v>685</v>
      </c>
      <c r="E736">
        <v>45791</v>
      </c>
      <c r="G736" t="s">
        <v>1237</v>
      </c>
      <c r="K736">
        <v>0</v>
      </c>
      <c r="AE736" t="s">
        <v>234</v>
      </c>
      <c r="AF736">
        <v>0</v>
      </c>
      <c r="AG736">
        <v>0</v>
      </c>
      <c r="AH736">
        <v>0</v>
      </c>
      <c r="AI736" t="s">
        <v>11634</v>
      </c>
      <c r="AL736" s="94">
        <v>68.5</v>
      </c>
      <c r="AM736" t="s">
        <v>11646</v>
      </c>
    </row>
    <row r="737" spans="1:39" x14ac:dyDescent="0.25">
      <c r="A737" t="s">
        <v>34</v>
      </c>
      <c r="B737">
        <v>6028</v>
      </c>
      <c r="C737" t="s">
        <v>1265</v>
      </c>
      <c r="D737">
        <v>4705</v>
      </c>
      <c r="E737">
        <v>45791</v>
      </c>
      <c r="G737" t="s">
        <v>1237</v>
      </c>
      <c r="K737">
        <v>0</v>
      </c>
      <c r="AE737" t="s">
        <v>234</v>
      </c>
      <c r="AF737">
        <v>0</v>
      </c>
      <c r="AG737">
        <v>0</v>
      </c>
      <c r="AH737">
        <v>0</v>
      </c>
      <c r="AI737" t="s">
        <v>11634</v>
      </c>
      <c r="AL737" s="94">
        <v>470.5</v>
      </c>
      <c r="AM737" t="s">
        <v>11646</v>
      </c>
    </row>
    <row r="738" spans="1:39" x14ac:dyDescent="0.25">
      <c r="A738" t="s">
        <v>34</v>
      </c>
      <c r="B738">
        <v>6029</v>
      </c>
      <c r="C738" t="s">
        <v>1266</v>
      </c>
      <c r="D738">
        <v>1314</v>
      </c>
      <c r="E738">
        <v>45791</v>
      </c>
      <c r="G738" t="s">
        <v>1237</v>
      </c>
      <c r="K738">
        <v>0</v>
      </c>
      <c r="AE738" t="s">
        <v>234</v>
      </c>
      <c r="AF738">
        <v>0</v>
      </c>
      <c r="AG738">
        <v>0</v>
      </c>
      <c r="AH738">
        <v>0</v>
      </c>
      <c r="AI738" t="s">
        <v>11634</v>
      </c>
      <c r="AL738" s="94">
        <v>131.4</v>
      </c>
      <c r="AM738" t="s">
        <v>11646</v>
      </c>
    </row>
    <row r="739" spans="1:39" x14ac:dyDescent="0.25">
      <c r="A739" t="s">
        <v>34</v>
      </c>
      <c r="B739">
        <v>6030</v>
      </c>
      <c r="C739" t="s">
        <v>1267</v>
      </c>
      <c r="D739">
        <v>145</v>
      </c>
      <c r="E739">
        <v>45791</v>
      </c>
      <c r="G739" t="s">
        <v>1237</v>
      </c>
      <c r="K739">
        <v>0</v>
      </c>
      <c r="AE739" t="s">
        <v>234</v>
      </c>
      <c r="AF739">
        <v>0</v>
      </c>
      <c r="AG739">
        <v>0</v>
      </c>
      <c r="AH739">
        <v>0</v>
      </c>
      <c r="AI739" t="s">
        <v>11634</v>
      </c>
      <c r="AL739" s="94">
        <v>14.5</v>
      </c>
      <c r="AM739" t="s">
        <v>11646</v>
      </c>
    </row>
    <row r="740" spans="1:39" x14ac:dyDescent="0.25">
      <c r="A740" t="s">
        <v>34</v>
      </c>
      <c r="B740">
        <v>6031</v>
      </c>
      <c r="C740" t="s">
        <v>1268</v>
      </c>
      <c r="D740">
        <v>520</v>
      </c>
      <c r="E740">
        <v>45791</v>
      </c>
      <c r="G740" t="s">
        <v>1237</v>
      </c>
      <c r="K740">
        <v>0</v>
      </c>
      <c r="AE740" t="s">
        <v>234</v>
      </c>
      <c r="AF740">
        <v>0</v>
      </c>
      <c r="AG740">
        <v>0</v>
      </c>
      <c r="AH740">
        <v>0</v>
      </c>
      <c r="AI740" t="s">
        <v>11634</v>
      </c>
      <c r="AL740" s="94">
        <v>52</v>
      </c>
      <c r="AM740" t="s">
        <v>11646</v>
      </c>
    </row>
    <row r="741" spans="1:39" x14ac:dyDescent="0.25">
      <c r="A741" t="s">
        <v>34</v>
      </c>
      <c r="B741">
        <v>6032</v>
      </c>
      <c r="C741" t="s">
        <v>1269</v>
      </c>
      <c r="D741">
        <v>77</v>
      </c>
      <c r="E741">
        <v>45791</v>
      </c>
      <c r="F741" t="s">
        <v>1270</v>
      </c>
      <c r="G741" t="s">
        <v>1237</v>
      </c>
      <c r="H741">
        <v>45803</v>
      </c>
      <c r="K741">
        <v>0</v>
      </c>
      <c r="AE741" t="s">
        <v>234</v>
      </c>
      <c r="AF741">
        <v>0</v>
      </c>
      <c r="AG741">
        <v>0</v>
      </c>
      <c r="AH741">
        <v>0</v>
      </c>
      <c r="AI741" t="s">
        <v>11634</v>
      </c>
      <c r="AL741" s="94">
        <v>7.7</v>
      </c>
      <c r="AM741" t="s">
        <v>11646</v>
      </c>
    </row>
    <row r="742" spans="1:39" x14ac:dyDescent="0.25">
      <c r="A742" t="s">
        <v>34</v>
      </c>
      <c r="B742">
        <v>6033</v>
      </c>
      <c r="C742" t="s">
        <v>1271</v>
      </c>
      <c r="D742">
        <v>1370</v>
      </c>
      <c r="E742">
        <v>45791</v>
      </c>
      <c r="G742" t="s">
        <v>1237</v>
      </c>
      <c r="K742">
        <v>0</v>
      </c>
      <c r="AE742" t="s">
        <v>234</v>
      </c>
      <c r="AF742">
        <v>0</v>
      </c>
      <c r="AG742">
        <v>0</v>
      </c>
      <c r="AH742">
        <v>0</v>
      </c>
      <c r="AI742" t="s">
        <v>11634</v>
      </c>
      <c r="AL742" s="94">
        <v>137</v>
      </c>
      <c r="AM742" t="s">
        <v>11646</v>
      </c>
    </row>
    <row r="743" spans="1:39" x14ac:dyDescent="0.25">
      <c r="A743" t="s">
        <v>34</v>
      </c>
      <c r="B743">
        <v>6034</v>
      </c>
      <c r="C743" t="s">
        <v>1272</v>
      </c>
      <c r="D743">
        <v>207</v>
      </c>
      <c r="E743">
        <v>45791</v>
      </c>
      <c r="G743" t="s">
        <v>1237</v>
      </c>
      <c r="K743">
        <v>0</v>
      </c>
      <c r="AE743" t="s">
        <v>234</v>
      </c>
      <c r="AF743">
        <v>0</v>
      </c>
      <c r="AG743">
        <v>0</v>
      </c>
      <c r="AH743">
        <v>0</v>
      </c>
      <c r="AI743" t="s">
        <v>11634</v>
      </c>
      <c r="AL743" s="94">
        <v>20.7</v>
      </c>
      <c r="AM743" t="s">
        <v>11646</v>
      </c>
    </row>
    <row r="744" spans="1:39" x14ac:dyDescent="0.25">
      <c r="A744" t="s">
        <v>34</v>
      </c>
      <c r="B744">
        <v>6035</v>
      </c>
      <c r="C744" t="s">
        <v>1273</v>
      </c>
      <c r="D744">
        <v>844</v>
      </c>
      <c r="E744">
        <v>45791</v>
      </c>
      <c r="G744" t="s">
        <v>1237</v>
      </c>
      <c r="K744">
        <v>0</v>
      </c>
      <c r="AE744" t="s">
        <v>234</v>
      </c>
      <c r="AF744">
        <v>0</v>
      </c>
      <c r="AG744">
        <v>0</v>
      </c>
      <c r="AH744">
        <v>0</v>
      </c>
      <c r="AI744" t="s">
        <v>11634</v>
      </c>
      <c r="AL744" s="94">
        <v>84.4</v>
      </c>
      <c r="AM744" t="s">
        <v>11646</v>
      </c>
    </row>
    <row r="745" spans="1:39" x14ac:dyDescent="0.25">
      <c r="A745" t="s">
        <v>34</v>
      </c>
      <c r="B745">
        <v>6036</v>
      </c>
      <c r="C745" t="s">
        <v>1274</v>
      </c>
      <c r="D745">
        <v>5497</v>
      </c>
      <c r="E745">
        <v>45791</v>
      </c>
      <c r="G745" t="s">
        <v>1237</v>
      </c>
      <c r="H745">
        <v>45793</v>
      </c>
      <c r="I745" t="s">
        <v>1275</v>
      </c>
      <c r="K745">
        <v>0</v>
      </c>
      <c r="AE745" t="s">
        <v>234</v>
      </c>
      <c r="AF745">
        <v>0</v>
      </c>
      <c r="AG745">
        <v>0</v>
      </c>
      <c r="AH745">
        <v>0</v>
      </c>
      <c r="AI745" t="s">
        <v>11634</v>
      </c>
      <c r="AL745" s="94">
        <v>549.70000000000005</v>
      </c>
      <c r="AM745" t="s">
        <v>11646</v>
      </c>
    </row>
    <row r="746" spans="1:39" x14ac:dyDescent="0.25">
      <c r="A746" t="s">
        <v>34</v>
      </c>
      <c r="B746">
        <v>6042</v>
      </c>
      <c r="C746" t="s">
        <v>1276</v>
      </c>
      <c r="D746">
        <v>1177</v>
      </c>
      <c r="E746">
        <v>45791</v>
      </c>
      <c r="G746" t="s">
        <v>1237</v>
      </c>
      <c r="K746">
        <v>0</v>
      </c>
      <c r="AE746" t="s">
        <v>234</v>
      </c>
      <c r="AF746">
        <v>0</v>
      </c>
      <c r="AG746">
        <v>0</v>
      </c>
      <c r="AH746">
        <v>0</v>
      </c>
      <c r="AI746" t="s">
        <v>11634</v>
      </c>
      <c r="AL746" s="94">
        <v>117.7</v>
      </c>
      <c r="AM746" t="s">
        <v>11646</v>
      </c>
    </row>
    <row r="747" spans="1:39" x14ac:dyDescent="0.25">
      <c r="A747" t="s">
        <v>34</v>
      </c>
      <c r="B747">
        <v>6037</v>
      </c>
      <c r="C747" t="s">
        <v>1277</v>
      </c>
      <c r="D747">
        <v>2025</v>
      </c>
      <c r="E747">
        <v>45791</v>
      </c>
      <c r="G747" t="s">
        <v>1237</v>
      </c>
      <c r="K747">
        <v>0</v>
      </c>
      <c r="AE747" t="s">
        <v>234</v>
      </c>
      <c r="AF747">
        <v>0</v>
      </c>
      <c r="AG747">
        <v>0</v>
      </c>
      <c r="AH747">
        <v>0</v>
      </c>
      <c r="AI747" t="s">
        <v>11634</v>
      </c>
      <c r="AL747" s="94">
        <v>202.5</v>
      </c>
      <c r="AM747" t="s">
        <v>11646</v>
      </c>
    </row>
    <row r="748" spans="1:39" x14ac:dyDescent="0.25">
      <c r="A748" t="s">
        <v>34</v>
      </c>
      <c r="B748">
        <v>6038</v>
      </c>
      <c r="C748" t="s">
        <v>1278</v>
      </c>
      <c r="D748">
        <v>827</v>
      </c>
      <c r="E748">
        <v>45791</v>
      </c>
      <c r="G748" t="s">
        <v>1237</v>
      </c>
      <c r="K748">
        <v>0</v>
      </c>
      <c r="AE748" t="s">
        <v>234</v>
      </c>
      <c r="AF748">
        <v>0</v>
      </c>
      <c r="AG748">
        <v>0</v>
      </c>
      <c r="AH748">
        <v>0</v>
      </c>
      <c r="AI748" t="s">
        <v>11634</v>
      </c>
      <c r="AL748" s="94">
        <v>82.7</v>
      </c>
      <c r="AM748" t="s">
        <v>11646</v>
      </c>
    </row>
    <row r="749" spans="1:39" x14ac:dyDescent="0.25">
      <c r="A749" t="s">
        <v>34</v>
      </c>
      <c r="B749">
        <v>6039</v>
      </c>
      <c r="C749" t="s">
        <v>1279</v>
      </c>
      <c r="D749">
        <v>2148</v>
      </c>
      <c r="E749">
        <v>45791</v>
      </c>
      <c r="G749" t="s">
        <v>1237</v>
      </c>
      <c r="K749">
        <v>0</v>
      </c>
      <c r="AE749" t="s">
        <v>234</v>
      </c>
      <c r="AF749">
        <v>0</v>
      </c>
      <c r="AG749">
        <v>0</v>
      </c>
      <c r="AH749">
        <v>0</v>
      </c>
      <c r="AI749" t="s">
        <v>11634</v>
      </c>
      <c r="AL749" s="94">
        <v>214.8</v>
      </c>
      <c r="AM749" t="s">
        <v>11646</v>
      </c>
    </row>
    <row r="750" spans="1:39" x14ac:dyDescent="0.25">
      <c r="A750" t="s">
        <v>34</v>
      </c>
      <c r="B750">
        <v>6040</v>
      </c>
      <c r="C750" t="s">
        <v>1280</v>
      </c>
      <c r="D750">
        <v>1165</v>
      </c>
      <c r="E750">
        <v>45791</v>
      </c>
      <c r="G750" t="s">
        <v>1237</v>
      </c>
      <c r="K750">
        <v>0</v>
      </c>
      <c r="AE750" t="s">
        <v>234</v>
      </c>
      <c r="AF750">
        <v>0</v>
      </c>
      <c r="AG750">
        <v>0</v>
      </c>
      <c r="AH750">
        <v>0</v>
      </c>
      <c r="AI750" t="s">
        <v>11634</v>
      </c>
      <c r="AL750" s="94">
        <v>116.5</v>
      </c>
      <c r="AM750" t="s">
        <v>11646</v>
      </c>
    </row>
    <row r="751" spans="1:39" x14ac:dyDescent="0.25">
      <c r="A751" t="s">
        <v>34</v>
      </c>
      <c r="B751">
        <v>6041</v>
      </c>
      <c r="C751" t="s">
        <v>1281</v>
      </c>
      <c r="D751">
        <v>547</v>
      </c>
      <c r="E751">
        <v>45791</v>
      </c>
      <c r="G751" t="s">
        <v>1237</v>
      </c>
      <c r="K751">
        <v>0</v>
      </c>
      <c r="AE751" t="s">
        <v>234</v>
      </c>
      <c r="AF751">
        <v>0</v>
      </c>
      <c r="AG751">
        <v>0</v>
      </c>
      <c r="AH751">
        <v>0</v>
      </c>
      <c r="AI751" t="s">
        <v>11634</v>
      </c>
      <c r="AL751" s="94">
        <v>54.7</v>
      </c>
      <c r="AM751" t="s">
        <v>11646</v>
      </c>
    </row>
    <row r="752" spans="1:39" x14ac:dyDescent="0.25">
      <c r="A752" t="s">
        <v>34</v>
      </c>
      <c r="B752">
        <v>6043</v>
      </c>
      <c r="C752" t="s">
        <v>1282</v>
      </c>
      <c r="D752">
        <v>815</v>
      </c>
      <c r="E752">
        <v>45791</v>
      </c>
      <c r="G752" t="s">
        <v>1237</v>
      </c>
      <c r="K752">
        <v>0</v>
      </c>
      <c r="AE752" t="s">
        <v>234</v>
      </c>
      <c r="AF752">
        <v>0</v>
      </c>
      <c r="AG752">
        <v>0</v>
      </c>
      <c r="AH752">
        <v>0</v>
      </c>
      <c r="AI752" t="s">
        <v>11634</v>
      </c>
      <c r="AL752" s="94">
        <v>81.5</v>
      </c>
      <c r="AM752" t="s">
        <v>11646</v>
      </c>
    </row>
    <row r="753" spans="1:39" x14ac:dyDescent="0.25">
      <c r="A753" t="s">
        <v>34</v>
      </c>
      <c r="B753">
        <v>6044</v>
      </c>
      <c r="C753" t="s">
        <v>1283</v>
      </c>
      <c r="D753">
        <v>37728</v>
      </c>
      <c r="E753">
        <v>45791</v>
      </c>
      <c r="G753" t="s">
        <v>1237</v>
      </c>
      <c r="K753">
        <v>0</v>
      </c>
      <c r="AE753" t="s">
        <v>234</v>
      </c>
      <c r="AF753">
        <v>0</v>
      </c>
      <c r="AG753">
        <v>0</v>
      </c>
      <c r="AH753">
        <v>0</v>
      </c>
      <c r="AI753" t="s">
        <v>11634</v>
      </c>
      <c r="AL753" s="94">
        <v>3772.8</v>
      </c>
      <c r="AM753" t="s">
        <v>11646</v>
      </c>
    </row>
    <row r="754" spans="1:39" x14ac:dyDescent="0.25">
      <c r="A754" t="s">
        <v>34</v>
      </c>
      <c r="B754">
        <v>6045</v>
      </c>
      <c r="C754" t="s">
        <v>1284</v>
      </c>
      <c r="D754">
        <v>540</v>
      </c>
      <c r="E754">
        <v>45792</v>
      </c>
      <c r="G754" t="s">
        <v>1237</v>
      </c>
      <c r="K754">
        <v>0</v>
      </c>
      <c r="AE754" t="s">
        <v>234</v>
      </c>
      <c r="AF754">
        <v>0</v>
      </c>
      <c r="AG754">
        <v>0</v>
      </c>
      <c r="AH754">
        <v>0</v>
      </c>
      <c r="AI754" t="s">
        <v>11634</v>
      </c>
      <c r="AL754" s="94">
        <v>54</v>
      </c>
      <c r="AM754" t="s">
        <v>11646</v>
      </c>
    </row>
    <row r="755" spans="1:39" x14ac:dyDescent="0.25">
      <c r="A755" t="s">
        <v>34</v>
      </c>
      <c r="B755">
        <v>6046</v>
      </c>
      <c r="C755" t="s">
        <v>1285</v>
      </c>
      <c r="D755">
        <v>1494</v>
      </c>
      <c r="E755">
        <v>45792</v>
      </c>
      <c r="G755" t="s">
        <v>1237</v>
      </c>
      <c r="K755">
        <v>0</v>
      </c>
      <c r="AE755" t="s">
        <v>234</v>
      </c>
      <c r="AF755">
        <v>0</v>
      </c>
      <c r="AG755">
        <v>0</v>
      </c>
      <c r="AH755">
        <v>0</v>
      </c>
      <c r="AI755" t="s">
        <v>11634</v>
      </c>
      <c r="AL755" s="94">
        <v>149.4</v>
      </c>
      <c r="AM755" t="s">
        <v>11646</v>
      </c>
    </row>
    <row r="756" spans="1:39" x14ac:dyDescent="0.25">
      <c r="A756" t="s">
        <v>34</v>
      </c>
      <c r="B756">
        <v>6047</v>
      </c>
      <c r="C756" t="s">
        <v>1286</v>
      </c>
      <c r="D756">
        <v>933</v>
      </c>
      <c r="E756">
        <v>45792</v>
      </c>
      <c r="G756" t="s">
        <v>1237</v>
      </c>
      <c r="H756">
        <v>45792</v>
      </c>
      <c r="K756">
        <v>0</v>
      </c>
      <c r="AE756" t="s">
        <v>234</v>
      </c>
      <c r="AF756">
        <v>0</v>
      </c>
      <c r="AG756">
        <v>0</v>
      </c>
      <c r="AH756">
        <v>0</v>
      </c>
      <c r="AI756" t="s">
        <v>11634</v>
      </c>
      <c r="AL756" s="94">
        <v>93.3</v>
      </c>
      <c r="AM756" t="s">
        <v>11646</v>
      </c>
    </row>
    <row r="757" spans="1:39" x14ac:dyDescent="0.25">
      <c r="A757" t="s">
        <v>34</v>
      </c>
      <c r="B757">
        <v>6048</v>
      </c>
      <c r="C757" t="s">
        <v>1287</v>
      </c>
      <c r="D757">
        <v>854</v>
      </c>
      <c r="E757">
        <v>45792</v>
      </c>
      <c r="G757" t="s">
        <v>1237</v>
      </c>
      <c r="H757">
        <v>45967</v>
      </c>
      <c r="I757" t="s">
        <v>1288</v>
      </c>
      <c r="K757">
        <v>0</v>
      </c>
      <c r="AE757" t="s">
        <v>234</v>
      </c>
      <c r="AF757">
        <v>0</v>
      </c>
      <c r="AG757">
        <v>0</v>
      </c>
      <c r="AH757">
        <v>0</v>
      </c>
      <c r="AI757" t="s">
        <v>11634</v>
      </c>
      <c r="AL757" s="94">
        <v>85.4</v>
      </c>
      <c r="AM757" t="s">
        <v>11646</v>
      </c>
    </row>
    <row r="758" spans="1:39" x14ac:dyDescent="0.25">
      <c r="A758" t="s">
        <v>34</v>
      </c>
      <c r="B758">
        <v>6049</v>
      </c>
      <c r="C758" t="s">
        <v>1289</v>
      </c>
      <c r="D758">
        <v>1047</v>
      </c>
      <c r="E758">
        <v>45792</v>
      </c>
      <c r="G758" t="s">
        <v>1237</v>
      </c>
      <c r="K758">
        <v>0</v>
      </c>
      <c r="AE758" t="s">
        <v>234</v>
      </c>
      <c r="AF758">
        <v>0</v>
      </c>
      <c r="AG758">
        <v>0</v>
      </c>
      <c r="AH758">
        <v>0</v>
      </c>
      <c r="AI758" t="s">
        <v>11634</v>
      </c>
      <c r="AL758" s="94">
        <v>104.7</v>
      </c>
      <c r="AM758" t="s">
        <v>11646</v>
      </c>
    </row>
    <row r="759" spans="1:39" x14ac:dyDescent="0.25">
      <c r="A759" t="s">
        <v>34</v>
      </c>
      <c r="B759">
        <v>6050</v>
      </c>
      <c r="C759" t="s">
        <v>1290</v>
      </c>
      <c r="D759">
        <v>4743</v>
      </c>
      <c r="E759">
        <v>45792</v>
      </c>
      <c r="G759" t="s">
        <v>1237</v>
      </c>
      <c r="K759">
        <v>0</v>
      </c>
      <c r="AE759" t="s">
        <v>234</v>
      </c>
      <c r="AF759">
        <v>0</v>
      </c>
      <c r="AG759">
        <v>0</v>
      </c>
      <c r="AH759">
        <v>0</v>
      </c>
      <c r="AI759" t="s">
        <v>11634</v>
      </c>
      <c r="AL759" s="94">
        <v>474.3</v>
      </c>
      <c r="AM759" t="s">
        <v>11646</v>
      </c>
    </row>
    <row r="760" spans="1:39" x14ac:dyDescent="0.25">
      <c r="A760" t="s">
        <v>34</v>
      </c>
      <c r="B760">
        <v>6051</v>
      </c>
      <c r="C760" t="s">
        <v>1291</v>
      </c>
      <c r="D760">
        <v>1709</v>
      </c>
      <c r="E760">
        <v>45792</v>
      </c>
      <c r="G760" t="s">
        <v>1237</v>
      </c>
      <c r="K760">
        <v>0</v>
      </c>
      <c r="AE760" t="s">
        <v>234</v>
      </c>
      <c r="AF760">
        <v>0</v>
      </c>
      <c r="AG760">
        <v>0</v>
      </c>
      <c r="AH760">
        <v>0</v>
      </c>
      <c r="AI760" t="s">
        <v>11634</v>
      </c>
      <c r="AL760" s="94">
        <v>170.9</v>
      </c>
      <c r="AM760" t="s">
        <v>11646</v>
      </c>
    </row>
    <row r="761" spans="1:39" x14ac:dyDescent="0.25">
      <c r="A761" t="s">
        <v>34</v>
      </c>
      <c r="B761">
        <v>6052</v>
      </c>
      <c r="C761" t="s">
        <v>1292</v>
      </c>
      <c r="D761">
        <v>4592</v>
      </c>
      <c r="E761">
        <v>45792</v>
      </c>
      <c r="G761" t="s">
        <v>1237</v>
      </c>
      <c r="K761">
        <v>0</v>
      </c>
      <c r="AE761" t="s">
        <v>234</v>
      </c>
      <c r="AF761">
        <v>0</v>
      </c>
      <c r="AG761">
        <v>0</v>
      </c>
      <c r="AH761">
        <v>0</v>
      </c>
      <c r="AI761" t="s">
        <v>11634</v>
      </c>
      <c r="AL761" s="94">
        <v>459.2</v>
      </c>
      <c r="AM761" t="s">
        <v>11646</v>
      </c>
    </row>
    <row r="762" spans="1:39" x14ac:dyDescent="0.25">
      <c r="A762" t="s">
        <v>34</v>
      </c>
      <c r="B762">
        <v>6053</v>
      </c>
      <c r="C762" t="s">
        <v>1293</v>
      </c>
      <c r="D762">
        <v>660</v>
      </c>
      <c r="E762">
        <v>45792</v>
      </c>
      <c r="F762" t="s">
        <v>1294</v>
      </c>
      <c r="G762" t="s">
        <v>1237</v>
      </c>
      <c r="K762">
        <v>0</v>
      </c>
      <c r="AE762" t="s">
        <v>234</v>
      </c>
      <c r="AF762">
        <v>0</v>
      </c>
      <c r="AG762">
        <v>0</v>
      </c>
      <c r="AH762">
        <v>0</v>
      </c>
      <c r="AI762" t="s">
        <v>11634</v>
      </c>
      <c r="AL762" s="94">
        <v>66</v>
      </c>
      <c r="AM762" t="s">
        <v>11646</v>
      </c>
    </row>
    <row r="763" spans="1:39" x14ac:dyDescent="0.25">
      <c r="A763" t="s">
        <v>34</v>
      </c>
      <c r="B763">
        <v>6054</v>
      </c>
      <c r="C763" t="s">
        <v>1295</v>
      </c>
      <c r="D763">
        <v>6567</v>
      </c>
      <c r="E763">
        <v>45792</v>
      </c>
      <c r="G763" t="s">
        <v>1237</v>
      </c>
      <c r="K763">
        <v>0</v>
      </c>
      <c r="AE763" t="s">
        <v>234</v>
      </c>
      <c r="AF763">
        <v>0</v>
      </c>
      <c r="AG763">
        <v>0</v>
      </c>
      <c r="AH763">
        <v>0</v>
      </c>
      <c r="AI763" t="s">
        <v>11634</v>
      </c>
      <c r="AL763" s="94">
        <v>656.7</v>
      </c>
      <c r="AM763" t="s">
        <v>11646</v>
      </c>
    </row>
    <row r="764" spans="1:39" x14ac:dyDescent="0.25">
      <c r="A764" t="s">
        <v>34</v>
      </c>
      <c r="B764">
        <v>6055</v>
      </c>
      <c r="C764" t="s">
        <v>1296</v>
      </c>
      <c r="D764">
        <v>2158</v>
      </c>
      <c r="E764">
        <v>45792</v>
      </c>
      <c r="G764" t="s">
        <v>1237</v>
      </c>
      <c r="K764">
        <v>0</v>
      </c>
      <c r="AE764" t="s">
        <v>234</v>
      </c>
      <c r="AF764">
        <v>0</v>
      </c>
      <c r="AG764">
        <v>0</v>
      </c>
      <c r="AH764">
        <v>0</v>
      </c>
      <c r="AI764" t="s">
        <v>11634</v>
      </c>
      <c r="AL764" s="94">
        <v>215.8</v>
      </c>
      <c r="AM764" t="s">
        <v>11646</v>
      </c>
    </row>
    <row r="765" spans="1:39" x14ac:dyDescent="0.25">
      <c r="A765" t="s">
        <v>34</v>
      </c>
      <c r="B765">
        <v>6056</v>
      </c>
      <c r="C765" t="s">
        <v>1297</v>
      </c>
      <c r="D765">
        <v>475</v>
      </c>
      <c r="E765">
        <v>45792</v>
      </c>
      <c r="G765" t="s">
        <v>1237</v>
      </c>
      <c r="K765">
        <v>0</v>
      </c>
      <c r="AE765" t="s">
        <v>234</v>
      </c>
      <c r="AF765">
        <v>0</v>
      </c>
      <c r="AG765">
        <v>0</v>
      </c>
      <c r="AH765">
        <v>0</v>
      </c>
      <c r="AI765" t="s">
        <v>11634</v>
      </c>
      <c r="AL765" s="94">
        <v>47.5</v>
      </c>
      <c r="AM765" t="s">
        <v>11646</v>
      </c>
    </row>
    <row r="766" spans="1:39" x14ac:dyDescent="0.25">
      <c r="A766" t="s">
        <v>34</v>
      </c>
      <c r="B766">
        <v>6057</v>
      </c>
      <c r="C766" t="s">
        <v>1298</v>
      </c>
      <c r="D766">
        <v>530</v>
      </c>
      <c r="E766">
        <v>45792</v>
      </c>
      <c r="G766" t="s">
        <v>1237</v>
      </c>
      <c r="K766">
        <v>0</v>
      </c>
      <c r="AE766" t="s">
        <v>234</v>
      </c>
      <c r="AF766">
        <v>0</v>
      </c>
      <c r="AG766">
        <v>0</v>
      </c>
      <c r="AH766">
        <v>0</v>
      </c>
      <c r="AI766" t="s">
        <v>11634</v>
      </c>
      <c r="AL766" s="94">
        <v>53</v>
      </c>
      <c r="AM766" t="s">
        <v>11646</v>
      </c>
    </row>
    <row r="767" spans="1:39" x14ac:dyDescent="0.25">
      <c r="A767" t="s">
        <v>34</v>
      </c>
      <c r="B767">
        <v>6058</v>
      </c>
      <c r="C767" t="s">
        <v>1299</v>
      </c>
      <c r="D767">
        <v>2292</v>
      </c>
      <c r="E767">
        <v>45792</v>
      </c>
      <c r="G767" t="s">
        <v>1237</v>
      </c>
      <c r="K767">
        <v>0</v>
      </c>
      <c r="AE767" t="s">
        <v>234</v>
      </c>
      <c r="AF767">
        <v>0</v>
      </c>
      <c r="AG767">
        <v>0</v>
      </c>
      <c r="AH767">
        <v>0</v>
      </c>
      <c r="AI767" t="s">
        <v>11634</v>
      </c>
      <c r="AL767" s="94">
        <v>229.2</v>
      </c>
      <c r="AM767" t="s">
        <v>11646</v>
      </c>
    </row>
    <row r="768" spans="1:39" x14ac:dyDescent="0.25">
      <c r="A768" t="s">
        <v>34</v>
      </c>
      <c r="B768">
        <v>6059</v>
      </c>
      <c r="C768" t="s">
        <v>1300</v>
      </c>
      <c r="D768">
        <v>1900</v>
      </c>
      <c r="E768">
        <v>45792</v>
      </c>
      <c r="G768" t="s">
        <v>1237</v>
      </c>
      <c r="K768">
        <v>0</v>
      </c>
      <c r="AE768" t="s">
        <v>234</v>
      </c>
      <c r="AF768">
        <v>0</v>
      </c>
      <c r="AG768">
        <v>0</v>
      </c>
      <c r="AH768">
        <v>0</v>
      </c>
      <c r="AI768" t="s">
        <v>11634</v>
      </c>
      <c r="AL768" s="94">
        <v>190</v>
      </c>
      <c r="AM768" t="s">
        <v>11646</v>
      </c>
    </row>
    <row r="769" spans="1:39" x14ac:dyDescent="0.25">
      <c r="A769" t="s">
        <v>34</v>
      </c>
      <c r="B769">
        <v>6903</v>
      </c>
      <c r="C769" t="s">
        <v>1301</v>
      </c>
      <c r="D769">
        <v>2437</v>
      </c>
      <c r="E769">
        <v>45792</v>
      </c>
      <c r="G769" t="s">
        <v>1237</v>
      </c>
      <c r="K769">
        <v>0</v>
      </c>
      <c r="AE769" t="s">
        <v>234</v>
      </c>
      <c r="AF769">
        <v>0</v>
      </c>
      <c r="AG769">
        <v>0</v>
      </c>
      <c r="AH769">
        <v>0</v>
      </c>
      <c r="AI769" t="s">
        <v>11634</v>
      </c>
      <c r="AL769" s="94">
        <v>243.7</v>
      </c>
      <c r="AM769" t="s">
        <v>11646</v>
      </c>
    </row>
    <row r="770" spans="1:39" x14ac:dyDescent="0.25">
      <c r="A770" t="s">
        <v>34</v>
      </c>
      <c r="B770">
        <v>6060</v>
      </c>
      <c r="C770" t="s">
        <v>1302</v>
      </c>
      <c r="D770">
        <v>6649</v>
      </c>
      <c r="E770">
        <v>45792</v>
      </c>
      <c r="G770" t="s">
        <v>1237</v>
      </c>
      <c r="K770">
        <v>0</v>
      </c>
      <c r="AE770" t="s">
        <v>234</v>
      </c>
      <c r="AF770">
        <v>0</v>
      </c>
      <c r="AG770">
        <v>0</v>
      </c>
      <c r="AH770">
        <v>0</v>
      </c>
      <c r="AI770" t="s">
        <v>11634</v>
      </c>
      <c r="AL770" s="94">
        <v>664.9</v>
      </c>
      <c r="AM770" t="s">
        <v>11646</v>
      </c>
    </row>
    <row r="771" spans="1:39" x14ac:dyDescent="0.25">
      <c r="A771" t="s">
        <v>34</v>
      </c>
      <c r="B771">
        <v>6061</v>
      </c>
      <c r="C771" t="s">
        <v>1303</v>
      </c>
      <c r="D771">
        <v>1214</v>
      </c>
      <c r="E771">
        <v>45795</v>
      </c>
      <c r="G771" t="s">
        <v>1237</v>
      </c>
      <c r="K771">
        <v>0</v>
      </c>
      <c r="AE771" t="s">
        <v>234</v>
      </c>
      <c r="AF771">
        <v>0</v>
      </c>
      <c r="AG771">
        <v>0</v>
      </c>
      <c r="AH771">
        <v>0</v>
      </c>
      <c r="AI771" t="s">
        <v>11634</v>
      </c>
      <c r="AL771" s="94">
        <v>121.4</v>
      </c>
      <c r="AM771" t="s">
        <v>11646</v>
      </c>
    </row>
    <row r="772" spans="1:39" x14ac:dyDescent="0.25">
      <c r="A772" t="s">
        <v>34</v>
      </c>
      <c r="B772">
        <v>6062</v>
      </c>
      <c r="C772" t="s">
        <v>1304</v>
      </c>
      <c r="D772">
        <v>562</v>
      </c>
      <c r="E772">
        <v>45795</v>
      </c>
      <c r="G772" t="s">
        <v>1237</v>
      </c>
      <c r="K772">
        <v>0</v>
      </c>
      <c r="AE772" t="s">
        <v>234</v>
      </c>
      <c r="AF772">
        <v>0</v>
      </c>
      <c r="AG772">
        <v>0</v>
      </c>
      <c r="AH772">
        <v>0</v>
      </c>
      <c r="AI772" t="s">
        <v>11634</v>
      </c>
      <c r="AL772" s="94">
        <v>56.2</v>
      </c>
      <c r="AM772" t="s">
        <v>11646</v>
      </c>
    </row>
    <row r="773" spans="1:39" x14ac:dyDescent="0.25">
      <c r="A773" t="s">
        <v>34</v>
      </c>
      <c r="B773">
        <v>6063</v>
      </c>
      <c r="C773" t="s">
        <v>1305</v>
      </c>
      <c r="D773">
        <v>3399</v>
      </c>
      <c r="E773">
        <v>45795</v>
      </c>
      <c r="G773" t="s">
        <v>1237</v>
      </c>
      <c r="K773">
        <v>0</v>
      </c>
      <c r="AE773" t="s">
        <v>234</v>
      </c>
      <c r="AF773">
        <v>0</v>
      </c>
      <c r="AG773">
        <v>0</v>
      </c>
      <c r="AH773">
        <v>0</v>
      </c>
      <c r="AI773" t="s">
        <v>11634</v>
      </c>
      <c r="AL773" s="94">
        <v>339.9</v>
      </c>
      <c r="AM773" t="s">
        <v>11646</v>
      </c>
    </row>
    <row r="774" spans="1:39" x14ac:dyDescent="0.25">
      <c r="A774" t="s">
        <v>34</v>
      </c>
      <c r="B774">
        <v>6064</v>
      </c>
      <c r="C774" t="s">
        <v>1306</v>
      </c>
      <c r="D774">
        <v>887</v>
      </c>
      <c r="E774">
        <v>45795</v>
      </c>
      <c r="G774" t="s">
        <v>1237</v>
      </c>
      <c r="K774">
        <v>0</v>
      </c>
      <c r="AE774" t="s">
        <v>234</v>
      </c>
      <c r="AF774">
        <v>0</v>
      </c>
      <c r="AG774">
        <v>0</v>
      </c>
      <c r="AH774">
        <v>0</v>
      </c>
      <c r="AI774" t="s">
        <v>11634</v>
      </c>
      <c r="AL774" s="94">
        <v>88.7</v>
      </c>
      <c r="AM774" t="s">
        <v>11646</v>
      </c>
    </row>
    <row r="775" spans="1:39" x14ac:dyDescent="0.25">
      <c r="A775" t="s">
        <v>34</v>
      </c>
      <c r="B775">
        <v>6065</v>
      </c>
      <c r="C775" t="s">
        <v>1307</v>
      </c>
      <c r="D775">
        <v>339</v>
      </c>
      <c r="E775">
        <v>45795</v>
      </c>
      <c r="G775" t="s">
        <v>1237</v>
      </c>
      <c r="K775">
        <v>0</v>
      </c>
      <c r="AE775" t="s">
        <v>234</v>
      </c>
      <c r="AF775">
        <v>0</v>
      </c>
      <c r="AG775">
        <v>0</v>
      </c>
      <c r="AH775">
        <v>0</v>
      </c>
      <c r="AI775" t="s">
        <v>11634</v>
      </c>
      <c r="AL775" s="94">
        <v>33.9</v>
      </c>
      <c r="AM775" t="s">
        <v>11646</v>
      </c>
    </row>
    <row r="776" spans="1:39" x14ac:dyDescent="0.25">
      <c r="A776" t="s">
        <v>34</v>
      </c>
      <c r="B776">
        <v>6066</v>
      </c>
      <c r="C776" t="s">
        <v>1308</v>
      </c>
      <c r="D776">
        <v>1856</v>
      </c>
      <c r="E776">
        <v>45795</v>
      </c>
      <c r="G776" t="s">
        <v>1237</v>
      </c>
      <c r="H776">
        <v>45797</v>
      </c>
      <c r="K776">
        <v>0</v>
      </c>
      <c r="L776" t="s">
        <v>1309</v>
      </c>
      <c r="M776">
        <v>0</v>
      </c>
      <c r="N776" t="s">
        <v>25</v>
      </c>
      <c r="P776" t="s">
        <v>25</v>
      </c>
      <c r="Q776">
        <v>0</v>
      </c>
      <c r="T776">
        <v>8</v>
      </c>
      <c r="W776">
        <v>2</v>
      </c>
      <c r="X776" t="s">
        <v>1310</v>
      </c>
      <c r="Y776" t="s">
        <v>26</v>
      </c>
      <c r="Z776" t="s">
        <v>26</v>
      </c>
      <c r="AE776" t="s">
        <v>234</v>
      </c>
      <c r="AF776">
        <v>0</v>
      </c>
      <c r="AG776">
        <v>0</v>
      </c>
      <c r="AH776">
        <v>10</v>
      </c>
      <c r="AI776" t="s">
        <v>11632</v>
      </c>
      <c r="AL776" s="94">
        <v>185.6</v>
      </c>
      <c r="AM776" t="s">
        <v>11646</v>
      </c>
    </row>
    <row r="777" spans="1:39" x14ac:dyDescent="0.25">
      <c r="A777" t="s">
        <v>34</v>
      </c>
      <c r="B777">
        <v>6067</v>
      </c>
      <c r="C777" t="s">
        <v>1311</v>
      </c>
      <c r="D777">
        <v>2202</v>
      </c>
      <c r="E777">
        <v>45795</v>
      </c>
      <c r="G777" t="s">
        <v>1237</v>
      </c>
      <c r="K777">
        <v>0</v>
      </c>
      <c r="AE777" t="s">
        <v>234</v>
      </c>
      <c r="AF777">
        <v>0</v>
      </c>
      <c r="AG777">
        <v>0</v>
      </c>
      <c r="AH777">
        <v>0</v>
      </c>
      <c r="AI777" t="s">
        <v>11634</v>
      </c>
      <c r="AL777" s="94">
        <v>220.2</v>
      </c>
      <c r="AM777" t="s">
        <v>11646</v>
      </c>
    </row>
    <row r="778" spans="1:39" x14ac:dyDescent="0.25">
      <c r="A778" t="s">
        <v>34</v>
      </c>
      <c r="B778">
        <v>6068</v>
      </c>
      <c r="C778" t="s">
        <v>1312</v>
      </c>
      <c r="D778">
        <v>480</v>
      </c>
      <c r="E778">
        <v>45795</v>
      </c>
      <c r="G778" t="s">
        <v>1237</v>
      </c>
      <c r="K778">
        <v>0</v>
      </c>
      <c r="AE778" t="s">
        <v>234</v>
      </c>
      <c r="AF778">
        <v>0</v>
      </c>
      <c r="AG778">
        <v>0</v>
      </c>
      <c r="AH778">
        <v>0</v>
      </c>
      <c r="AI778" t="s">
        <v>11634</v>
      </c>
      <c r="AL778" s="94">
        <v>48</v>
      </c>
      <c r="AM778" t="s">
        <v>11646</v>
      </c>
    </row>
    <row r="779" spans="1:39" x14ac:dyDescent="0.25">
      <c r="A779" t="s">
        <v>34</v>
      </c>
      <c r="B779">
        <v>6069</v>
      </c>
      <c r="C779" t="s">
        <v>1313</v>
      </c>
      <c r="D779">
        <v>3396</v>
      </c>
      <c r="E779">
        <v>45795</v>
      </c>
      <c r="G779" t="s">
        <v>1237</v>
      </c>
      <c r="K779">
        <v>0</v>
      </c>
      <c r="AE779" t="s">
        <v>234</v>
      </c>
      <c r="AF779">
        <v>0</v>
      </c>
      <c r="AG779">
        <v>0</v>
      </c>
      <c r="AH779">
        <v>0</v>
      </c>
      <c r="AI779" t="s">
        <v>11634</v>
      </c>
      <c r="AL779" s="94">
        <v>339.6</v>
      </c>
      <c r="AM779" t="s">
        <v>11646</v>
      </c>
    </row>
    <row r="780" spans="1:39" x14ac:dyDescent="0.25">
      <c r="A780" t="s">
        <v>34</v>
      </c>
      <c r="B780">
        <v>6070</v>
      </c>
      <c r="C780" t="s">
        <v>1314</v>
      </c>
      <c r="D780">
        <v>9112</v>
      </c>
      <c r="E780">
        <v>45795</v>
      </c>
      <c r="G780" t="s">
        <v>1237</v>
      </c>
      <c r="K780">
        <v>0</v>
      </c>
      <c r="AE780" t="s">
        <v>234</v>
      </c>
      <c r="AF780">
        <v>0</v>
      </c>
      <c r="AG780">
        <v>0</v>
      </c>
      <c r="AH780">
        <v>0</v>
      </c>
      <c r="AI780" t="s">
        <v>11634</v>
      </c>
      <c r="AL780" s="94">
        <v>911.2</v>
      </c>
      <c r="AM780" t="s">
        <v>11646</v>
      </c>
    </row>
    <row r="781" spans="1:39" x14ac:dyDescent="0.25">
      <c r="A781" t="s">
        <v>34</v>
      </c>
      <c r="B781">
        <v>6071</v>
      </c>
      <c r="C781" t="s">
        <v>1315</v>
      </c>
      <c r="D781">
        <v>293</v>
      </c>
      <c r="E781">
        <v>45795</v>
      </c>
      <c r="G781" t="s">
        <v>1237</v>
      </c>
      <c r="K781">
        <v>0</v>
      </c>
      <c r="AE781" t="s">
        <v>234</v>
      </c>
      <c r="AF781">
        <v>0</v>
      </c>
      <c r="AG781">
        <v>0</v>
      </c>
      <c r="AH781">
        <v>0</v>
      </c>
      <c r="AI781" t="s">
        <v>11634</v>
      </c>
      <c r="AL781" s="94">
        <v>29.3</v>
      </c>
      <c r="AM781" t="s">
        <v>11646</v>
      </c>
    </row>
    <row r="782" spans="1:39" x14ac:dyDescent="0.25">
      <c r="A782" t="s">
        <v>34</v>
      </c>
      <c r="B782">
        <v>6073</v>
      </c>
      <c r="C782" t="s">
        <v>1316</v>
      </c>
      <c r="D782">
        <v>802</v>
      </c>
      <c r="E782">
        <v>45795</v>
      </c>
      <c r="G782" t="s">
        <v>1237</v>
      </c>
      <c r="K782">
        <v>0</v>
      </c>
      <c r="AE782" t="s">
        <v>234</v>
      </c>
      <c r="AF782">
        <v>0</v>
      </c>
      <c r="AG782">
        <v>0</v>
      </c>
      <c r="AH782">
        <v>0</v>
      </c>
      <c r="AI782" t="s">
        <v>11634</v>
      </c>
      <c r="AL782" s="94">
        <v>80.2</v>
      </c>
      <c r="AM782" t="s">
        <v>11646</v>
      </c>
    </row>
    <row r="783" spans="1:39" x14ac:dyDescent="0.25">
      <c r="A783" t="s">
        <v>34</v>
      </c>
      <c r="B783">
        <v>6074</v>
      </c>
      <c r="C783" t="s">
        <v>1317</v>
      </c>
      <c r="D783">
        <v>5645</v>
      </c>
      <c r="E783">
        <v>45795</v>
      </c>
      <c r="G783" t="s">
        <v>1237</v>
      </c>
      <c r="K783">
        <v>0</v>
      </c>
      <c r="AE783" t="s">
        <v>234</v>
      </c>
      <c r="AF783">
        <v>0</v>
      </c>
      <c r="AG783">
        <v>0</v>
      </c>
      <c r="AH783">
        <v>0</v>
      </c>
      <c r="AI783" t="s">
        <v>11634</v>
      </c>
      <c r="AL783" s="94">
        <v>564.5</v>
      </c>
      <c r="AM783" t="s">
        <v>11646</v>
      </c>
    </row>
    <row r="784" spans="1:39" x14ac:dyDescent="0.25">
      <c r="A784" t="s">
        <v>34</v>
      </c>
      <c r="B784">
        <v>6072</v>
      </c>
      <c r="C784" t="s">
        <v>1318</v>
      </c>
      <c r="D784">
        <v>2734</v>
      </c>
      <c r="E784">
        <v>45795</v>
      </c>
      <c r="G784" t="s">
        <v>1237</v>
      </c>
      <c r="K784">
        <v>0</v>
      </c>
      <c r="AE784" t="s">
        <v>234</v>
      </c>
      <c r="AF784">
        <v>0</v>
      </c>
      <c r="AG784">
        <v>0</v>
      </c>
      <c r="AH784">
        <v>0</v>
      </c>
      <c r="AI784" t="s">
        <v>11634</v>
      </c>
      <c r="AL784" s="94">
        <v>273.39999999999998</v>
      </c>
      <c r="AM784" t="s">
        <v>11646</v>
      </c>
    </row>
    <row r="785" spans="1:39" x14ac:dyDescent="0.25">
      <c r="A785" t="s">
        <v>34</v>
      </c>
      <c r="B785">
        <v>6075</v>
      </c>
      <c r="C785" t="s">
        <v>1319</v>
      </c>
      <c r="D785">
        <v>498</v>
      </c>
      <c r="E785">
        <v>45795</v>
      </c>
      <c r="G785" t="s">
        <v>1237</v>
      </c>
      <c r="K785">
        <v>0</v>
      </c>
      <c r="AE785" t="s">
        <v>234</v>
      </c>
      <c r="AF785">
        <v>0</v>
      </c>
      <c r="AG785">
        <v>0</v>
      </c>
      <c r="AH785">
        <v>0</v>
      </c>
      <c r="AI785" t="s">
        <v>11634</v>
      </c>
      <c r="AL785" s="94">
        <v>49.8</v>
      </c>
      <c r="AM785" t="s">
        <v>11646</v>
      </c>
    </row>
    <row r="786" spans="1:39" x14ac:dyDescent="0.25">
      <c r="A786" t="s">
        <v>34</v>
      </c>
      <c r="B786">
        <v>6076</v>
      </c>
      <c r="C786" t="s">
        <v>1320</v>
      </c>
      <c r="D786">
        <v>929</v>
      </c>
      <c r="E786">
        <v>45795</v>
      </c>
      <c r="G786" t="s">
        <v>1237</v>
      </c>
      <c r="K786">
        <v>0</v>
      </c>
      <c r="AE786" t="s">
        <v>234</v>
      </c>
      <c r="AF786">
        <v>0</v>
      </c>
      <c r="AG786">
        <v>0</v>
      </c>
      <c r="AH786">
        <v>0</v>
      </c>
      <c r="AI786" t="s">
        <v>11634</v>
      </c>
      <c r="AL786" s="94">
        <v>92.9</v>
      </c>
      <c r="AM786" t="s">
        <v>11646</v>
      </c>
    </row>
    <row r="787" spans="1:39" x14ac:dyDescent="0.25">
      <c r="A787" t="s">
        <v>34</v>
      </c>
      <c r="B787">
        <v>6077</v>
      </c>
      <c r="C787" t="s">
        <v>1321</v>
      </c>
      <c r="D787">
        <v>346</v>
      </c>
      <c r="E787">
        <v>45795</v>
      </c>
      <c r="G787" t="s">
        <v>1237</v>
      </c>
      <c r="K787">
        <v>0</v>
      </c>
      <c r="AE787" t="s">
        <v>234</v>
      </c>
      <c r="AF787">
        <v>0</v>
      </c>
      <c r="AG787">
        <v>0</v>
      </c>
      <c r="AH787">
        <v>0</v>
      </c>
      <c r="AI787" t="s">
        <v>11634</v>
      </c>
      <c r="AL787" s="94">
        <v>34.6</v>
      </c>
      <c r="AM787" t="s">
        <v>11646</v>
      </c>
    </row>
    <row r="788" spans="1:39" x14ac:dyDescent="0.25">
      <c r="A788" t="s">
        <v>34</v>
      </c>
      <c r="B788">
        <v>6078</v>
      </c>
      <c r="C788" t="s">
        <v>1322</v>
      </c>
      <c r="D788">
        <v>518</v>
      </c>
      <c r="E788">
        <v>45795</v>
      </c>
      <c r="G788" t="s">
        <v>1237</v>
      </c>
      <c r="K788">
        <v>0</v>
      </c>
      <c r="AE788" t="s">
        <v>234</v>
      </c>
      <c r="AF788">
        <v>0</v>
      </c>
      <c r="AG788">
        <v>0</v>
      </c>
      <c r="AH788">
        <v>0</v>
      </c>
      <c r="AI788" t="s">
        <v>11634</v>
      </c>
      <c r="AL788" s="94">
        <v>51.8</v>
      </c>
      <c r="AM788" t="s">
        <v>11646</v>
      </c>
    </row>
    <row r="789" spans="1:39" x14ac:dyDescent="0.25">
      <c r="A789" t="s">
        <v>34</v>
      </c>
      <c r="B789">
        <v>6079</v>
      </c>
      <c r="C789" t="s">
        <v>1323</v>
      </c>
      <c r="D789">
        <v>737</v>
      </c>
      <c r="E789">
        <v>45795</v>
      </c>
      <c r="G789" t="s">
        <v>1237</v>
      </c>
      <c r="K789">
        <v>0</v>
      </c>
      <c r="AE789" t="s">
        <v>234</v>
      </c>
      <c r="AF789">
        <v>0</v>
      </c>
      <c r="AG789">
        <v>0</v>
      </c>
      <c r="AH789">
        <v>0</v>
      </c>
      <c r="AI789" t="s">
        <v>11634</v>
      </c>
      <c r="AL789" s="94">
        <v>73.7</v>
      </c>
      <c r="AM789" t="s">
        <v>11646</v>
      </c>
    </row>
    <row r="790" spans="1:39" x14ac:dyDescent="0.25">
      <c r="A790" t="s">
        <v>34</v>
      </c>
      <c r="B790">
        <v>6080</v>
      </c>
      <c r="C790" t="s">
        <v>1324</v>
      </c>
      <c r="D790">
        <v>2237</v>
      </c>
      <c r="E790">
        <v>45795</v>
      </c>
      <c r="G790" t="s">
        <v>1237</v>
      </c>
      <c r="K790">
        <v>0</v>
      </c>
      <c r="AE790" t="s">
        <v>234</v>
      </c>
      <c r="AF790">
        <v>0</v>
      </c>
      <c r="AG790">
        <v>0</v>
      </c>
      <c r="AH790">
        <v>0</v>
      </c>
      <c r="AI790" t="s">
        <v>11634</v>
      </c>
      <c r="AL790" s="94">
        <v>223.7</v>
      </c>
      <c r="AM790" t="s">
        <v>11646</v>
      </c>
    </row>
    <row r="791" spans="1:39" x14ac:dyDescent="0.25">
      <c r="A791" t="s">
        <v>34</v>
      </c>
      <c r="B791">
        <v>6081</v>
      </c>
      <c r="C791" t="s">
        <v>1325</v>
      </c>
      <c r="D791">
        <v>1166</v>
      </c>
      <c r="E791">
        <v>45795</v>
      </c>
      <c r="G791" t="s">
        <v>1237</v>
      </c>
      <c r="K791">
        <v>0</v>
      </c>
      <c r="AE791" t="s">
        <v>234</v>
      </c>
      <c r="AF791">
        <v>0</v>
      </c>
      <c r="AG791">
        <v>0</v>
      </c>
      <c r="AH791">
        <v>0</v>
      </c>
      <c r="AI791" t="s">
        <v>11634</v>
      </c>
      <c r="AL791" s="94">
        <v>116.6</v>
      </c>
      <c r="AM791" t="s">
        <v>11646</v>
      </c>
    </row>
    <row r="792" spans="1:39" x14ac:dyDescent="0.25">
      <c r="A792" t="s">
        <v>34</v>
      </c>
      <c r="B792">
        <v>6082</v>
      </c>
      <c r="C792" t="s">
        <v>1326</v>
      </c>
      <c r="D792">
        <v>491</v>
      </c>
      <c r="E792">
        <v>45795</v>
      </c>
      <c r="G792" t="s">
        <v>1237</v>
      </c>
      <c r="K792">
        <v>0</v>
      </c>
      <c r="AE792" t="s">
        <v>234</v>
      </c>
      <c r="AF792">
        <v>0</v>
      </c>
      <c r="AG792">
        <v>0</v>
      </c>
      <c r="AH792">
        <v>0</v>
      </c>
      <c r="AI792" t="s">
        <v>11634</v>
      </c>
      <c r="AL792" s="94">
        <v>49.1</v>
      </c>
      <c r="AM792" t="s">
        <v>11646</v>
      </c>
    </row>
    <row r="793" spans="1:39" x14ac:dyDescent="0.25">
      <c r="A793" t="s">
        <v>34</v>
      </c>
      <c r="B793">
        <v>6083</v>
      </c>
      <c r="C793" t="s">
        <v>1327</v>
      </c>
      <c r="D793">
        <v>59857</v>
      </c>
      <c r="E793">
        <v>45795</v>
      </c>
      <c r="G793" t="s">
        <v>1237</v>
      </c>
      <c r="K793">
        <v>0</v>
      </c>
      <c r="AE793" t="s">
        <v>234</v>
      </c>
      <c r="AF793">
        <v>0</v>
      </c>
      <c r="AG793">
        <v>0</v>
      </c>
      <c r="AH793">
        <v>0</v>
      </c>
      <c r="AI793" t="s">
        <v>11634</v>
      </c>
      <c r="AL793" s="94">
        <v>5985.7</v>
      </c>
      <c r="AM793" t="s">
        <v>11646</v>
      </c>
    </row>
    <row r="794" spans="1:39" x14ac:dyDescent="0.25">
      <c r="A794" t="s">
        <v>34</v>
      </c>
      <c r="B794">
        <v>6084</v>
      </c>
      <c r="C794" t="s">
        <v>1328</v>
      </c>
      <c r="D794">
        <v>1246</v>
      </c>
      <c r="E794">
        <v>45795</v>
      </c>
      <c r="F794" t="s">
        <v>1270</v>
      </c>
      <c r="G794" t="s">
        <v>1237</v>
      </c>
      <c r="K794">
        <v>0</v>
      </c>
      <c r="AE794" t="s">
        <v>234</v>
      </c>
      <c r="AF794">
        <v>0</v>
      </c>
      <c r="AG794">
        <v>0</v>
      </c>
      <c r="AH794">
        <v>0</v>
      </c>
      <c r="AI794" t="s">
        <v>11634</v>
      </c>
      <c r="AL794" s="94">
        <v>124.6</v>
      </c>
      <c r="AM794" t="s">
        <v>11646</v>
      </c>
    </row>
    <row r="795" spans="1:39" x14ac:dyDescent="0.25">
      <c r="A795" t="s">
        <v>34</v>
      </c>
      <c r="B795">
        <v>6085</v>
      </c>
      <c r="C795" t="s">
        <v>1329</v>
      </c>
      <c r="D795">
        <v>4230</v>
      </c>
      <c r="E795">
        <v>45795</v>
      </c>
      <c r="F795" t="s">
        <v>1330</v>
      </c>
      <c r="G795" t="s">
        <v>1237</v>
      </c>
      <c r="K795">
        <v>0</v>
      </c>
      <c r="AE795" t="s">
        <v>234</v>
      </c>
      <c r="AF795">
        <v>0</v>
      </c>
      <c r="AG795">
        <v>0</v>
      </c>
      <c r="AH795">
        <v>0</v>
      </c>
      <c r="AI795" t="s">
        <v>11634</v>
      </c>
      <c r="AL795" s="94">
        <v>423</v>
      </c>
      <c r="AM795" t="s">
        <v>11646</v>
      </c>
    </row>
    <row r="796" spans="1:39" x14ac:dyDescent="0.25">
      <c r="A796" t="s">
        <v>34</v>
      </c>
      <c r="B796">
        <v>6086</v>
      </c>
      <c r="C796" t="s">
        <v>1331</v>
      </c>
      <c r="D796">
        <v>1267</v>
      </c>
      <c r="E796">
        <v>45795</v>
      </c>
      <c r="G796" t="s">
        <v>1237</v>
      </c>
      <c r="K796">
        <v>0</v>
      </c>
      <c r="AE796" t="s">
        <v>234</v>
      </c>
      <c r="AF796">
        <v>0</v>
      </c>
      <c r="AG796">
        <v>0</v>
      </c>
      <c r="AH796">
        <v>0</v>
      </c>
      <c r="AI796" t="s">
        <v>11634</v>
      </c>
      <c r="AL796" s="94">
        <v>126.7</v>
      </c>
      <c r="AM796" t="s">
        <v>11646</v>
      </c>
    </row>
    <row r="797" spans="1:39" x14ac:dyDescent="0.25">
      <c r="A797" t="s">
        <v>34</v>
      </c>
      <c r="B797">
        <v>6087</v>
      </c>
      <c r="C797" t="s">
        <v>1332</v>
      </c>
      <c r="D797">
        <v>2199</v>
      </c>
      <c r="E797">
        <v>45795</v>
      </c>
      <c r="G797" t="s">
        <v>1237</v>
      </c>
      <c r="K797">
        <v>0</v>
      </c>
      <c r="AE797" t="s">
        <v>234</v>
      </c>
      <c r="AF797">
        <v>0</v>
      </c>
      <c r="AG797">
        <v>0</v>
      </c>
      <c r="AH797">
        <v>0</v>
      </c>
      <c r="AI797" t="s">
        <v>11634</v>
      </c>
      <c r="AL797" s="94">
        <v>219.9</v>
      </c>
      <c r="AM797" t="s">
        <v>11646</v>
      </c>
    </row>
    <row r="798" spans="1:39" x14ac:dyDescent="0.25">
      <c r="A798" t="s">
        <v>34</v>
      </c>
      <c r="B798">
        <v>6088</v>
      </c>
      <c r="C798" t="s">
        <v>1333</v>
      </c>
      <c r="D798">
        <v>15232</v>
      </c>
      <c r="E798">
        <v>45795</v>
      </c>
      <c r="G798" t="s">
        <v>1237</v>
      </c>
      <c r="K798">
        <v>0</v>
      </c>
      <c r="AE798" t="s">
        <v>234</v>
      </c>
      <c r="AF798">
        <v>0</v>
      </c>
      <c r="AG798">
        <v>0</v>
      </c>
      <c r="AH798">
        <v>0</v>
      </c>
      <c r="AI798" t="s">
        <v>11634</v>
      </c>
      <c r="AL798" s="94">
        <v>1523.2</v>
      </c>
      <c r="AM798" t="s">
        <v>11646</v>
      </c>
    </row>
    <row r="799" spans="1:39" x14ac:dyDescent="0.25">
      <c r="A799" t="s">
        <v>34</v>
      </c>
      <c r="B799">
        <v>6089</v>
      </c>
      <c r="C799" t="s">
        <v>1334</v>
      </c>
      <c r="D799">
        <v>704</v>
      </c>
      <c r="E799">
        <v>45795</v>
      </c>
      <c r="G799" t="s">
        <v>1237</v>
      </c>
      <c r="K799">
        <v>0</v>
      </c>
      <c r="AE799" t="s">
        <v>234</v>
      </c>
      <c r="AF799">
        <v>0</v>
      </c>
      <c r="AG799">
        <v>0</v>
      </c>
      <c r="AH799">
        <v>0</v>
      </c>
      <c r="AI799" t="s">
        <v>11634</v>
      </c>
      <c r="AL799" s="94">
        <v>70.400000000000006</v>
      </c>
      <c r="AM799" t="s">
        <v>11646</v>
      </c>
    </row>
    <row r="800" spans="1:39" x14ac:dyDescent="0.25">
      <c r="A800" t="s">
        <v>34</v>
      </c>
      <c r="B800">
        <v>6090</v>
      </c>
      <c r="C800" t="s">
        <v>1335</v>
      </c>
      <c r="D800">
        <v>914</v>
      </c>
      <c r="E800">
        <v>45795</v>
      </c>
      <c r="G800" t="s">
        <v>1237</v>
      </c>
      <c r="K800">
        <v>0</v>
      </c>
      <c r="AE800" t="s">
        <v>234</v>
      </c>
      <c r="AF800">
        <v>0</v>
      </c>
      <c r="AG800">
        <v>0</v>
      </c>
      <c r="AH800">
        <v>0</v>
      </c>
      <c r="AI800" t="s">
        <v>11634</v>
      </c>
      <c r="AL800" s="94">
        <v>91.4</v>
      </c>
      <c r="AM800" t="s">
        <v>11646</v>
      </c>
    </row>
    <row r="801" spans="1:39" x14ac:dyDescent="0.25">
      <c r="A801" t="s">
        <v>34</v>
      </c>
      <c r="B801">
        <v>6091</v>
      </c>
      <c r="C801" t="s">
        <v>1336</v>
      </c>
      <c r="D801">
        <v>4345</v>
      </c>
      <c r="E801">
        <v>45795</v>
      </c>
      <c r="G801" t="s">
        <v>1237</v>
      </c>
      <c r="K801">
        <v>0</v>
      </c>
      <c r="AE801" t="s">
        <v>234</v>
      </c>
      <c r="AF801">
        <v>0</v>
      </c>
      <c r="AG801">
        <v>0</v>
      </c>
      <c r="AH801">
        <v>0</v>
      </c>
      <c r="AI801" t="s">
        <v>11634</v>
      </c>
      <c r="AL801" s="94">
        <v>434.5</v>
      </c>
      <c r="AM801" t="s">
        <v>11646</v>
      </c>
    </row>
    <row r="802" spans="1:39" x14ac:dyDescent="0.25">
      <c r="A802" t="s">
        <v>34</v>
      </c>
      <c r="B802">
        <v>6092</v>
      </c>
      <c r="C802" t="s">
        <v>1337</v>
      </c>
      <c r="D802">
        <v>640</v>
      </c>
      <c r="E802">
        <v>45795</v>
      </c>
      <c r="G802" t="s">
        <v>1237</v>
      </c>
      <c r="K802">
        <v>0</v>
      </c>
      <c r="AE802" t="s">
        <v>234</v>
      </c>
      <c r="AF802">
        <v>0</v>
      </c>
      <c r="AG802">
        <v>0</v>
      </c>
      <c r="AH802">
        <v>0</v>
      </c>
      <c r="AI802" t="s">
        <v>11634</v>
      </c>
      <c r="AL802" s="94">
        <v>64</v>
      </c>
      <c r="AM802" t="s">
        <v>11646</v>
      </c>
    </row>
    <row r="803" spans="1:39" x14ac:dyDescent="0.25">
      <c r="A803" t="s">
        <v>34</v>
      </c>
      <c r="B803">
        <v>6093</v>
      </c>
      <c r="C803" t="s">
        <v>1338</v>
      </c>
      <c r="D803">
        <v>4936</v>
      </c>
      <c r="E803">
        <v>45795</v>
      </c>
      <c r="G803" t="s">
        <v>1237</v>
      </c>
      <c r="K803">
        <v>0</v>
      </c>
      <c r="AE803" t="s">
        <v>234</v>
      </c>
      <c r="AF803">
        <v>0</v>
      </c>
      <c r="AG803">
        <v>0</v>
      </c>
      <c r="AH803">
        <v>0</v>
      </c>
      <c r="AI803" t="s">
        <v>11634</v>
      </c>
      <c r="AL803" s="94">
        <v>493.6</v>
      </c>
      <c r="AM803" t="s">
        <v>11646</v>
      </c>
    </row>
    <row r="804" spans="1:39" x14ac:dyDescent="0.25">
      <c r="A804" t="s">
        <v>34</v>
      </c>
      <c r="B804">
        <v>6094</v>
      </c>
      <c r="C804" t="s">
        <v>1339</v>
      </c>
      <c r="D804">
        <v>1679</v>
      </c>
      <c r="E804">
        <v>45795</v>
      </c>
      <c r="G804" t="s">
        <v>1237</v>
      </c>
      <c r="K804">
        <v>0</v>
      </c>
      <c r="AE804" t="s">
        <v>234</v>
      </c>
      <c r="AF804">
        <v>0</v>
      </c>
      <c r="AG804">
        <v>0</v>
      </c>
      <c r="AH804">
        <v>0</v>
      </c>
      <c r="AI804" t="s">
        <v>11634</v>
      </c>
      <c r="AL804" s="94">
        <v>167.9</v>
      </c>
      <c r="AM804" t="s">
        <v>11646</v>
      </c>
    </row>
    <row r="805" spans="1:39" x14ac:dyDescent="0.25">
      <c r="A805" t="s">
        <v>34</v>
      </c>
      <c r="B805">
        <v>6095</v>
      </c>
      <c r="C805" t="s">
        <v>1340</v>
      </c>
      <c r="D805">
        <v>11742</v>
      </c>
      <c r="E805">
        <v>45795</v>
      </c>
      <c r="G805" t="s">
        <v>1237</v>
      </c>
      <c r="K805">
        <v>0</v>
      </c>
      <c r="AE805" t="s">
        <v>234</v>
      </c>
      <c r="AF805">
        <v>0</v>
      </c>
      <c r="AG805">
        <v>0</v>
      </c>
      <c r="AH805">
        <v>0</v>
      </c>
      <c r="AI805" t="s">
        <v>11634</v>
      </c>
      <c r="AL805" s="94">
        <v>1174.2</v>
      </c>
      <c r="AM805" t="s">
        <v>11646</v>
      </c>
    </row>
    <row r="806" spans="1:39" x14ac:dyDescent="0.25">
      <c r="A806" t="s">
        <v>34</v>
      </c>
      <c r="B806">
        <v>6096</v>
      </c>
      <c r="C806" t="s">
        <v>1341</v>
      </c>
      <c r="D806">
        <v>261</v>
      </c>
      <c r="E806">
        <v>45795</v>
      </c>
      <c r="G806" t="s">
        <v>1237</v>
      </c>
      <c r="K806">
        <v>0</v>
      </c>
      <c r="AE806" t="s">
        <v>234</v>
      </c>
      <c r="AF806">
        <v>0</v>
      </c>
      <c r="AG806">
        <v>0</v>
      </c>
      <c r="AH806">
        <v>0</v>
      </c>
      <c r="AI806" t="s">
        <v>11634</v>
      </c>
      <c r="AL806" s="94">
        <v>26.1</v>
      </c>
      <c r="AM806" t="s">
        <v>11646</v>
      </c>
    </row>
    <row r="807" spans="1:39" x14ac:dyDescent="0.25">
      <c r="A807" t="s">
        <v>34</v>
      </c>
      <c r="B807">
        <v>6097</v>
      </c>
      <c r="C807" t="s">
        <v>1342</v>
      </c>
      <c r="D807">
        <v>2573</v>
      </c>
      <c r="E807">
        <v>45795</v>
      </c>
      <c r="G807" t="s">
        <v>1237</v>
      </c>
      <c r="K807">
        <v>0</v>
      </c>
      <c r="AE807" t="s">
        <v>234</v>
      </c>
      <c r="AF807">
        <v>0</v>
      </c>
      <c r="AG807">
        <v>0</v>
      </c>
      <c r="AH807">
        <v>0</v>
      </c>
      <c r="AI807" t="s">
        <v>11634</v>
      </c>
      <c r="AL807" s="94">
        <v>257.3</v>
      </c>
      <c r="AM807" t="s">
        <v>11646</v>
      </c>
    </row>
    <row r="808" spans="1:39" x14ac:dyDescent="0.25">
      <c r="A808" t="s">
        <v>34</v>
      </c>
      <c r="B808">
        <v>6098</v>
      </c>
      <c r="C808" t="s">
        <v>1343</v>
      </c>
      <c r="D808">
        <v>662</v>
      </c>
      <c r="E808">
        <v>45795</v>
      </c>
      <c r="G808" t="s">
        <v>1237</v>
      </c>
      <c r="K808">
        <v>0</v>
      </c>
      <c r="AE808" t="s">
        <v>234</v>
      </c>
      <c r="AF808">
        <v>0</v>
      </c>
      <c r="AG808">
        <v>0</v>
      </c>
      <c r="AH808">
        <v>0</v>
      </c>
      <c r="AI808" t="s">
        <v>11634</v>
      </c>
      <c r="AL808" s="94">
        <v>66.2</v>
      </c>
      <c r="AM808" t="s">
        <v>11646</v>
      </c>
    </row>
    <row r="809" spans="1:39" x14ac:dyDescent="0.25">
      <c r="A809" t="s">
        <v>34</v>
      </c>
      <c r="B809">
        <v>6099</v>
      </c>
      <c r="C809" t="s">
        <v>1344</v>
      </c>
      <c r="D809">
        <v>1284</v>
      </c>
      <c r="E809">
        <v>45796</v>
      </c>
      <c r="G809" t="s">
        <v>1237</v>
      </c>
      <c r="K809">
        <v>0</v>
      </c>
      <c r="AE809" t="s">
        <v>234</v>
      </c>
      <c r="AF809">
        <v>0</v>
      </c>
      <c r="AG809">
        <v>0</v>
      </c>
      <c r="AH809">
        <v>0</v>
      </c>
      <c r="AI809" t="s">
        <v>11634</v>
      </c>
      <c r="AL809" s="94">
        <v>128.4</v>
      </c>
      <c r="AM809" t="s">
        <v>11646</v>
      </c>
    </row>
    <row r="810" spans="1:39" x14ac:dyDescent="0.25">
      <c r="A810" t="s">
        <v>34</v>
      </c>
      <c r="B810">
        <v>6100</v>
      </c>
      <c r="C810" t="s">
        <v>1345</v>
      </c>
      <c r="D810">
        <v>824</v>
      </c>
      <c r="E810">
        <v>45796</v>
      </c>
      <c r="G810" t="s">
        <v>1237</v>
      </c>
      <c r="K810">
        <v>0</v>
      </c>
      <c r="AE810" t="s">
        <v>234</v>
      </c>
      <c r="AF810">
        <v>0</v>
      </c>
      <c r="AG810">
        <v>0</v>
      </c>
      <c r="AH810">
        <v>0</v>
      </c>
      <c r="AI810" t="s">
        <v>11634</v>
      </c>
      <c r="AL810" s="94">
        <v>82.4</v>
      </c>
      <c r="AM810" t="s">
        <v>11646</v>
      </c>
    </row>
    <row r="811" spans="1:39" x14ac:dyDescent="0.25">
      <c r="A811" t="s">
        <v>34</v>
      </c>
      <c r="B811">
        <v>6101</v>
      </c>
      <c r="C811" t="s">
        <v>1346</v>
      </c>
      <c r="D811">
        <v>479</v>
      </c>
      <c r="E811">
        <v>45796</v>
      </c>
      <c r="G811" t="s">
        <v>1237</v>
      </c>
      <c r="K811">
        <v>0</v>
      </c>
      <c r="AE811" t="s">
        <v>234</v>
      </c>
      <c r="AF811">
        <v>0</v>
      </c>
      <c r="AG811">
        <v>0</v>
      </c>
      <c r="AH811">
        <v>0</v>
      </c>
      <c r="AI811" t="s">
        <v>11634</v>
      </c>
      <c r="AL811" s="94">
        <v>47.9</v>
      </c>
      <c r="AM811" t="s">
        <v>11646</v>
      </c>
    </row>
    <row r="812" spans="1:39" x14ac:dyDescent="0.25">
      <c r="A812" t="s">
        <v>34</v>
      </c>
      <c r="B812">
        <v>6102</v>
      </c>
      <c r="C812" t="s">
        <v>1347</v>
      </c>
      <c r="D812">
        <v>1107</v>
      </c>
      <c r="E812">
        <v>45796</v>
      </c>
      <c r="G812" t="s">
        <v>1237</v>
      </c>
      <c r="K812">
        <v>0</v>
      </c>
      <c r="AE812" t="s">
        <v>234</v>
      </c>
      <c r="AF812">
        <v>0</v>
      </c>
      <c r="AG812">
        <v>0</v>
      </c>
      <c r="AH812">
        <v>0</v>
      </c>
      <c r="AI812" t="s">
        <v>11634</v>
      </c>
      <c r="AL812" s="94">
        <v>110.7</v>
      </c>
      <c r="AM812" t="s">
        <v>11646</v>
      </c>
    </row>
    <row r="813" spans="1:39" x14ac:dyDescent="0.25">
      <c r="A813" t="s">
        <v>34</v>
      </c>
      <c r="B813">
        <v>6103</v>
      </c>
      <c r="C813" t="s">
        <v>1348</v>
      </c>
      <c r="D813">
        <v>5859</v>
      </c>
      <c r="E813">
        <v>45796</v>
      </c>
      <c r="G813" t="s">
        <v>1237</v>
      </c>
      <c r="K813">
        <v>0</v>
      </c>
      <c r="AE813" t="s">
        <v>234</v>
      </c>
      <c r="AF813">
        <v>0</v>
      </c>
      <c r="AG813">
        <v>0</v>
      </c>
      <c r="AH813">
        <v>0</v>
      </c>
      <c r="AI813" t="s">
        <v>11634</v>
      </c>
      <c r="AL813" s="94">
        <v>585.9</v>
      </c>
      <c r="AM813" t="s">
        <v>11646</v>
      </c>
    </row>
    <row r="814" spans="1:39" x14ac:dyDescent="0.25">
      <c r="A814" t="s">
        <v>34</v>
      </c>
      <c r="B814">
        <v>6104</v>
      </c>
      <c r="C814" t="s">
        <v>1349</v>
      </c>
      <c r="D814">
        <v>695</v>
      </c>
      <c r="E814">
        <v>45796</v>
      </c>
      <c r="G814" t="s">
        <v>1237</v>
      </c>
      <c r="K814">
        <v>0</v>
      </c>
      <c r="AE814" t="s">
        <v>234</v>
      </c>
      <c r="AF814">
        <v>0</v>
      </c>
      <c r="AG814">
        <v>0</v>
      </c>
      <c r="AH814">
        <v>0</v>
      </c>
      <c r="AI814" t="s">
        <v>11634</v>
      </c>
      <c r="AL814" s="94">
        <v>69.5</v>
      </c>
      <c r="AM814" t="s">
        <v>11646</v>
      </c>
    </row>
    <row r="815" spans="1:39" x14ac:dyDescent="0.25">
      <c r="A815" t="s">
        <v>34</v>
      </c>
      <c r="B815">
        <v>6107</v>
      </c>
      <c r="C815" t="s">
        <v>1350</v>
      </c>
      <c r="D815">
        <v>1806</v>
      </c>
      <c r="E815">
        <v>45796</v>
      </c>
      <c r="G815" t="s">
        <v>1237</v>
      </c>
      <c r="K815">
        <v>0</v>
      </c>
      <c r="AE815" t="s">
        <v>234</v>
      </c>
      <c r="AF815">
        <v>0</v>
      </c>
      <c r="AG815">
        <v>0</v>
      </c>
      <c r="AH815">
        <v>0</v>
      </c>
      <c r="AI815" t="s">
        <v>11634</v>
      </c>
      <c r="AL815" s="94">
        <v>180.6</v>
      </c>
      <c r="AM815" t="s">
        <v>11646</v>
      </c>
    </row>
    <row r="816" spans="1:39" x14ac:dyDescent="0.25">
      <c r="A816" t="s">
        <v>34</v>
      </c>
      <c r="B816">
        <v>6108</v>
      </c>
      <c r="C816" t="s">
        <v>1351</v>
      </c>
      <c r="D816">
        <v>2635</v>
      </c>
      <c r="E816">
        <v>45796</v>
      </c>
      <c r="G816" t="s">
        <v>1237</v>
      </c>
      <c r="K816">
        <v>0</v>
      </c>
      <c r="AE816" t="s">
        <v>234</v>
      </c>
      <c r="AF816">
        <v>0</v>
      </c>
      <c r="AG816">
        <v>0</v>
      </c>
      <c r="AH816">
        <v>0</v>
      </c>
      <c r="AI816" t="s">
        <v>11634</v>
      </c>
      <c r="AL816" s="94">
        <v>263.5</v>
      </c>
      <c r="AM816" t="s">
        <v>11646</v>
      </c>
    </row>
    <row r="817" spans="1:39" x14ac:dyDescent="0.25">
      <c r="A817" t="s">
        <v>34</v>
      </c>
      <c r="B817">
        <v>6105</v>
      </c>
      <c r="C817" t="s">
        <v>1352</v>
      </c>
      <c r="D817">
        <v>658</v>
      </c>
      <c r="E817">
        <v>45796</v>
      </c>
      <c r="G817" t="s">
        <v>1237</v>
      </c>
      <c r="K817">
        <v>0</v>
      </c>
      <c r="AE817" t="s">
        <v>234</v>
      </c>
      <c r="AF817">
        <v>0</v>
      </c>
      <c r="AG817">
        <v>0</v>
      </c>
      <c r="AH817">
        <v>0</v>
      </c>
      <c r="AI817" t="s">
        <v>11634</v>
      </c>
      <c r="AL817" s="94">
        <v>65.8</v>
      </c>
      <c r="AM817" t="s">
        <v>11646</v>
      </c>
    </row>
    <row r="818" spans="1:39" x14ac:dyDescent="0.25">
      <c r="A818" t="s">
        <v>34</v>
      </c>
      <c r="B818">
        <v>6106</v>
      </c>
      <c r="C818" t="s">
        <v>1353</v>
      </c>
      <c r="D818">
        <v>460</v>
      </c>
      <c r="E818">
        <v>45796</v>
      </c>
      <c r="G818" t="s">
        <v>1237</v>
      </c>
      <c r="K818">
        <v>0</v>
      </c>
      <c r="AE818" t="s">
        <v>234</v>
      </c>
      <c r="AF818">
        <v>0</v>
      </c>
      <c r="AG818">
        <v>0</v>
      </c>
      <c r="AH818">
        <v>0</v>
      </c>
      <c r="AI818" t="s">
        <v>11634</v>
      </c>
      <c r="AL818" s="94">
        <v>46</v>
      </c>
      <c r="AM818" t="s">
        <v>11646</v>
      </c>
    </row>
    <row r="819" spans="1:39" x14ac:dyDescent="0.25">
      <c r="A819" t="s">
        <v>34</v>
      </c>
      <c r="B819">
        <v>6902</v>
      </c>
      <c r="C819" t="s">
        <v>1354</v>
      </c>
      <c r="D819">
        <v>1953</v>
      </c>
      <c r="E819">
        <v>45796</v>
      </c>
      <c r="G819" t="s">
        <v>1237</v>
      </c>
      <c r="K819">
        <v>0</v>
      </c>
      <c r="AE819" t="s">
        <v>234</v>
      </c>
      <c r="AF819">
        <v>0</v>
      </c>
      <c r="AG819">
        <v>0</v>
      </c>
      <c r="AH819">
        <v>0</v>
      </c>
      <c r="AI819" t="s">
        <v>11634</v>
      </c>
      <c r="AL819" s="94">
        <v>195.3</v>
      </c>
      <c r="AM819" t="s">
        <v>11646</v>
      </c>
    </row>
    <row r="820" spans="1:39" x14ac:dyDescent="0.25">
      <c r="A820" t="s">
        <v>34</v>
      </c>
      <c r="B820">
        <v>6109</v>
      </c>
      <c r="C820" t="s">
        <v>1355</v>
      </c>
      <c r="D820">
        <v>4455</v>
      </c>
      <c r="E820">
        <v>45796</v>
      </c>
      <c r="G820" t="s">
        <v>1237</v>
      </c>
      <c r="K820">
        <v>0</v>
      </c>
      <c r="AE820" t="s">
        <v>234</v>
      </c>
      <c r="AF820">
        <v>0</v>
      </c>
      <c r="AG820">
        <v>0</v>
      </c>
      <c r="AH820">
        <v>0</v>
      </c>
      <c r="AI820" t="s">
        <v>11634</v>
      </c>
      <c r="AL820" s="94">
        <v>445.5</v>
      </c>
      <c r="AM820" t="s">
        <v>11646</v>
      </c>
    </row>
    <row r="821" spans="1:39" x14ac:dyDescent="0.25">
      <c r="A821" t="s">
        <v>34</v>
      </c>
      <c r="B821">
        <v>6110</v>
      </c>
      <c r="C821" t="s">
        <v>1356</v>
      </c>
      <c r="D821">
        <v>142</v>
      </c>
      <c r="E821">
        <v>45796</v>
      </c>
      <c r="G821" t="s">
        <v>1237</v>
      </c>
      <c r="K821">
        <v>0</v>
      </c>
      <c r="AE821" t="s">
        <v>234</v>
      </c>
      <c r="AF821">
        <v>0</v>
      </c>
      <c r="AG821">
        <v>0</v>
      </c>
      <c r="AH821">
        <v>0</v>
      </c>
      <c r="AI821" t="s">
        <v>11634</v>
      </c>
      <c r="AL821" s="94">
        <v>14.2</v>
      </c>
      <c r="AM821" t="s">
        <v>11646</v>
      </c>
    </row>
    <row r="822" spans="1:39" x14ac:dyDescent="0.25">
      <c r="A822" t="s">
        <v>34</v>
      </c>
      <c r="B822">
        <v>6111</v>
      </c>
      <c r="C822" t="s">
        <v>1357</v>
      </c>
      <c r="D822">
        <v>613</v>
      </c>
      <c r="E822">
        <v>45796</v>
      </c>
      <c r="G822" t="s">
        <v>1237</v>
      </c>
      <c r="K822">
        <v>0</v>
      </c>
      <c r="AE822" t="s">
        <v>234</v>
      </c>
      <c r="AF822">
        <v>0</v>
      </c>
      <c r="AG822">
        <v>0</v>
      </c>
      <c r="AH822">
        <v>0</v>
      </c>
      <c r="AI822" t="s">
        <v>11634</v>
      </c>
      <c r="AL822" s="94">
        <v>61.3</v>
      </c>
      <c r="AM822" t="s">
        <v>11646</v>
      </c>
    </row>
    <row r="823" spans="1:39" x14ac:dyDescent="0.25">
      <c r="A823" t="s">
        <v>34</v>
      </c>
      <c r="B823">
        <v>6112</v>
      </c>
      <c r="C823" t="s">
        <v>1358</v>
      </c>
      <c r="D823">
        <v>429</v>
      </c>
      <c r="E823">
        <v>45796</v>
      </c>
      <c r="G823" t="s">
        <v>1237</v>
      </c>
      <c r="K823">
        <v>0</v>
      </c>
      <c r="AE823" t="s">
        <v>234</v>
      </c>
      <c r="AF823">
        <v>0</v>
      </c>
      <c r="AG823">
        <v>0</v>
      </c>
      <c r="AH823">
        <v>0</v>
      </c>
      <c r="AI823" t="s">
        <v>11634</v>
      </c>
      <c r="AL823" s="94">
        <v>42.9</v>
      </c>
      <c r="AM823" t="s">
        <v>11646</v>
      </c>
    </row>
    <row r="824" spans="1:39" x14ac:dyDescent="0.25">
      <c r="A824" t="s">
        <v>34</v>
      </c>
      <c r="B824">
        <v>6113</v>
      </c>
      <c r="C824" t="s">
        <v>1359</v>
      </c>
      <c r="D824">
        <v>3187</v>
      </c>
      <c r="E824">
        <v>45796</v>
      </c>
      <c r="G824" t="s">
        <v>1237</v>
      </c>
      <c r="K824">
        <v>0</v>
      </c>
      <c r="AE824" t="s">
        <v>234</v>
      </c>
      <c r="AF824">
        <v>0</v>
      </c>
      <c r="AG824">
        <v>0</v>
      </c>
      <c r="AH824">
        <v>0</v>
      </c>
      <c r="AI824" t="s">
        <v>11634</v>
      </c>
      <c r="AL824" s="94">
        <v>318.7</v>
      </c>
      <c r="AM824" t="s">
        <v>11646</v>
      </c>
    </row>
    <row r="825" spans="1:39" x14ac:dyDescent="0.25">
      <c r="A825" t="s">
        <v>34</v>
      </c>
      <c r="B825">
        <v>6114</v>
      </c>
      <c r="C825" t="s">
        <v>1360</v>
      </c>
      <c r="D825">
        <v>127</v>
      </c>
      <c r="E825">
        <v>45796</v>
      </c>
      <c r="G825" t="s">
        <v>1237</v>
      </c>
      <c r="K825">
        <v>0</v>
      </c>
      <c r="AE825" t="s">
        <v>234</v>
      </c>
      <c r="AF825">
        <v>0</v>
      </c>
      <c r="AG825">
        <v>0</v>
      </c>
      <c r="AH825">
        <v>0</v>
      </c>
      <c r="AI825" t="s">
        <v>11634</v>
      </c>
      <c r="AL825" s="94">
        <v>12.7</v>
      </c>
      <c r="AM825" t="s">
        <v>11646</v>
      </c>
    </row>
    <row r="826" spans="1:39" x14ac:dyDescent="0.25">
      <c r="A826" t="s">
        <v>34</v>
      </c>
      <c r="B826">
        <v>6115</v>
      </c>
      <c r="C826" t="s">
        <v>1361</v>
      </c>
      <c r="D826">
        <v>1453</v>
      </c>
      <c r="E826">
        <v>45796</v>
      </c>
      <c r="G826" t="s">
        <v>1237</v>
      </c>
      <c r="H826" t="s">
        <v>1362</v>
      </c>
      <c r="K826">
        <v>0</v>
      </c>
      <c r="L826" t="s">
        <v>831</v>
      </c>
      <c r="N826" t="s">
        <v>831</v>
      </c>
      <c r="O826" t="s">
        <v>831</v>
      </c>
      <c r="P826" t="s">
        <v>831</v>
      </c>
      <c r="X826" t="s">
        <v>831</v>
      </c>
      <c r="Y826" t="s">
        <v>831</v>
      </c>
      <c r="Z826" t="s">
        <v>831</v>
      </c>
      <c r="AE826" t="s">
        <v>234</v>
      </c>
      <c r="AF826">
        <v>0</v>
      </c>
      <c r="AG826">
        <v>0</v>
      </c>
      <c r="AH826">
        <v>7</v>
      </c>
      <c r="AI826" t="s">
        <v>11632</v>
      </c>
      <c r="AL826" s="94">
        <v>145.30000000000001</v>
      </c>
      <c r="AM826" t="s">
        <v>11646</v>
      </c>
    </row>
    <row r="827" spans="1:39" x14ac:dyDescent="0.25">
      <c r="A827" t="s">
        <v>34</v>
      </c>
      <c r="B827">
        <v>6116</v>
      </c>
      <c r="C827" t="s">
        <v>1363</v>
      </c>
      <c r="D827">
        <v>1656</v>
      </c>
      <c r="E827">
        <v>45796</v>
      </c>
      <c r="G827" t="s">
        <v>1237</v>
      </c>
      <c r="K827">
        <v>0</v>
      </c>
      <c r="AE827" t="s">
        <v>234</v>
      </c>
      <c r="AF827">
        <v>0</v>
      </c>
      <c r="AG827">
        <v>0</v>
      </c>
      <c r="AH827">
        <v>0</v>
      </c>
      <c r="AI827" t="s">
        <v>11634</v>
      </c>
      <c r="AL827" s="94">
        <v>165.6</v>
      </c>
      <c r="AM827" t="s">
        <v>11646</v>
      </c>
    </row>
    <row r="828" spans="1:39" x14ac:dyDescent="0.25">
      <c r="A828" t="s">
        <v>34</v>
      </c>
      <c r="B828">
        <v>6117</v>
      </c>
      <c r="C828" t="s">
        <v>1364</v>
      </c>
      <c r="D828">
        <v>1559</v>
      </c>
      <c r="E828">
        <v>45796</v>
      </c>
      <c r="G828" t="s">
        <v>1237</v>
      </c>
      <c r="K828">
        <v>0</v>
      </c>
      <c r="AE828" t="s">
        <v>234</v>
      </c>
      <c r="AF828">
        <v>0</v>
      </c>
      <c r="AG828">
        <v>0</v>
      </c>
      <c r="AH828">
        <v>0</v>
      </c>
      <c r="AI828" t="s">
        <v>11634</v>
      </c>
      <c r="AL828" s="94">
        <v>155.9</v>
      </c>
      <c r="AM828" t="s">
        <v>11646</v>
      </c>
    </row>
    <row r="829" spans="1:39" x14ac:dyDescent="0.25">
      <c r="A829" t="s">
        <v>34</v>
      </c>
      <c r="B829">
        <v>6119</v>
      </c>
      <c r="C829" t="s">
        <v>1365</v>
      </c>
      <c r="D829">
        <v>861</v>
      </c>
      <c r="E829">
        <v>45796</v>
      </c>
      <c r="G829" t="s">
        <v>1237</v>
      </c>
      <c r="K829">
        <v>0</v>
      </c>
      <c r="AE829" t="s">
        <v>234</v>
      </c>
      <c r="AF829">
        <v>0</v>
      </c>
      <c r="AG829">
        <v>0</v>
      </c>
      <c r="AH829">
        <v>0</v>
      </c>
      <c r="AI829" t="s">
        <v>11634</v>
      </c>
      <c r="AL829" s="94">
        <v>86.1</v>
      </c>
      <c r="AM829" t="s">
        <v>11646</v>
      </c>
    </row>
    <row r="830" spans="1:39" x14ac:dyDescent="0.25">
      <c r="A830" t="s">
        <v>34</v>
      </c>
      <c r="B830">
        <v>6123</v>
      </c>
      <c r="C830" t="s">
        <v>1366</v>
      </c>
      <c r="D830">
        <v>5204</v>
      </c>
      <c r="E830">
        <v>45796</v>
      </c>
      <c r="G830" t="s">
        <v>1237</v>
      </c>
      <c r="K830">
        <v>0</v>
      </c>
      <c r="AE830" t="s">
        <v>234</v>
      </c>
      <c r="AF830">
        <v>0</v>
      </c>
      <c r="AG830">
        <v>0</v>
      </c>
      <c r="AH830">
        <v>0</v>
      </c>
      <c r="AI830" t="s">
        <v>11634</v>
      </c>
      <c r="AL830" s="94">
        <v>520.4</v>
      </c>
      <c r="AM830" t="s">
        <v>11646</v>
      </c>
    </row>
    <row r="831" spans="1:39" x14ac:dyDescent="0.25">
      <c r="A831" t="s">
        <v>34</v>
      </c>
      <c r="B831">
        <v>6118</v>
      </c>
      <c r="C831" t="s">
        <v>1367</v>
      </c>
      <c r="D831">
        <v>145</v>
      </c>
      <c r="E831">
        <v>45796</v>
      </c>
      <c r="F831" t="s">
        <v>1368</v>
      </c>
      <c r="G831" t="s">
        <v>1237</v>
      </c>
      <c r="K831">
        <v>0</v>
      </c>
      <c r="AE831" t="s">
        <v>234</v>
      </c>
      <c r="AF831">
        <v>0</v>
      </c>
      <c r="AG831">
        <v>0</v>
      </c>
      <c r="AH831">
        <v>0</v>
      </c>
      <c r="AI831" t="s">
        <v>11634</v>
      </c>
      <c r="AL831" s="94">
        <v>14.5</v>
      </c>
      <c r="AM831" t="s">
        <v>11646</v>
      </c>
    </row>
    <row r="832" spans="1:39" x14ac:dyDescent="0.25">
      <c r="A832" t="s">
        <v>34</v>
      </c>
      <c r="B832">
        <v>6120</v>
      </c>
      <c r="C832" t="s">
        <v>1369</v>
      </c>
      <c r="D832">
        <v>3920</v>
      </c>
      <c r="E832">
        <v>45796</v>
      </c>
      <c r="G832" t="s">
        <v>1237</v>
      </c>
      <c r="K832">
        <v>0</v>
      </c>
      <c r="AE832" t="s">
        <v>234</v>
      </c>
      <c r="AF832">
        <v>0</v>
      </c>
      <c r="AG832">
        <v>0</v>
      </c>
      <c r="AH832">
        <v>0</v>
      </c>
      <c r="AI832" t="s">
        <v>11634</v>
      </c>
      <c r="AL832" s="94">
        <v>392</v>
      </c>
      <c r="AM832" t="s">
        <v>11646</v>
      </c>
    </row>
    <row r="833" spans="1:39" x14ac:dyDescent="0.25">
      <c r="A833" t="s">
        <v>34</v>
      </c>
      <c r="B833">
        <v>6121</v>
      </c>
      <c r="C833" t="s">
        <v>1370</v>
      </c>
      <c r="D833">
        <v>4145</v>
      </c>
      <c r="E833">
        <v>45796</v>
      </c>
      <c r="G833" t="s">
        <v>1237</v>
      </c>
      <c r="K833">
        <v>0</v>
      </c>
      <c r="AE833" t="s">
        <v>234</v>
      </c>
      <c r="AF833">
        <v>0</v>
      </c>
      <c r="AG833">
        <v>0</v>
      </c>
      <c r="AH833">
        <v>0</v>
      </c>
      <c r="AI833" t="s">
        <v>11634</v>
      </c>
      <c r="AL833" s="94">
        <v>414.5</v>
      </c>
      <c r="AM833" t="s">
        <v>11646</v>
      </c>
    </row>
    <row r="834" spans="1:39" x14ac:dyDescent="0.25">
      <c r="A834" t="s">
        <v>34</v>
      </c>
      <c r="B834">
        <v>6122</v>
      </c>
      <c r="C834" t="s">
        <v>1371</v>
      </c>
      <c r="D834">
        <v>8070</v>
      </c>
      <c r="E834">
        <v>45796</v>
      </c>
      <c r="G834" t="s">
        <v>1237</v>
      </c>
      <c r="K834">
        <v>0</v>
      </c>
      <c r="AE834" t="s">
        <v>234</v>
      </c>
      <c r="AF834">
        <v>0</v>
      </c>
      <c r="AG834">
        <v>0</v>
      </c>
      <c r="AH834">
        <v>0</v>
      </c>
      <c r="AI834" t="s">
        <v>11634</v>
      </c>
      <c r="AL834" s="94">
        <v>807</v>
      </c>
      <c r="AM834" t="s">
        <v>11646</v>
      </c>
    </row>
    <row r="835" spans="1:39" x14ac:dyDescent="0.25">
      <c r="A835" t="s">
        <v>34</v>
      </c>
      <c r="B835">
        <v>6124</v>
      </c>
      <c r="C835" t="s">
        <v>1372</v>
      </c>
      <c r="D835">
        <v>1792</v>
      </c>
      <c r="E835">
        <v>45796</v>
      </c>
      <c r="G835" t="s">
        <v>1237</v>
      </c>
      <c r="K835">
        <v>0</v>
      </c>
      <c r="AE835" t="s">
        <v>234</v>
      </c>
      <c r="AF835">
        <v>0</v>
      </c>
      <c r="AG835">
        <v>0</v>
      </c>
      <c r="AH835">
        <v>0</v>
      </c>
      <c r="AI835" t="s">
        <v>11634</v>
      </c>
      <c r="AL835" s="94">
        <v>179.2</v>
      </c>
      <c r="AM835" t="s">
        <v>11646</v>
      </c>
    </row>
    <row r="836" spans="1:39" x14ac:dyDescent="0.25">
      <c r="A836" t="s">
        <v>34</v>
      </c>
      <c r="B836">
        <v>6125</v>
      </c>
      <c r="C836" t="s">
        <v>1373</v>
      </c>
      <c r="D836">
        <v>1771</v>
      </c>
      <c r="E836">
        <v>45796</v>
      </c>
      <c r="G836" t="s">
        <v>1237</v>
      </c>
      <c r="K836">
        <v>0</v>
      </c>
      <c r="AE836" t="s">
        <v>234</v>
      </c>
      <c r="AF836">
        <v>0</v>
      </c>
      <c r="AG836">
        <v>0</v>
      </c>
      <c r="AH836">
        <v>0</v>
      </c>
      <c r="AI836" t="s">
        <v>11634</v>
      </c>
      <c r="AL836" s="94">
        <v>177.1</v>
      </c>
      <c r="AM836" t="s">
        <v>11646</v>
      </c>
    </row>
    <row r="837" spans="1:39" x14ac:dyDescent="0.25">
      <c r="A837" t="s">
        <v>34</v>
      </c>
      <c r="B837">
        <v>6126</v>
      </c>
      <c r="C837" t="s">
        <v>1374</v>
      </c>
      <c r="D837">
        <v>2542</v>
      </c>
      <c r="E837">
        <v>45796</v>
      </c>
      <c r="G837" t="s">
        <v>1237</v>
      </c>
      <c r="K837">
        <v>0</v>
      </c>
      <c r="AE837" t="s">
        <v>234</v>
      </c>
      <c r="AF837">
        <v>0</v>
      </c>
      <c r="AG837">
        <v>0</v>
      </c>
      <c r="AH837">
        <v>0</v>
      </c>
      <c r="AI837" t="s">
        <v>11634</v>
      </c>
      <c r="AL837" s="94">
        <v>254.2</v>
      </c>
      <c r="AM837" t="s">
        <v>11646</v>
      </c>
    </row>
    <row r="838" spans="1:39" x14ac:dyDescent="0.25">
      <c r="A838" t="s">
        <v>34</v>
      </c>
      <c r="B838">
        <v>6127</v>
      </c>
      <c r="C838" t="s">
        <v>1375</v>
      </c>
      <c r="D838">
        <v>3259</v>
      </c>
      <c r="E838">
        <v>45799</v>
      </c>
      <c r="F838" t="s">
        <v>1376</v>
      </c>
      <c r="G838" t="s">
        <v>1237</v>
      </c>
      <c r="H838">
        <v>45824</v>
      </c>
      <c r="K838">
        <v>33</v>
      </c>
      <c r="L838" t="s">
        <v>757</v>
      </c>
      <c r="N838" t="s">
        <v>26</v>
      </c>
      <c r="O838">
        <v>45505</v>
      </c>
      <c r="P838" t="s">
        <v>1377</v>
      </c>
      <c r="X838" t="s">
        <v>757</v>
      </c>
      <c r="Y838" t="s">
        <v>757</v>
      </c>
      <c r="Z838" t="s">
        <v>757</v>
      </c>
      <c r="AE838" t="s">
        <v>234</v>
      </c>
      <c r="AF838">
        <v>0</v>
      </c>
      <c r="AG838">
        <v>0</v>
      </c>
      <c r="AH838">
        <v>8</v>
      </c>
      <c r="AI838" t="s">
        <v>11632</v>
      </c>
      <c r="AL838" s="94">
        <v>325.89999999999998</v>
      </c>
      <c r="AM838" t="s">
        <v>11647</v>
      </c>
    </row>
    <row r="839" spans="1:39" x14ac:dyDescent="0.25">
      <c r="A839" t="s">
        <v>34</v>
      </c>
      <c r="B839">
        <v>6128</v>
      </c>
      <c r="C839" t="s">
        <v>1378</v>
      </c>
      <c r="D839">
        <v>5298</v>
      </c>
      <c r="E839">
        <v>45799</v>
      </c>
      <c r="G839" t="s">
        <v>1237</v>
      </c>
      <c r="K839">
        <v>0</v>
      </c>
      <c r="AE839" t="s">
        <v>234</v>
      </c>
      <c r="AF839">
        <v>0</v>
      </c>
      <c r="AG839">
        <v>0</v>
      </c>
      <c r="AH839">
        <v>0</v>
      </c>
      <c r="AI839" t="s">
        <v>11634</v>
      </c>
      <c r="AL839" s="94">
        <v>529.79999999999995</v>
      </c>
      <c r="AM839" t="s">
        <v>11646</v>
      </c>
    </row>
    <row r="840" spans="1:39" x14ac:dyDescent="0.25">
      <c r="A840" t="s">
        <v>34</v>
      </c>
      <c r="B840">
        <v>6129</v>
      </c>
      <c r="C840" t="s">
        <v>1379</v>
      </c>
      <c r="D840">
        <v>660</v>
      </c>
      <c r="E840">
        <v>45799</v>
      </c>
      <c r="G840" t="s">
        <v>1237</v>
      </c>
      <c r="K840">
        <v>0</v>
      </c>
      <c r="AE840" t="s">
        <v>234</v>
      </c>
      <c r="AF840">
        <v>0</v>
      </c>
      <c r="AG840">
        <v>0</v>
      </c>
      <c r="AH840">
        <v>0</v>
      </c>
      <c r="AI840" t="s">
        <v>11634</v>
      </c>
      <c r="AL840" s="94">
        <v>66</v>
      </c>
      <c r="AM840" t="s">
        <v>11646</v>
      </c>
    </row>
    <row r="841" spans="1:39" x14ac:dyDescent="0.25">
      <c r="A841" t="s">
        <v>34</v>
      </c>
      <c r="B841">
        <v>6130</v>
      </c>
      <c r="C841" t="s">
        <v>1380</v>
      </c>
      <c r="D841">
        <v>199</v>
      </c>
      <c r="E841">
        <v>45799</v>
      </c>
      <c r="F841" t="s">
        <v>1381</v>
      </c>
      <c r="G841" t="s">
        <v>1237</v>
      </c>
      <c r="I841" t="s">
        <v>757</v>
      </c>
      <c r="J841">
        <v>45863</v>
      </c>
      <c r="K841">
        <v>0</v>
      </c>
      <c r="L841" t="s">
        <v>784</v>
      </c>
      <c r="M841">
        <v>0</v>
      </c>
      <c r="N841" t="s">
        <v>25</v>
      </c>
      <c r="O841" t="s">
        <v>784</v>
      </c>
      <c r="P841" t="s">
        <v>25</v>
      </c>
      <c r="Q841">
        <v>0</v>
      </c>
      <c r="R841">
        <v>0</v>
      </c>
      <c r="S841">
        <v>0</v>
      </c>
      <c r="T841">
        <v>0</v>
      </c>
      <c r="U841">
        <v>0</v>
      </c>
      <c r="V841">
        <v>0</v>
      </c>
      <c r="W841">
        <v>0</v>
      </c>
      <c r="X841" t="s">
        <v>757</v>
      </c>
      <c r="Y841" t="s">
        <v>25</v>
      </c>
      <c r="Z841" t="s">
        <v>25</v>
      </c>
      <c r="AE841" t="s">
        <v>234</v>
      </c>
      <c r="AF841">
        <v>0</v>
      </c>
      <c r="AG841">
        <v>0</v>
      </c>
      <c r="AH841">
        <v>15</v>
      </c>
      <c r="AI841" t="s">
        <v>11632</v>
      </c>
      <c r="AJ841">
        <v>0</v>
      </c>
      <c r="AK841">
        <v>0</v>
      </c>
      <c r="AL841" s="94">
        <v>19.899999999999999</v>
      </c>
      <c r="AM841" t="s">
        <v>11646</v>
      </c>
    </row>
    <row r="842" spans="1:39" x14ac:dyDescent="0.25">
      <c r="A842" t="s">
        <v>34</v>
      </c>
      <c r="B842">
        <v>6131</v>
      </c>
      <c r="C842" t="s">
        <v>1382</v>
      </c>
      <c r="D842">
        <v>1241</v>
      </c>
      <c r="E842">
        <v>45799</v>
      </c>
      <c r="G842" t="s">
        <v>1237</v>
      </c>
      <c r="K842">
        <v>0</v>
      </c>
      <c r="AE842" t="s">
        <v>234</v>
      </c>
      <c r="AF842">
        <v>0</v>
      </c>
      <c r="AG842">
        <v>0</v>
      </c>
      <c r="AH842">
        <v>0</v>
      </c>
      <c r="AI842" t="s">
        <v>11634</v>
      </c>
      <c r="AL842" s="94">
        <v>124.1</v>
      </c>
      <c r="AM842" t="s">
        <v>11646</v>
      </c>
    </row>
    <row r="843" spans="1:39" x14ac:dyDescent="0.25">
      <c r="A843" t="s">
        <v>34</v>
      </c>
      <c r="B843">
        <v>6132</v>
      </c>
      <c r="C843" t="s">
        <v>1383</v>
      </c>
      <c r="D843">
        <v>1004</v>
      </c>
      <c r="E843">
        <v>45799</v>
      </c>
      <c r="G843" t="s">
        <v>1237</v>
      </c>
      <c r="K843">
        <v>0</v>
      </c>
      <c r="AE843" t="s">
        <v>234</v>
      </c>
      <c r="AF843">
        <v>0</v>
      </c>
      <c r="AG843">
        <v>0</v>
      </c>
      <c r="AH843">
        <v>0</v>
      </c>
      <c r="AI843" t="s">
        <v>11634</v>
      </c>
      <c r="AL843" s="94">
        <v>100.4</v>
      </c>
      <c r="AM843" t="s">
        <v>11646</v>
      </c>
    </row>
    <row r="844" spans="1:39" x14ac:dyDescent="0.25">
      <c r="A844" t="s">
        <v>34</v>
      </c>
      <c r="B844">
        <v>6133</v>
      </c>
      <c r="C844" t="s">
        <v>1384</v>
      </c>
      <c r="D844">
        <v>2222</v>
      </c>
      <c r="E844">
        <v>45799</v>
      </c>
      <c r="G844" t="s">
        <v>1237</v>
      </c>
      <c r="K844">
        <v>0</v>
      </c>
      <c r="AE844" t="s">
        <v>234</v>
      </c>
      <c r="AF844">
        <v>0</v>
      </c>
      <c r="AG844">
        <v>0</v>
      </c>
      <c r="AH844">
        <v>0</v>
      </c>
      <c r="AI844" t="s">
        <v>11634</v>
      </c>
      <c r="AL844" s="94">
        <v>222.2</v>
      </c>
      <c r="AM844" t="s">
        <v>11646</v>
      </c>
    </row>
    <row r="845" spans="1:39" x14ac:dyDescent="0.25">
      <c r="A845" t="s">
        <v>34</v>
      </c>
      <c r="B845">
        <v>6134</v>
      </c>
      <c r="C845" t="s">
        <v>1385</v>
      </c>
      <c r="D845">
        <v>593</v>
      </c>
      <c r="E845">
        <v>45799</v>
      </c>
      <c r="G845" t="s">
        <v>1237</v>
      </c>
      <c r="K845">
        <v>0</v>
      </c>
      <c r="AE845" t="s">
        <v>234</v>
      </c>
      <c r="AF845">
        <v>0</v>
      </c>
      <c r="AG845">
        <v>0</v>
      </c>
      <c r="AH845">
        <v>0</v>
      </c>
      <c r="AI845" t="s">
        <v>11634</v>
      </c>
      <c r="AL845" s="94">
        <v>59.3</v>
      </c>
      <c r="AM845" t="s">
        <v>11646</v>
      </c>
    </row>
    <row r="846" spans="1:39" x14ac:dyDescent="0.25">
      <c r="A846" t="s">
        <v>34</v>
      </c>
      <c r="B846">
        <v>6135</v>
      </c>
      <c r="C846" t="s">
        <v>1386</v>
      </c>
      <c r="D846">
        <v>1382</v>
      </c>
      <c r="E846">
        <v>45799</v>
      </c>
      <c r="G846" t="s">
        <v>1237</v>
      </c>
      <c r="K846">
        <v>0</v>
      </c>
      <c r="AE846" t="s">
        <v>234</v>
      </c>
      <c r="AF846">
        <v>0</v>
      </c>
      <c r="AG846">
        <v>0</v>
      </c>
      <c r="AH846">
        <v>0</v>
      </c>
      <c r="AI846" t="s">
        <v>11634</v>
      </c>
      <c r="AL846" s="94">
        <v>138.19999999999999</v>
      </c>
      <c r="AM846" t="s">
        <v>11646</v>
      </c>
    </row>
    <row r="847" spans="1:39" x14ac:dyDescent="0.25">
      <c r="A847" t="s">
        <v>34</v>
      </c>
      <c r="B847">
        <v>6136</v>
      </c>
      <c r="C847" t="s">
        <v>1387</v>
      </c>
      <c r="D847">
        <v>1723</v>
      </c>
      <c r="E847">
        <v>45799</v>
      </c>
      <c r="G847" t="s">
        <v>1237</v>
      </c>
      <c r="K847">
        <v>0</v>
      </c>
      <c r="AE847" t="s">
        <v>234</v>
      </c>
      <c r="AF847">
        <v>0</v>
      </c>
      <c r="AG847">
        <v>0</v>
      </c>
      <c r="AH847">
        <v>0</v>
      </c>
      <c r="AI847" t="s">
        <v>11634</v>
      </c>
      <c r="AL847" s="94">
        <v>172.3</v>
      </c>
      <c r="AM847" t="s">
        <v>11646</v>
      </c>
    </row>
    <row r="848" spans="1:39" x14ac:dyDescent="0.25">
      <c r="A848" t="s">
        <v>34</v>
      </c>
      <c r="B848">
        <v>6137</v>
      </c>
      <c r="C848" t="s">
        <v>1388</v>
      </c>
      <c r="D848">
        <v>1051</v>
      </c>
      <c r="E848">
        <v>45799</v>
      </c>
      <c r="G848" t="s">
        <v>1237</v>
      </c>
      <c r="K848">
        <v>0</v>
      </c>
      <c r="AE848" t="s">
        <v>234</v>
      </c>
      <c r="AF848">
        <v>0</v>
      </c>
      <c r="AG848">
        <v>0</v>
      </c>
      <c r="AH848">
        <v>0</v>
      </c>
      <c r="AI848" t="s">
        <v>11634</v>
      </c>
      <c r="AL848" s="94">
        <v>105.1</v>
      </c>
      <c r="AM848" t="s">
        <v>11646</v>
      </c>
    </row>
    <row r="849" spans="1:39" x14ac:dyDescent="0.25">
      <c r="A849" t="s">
        <v>34</v>
      </c>
      <c r="B849">
        <v>6901</v>
      </c>
      <c r="C849" t="s">
        <v>1389</v>
      </c>
      <c r="D849">
        <v>2755</v>
      </c>
      <c r="E849">
        <v>45799</v>
      </c>
      <c r="G849" t="s">
        <v>1237</v>
      </c>
      <c r="K849">
        <v>0</v>
      </c>
      <c r="AE849" t="s">
        <v>234</v>
      </c>
      <c r="AF849">
        <v>0</v>
      </c>
      <c r="AG849">
        <v>0</v>
      </c>
      <c r="AH849">
        <v>0</v>
      </c>
      <c r="AI849" t="s">
        <v>11634</v>
      </c>
      <c r="AL849" s="94">
        <v>275.5</v>
      </c>
      <c r="AM849" t="s">
        <v>11646</v>
      </c>
    </row>
    <row r="850" spans="1:39" x14ac:dyDescent="0.25">
      <c r="A850" t="s">
        <v>34</v>
      </c>
      <c r="B850">
        <v>6138</v>
      </c>
      <c r="C850" t="s">
        <v>1390</v>
      </c>
      <c r="D850">
        <v>1135</v>
      </c>
      <c r="E850">
        <v>45799</v>
      </c>
      <c r="G850" t="s">
        <v>1237</v>
      </c>
      <c r="K850">
        <v>0</v>
      </c>
      <c r="AE850" t="s">
        <v>234</v>
      </c>
      <c r="AF850">
        <v>0</v>
      </c>
      <c r="AG850">
        <v>0</v>
      </c>
      <c r="AH850">
        <v>0</v>
      </c>
      <c r="AI850" t="s">
        <v>11634</v>
      </c>
      <c r="AL850" s="94">
        <v>113.5</v>
      </c>
      <c r="AM850" t="s">
        <v>11646</v>
      </c>
    </row>
    <row r="851" spans="1:39" x14ac:dyDescent="0.25">
      <c r="A851" t="s">
        <v>34</v>
      </c>
      <c r="B851">
        <v>6139</v>
      </c>
      <c r="C851" t="s">
        <v>1391</v>
      </c>
      <c r="D851">
        <v>480</v>
      </c>
      <c r="E851">
        <v>45799</v>
      </c>
      <c r="G851" t="s">
        <v>1237</v>
      </c>
      <c r="K851">
        <v>0</v>
      </c>
      <c r="AE851" t="s">
        <v>234</v>
      </c>
      <c r="AF851">
        <v>0</v>
      </c>
      <c r="AG851">
        <v>0</v>
      </c>
      <c r="AH851">
        <v>0</v>
      </c>
      <c r="AI851" t="s">
        <v>11634</v>
      </c>
      <c r="AL851" s="94">
        <v>48</v>
      </c>
      <c r="AM851" t="s">
        <v>11646</v>
      </c>
    </row>
    <row r="852" spans="1:39" x14ac:dyDescent="0.25">
      <c r="A852" t="s">
        <v>34</v>
      </c>
      <c r="B852">
        <v>6140</v>
      </c>
      <c r="C852" t="s">
        <v>1392</v>
      </c>
      <c r="D852">
        <v>713</v>
      </c>
      <c r="E852">
        <v>45799</v>
      </c>
      <c r="G852" t="s">
        <v>1237</v>
      </c>
      <c r="K852">
        <v>0</v>
      </c>
      <c r="AE852" t="s">
        <v>234</v>
      </c>
      <c r="AF852">
        <v>0</v>
      </c>
      <c r="AG852">
        <v>0</v>
      </c>
      <c r="AH852">
        <v>0</v>
      </c>
      <c r="AI852" t="s">
        <v>11634</v>
      </c>
      <c r="AL852" s="94">
        <v>71.3</v>
      </c>
      <c r="AM852" t="s">
        <v>11646</v>
      </c>
    </row>
    <row r="853" spans="1:39" x14ac:dyDescent="0.25">
      <c r="A853" t="s">
        <v>34</v>
      </c>
      <c r="B853">
        <v>6141</v>
      </c>
      <c r="C853" t="s">
        <v>1393</v>
      </c>
      <c r="D853">
        <v>1885</v>
      </c>
      <c r="E853">
        <v>45799</v>
      </c>
      <c r="G853" t="s">
        <v>1237</v>
      </c>
      <c r="K853">
        <v>0</v>
      </c>
      <c r="AE853" t="s">
        <v>234</v>
      </c>
      <c r="AF853">
        <v>0</v>
      </c>
      <c r="AG853">
        <v>0</v>
      </c>
      <c r="AH853">
        <v>0</v>
      </c>
      <c r="AI853" t="s">
        <v>11634</v>
      </c>
      <c r="AL853" s="94">
        <v>188.5</v>
      </c>
      <c r="AM853" t="s">
        <v>11646</v>
      </c>
    </row>
    <row r="854" spans="1:39" x14ac:dyDescent="0.25">
      <c r="A854" t="s">
        <v>34</v>
      </c>
      <c r="B854">
        <v>6146</v>
      </c>
      <c r="C854" t="s">
        <v>1394</v>
      </c>
      <c r="D854">
        <v>1093</v>
      </c>
      <c r="E854">
        <v>45799</v>
      </c>
      <c r="G854" t="s">
        <v>1237</v>
      </c>
      <c r="K854">
        <v>0</v>
      </c>
      <c r="AE854" t="s">
        <v>234</v>
      </c>
      <c r="AF854">
        <v>0</v>
      </c>
      <c r="AG854">
        <v>0</v>
      </c>
      <c r="AH854">
        <v>0</v>
      </c>
      <c r="AI854" t="s">
        <v>11634</v>
      </c>
      <c r="AL854" s="94">
        <v>109.3</v>
      </c>
      <c r="AM854" t="s">
        <v>11646</v>
      </c>
    </row>
    <row r="855" spans="1:39" x14ac:dyDescent="0.25">
      <c r="A855" t="s">
        <v>34</v>
      </c>
      <c r="B855">
        <v>6147</v>
      </c>
      <c r="C855" t="s">
        <v>1395</v>
      </c>
      <c r="D855">
        <v>332</v>
      </c>
      <c r="E855">
        <v>45799</v>
      </c>
      <c r="G855" t="s">
        <v>1237</v>
      </c>
      <c r="K855">
        <v>0</v>
      </c>
      <c r="AE855" t="s">
        <v>234</v>
      </c>
      <c r="AF855">
        <v>0</v>
      </c>
      <c r="AG855">
        <v>0</v>
      </c>
      <c r="AH855">
        <v>0</v>
      </c>
      <c r="AI855" t="s">
        <v>11634</v>
      </c>
      <c r="AL855" s="94">
        <v>33.200000000000003</v>
      </c>
      <c r="AM855" t="s">
        <v>11646</v>
      </c>
    </row>
    <row r="856" spans="1:39" x14ac:dyDescent="0.25">
      <c r="A856" t="s">
        <v>34</v>
      </c>
      <c r="B856">
        <v>6148</v>
      </c>
      <c r="C856" t="s">
        <v>1396</v>
      </c>
      <c r="D856">
        <v>1107</v>
      </c>
      <c r="E856">
        <v>45799</v>
      </c>
      <c r="G856" t="s">
        <v>1237</v>
      </c>
      <c r="K856">
        <v>0</v>
      </c>
      <c r="AE856" t="s">
        <v>234</v>
      </c>
      <c r="AF856">
        <v>0</v>
      </c>
      <c r="AG856">
        <v>0</v>
      </c>
      <c r="AH856">
        <v>0</v>
      </c>
      <c r="AI856" t="s">
        <v>11634</v>
      </c>
      <c r="AL856" s="94">
        <v>110.7</v>
      </c>
      <c r="AM856" t="s">
        <v>11646</v>
      </c>
    </row>
    <row r="857" spans="1:39" x14ac:dyDescent="0.25">
      <c r="A857" t="s">
        <v>34</v>
      </c>
      <c r="B857">
        <v>6142</v>
      </c>
      <c r="C857" t="s">
        <v>1397</v>
      </c>
      <c r="D857">
        <v>270</v>
      </c>
      <c r="E857">
        <v>45799</v>
      </c>
      <c r="G857" t="s">
        <v>1237</v>
      </c>
      <c r="K857">
        <v>0</v>
      </c>
      <c r="AE857" t="s">
        <v>234</v>
      </c>
      <c r="AF857">
        <v>0</v>
      </c>
      <c r="AG857">
        <v>0</v>
      </c>
      <c r="AH857">
        <v>0</v>
      </c>
      <c r="AI857" t="s">
        <v>11634</v>
      </c>
      <c r="AL857" s="94">
        <v>27</v>
      </c>
      <c r="AM857" t="s">
        <v>11646</v>
      </c>
    </row>
    <row r="858" spans="1:39" x14ac:dyDescent="0.25">
      <c r="A858" t="s">
        <v>34</v>
      </c>
      <c r="B858">
        <v>6143</v>
      </c>
      <c r="C858" t="s">
        <v>1398</v>
      </c>
      <c r="D858">
        <v>4218</v>
      </c>
      <c r="E858">
        <v>45799</v>
      </c>
      <c r="G858" t="s">
        <v>1237</v>
      </c>
      <c r="K858">
        <v>0</v>
      </c>
      <c r="AE858" t="s">
        <v>234</v>
      </c>
      <c r="AF858">
        <v>0</v>
      </c>
      <c r="AG858">
        <v>0</v>
      </c>
      <c r="AH858">
        <v>0</v>
      </c>
      <c r="AI858" t="s">
        <v>11634</v>
      </c>
      <c r="AL858" s="94">
        <v>421.8</v>
      </c>
      <c r="AM858" t="s">
        <v>11646</v>
      </c>
    </row>
    <row r="859" spans="1:39" x14ac:dyDescent="0.25">
      <c r="A859" t="s">
        <v>34</v>
      </c>
      <c r="B859">
        <v>6144</v>
      </c>
      <c r="C859" t="s">
        <v>1399</v>
      </c>
      <c r="D859">
        <v>566</v>
      </c>
      <c r="E859">
        <v>45799</v>
      </c>
      <c r="G859" t="s">
        <v>1237</v>
      </c>
      <c r="K859">
        <v>0</v>
      </c>
      <c r="AE859" t="s">
        <v>234</v>
      </c>
      <c r="AF859">
        <v>0</v>
      </c>
      <c r="AG859">
        <v>0</v>
      </c>
      <c r="AH859">
        <v>0</v>
      </c>
      <c r="AI859" t="s">
        <v>11634</v>
      </c>
      <c r="AL859" s="94">
        <v>56.6</v>
      </c>
      <c r="AM859" t="s">
        <v>11646</v>
      </c>
    </row>
    <row r="860" spans="1:39" x14ac:dyDescent="0.25">
      <c r="A860" t="s">
        <v>34</v>
      </c>
      <c r="B860">
        <v>6145</v>
      </c>
      <c r="C860" t="s">
        <v>1400</v>
      </c>
      <c r="D860">
        <v>1010</v>
      </c>
      <c r="E860">
        <v>45799</v>
      </c>
      <c r="G860" t="s">
        <v>1237</v>
      </c>
      <c r="K860">
        <v>0</v>
      </c>
      <c r="AE860" t="s">
        <v>234</v>
      </c>
      <c r="AF860">
        <v>0</v>
      </c>
      <c r="AG860">
        <v>0</v>
      </c>
      <c r="AH860">
        <v>0</v>
      </c>
      <c r="AI860" t="s">
        <v>11634</v>
      </c>
      <c r="AL860" s="94">
        <v>101</v>
      </c>
      <c r="AM860" t="s">
        <v>11646</v>
      </c>
    </row>
    <row r="861" spans="1:39" x14ac:dyDescent="0.25">
      <c r="A861" t="s">
        <v>34</v>
      </c>
      <c r="B861">
        <v>6149</v>
      </c>
      <c r="C861" t="s">
        <v>1401</v>
      </c>
      <c r="D861">
        <v>12362</v>
      </c>
      <c r="E861">
        <v>45799</v>
      </c>
      <c r="G861" t="s">
        <v>1237</v>
      </c>
      <c r="I861" t="s">
        <v>1402</v>
      </c>
      <c r="K861">
        <v>0</v>
      </c>
      <c r="AE861" t="s">
        <v>234</v>
      </c>
      <c r="AF861">
        <v>0</v>
      </c>
      <c r="AG861">
        <v>0</v>
      </c>
      <c r="AH861">
        <v>0</v>
      </c>
      <c r="AI861" t="s">
        <v>11634</v>
      </c>
      <c r="AL861" s="94">
        <v>1236.2</v>
      </c>
      <c r="AM861" t="s">
        <v>11646</v>
      </c>
    </row>
    <row r="862" spans="1:39" x14ac:dyDescent="0.25">
      <c r="A862" t="s">
        <v>34</v>
      </c>
      <c r="B862">
        <v>6150</v>
      </c>
      <c r="C862" t="s">
        <v>1403</v>
      </c>
      <c r="D862">
        <v>891</v>
      </c>
      <c r="E862">
        <v>45799</v>
      </c>
      <c r="G862" t="s">
        <v>1237</v>
      </c>
      <c r="K862">
        <v>0</v>
      </c>
      <c r="AE862" t="s">
        <v>234</v>
      </c>
      <c r="AF862">
        <v>0</v>
      </c>
      <c r="AG862">
        <v>0</v>
      </c>
      <c r="AH862">
        <v>0</v>
      </c>
      <c r="AI862" t="s">
        <v>11634</v>
      </c>
      <c r="AL862" s="94">
        <v>89.1</v>
      </c>
      <c r="AM862" t="s">
        <v>11646</v>
      </c>
    </row>
    <row r="863" spans="1:39" x14ac:dyDescent="0.25">
      <c r="A863" t="s">
        <v>34</v>
      </c>
      <c r="B863">
        <v>6151</v>
      </c>
      <c r="C863" t="s">
        <v>1404</v>
      </c>
      <c r="D863">
        <v>1223</v>
      </c>
      <c r="E863">
        <v>45799</v>
      </c>
      <c r="G863" t="s">
        <v>1237</v>
      </c>
      <c r="K863">
        <v>0</v>
      </c>
      <c r="AE863" t="s">
        <v>234</v>
      </c>
      <c r="AF863">
        <v>0</v>
      </c>
      <c r="AG863">
        <v>0</v>
      </c>
      <c r="AH863">
        <v>0</v>
      </c>
      <c r="AI863" t="s">
        <v>11634</v>
      </c>
      <c r="AL863" s="94">
        <v>122.3</v>
      </c>
      <c r="AM863" t="s">
        <v>11646</v>
      </c>
    </row>
    <row r="864" spans="1:39" x14ac:dyDescent="0.25">
      <c r="A864" t="s">
        <v>34</v>
      </c>
      <c r="B864">
        <v>6152</v>
      </c>
      <c r="C864" t="s">
        <v>1405</v>
      </c>
      <c r="D864">
        <v>1447</v>
      </c>
      <c r="E864">
        <v>45799</v>
      </c>
      <c r="G864" t="s">
        <v>1237</v>
      </c>
      <c r="K864">
        <v>0</v>
      </c>
      <c r="AE864" t="s">
        <v>234</v>
      </c>
      <c r="AF864">
        <v>0</v>
      </c>
      <c r="AG864">
        <v>0</v>
      </c>
      <c r="AH864">
        <v>0</v>
      </c>
      <c r="AI864" t="s">
        <v>11634</v>
      </c>
      <c r="AL864" s="94">
        <v>144.69999999999999</v>
      </c>
      <c r="AM864" t="s">
        <v>11646</v>
      </c>
    </row>
    <row r="865" spans="1:39" x14ac:dyDescent="0.25">
      <c r="A865" t="s">
        <v>34</v>
      </c>
      <c r="B865">
        <v>6153</v>
      </c>
      <c r="C865" t="s">
        <v>1406</v>
      </c>
      <c r="D865">
        <v>25784</v>
      </c>
      <c r="E865">
        <v>45799</v>
      </c>
      <c r="G865" t="s">
        <v>1237</v>
      </c>
      <c r="K865">
        <v>0</v>
      </c>
      <c r="AE865" t="s">
        <v>234</v>
      </c>
      <c r="AF865">
        <v>0</v>
      </c>
      <c r="AG865">
        <v>0</v>
      </c>
      <c r="AH865">
        <v>0</v>
      </c>
      <c r="AI865" t="s">
        <v>11634</v>
      </c>
      <c r="AL865" s="94">
        <v>2578.4</v>
      </c>
      <c r="AM865" t="s">
        <v>11646</v>
      </c>
    </row>
    <row r="866" spans="1:39" x14ac:dyDescent="0.25">
      <c r="A866" t="s">
        <v>34</v>
      </c>
      <c r="B866">
        <v>6154</v>
      </c>
      <c r="C866" t="s">
        <v>1407</v>
      </c>
      <c r="D866">
        <v>3274</v>
      </c>
      <c r="E866">
        <v>45799</v>
      </c>
      <c r="G866" t="s">
        <v>1237</v>
      </c>
      <c r="K866">
        <v>0</v>
      </c>
      <c r="AE866" t="s">
        <v>234</v>
      </c>
      <c r="AF866">
        <v>0</v>
      </c>
      <c r="AG866">
        <v>0</v>
      </c>
      <c r="AH866">
        <v>0</v>
      </c>
      <c r="AI866" t="s">
        <v>11634</v>
      </c>
      <c r="AL866" s="94">
        <v>327.39999999999998</v>
      </c>
      <c r="AM866" t="s">
        <v>11646</v>
      </c>
    </row>
    <row r="867" spans="1:39" x14ac:dyDescent="0.25">
      <c r="A867" t="s">
        <v>34</v>
      </c>
      <c r="B867">
        <v>6156</v>
      </c>
      <c r="C867" t="s">
        <v>1408</v>
      </c>
      <c r="D867">
        <v>1323</v>
      </c>
      <c r="E867">
        <v>45799</v>
      </c>
      <c r="G867" t="s">
        <v>1237</v>
      </c>
      <c r="K867">
        <v>0</v>
      </c>
      <c r="AE867" t="s">
        <v>234</v>
      </c>
      <c r="AF867">
        <v>0</v>
      </c>
      <c r="AG867">
        <v>0</v>
      </c>
      <c r="AH867">
        <v>0</v>
      </c>
      <c r="AI867" t="s">
        <v>11634</v>
      </c>
      <c r="AL867" s="94">
        <v>132.30000000000001</v>
      </c>
      <c r="AM867" t="s">
        <v>11646</v>
      </c>
    </row>
    <row r="868" spans="1:39" x14ac:dyDescent="0.25">
      <c r="A868" t="s">
        <v>34</v>
      </c>
      <c r="B868">
        <v>6155</v>
      </c>
      <c r="C868" t="s">
        <v>1409</v>
      </c>
      <c r="D868">
        <v>2080</v>
      </c>
      <c r="E868">
        <v>45799</v>
      </c>
      <c r="G868" t="s">
        <v>1237</v>
      </c>
      <c r="K868">
        <v>0</v>
      </c>
      <c r="AE868" t="s">
        <v>234</v>
      </c>
      <c r="AF868">
        <v>0</v>
      </c>
      <c r="AG868">
        <v>0</v>
      </c>
      <c r="AH868">
        <v>0</v>
      </c>
      <c r="AI868" t="s">
        <v>11634</v>
      </c>
      <c r="AL868" s="94">
        <v>208</v>
      </c>
      <c r="AM868" t="s">
        <v>11646</v>
      </c>
    </row>
    <row r="869" spans="1:39" x14ac:dyDescent="0.25">
      <c r="A869" t="s">
        <v>34</v>
      </c>
      <c r="B869">
        <v>6157</v>
      </c>
      <c r="C869" t="s">
        <v>1410</v>
      </c>
      <c r="D869">
        <v>395</v>
      </c>
      <c r="E869">
        <v>45799</v>
      </c>
      <c r="G869" t="s">
        <v>1237</v>
      </c>
      <c r="H869" t="s">
        <v>1411</v>
      </c>
      <c r="K869">
        <v>0</v>
      </c>
      <c r="AE869" t="s">
        <v>234</v>
      </c>
      <c r="AF869">
        <v>0</v>
      </c>
      <c r="AG869">
        <v>0</v>
      </c>
      <c r="AH869">
        <v>0</v>
      </c>
      <c r="AI869" t="s">
        <v>11634</v>
      </c>
      <c r="AL869" s="94">
        <v>39.5</v>
      </c>
      <c r="AM869" t="s">
        <v>11646</v>
      </c>
    </row>
    <row r="870" spans="1:39" x14ac:dyDescent="0.25">
      <c r="A870" t="s">
        <v>34</v>
      </c>
      <c r="B870">
        <v>6158</v>
      </c>
      <c r="C870" t="s">
        <v>1412</v>
      </c>
      <c r="D870">
        <v>16711</v>
      </c>
      <c r="E870">
        <v>45799</v>
      </c>
      <c r="G870" t="s">
        <v>1237</v>
      </c>
      <c r="K870">
        <v>0</v>
      </c>
      <c r="AE870" t="s">
        <v>234</v>
      </c>
      <c r="AF870">
        <v>0</v>
      </c>
      <c r="AG870">
        <v>0</v>
      </c>
      <c r="AH870">
        <v>0</v>
      </c>
      <c r="AI870" t="s">
        <v>11634</v>
      </c>
      <c r="AL870" s="94">
        <v>1671.1</v>
      </c>
      <c r="AM870" t="s">
        <v>11646</v>
      </c>
    </row>
    <row r="871" spans="1:39" x14ac:dyDescent="0.25">
      <c r="A871" t="s">
        <v>34</v>
      </c>
      <c r="B871">
        <v>6159</v>
      </c>
      <c r="C871" t="s">
        <v>1413</v>
      </c>
      <c r="D871">
        <v>2765</v>
      </c>
      <c r="E871">
        <v>45799</v>
      </c>
      <c r="G871" t="s">
        <v>1237</v>
      </c>
      <c r="K871">
        <v>0</v>
      </c>
      <c r="AE871" t="s">
        <v>234</v>
      </c>
      <c r="AF871">
        <v>0</v>
      </c>
      <c r="AG871">
        <v>0</v>
      </c>
      <c r="AH871">
        <v>0</v>
      </c>
      <c r="AI871" t="s">
        <v>11634</v>
      </c>
      <c r="AL871" s="94">
        <v>276.5</v>
      </c>
      <c r="AM871" t="s">
        <v>11646</v>
      </c>
    </row>
    <row r="872" spans="1:39" x14ac:dyDescent="0.25">
      <c r="A872" t="s">
        <v>34</v>
      </c>
      <c r="B872">
        <v>6160</v>
      </c>
      <c r="C872" t="s">
        <v>1414</v>
      </c>
      <c r="D872">
        <v>3431</v>
      </c>
      <c r="E872">
        <v>45799</v>
      </c>
      <c r="G872" t="s">
        <v>1237</v>
      </c>
      <c r="K872">
        <v>0</v>
      </c>
      <c r="AE872" t="s">
        <v>234</v>
      </c>
      <c r="AF872">
        <v>0</v>
      </c>
      <c r="AG872">
        <v>0</v>
      </c>
      <c r="AH872">
        <v>0</v>
      </c>
      <c r="AI872" t="s">
        <v>11634</v>
      </c>
      <c r="AL872" s="94">
        <v>343.1</v>
      </c>
      <c r="AM872" t="s">
        <v>11646</v>
      </c>
    </row>
    <row r="873" spans="1:39" x14ac:dyDescent="0.25">
      <c r="A873" t="s">
        <v>34</v>
      </c>
      <c r="B873">
        <v>6162</v>
      </c>
      <c r="C873" t="s">
        <v>1415</v>
      </c>
      <c r="D873">
        <v>3345</v>
      </c>
      <c r="E873">
        <v>45799</v>
      </c>
      <c r="G873" t="s">
        <v>1237</v>
      </c>
      <c r="K873">
        <v>0</v>
      </c>
      <c r="AE873" t="s">
        <v>234</v>
      </c>
      <c r="AF873">
        <v>0</v>
      </c>
      <c r="AG873">
        <v>0</v>
      </c>
      <c r="AH873">
        <v>0</v>
      </c>
      <c r="AI873" t="s">
        <v>11634</v>
      </c>
      <c r="AL873" s="94">
        <v>334.5</v>
      </c>
      <c r="AM873" t="s">
        <v>11646</v>
      </c>
    </row>
    <row r="874" spans="1:39" x14ac:dyDescent="0.25">
      <c r="A874" t="s">
        <v>34</v>
      </c>
      <c r="B874">
        <v>6161</v>
      </c>
      <c r="C874" t="s">
        <v>1416</v>
      </c>
      <c r="D874">
        <v>299</v>
      </c>
      <c r="E874">
        <v>45799</v>
      </c>
      <c r="G874" t="s">
        <v>1237</v>
      </c>
      <c r="K874">
        <v>0</v>
      </c>
      <c r="AE874" t="s">
        <v>234</v>
      </c>
      <c r="AF874">
        <v>0</v>
      </c>
      <c r="AG874">
        <v>0</v>
      </c>
      <c r="AH874">
        <v>0</v>
      </c>
      <c r="AI874" t="s">
        <v>11634</v>
      </c>
      <c r="AL874" s="94">
        <v>29.9</v>
      </c>
      <c r="AM874" t="s">
        <v>11646</v>
      </c>
    </row>
    <row r="875" spans="1:39" x14ac:dyDescent="0.25">
      <c r="A875" t="s">
        <v>35</v>
      </c>
      <c r="B875">
        <v>8073</v>
      </c>
      <c r="C875" t="s">
        <v>1417</v>
      </c>
      <c r="D875">
        <v>91589</v>
      </c>
      <c r="E875">
        <v>45770</v>
      </c>
      <c r="F875">
        <v>45950</v>
      </c>
      <c r="G875" t="s">
        <v>1418</v>
      </c>
      <c r="J875">
        <v>46090</v>
      </c>
      <c r="K875">
        <v>464</v>
      </c>
      <c r="L875" t="s">
        <v>1419</v>
      </c>
      <c r="M875">
        <v>89.9</v>
      </c>
      <c r="N875" t="s">
        <v>25</v>
      </c>
      <c r="P875" t="s">
        <v>25</v>
      </c>
      <c r="X875" t="s">
        <v>1420</v>
      </c>
      <c r="Y875" t="s">
        <v>26</v>
      </c>
      <c r="Z875" t="s">
        <v>25</v>
      </c>
      <c r="AE875" t="s">
        <v>235</v>
      </c>
      <c r="AF875">
        <v>0.89900000000000002</v>
      </c>
      <c r="AG875">
        <v>417</v>
      </c>
      <c r="AH875">
        <v>8</v>
      </c>
      <c r="AI875" t="s">
        <v>11632</v>
      </c>
      <c r="AL875" s="94">
        <v>9158.9</v>
      </c>
      <c r="AM875" t="s">
        <v>11648</v>
      </c>
    </row>
    <row r="876" spans="1:39" x14ac:dyDescent="0.25">
      <c r="A876" t="s">
        <v>35</v>
      </c>
      <c r="B876">
        <v>8001</v>
      </c>
      <c r="C876" t="s">
        <v>1421</v>
      </c>
      <c r="D876">
        <v>13014</v>
      </c>
      <c r="E876">
        <v>45768</v>
      </c>
      <c r="F876">
        <v>45941</v>
      </c>
      <c r="G876" t="s">
        <v>1418</v>
      </c>
      <c r="J876">
        <v>46057</v>
      </c>
      <c r="K876">
        <v>344</v>
      </c>
      <c r="L876" t="s">
        <v>1419</v>
      </c>
      <c r="M876">
        <v>78.2</v>
      </c>
      <c r="N876" t="s">
        <v>25</v>
      </c>
      <c r="P876" t="s">
        <v>25</v>
      </c>
      <c r="R876">
        <v>55576</v>
      </c>
      <c r="S876">
        <v>55576</v>
      </c>
      <c r="T876">
        <v>13</v>
      </c>
      <c r="U876">
        <v>105</v>
      </c>
      <c r="V876">
        <v>2</v>
      </c>
      <c r="W876">
        <v>18</v>
      </c>
      <c r="X876" t="s">
        <v>1422</v>
      </c>
      <c r="Y876" t="s">
        <v>1423</v>
      </c>
      <c r="Z876" t="s">
        <v>26</v>
      </c>
      <c r="AE876" t="s">
        <v>235</v>
      </c>
      <c r="AF876">
        <v>0.78200000000000003</v>
      </c>
      <c r="AG876">
        <v>269</v>
      </c>
      <c r="AH876">
        <v>14</v>
      </c>
      <c r="AI876" t="s">
        <v>11632</v>
      </c>
      <c r="AJ876">
        <v>4.2704779468264942</v>
      </c>
      <c r="AK876">
        <v>4.2704779468264942</v>
      </c>
      <c r="AL876" s="94">
        <v>1301.4000000000001</v>
      </c>
      <c r="AM876" t="s">
        <v>11647</v>
      </c>
    </row>
    <row r="877" spans="1:39" x14ac:dyDescent="0.25">
      <c r="A877" t="s">
        <v>35</v>
      </c>
      <c r="B877">
        <v>8002</v>
      </c>
      <c r="C877" t="s">
        <v>1424</v>
      </c>
      <c r="D877">
        <v>291</v>
      </c>
      <c r="E877">
        <v>45768</v>
      </c>
      <c r="F877">
        <v>45941</v>
      </c>
      <c r="G877" t="s">
        <v>1418</v>
      </c>
      <c r="K877">
        <v>0</v>
      </c>
      <c r="AE877" t="s">
        <v>235</v>
      </c>
      <c r="AF877">
        <v>0</v>
      </c>
      <c r="AG877">
        <v>0</v>
      </c>
      <c r="AH877">
        <v>0</v>
      </c>
      <c r="AI877" t="s">
        <v>11634</v>
      </c>
      <c r="AL877" s="94">
        <v>29.1</v>
      </c>
      <c r="AM877" t="s">
        <v>11646</v>
      </c>
    </row>
    <row r="878" spans="1:39" x14ac:dyDescent="0.25">
      <c r="A878" t="s">
        <v>35</v>
      </c>
      <c r="B878">
        <v>8014</v>
      </c>
      <c r="C878" t="s">
        <v>1425</v>
      </c>
      <c r="D878">
        <v>2576</v>
      </c>
      <c r="E878">
        <v>45768</v>
      </c>
      <c r="F878">
        <v>45941</v>
      </c>
      <c r="G878" t="s">
        <v>1418</v>
      </c>
      <c r="J878">
        <v>45981</v>
      </c>
      <c r="K878">
        <v>78</v>
      </c>
      <c r="L878">
        <v>2019</v>
      </c>
      <c r="N878" t="s">
        <v>25</v>
      </c>
      <c r="P878" t="s">
        <v>26</v>
      </c>
      <c r="R878">
        <v>5000</v>
      </c>
      <c r="S878">
        <v>7000</v>
      </c>
      <c r="T878">
        <v>1</v>
      </c>
      <c r="U878">
        <v>0</v>
      </c>
      <c r="V878">
        <v>0</v>
      </c>
      <c r="W878">
        <v>0</v>
      </c>
      <c r="X878" t="s">
        <v>1426</v>
      </c>
      <c r="Y878" t="s">
        <v>26</v>
      </c>
      <c r="Z878" t="s">
        <v>26</v>
      </c>
      <c r="AE878" t="s">
        <v>235</v>
      </c>
      <c r="AF878">
        <v>0</v>
      </c>
      <c r="AG878">
        <v>0</v>
      </c>
      <c r="AH878">
        <v>13</v>
      </c>
      <c r="AI878" t="s">
        <v>11632</v>
      </c>
      <c r="AJ878">
        <v>1.9409937888198758</v>
      </c>
      <c r="AK878">
        <v>2.7173913043478262</v>
      </c>
      <c r="AL878" s="94">
        <v>257.60000000000002</v>
      </c>
      <c r="AM878" t="s">
        <v>11647</v>
      </c>
    </row>
    <row r="879" spans="1:39" x14ac:dyDescent="0.25">
      <c r="A879" t="s">
        <v>35</v>
      </c>
      <c r="B879">
        <v>8003</v>
      </c>
      <c r="C879" t="s">
        <v>1427</v>
      </c>
      <c r="D879">
        <v>10217</v>
      </c>
      <c r="E879">
        <v>45768</v>
      </c>
      <c r="G879" t="s">
        <v>1418</v>
      </c>
      <c r="H879">
        <v>45839</v>
      </c>
      <c r="K879">
        <v>1000</v>
      </c>
      <c r="L879" t="s">
        <v>1428</v>
      </c>
      <c r="M879">
        <v>35</v>
      </c>
      <c r="N879" t="s">
        <v>25</v>
      </c>
      <c r="P879" t="s">
        <v>25</v>
      </c>
      <c r="R879">
        <v>13000</v>
      </c>
      <c r="S879">
        <v>20000</v>
      </c>
      <c r="T879">
        <v>66</v>
      </c>
      <c r="U879">
        <v>66</v>
      </c>
      <c r="V879">
        <v>4</v>
      </c>
      <c r="W879">
        <v>4</v>
      </c>
      <c r="X879" t="s">
        <v>1429</v>
      </c>
      <c r="Y879" t="s">
        <v>26</v>
      </c>
      <c r="Z879" t="s">
        <v>25</v>
      </c>
      <c r="AE879" t="s">
        <v>235</v>
      </c>
      <c r="AF879">
        <v>0.35</v>
      </c>
      <c r="AG879">
        <v>350</v>
      </c>
      <c r="AH879">
        <v>14</v>
      </c>
      <c r="AI879" t="s">
        <v>11632</v>
      </c>
      <c r="AJ879">
        <v>1.2723891553293531</v>
      </c>
      <c r="AK879">
        <v>1.957521777429774</v>
      </c>
      <c r="AL879" s="94">
        <v>1021.7</v>
      </c>
      <c r="AM879" t="s">
        <v>11647</v>
      </c>
    </row>
    <row r="880" spans="1:39" x14ac:dyDescent="0.25">
      <c r="A880" t="s">
        <v>35</v>
      </c>
      <c r="B880">
        <v>8004</v>
      </c>
      <c r="C880" t="s">
        <v>1430</v>
      </c>
      <c r="D880">
        <v>270</v>
      </c>
      <c r="E880">
        <v>45768</v>
      </c>
      <c r="G880" t="s">
        <v>1418</v>
      </c>
      <c r="H880">
        <v>45870</v>
      </c>
      <c r="K880">
        <v>0</v>
      </c>
      <c r="M880">
        <v>0</v>
      </c>
      <c r="N880" t="s">
        <v>25</v>
      </c>
      <c r="P880" t="s">
        <v>25</v>
      </c>
      <c r="R880">
        <v>0</v>
      </c>
      <c r="S880">
        <v>1000</v>
      </c>
      <c r="T880">
        <v>0</v>
      </c>
      <c r="U880">
        <v>0</v>
      </c>
      <c r="V880">
        <v>0</v>
      </c>
      <c r="W880">
        <v>0</v>
      </c>
      <c r="X880" t="s">
        <v>1431</v>
      </c>
      <c r="Y880" t="s">
        <v>26</v>
      </c>
      <c r="Z880" t="s">
        <v>26</v>
      </c>
      <c r="AE880" t="s">
        <v>235</v>
      </c>
      <c r="AF880">
        <v>0</v>
      </c>
      <c r="AG880">
        <v>0</v>
      </c>
      <c r="AH880">
        <v>13</v>
      </c>
      <c r="AI880" t="s">
        <v>11632</v>
      </c>
      <c r="AJ880">
        <v>0</v>
      </c>
      <c r="AK880">
        <v>3.7037037037037037</v>
      </c>
      <c r="AL880" s="94">
        <v>27</v>
      </c>
      <c r="AM880" t="s">
        <v>11646</v>
      </c>
    </row>
    <row r="881" spans="1:39" x14ac:dyDescent="0.25">
      <c r="A881" t="s">
        <v>35</v>
      </c>
      <c r="B881">
        <v>8005</v>
      </c>
      <c r="C881" t="s">
        <v>1432</v>
      </c>
      <c r="D881">
        <v>9462</v>
      </c>
      <c r="E881">
        <v>45768</v>
      </c>
      <c r="F881">
        <v>45941</v>
      </c>
      <c r="G881" t="s">
        <v>1418</v>
      </c>
      <c r="K881">
        <v>0</v>
      </c>
      <c r="AE881" t="s">
        <v>235</v>
      </c>
      <c r="AF881">
        <v>0</v>
      </c>
      <c r="AG881">
        <v>0</v>
      </c>
      <c r="AH881">
        <v>0</v>
      </c>
      <c r="AI881" t="s">
        <v>11634</v>
      </c>
      <c r="AL881" s="94">
        <v>946.2</v>
      </c>
      <c r="AM881" t="s">
        <v>11646</v>
      </c>
    </row>
    <row r="882" spans="1:39" x14ac:dyDescent="0.25">
      <c r="A882" t="s">
        <v>35</v>
      </c>
      <c r="B882">
        <v>8006</v>
      </c>
      <c r="C882" t="s">
        <v>1433</v>
      </c>
      <c r="D882">
        <v>16642</v>
      </c>
      <c r="E882">
        <v>45769</v>
      </c>
      <c r="G882" t="s">
        <v>1418</v>
      </c>
      <c r="H882">
        <v>45784</v>
      </c>
      <c r="I882" t="s">
        <v>28</v>
      </c>
      <c r="K882">
        <v>437</v>
      </c>
      <c r="L882" t="s">
        <v>1434</v>
      </c>
      <c r="M882">
        <v>83</v>
      </c>
      <c r="N882" t="s">
        <v>25</v>
      </c>
      <c r="P882" t="s">
        <v>26</v>
      </c>
      <c r="R882">
        <v>4840</v>
      </c>
      <c r="S882">
        <v>32000</v>
      </c>
      <c r="T882">
        <v>39</v>
      </c>
      <c r="U882">
        <v>21</v>
      </c>
      <c r="V882">
        <v>0</v>
      </c>
      <c r="W882">
        <v>2</v>
      </c>
      <c r="X882" t="s">
        <v>1435</v>
      </c>
      <c r="Y882" t="s">
        <v>26</v>
      </c>
      <c r="Z882" t="s">
        <v>25</v>
      </c>
      <c r="AE882" t="s">
        <v>235</v>
      </c>
      <c r="AF882">
        <v>0.83</v>
      </c>
      <c r="AG882">
        <v>363</v>
      </c>
      <c r="AH882">
        <v>14</v>
      </c>
      <c r="AI882" t="s">
        <v>11632</v>
      </c>
      <c r="AJ882">
        <v>0.29083042903497175</v>
      </c>
      <c r="AK882">
        <v>1.9228458118014662</v>
      </c>
      <c r="AL882" s="94">
        <v>1664.2</v>
      </c>
      <c r="AM882" t="s">
        <v>11647</v>
      </c>
    </row>
    <row r="883" spans="1:39" x14ac:dyDescent="0.25">
      <c r="A883" t="s">
        <v>35</v>
      </c>
      <c r="B883">
        <v>8007</v>
      </c>
      <c r="C883" t="s">
        <v>1436</v>
      </c>
      <c r="D883">
        <v>9458</v>
      </c>
      <c r="E883">
        <v>45769</v>
      </c>
      <c r="G883" t="s">
        <v>1418</v>
      </c>
      <c r="H883">
        <v>45863</v>
      </c>
      <c r="K883">
        <v>0</v>
      </c>
      <c r="N883" t="s">
        <v>25</v>
      </c>
      <c r="P883" t="s">
        <v>25</v>
      </c>
      <c r="R883">
        <v>0</v>
      </c>
      <c r="S883">
        <v>0</v>
      </c>
      <c r="T883">
        <v>15</v>
      </c>
      <c r="U883">
        <v>5</v>
      </c>
      <c r="V883">
        <v>0</v>
      </c>
      <c r="W883">
        <v>6</v>
      </c>
      <c r="X883" t="s">
        <v>1437</v>
      </c>
      <c r="Y883" t="s">
        <v>26</v>
      </c>
      <c r="Z883" t="s">
        <v>1438</v>
      </c>
      <c r="AE883" t="s">
        <v>235</v>
      </c>
      <c r="AF883">
        <v>0</v>
      </c>
      <c r="AG883">
        <v>0</v>
      </c>
      <c r="AH883">
        <v>11</v>
      </c>
      <c r="AI883" t="s">
        <v>11632</v>
      </c>
      <c r="AJ883">
        <v>0</v>
      </c>
      <c r="AK883">
        <v>0</v>
      </c>
      <c r="AL883" s="94">
        <v>945.8</v>
      </c>
      <c r="AM883" t="s">
        <v>11646</v>
      </c>
    </row>
    <row r="884" spans="1:39" x14ac:dyDescent="0.25">
      <c r="A884" t="s">
        <v>35</v>
      </c>
      <c r="B884">
        <v>8008</v>
      </c>
      <c r="C884" t="s">
        <v>1439</v>
      </c>
      <c r="D884">
        <v>237</v>
      </c>
      <c r="E884">
        <v>45769</v>
      </c>
      <c r="F884">
        <v>45941</v>
      </c>
      <c r="G884" t="s">
        <v>1418</v>
      </c>
      <c r="J884">
        <v>45973</v>
      </c>
      <c r="K884">
        <v>63</v>
      </c>
      <c r="L884">
        <v>45968</v>
      </c>
      <c r="M884">
        <v>85.71</v>
      </c>
      <c r="N884" t="s">
        <v>26</v>
      </c>
      <c r="O884">
        <v>45462</v>
      </c>
      <c r="P884" t="s">
        <v>25</v>
      </c>
      <c r="R884">
        <v>500</v>
      </c>
      <c r="S884">
        <v>500</v>
      </c>
      <c r="T884">
        <v>2</v>
      </c>
      <c r="U884">
        <v>0</v>
      </c>
      <c r="V884">
        <v>0</v>
      </c>
      <c r="W884">
        <v>0</v>
      </c>
      <c r="X884" t="s">
        <v>1440</v>
      </c>
      <c r="Y884" t="s">
        <v>25</v>
      </c>
      <c r="Z884" t="s">
        <v>25</v>
      </c>
      <c r="AE884" t="s">
        <v>235</v>
      </c>
      <c r="AF884">
        <v>0.85709999999999997</v>
      </c>
      <c r="AG884">
        <v>54</v>
      </c>
      <c r="AH884">
        <v>15</v>
      </c>
      <c r="AI884" t="s">
        <v>11632</v>
      </c>
      <c r="AJ884">
        <v>2.109704641350211</v>
      </c>
      <c r="AK884">
        <v>2.109704641350211</v>
      </c>
      <c r="AL884" s="94">
        <v>23.7</v>
      </c>
      <c r="AM884" t="s">
        <v>11839</v>
      </c>
    </row>
    <row r="885" spans="1:39" x14ac:dyDescent="0.25">
      <c r="A885" t="s">
        <v>35</v>
      </c>
      <c r="B885">
        <v>8009</v>
      </c>
      <c r="C885" t="s">
        <v>1441</v>
      </c>
      <c r="D885">
        <v>12844</v>
      </c>
      <c r="E885">
        <v>45769</v>
      </c>
      <c r="F885">
        <v>45941</v>
      </c>
      <c r="G885" t="s">
        <v>1418</v>
      </c>
      <c r="J885">
        <v>45979</v>
      </c>
      <c r="K885">
        <v>0</v>
      </c>
      <c r="AE885" t="s">
        <v>235</v>
      </c>
      <c r="AF885">
        <v>0</v>
      </c>
      <c r="AG885">
        <v>0</v>
      </c>
      <c r="AH885">
        <v>0</v>
      </c>
      <c r="AI885" t="s">
        <v>11634</v>
      </c>
      <c r="AL885" s="94">
        <v>1284.4000000000001</v>
      </c>
      <c r="AM885" t="s">
        <v>11646</v>
      </c>
    </row>
    <row r="886" spans="1:39" x14ac:dyDescent="0.25">
      <c r="A886" t="s">
        <v>35</v>
      </c>
      <c r="B886">
        <v>8010</v>
      </c>
      <c r="C886" t="s">
        <v>1442</v>
      </c>
      <c r="D886">
        <v>6084</v>
      </c>
      <c r="E886">
        <v>45769</v>
      </c>
      <c r="F886">
        <v>45941</v>
      </c>
      <c r="G886" t="s">
        <v>1418</v>
      </c>
      <c r="J886">
        <v>45971</v>
      </c>
      <c r="K886">
        <v>35</v>
      </c>
      <c r="L886">
        <v>2022</v>
      </c>
      <c r="M886">
        <v>50</v>
      </c>
      <c r="N886" t="s">
        <v>25</v>
      </c>
      <c r="P886" t="s">
        <v>25</v>
      </c>
      <c r="T886">
        <v>3</v>
      </c>
      <c r="U886">
        <v>5</v>
      </c>
      <c r="V886">
        <v>0</v>
      </c>
      <c r="W886">
        <v>3</v>
      </c>
      <c r="X886" t="s">
        <v>1443</v>
      </c>
      <c r="Y886" t="s">
        <v>26</v>
      </c>
      <c r="Z886" t="s">
        <v>25</v>
      </c>
      <c r="AE886" t="s">
        <v>235</v>
      </c>
      <c r="AF886">
        <v>0.5</v>
      </c>
      <c r="AG886">
        <v>18</v>
      </c>
      <c r="AH886">
        <v>12</v>
      </c>
      <c r="AI886" t="s">
        <v>11632</v>
      </c>
      <c r="AL886" s="94">
        <v>608.4</v>
      </c>
      <c r="AM886" t="s">
        <v>11648</v>
      </c>
    </row>
    <row r="887" spans="1:39" x14ac:dyDescent="0.25">
      <c r="A887" t="s">
        <v>35</v>
      </c>
      <c r="B887">
        <v>8011</v>
      </c>
      <c r="C887" t="s">
        <v>1444</v>
      </c>
      <c r="D887">
        <v>2243</v>
      </c>
      <c r="E887">
        <v>45769</v>
      </c>
      <c r="F887" t="s">
        <v>1445</v>
      </c>
      <c r="G887" t="s">
        <v>1418</v>
      </c>
      <c r="H887" t="s">
        <v>1446</v>
      </c>
      <c r="I887" t="s">
        <v>24</v>
      </c>
      <c r="J887" t="s">
        <v>1447</v>
      </c>
      <c r="K887">
        <v>105</v>
      </c>
      <c r="L887">
        <v>45846</v>
      </c>
      <c r="M887">
        <v>96</v>
      </c>
      <c r="N887" t="s">
        <v>25</v>
      </c>
      <c r="P887" t="s">
        <v>25</v>
      </c>
      <c r="R887">
        <v>3946</v>
      </c>
      <c r="S887">
        <v>1490</v>
      </c>
      <c r="U887">
        <v>6</v>
      </c>
      <c r="W887">
        <v>2</v>
      </c>
      <c r="X887" t="s">
        <v>1448</v>
      </c>
      <c r="Y887" t="s">
        <v>488</v>
      </c>
      <c r="Z887" t="s">
        <v>488</v>
      </c>
      <c r="AE887" t="s">
        <v>235</v>
      </c>
      <c r="AF887">
        <v>0.96</v>
      </c>
      <c r="AG887">
        <v>101</v>
      </c>
      <c r="AH887">
        <v>12</v>
      </c>
      <c r="AI887" t="s">
        <v>11632</v>
      </c>
      <c r="AJ887">
        <v>1.7592510031208204</v>
      </c>
      <c r="AK887">
        <v>0.66428889879625497</v>
      </c>
      <c r="AL887" s="94">
        <v>224.3</v>
      </c>
      <c r="AM887" t="s">
        <v>11647</v>
      </c>
    </row>
    <row r="888" spans="1:39" x14ac:dyDescent="0.25">
      <c r="A888" t="s">
        <v>35</v>
      </c>
      <c r="B888">
        <v>8012</v>
      </c>
      <c r="C888" t="s">
        <v>1449</v>
      </c>
      <c r="D888">
        <v>2313</v>
      </c>
      <c r="E888">
        <v>45769</v>
      </c>
      <c r="F888">
        <v>45941</v>
      </c>
      <c r="G888" t="s">
        <v>1418</v>
      </c>
      <c r="H888" t="s">
        <v>1450</v>
      </c>
      <c r="J888">
        <v>46020</v>
      </c>
      <c r="K888">
        <v>0</v>
      </c>
      <c r="M888" t="s">
        <v>5764</v>
      </c>
      <c r="N888" t="s">
        <v>488</v>
      </c>
      <c r="P888" t="s">
        <v>488</v>
      </c>
      <c r="R888">
        <v>13000</v>
      </c>
      <c r="S888">
        <v>13000</v>
      </c>
      <c r="T888">
        <v>2</v>
      </c>
      <c r="U888">
        <v>9</v>
      </c>
      <c r="V888">
        <v>0</v>
      </c>
      <c r="W888">
        <v>0</v>
      </c>
      <c r="X888" t="s">
        <v>1451</v>
      </c>
      <c r="Y888" t="s">
        <v>488</v>
      </c>
      <c r="Z888" t="s">
        <v>488</v>
      </c>
      <c r="AE888" t="s">
        <v>235</v>
      </c>
      <c r="AG888">
        <v>0</v>
      </c>
      <c r="AH888">
        <v>12</v>
      </c>
      <c r="AI888" t="s">
        <v>11632</v>
      </c>
      <c r="AJ888">
        <v>5.6204063986165149</v>
      </c>
      <c r="AK888">
        <v>5.6204063986165149</v>
      </c>
      <c r="AL888" s="94">
        <v>231.3</v>
      </c>
      <c r="AM888" t="s">
        <v>11646</v>
      </c>
    </row>
    <row r="889" spans="1:39" x14ac:dyDescent="0.25">
      <c r="A889" t="s">
        <v>35</v>
      </c>
      <c r="B889">
        <v>8013</v>
      </c>
      <c r="C889" t="s">
        <v>1452</v>
      </c>
      <c r="D889">
        <v>1744</v>
      </c>
      <c r="E889">
        <v>45769</v>
      </c>
      <c r="F889">
        <v>45941</v>
      </c>
      <c r="G889" t="s">
        <v>1418</v>
      </c>
      <c r="J889">
        <v>46072</v>
      </c>
      <c r="K889">
        <v>12</v>
      </c>
      <c r="L889">
        <v>2024</v>
      </c>
      <c r="M889">
        <v>100</v>
      </c>
      <c r="N889" t="s">
        <v>25</v>
      </c>
      <c r="P889" t="s">
        <v>26</v>
      </c>
      <c r="Q889">
        <v>100</v>
      </c>
      <c r="R889">
        <v>5231.9399999999996</v>
      </c>
      <c r="S889">
        <v>5231.9399999999996</v>
      </c>
      <c r="T889">
        <v>3</v>
      </c>
      <c r="U889">
        <v>13</v>
      </c>
      <c r="V889">
        <v>0</v>
      </c>
      <c r="W889">
        <v>11</v>
      </c>
      <c r="X889" t="s">
        <v>1453</v>
      </c>
      <c r="Y889" t="s">
        <v>25</v>
      </c>
      <c r="Z889" t="s">
        <v>25</v>
      </c>
      <c r="AE889" t="s">
        <v>235</v>
      </c>
      <c r="AF889">
        <v>1</v>
      </c>
      <c r="AG889">
        <v>12</v>
      </c>
      <c r="AH889">
        <v>15</v>
      </c>
      <c r="AI889" t="s">
        <v>11632</v>
      </c>
      <c r="AJ889">
        <v>2.9999655963302749</v>
      </c>
      <c r="AK889">
        <v>2.9999655963302749</v>
      </c>
      <c r="AL889" s="94">
        <v>174.4</v>
      </c>
      <c r="AM889" t="s">
        <v>11648</v>
      </c>
    </row>
    <row r="890" spans="1:39" x14ac:dyDescent="0.25">
      <c r="A890" t="s">
        <v>35</v>
      </c>
      <c r="B890">
        <v>8015</v>
      </c>
      <c r="C890" t="s">
        <v>1454</v>
      </c>
      <c r="D890">
        <v>227083</v>
      </c>
      <c r="E890">
        <v>45769</v>
      </c>
      <c r="G890" t="s">
        <v>1418</v>
      </c>
      <c r="H890">
        <v>45810</v>
      </c>
      <c r="I890" t="s">
        <v>28</v>
      </c>
      <c r="K890">
        <v>1280</v>
      </c>
      <c r="L890">
        <v>2025</v>
      </c>
      <c r="M890">
        <v>75</v>
      </c>
      <c r="N890" t="s">
        <v>25</v>
      </c>
      <c r="P890" t="s">
        <v>26</v>
      </c>
      <c r="Q890" t="s">
        <v>5764</v>
      </c>
      <c r="R890">
        <v>212000</v>
      </c>
      <c r="S890">
        <v>60000</v>
      </c>
      <c r="T890">
        <v>258</v>
      </c>
      <c r="U890">
        <v>193</v>
      </c>
      <c r="V890">
        <v>16</v>
      </c>
      <c r="W890">
        <v>22</v>
      </c>
      <c r="X890" t="s">
        <v>1455</v>
      </c>
      <c r="Y890" t="s">
        <v>25</v>
      </c>
      <c r="Z890" t="s">
        <v>25</v>
      </c>
      <c r="AE890" t="s">
        <v>235</v>
      </c>
      <c r="AF890">
        <v>0.75</v>
      </c>
      <c r="AG890">
        <v>960</v>
      </c>
      <c r="AH890">
        <v>15</v>
      </c>
      <c r="AI890" t="s">
        <v>11632</v>
      </c>
      <c r="AJ890">
        <v>0.93357935204308562</v>
      </c>
      <c r="AK890">
        <v>0.26422057133294874</v>
      </c>
      <c r="AL890" s="94">
        <v>22708.3</v>
      </c>
      <c r="AM890" t="s">
        <v>11648</v>
      </c>
    </row>
    <row r="891" spans="1:39" x14ac:dyDescent="0.25">
      <c r="A891" t="s">
        <v>35</v>
      </c>
      <c r="B891">
        <v>8904</v>
      </c>
      <c r="C891" t="s">
        <v>1456</v>
      </c>
      <c r="D891">
        <v>13118</v>
      </c>
      <c r="E891">
        <v>45769</v>
      </c>
      <c r="G891" t="s">
        <v>1418</v>
      </c>
      <c r="H891">
        <v>45784</v>
      </c>
      <c r="I891" t="s">
        <v>28</v>
      </c>
      <c r="K891">
        <v>350</v>
      </c>
      <c r="L891">
        <v>2020</v>
      </c>
      <c r="M891">
        <v>0</v>
      </c>
      <c r="N891" t="s">
        <v>25</v>
      </c>
      <c r="P891" t="s">
        <v>25</v>
      </c>
      <c r="Q891">
        <v>0</v>
      </c>
      <c r="R891">
        <v>0</v>
      </c>
      <c r="S891">
        <v>6999</v>
      </c>
      <c r="T891">
        <v>3</v>
      </c>
      <c r="U891">
        <v>0</v>
      </c>
      <c r="V891">
        <v>0</v>
      </c>
      <c r="W891">
        <v>2</v>
      </c>
      <c r="X891" t="s">
        <v>1457</v>
      </c>
      <c r="Y891" t="s">
        <v>26</v>
      </c>
      <c r="Z891" t="s">
        <v>25</v>
      </c>
      <c r="AE891" t="s">
        <v>235</v>
      </c>
      <c r="AF891">
        <v>0</v>
      </c>
      <c r="AG891">
        <v>0</v>
      </c>
      <c r="AH891">
        <v>15</v>
      </c>
      <c r="AI891" t="s">
        <v>11632</v>
      </c>
      <c r="AJ891">
        <v>0</v>
      </c>
      <c r="AK891">
        <v>0.53354169842963861</v>
      </c>
      <c r="AL891" s="94">
        <v>1311.8</v>
      </c>
      <c r="AM891" t="s">
        <v>11647</v>
      </c>
    </row>
    <row r="892" spans="1:39" x14ac:dyDescent="0.25">
      <c r="A892" t="s">
        <v>35</v>
      </c>
      <c r="B892">
        <v>8016</v>
      </c>
      <c r="C892" t="s">
        <v>1458</v>
      </c>
      <c r="D892">
        <v>2182</v>
      </c>
      <c r="E892">
        <v>45769</v>
      </c>
      <c r="F892">
        <v>45941</v>
      </c>
      <c r="G892" t="s">
        <v>1418</v>
      </c>
      <c r="J892">
        <v>45971</v>
      </c>
      <c r="K892">
        <v>150</v>
      </c>
      <c r="L892">
        <v>2024</v>
      </c>
      <c r="M892">
        <v>80</v>
      </c>
      <c r="N892" t="s">
        <v>26</v>
      </c>
      <c r="O892">
        <v>45850</v>
      </c>
      <c r="P892" t="s">
        <v>25</v>
      </c>
      <c r="R892">
        <v>4500</v>
      </c>
      <c r="S892">
        <v>4500</v>
      </c>
      <c r="X892" t="s">
        <v>1459</v>
      </c>
      <c r="AE892" t="s">
        <v>235</v>
      </c>
      <c r="AF892">
        <v>0.8</v>
      </c>
      <c r="AG892">
        <v>120</v>
      </c>
      <c r="AH892">
        <v>9</v>
      </c>
      <c r="AI892" t="s">
        <v>11632</v>
      </c>
      <c r="AJ892">
        <v>2.062328139321723</v>
      </c>
      <c r="AK892">
        <v>2.062328139321723</v>
      </c>
      <c r="AL892" s="94">
        <v>218.2</v>
      </c>
      <c r="AM892" t="s">
        <v>11647</v>
      </c>
    </row>
    <row r="893" spans="1:39" x14ac:dyDescent="0.25">
      <c r="A893" t="s">
        <v>35</v>
      </c>
      <c r="B893">
        <v>8017</v>
      </c>
      <c r="C893" t="s">
        <v>1460</v>
      </c>
      <c r="D893">
        <v>4036</v>
      </c>
      <c r="E893">
        <v>45769</v>
      </c>
      <c r="F893">
        <v>45941</v>
      </c>
      <c r="G893" t="s">
        <v>1418</v>
      </c>
      <c r="J893">
        <v>45986</v>
      </c>
      <c r="K893">
        <v>300</v>
      </c>
      <c r="M893">
        <v>80</v>
      </c>
      <c r="N893" t="s">
        <v>25</v>
      </c>
      <c r="O893" t="s">
        <v>26</v>
      </c>
      <c r="P893" t="s">
        <v>26</v>
      </c>
      <c r="Q893">
        <v>50</v>
      </c>
      <c r="R893">
        <v>8000</v>
      </c>
      <c r="S893">
        <v>8000</v>
      </c>
      <c r="T893">
        <v>28</v>
      </c>
      <c r="U893">
        <v>0</v>
      </c>
      <c r="V893">
        <v>0</v>
      </c>
      <c r="W893">
        <v>0</v>
      </c>
      <c r="X893" t="s">
        <v>1461</v>
      </c>
      <c r="Y893" t="s">
        <v>26</v>
      </c>
      <c r="Z893" t="s">
        <v>26</v>
      </c>
      <c r="AE893" t="s">
        <v>235</v>
      </c>
      <c r="AF893">
        <v>0.8</v>
      </c>
      <c r="AG893">
        <v>240</v>
      </c>
      <c r="AH893">
        <v>15</v>
      </c>
      <c r="AI893" t="s">
        <v>11632</v>
      </c>
      <c r="AJ893">
        <v>1.9821605550049555</v>
      </c>
      <c r="AK893">
        <v>1.9821605550049555</v>
      </c>
      <c r="AL893" s="94">
        <v>403.6</v>
      </c>
      <c r="AM893" t="s">
        <v>11647</v>
      </c>
    </row>
    <row r="894" spans="1:39" x14ac:dyDescent="0.25">
      <c r="A894" t="s">
        <v>35</v>
      </c>
      <c r="B894">
        <v>8018</v>
      </c>
      <c r="C894" t="s">
        <v>1462</v>
      </c>
      <c r="D894">
        <v>3328</v>
      </c>
      <c r="E894">
        <v>45769</v>
      </c>
      <c r="G894" t="s">
        <v>1418</v>
      </c>
      <c r="H894">
        <v>45827</v>
      </c>
      <c r="K894">
        <v>140</v>
      </c>
      <c r="L894">
        <v>45778</v>
      </c>
      <c r="M894">
        <v>75</v>
      </c>
      <c r="N894" t="s">
        <v>25</v>
      </c>
      <c r="P894" t="s">
        <v>25</v>
      </c>
      <c r="R894">
        <v>15000</v>
      </c>
      <c r="S894">
        <v>4000</v>
      </c>
      <c r="T894">
        <v>5</v>
      </c>
      <c r="U894">
        <v>5</v>
      </c>
      <c r="V894">
        <v>0</v>
      </c>
      <c r="W894">
        <v>0</v>
      </c>
      <c r="X894" t="s">
        <v>1463</v>
      </c>
      <c r="Y894" t="s">
        <v>26</v>
      </c>
      <c r="Z894" t="s">
        <v>25</v>
      </c>
      <c r="AE894" t="s">
        <v>235</v>
      </c>
      <c r="AF894">
        <v>0.75</v>
      </c>
      <c r="AG894">
        <v>105</v>
      </c>
      <c r="AH894">
        <v>14</v>
      </c>
      <c r="AI894" t="s">
        <v>11632</v>
      </c>
      <c r="AJ894">
        <v>4.5072115384615383</v>
      </c>
      <c r="AK894">
        <v>1.2019230769230769</v>
      </c>
      <c r="AL894" s="94">
        <v>332.8</v>
      </c>
      <c r="AM894" t="s">
        <v>11647</v>
      </c>
    </row>
    <row r="895" spans="1:39" x14ac:dyDescent="0.25">
      <c r="A895" t="s">
        <v>35</v>
      </c>
      <c r="B895">
        <v>8252</v>
      </c>
      <c r="C895" t="s">
        <v>1464</v>
      </c>
      <c r="D895">
        <v>33575</v>
      </c>
      <c r="E895">
        <v>45769</v>
      </c>
      <c r="G895" t="s">
        <v>1418</v>
      </c>
      <c r="H895">
        <v>45784</v>
      </c>
      <c r="I895" t="s">
        <v>28</v>
      </c>
      <c r="K895">
        <v>776</v>
      </c>
      <c r="L895" t="s">
        <v>1434</v>
      </c>
      <c r="M895">
        <v>67</v>
      </c>
      <c r="N895" t="s">
        <v>25</v>
      </c>
      <c r="P895" t="s">
        <v>25</v>
      </c>
      <c r="Q895">
        <v>6.4000000000000003E-3</v>
      </c>
      <c r="R895">
        <v>71279</v>
      </c>
      <c r="S895">
        <v>36300</v>
      </c>
      <c r="T895">
        <v>34</v>
      </c>
      <c r="U895">
        <v>6</v>
      </c>
      <c r="V895">
        <v>1</v>
      </c>
      <c r="W895">
        <v>18</v>
      </c>
      <c r="X895" t="s">
        <v>1465</v>
      </c>
      <c r="Y895" t="s">
        <v>26</v>
      </c>
      <c r="Z895" t="s">
        <v>26</v>
      </c>
      <c r="AE895" t="s">
        <v>235</v>
      </c>
      <c r="AF895">
        <v>0.67</v>
      </c>
      <c r="AG895">
        <v>520</v>
      </c>
      <c r="AH895">
        <v>15</v>
      </c>
      <c r="AI895" t="s">
        <v>11632</v>
      </c>
      <c r="AJ895">
        <v>2.1229784065524946</v>
      </c>
      <c r="AK895">
        <v>1.0811615785554729</v>
      </c>
      <c r="AL895" s="94">
        <v>3357.5</v>
      </c>
      <c r="AM895" t="s">
        <v>11647</v>
      </c>
    </row>
    <row r="896" spans="1:39" x14ac:dyDescent="0.25">
      <c r="A896" t="s">
        <v>35</v>
      </c>
      <c r="B896">
        <v>8019</v>
      </c>
      <c r="C896" t="s">
        <v>1466</v>
      </c>
      <c r="D896">
        <v>1702547</v>
      </c>
      <c r="E896">
        <v>45769</v>
      </c>
      <c r="F896">
        <v>45930</v>
      </c>
      <c r="G896" t="s">
        <v>1418</v>
      </c>
      <c r="H896">
        <v>45798</v>
      </c>
      <c r="I896" t="s">
        <v>24</v>
      </c>
      <c r="K896">
        <v>5594</v>
      </c>
      <c r="L896">
        <v>45747</v>
      </c>
      <c r="N896" t="s">
        <v>25</v>
      </c>
      <c r="P896" t="s">
        <v>25</v>
      </c>
      <c r="R896">
        <v>16000</v>
      </c>
      <c r="S896">
        <v>280624.3</v>
      </c>
      <c r="T896">
        <v>85145</v>
      </c>
      <c r="U896">
        <v>85145</v>
      </c>
      <c r="V896" t="s">
        <v>5764</v>
      </c>
      <c r="W896" t="s">
        <v>5764</v>
      </c>
      <c r="X896" t="s">
        <v>1467</v>
      </c>
      <c r="Y896" t="s">
        <v>26</v>
      </c>
      <c r="Z896" t="s">
        <v>26</v>
      </c>
      <c r="AE896" t="s">
        <v>235</v>
      </c>
      <c r="AF896">
        <v>0</v>
      </c>
      <c r="AG896">
        <v>0</v>
      </c>
      <c r="AH896">
        <v>13</v>
      </c>
      <c r="AI896" t="s">
        <v>11632</v>
      </c>
      <c r="AJ896">
        <v>9.3976847628876037E-3</v>
      </c>
      <c r="AK896">
        <v>0.16482616926287497</v>
      </c>
      <c r="AL896" s="94">
        <v>170254.7</v>
      </c>
      <c r="AM896" t="s">
        <v>11648</v>
      </c>
    </row>
    <row r="897" spans="1:39" x14ac:dyDescent="0.25">
      <c r="A897" t="s">
        <v>35</v>
      </c>
      <c r="B897">
        <v>8020</v>
      </c>
      <c r="C897" t="s">
        <v>1468</v>
      </c>
      <c r="D897">
        <v>7462</v>
      </c>
      <c r="E897">
        <v>45769</v>
      </c>
      <c r="F897">
        <v>45941</v>
      </c>
      <c r="G897" t="s">
        <v>1418</v>
      </c>
      <c r="J897">
        <v>45965</v>
      </c>
      <c r="K897">
        <v>0</v>
      </c>
      <c r="L897">
        <v>2025</v>
      </c>
      <c r="M897">
        <v>80</v>
      </c>
      <c r="N897" t="s">
        <v>25</v>
      </c>
      <c r="P897" t="s">
        <v>25</v>
      </c>
      <c r="R897">
        <v>5000</v>
      </c>
      <c r="S897">
        <v>5000</v>
      </c>
      <c r="T897">
        <v>6</v>
      </c>
      <c r="U897">
        <v>24</v>
      </c>
      <c r="X897" t="s">
        <v>1469</v>
      </c>
      <c r="Y897" t="s">
        <v>26</v>
      </c>
      <c r="Z897" t="s">
        <v>25</v>
      </c>
      <c r="AE897" t="s">
        <v>235</v>
      </c>
      <c r="AF897">
        <v>0.8</v>
      </c>
      <c r="AG897">
        <v>0</v>
      </c>
      <c r="AH897">
        <v>12</v>
      </c>
      <c r="AI897" t="s">
        <v>11632</v>
      </c>
      <c r="AJ897">
        <v>0.67006164567140181</v>
      </c>
      <c r="AK897">
        <v>0.67006164567140181</v>
      </c>
      <c r="AL897" s="94">
        <v>746.2</v>
      </c>
      <c r="AM897" t="s">
        <v>11646</v>
      </c>
    </row>
    <row r="898" spans="1:39" x14ac:dyDescent="0.25">
      <c r="A898" t="s">
        <v>35</v>
      </c>
      <c r="B898">
        <v>8021</v>
      </c>
      <c r="C898" t="s">
        <v>1470</v>
      </c>
      <c r="D898">
        <v>69</v>
      </c>
      <c r="E898">
        <v>45769</v>
      </c>
      <c r="F898">
        <v>45950</v>
      </c>
      <c r="G898" t="s">
        <v>1418</v>
      </c>
      <c r="J898">
        <v>46066</v>
      </c>
      <c r="K898">
        <v>0</v>
      </c>
      <c r="N898" t="s">
        <v>25</v>
      </c>
      <c r="P898" t="s">
        <v>1471</v>
      </c>
      <c r="R898">
        <v>200</v>
      </c>
      <c r="S898">
        <v>200</v>
      </c>
      <c r="T898">
        <v>0</v>
      </c>
      <c r="U898">
        <v>0</v>
      </c>
      <c r="V898">
        <v>0</v>
      </c>
      <c r="W898">
        <v>0</v>
      </c>
      <c r="X898" t="s">
        <v>1472</v>
      </c>
      <c r="Y898" t="s">
        <v>25</v>
      </c>
      <c r="Z898" t="s">
        <v>25</v>
      </c>
      <c r="AE898" t="s">
        <v>235</v>
      </c>
      <c r="AF898">
        <v>0</v>
      </c>
      <c r="AG898">
        <v>0</v>
      </c>
      <c r="AH898">
        <v>11</v>
      </c>
      <c r="AI898" t="s">
        <v>11632</v>
      </c>
      <c r="AJ898">
        <v>2.8985507246376812</v>
      </c>
      <c r="AK898">
        <v>2.8985507246376812</v>
      </c>
      <c r="AL898" s="94">
        <v>6.9</v>
      </c>
      <c r="AM898" t="s">
        <v>11646</v>
      </c>
    </row>
    <row r="899" spans="1:39" x14ac:dyDescent="0.25">
      <c r="A899" t="s">
        <v>35</v>
      </c>
      <c r="B899">
        <v>8022</v>
      </c>
      <c r="C899" t="s">
        <v>1473</v>
      </c>
      <c r="D899">
        <v>17160</v>
      </c>
      <c r="E899">
        <v>45769</v>
      </c>
      <c r="F899">
        <v>45950</v>
      </c>
      <c r="G899" t="s">
        <v>1418</v>
      </c>
      <c r="J899">
        <v>45971</v>
      </c>
      <c r="K899">
        <v>106</v>
      </c>
      <c r="L899" t="s">
        <v>1474</v>
      </c>
      <c r="M899">
        <v>100</v>
      </c>
      <c r="N899" t="s">
        <v>25</v>
      </c>
      <c r="P899" t="s">
        <v>25</v>
      </c>
      <c r="R899">
        <v>7500</v>
      </c>
      <c r="S899">
        <v>7500</v>
      </c>
      <c r="T899">
        <v>15</v>
      </c>
      <c r="U899">
        <v>0</v>
      </c>
      <c r="V899">
        <v>0</v>
      </c>
      <c r="W899">
        <v>0</v>
      </c>
      <c r="X899" t="s">
        <v>1475</v>
      </c>
      <c r="Y899" t="s">
        <v>26</v>
      </c>
      <c r="Z899" t="s">
        <v>25</v>
      </c>
      <c r="AE899" t="s">
        <v>235</v>
      </c>
      <c r="AF899">
        <v>1</v>
      </c>
      <c r="AG899">
        <v>106</v>
      </c>
      <c r="AH899">
        <v>14</v>
      </c>
      <c r="AI899" t="s">
        <v>11632</v>
      </c>
      <c r="AJ899">
        <v>0.43706293706293708</v>
      </c>
      <c r="AK899">
        <v>0.43706293706293708</v>
      </c>
      <c r="AL899" s="94">
        <v>1716</v>
      </c>
      <c r="AM899" t="s">
        <v>11648</v>
      </c>
    </row>
    <row r="900" spans="1:39" x14ac:dyDescent="0.25">
      <c r="A900" t="s">
        <v>35</v>
      </c>
      <c r="B900">
        <v>8023</v>
      </c>
      <c r="C900" t="s">
        <v>1476</v>
      </c>
      <c r="D900">
        <v>10036</v>
      </c>
      <c r="E900">
        <v>45769</v>
      </c>
      <c r="F900">
        <v>45950</v>
      </c>
      <c r="G900" t="s">
        <v>1418</v>
      </c>
      <c r="J900">
        <v>46014</v>
      </c>
      <c r="K900">
        <v>213</v>
      </c>
      <c r="L900" t="s">
        <v>1477</v>
      </c>
      <c r="M900">
        <v>81.69</v>
      </c>
      <c r="N900" t="s">
        <v>26</v>
      </c>
      <c r="O900">
        <v>45110</v>
      </c>
      <c r="P900" t="s">
        <v>25</v>
      </c>
      <c r="R900">
        <v>4500</v>
      </c>
      <c r="S900">
        <v>64350</v>
      </c>
      <c r="T900">
        <v>61</v>
      </c>
      <c r="U900">
        <v>267</v>
      </c>
      <c r="V900">
        <v>0</v>
      </c>
      <c r="W900">
        <v>2</v>
      </c>
      <c r="X900" t="s">
        <v>1478</v>
      </c>
      <c r="Y900" t="s">
        <v>1479</v>
      </c>
      <c r="Z900" t="s">
        <v>1479</v>
      </c>
      <c r="AE900" t="s">
        <v>235</v>
      </c>
      <c r="AF900">
        <v>0.81689999999999996</v>
      </c>
      <c r="AG900">
        <v>174</v>
      </c>
      <c r="AH900">
        <v>15</v>
      </c>
      <c r="AI900" t="s">
        <v>11632</v>
      </c>
      <c r="AJ900">
        <v>0.44838581108011161</v>
      </c>
      <c r="AK900">
        <v>6.4119170984455955</v>
      </c>
      <c r="AL900" s="94">
        <v>1003.6</v>
      </c>
      <c r="AM900" t="s">
        <v>11647</v>
      </c>
    </row>
    <row r="901" spans="1:39" x14ac:dyDescent="0.25">
      <c r="A901" t="s">
        <v>35</v>
      </c>
      <c r="B901">
        <v>8024</v>
      </c>
      <c r="C901" t="s">
        <v>1480</v>
      </c>
      <c r="D901">
        <v>419</v>
      </c>
      <c r="E901">
        <v>45769</v>
      </c>
      <c r="G901" t="s">
        <v>1418</v>
      </c>
      <c r="H901" t="s">
        <v>1481</v>
      </c>
      <c r="I901" t="s">
        <v>28</v>
      </c>
      <c r="K901">
        <v>0</v>
      </c>
      <c r="M901">
        <v>0</v>
      </c>
      <c r="N901" t="s">
        <v>25</v>
      </c>
      <c r="O901" t="s">
        <v>25</v>
      </c>
      <c r="P901" t="s">
        <v>25</v>
      </c>
      <c r="Q901">
        <v>0</v>
      </c>
      <c r="S901">
        <v>1000</v>
      </c>
      <c r="T901">
        <v>3</v>
      </c>
      <c r="U901">
        <v>12</v>
      </c>
      <c r="X901" t="s">
        <v>1482</v>
      </c>
      <c r="Y901" t="s">
        <v>26</v>
      </c>
      <c r="Z901" t="s">
        <v>25</v>
      </c>
      <c r="AE901" t="s">
        <v>235</v>
      </c>
      <c r="AF901">
        <v>0</v>
      </c>
      <c r="AG901">
        <v>0</v>
      </c>
      <c r="AH901">
        <v>12</v>
      </c>
      <c r="AI901" t="s">
        <v>11632</v>
      </c>
      <c r="AK901">
        <v>2.3866348448687349</v>
      </c>
      <c r="AL901" s="94">
        <v>41.9</v>
      </c>
      <c r="AM901" t="s">
        <v>11646</v>
      </c>
    </row>
    <row r="902" spans="1:39" x14ac:dyDescent="0.25">
      <c r="A902" t="s">
        <v>35</v>
      </c>
      <c r="B902">
        <v>8025</v>
      </c>
      <c r="C902" t="s">
        <v>1483</v>
      </c>
      <c r="D902">
        <v>2288</v>
      </c>
      <c r="E902">
        <v>45769</v>
      </c>
      <c r="F902">
        <v>45950</v>
      </c>
      <c r="G902" t="s">
        <v>1418</v>
      </c>
      <c r="J902" t="s">
        <v>1484</v>
      </c>
      <c r="K902">
        <v>150</v>
      </c>
      <c r="N902" t="s">
        <v>26</v>
      </c>
      <c r="O902">
        <v>45502</v>
      </c>
      <c r="P902" t="s">
        <v>25</v>
      </c>
      <c r="Q902">
        <v>0</v>
      </c>
      <c r="X902" t="s">
        <v>1485</v>
      </c>
      <c r="Y902" t="s">
        <v>25</v>
      </c>
      <c r="Z902" t="s">
        <v>25</v>
      </c>
      <c r="AE902" t="s">
        <v>235</v>
      </c>
      <c r="AF902">
        <v>0</v>
      </c>
      <c r="AG902">
        <v>0</v>
      </c>
      <c r="AH902">
        <v>8</v>
      </c>
      <c r="AI902" t="s">
        <v>11632</v>
      </c>
      <c r="AL902" s="94">
        <v>228.8</v>
      </c>
      <c r="AM902" t="s">
        <v>11647</v>
      </c>
    </row>
    <row r="903" spans="1:39" x14ac:dyDescent="0.25">
      <c r="A903" t="s">
        <v>35</v>
      </c>
      <c r="B903">
        <v>8026</v>
      </c>
      <c r="C903" t="s">
        <v>1486</v>
      </c>
      <c r="D903">
        <v>293</v>
      </c>
      <c r="E903">
        <v>45769</v>
      </c>
      <c r="F903">
        <v>45950</v>
      </c>
      <c r="G903" t="s">
        <v>1418</v>
      </c>
      <c r="J903">
        <v>45972</v>
      </c>
      <c r="K903">
        <v>0</v>
      </c>
      <c r="L903">
        <v>45657</v>
      </c>
      <c r="M903">
        <v>0</v>
      </c>
      <c r="N903" t="s">
        <v>25</v>
      </c>
      <c r="P903" t="s">
        <v>25</v>
      </c>
      <c r="R903">
        <v>750</v>
      </c>
      <c r="S903">
        <v>750</v>
      </c>
      <c r="T903">
        <v>0</v>
      </c>
      <c r="U903">
        <v>0</v>
      </c>
      <c r="V903">
        <v>0</v>
      </c>
      <c r="W903">
        <v>0</v>
      </c>
      <c r="X903" t="s">
        <v>25</v>
      </c>
      <c r="Y903" t="s">
        <v>1487</v>
      </c>
      <c r="Z903" t="s">
        <v>1487</v>
      </c>
      <c r="AE903" t="s">
        <v>235</v>
      </c>
      <c r="AF903">
        <v>0</v>
      </c>
      <c r="AG903">
        <v>0</v>
      </c>
      <c r="AH903">
        <v>14</v>
      </c>
      <c r="AI903" t="s">
        <v>11632</v>
      </c>
      <c r="AJ903">
        <v>2.5597269624573378</v>
      </c>
      <c r="AK903">
        <v>2.5597269624573378</v>
      </c>
      <c r="AL903" s="94">
        <v>29.3</v>
      </c>
      <c r="AM903" t="s">
        <v>11646</v>
      </c>
    </row>
    <row r="904" spans="1:39" x14ac:dyDescent="0.25">
      <c r="A904" t="s">
        <v>35</v>
      </c>
      <c r="B904">
        <v>8027</v>
      </c>
      <c r="C904" t="s">
        <v>1488</v>
      </c>
      <c r="D904">
        <v>1012</v>
      </c>
      <c r="E904">
        <v>45769</v>
      </c>
      <c r="F904">
        <v>45950</v>
      </c>
      <c r="G904" t="s">
        <v>1418</v>
      </c>
      <c r="K904">
        <v>0</v>
      </c>
      <c r="AE904" t="s">
        <v>235</v>
      </c>
      <c r="AF904">
        <v>0</v>
      </c>
      <c r="AG904">
        <v>0</v>
      </c>
      <c r="AH904">
        <v>0</v>
      </c>
      <c r="AI904" t="s">
        <v>11634</v>
      </c>
      <c r="AL904" s="94">
        <v>101.2</v>
      </c>
      <c r="AM904" t="s">
        <v>11646</v>
      </c>
    </row>
    <row r="905" spans="1:39" x14ac:dyDescent="0.25">
      <c r="A905" t="s">
        <v>35</v>
      </c>
      <c r="B905">
        <v>8028</v>
      </c>
      <c r="C905" t="s">
        <v>1489</v>
      </c>
      <c r="D905">
        <v>1709</v>
      </c>
      <c r="E905">
        <v>45769</v>
      </c>
      <c r="G905" t="s">
        <v>1418</v>
      </c>
      <c r="H905">
        <v>45876</v>
      </c>
      <c r="K905">
        <v>264</v>
      </c>
      <c r="L905" t="s">
        <v>1490</v>
      </c>
      <c r="M905">
        <v>25.37</v>
      </c>
      <c r="N905" t="s">
        <v>26</v>
      </c>
      <c r="O905">
        <v>45619</v>
      </c>
      <c r="R905">
        <v>1500</v>
      </c>
      <c r="S905">
        <v>2849</v>
      </c>
      <c r="X905" t="s">
        <v>1491</v>
      </c>
      <c r="AE905" t="s">
        <v>235</v>
      </c>
      <c r="AF905">
        <v>0.25370000000000004</v>
      </c>
      <c r="AG905">
        <v>67</v>
      </c>
      <c r="AH905">
        <v>8</v>
      </c>
      <c r="AI905" t="s">
        <v>11632</v>
      </c>
      <c r="AJ905">
        <v>0.87770626097132831</v>
      </c>
      <c r="AK905">
        <v>1.6670567583382094</v>
      </c>
      <c r="AL905" s="94">
        <v>170.9</v>
      </c>
      <c r="AM905" t="s">
        <v>11647</v>
      </c>
    </row>
    <row r="906" spans="1:39" x14ac:dyDescent="0.25">
      <c r="A906" t="s">
        <v>35</v>
      </c>
      <c r="B906">
        <v>8029</v>
      </c>
      <c r="C906" t="s">
        <v>1492</v>
      </c>
      <c r="D906">
        <v>5018</v>
      </c>
      <c r="E906">
        <v>45769</v>
      </c>
      <c r="F906">
        <v>45950</v>
      </c>
      <c r="G906" t="s">
        <v>1418</v>
      </c>
      <c r="J906">
        <v>45994</v>
      </c>
      <c r="K906">
        <v>400</v>
      </c>
      <c r="M906">
        <v>80</v>
      </c>
      <c r="N906" t="s">
        <v>25</v>
      </c>
      <c r="P906" t="s">
        <v>25</v>
      </c>
      <c r="R906">
        <v>14500</v>
      </c>
      <c r="S906">
        <v>14500</v>
      </c>
      <c r="T906">
        <v>46</v>
      </c>
      <c r="U906">
        <v>8</v>
      </c>
      <c r="V906">
        <v>3</v>
      </c>
      <c r="W906">
        <v>3</v>
      </c>
      <c r="X906" t="s">
        <v>1493</v>
      </c>
      <c r="Y906" t="s">
        <v>26</v>
      </c>
      <c r="AE906" t="s">
        <v>235</v>
      </c>
      <c r="AF906">
        <v>0.8</v>
      </c>
      <c r="AG906">
        <v>320</v>
      </c>
      <c r="AH906">
        <v>12</v>
      </c>
      <c r="AI906" t="s">
        <v>11632</v>
      </c>
      <c r="AJ906">
        <v>2.8895974491829413</v>
      </c>
      <c r="AK906">
        <v>2.8895974491829413</v>
      </c>
      <c r="AL906" s="94">
        <v>501.8</v>
      </c>
      <c r="AM906" t="s">
        <v>11647</v>
      </c>
    </row>
    <row r="907" spans="1:39" x14ac:dyDescent="0.25">
      <c r="A907" t="s">
        <v>35</v>
      </c>
      <c r="B907">
        <v>8030</v>
      </c>
      <c r="C907" t="s">
        <v>1494</v>
      </c>
      <c r="D907">
        <v>7767</v>
      </c>
      <c r="E907">
        <v>45769</v>
      </c>
      <c r="F907">
        <v>45950</v>
      </c>
      <c r="G907" t="s">
        <v>1418</v>
      </c>
      <c r="J907">
        <v>46020</v>
      </c>
      <c r="K907">
        <v>0</v>
      </c>
      <c r="AE907" t="s">
        <v>235</v>
      </c>
      <c r="AF907">
        <v>0</v>
      </c>
      <c r="AG907">
        <v>0</v>
      </c>
      <c r="AH907">
        <v>0</v>
      </c>
      <c r="AI907" t="s">
        <v>11634</v>
      </c>
      <c r="AL907" s="94">
        <v>776.7</v>
      </c>
      <c r="AM907" t="s">
        <v>11646</v>
      </c>
    </row>
    <row r="908" spans="1:39" x14ac:dyDescent="0.25">
      <c r="A908" t="s">
        <v>35</v>
      </c>
      <c r="B908">
        <v>8031</v>
      </c>
      <c r="C908" t="s">
        <v>1495</v>
      </c>
      <c r="D908">
        <v>3618</v>
      </c>
      <c r="E908">
        <v>45769</v>
      </c>
      <c r="F908">
        <v>45950</v>
      </c>
      <c r="G908" t="s">
        <v>1418</v>
      </c>
      <c r="J908">
        <v>45988</v>
      </c>
      <c r="K908">
        <v>105</v>
      </c>
      <c r="N908" t="s">
        <v>26</v>
      </c>
      <c r="O908">
        <v>45488</v>
      </c>
      <c r="R908">
        <v>10500</v>
      </c>
      <c r="S908">
        <v>10500</v>
      </c>
      <c r="T908">
        <v>3</v>
      </c>
      <c r="X908" t="s">
        <v>1496</v>
      </c>
      <c r="Z908" t="s">
        <v>26</v>
      </c>
      <c r="AE908" t="s">
        <v>235</v>
      </c>
      <c r="AF908">
        <v>0</v>
      </c>
      <c r="AG908">
        <v>0</v>
      </c>
      <c r="AH908">
        <v>8</v>
      </c>
      <c r="AI908" t="s">
        <v>11632</v>
      </c>
      <c r="AJ908">
        <v>2.902155887230514</v>
      </c>
      <c r="AK908">
        <v>2.902155887230514</v>
      </c>
      <c r="AL908" s="94">
        <v>361.8</v>
      </c>
      <c r="AM908" t="s">
        <v>11647</v>
      </c>
    </row>
    <row r="909" spans="1:39" x14ac:dyDescent="0.25">
      <c r="A909" t="s">
        <v>35</v>
      </c>
      <c r="B909">
        <v>8034</v>
      </c>
      <c r="C909" t="s">
        <v>1497</v>
      </c>
      <c r="D909">
        <v>1114</v>
      </c>
      <c r="E909">
        <v>45769</v>
      </c>
      <c r="F909">
        <v>45950</v>
      </c>
      <c r="G909" t="s">
        <v>1418</v>
      </c>
      <c r="H909" t="s">
        <v>1498</v>
      </c>
      <c r="J909">
        <v>46007</v>
      </c>
      <c r="K909">
        <v>79</v>
      </c>
      <c r="L909" t="s">
        <v>551</v>
      </c>
      <c r="M909">
        <v>62.03</v>
      </c>
      <c r="N909" t="s">
        <v>26</v>
      </c>
      <c r="O909">
        <v>45499</v>
      </c>
      <c r="P909" t="s">
        <v>25</v>
      </c>
      <c r="R909">
        <v>1666</v>
      </c>
      <c r="S909">
        <v>3333</v>
      </c>
      <c r="Y909" t="s">
        <v>25</v>
      </c>
      <c r="Z909" t="s">
        <v>25</v>
      </c>
      <c r="AE909" t="s">
        <v>235</v>
      </c>
      <c r="AF909">
        <v>0.62029999999999996</v>
      </c>
      <c r="AG909">
        <v>49</v>
      </c>
      <c r="AH909">
        <v>10</v>
      </c>
      <c r="AI909" t="s">
        <v>11632</v>
      </c>
      <c r="AJ909">
        <v>1.4955116696588868</v>
      </c>
      <c r="AK909">
        <v>2.9919210053859966</v>
      </c>
      <c r="AL909" s="94">
        <v>111.4</v>
      </c>
      <c r="AM909" t="s">
        <v>11647</v>
      </c>
    </row>
    <row r="910" spans="1:39" x14ac:dyDescent="0.25">
      <c r="A910" t="s">
        <v>35</v>
      </c>
      <c r="B910">
        <v>8033</v>
      </c>
      <c r="C910" t="s">
        <v>1499</v>
      </c>
      <c r="D910">
        <v>18336</v>
      </c>
      <c r="E910">
        <v>45769</v>
      </c>
      <c r="F910">
        <v>45950</v>
      </c>
      <c r="G910" t="s">
        <v>1418</v>
      </c>
      <c r="J910" t="s">
        <v>1500</v>
      </c>
      <c r="K910">
        <v>0</v>
      </c>
      <c r="N910" t="s">
        <v>25</v>
      </c>
      <c r="P910" t="s">
        <v>25</v>
      </c>
      <c r="R910">
        <v>34725.9</v>
      </c>
      <c r="S910">
        <v>34725.9</v>
      </c>
      <c r="T910">
        <v>50</v>
      </c>
      <c r="U910">
        <v>118</v>
      </c>
      <c r="V910">
        <v>2</v>
      </c>
      <c r="W910">
        <v>0</v>
      </c>
      <c r="X910" t="s">
        <v>1501</v>
      </c>
      <c r="Y910" t="s">
        <v>26</v>
      </c>
      <c r="Z910" t="s">
        <v>25</v>
      </c>
      <c r="AE910" t="s">
        <v>235</v>
      </c>
      <c r="AF910">
        <v>0</v>
      </c>
      <c r="AG910">
        <v>0</v>
      </c>
      <c r="AH910">
        <v>11</v>
      </c>
      <c r="AI910" t="s">
        <v>11632</v>
      </c>
      <c r="AJ910">
        <v>1.8938645287958116</v>
      </c>
      <c r="AK910">
        <v>1.8938645287958116</v>
      </c>
      <c r="AL910" s="94">
        <v>1833.6</v>
      </c>
      <c r="AM910" t="s">
        <v>11646</v>
      </c>
    </row>
    <row r="911" spans="1:39" x14ac:dyDescent="0.25">
      <c r="A911" t="s">
        <v>35</v>
      </c>
      <c r="B911">
        <v>8032</v>
      </c>
      <c r="C911" t="s">
        <v>1502</v>
      </c>
      <c r="D911">
        <v>3259</v>
      </c>
      <c r="E911">
        <v>45769</v>
      </c>
      <c r="F911">
        <v>45950</v>
      </c>
      <c r="G911" t="s">
        <v>1418</v>
      </c>
      <c r="J911">
        <v>46065</v>
      </c>
      <c r="K911">
        <v>96</v>
      </c>
      <c r="L911" t="s">
        <v>551</v>
      </c>
      <c r="M911">
        <v>96.87</v>
      </c>
      <c r="N911" t="s">
        <v>26</v>
      </c>
      <c r="O911">
        <v>45803</v>
      </c>
      <c r="P911" t="s">
        <v>25</v>
      </c>
      <c r="Q911">
        <v>0</v>
      </c>
      <c r="R911">
        <v>786.77</v>
      </c>
      <c r="S911">
        <v>3868.69</v>
      </c>
      <c r="T911">
        <v>3</v>
      </c>
      <c r="U911">
        <v>0</v>
      </c>
      <c r="V911">
        <v>0</v>
      </c>
      <c r="W911">
        <v>0</v>
      </c>
      <c r="X911" t="s">
        <v>1503</v>
      </c>
      <c r="Y911" t="s">
        <v>25</v>
      </c>
      <c r="Z911" t="s">
        <v>25</v>
      </c>
      <c r="AE911" t="s">
        <v>235</v>
      </c>
      <c r="AF911">
        <v>0.96870000000000001</v>
      </c>
      <c r="AG911">
        <v>93</v>
      </c>
      <c r="AH911">
        <v>16</v>
      </c>
      <c r="AI911" t="s">
        <v>11631</v>
      </c>
      <c r="AJ911">
        <v>0.2414145443387542</v>
      </c>
      <c r="AK911">
        <v>1.1870788585455661</v>
      </c>
      <c r="AL911" s="94">
        <v>325.89999999999998</v>
      </c>
      <c r="AM911" t="s">
        <v>11647</v>
      </c>
    </row>
    <row r="912" spans="1:39" x14ac:dyDescent="0.25">
      <c r="A912" t="s">
        <v>35</v>
      </c>
      <c r="B912">
        <v>8035</v>
      </c>
      <c r="C912" t="s">
        <v>1504</v>
      </c>
      <c r="D912">
        <v>20369</v>
      </c>
      <c r="E912">
        <v>45769</v>
      </c>
      <c r="G912" t="s">
        <v>1418</v>
      </c>
      <c r="H912">
        <v>45782</v>
      </c>
      <c r="I912" t="s">
        <v>28</v>
      </c>
      <c r="K912">
        <v>150</v>
      </c>
      <c r="L912" t="s">
        <v>551</v>
      </c>
      <c r="M912">
        <v>0</v>
      </c>
      <c r="N912" t="s">
        <v>26</v>
      </c>
      <c r="O912">
        <v>45090</v>
      </c>
      <c r="P912" t="s">
        <v>25</v>
      </c>
      <c r="Q912">
        <v>0</v>
      </c>
      <c r="S912">
        <v>40000</v>
      </c>
      <c r="T912">
        <v>26</v>
      </c>
      <c r="U912">
        <v>19</v>
      </c>
      <c r="X912" t="s">
        <v>1505</v>
      </c>
      <c r="Y912" t="s">
        <v>26</v>
      </c>
      <c r="Z912" t="s">
        <v>26</v>
      </c>
      <c r="AE912" t="s">
        <v>235</v>
      </c>
      <c r="AF912">
        <v>0</v>
      </c>
      <c r="AG912">
        <v>0</v>
      </c>
      <c r="AH912">
        <v>13</v>
      </c>
      <c r="AI912" t="s">
        <v>11632</v>
      </c>
      <c r="AK912">
        <v>1.9637684716971868</v>
      </c>
      <c r="AL912" s="94">
        <v>2036.9</v>
      </c>
      <c r="AM912" t="s">
        <v>11648</v>
      </c>
    </row>
    <row r="913" spans="1:39" x14ac:dyDescent="0.25">
      <c r="A913" t="s">
        <v>35</v>
      </c>
      <c r="B913">
        <v>8037</v>
      </c>
      <c r="C913" t="s">
        <v>1506</v>
      </c>
      <c r="D913">
        <v>2690</v>
      </c>
      <c r="E913">
        <v>45769</v>
      </c>
      <c r="G913" t="s">
        <v>1418</v>
      </c>
      <c r="H913">
        <v>45813</v>
      </c>
      <c r="I913" t="s">
        <v>28</v>
      </c>
      <c r="K913">
        <v>70</v>
      </c>
      <c r="L913">
        <v>45792</v>
      </c>
      <c r="M913">
        <v>0</v>
      </c>
      <c r="N913" t="s">
        <v>25</v>
      </c>
      <c r="P913" t="s">
        <v>25</v>
      </c>
      <c r="R913">
        <v>500</v>
      </c>
      <c r="S913">
        <v>500</v>
      </c>
      <c r="T913">
        <v>0</v>
      </c>
      <c r="U913">
        <v>6</v>
      </c>
      <c r="V913">
        <v>0</v>
      </c>
      <c r="W913">
        <v>1</v>
      </c>
      <c r="X913" t="s">
        <v>25</v>
      </c>
      <c r="Y913" t="s">
        <v>25</v>
      </c>
      <c r="Z913" t="s">
        <v>25</v>
      </c>
      <c r="AE913" t="s">
        <v>235</v>
      </c>
      <c r="AF913">
        <v>0</v>
      </c>
      <c r="AG913">
        <v>0</v>
      </c>
      <c r="AH913">
        <v>14</v>
      </c>
      <c r="AI913" t="s">
        <v>11632</v>
      </c>
      <c r="AJ913">
        <v>0.18587360594795538</v>
      </c>
      <c r="AK913">
        <v>0.18587360594795538</v>
      </c>
      <c r="AL913" s="94">
        <v>269</v>
      </c>
      <c r="AM913" t="s">
        <v>11647</v>
      </c>
    </row>
    <row r="914" spans="1:39" x14ac:dyDescent="0.25">
      <c r="A914" t="s">
        <v>35</v>
      </c>
      <c r="B914">
        <v>8038</v>
      </c>
      <c r="C914" t="s">
        <v>1507</v>
      </c>
      <c r="D914">
        <v>2145</v>
      </c>
      <c r="E914">
        <v>45769</v>
      </c>
      <c r="G914" t="s">
        <v>1418</v>
      </c>
      <c r="H914">
        <v>45883</v>
      </c>
      <c r="K914">
        <v>62</v>
      </c>
      <c r="L914">
        <v>45604</v>
      </c>
      <c r="M914">
        <v>45</v>
      </c>
      <c r="N914" t="s">
        <v>26</v>
      </c>
      <c r="O914">
        <v>45493</v>
      </c>
      <c r="P914" t="s">
        <v>26</v>
      </c>
      <c r="Q914">
        <v>33.869999999999997</v>
      </c>
      <c r="R914">
        <v>2500</v>
      </c>
      <c r="S914">
        <v>2500</v>
      </c>
      <c r="T914">
        <v>0</v>
      </c>
      <c r="U914">
        <v>0</v>
      </c>
      <c r="V914">
        <v>0</v>
      </c>
      <c r="W914">
        <v>2</v>
      </c>
      <c r="X914" t="s">
        <v>1508</v>
      </c>
      <c r="Y914" t="s">
        <v>488</v>
      </c>
      <c r="Z914" t="s">
        <v>25</v>
      </c>
      <c r="AE914" t="s">
        <v>235</v>
      </c>
      <c r="AF914">
        <v>0.45</v>
      </c>
      <c r="AG914">
        <v>28</v>
      </c>
      <c r="AH914">
        <v>16</v>
      </c>
      <c r="AI914" t="s">
        <v>11631</v>
      </c>
      <c r="AJ914">
        <v>1.1655011655011656</v>
      </c>
      <c r="AK914">
        <v>1.1655011655011656</v>
      </c>
      <c r="AL914" s="94">
        <v>214.5</v>
      </c>
      <c r="AM914" t="s">
        <v>11647</v>
      </c>
    </row>
    <row r="915" spans="1:39" x14ac:dyDescent="0.25">
      <c r="A915" t="s">
        <v>35</v>
      </c>
      <c r="B915">
        <v>8036</v>
      </c>
      <c r="C915" t="s">
        <v>1509</v>
      </c>
      <c r="D915">
        <v>174</v>
      </c>
      <c r="E915">
        <v>45769</v>
      </c>
      <c r="F915">
        <v>45950</v>
      </c>
      <c r="G915" t="s">
        <v>1418</v>
      </c>
      <c r="H915" t="s">
        <v>1510</v>
      </c>
      <c r="J915" t="s">
        <v>1511</v>
      </c>
      <c r="K915">
        <v>10</v>
      </c>
      <c r="L915">
        <v>2025</v>
      </c>
      <c r="M915">
        <v>50</v>
      </c>
      <c r="N915" t="s">
        <v>25</v>
      </c>
      <c r="P915" t="s">
        <v>26</v>
      </c>
      <c r="Q915">
        <v>50</v>
      </c>
      <c r="R915">
        <v>500</v>
      </c>
      <c r="S915">
        <v>500</v>
      </c>
      <c r="T915">
        <v>1</v>
      </c>
      <c r="U915">
        <v>0</v>
      </c>
      <c r="V915">
        <v>0</v>
      </c>
      <c r="W915">
        <v>0</v>
      </c>
      <c r="X915" t="s">
        <v>1512</v>
      </c>
      <c r="Y915" t="s">
        <v>25</v>
      </c>
      <c r="Z915" t="s">
        <v>25</v>
      </c>
      <c r="AE915" t="s">
        <v>235</v>
      </c>
      <c r="AF915">
        <v>0.5</v>
      </c>
      <c r="AG915">
        <v>5</v>
      </c>
      <c r="AH915">
        <v>15</v>
      </c>
      <c r="AI915" t="s">
        <v>11632</v>
      </c>
      <c r="AJ915">
        <v>2.8735632183908044</v>
      </c>
      <c r="AK915">
        <v>2.8735632183908044</v>
      </c>
      <c r="AL915" s="94">
        <v>17.399999999999999</v>
      </c>
      <c r="AM915" t="s">
        <v>11647</v>
      </c>
    </row>
    <row r="916" spans="1:39" x14ac:dyDescent="0.25">
      <c r="A916" t="s">
        <v>35</v>
      </c>
      <c r="B916">
        <v>8039</v>
      </c>
      <c r="C916" t="s">
        <v>1513</v>
      </c>
      <c r="D916">
        <v>606</v>
      </c>
      <c r="E916">
        <v>45769</v>
      </c>
      <c r="F916">
        <v>45950</v>
      </c>
      <c r="G916" t="s">
        <v>1418</v>
      </c>
      <c r="H916" t="s">
        <v>1514</v>
      </c>
      <c r="J916" t="s">
        <v>1515</v>
      </c>
      <c r="K916">
        <v>0</v>
      </c>
      <c r="AE916" t="s">
        <v>235</v>
      </c>
      <c r="AF916">
        <v>0</v>
      </c>
      <c r="AG916">
        <v>0</v>
      </c>
      <c r="AH916">
        <v>0</v>
      </c>
      <c r="AI916" t="s">
        <v>11634</v>
      </c>
      <c r="AL916" s="94">
        <v>60.6</v>
      </c>
      <c r="AM916" t="s">
        <v>11646</v>
      </c>
    </row>
    <row r="917" spans="1:39" x14ac:dyDescent="0.25">
      <c r="A917" t="s">
        <v>35</v>
      </c>
      <c r="B917">
        <v>8040</v>
      </c>
      <c r="C917" t="s">
        <v>1516</v>
      </c>
      <c r="D917">
        <v>15140</v>
      </c>
      <c r="E917">
        <v>45769</v>
      </c>
      <c r="F917">
        <v>45800</v>
      </c>
      <c r="G917" t="s">
        <v>1418</v>
      </c>
      <c r="H917">
        <v>45790</v>
      </c>
      <c r="I917" t="s">
        <v>24</v>
      </c>
      <c r="J917">
        <v>45818</v>
      </c>
      <c r="K917">
        <v>478</v>
      </c>
      <c r="L917">
        <v>45561</v>
      </c>
      <c r="M917">
        <v>95</v>
      </c>
      <c r="N917" t="s">
        <v>25</v>
      </c>
      <c r="P917" t="s">
        <v>25</v>
      </c>
      <c r="Q917">
        <v>0</v>
      </c>
      <c r="R917">
        <v>14470.17</v>
      </c>
      <c r="S917">
        <v>30000</v>
      </c>
      <c r="T917">
        <v>21</v>
      </c>
      <c r="U917">
        <v>2</v>
      </c>
      <c r="V917">
        <v>1</v>
      </c>
      <c r="W917">
        <v>1</v>
      </c>
      <c r="X917" t="s">
        <v>1517</v>
      </c>
      <c r="Y917" t="s">
        <v>1518</v>
      </c>
      <c r="Z917" t="s">
        <v>26</v>
      </c>
      <c r="AE917" t="s">
        <v>235</v>
      </c>
      <c r="AF917">
        <v>0.95</v>
      </c>
      <c r="AG917">
        <v>454</v>
      </c>
      <c r="AH917">
        <v>15</v>
      </c>
      <c r="AI917" t="s">
        <v>11632</v>
      </c>
      <c r="AJ917">
        <v>0.95575759577278729</v>
      </c>
      <c r="AK917">
        <v>1.9815059445178336</v>
      </c>
      <c r="AL917" s="94">
        <v>1514</v>
      </c>
      <c r="AM917" t="s">
        <v>11647</v>
      </c>
    </row>
    <row r="918" spans="1:39" x14ac:dyDescent="0.25">
      <c r="A918" t="s">
        <v>35</v>
      </c>
      <c r="B918">
        <v>8041</v>
      </c>
      <c r="C918" t="s">
        <v>1519</v>
      </c>
      <c r="D918">
        <v>17312</v>
      </c>
      <c r="E918">
        <v>45769</v>
      </c>
      <c r="F918">
        <v>45950</v>
      </c>
      <c r="G918" t="s">
        <v>1418</v>
      </c>
      <c r="J918">
        <v>46083</v>
      </c>
      <c r="K918">
        <v>150</v>
      </c>
      <c r="N918" t="s">
        <v>25</v>
      </c>
      <c r="P918" t="s">
        <v>26</v>
      </c>
      <c r="T918">
        <v>38</v>
      </c>
      <c r="U918">
        <v>174</v>
      </c>
      <c r="V918">
        <v>0</v>
      </c>
      <c r="W918">
        <v>11</v>
      </c>
      <c r="X918" t="s">
        <v>1520</v>
      </c>
      <c r="Y918" t="s">
        <v>26</v>
      </c>
      <c r="Z918" t="s">
        <v>26</v>
      </c>
      <c r="AE918" t="s">
        <v>235</v>
      </c>
      <c r="AF918">
        <v>0</v>
      </c>
      <c r="AG918">
        <v>0</v>
      </c>
      <c r="AH918">
        <v>10</v>
      </c>
      <c r="AI918" t="s">
        <v>11632</v>
      </c>
      <c r="AL918" s="94">
        <v>1731.2</v>
      </c>
      <c r="AM918" t="s">
        <v>11648</v>
      </c>
    </row>
    <row r="919" spans="1:39" x14ac:dyDescent="0.25">
      <c r="A919" t="s">
        <v>35</v>
      </c>
      <c r="B919">
        <v>8042</v>
      </c>
      <c r="C919" t="s">
        <v>1521</v>
      </c>
      <c r="D919">
        <v>3315</v>
      </c>
      <c r="E919">
        <v>45769</v>
      </c>
      <c r="F919">
        <v>45950</v>
      </c>
      <c r="G919" t="s">
        <v>1418</v>
      </c>
      <c r="J919">
        <v>46062</v>
      </c>
      <c r="K919">
        <v>200</v>
      </c>
      <c r="L919">
        <v>2024</v>
      </c>
      <c r="M919">
        <v>90</v>
      </c>
      <c r="N919" t="s">
        <v>25</v>
      </c>
      <c r="P919" t="s">
        <v>25</v>
      </c>
      <c r="R919">
        <v>4500</v>
      </c>
      <c r="S919">
        <v>4000</v>
      </c>
      <c r="X919" t="s">
        <v>1522</v>
      </c>
      <c r="Y919" t="s">
        <v>26</v>
      </c>
      <c r="Z919" t="s">
        <v>25</v>
      </c>
      <c r="AE919" t="s">
        <v>235</v>
      </c>
      <c r="AF919">
        <v>0.9</v>
      </c>
      <c r="AG919">
        <v>180</v>
      </c>
      <c r="AH919">
        <v>10</v>
      </c>
      <c r="AI919" t="s">
        <v>11632</v>
      </c>
      <c r="AJ919">
        <v>1.3574660633484164</v>
      </c>
      <c r="AK919">
        <v>1.2066365007541477</v>
      </c>
      <c r="AL919" s="94">
        <v>331.5</v>
      </c>
      <c r="AM919" t="s">
        <v>11647</v>
      </c>
    </row>
    <row r="920" spans="1:39" x14ac:dyDescent="0.25">
      <c r="A920" t="s">
        <v>35</v>
      </c>
      <c r="B920">
        <v>8043</v>
      </c>
      <c r="C920" t="s">
        <v>1523</v>
      </c>
      <c r="D920">
        <v>5367</v>
      </c>
      <c r="E920">
        <v>45769</v>
      </c>
      <c r="F920">
        <v>45950</v>
      </c>
      <c r="G920" t="s">
        <v>1418</v>
      </c>
      <c r="J920">
        <v>46070</v>
      </c>
      <c r="K920">
        <v>430</v>
      </c>
      <c r="L920">
        <v>2025</v>
      </c>
      <c r="M920">
        <v>90</v>
      </c>
      <c r="N920" t="s">
        <v>26</v>
      </c>
      <c r="O920">
        <v>45797</v>
      </c>
      <c r="P920" t="s">
        <v>26</v>
      </c>
      <c r="Q920">
        <v>75</v>
      </c>
      <c r="R920">
        <v>25195.15</v>
      </c>
      <c r="T920">
        <v>37</v>
      </c>
      <c r="U920">
        <v>23</v>
      </c>
      <c r="V920">
        <v>0</v>
      </c>
      <c r="W920">
        <v>9</v>
      </c>
      <c r="X920" t="s">
        <v>1524</v>
      </c>
      <c r="Y920" t="s">
        <v>26</v>
      </c>
      <c r="Z920" t="s">
        <v>1525</v>
      </c>
      <c r="AE920" t="s">
        <v>235</v>
      </c>
      <c r="AF920">
        <v>0.9</v>
      </c>
      <c r="AG920">
        <v>387</v>
      </c>
      <c r="AH920">
        <v>15</v>
      </c>
      <c r="AI920" t="s">
        <v>11632</v>
      </c>
      <c r="AJ920">
        <v>4.6944568660331658</v>
      </c>
      <c r="AL920" s="94">
        <v>536.70000000000005</v>
      </c>
      <c r="AM920" t="s">
        <v>11647</v>
      </c>
    </row>
    <row r="921" spans="1:39" x14ac:dyDescent="0.25">
      <c r="A921" t="s">
        <v>35</v>
      </c>
      <c r="B921">
        <v>8044</v>
      </c>
      <c r="C921" t="s">
        <v>1526</v>
      </c>
      <c r="D921">
        <v>5567</v>
      </c>
      <c r="E921">
        <v>45769</v>
      </c>
      <c r="F921">
        <v>45950</v>
      </c>
      <c r="G921" t="s">
        <v>1418</v>
      </c>
      <c r="K921">
        <v>0</v>
      </c>
      <c r="AE921" t="s">
        <v>235</v>
      </c>
      <c r="AF921">
        <v>0</v>
      </c>
      <c r="AG921">
        <v>0</v>
      </c>
      <c r="AH921">
        <v>0</v>
      </c>
      <c r="AI921" t="s">
        <v>11634</v>
      </c>
      <c r="AL921" s="94">
        <v>556.70000000000005</v>
      </c>
      <c r="AM921" t="s">
        <v>11646</v>
      </c>
    </row>
    <row r="922" spans="1:39" x14ac:dyDescent="0.25">
      <c r="A922" t="s">
        <v>35</v>
      </c>
      <c r="B922">
        <v>8045</v>
      </c>
      <c r="C922" t="s">
        <v>1527</v>
      </c>
      <c r="D922">
        <v>92</v>
      </c>
      <c r="E922">
        <v>45769</v>
      </c>
      <c r="F922">
        <v>45800</v>
      </c>
      <c r="G922" t="s">
        <v>1418</v>
      </c>
      <c r="H922" t="s">
        <v>1528</v>
      </c>
      <c r="I922" t="s">
        <v>24</v>
      </c>
      <c r="J922">
        <v>45847</v>
      </c>
      <c r="K922">
        <v>0</v>
      </c>
      <c r="M922">
        <v>0</v>
      </c>
      <c r="N922" t="s">
        <v>25</v>
      </c>
      <c r="P922" t="s">
        <v>25</v>
      </c>
      <c r="R922">
        <v>0</v>
      </c>
      <c r="S922">
        <v>1000</v>
      </c>
      <c r="T922">
        <v>2</v>
      </c>
      <c r="U922">
        <v>0</v>
      </c>
      <c r="V922">
        <v>0</v>
      </c>
      <c r="W922">
        <v>0</v>
      </c>
      <c r="X922" t="s">
        <v>1529</v>
      </c>
      <c r="Y922" t="s">
        <v>25</v>
      </c>
      <c r="Z922" t="s">
        <v>25</v>
      </c>
      <c r="AE922" t="s">
        <v>235</v>
      </c>
      <c r="AF922">
        <v>0</v>
      </c>
      <c r="AG922">
        <v>0</v>
      </c>
      <c r="AH922">
        <v>13</v>
      </c>
      <c r="AI922" t="s">
        <v>11632</v>
      </c>
      <c r="AJ922">
        <v>0</v>
      </c>
      <c r="AK922">
        <v>10.869565217391305</v>
      </c>
      <c r="AL922" s="94">
        <v>9.1999999999999993</v>
      </c>
      <c r="AM922" t="s">
        <v>11646</v>
      </c>
    </row>
    <row r="923" spans="1:39" x14ac:dyDescent="0.25">
      <c r="A923" t="s">
        <v>35</v>
      </c>
      <c r="B923">
        <v>8046</v>
      </c>
      <c r="C923" t="s">
        <v>1530</v>
      </c>
      <c r="D923">
        <v>19064</v>
      </c>
      <c r="E923">
        <v>45769</v>
      </c>
      <c r="G923" t="s">
        <v>1418</v>
      </c>
      <c r="H923">
        <v>45790</v>
      </c>
      <c r="I923" t="s">
        <v>28</v>
      </c>
      <c r="K923">
        <v>0</v>
      </c>
      <c r="L923" t="s">
        <v>488</v>
      </c>
      <c r="M923">
        <v>0</v>
      </c>
      <c r="N923" t="s">
        <v>25</v>
      </c>
      <c r="P923" t="s">
        <v>25</v>
      </c>
      <c r="Q923">
        <v>0</v>
      </c>
      <c r="R923">
        <v>0</v>
      </c>
      <c r="S923">
        <v>0</v>
      </c>
      <c r="T923">
        <v>27</v>
      </c>
      <c r="U923">
        <v>58</v>
      </c>
      <c r="V923">
        <v>0</v>
      </c>
      <c r="W923">
        <v>9</v>
      </c>
      <c r="X923" t="s">
        <v>25</v>
      </c>
      <c r="Y923" t="s">
        <v>25</v>
      </c>
      <c r="Z923" t="s">
        <v>25</v>
      </c>
      <c r="AE923" t="s">
        <v>235</v>
      </c>
      <c r="AF923">
        <v>0</v>
      </c>
      <c r="AG923">
        <v>0</v>
      </c>
      <c r="AH923">
        <v>14</v>
      </c>
      <c r="AI923" t="s">
        <v>11632</v>
      </c>
      <c r="AJ923">
        <v>0</v>
      </c>
      <c r="AK923">
        <v>0</v>
      </c>
      <c r="AL923" s="94">
        <v>1906.4</v>
      </c>
      <c r="AM923" t="s">
        <v>11646</v>
      </c>
    </row>
    <row r="924" spans="1:39" x14ac:dyDescent="0.25">
      <c r="A924" t="s">
        <v>35</v>
      </c>
      <c r="B924">
        <v>8047</v>
      </c>
      <c r="C924" t="s">
        <v>1531</v>
      </c>
      <c r="D924">
        <v>4574</v>
      </c>
      <c r="E924">
        <v>45769</v>
      </c>
      <c r="F924">
        <v>45950</v>
      </c>
      <c r="G924" t="s">
        <v>1418</v>
      </c>
      <c r="J924">
        <v>45971</v>
      </c>
      <c r="K924">
        <v>77</v>
      </c>
      <c r="M924">
        <v>74</v>
      </c>
      <c r="N924" t="s">
        <v>25</v>
      </c>
      <c r="P924" t="s">
        <v>25</v>
      </c>
      <c r="R924">
        <v>6000</v>
      </c>
      <c r="S924">
        <v>6000</v>
      </c>
      <c r="T924">
        <v>14</v>
      </c>
      <c r="U924">
        <v>64</v>
      </c>
      <c r="V924">
        <v>1</v>
      </c>
      <c r="W924">
        <v>5</v>
      </c>
      <c r="X924" t="s">
        <v>1532</v>
      </c>
      <c r="Y924" t="s">
        <v>25</v>
      </c>
      <c r="Z924" t="s">
        <v>25</v>
      </c>
      <c r="AE924" t="s">
        <v>235</v>
      </c>
      <c r="AF924">
        <v>0.74</v>
      </c>
      <c r="AG924">
        <v>57</v>
      </c>
      <c r="AH924">
        <v>13</v>
      </c>
      <c r="AI924" t="s">
        <v>11632</v>
      </c>
      <c r="AJ924">
        <v>1.3117621337997376</v>
      </c>
      <c r="AK924">
        <v>1.3117621337997376</v>
      </c>
      <c r="AL924" s="94">
        <v>457.4</v>
      </c>
      <c r="AM924" t="s">
        <v>11647</v>
      </c>
    </row>
    <row r="925" spans="1:39" x14ac:dyDescent="0.25">
      <c r="A925" t="s">
        <v>35</v>
      </c>
      <c r="B925">
        <v>8048</v>
      </c>
      <c r="C925" t="s">
        <v>1533</v>
      </c>
      <c r="D925">
        <v>814</v>
      </c>
      <c r="E925">
        <v>45769</v>
      </c>
      <c r="F925">
        <v>45951</v>
      </c>
      <c r="G925" t="s">
        <v>1418</v>
      </c>
      <c r="H925" t="s">
        <v>1534</v>
      </c>
      <c r="J925">
        <v>45974</v>
      </c>
      <c r="K925">
        <v>85</v>
      </c>
      <c r="L925" t="s">
        <v>1535</v>
      </c>
      <c r="M925">
        <v>15</v>
      </c>
      <c r="N925" t="s">
        <v>26</v>
      </c>
      <c r="O925">
        <v>45874</v>
      </c>
      <c r="P925" t="s">
        <v>25</v>
      </c>
      <c r="Q925">
        <v>0</v>
      </c>
      <c r="R925">
        <v>1500</v>
      </c>
      <c r="S925">
        <v>0</v>
      </c>
      <c r="X925" t="s">
        <v>1536</v>
      </c>
      <c r="Y925" t="s">
        <v>25</v>
      </c>
      <c r="Z925" t="s">
        <v>25</v>
      </c>
      <c r="AE925" t="s">
        <v>235</v>
      </c>
      <c r="AF925">
        <v>0.15</v>
      </c>
      <c r="AG925">
        <v>13</v>
      </c>
      <c r="AH925">
        <v>12</v>
      </c>
      <c r="AI925" t="s">
        <v>11632</v>
      </c>
      <c r="AJ925">
        <v>1.8427518427518428</v>
      </c>
      <c r="AK925">
        <v>0</v>
      </c>
      <c r="AL925" s="94">
        <v>81.400000000000006</v>
      </c>
      <c r="AM925" t="s">
        <v>11647</v>
      </c>
    </row>
    <row r="926" spans="1:39" x14ac:dyDescent="0.25">
      <c r="A926" t="s">
        <v>35</v>
      </c>
      <c r="B926">
        <v>8049</v>
      </c>
      <c r="C926" t="s">
        <v>1537</v>
      </c>
      <c r="D926">
        <v>1676</v>
      </c>
      <c r="E926">
        <v>45769</v>
      </c>
      <c r="F926">
        <v>45950</v>
      </c>
      <c r="G926" t="s">
        <v>1418</v>
      </c>
      <c r="J926">
        <v>46077</v>
      </c>
      <c r="K926">
        <v>0</v>
      </c>
      <c r="N926" t="s">
        <v>25</v>
      </c>
      <c r="P926" t="s">
        <v>25</v>
      </c>
      <c r="R926">
        <v>5929</v>
      </c>
      <c r="S926">
        <v>872.5</v>
      </c>
      <c r="X926" t="s">
        <v>1538</v>
      </c>
      <c r="Y926" t="s">
        <v>25</v>
      </c>
      <c r="Z926" t="s">
        <v>25</v>
      </c>
      <c r="AE926" t="s">
        <v>235</v>
      </c>
      <c r="AF926">
        <v>0</v>
      </c>
      <c r="AG926">
        <v>0</v>
      </c>
      <c r="AH926">
        <v>7</v>
      </c>
      <c r="AI926" t="s">
        <v>11632</v>
      </c>
      <c r="AJ926">
        <v>3.5375894988066827</v>
      </c>
      <c r="AK926">
        <v>0.52058472553699287</v>
      </c>
      <c r="AL926" s="94">
        <v>167.6</v>
      </c>
      <c r="AM926" t="s">
        <v>11646</v>
      </c>
    </row>
    <row r="927" spans="1:39" x14ac:dyDescent="0.25">
      <c r="A927" t="s">
        <v>35</v>
      </c>
      <c r="B927">
        <v>8057</v>
      </c>
      <c r="C927" t="s">
        <v>1539</v>
      </c>
      <c r="D927">
        <v>69</v>
      </c>
      <c r="E927">
        <v>45769</v>
      </c>
      <c r="F927">
        <v>45951</v>
      </c>
      <c r="G927" t="s">
        <v>1418</v>
      </c>
      <c r="K927">
        <v>0</v>
      </c>
      <c r="AE927" t="s">
        <v>235</v>
      </c>
      <c r="AF927">
        <v>0</v>
      </c>
      <c r="AG927">
        <v>0</v>
      </c>
      <c r="AH927">
        <v>0</v>
      </c>
      <c r="AI927" t="s">
        <v>11634</v>
      </c>
      <c r="AL927" s="94">
        <v>6.9</v>
      </c>
      <c r="AM927" t="s">
        <v>11646</v>
      </c>
    </row>
    <row r="928" spans="1:39" x14ac:dyDescent="0.25">
      <c r="A928" t="s">
        <v>35</v>
      </c>
      <c r="B928">
        <v>8052</v>
      </c>
      <c r="C928" t="s">
        <v>1540</v>
      </c>
      <c r="D928">
        <v>164</v>
      </c>
      <c r="E928">
        <v>45769</v>
      </c>
      <c r="F928">
        <v>45951</v>
      </c>
      <c r="G928" t="s">
        <v>1418</v>
      </c>
      <c r="J928">
        <v>45981</v>
      </c>
      <c r="K928">
        <v>0</v>
      </c>
      <c r="N928" t="s">
        <v>25</v>
      </c>
      <c r="T928">
        <v>0</v>
      </c>
      <c r="U928">
        <v>0</v>
      </c>
      <c r="V928">
        <v>0</v>
      </c>
      <c r="W928">
        <v>0</v>
      </c>
      <c r="X928" t="s">
        <v>1541</v>
      </c>
      <c r="AE928" t="s">
        <v>235</v>
      </c>
      <c r="AF928">
        <v>0</v>
      </c>
      <c r="AG928">
        <v>0</v>
      </c>
      <c r="AH928">
        <v>6</v>
      </c>
      <c r="AI928" t="s">
        <v>11632</v>
      </c>
      <c r="AL928" s="94">
        <v>16.399999999999999</v>
      </c>
      <c r="AM928" t="s">
        <v>11646</v>
      </c>
    </row>
    <row r="929" spans="1:39" x14ac:dyDescent="0.25">
      <c r="A929" t="s">
        <v>35</v>
      </c>
      <c r="B929">
        <v>8050</v>
      </c>
      <c r="C929" t="s">
        <v>1542</v>
      </c>
      <c r="D929">
        <v>163</v>
      </c>
      <c r="E929">
        <v>45769</v>
      </c>
      <c r="G929" t="s">
        <v>1418</v>
      </c>
      <c r="K929">
        <v>0</v>
      </c>
      <c r="AE929" t="s">
        <v>235</v>
      </c>
      <c r="AF929">
        <v>0</v>
      </c>
      <c r="AG929">
        <v>0</v>
      </c>
      <c r="AH929">
        <v>0</v>
      </c>
      <c r="AI929" t="s">
        <v>11634</v>
      </c>
      <c r="AL929" s="94">
        <v>16.3</v>
      </c>
      <c r="AM929" t="s">
        <v>11646</v>
      </c>
    </row>
    <row r="930" spans="1:39" x14ac:dyDescent="0.25">
      <c r="A930" t="s">
        <v>35</v>
      </c>
      <c r="B930">
        <v>8051</v>
      </c>
      <c r="C930" t="s">
        <v>1543</v>
      </c>
      <c r="D930">
        <v>25322</v>
      </c>
      <c r="E930">
        <v>45769</v>
      </c>
      <c r="F930">
        <v>45800</v>
      </c>
      <c r="G930" t="s">
        <v>1418</v>
      </c>
      <c r="H930">
        <v>45797</v>
      </c>
      <c r="I930" t="s">
        <v>24</v>
      </c>
      <c r="J930">
        <v>45821</v>
      </c>
      <c r="K930">
        <v>462</v>
      </c>
      <c r="L930" t="s">
        <v>1434</v>
      </c>
      <c r="M930">
        <v>33.770000000000003</v>
      </c>
      <c r="N930" t="s">
        <v>26</v>
      </c>
      <c r="O930">
        <v>45805</v>
      </c>
      <c r="P930" t="s">
        <v>1544</v>
      </c>
      <c r="R930">
        <v>46000</v>
      </c>
      <c r="S930">
        <v>46000</v>
      </c>
      <c r="T930">
        <v>10</v>
      </c>
      <c r="U930">
        <v>56</v>
      </c>
      <c r="V930">
        <v>0</v>
      </c>
      <c r="W930">
        <v>15</v>
      </c>
      <c r="X930" t="s">
        <v>1545</v>
      </c>
      <c r="Y930" t="s">
        <v>26</v>
      </c>
      <c r="Z930" t="s">
        <v>26</v>
      </c>
      <c r="AE930" t="s">
        <v>235</v>
      </c>
      <c r="AF930">
        <v>0.33770000000000006</v>
      </c>
      <c r="AG930">
        <v>156</v>
      </c>
      <c r="AH930">
        <v>15</v>
      </c>
      <c r="AI930" t="s">
        <v>11632</v>
      </c>
      <c r="AJ930">
        <v>1.8166021641260564</v>
      </c>
      <c r="AK930">
        <v>1.8166021641260564</v>
      </c>
      <c r="AL930" s="94">
        <v>2532.1999999999998</v>
      </c>
      <c r="AM930" t="s">
        <v>11647</v>
      </c>
    </row>
    <row r="931" spans="1:39" x14ac:dyDescent="0.25">
      <c r="A931" t="s">
        <v>35</v>
      </c>
      <c r="B931">
        <v>8053</v>
      </c>
      <c r="C931" t="s">
        <v>1546</v>
      </c>
      <c r="D931">
        <v>4138</v>
      </c>
      <c r="E931">
        <v>45769</v>
      </c>
      <c r="F931">
        <v>45951</v>
      </c>
      <c r="G931" t="s">
        <v>1418</v>
      </c>
      <c r="J931">
        <v>46057</v>
      </c>
      <c r="K931">
        <v>130</v>
      </c>
      <c r="L931">
        <v>2025</v>
      </c>
      <c r="M931">
        <v>100</v>
      </c>
      <c r="N931" t="s">
        <v>25</v>
      </c>
      <c r="P931" t="s">
        <v>25</v>
      </c>
      <c r="R931">
        <v>21000</v>
      </c>
      <c r="S931">
        <v>5000</v>
      </c>
      <c r="X931" t="s">
        <v>1547</v>
      </c>
      <c r="Y931" t="s">
        <v>26</v>
      </c>
      <c r="Z931" t="s">
        <v>26</v>
      </c>
      <c r="AE931" t="s">
        <v>235</v>
      </c>
      <c r="AF931">
        <v>1</v>
      </c>
      <c r="AG931">
        <v>130</v>
      </c>
      <c r="AH931">
        <v>10</v>
      </c>
      <c r="AI931" t="s">
        <v>11632</v>
      </c>
      <c r="AJ931">
        <v>5.0749154180763654</v>
      </c>
      <c r="AK931">
        <v>1.2083131947800869</v>
      </c>
      <c r="AL931" s="94">
        <v>413.8</v>
      </c>
      <c r="AM931" t="s">
        <v>11647</v>
      </c>
    </row>
    <row r="932" spans="1:39" x14ac:dyDescent="0.25">
      <c r="A932" t="s">
        <v>35</v>
      </c>
      <c r="B932">
        <v>8054</v>
      </c>
      <c r="C932" t="s">
        <v>1548</v>
      </c>
      <c r="D932">
        <v>12972</v>
      </c>
      <c r="E932">
        <v>45769</v>
      </c>
      <c r="G932" t="s">
        <v>1418</v>
      </c>
      <c r="H932">
        <v>45784</v>
      </c>
      <c r="I932" t="s">
        <v>28</v>
      </c>
      <c r="K932">
        <v>393</v>
      </c>
      <c r="L932">
        <v>2023</v>
      </c>
      <c r="M932">
        <v>0</v>
      </c>
      <c r="N932" t="s">
        <v>25</v>
      </c>
      <c r="P932" t="s">
        <v>26</v>
      </c>
      <c r="R932">
        <v>148897</v>
      </c>
      <c r="S932">
        <v>148897</v>
      </c>
      <c r="T932">
        <v>211</v>
      </c>
      <c r="U932">
        <v>107</v>
      </c>
      <c r="V932">
        <v>3</v>
      </c>
      <c r="W932">
        <v>26</v>
      </c>
      <c r="X932" t="s">
        <v>1549</v>
      </c>
      <c r="Y932" t="s">
        <v>25</v>
      </c>
      <c r="Z932" t="s">
        <v>25</v>
      </c>
      <c r="AE932" t="s">
        <v>235</v>
      </c>
      <c r="AF932">
        <v>0</v>
      </c>
      <c r="AG932">
        <v>0</v>
      </c>
      <c r="AH932">
        <v>14</v>
      </c>
      <c r="AI932" t="s">
        <v>11632</v>
      </c>
      <c r="AJ932">
        <v>11.478337958680234</v>
      </c>
      <c r="AK932">
        <v>11.478337958680234</v>
      </c>
      <c r="AL932" s="94">
        <v>1297.2</v>
      </c>
      <c r="AM932" t="s">
        <v>11647</v>
      </c>
    </row>
    <row r="933" spans="1:39" x14ac:dyDescent="0.25">
      <c r="A933" t="s">
        <v>35</v>
      </c>
      <c r="B933">
        <v>8055</v>
      </c>
      <c r="C933" t="s">
        <v>1550</v>
      </c>
      <c r="D933">
        <v>784</v>
      </c>
      <c r="E933">
        <v>45769</v>
      </c>
      <c r="G933" t="s">
        <v>1418</v>
      </c>
      <c r="H933">
        <v>45785</v>
      </c>
      <c r="I933" t="s">
        <v>28</v>
      </c>
      <c r="K933">
        <v>0</v>
      </c>
      <c r="M933">
        <v>0</v>
      </c>
      <c r="N933" t="s">
        <v>25</v>
      </c>
      <c r="P933" t="s">
        <v>25</v>
      </c>
      <c r="R933">
        <v>0</v>
      </c>
      <c r="S933">
        <v>3500</v>
      </c>
      <c r="T933">
        <v>0</v>
      </c>
      <c r="U933">
        <v>0</v>
      </c>
      <c r="V933">
        <v>0</v>
      </c>
      <c r="W933">
        <v>0</v>
      </c>
      <c r="X933" t="s">
        <v>25</v>
      </c>
      <c r="Y933" t="s">
        <v>25</v>
      </c>
      <c r="Z933" t="s">
        <v>25</v>
      </c>
      <c r="AE933" t="s">
        <v>235</v>
      </c>
      <c r="AF933">
        <v>0</v>
      </c>
      <c r="AG933">
        <v>0</v>
      </c>
      <c r="AH933">
        <v>12</v>
      </c>
      <c r="AI933" t="s">
        <v>11632</v>
      </c>
      <c r="AJ933">
        <v>0</v>
      </c>
      <c r="AK933">
        <v>4.4642857142857144</v>
      </c>
      <c r="AL933" s="94">
        <v>78.400000000000006</v>
      </c>
      <c r="AM933" t="s">
        <v>11646</v>
      </c>
    </row>
    <row r="934" spans="1:39" x14ac:dyDescent="0.25">
      <c r="A934" t="s">
        <v>35</v>
      </c>
      <c r="B934">
        <v>8056</v>
      </c>
      <c r="C934" t="s">
        <v>1551</v>
      </c>
      <c r="D934">
        <v>69450</v>
      </c>
      <c r="E934">
        <v>45769</v>
      </c>
      <c r="G934" t="s">
        <v>1418</v>
      </c>
      <c r="H934">
        <v>45810</v>
      </c>
      <c r="K934">
        <v>976</v>
      </c>
      <c r="L934">
        <v>45788</v>
      </c>
      <c r="M934">
        <v>85</v>
      </c>
      <c r="N934" t="s">
        <v>26</v>
      </c>
      <c r="O934">
        <v>45496</v>
      </c>
      <c r="P934" t="s">
        <v>26</v>
      </c>
      <c r="Q934">
        <v>1.5</v>
      </c>
      <c r="R934">
        <v>29000</v>
      </c>
      <c r="S934">
        <v>63500</v>
      </c>
      <c r="T934">
        <v>53</v>
      </c>
      <c r="U934">
        <v>36</v>
      </c>
      <c r="V934">
        <v>2</v>
      </c>
      <c r="W934">
        <v>3</v>
      </c>
      <c r="X934" t="s">
        <v>1552</v>
      </c>
      <c r="Y934" t="s">
        <v>26</v>
      </c>
      <c r="Z934" t="s">
        <v>25</v>
      </c>
      <c r="AE934" t="s">
        <v>235</v>
      </c>
      <c r="AF934">
        <v>0.85</v>
      </c>
      <c r="AG934">
        <v>830</v>
      </c>
      <c r="AH934">
        <v>16</v>
      </c>
      <c r="AI934" t="s">
        <v>11631</v>
      </c>
      <c r="AJ934">
        <v>0.41756659467242618</v>
      </c>
      <c r="AK934">
        <v>0.91432685385169188</v>
      </c>
      <c r="AL934" s="94">
        <v>6945</v>
      </c>
      <c r="AM934" t="s">
        <v>11647</v>
      </c>
    </row>
    <row r="935" spans="1:39" x14ac:dyDescent="0.25">
      <c r="A935" t="s">
        <v>35</v>
      </c>
      <c r="B935">
        <v>8058</v>
      </c>
      <c r="C935" t="s">
        <v>1553</v>
      </c>
      <c r="D935">
        <v>2674</v>
      </c>
      <c r="E935">
        <v>45769</v>
      </c>
      <c r="F935">
        <v>45951</v>
      </c>
      <c r="G935" t="s">
        <v>1418</v>
      </c>
      <c r="J935">
        <v>46064</v>
      </c>
      <c r="K935">
        <v>40</v>
      </c>
      <c r="L935" t="s">
        <v>1554</v>
      </c>
      <c r="N935" t="s">
        <v>25</v>
      </c>
      <c r="S935">
        <v>16077</v>
      </c>
      <c r="T935">
        <v>21</v>
      </c>
      <c r="U935">
        <v>17</v>
      </c>
      <c r="V935">
        <v>1</v>
      </c>
      <c r="W935">
        <v>2</v>
      </c>
      <c r="X935" t="s">
        <v>1555</v>
      </c>
      <c r="Y935" t="s">
        <v>25</v>
      </c>
      <c r="Z935" t="s">
        <v>25</v>
      </c>
      <c r="AE935" t="s">
        <v>235</v>
      </c>
      <c r="AF935">
        <v>0</v>
      </c>
      <c r="AG935">
        <v>0</v>
      </c>
      <c r="AH935">
        <v>11</v>
      </c>
      <c r="AI935" t="s">
        <v>11632</v>
      </c>
      <c r="AK935">
        <v>6.0123410620792823</v>
      </c>
      <c r="AL935" s="94">
        <v>267.39999999999998</v>
      </c>
      <c r="AM935" t="s">
        <v>11647</v>
      </c>
    </row>
    <row r="936" spans="1:39" x14ac:dyDescent="0.25">
      <c r="A936" t="s">
        <v>35</v>
      </c>
      <c r="B936">
        <v>8060</v>
      </c>
      <c r="C936" t="s">
        <v>1556</v>
      </c>
      <c r="D936">
        <v>151</v>
      </c>
      <c r="E936">
        <v>45769</v>
      </c>
      <c r="F936">
        <v>45951</v>
      </c>
      <c r="G936" t="s">
        <v>1418</v>
      </c>
      <c r="J936">
        <v>46009</v>
      </c>
      <c r="K936">
        <v>15</v>
      </c>
      <c r="L936">
        <v>46006</v>
      </c>
      <c r="M936">
        <v>100</v>
      </c>
      <c r="N936" t="s">
        <v>25</v>
      </c>
      <c r="P936" t="s">
        <v>26</v>
      </c>
      <c r="Q936">
        <v>100</v>
      </c>
      <c r="R936">
        <v>1500</v>
      </c>
      <c r="S936">
        <v>1500</v>
      </c>
      <c r="T936">
        <v>0</v>
      </c>
      <c r="U936">
        <v>0</v>
      </c>
      <c r="V936">
        <v>0</v>
      </c>
      <c r="W936">
        <v>0</v>
      </c>
      <c r="X936" t="s">
        <v>1485</v>
      </c>
      <c r="Y936" t="s">
        <v>26</v>
      </c>
      <c r="Z936" t="s">
        <v>26</v>
      </c>
      <c r="AE936" t="s">
        <v>235</v>
      </c>
      <c r="AF936">
        <v>1</v>
      </c>
      <c r="AG936">
        <v>15</v>
      </c>
      <c r="AH936">
        <v>15</v>
      </c>
      <c r="AI936" t="s">
        <v>11632</v>
      </c>
      <c r="AJ936">
        <v>9.9337748344370862</v>
      </c>
      <c r="AK936">
        <v>9.9337748344370862</v>
      </c>
      <c r="AL936" s="94">
        <v>15.1</v>
      </c>
      <c r="AM936" t="s">
        <v>11647</v>
      </c>
    </row>
    <row r="937" spans="1:39" x14ac:dyDescent="0.25">
      <c r="A937" t="s">
        <v>35</v>
      </c>
      <c r="B937">
        <v>8059</v>
      </c>
      <c r="C937" t="s">
        <v>1557</v>
      </c>
      <c r="D937">
        <v>459</v>
      </c>
      <c r="E937">
        <v>45769</v>
      </c>
      <c r="F937">
        <v>45951</v>
      </c>
      <c r="G937" t="s">
        <v>1418</v>
      </c>
      <c r="J937">
        <v>46000</v>
      </c>
      <c r="K937">
        <v>0</v>
      </c>
      <c r="N937" t="s">
        <v>25</v>
      </c>
      <c r="P937" t="s">
        <v>25</v>
      </c>
      <c r="R937">
        <v>1000</v>
      </c>
      <c r="S937">
        <v>1000</v>
      </c>
      <c r="T937">
        <v>1</v>
      </c>
      <c r="U937">
        <v>0</v>
      </c>
      <c r="V937">
        <v>0</v>
      </c>
      <c r="W937">
        <v>0</v>
      </c>
      <c r="X937" t="s">
        <v>1558</v>
      </c>
      <c r="Y937" t="s">
        <v>25</v>
      </c>
      <c r="Z937" t="s">
        <v>25</v>
      </c>
      <c r="AE937" t="s">
        <v>235</v>
      </c>
      <c r="AF937">
        <v>0</v>
      </c>
      <c r="AG937">
        <v>0</v>
      </c>
      <c r="AH937">
        <v>12</v>
      </c>
      <c r="AI937" t="s">
        <v>11632</v>
      </c>
      <c r="AJ937">
        <v>2.1786492374727668</v>
      </c>
      <c r="AK937">
        <v>2.1786492374727668</v>
      </c>
      <c r="AL937" s="94">
        <v>45.9</v>
      </c>
      <c r="AM937" t="s">
        <v>11646</v>
      </c>
    </row>
    <row r="938" spans="1:39" x14ac:dyDescent="0.25">
      <c r="A938" t="s">
        <v>35</v>
      </c>
      <c r="B938">
        <v>8061</v>
      </c>
      <c r="C938" t="s">
        <v>1559</v>
      </c>
      <c r="D938">
        <v>2347</v>
      </c>
      <c r="E938">
        <v>45769</v>
      </c>
      <c r="F938">
        <v>45951</v>
      </c>
      <c r="G938" t="s">
        <v>1418</v>
      </c>
      <c r="J938">
        <v>45993</v>
      </c>
      <c r="K938">
        <v>21</v>
      </c>
      <c r="L938">
        <v>2025</v>
      </c>
      <c r="M938">
        <v>80</v>
      </c>
      <c r="N938" t="s">
        <v>25</v>
      </c>
      <c r="P938" t="s">
        <v>25</v>
      </c>
      <c r="R938">
        <v>7315.83</v>
      </c>
      <c r="S938">
        <v>250</v>
      </c>
      <c r="T938">
        <v>4</v>
      </c>
      <c r="V938">
        <v>0</v>
      </c>
      <c r="W938">
        <v>0</v>
      </c>
      <c r="X938" t="s">
        <v>1560</v>
      </c>
      <c r="Y938" t="s">
        <v>25</v>
      </c>
      <c r="Z938" t="s">
        <v>25</v>
      </c>
      <c r="AE938" t="s">
        <v>235</v>
      </c>
      <c r="AF938">
        <v>0.8</v>
      </c>
      <c r="AG938">
        <v>17</v>
      </c>
      <c r="AH938">
        <v>13</v>
      </c>
      <c r="AI938" t="s">
        <v>11632</v>
      </c>
      <c r="AJ938">
        <v>3.1170984235193866</v>
      </c>
      <c r="AK938">
        <v>0.10651896037494674</v>
      </c>
      <c r="AL938" s="94">
        <v>234.7</v>
      </c>
      <c r="AM938" t="s">
        <v>11648</v>
      </c>
    </row>
    <row r="939" spans="1:39" x14ac:dyDescent="0.25">
      <c r="A939" t="s">
        <v>35</v>
      </c>
      <c r="B939">
        <v>8062</v>
      </c>
      <c r="C939" t="s">
        <v>1561</v>
      </c>
      <c r="D939">
        <v>1430</v>
      </c>
      <c r="E939">
        <v>45769</v>
      </c>
      <c r="F939">
        <v>45798</v>
      </c>
      <c r="G939" t="s">
        <v>1418</v>
      </c>
      <c r="H939" t="s">
        <v>1562</v>
      </c>
      <c r="I939" t="s">
        <v>24</v>
      </c>
      <c r="J939">
        <v>45847</v>
      </c>
      <c r="K939">
        <v>143</v>
      </c>
      <c r="L939">
        <v>2024</v>
      </c>
      <c r="N939" t="s">
        <v>25</v>
      </c>
      <c r="P939" t="s">
        <v>26</v>
      </c>
      <c r="R939">
        <v>1500</v>
      </c>
      <c r="S939">
        <v>1000</v>
      </c>
      <c r="T939">
        <v>0</v>
      </c>
      <c r="U939">
        <v>0</v>
      </c>
      <c r="V939">
        <v>0</v>
      </c>
      <c r="W939">
        <v>0</v>
      </c>
      <c r="X939" t="s">
        <v>1563</v>
      </c>
      <c r="Y939" t="s">
        <v>25</v>
      </c>
      <c r="Z939" t="s">
        <v>25</v>
      </c>
      <c r="AE939" t="s">
        <v>235</v>
      </c>
      <c r="AF939">
        <v>0</v>
      </c>
      <c r="AG939">
        <v>0</v>
      </c>
      <c r="AH939">
        <v>13</v>
      </c>
      <c r="AI939" t="s">
        <v>11632</v>
      </c>
      <c r="AJ939">
        <v>1.048951048951049</v>
      </c>
      <c r="AK939">
        <v>0.69930069930069927</v>
      </c>
      <c r="AL939" s="94">
        <v>143</v>
      </c>
      <c r="AM939" t="s">
        <v>11647</v>
      </c>
    </row>
    <row r="940" spans="1:39" x14ac:dyDescent="0.25">
      <c r="A940" t="s">
        <v>35</v>
      </c>
      <c r="B940">
        <v>8063</v>
      </c>
      <c r="C940" t="s">
        <v>1564</v>
      </c>
      <c r="D940">
        <v>658</v>
      </c>
      <c r="E940">
        <v>45769</v>
      </c>
      <c r="F940">
        <v>45951</v>
      </c>
      <c r="G940" t="s">
        <v>1418</v>
      </c>
      <c r="J940" t="s">
        <v>1565</v>
      </c>
      <c r="K940">
        <v>30</v>
      </c>
      <c r="M940">
        <v>95</v>
      </c>
      <c r="R940">
        <v>2600</v>
      </c>
      <c r="S940">
        <v>2600</v>
      </c>
      <c r="T940">
        <v>0</v>
      </c>
      <c r="U940">
        <v>6</v>
      </c>
      <c r="V940">
        <v>0</v>
      </c>
      <c r="W940">
        <v>1</v>
      </c>
      <c r="X940" t="s">
        <v>1566</v>
      </c>
      <c r="AE940" t="s">
        <v>235</v>
      </c>
      <c r="AF940">
        <v>0.95</v>
      </c>
      <c r="AG940">
        <v>28</v>
      </c>
      <c r="AH940">
        <v>9</v>
      </c>
      <c r="AI940" t="s">
        <v>11632</v>
      </c>
      <c r="AJ940">
        <v>3.9513677811550152</v>
      </c>
      <c r="AK940">
        <v>3.9513677811550152</v>
      </c>
      <c r="AL940" s="94">
        <v>65.8</v>
      </c>
      <c r="AM940" t="s">
        <v>11647</v>
      </c>
    </row>
    <row r="941" spans="1:39" x14ac:dyDescent="0.25">
      <c r="A941" t="s">
        <v>35</v>
      </c>
      <c r="B941">
        <v>8064</v>
      </c>
      <c r="C941" t="s">
        <v>1567</v>
      </c>
      <c r="D941">
        <v>2773</v>
      </c>
      <c r="E941">
        <v>45769</v>
      </c>
      <c r="G941" t="s">
        <v>1418</v>
      </c>
      <c r="H941">
        <v>45792</v>
      </c>
      <c r="I941" t="s">
        <v>28</v>
      </c>
      <c r="K941">
        <v>65</v>
      </c>
      <c r="L941">
        <v>2024</v>
      </c>
      <c r="M941">
        <v>70</v>
      </c>
      <c r="N941" t="s">
        <v>25</v>
      </c>
      <c r="P941" t="s">
        <v>25</v>
      </c>
      <c r="R941">
        <v>1500</v>
      </c>
      <c r="S941">
        <v>2150</v>
      </c>
      <c r="T941">
        <v>7</v>
      </c>
      <c r="U941">
        <v>27</v>
      </c>
      <c r="V941">
        <v>5</v>
      </c>
      <c r="W941">
        <v>0</v>
      </c>
      <c r="X941" t="s">
        <v>1568</v>
      </c>
      <c r="Y941" t="s">
        <v>25</v>
      </c>
      <c r="Z941" t="s">
        <v>25</v>
      </c>
      <c r="AE941" t="s">
        <v>235</v>
      </c>
      <c r="AF941">
        <v>0.7</v>
      </c>
      <c r="AG941">
        <v>46</v>
      </c>
      <c r="AH941">
        <v>14</v>
      </c>
      <c r="AI941" t="s">
        <v>11632</v>
      </c>
      <c r="AJ941">
        <v>0.54093040028849626</v>
      </c>
      <c r="AK941">
        <v>0.77533357374684453</v>
      </c>
      <c r="AL941" s="94">
        <v>277.3</v>
      </c>
      <c r="AM941" t="s">
        <v>11647</v>
      </c>
    </row>
    <row r="942" spans="1:39" x14ac:dyDescent="0.25">
      <c r="A942" t="s">
        <v>35</v>
      </c>
      <c r="B942">
        <v>8065</v>
      </c>
      <c r="C942" t="s">
        <v>1569</v>
      </c>
      <c r="D942">
        <v>1716</v>
      </c>
      <c r="E942">
        <v>45769</v>
      </c>
      <c r="F942">
        <v>45818</v>
      </c>
      <c r="G942" t="s">
        <v>1418</v>
      </c>
      <c r="H942" t="s">
        <v>1570</v>
      </c>
      <c r="I942" t="s">
        <v>24</v>
      </c>
      <c r="K942">
        <v>0</v>
      </c>
      <c r="R942">
        <v>5000</v>
      </c>
      <c r="S942">
        <v>7412.44</v>
      </c>
      <c r="AE942" t="s">
        <v>235</v>
      </c>
      <c r="AF942">
        <v>0</v>
      </c>
      <c r="AG942">
        <v>0</v>
      </c>
      <c r="AH942">
        <v>2</v>
      </c>
      <c r="AI942" t="s">
        <v>11632</v>
      </c>
      <c r="AJ942">
        <v>2.9137529137529139</v>
      </c>
      <c r="AK942">
        <v>4.3196037296037293</v>
      </c>
      <c r="AL942" s="94">
        <v>171.6</v>
      </c>
      <c r="AM942" t="s">
        <v>11646</v>
      </c>
    </row>
    <row r="943" spans="1:39" x14ac:dyDescent="0.25">
      <c r="A943" t="s">
        <v>35</v>
      </c>
      <c r="B943">
        <v>8066</v>
      </c>
      <c r="C943" t="s">
        <v>1571</v>
      </c>
      <c r="D943">
        <v>2106</v>
      </c>
      <c r="E943">
        <v>45769</v>
      </c>
      <c r="F943">
        <v>45951</v>
      </c>
      <c r="G943" t="s">
        <v>1418</v>
      </c>
      <c r="K943">
        <v>0</v>
      </c>
      <c r="AE943" t="s">
        <v>235</v>
      </c>
      <c r="AF943">
        <v>0</v>
      </c>
      <c r="AG943">
        <v>0</v>
      </c>
      <c r="AH943">
        <v>0</v>
      </c>
      <c r="AI943" t="s">
        <v>11634</v>
      </c>
      <c r="AL943" s="94">
        <v>210.6</v>
      </c>
      <c r="AM943" t="s">
        <v>11646</v>
      </c>
    </row>
    <row r="944" spans="1:39" x14ac:dyDescent="0.25">
      <c r="A944" t="s">
        <v>35</v>
      </c>
      <c r="B944">
        <v>8067</v>
      </c>
      <c r="C944" t="s">
        <v>1572</v>
      </c>
      <c r="D944">
        <v>7775</v>
      </c>
      <c r="E944">
        <v>45769</v>
      </c>
      <c r="F944">
        <v>45951</v>
      </c>
      <c r="G944" t="s">
        <v>1418</v>
      </c>
      <c r="K944">
        <v>0</v>
      </c>
      <c r="AE944" t="s">
        <v>235</v>
      </c>
      <c r="AF944">
        <v>0</v>
      </c>
      <c r="AG944">
        <v>0</v>
      </c>
      <c r="AH944">
        <v>0</v>
      </c>
      <c r="AI944" t="s">
        <v>11634</v>
      </c>
      <c r="AL944" s="94">
        <v>777.5</v>
      </c>
      <c r="AM944" t="s">
        <v>11646</v>
      </c>
    </row>
    <row r="945" spans="1:39" x14ac:dyDescent="0.25">
      <c r="A945" t="s">
        <v>35</v>
      </c>
      <c r="B945">
        <v>8268</v>
      </c>
      <c r="C945" t="s">
        <v>1573</v>
      </c>
      <c r="D945">
        <v>1193</v>
      </c>
      <c r="E945">
        <v>45769</v>
      </c>
      <c r="F945">
        <v>45951</v>
      </c>
      <c r="G945" t="s">
        <v>1418</v>
      </c>
      <c r="K945">
        <v>0</v>
      </c>
      <c r="AE945" t="s">
        <v>235</v>
      </c>
      <c r="AF945">
        <v>0</v>
      </c>
      <c r="AG945">
        <v>0</v>
      </c>
      <c r="AH945">
        <v>0</v>
      </c>
      <c r="AI945" t="s">
        <v>11634</v>
      </c>
      <c r="AL945" s="94">
        <v>119.3</v>
      </c>
      <c r="AM945" t="s">
        <v>11646</v>
      </c>
    </row>
    <row r="946" spans="1:39" x14ac:dyDescent="0.25">
      <c r="A946" t="s">
        <v>35</v>
      </c>
      <c r="B946">
        <v>8266</v>
      </c>
      <c r="C946" t="s">
        <v>1574</v>
      </c>
      <c r="D946">
        <v>58100</v>
      </c>
      <c r="E946">
        <v>45769</v>
      </c>
      <c r="F946">
        <v>45951</v>
      </c>
      <c r="G946" t="s">
        <v>1418</v>
      </c>
      <c r="J946">
        <v>46056</v>
      </c>
      <c r="K946">
        <v>0</v>
      </c>
      <c r="X946" t="s">
        <v>1575</v>
      </c>
      <c r="AE946" t="s">
        <v>235</v>
      </c>
      <c r="AF946">
        <v>0</v>
      </c>
      <c r="AG946">
        <v>0</v>
      </c>
      <c r="AH946">
        <v>1</v>
      </c>
      <c r="AI946" t="s">
        <v>11632</v>
      </c>
      <c r="AL946" s="94">
        <v>5810</v>
      </c>
      <c r="AM946" t="s">
        <v>11646</v>
      </c>
    </row>
    <row r="947" spans="1:39" x14ac:dyDescent="0.25">
      <c r="A947" t="s">
        <v>35</v>
      </c>
      <c r="B947">
        <v>8068</v>
      </c>
      <c r="C947" t="s">
        <v>1576</v>
      </c>
      <c r="D947">
        <v>9647</v>
      </c>
      <c r="E947">
        <v>45769</v>
      </c>
      <c r="F947">
        <v>45951</v>
      </c>
      <c r="G947" t="s">
        <v>1418</v>
      </c>
      <c r="K947">
        <v>0</v>
      </c>
      <c r="AE947" t="s">
        <v>235</v>
      </c>
      <c r="AF947">
        <v>0</v>
      </c>
      <c r="AG947">
        <v>0</v>
      </c>
      <c r="AH947">
        <v>0</v>
      </c>
      <c r="AI947" t="s">
        <v>11634</v>
      </c>
      <c r="AL947" s="94">
        <v>964.7</v>
      </c>
      <c r="AM947" t="s">
        <v>11646</v>
      </c>
    </row>
    <row r="948" spans="1:39" x14ac:dyDescent="0.25">
      <c r="A948" t="s">
        <v>35</v>
      </c>
      <c r="B948">
        <v>8069</v>
      </c>
      <c r="C948" t="s">
        <v>1577</v>
      </c>
      <c r="D948">
        <v>4849</v>
      </c>
      <c r="E948">
        <v>45769</v>
      </c>
      <c r="G948" t="s">
        <v>1418</v>
      </c>
      <c r="H948">
        <v>45814</v>
      </c>
      <c r="I948" t="s">
        <v>28</v>
      </c>
      <c r="K948">
        <v>393</v>
      </c>
      <c r="L948" t="s">
        <v>1419</v>
      </c>
      <c r="M948">
        <v>58.78</v>
      </c>
      <c r="N948" t="s">
        <v>26</v>
      </c>
      <c r="O948">
        <v>45405</v>
      </c>
      <c r="P948" t="s">
        <v>26</v>
      </c>
      <c r="Q948">
        <v>4.83</v>
      </c>
      <c r="R948">
        <v>3630</v>
      </c>
      <c r="S948">
        <v>11000</v>
      </c>
      <c r="T948">
        <v>5</v>
      </c>
      <c r="U948">
        <v>3</v>
      </c>
      <c r="V948">
        <v>1</v>
      </c>
      <c r="W948">
        <v>2</v>
      </c>
      <c r="X948" t="s">
        <v>1578</v>
      </c>
      <c r="Y948" t="s">
        <v>26</v>
      </c>
      <c r="Z948" t="s">
        <v>26</v>
      </c>
      <c r="AE948" t="s">
        <v>235</v>
      </c>
      <c r="AF948">
        <v>0.58779999999999999</v>
      </c>
      <c r="AG948">
        <v>231</v>
      </c>
      <c r="AH948">
        <v>16</v>
      </c>
      <c r="AI948" t="s">
        <v>11631</v>
      </c>
      <c r="AJ948">
        <v>0.74860796040420707</v>
      </c>
      <c r="AK948">
        <v>2.2685089709218396</v>
      </c>
      <c r="AL948" s="94">
        <v>484.9</v>
      </c>
      <c r="AM948" t="s">
        <v>11647</v>
      </c>
    </row>
    <row r="949" spans="1:39" x14ac:dyDescent="0.25">
      <c r="A949" t="s">
        <v>35</v>
      </c>
      <c r="B949">
        <v>8070</v>
      </c>
      <c r="C949" t="s">
        <v>1579</v>
      </c>
      <c r="D949">
        <v>389</v>
      </c>
      <c r="E949">
        <v>45769</v>
      </c>
      <c r="F949" t="s">
        <v>1580</v>
      </c>
      <c r="G949" t="s">
        <v>1418</v>
      </c>
      <c r="J949">
        <v>45965</v>
      </c>
      <c r="K949">
        <v>0</v>
      </c>
      <c r="M949">
        <v>0</v>
      </c>
      <c r="N949" t="s">
        <v>25</v>
      </c>
      <c r="P949" t="s">
        <v>25</v>
      </c>
      <c r="Q949">
        <v>0</v>
      </c>
      <c r="R949">
        <v>500</v>
      </c>
      <c r="S949">
        <v>500</v>
      </c>
      <c r="T949">
        <v>0</v>
      </c>
      <c r="U949">
        <v>0</v>
      </c>
      <c r="V949">
        <v>0</v>
      </c>
      <c r="W949">
        <v>0</v>
      </c>
      <c r="X949" t="s">
        <v>25</v>
      </c>
      <c r="Y949" t="s">
        <v>25</v>
      </c>
      <c r="Z949" t="s">
        <v>25</v>
      </c>
      <c r="AE949" t="s">
        <v>235</v>
      </c>
      <c r="AF949">
        <v>0</v>
      </c>
      <c r="AG949">
        <v>0</v>
      </c>
      <c r="AH949">
        <v>14</v>
      </c>
      <c r="AI949" t="s">
        <v>11632</v>
      </c>
      <c r="AJ949">
        <v>1.2853470437017995</v>
      </c>
      <c r="AK949">
        <v>1.2853470437017995</v>
      </c>
      <c r="AL949" s="94">
        <v>38.9</v>
      </c>
      <c r="AM949" t="s">
        <v>11646</v>
      </c>
    </row>
    <row r="950" spans="1:39" x14ac:dyDescent="0.25">
      <c r="A950" t="s">
        <v>35</v>
      </c>
      <c r="B950">
        <v>8071</v>
      </c>
      <c r="C950" t="s">
        <v>1581</v>
      </c>
      <c r="D950">
        <v>351</v>
      </c>
      <c r="E950">
        <v>45769</v>
      </c>
      <c r="F950">
        <v>45951</v>
      </c>
      <c r="G950" t="s">
        <v>1418</v>
      </c>
      <c r="J950">
        <v>45981</v>
      </c>
      <c r="K950">
        <v>0</v>
      </c>
      <c r="N950" t="s">
        <v>25</v>
      </c>
      <c r="X950" t="s">
        <v>25</v>
      </c>
      <c r="AE950" t="s">
        <v>235</v>
      </c>
      <c r="AF950">
        <v>0</v>
      </c>
      <c r="AG950">
        <v>0</v>
      </c>
      <c r="AH950">
        <v>2</v>
      </c>
      <c r="AI950" t="s">
        <v>11632</v>
      </c>
      <c r="AL950" s="94">
        <v>35.1</v>
      </c>
      <c r="AM950" t="s">
        <v>11646</v>
      </c>
    </row>
    <row r="951" spans="1:39" x14ac:dyDescent="0.25">
      <c r="A951" t="s">
        <v>35</v>
      </c>
      <c r="B951">
        <v>8072</v>
      </c>
      <c r="C951" t="s">
        <v>1582</v>
      </c>
      <c r="D951">
        <v>15726</v>
      </c>
      <c r="E951">
        <v>45769</v>
      </c>
      <c r="G951" t="s">
        <v>1418</v>
      </c>
      <c r="H951">
        <v>45852</v>
      </c>
      <c r="K951">
        <v>1291</v>
      </c>
      <c r="L951" t="s">
        <v>1434</v>
      </c>
      <c r="M951">
        <v>79.239999999999995</v>
      </c>
      <c r="N951" t="s">
        <v>26</v>
      </c>
      <c r="O951">
        <v>45505</v>
      </c>
      <c r="P951" t="s">
        <v>25</v>
      </c>
      <c r="R951">
        <v>12000</v>
      </c>
      <c r="S951">
        <v>43514.63</v>
      </c>
      <c r="T951">
        <v>13</v>
      </c>
      <c r="U951">
        <v>0</v>
      </c>
      <c r="V951">
        <v>0</v>
      </c>
      <c r="W951">
        <v>41</v>
      </c>
      <c r="X951" t="s">
        <v>1583</v>
      </c>
      <c r="Y951" t="s">
        <v>26</v>
      </c>
      <c r="Z951" t="s">
        <v>26</v>
      </c>
      <c r="AE951" t="s">
        <v>235</v>
      </c>
      <c r="AF951">
        <v>0.79239999999999999</v>
      </c>
      <c r="AG951">
        <v>1023</v>
      </c>
      <c r="AH951">
        <v>15</v>
      </c>
      <c r="AI951" t="s">
        <v>11632</v>
      </c>
      <c r="AJ951">
        <v>0.76306753147653572</v>
      </c>
      <c r="AK951">
        <v>2.7670501081012335</v>
      </c>
      <c r="AL951" s="94">
        <v>1572.6</v>
      </c>
      <c r="AM951" t="s">
        <v>11647</v>
      </c>
    </row>
    <row r="952" spans="1:39" x14ac:dyDescent="0.25">
      <c r="A952" t="s">
        <v>35</v>
      </c>
      <c r="B952">
        <v>8074</v>
      </c>
      <c r="C952" t="s">
        <v>1584</v>
      </c>
      <c r="D952">
        <v>17243</v>
      </c>
      <c r="E952">
        <v>45769</v>
      </c>
      <c r="G952" t="s">
        <v>1418</v>
      </c>
      <c r="H952">
        <v>45910</v>
      </c>
      <c r="K952">
        <v>0</v>
      </c>
      <c r="N952" t="s">
        <v>25</v>
      </c>
      <c r="P952" t="s">
        <v>26</v>
      </c>
      <c r="R952">
        <v>12530.76</v>
      </c>
      <c r="S952">
        <v>73302.14</v>
      </c>
      <c r="X952" t="s">
        <v>1585</v>
      </c>
      <c r="Y952" t="s">
        <v>26</v>
      </c>
      <c r="Z952" t="s">
        <v>26</v>
      </c>
      <c r="AE952" t="s">
        <v>235</v>
      </c>
      <c r="AF952">
        <v>0</v>
      </c>
      <c r="AG952">
        <v>0</v>
      </c>
      <c r="AH952">
        <v>7</v>
      </c>
      <c r="AI952" t="s">
        <v>11632</v>
      </c>
      <c r="AJ952">
        <v>0.72671576871774057</v>
      </c>
      <c r="AK952">
        <v>4.2511245142956557</v>
      </c>
      <c r="AL952" s="94">
        <v>1724.3</v>
      </c>
      <c r="AM952" t="s">
        <v>11646</v>
      </c>
    </row>
    <row r="953" spans="1:39" x14ac:dyDescent="0.25">
      <c r="A953" t="s">
        <v>35</v>
      </c>
      <c r="B953">
        <v>8075</v>
      </c>
      <c r="C953" t="s">
        <v>1586</v>
      </c>
      <c r="D953">
        <v>6142</v>
      </c>
      <c r="E953">
        <v>45769</v>
      </c>
      <c r="F953">
        <v>45951</v>
      </c>
      <c r="G953" t="s">
        <v>1418</v>
      </c>
      <c r="K953">
        <v>0</v>
      </c>
      <c r="AE953" t="s">
        <v>235</v>
      </c>
      <c r="AF953">
        <v>0</v>
      </c>
      <c r="AG953">
        <v>0</v>
      </c>
      <c r="AH953">
        <v>0</v>
      </c>
      <c r="AI953" t="s">
        <v>11634</v>
      </c>
      <c r="AL953" s="94">
        <v>614.20000000000005</v>
      </c>
      <c r="AM953" t="s">
        <v>11646</v>
      </c>
    </row>
    <row r="954" spans="1:39" x14ac:dyDescent="0.25">
      <c r="A954" t="s">
        <v>35</v>
      </c>
      <c r="B954">
        <v>8076</v>
      </c>
      <c r="C954" t="s">
        <v>1587</v>
      </c>
      <c r="D954">
        <v>22550</v>
      </c>
      <c r="E954">
        <v>45769</v>
      </c>
      <c r="F954">
        <v>45953</v>
      </c>
      <c r="G954" t="s">
        <v>1418</v>
      </c>
      <c r="J954" t="s">
        <v>1588</v>
      </c>
      <c r="K954">
        <v>280</v>
      </c>
      <c r="L954" t="s">
        <v>1477</v>
      </c>
      <c r="M954">
        <v>80</v>
      </c>
      <c r="N954" t="s">
        <v>25</v>
      </c>
      <c r="P954" t="s">
        <v>26</v>
      </c>
      <c r="Q954">
        <v>20</v>
      </c>
      <c r="R954">
        <v>38043.724999999999</v>
      </c>
      <c r="S954">
        <v>38043.724999999999</v>
      </c>
      <c r="T954">
        <v>59</v>
      </c>
      <c r="U954">
        <v>0</v>
      </c>
      <c r="V954">
        <v>5</v>
      </c>
      <c r="W954">
        <v>5</v>
      </c>
      <c r="X954" t="s">
        <v>25</v>
      </c>
      <c r="Y954" t="s">
        <v>26</v>
      </c>
      <c r="Z954" t="s">
        <v>25</v>
      </c>
      <c r="AE954" t="s">
        <v>235</v>
      </c>
      <c r="AF954">
        <v>0.8</v>
      </c>
      <c r="AG954">
        <v>224</v>
      </c>
      <c r="AH954">
        <v>15</v>
      </c>
      <c r="AI954" t="s">
        <v>11632</v>
      </c>
      <c r="AJ954">
        <v>1.6870831485587583</v>
      </c>
      <c r="AK954">
        <v>1.6870831485587583</v>
      </c>
      <c r="AL954" s="94">
        <v>2255</v>
      </c>
      <c r="AM954" t="s">
        <v>11647</v>
      </c>
    </row>
    <row r="955" spans="1:39" x14ac:dyDescent="0.25">
      <c r="A955" t="s">
        <v>35</v>
      </c>
      <c r="B955">
        <v>8077</v>
      </c>
      <c r="C955" t="s">
        <v>1589</v>
      </c>
      <c r="D955">
        <v>47613</v>
      </c>
      <c r="E955">
        <v>45769</v>
      </c>
      <c r="G955" t="s">
        <v>1418</v>
      </c>
      <c r="H955">
        <v>45909</v>
      </c>
      <c r="K955">
        <v>379</v>
      </c>
      <c r="L955">
        <v>45741</v>
      </c>
      <c r="M955">
        <v>98</v>
      </c>
      <c r="N955" t="s">
        <v>25</v>
      </c>
      <c r="P955" t="s">
        <v>26</v>
      </c>
      <c r="Q955">
        <v>50</v>
      </c>
      <c r="R955">
        <v>175220.1</v>
      </c>
      <c r="S955">
        <v>36239.5</v>
      </c>
      <c r="T955">
        <v>14</v>
      </c>
      <c r="U955">
        <v>10</v>
      </c>
      <c r="V955">
        <v>0</v>
      </c>
      <c r="W955">
        <v>1</v>
      </c>
      <c r="X955" t="s">
        <v>1590</v>
      </c>
      <c r="Y955" t="s">
        <v>26</v>
      </c>
      <c r="Z955" t="s">
        <v>26</v>
      </c>
      <c r="AE955" t="s">
        <v>235</v>
      </c>
      <c r="AF955">
        <v>0.98</v>
      </c>
      <c r="AG955">
        <v>371</v>
      </c>
      <c r="AH955">
        <v>15</v>
      </c>
      <c r="AI955" t="s">
        <v>11632</v>
      </c>
      <c r="AJ955">
        <v>3.6800894713628631</v>
      </c>
      <c r="AK955">
        <v>0.76112616302270386</v>
      </c>
      <c r="AL955" s="94">
        <v>4761.3</v>
      </c>
      <c r="AM955" t="s">
        <v>11648</v>
      </c>
    </row>
    <row r="956" spans="1:39" x14ac:dyDescent="0.25">
      <c r="A956" t="s">
        <v>35</v>
      </c>
      <c r="B956">
        <v>8078</v>
      </c>
      <c r="C956" t="s">
        <v>1591</v>
      </c>
      <c r="D956">
        <v>262</v>
      </c>
      <c r="E956">
        <v>45769</v>
      </c>
      <c r="G956" t="s">
        <v>1418</v>
      </c>
      <c r="H956">
        <v>45790</v>
      </c>
      <c r="I956" t="s">
        <v>28</v>
      </c>
      <c r="K956">
        <v>8</v>
      </c>
      <c r="L956">
        <v>45790</v>
      </c>
      <c r="M956">
        <v>53</v>
      </c>
      <c r="N956" t="s">
        <v>25</v>
      </c>
      <c r="P956" t="s">
        <v>25</v>
      </c>
      <c r="R956">
        <v>500</v>
      </c>
      <c r="S956">
        <v>500</v>
      </c>
      <c r="T956">
        <v>1</v>
      </c>
      <c r="U956">
        <v>0</v>
      </c>
      <c r="X956" t="s">
        <v>1592</v>
      </c>
      <c r="Y956" t="s">
        <v>25</v>
      </c>
      <c r="Z956" t="s">
        <v>25</v>
      </c>
      <c r="AE956" t="s">
        <v>235</v>
      </c>
      <c r="AF956">
        <v>0.53</v>
      </c>
      <c r="AG956">
        <v>4</v>
      </c>
      <c r="AH956">
        <v>12</v>
      </c>
      <c r="AI956" t="s">
        <v>11632</v>
      </c>
      <c r="AJ956">
        <v>1.9083969465648856</v>
      </c>
      <c r="AK956">
        <v>1.9083969465648856</v>
      </c>
      <c r="AL956" s="94">
        <v>26.2</v>
      </c>
      <c r="AM956" t="s">
        <v>11647</v>
      </c>
    </row>
    <row r="957" spans="1:39" x14ac:dyDescent="0.25">
      <c r="A957" t="s">
        <v>35</v>
      </c>
      <c r="B957">
        <v>8254</v>
      </c>
      <c r="C957" t="s">
        <v>1593</v>
      </c>
      <c r="D957">
        <v>2277</v>
      </c>
      <c r="E957">
        <v>45769</v>
      </c>
      <c r="F957">
        <v>45953</v>
      </c>
      <c r="G957" t="s">
        <v>1418</v>
      </c>
      <c r="J957">
        <v>45986</v>
      </c>
      <c r="K957">
        <v>0</v>
      </c>
      <c r="N957" t="s">
        <v>25</v>
      </c>
      <c r="P957" t="s">
        <v>25</v>
      </c>
      <c r="R957">
        <v>0</v>
      </c>
      <c r="S957">
        <v>0</v>
      </c>
      <c r="V957">
        <v>0</v>
      </c>
      <c r="W957">
        <v>0</v>
      </c>
      <c r="X957" t="s">
        <v>1594</v>
      </c>
      <c r="Y957" t="s">
        <v>25</v>
      </c>
      <c r="Z957" t="s">
        <v>25</v>
      </c>
      <c r="AE957" t="s">
        <v>235</v>
      </c>
      <c r="AF957">
        <v>0</v>
      </c>
      <c r="AG957">
        <v>0</v>
      </c>
      <c r="AH957">
        <v>9</v>
      </c>
      <c r="AI957" t="s">
        <v>11632</v>
      </c>
      <c r="AJ957">
        <v>0</v>
      </c>
      <c r="AK957">
        <v>0</v>
      </c>
      <c r="AL957" s="94">
        <v>227.7</v>
      </c>
      <c r="AM957" t="s">
        <v>11646</v>
      </c>
    </row>
    <row r="958" spans="1:39" x14ac:dyDescent="0.25">
      <c r="A958" t="s">
        <v>35</v>
      </c>
      <c r="B958">
        <v>8079</v>
      </c>
      <c r="C958" t="s">
        <v>1595</v>
      </c>
      <c r="D958">
        <v>401</v>
      </c>
      <c r="E958">
        <v>45769</v>
      </c>
      <c r="F958">
        <v>45800</v>
      </c>
      <c r="G958" t="s">
        <v>1418</v>
      </c>
      <c r="H958" t="s">
        <v>1596</v>
      </c>
      <c r="I958" t="s">
        <v>24</v>
      </c>
      <c r="J958" t="s">
        <v>1597</v>
      </c>
      <c r="K958">
        <v>24</v>
      </c>
      <c r="L958" t="s">
        <v>1598</v>
      </c>
      <c r="M958">
        <v>92</v>
      </c>
      <c r="N958" t="s">
        <v>25</v>
      </c>
      <c r="P958" t="s">
        <v>25</v>
      </c>
      <c r="Q958">
        <v>0</v>
      </c>
      <c r="R958">
        <v>1000</v>
      </c>
      <c r="S958">
        <v>1000</v>
      </c>
      <c r="T958">
        <v>2</v>
      </c>
      <c r="U958">
        <v>8</v>
      </c>
      <c r="V958">
        <v>0</v>
      </c>
      <c r="W958">
        <v>1</v>
      </c>
      <c r="X958" t="s">
        <v>25</v>
      </c>
      <c r="Y958" t="s">
        <v>25</v>
      </c>
      <c r="Z958" t="s">
        <v>25</v>
      </c>
      <c r="AE958" t="s">
        <v>235</v>
      </c>
      <c r="AF958">
        <v>0.92</v>
      </c>
      <c r="AG958">
        <v>22</v>
      </c>
      <c r="AH958">
        <v>15</v>
      </c>
      <c r="AI958" t="s">
        <v>11632</v>
      </c>
      <c r="AJ958">
        <v>2.4937655860349128</v>
      </c>
      <c r="AK958">
        <v>2.4937655860349128</v>
      </c>
      <c r="AL958" s="94">
        <v>40.1</v>
      </c>
      <c r="AM958" t="s">
        <v>11647</v>
      </c>
    </row>
    <row r="959" spans="1:39" x14ac:dyDescent="0.25">
      <c r="A959" t="s">
        <v>35</v>
      </c>
      <c r="B959">
        <v>8134</v>
      </c>
      <c r="C959" t="s">
        <v>1599</v>
      </c>
      <c r="D959">
        <v>1188</v>
      </c>
      <c r="E959">
        <v>45769</v>
      </c>
      <c r="F959">
        <v>45953</v>
      </c>
      <c r="G959" t="s">
        <v>1418</v>
      </c>
      <c r="J959">
        <v>45981</v>
      </c>
      <c r="K959">
        <v>0</v>
      </c>
      <c r="N959" t="s">
        <v>25</v>
      </c>
      <c r="P959" t="s">
        <v>1600</v>
      </c>
      <c r="S959">
        <v>2500</v>
      </c>
      <c r="T959">
        <v>1</v>
      </c>
      <c r="U959">
        <v>0</v>
      </c>
      <c r="V959">
        <v>0</v>
      </c>
      <c r="W959">
        <v>0</v>
      </c>
      <c r="X959" t="s">
        <v>1601</v>
      </c>
      <c r="Y959" t="s">
        <v>26</v>
      </c>
      <c r="Z959" t="s">
        <v>25</v>
      </c>
      <c r="AE959" t="s">
        <v>235</v>
      </c>
      <c r="AF959">
        <v>0</v>
      </c>
      <c r="AG959">
        <v>0</v>
      </c>
      <c r="AH959">
        <v>10</v>
      </c>
      <c r="AI959" t="s">
        <v>11632</v>
      </c>
      <c r="AK959">
        <v>2.1043771043771042</v>
      </c>
      <c r="AL959" s="94">
        <v>118.8</v>
      </c>
      <c r="AM959" t="s">
        <v>11646</v>
      </c>
    </row>
    <row r="960" spans="1:39" x14ac:dyDescent="0.25">
      <c r="A960" t="s">
        <v>35</v>
      </c>
      <c r="B960">
        <v>8080</v>
      </c>
      <c r="C960" t="s">
        <v>1602</v>
      </c>
      <c r="D960">
        <v>41</v>
      </c>
      <c r="E960">
        <v>45769</v>
      </c>
      <c r="F960">
        <v>45953</v>
      </c>
      <c r="G960" t="s">
        <v>1418</v>
      </c>
      <c r="K960">
        <v>0</v>
      </c>
      <c r="AE960" t="s">
        <v>235</v>
      </c>
      <c r="AF960">
        <v>0</v>
      </c>
      <c r="AG960">
        <v>0</v>
      </c>
      <c r="AH960">
        <v>0</v>
      </c>
      <c r="AI960" t="s">
        <v>11634</v>
      </c>
      <c r="AL960" s="94">
        <v>4.0999999999999996</v>
      </c>
      <c r="AM960" t="s">
        <v>11646</v>
      </c>
    </row>
    <row r="961" spans="1:39" x14ac:dyDescent="0.25">
      <c r="A961" t="s">
        <v>35</v>
      </c>
      <c r="B961">
        <v>8082</v>
      </c>
      <c r="C961" t="s">
        <v>1603</v>
      </c>
      <c r="D961">
        <v>1680</v>
      </c>
      <c r="E961">
        <v>45769</v>
      </c>
      <c r="F961">
        <v>45800</v>
      </c>
      <c r="G961" t="s">
        <v>1418</v>
      </c>
      <c r="H961" t="s">
        <v>1604</v>
      </c>
      <c r="I961" t="s">
        <v>24</v>
      </c>
      <c r="K961">
        <v>0</v>
      </c>
      <c r="AE961" t="s">
        <v>235</v>
      </c>
      <c r="AF961">
        <v>0</v>
      </c>
      <c r="AG961">
        <v>0</v>
      </c>
      <c r="AH961">
        <v>0</v>
      </c>
      <c r="AI961" t="s">
        <v>11634</v>
      </c>
      <c r="AL961" s="94">
        <v>168</v>
      </c>
      <c r="AM961" t="s">
        <v>11646</v>
      </c>
    </row>
    <row r="962" spans="1:39" x14ac:dyDescent="0.25">
      <c r="A962" t="s">
        <v>35</v>
      </c>
      <c r="B962">
        <v>8081</v>
      </c>
      <c r="C962" t="s">
        <v>1605</v>
      </c>
      <c r="D962">
        <v>502</v>
      </c>
      <c r="E962">
        <v>45769</v>
      </c>
      <c r="G962" t="s">
        <v>1418</v>
      </c>
      <c r="H962">
        <v>45770</v>
      </c>
      <c r="I962" t="s">
        <v>28</v>
      </c>
      <c r="K962">
        <v>0</v>
      </c>
      <c r="L962" t="s">
        <v>25</v>
      </c>
      <c r="M962">
        <v>0</v>
      </c>
      <c r="N962" t="s">
        <v>25</v>
      </c>
      <c r="O962" t="s">
        <v>25</v>
      </c>
      <c r="P962" t="s">
        <v>25</v>
      </c>
      <c r="R962">
        <v>3000</v>
      </c>
      <c r="S962">
        <v>1077.1199999999999</v>
      </c>
      <c r="T962">
        <v>0</v>
      </c>
      <c r="U962">
        <v>0</v>
      </c>
      <c r="X962" t="s">
        <v>1606</v>
      </c>
      <c r="Y962" t="s">
        <v>26</v>
      </c>
      <c r="Z962" t="s">
        <v>25</v>
      </c>
      <c r="AE962" t="s">
        <v>235</v>
      </c>
      <c r="AF962">
        <v>0</v>
      </c>
      <c r="AG962">
        <v>0</v>
      </c>
      <c r="AH962">
        <v>12</v>
      </c>
      <c r="AI962" t="s">
        <v>11632</v>
      </c>
      <c r="AJ962">
        <v>5.9760956175298805</v>
      </c>
      <c r="AK962">
        <v>2.1456573705179283</v>
      </c>
      <c r="AL962" s="94">
        <v>50.2</v>
      </c>
      <c r="AM962" t="s">
        <v>11646</v>
      </c>
    </row>
    <row r="963" spans="1:39" x14ac:dyDescent="0.25">
      <c r="A963" t="s">
        <v>35</v>
      </c>
      <c r="B963">
        <v>8083</v>
      </c>
      <c r="C963" t="s">
        <v>1607</v>
      </c>
      <c r="D963">
        <v>2263</v>
      </c>
      <c r="E963">
        <v>45769</v>
      </c>
      <c r="G963" t="s">
        <v>1418</v>
      </c>
      <c r="H963">
        <v>45812</v>
      </c>
      <c r="I963" t="s">
        <v>28</v>
      </c>
      <c r="K963">
        <v>15</v>
      </c>
      <c r="L963" t="s">
        <v>488</v>
      </c>
      <c r="M963">
        <v>93.33</v>
      </c>
      <c r="N963" t="s">
        <v>25</v>
      </c>
      <c r="P963" t="s">
        <v>26</v>
      </c>
      <c r="Q963">
        <v>73.33</v>
      </c>
      <c r="R963">
        <v>3250</v>
      </c>
      <c r="S963">
        <v>3250</v>
      </c>
      <c r="T963">
        <v>0</v>
      </c>
      <c r="U963">
        <v>0</v>
      </c>
      <c r="V963">
        <v>0</v>
      </c>
      <c r="W963">
        <v>0</v>
      </c>
      <c r="X963" t="s">
        <v>25</v>
      </c>
      <c r="Y963" t="s">
        <v>25</v>
      </c>
      <c r="Z963" t="s">
        <v>25</v>
      </c>
      <c r="AE963" t="s">
        <v>235</v>
      </c>
      <c r="AF963">
        <v>0.93330000000000002</v>
      </c>
      <c r="AG963">
        <v>14</v>
      </c>
      <c r="AH963">
        <v>15</v>
      </c>
      <c r="AI963" t="s">
        <v>11632</v>
      </c>
      <c r="AJ963">
        <v>1.4361467079098542</v>
      </c>
      <c r="AK963">
        <v>1.4361467079098542</v>
      </c>
      <c r="AL963" s="94">
        <v>226.3</v>
      </c>
      <c r="AM963" t="s">
        <v>11648</v>
      </c>
    </row>
    <row r="964" spans="1:39" x14ac:dyDescent="0.25">
      <c r="A964" t="s">
        <v>35</v>
      </c>
      <c r="B964">
        <v>8084</v>
      </c>
      <c r="C964" t="s">
        <v>1608</v>
      </c>
      <c r="D964">
        <v>1585</v>
      </c>
      <c r="E964">
        <v>45769</v>
      </c>
      <c r="F964">
        <v>45953</v>
      </c>
      <c r="G964" t="s">
        <v>1418</v>
      </c>
      <c r="J964">
        <v>45986</v>
      </c>
      <c r="K964">
        <v>35</v>
      </c>
      <c r="L964">
        <v>45657</v>
      </c>
      <c r="M964">
        <v>90</v>
      </c>
      <c r="N964" t="s">
        <v>26</v>
      </c>
      <c r="O964">
        <v>45503</v>
      </c>
      <c r="P964" t="s">
        <v>25</v>
      </c>
      <c r="R964">
        <v>4000</v>
      </c>
      <c r="S964">
        <v>2600</v>
      </c>
      <c r="T964">
        <v>0</v>
      </c>
      <c r="U964">
        <v>0</v>
      </c>
      <c r="V964">
        <v>0</v>
      </c>
      <c r="W964">
        <v>0</v>
      </c>
      <c r="X964" t="s">
        <v>1609</v>
      </c>
      <c r="Y964" t="s">
        <v>26</v>
      </c>
      <c r="Z964" t="s">
        <v>25</v>
      </c>
      <c r="AE964" t="s">
        <v>235</v>
      </c>
      <c r="AF964">
        <v>0.9</v>
      </c>
      <c r="AG964">
        <v>32</v>
      </c>
      <c r="AH964">
        <v>15</v>
      </c>
      <c r="AI964" t="s">
        <v>11632</v>
      </c>
      <c r="AJ964">
        <v>2.5236593059936907</v>
      </c>
      <c r="AK964">
        <v>1.6403785488958991</v>
      </c>
      <c r="AL964" s="94">
        <v>158.5</v>
      </c>
      <c r="AM964" t="s">
        <v>11647</v>
      </c>
    </row>
    <row r="965" spans="1:39" x14ac:dyDescent="0.25">
      <c r="A965" t="s">
        <v>35</v>
      </c>
      <c r="B965">
        <v>8085</v>
      </c>
      <c r="C965" t="s">
        <v>1610</v>
      </c>
      <c r="D965">
        <v>1446</v>
      </c>
      <c r="E965">
        <v>45769</v>
      </c>
      <c r="G965" t="s">
        <v>1418</v>
      </c>
      <c r="H965">
        <v>45831</v>
      </c>
      <c r="K965">
        <v>63</v>
      </c>
      <c r="L965" t="s">
        <v>1611</v>
      </c>
      <c r="M965">
        <v>100</v>
      </c>
      <c r="N965" t="s">
        <v>25</v>
      </c>
      <c r="P965" t="s">
        <v>25</v>
      </c>
      <c r="R965">
        <v>2000</v>
      </c>
      <c r="S965">
        <v>8000</v>
      </c>
      <c r="T965">
        <v>6</v>
      </c>
      <c r="U965">
        <v>5</v>
      </c>
      <c r="V965">
        <v>0</v>
      </c>
      <c r="W965">
        <v>3</v>
      </c>
      <c r="X965" t="s">
        <v>1612</v>
      </c>
      <c r="Y965" t="s">
        <v>26</v>
      </c>
      <c r="Z965" t="s">
        <v>26</v>
      </c>
      <c r="AE965" t="s">
        <v>235</v>
      </c>
      <c r="AF965">
        <v>1</v>
      </c>
      <c r="AG965">
        <v>63</v>
      </c>
      <c r="AH965">
        <v>14</v>
      </c>
      <c r="AI965" t="s">
        <v>11632</v>
      </c>
      <c r="AJ965">
        <v>1.3831258644536653</v>
      </c>
      <c r="AK965">
        <v>5.532503457814661</v>
      </c>
      <c r="AL965" s="94">
        <v>144.6</v>
      </c>
      <c r="AM965" t="s">
        <v>11647</v>
      </c>
    </row>
    <row r="966" spans="1:39" x14ac:dyDescent="0.25">
      <c r="A966" t="s">
        <v>35</v>
      </c>
      <c r="B966">
        <v>8086</v>
      </c>
      <c r="C966" t="s">
        <v>1613</v>
      </c>
      <c r="D966">
        <v>20715</v>
      </c>
      <c r="E966">
        <v>45769</v>
      </c>
      <c r="G966" t="s">
        <v>1418</v>
      </c>
      <c r="H966">
        <v>45790</v>
      </c>
      <c r="I966" t="s">
        <v>28</v>
      </c>
      <c r="K966">
        <v>260</v>
      </c>
      <c r="L966" t="s">
        <v>1614</v>
      </c>
      <c r="M966">
        <v>55.7</v>
      </c>
      <c r="N966" t="s">
        <v>26</v>
      </c>
      <c r="O966">
        <v>45125</v>
      </c>
      <c r="P966" t="s">
        <v>26</v>
      </c>
      <c r="Q966">
        <v>0.14230000000000001</v>
      </c>
      <c r="R966">
        <v>3499.25</v>
      </c>
      <c r="S966">
        <v>3499.25</v>
      </c>
      <c r="T966">
        <v>51</v>
      </c>
      <c r="U966">
        <v>249</v>
      </c>
      <c r="V966">
        <v>1</v>
      </c>
      <c r="W966">
        <v>19</v>
      </c>
      <c r="X966" t="s">
        <v>1615</v>
      </c>
      <c r="Y966" t="s">
        <v>26</v>
      </c>
      <c r="Z966" t="s">
        <v>26</v>
      </c>
      <c r="AE966" t="s">
        <v>235</v>
      </c>
      <c r="AF966">
        <v>0.55700000000000005</v>
      </c>
      <c r="AG966">
        <v>145</v>
      </c>
      <c r="AH966">
        <v>16</v>
      </c>
      <c r="AI966" t="s">
        <v>11631</v>
      </c>
      <c r="AJ966">
        <v>0.16892348539705526</v>
      </c>
      <c r="AK966">
        <v>0.16892348539705526</v>
      </c>
      <c r="AL966" s="94">
        <v>2071.5</v>
      </c>
      <c r="AM966" t="s">
        <v>11647</v>
      </c>
    </row>
    <row r="967" spans="1:39" x14ac:dyDescent="0.25">
      <c r="A967" t="s">
        <v>35</v>
      </c>
      <c r="B967">
        <v>8090</v>
      </c>
      <c r="C967" t="s">
        <v>1616</v>
      </c>
      <c r="D967">
        <v>178</v>
      </c>
      <c r="E967">
        <v>45769</v>
      </c>
      <c r="F967">
        <v>45953</v>
      </c>
      <c r="G967" t="s">
        <v>1418</v>
      </c>
      <c r="J967">
        <v>45974</v>
      </c>
      <c r="K967">
        <v>0</v>
      </c>
      <c r="M967">
        <v>0</v>
      </c>
      <c r="N967" t="s">
        <v>25</v>
      </c>
      <c r="P967" t="s">
        <v>25</v>
      </c>
      <c r="R967">
        <v>250</v>
      </c>
      <c r="S967">
        <v>250</v>
      </c>
      <c r="T967">
        <v>2</v>
      </c>
      <c r="U967">
        <v>0</v>
      </c>
      <c r="V967">
        <v>0</v>
      </c>
      <c r="W967">
        <v>0</v>
      </c>
      <c r="X967" t="s">
        <v>1431</v>
      </c>
      <c r="Y967" t="s">
        <v>488</v>
      </c>
      <c r="Z967" t="s">
        <v>488</v>
      </c>
      <c r="AE967" t="s">
        <v>235</v>
      </c>
      <c r="AF967">
        <v>0</v>
      </c>
      <c r="AG967">
        <v>0</v>
      </c>
      <c r="AH967">
        <v>13</v>
      </c>
      <c r="AI967" t="s">
        <v>11632</v>
      </c>
      <c r="AJ967">
        <v>1.404494382022472</v>
      </c>
      <c r="AK967">
        <v>1.404494382022472</v>
      </c>
      <c r="AL967" s="94">
        <v>17.8</v>
      </c>
      <c r="AM967" t="s">
        <v>11646</v>
      </c>
    </row>
    <row r="968" spans="1:39" x14ac:dyDescent="0.25">
      <c r="A968" t="s">
        <v>35</v>
      </c>
      <c r="B968">
        <v>8087</v>
      </c>
      <c r="C968" t="s">
        <v>1617</v>
      </c>
      <c r="D968">
        <v>172</v>
      </c>
      <c r="E968">
        <v>45769</v>
      </c>
      <c r="F968">
        <v>45953</v>
      </c>
      <c r="G968" t="s">
        <v>1418</v>
      </c>
      <c r="J968">
        <v>45982</v>
      </c>
      <c r="K968">
        <v>0</v>
      </c>
      <c r="N968" t="s">
        <v>25</v>
      </c>
      <c r="P968" t="s">
        <v>25</v>
      </c>
      <c r="Q968">
        <v>0</v>
      </c>
      <c r="R968">
        <v>0</v>
      </c>
      <c r="S968">
        <v>0</v>
      </c>
      <c r="X968" t="s">
        <v>25</v>
      </c>
      <c r="Y968" t="s">
        <v>25</v>
      </c>
      <c r="Z968" t="s">
        <v>25</v>
      </c>
      <c r="AE968" t="s">
        <v>235</v>
      </c>
      <c r="AF968">
        <v>0</v>
      </c>
      <c r="AG968">
        <v>0</v>
      </c>
      <c r="AH968">
        <v>8</v>
      </c>
      <c r="AI968" t="s">
        <v>11632</v>
      </c>
      <c r="AJ968">
        <v>0</v>
      </c>
      <c r="AK968">
        <v>0</v>
      </c>
      <c r="AL968" s="94">
        <v>17.2</v>
      </c>
      <c r="AM968" t="s">
        <v>11646</v>
      </c>
    </row>
    <row r="969" spans="1:39" x14ac:dyDescent="0.25">
      <c r="A969" t="s">
        <v>35</v>
      </c>
      <c r="B969">
        <v>8088</v>
      </c>
      <c r="C969" t="s">
        <v>1618</v>
      </c>
      <c r="D969">
        <v>17305</v>
      </c>
      <c r="E969">
        <v>45769</v>
      </c>
      <c r="F969">
        <v>45953</v>
      </c>
      <c r="G969" t="s">
        <v>1418</v>
      </c>
      <c r="J969">
        <v>46070</v>
      </c>
      <c r="K969">
        <v>300</v>
      </c>
      <c r="L969">
        <v>45968</v>
      </c>
      <c r="M969">
        <v>71</v>
      </c>
      <c r="N969" t="s">
        <v>26</v>
      </c>
      <c r="O969">
        <v>45093</v>
      </c>
      <c r="P969" t="s">
        <v>25</v>
      </c>
      <c r="R969">
        <v>12500</v>
      </c>
      <c r="S969">
        <v>12500</v>
      </c>
      <c r="T969">
        <v>7</v>
      </c>
      <c r="U969">
        <v>18</v>
      </c>
      <c r="V969">
        <v>0</v>
      </c>
      <c r="W969">
        <v>2</v>
      </c>
      <c r="X969" t="s">
        <v>1619</v>
      </c>
      <c r="Y969" t="s">
        <v>25</v>
      </c>
      <c r="Z969" t="s">
        <v>1620</v>
      </c>
      <c r="AE969" t="s">
        <v>235</v>
      </c>
      <c r="AF969">
        <v>0.71</v>
      </c>
      <c r="AG969">
        <v>213</v>
      </c>
      <c r="AH969">
        <v>15</v>
      </c>
      <c r="AI969" t="s">
        <v>11632</v>
      </c>
      <c r="AJ969">
        <v>0.72233458537994799</v>
      </c>
      <c r="AK969">
        <v>0.72233458537994799</v>
      </c>
      <c r="AL969" s="94">
        <v>1730.5</v>
      </c>
      <c r="AM969" t="s">
        <v>11647</v>
      </c>
    </row>
    <row r="970" spans="1:39" x14ac:dyDescent="0.25">
      <c r="A970" t="s">
        <v>35</v>
      </c>
      <c r="B970">
        <v>8089</v>
      </c>
      <c r="C970" t="s">
        <v>1621</v>
      </c>
      <c r="D970">
        <v>48007</v>
      </c>
      <c r="E970">
        <v>45769</v>
      </c>
      <c r="G970" t="s">
        <v>1418</v>
      </c>
      <c r="H970">
        <v>45854</v>
      </c>
      <c r="K970">
        <v>1147</v>
      </c>
      <c r="L970">
        <v>45611</v>
      </c>
      <c r="M970">
        <v>65</v>
      </c>
      <c r="N970" t="s">
        <v>26</v>
      </c>
      <c r="O970">
        <v>45120</v>
      </c>
      <c r="P970" t="s">
        <v>26</v>
      </c>
      <c r="Q970">
        <v>21.7</v>
      </c>
      <c r="R970">
        <v>39135</v>
      </c>
      <c r="S970">
        <v>55825</v>
      </c>
      <c r="T970">
        <v>34</v>
      </c>
      <c r="U970">
        <v>34</v>
      </c>
      <c r="V970">
        <v>2</v>
      </c>
      <c r="W970">
        <v>7</v>
      </c>
      <c r="X970" t="s">
        <v>1622</v>
      </c>
      <c r="Y970" t="s">
        <v>26</v>
      </c>
      <c r="Z970" t="s">
        <v>26</v>
      </c>
      <c r="AE970" t="s">
        <v>235</v>
      </c>
      <c r="AF970">
        <v>0.65</v>
      </c>
      <c r="AG970">
        <v>746</v>
      </c>
      <c r="AH970">
        <v>16</v>
      </c>
      <c r="AI970" t="s">
        <v>11631</v>
      </c>
      <c r="AJ970">
        <v>0.8151936175974337</v>
      </c>
      <c r="AK970">
        <v>1.1628512508592497</v>
      </c>
      <c r="AL970" s="94">
        <v>4800.7</v>
      </c>
      <c r="AM970" t="s">
        <v>11647</v>
      </c>
    </row>
    <row r="971" spans="1:39" x14ac:dyDescent="0.25">
      <c r="A971" t="s">
        <v>35</v>
      </c>
      <c r="B971">
        <v>8091</v>
      </c>
      <c r="C971" t="s">
        <v>1623</v>
      </c>
      <c r="D971">
        <v>8098</v>
      </c>
      <c r="E971">
        <v>45769</v>
      </c>
      <c r="F971">
        <v>45953</v>
      </c>
      <c r="G971" t="s">
        <v>1418</v>
      </c>
      <c r="J971">
        <v>45978</v>
      </c>
      <c r="K971">
        <v>118</v>
      </c>
      <c r="L971">
        <v>45978</v>
      </c>
      <c r="M971">
        <v>80</v>
      </c>
      <c r="N971" t="s">
        <v>26</v>
      </c>
      <c r="O971">
        <v>45799</v>
      </c>
      <c r="P971" t="s">
        <v>26</v>
      </c>
      <c r="Q971">
        <v>100</v>
      </c>
      <c r="R971">
        <v>9000</v>
      </c>
      <c r="S971">
        <v>20283.57</v>
      </c>
      <c r="T971">
        <v>16</v>
      </c>
      <c r="U971">
        <v>22</v>
      </c>
      <c r="V971">
        <v>1</v>
      </c>
      <c r="W971">
        <v>0</v>
      </c>
      <c r="X971" t="s">
        <v>1624</v>
      </c>
      <c r="Y971" t="s">
        <v>271</v>
      </c>
      <c r="Z971" t="s">
        <v>25</v>
      </c>
      <c r="AE971" t="s">
        <v>235</v>
      </c>
      <c r="AF971">
        <v>0.8</v>
      </c>
      <c r="AG971">
        <v>94</v>
      </c>
      <c r="AH971">
        <v>16</v>
      </c>
      <c r="AI971" t="s">
        <v>11631</v>
      </c>
      <c r="AJ971">
        <v>1.111385527290689</v>
      </c>
      <c r="AK971">
        <v>2.5047629044208448</v>
      </c>
      <c r="AL971" s="94">
        <v>809.8</v>
      </c>
      <c r="AM971" t="s">
        <v>11647</v>
      </c>
    </row>
    <row r="972" spans="1:39" x14ac:dyDescent="0.25">
      <c r="A972" t="s">
        <v>35</v>
      </c>
      <c r="B972">
        <v>8092</v>
      </c>
      <c r="C972" t="s">
        <v>1625</v>
      </c>
      <c r="D972">
        <v>5055</v>
      </c>
      <c r="E972">
        <v>45769</v>
      </c>
      <c r="F972">
        <v>45954</v>
      </c>
      <c r="G972" t="s">
        <v>1418</v>
      </c>
      <c r="K972">
        <v>0</v>
      </c>
      <c r="AE972" t="s">
        <v>235</v>
      </c>
      <c r="AF972">
        <v>0</v>
      </c>
      <c r="AG972">
        <v>0</v>
      </c>
      <c r="AH972">
        <v>0</v>
      </c>
      <c r="AI972" t="s">
        <v>11634</v>
      </c>
      <c r="AL972" s="94">
        <v>505.5</v>
      </c>
      <c r="AM972" t="s">
        <v>11646</v>
      </c>
    </row>
    <row r="973" spans="1:39" x14ac:dyDescent="0.25">
      <c r="A973" t="s">
        <v>35</v>
      </c>
      <c r="B973">
        <v>8093</v>
      </c>
      <c r="C973" t="s">
        <v>1626</v>
      </c>
      <c r="D973">
        <v>30</v>
      </c>
      <c r="E973">
        <v>45769</v>
      </c>
      <c r="F973">
        <v>45954</v>
      </c>
      <c r="G973" t="s">
        <v>1418</v>
      </c>
      <c r="J973">
        <v>45973</v>
      </c>
      <c r="K973">
        <v>0</v>
      </c>
      <c r="M973">
        <v>0</v>
      </c>
      <c r="N973" t="s">
        <v>25</v>
      </c>
      <c r="P973" t="s">
        <v>25</v>
      </c>
      <c r="R973">
        <v>0</v>
      </c>
      <c r="S973">
        <v>0</v>
      </c>
      <c r="T973">
        <v>0</v>
      </c>
      <c r="U973">
        <v>0</v>
      </c>
      <c r="V973">
        <v>0</v>
      </c>
      <c r="W973">
        <v>0</v>
      </c>
      <c r="X973" t="s">
        <v>1627</v>
      </c>
      <c r="Y973" t="s">
        <v>1628</v>
      </c>
      <c r="Z973" t="s">
        <v>25</v>
      </c>
      <c r="AE973" t="s">
        <v>235</v>
      </c>
      <c r="AF973">
        <v>0</v>
      </c>
      <c r="AG973">
        <v>0</v>
      </c>
      <c r="AH973">
        <v>13</v>
      </c>
      <c r="AI973" t="s">
        <v>11632</v>
      </c>
      <c r="AJ973">
        <v>0</v>
      </c>
      <c r="AK973">
        <v>0</v>
      </c>
      <c r="AL973" s="94">
        <v>3</v>
      </c>
      <c r="AM973" t="s">
        <v>11646</v>
      </c>
    </row>
    <row r="974" spans="1:39" x14ac:dyDescent="0.25">
      <c r="A974" t="s">
        <v>35</v>
      </c>
      <c r="B974">
        <v>8095</v>
      </c>
      <c r="C974" t="s">
        <v>1629</v>
      </c>
      <c r="D974">
        <v>84</v>
      </c>
      <c r="E974">
        <v>45769</v>
      </c>
      <c r="G974" t="s">
        <v>1418</v>
      </c>
      <c r="H974" t="s">
        <v>1630</v>
      </c>
      <c r="K974">
        <v>0</v>
      </c>
      <c r="AE974" t="s">
        <v>235</v>
      </c>
      <c r="AF974">
        <v>0</v>
      </c>
      <c r="AG974">
        <v>0</v>
      </c>
      <c r="AH974">
        <v>0</v>
      </c>
      <c r="AI974" t="s">
        <v>11634</v>
      </c>
      <c r="AL974" s="94">
        <v>8.4</v>
      </c>
      <c r="AM974" t="s">
        <v>11646</v>
      </c>
    </row>
    <row r="975" spans="1:39" x14ac:dyDescent="0.25">
      <c r="A975" t="s">
        <v>35</v>
      </c>
      <c r="B975">
        <v>8096</v>
      </c>
      <c r="C975" t="s">
        <v>1631</v>
      </c>
      <c r="D975">
        <v>64181</v>
      </c>
      <c r="E975">
        <v>45769</v>
      </c>
      <c r="G975" t="s">
        <v>1418</v>
      </c>
      <c r="H975" t="s">
        <v>1632</v>
      </c>
      <c r="I975" t="s">
        <v>28</v>
      </c>
      <c r="K975">
        <v>674</v>
      </c>
      <c r="L975" t="s">
        <v>1633</v>
      </c>
      <c r="M975">
        <v>57</v>
      </c>
      <c r="N975" t="s">
        <v>25</v>
      </c>
      <c r="P975" t="s">
        <v>25</v>
      </c>
      <c r="Q975">
        <v>0</v>
      </c>
      <c r="R975">
        <v>13265.23</v>
      </c>
      <c r="S975">
        <v>3896.81</v>
      </c>
      <c r="T975">
        <v>131</v>
      </c>
      <c r="U975">
        <v>386</v>
      </c>
      <c r="V975">
        <v>0</v>
      </c>
      <c r="W975">
        <v>9</v>
      </c>
      <c r="X975" t="s">
        <v>1634</v>
      </c>
      <c r="Y975" t="s">
        <v>25</v>
      </c>
      <c r="Z975" t="s">
        <v>25</v>
      </c>
      <c r="AE975" t="s">
        <v>235</v>
      </c>
      <c r="AF975">
        <v>0.56999999999999995</v>
      </c>
      <c r="AG975">
        <v>384</v>
      </c>
      <c r="AH975">
        <v>15</v>
      </c>
      <c r="AI975" t="s">
        <v>11632</v>
      </c>
      <c r="AJ975">
        <v>0.20668468861501066</v>
      </c>
      <c r="AK975">
        <v>6.0715943970957136E-2</v>
      </c>
      <c r="AL975" s="94">
        <v>6418.1</v>
      </c>
      <c r="AM975" t="s">
        <v>11647</v>
      </c>
    </row>
    <row r="976" spans="1:39" x14ac:dyDescent="0.25">
      <c r="A976" t="s">
        <v>35</v>
      </c>
      <c r="B976">
        <v>8097</v>
      </c>
      <c r="C976" t="s">
        <v>1635</v>
      </c>
      <c r="D976">
        <v>1738</v>
      </c>
      <c r="E976">
        <v>45769</v>
      </c>
      <c r="F976">
        <v>45954</v>
      </c>
      <c r="G976" t="s">
        <v>1418</v>
      </c>
      <c r="J976">
        <v>45979</v>
      </c>
      <c r="K976">
        <v>0</v>
      </c>
      <c r="N976" t="s">
        <v>26</v>
      </c>
      <c r="O976">
        <v>45629</v>
      </c>
      <c r="R976">
        <v>7000</v>
      </c>
      <c r="S976">
        <v>7000</v>
      </c>
      <c r="X976" t="s">
        <v>1636</v>
      </c>
      <c r="Z976" t="s">
        <v>25</v>
      </c>
      <c r="AE976" t="s">
        <v>235</v>
      </c>
      <c r="AF976">
        <v>0</v>
      </c>
      <c r="AG976">
        <v>0</v>
      </c>
      <c r="AH976">
        <v>6</v>
      </c>
      <c r="AI976" t="s">
        <v>11632</v>
      </c>
      <c r="AJ976">
        <v>4.0276179516685842</v>
      </c>
      <c r="AK976">
        <v>4.0276179516685842</v>
      </c>
      <c r="AL976" s="94">
        <v>173.8</v>
      </c>
      <c r="AM976" t="s">
        <v>11646</v>
      </c>
    </row>
    <row r="977" spans="1:39" x14ac:dyDescent="0.25">
      <c r="A977" t="s">
        <v>35</v>
      </c>
      <c r="B977">
        <v>8099</v>
      </c>
      <c r="C977" t="s">
        <v>1637</v>
      </c>
      <c r="D977">
        <v>953</v>
      </c>
      <c r="E977">
        <v>45769</v>
      </c>
      <c r="F977">
        <v>45954</v>
      </c>
      <c r="G977" t="s">
        <v>1418</v>
      </c>
      <c r="J977">
        <v>45982</v>
      </c>
      <c r="K977">
        <v>63</v>
      </c>
      <c r="L977">
        <v>2024</v>
      </c>
      <c r="M977">
        <v>85</v>
      </c>
      <c r="N977" t="s">
        <v>25</v>
      </c>
      <c r="X977" t="s">
        <v>1638</v>
      </c>
      <c r="Y977" t="s">
        <v>26</v>
      </c>
      <c r="Z977" t="s">
        <v>26</v>
      </c>
      <c r="AE977" t="s">
        <v>235</v>
      </c>
      <c r="AF977">
        <v>0.85</v>
      </c>
      <c r="AG977">
        <v>54</v>
      </c>
      <c r="AH977">
        <v>7</v>
      </c>
      <c r="AI977" t="s">
        <v>11632</v>
      </c>
      <c r="AL977" s="94">
        <v>95.3</v>
      </c>
      <c r="AM977" t="s">
        <v>11647</v>
      </c>
    </row>
    <row r="978" spans="1:39" x14ac:dyDescent="0.25">
      <c r="A978" t="s">
        <v>35</v>
      </c>
      <c r="B978">
        <v>8100</v>
      </c>
      <c r="C978" t="s">
        <v>1639</v>
      </c>
      <c r="D978">
        <v>2712</v>
      </c>
      <c r="E978">
        <v>45769</v>
      </c>
      <c r="F978">
        <v>45803</v>
      </c>
      <c r="G978" t="s">
        <v>1418</v>
      </c>
      <c r="H978" t="s">
        <v>1640</v>
      </c>
      <c r="I978" t="s">
        <v>24</v>
      </c>
      <c r="J978" t="s">
        <v>1641</v>
      </c>
      <c r="K978">
        <v>63</v>
      </c>
      <c r="L978" t="s">
        <v>1434</v>
      </c>
      <c r="M978">
        <v>85</v>
      </c>
      <c r="N978" t="s">
        <v>25</v>
      </c>
      <c r="P978" t="s">
        <v>25</v>
      </c>
      <c r="Q978">
        <v>0</v>
      </c>
      <c r="R978">
        <v>4995.41</v>
      </c>
      <c r="S978">
        <v>7267.26</v>
      </c>
      <c r="T978">
        <v>1</v>
      </c>
      <c r="U978">
        <v>0</v>
      </c>
      <c r="X978" t="s">
        <v>1642</v>
      </c>
      <c r="Y978" t="s">
        <v>26</v>
      </c>
      <c r="Z978" t="s">
        <v>26</v>
      </c>
      <c r="AE978" t="s">
        <v>235</v>
      </c>
      <c r="AF978">
        <v>0.85</v>
      </c>
      <c r="AG978">
        <v>54</v>
      </c>
      <c r="AH978">
        <v>13</v>
      </c>
      <c r="AI978" t="s">
        <v>11632</v>
      </c>
      <c r="AJ978">
        <v>1.8419653392330384</v>
      </c>
      <c r="AK978">
        <v>2.6796681415929204</v>
      </c>
      <c r="AL978" s="94">
        <v>271.2</v>
      </c>
      <c r="AM978" t="s">
        <v>11647</v>
      </c>
    </row>
    <row r="979" spans="1:39" x14ac:dyDescent="0.25">
      <c r="A979" t="s">
        <v>35</v>
      </c>
      <c r="B979">
        <v>8101</v>
      </c>
      <c r="C979" t="s">
        <v>1643</v>
      </c>
      <c r="D979">
        <v>279993</v>
      </c>
      <c r="E979">
        <v>45769</v>
      </c>
      <c r="G979" t="s">
        <v>1418</v>
      </c>
      <c r="H979">
        <v>45797</v>
      </c>
      <c r="I979" t="s">
        <v>28</v>
      </c>
      <c r="K979">
        <v>775</v>
      </c>
      <c r="L979" t="s">
        <v>1633</v>
      </c>
      <c r="M979">
        <v>75</v>
      </c>
      <c r="N979" t="s">
        <v>25</v>
      </c>
      <c r="P979" t="s">
        <v>26</v>
      </c>
      <c r="Q979">
        <v>0.05</v>
      </c>
      <c r="R979">
        <v>55051.98</v>
      </c>
      <c r="S979">
        <v>173936.29</v>
      </c>
      <c r="T979">
        <v>137</v>
      </c>
      <c r="U979">
        <v>150</v>
      </c>
      <c r="V979">
        <v>7</v>
      </c>
      <c r="W979">
        <v>10</v>
      </c>
      <c r="X979" t="s">
        <v>1644</v>
      </c>
      <c r="Y979" t="s">
        <v>26</v>
      </c>
      <c r="Z979" t="s">
        <v>26</v>
      </c>
      <c r="AE979" t="s">
        <v>235</v>
      </c>
      <c r="AF979">
        <v>0.75</v>
      </c>
      <c r="AG979">
        <v>581</v>
      </c>
      <c r="AH979">
        <v>15</v>
      </c>
      <c r="AI979" t="s">
        <v>11632</v>
      </c>
      <c r="AJ979">
        <v>0.1966191297639584</v>
      </c>
      <c r="AK979">
        <v>0.62121656612843901</v>
      </c>
      <c r="AL979" s="94">
        <v>27999.3</v>
      </c>
      <c r="AM979" t="s">
        <v>11648</v>
      </c>
    </row>
    <row r="980" spans="1:39" x14ac:dyDescent="0.25">
      <c r="A980" t="s">
        <v>35</v>
      </c>
      <c r="B980">
        <v>8162</v>
      </c>
      <c r="C980" t="s">
        <v>1645</v>
      </c>
      <c r="D980">
        <v>3231</v>
      </c>
      <c r="E980">
        <v>45769</v>
      </c>
      <c r="F980">
        <v>45954</v>
      </c>
      <c r="G980" t="s">
        <v>1418</v>
      </c>
      <c r="K980">
        <v>0</v>
      </c>
      <c r="AE980" t="s">
        <v>235</v>
      </c>
      <c r="AF980">
        <v>0</v>
      </c>
      <c r="AG980">
        <v>0</v>
      </c>
      <c r="AH980">
        <v>0</v>
      </c>
      <c r="AI980" t="s">
        <v>11634</v>
      </c>
      <c r="AL980" s="94">
        <v>323.10000000000002</v>
      </c>
      <c r="AM980" t="s">
        <v>11646</v>
      </c>
    </row>
    <row r="981" spans="1:39" x14ac:dyDescent="0.25">
      <c r="A981" t="s">
        <v>35</v>
      </c>
      <c r="B981">
        <v>8102</v>
      </c>
      <c r="C981" t="s">
        <v>1646</v>
      </c>
      <c r="D981">
        <v>41466</v>
      </c>
      <c r="E981">
        <v>45769</v>
      </c>
      <c r="G981" t="s">
        <v>1418</v>
      </c>
      <c r="H981">
        <v>45852</v>
      </c>
      <c r="K981">
        <v>296</v>
      </c>
      <c r="L981">
        <v>45386</v>
      </c>
      <c r="M981">
        <v>61.82</v>
      </c>
      <c r="N981" t="s">
        <v>26</v>
      </c>
      <c r="O981">
        <v>45492</v>
      </c>
      <c r="P981" t="s">
        <v>26</v>
      </c>
      <c r="Q981">
        <v>30</v>
      </c>
      <c r="T981">
        <v>18</v>
      </c>
      <c r="U981">
        <v>69</v>
      </c>
      <c r="X981" t="s">
        <v>488</v>
      </c>
      <c r="Y981" t="s">
        <v>488</v>
      </c>
      <c r="Z981" t="s">
        <v>26</v>
      </c>
      <c r="AE981" t="s">
        <v>235</v>
      </c>
      <c r="AF981">
        <v>0.61819999999999997</v>
      </c>
      <c r="AG981">
        <v>183</v>
      </c>
      <c r="AH981">
        <v>12</v>
      </c>
      <c r="AI981" t="s">
        <v>11632</v>
      </c>
      <c r="AL981" s="94">
        <v>4146.6000000000004</v>
      </c>
      <c r="AM981" t="s">
        <v>11648</v>
      </c>
    </row>
    <row r="982" spans="1:39" x14ac:dyDescent="0.25">
      <c r="A982" t="s">
        <v>35</v>
      </c>
      <c r="B982">
        <v>8103</v>
      </c>
      <c r="C982" t="s">
        <v>1647</v>
      </c>
      <c r="D982">
        <v>827</v>
      </c>
      <c r="E982">
        <v>45769</v>
      </c>
      <c r="F982">
        <v>45954</v>
      </c>
      <c r="G982" t="s">
        <v>1418</v>
      </c>
      <c r="H982" t="s">
        <v>1648</v>
      </c>
      <c r="K982">
        <v>0</v>
      </c>
      <c r="T982">
        <v>5</v>
      </c>
      <c r="AE982" t="s">
        <v>235</v>
      </c>
      <c r="AF982">
        <v>0</v>
      </c>
      <c r="AG982">
        <v>0</v>
      </c>
      <c r="AH982">
        <v>1</v>
      </c>
      <c r="AI982" t="s">
        <v>11632</v>
      </c>
      <c r="AL982" s="94">
        <v>82.7</v>
      </c>
      <c r="AM982" t="s">
        <v>11646</v>
      </c>
    </row>
    <row r="983" spans="1:39" x14ac:dyDescent="0.25">
      <c r="A983" t="s">
        <v>35</v>
      </c>
      <c r="B983">
        <v>8094</v>
      </c>
      <c r="C983" t="s">
        <v>1649</v>
      </c>
      <c r="D983">
        <v>2263</v>
      </c>
      <c r="E983">
        <v>45769</v>
      </c>
      <c r="F983">
        <v>45954</v>
      </c>
      <c r="G983" t="s">
        <v>1418</v>
      </c>
      <c r="J983">
        <v>46037</v>
      </c>
      <c r="K983">
        <v>4</v>
      </c>
      <c r="L983">
        <v>46036</v>
      </c>
      <c r="M983">
        <v>100</v>
      </c>
      <c r="N983" t="s">
        <v>25</v>
      </c>
      <c r="P983" t="s">
        <v>26</v>
      </c>
      <c r="Q983">
        <v>100</v>
      </c>
      <c r="R983">
        <v>4649.51</v>
      </c>
      <c r="S983">
        <v>4649.51</v>
      </c>
      <c r="T983">
        <v>4</v>
      </c>
      <c r="U983">
        <v>4</v>
      </c>
      <c r="X983" t="s">
        <v>1650</v>
      </c>
      <c r="Y983" t="s">
        <v>1651</v>
      </c>
      <c r="Z983" t="s">
        <v>1651</v>
      </c>
      <c r="AE983" t="s">
        <v>235</v>
      </c>
      <c r="AF983">
        <v>1</v>
      </c>
      <c r="AG983">
        <v>4</v>
      </c>
      <c r="AH983">
        <v>13</v>
      </c>
      <c r="AI983" t="s">
        <v>11632</v>
      </c>
      <c r="AJ983">
        <v>2.0545779938135218</v>
      </c>
      <c r="AK983">
        <v>2.0545779938135218</v>
      </c>
      <c r="AL983" s="94">
        <v>226.3</v>
      </c>
      <c r="AM983" t="s">
        <v>11648</v>
      </c>
    </row>
    <row r="984" spans="1:39" x14ac:dyDescent="0.25">
      <c r="A984" t="s">
        <v>35</v>
      </c>
      <c r="B984">
        <v>8104</v>
      </c>
      <c r="C984" t="s">
        <v>1652</v>
      </c>
      <c r="D984">
        <v>982</v>
      </c>
      <c r="E984">
        <v>45769</v>
      </c>
      <c r="F984">
        <v>45954</v>
      </c>
      <c r="G984" t="s">
        <v>1418</v>
      </c>
      <c r="K984">
        <v>0</v>
      </c>
      <c r="AE984" t="s">
        <v>235</v>
      </c>
      <c r="AF984">
        <v>0</v>
      </c>
      <c r="AG984">
        <v>0</v>
      </c>
      <c r="AH984">
        <v>0</v>
      </c>
      <c r="AI984" t="s">
        <v>11634</v>
      </c>
      <c r="AL984" s="94">
        <v>98.2</v>
      </c>
      <c r="AM984" t="s">
        <v>11646</v>
      </c>
    </row>
    <row r="985" spans="1:39" x14ac:dyDescent="0.25">
      <c r="A985" t="s">
        <v>35</v>
      </c>
      <c r="B985">
        <v>8105</v>
      </c>
      <c r="C985" t="s">
        <v>1653</v>
      </c>
      <c r="D985">
        <v>13085</v>
      </c>
      <c r="E985">
        <v>45769</v>
      </c>
      <c r="G985" t="s">
        <v>1418</v>
      </c>
      <c r="H985">
        <v>45797</v>
      </c>
      <c r="I985" t="s">
        <v>28</v>
      </c>
      <c r="K985">
        <v>318</v>
      </c>
      <c r="L985" t="s">
        <v>1654</v>
      </c>
      <c r="M985">
        <v>31</v>
      </c>
      <c r="N985" t="s">
        <v>25</v>
      </c>
      <c r="P985" t="s">
        <v>26</v>
      </c>
      <c r="Q985">
        <v>0.12</v>
      </c>
      <c r="R985">
        <v>5000</v>
      </c>
      <c r="S985">
        <v>19000</v>
      </c>
      <c r="T985">
        <v>13</v>
      </c>
      <c r="U985">
        <v>1</v>
      </c>
      <c r="V985">
        <v>0</v>
      </c>
      <c r="W985">
        <v>1</v>
      </c>
      <c r="X985" t="s">
        <v>1655</v>
      </c>
      <c r="Y985" t="s">
        <v>25</v>
      </c>
      <c r="Z985" t="s">
        <v>25</v>
      </c>
      <c r="AE985" t="s">
        <v>235</v>
      </c>
      <c r="AF985">
        <v>0.31</v>
      </c>
      <c r="AG985">
        <v>99</v>
      </c>
      <c r="AH985">
        <v>15</v>
      </c>
      <c r="AI985" t="s">
        <v>11632</v>
      </c>
      <c r="AJ985">
        <v>0.38211692777990064</v>
      </c>
      <c r="AK985">
        <v>1.4520443255636224</v>
      </c>
      <c r="AL985" s="94">
        <v>1308.5</v>
      </c>
      <c r="AM985" t="s">
        <v>11647</v>
      </c>
    </row>
    <row r="986" spans="1:39" x14ac:dyDescent="0.25">
      <c r="A986" t="s">
        <v>35</v>
      </c>
      <c r="B986">
        <v>8107</v>
      </c>
      <c r="C986" t="s">
        <v>1656</v>
      </c>
      <c r="D986">
        <v>16253</v>
      </c>
      <c r="E986">
        <v>45769</v>
      </c>
      <c r="F986">
        <v>45954</v>
      </c>
      <c r="G986" t="s">
        <v>1418</v>
      </c>
      <c r="J986">
        <v>45989</v>
      </c>
      <c r="K986">
        <v>750</v>
      </c>
      <c r="L986">
        <v>2024</v>
      </c>
      <c r="M986">
        <v>75</v>
      </c>
      <c r="N986" t="s">
        <v>26</v>
      </c>
      <c r="O986">
        <v>45492</v>
      </c>
      <c r="P986" t="s">
        <v>25</v>
      </c>
      <c r="R986">
        <v>32500</v>
      </c>
      <c r="S986">
        <v>32500</v>
      </c>
      <c r="T986">
        <v>106</v>
      </c>
      <c r="U986">
        <v>206</v>
      </c>
      <c r="V986">
        <v>1</v>
      </c>
      <c r="W986">
        <v>12</v>
      </c>
      <c r="X986" t="s">
        <v>1657</v>
      </c>
      <c r="Y986" t="s">
        <v>26</v>
      </c>
      <c r="Z986" t="s">
        <v>26</v>
      </c>
      <c r="AE986" t="s">
        <v>235</v>
      </c>
      <c r="AF986">
        <v>0.75</v>
      </c>
      <c r="AG986">
        <v>562</v>
      </c>
      <c r="AH986">
        <v>15</v>
      </c>
      <c r="AI986" t="s">
        <v>11632</v>
      </c>
      <c r="AJ986">
        <v>1.9996308373838676</v>
      </c>
      <c r="AK986">
        <v>1.9996308373838676</v>
      </c>
      <c r="AL986" s="94">
        <v>1625.3</v>
      </c>
      <c r="AM986" t="s">
        <v>11647</v>
      </c>
    </row>
    <row r="987" spans="1:39" x14ac:dyDescent="0.25">
      <c r="A987" t="s">
        <v>35</v>
      </c>
      <c r="B987">
        <v>8108</v>
      </c>
      <c r="C987" t="s">
        <v>1658</v>
      </c>
      <c r="D987">
        <v>6861</v>
      </c>
      <c r="E987">
        <v>45769</v>
      </c>
      <c r="F987">
        <v>45805</v>
      </c>
      <c r="G987" t="s">
        <v>1418</v>
      </c>
      <c r="H987" t="s">
        <v>1659</v>
      </c>
      <c r="I987" t="s">
        <v>24</v>
      </c>
      <c r="K987">
        <v>220</v>
      </c>
      <c r="L987">
        <v>2024</v>
      </c>
      <c r="M987">
        <v>82.72</v>
      </c>
      <c r="N987" t="s">
        <v>26</v>
      </c>
      <c r="O987">
        <v>45506</v>
      </c>
      <c r="P987" t="s">
        <v>25</v>
      </c>
      <c r="Q987">
        <v>0</v>
      </c>
      <c r="R987">
        <v>20000</v>
      </c>
      <c r="S987">
        <v>20000</v>
      </c>
      <c r="X987" t="s">
        <v>1660</v>
      </c>
      <c r="Y987" t="s">
        <v>488</v>
      </c>
      <c r="Z987" t="s">
        <v>488</v>
      </c>
      <c r="AE987" t="s">
        <v>235</v>
      </c>
      <c r="AF987">
        <v>0.82719999999999994</v>
      </c>
      <c r="AG987">
        <v>182</v>
      </c>
      <c r="AH987">
        <v>12</v>
      </c>
      <c r="AI987" t="s">
        <v>11632</v>
      </c>
      <c r="AJ987">
        <v>2.9150269639994169</v>
      </c>
      <c r="AK987">
        <v>2.9150269639994169</v>
      </c>
      <c r="AL987" s="94">
        <v>686.1</v>
      </c>
      <c r="AM987" t="s">
        <v>11647</v>
      </c>
    </row>
    <row r="988" spans="1:39" x14ac:dyDescent="0.25">
      <c r="A988" t="s">
        <v>35</v>
      </c>
      <c r="B988">
        <v>8106</v>
      </c>
      <c r="C988" t="s">
        <v>1661</v>
      </c>
      <c r="D988">
        <v>10740</v>
      </c>
      <c r="E988">
        <v>45769</v>
      </c>
      <c r="F988">
        <v>45954</v>
      </c>
      <c r="G988" t="s">
        <v>1418</v>
      </c>
      <c r="H988" t="s">
        <v>1662</v>
      </c>
      <c r="J988">
        <v>46007</v>
      </c>
      <c r="K988">
        <v>300</v>
      </c>
      <c r="L988" t="s">
        <v>551</v>
      </c>
      <c r="M988">
        <v>73</v>
      </c>
      <c r="N988" t="s">
        <v>26</v>
      </c>
      <c r="O988">
        <v>45952</v>
      </c>
      <c r="P988" t="s">
        <v>26</v>
      </c>
      <c r="Q988">
        <v>73</v>
      </c>
      <c r="R988">
        <v>19520</v>
      </c>
      <c r="S988">
        <v>35362.050000000003</v>
      </c>
      <c r="T988">
        <v>45</v>
      </c>
      <c r="U988">
        <v>66</v>
      </c>
      <c r="V988">
        <v>0</v>
      </c>
      <c r="W988">
        <v>13</v>
      </c>
      <c r="X988" t="s">
        <v>1663</v>
      </c>
      <c r="Y988" t="s">
        <v>26</v>
      </c>
      <c r="Z988" t="s">
        <v>26</v>
      </c>
      <c r="AE988" t="s">
        <v>235</v>
      </c>
      <c r="AF988">
        <v>0.73</v>
      </c>
      <c r="AG988">
        <v>219</v>
      </c>
      <c r="AH988">
        <v>16</v>
      </c>
      <c r="AI988" t="s">
        <v>11631</v>
      </c>
      <c r="AJ988">
        <v>1.8175046554934824</v>
      </c>
      <c r="AK988">
        <v>3.2925558659217882</v>
      </c>
      <c r="AL988" s="94">
        <v>1074</v>
      </c>
      <c r="AM988" t="s">
        <v>11647</v>
      </c>
    </row>
    <row r="989" spans="1:39" x14ac:dyDescent="0.25">
      <c r="A989" t="s">
        <v>35</v>
      </c>
      <c r="B989">
        <v>8109</v>
      </c>
      <c r="C989" t="s">
        <v>1664</v>
      </c>
      <c r="D989">
        <v>288</v>
      </c>
      <c r="E989">
        <v>45769</v>
      </c>
      <c r="F989">
        <v>45954</v>
      </c>
      <c r="G989" t="s">
        <v>1418</v>
      </c>
      <c r="J989">
        <v>45978</v>
      </c>
      <c r="K989">
        <v>0</v>
      </c>
      <c r="M989">
        <v>0</v>
      </c>
      <c r="N989" t="s">
        <v>25</v>
      </c>
      <c r="P989" t="s">
        <v>25</v>
      </c>
      <c r="R989">
        <v>500</v>
      </c>
      <c r="S989">
        <v>500</v>
      </c>
      <c r="T989">
        <v>0</v>
      </c>
      <c r="U989">
        <v>0</v>
      </c>
      <c r="V989">
        <v>0</v>
      </c>
      <c r="W989">
        <v>0</v>
      </c>
      <c r="X989" t="s">
        <v>25</v>
      </c>
      <c r="Y989" t="s">
        <v>25</v>
      </c>
      <c r="Z989" t="s">
        <v>25</v>
      </c>
      <c r="AE989" t="s">
        <v>235</v>
      </c>
      <c r="AF989">
        <v>0</v>
      </c>
      <c r="AG989">
        <v>0</v>
      </c>
      <c r="AH989">
        <v>13</v>
      </c>
      <c r="AI989" t="s">
        <v>11632</v>
      </c>
      <c r="AJ989">
        <v>1.7361111111111112</v>
      </c>
      <c r="AK989">
        <v>1.7361111111111112</v>
      </c>
      <c r="AL989" s="94">
        <v>28.8</v>
      </c>
      <c r="AM989" t="s">
        <v>11646</v>
      </c>
    </row>
    <row r="990" spans="1:39" x14ac:dyDescent="0.25">
      <c r="A990" t="s">
        <v>35</v>
      </c>
      <c r="B990">
        <v>8110</v>
      </c>
      <c r="C990" t="s">
        <v>1665</v>
      </c>
      <c r="D990">
        <v>19377</v>
      </c>
      <c r="E990">
        <v>45769</v>
      </c>
      <c r="F990">
        <v>45954</v>
      </c>
      <c r="G990" t="s">
        <v>1418</v>
      </c>
      <c r="J990">
        <v>46065</v>
      </c>
      <c r="K990">
        <v>985</v>
      </c>
      <c r="M990">
        <v>23.04</v>
      </c>
      <c r="P990" t="s">
        <v>26</v>
      </c>
      <c r="Q990">
        <v>23.04</v>
      </c>
      <c r="X990" t="s">
        <v>1666</v>
      </c>
      <c r="Z990" t="s">
        <v>25</v>
      </c>
      <c r="AE990" t="s">
        <v>235</v>
      </c>
      <c r="AF990">
        <v>0.23039999999999999</v>
      </c>
      <c r="AG990">
        <v>227</v>
      </c>
      <c r="AH990">
        <v>6</v>
      </c>
      <c r="AI990" t="s">
        <v>11632</v>
      </c>
      <c r="AL990" s="94">
        <v>1937.7</v>
      </c>
      <c r="AM990" t="s">
        <v>11647</v>
      </c>
    </row>
    <row r="991" spans="1:39" x14ac:dyDescent="0.25">
      <c r="A991" t="s">
        <v>35</v>
      </c>
      <c r="B991">
        <v>8111</v>
      </c>
      <c r="C991" t="s">
        <v>1667</v>
      </c>
      <c r="D991">
        <v>272</v>
      </c>
      <c r="E991">
        <v>45769</v>
      </c>
      <c r="F991">
        <v>45805</v>
      </c>
      <c r="G991" t="s">
        <v>1418</v>
      </c>
      <c r="H991" t="s">
        <v>1668</v>
      </c>
      <c r="I991" t="s">
        <v>24</v>
      </c>
      <c r="J991">
        <v>45863</v>
      </c>
      <c r="K991">
        <v>0</v>
      </c>
      <c r="N991" t="s">
        <v>25</v>
      </c>
      <c r="P991" t="s">
        <v>25</v>
      </c>
      <c r="S991" t="s">
        <v>5764</v>
      </c>
      <c r="T991">
        <v>0</v>
      </c>
      <c r="U991">
        <v>1</v>
      </c>
      <c r="X991" t="s">
        <v>1669</v>
      </c>
      <c r="Y991" t="s">
        <v>1518</v>
      </c>
      <c r="Z991" t="s">
        <v>25</v>
      </c>
      <c r="AE991" t="s">
        <v>235</v>
      </c>
      <c r="AF991">
        <v>0</v>
      </c>
      <c r="AG991">
        <v>0</v>
      </c>
      <c r="AH991">
        <v>9</v>
      </c>
      <c r="AI991" t="s">
        <v>11632</v>
      </c>
      <c r="AL991" s="94">
        <v>27.2</v>
      </c>
      <c r="AM991" t="s">
        <v>11646</v>
      </c>
    </row>
    <row r="992" spans="1:39" x14ac:dyDescent="0.25">
      <c r="A992" t="s">
        <v>35</v>
      </c>
      <c r="B992">
        <v>8112</v>
      </c>
      <c r="C992" t="s">
        <v>1670</v>
      </c>
      <c r="D992">
        <v>21348</v>
      </c>
      <c r="E992">
        <v>45769</v>
      </c>
      <c r="F992">
        <v>45799</v>
      </c>
      <c r="G992" t="s">
        <v>1418</v>
      </c>
      <c r="H992" t="s">
        <v>1671</v>
      </c>
      <c r="I992" t="s">
        <v>24</v>
      </c>
      <c r="J992">
        <v>45902</v>
      </c>
      <c r="K992">
        <v>73</v>
      </c>
      <c r="L992">
        <v>45188</v>
      </c>
      <c r="M992">
        <v>80</v>
      </c>
      <c r="N992" t="s">
        <v>25</v>
      </c>
      <c r="P992" t="s">
        <v>26</v>
      </c>
      <c r="Q992">
        <v>10</v>
      </c>
      <c r="R992">
        <v>7000</v>
      </c>
      <c r="S992">
        <v>24200</v>
      </c>
      <c r="U992">
        <v>73</v>
      </c>
      <c r="V992">
        <v>47</v>
      </c>
      <c r="W992">
        <v>1</v>
      </c>
      <c r="X992" t="s">
        <v>1672</v>
      </c>
      <c r="Y992" t="s">
        <v>1518</v>
      </c>
      <c r="Z992" t="s">
        <v>26</v>
      </c>
      <c r="AE992" t="s">
        <v>235</v>
      </c>
      <c r="AF992">
        <v>0.8</v>
      </c>
      <c r="AG992">
        <v>58</v>
      </c>
      <c r="AH992">
        <v>14</v>
      </c>
      <c r="AI992" t="s">
        <v>11632</v>
      </c>
      <c r="AJ992">
        <v>0.3278995690462807</v>
      </c>
      <c r="AK992">
        <v>1.1335956529885705</v>
      </c>
      <c r="AL992" s="94">
        <v>2134.8000000000002</v>
      </c>
      <c r="AM992" t="s">
        <v>11648</v>
      </c>
    </row>
    <row r="993" spans="1:39" x14ac:dyDescent="0.25">
      <c r="A993" t="s">
        <v>35</v>
      </c>
      <c r="B993">
        <v>8113</v>
      </c>
      <c r="C993" t="s">
        <v>1673</v>
      </c>
      <c r="D993">
        <v>80201</v>
      </c>
      <c r="E993">
        <v>45769</v>
      </c>
      <c r="F993">
        <v>45954</v>
      </c>
      <c r="G993" t="s">
        <v>1418</v>
      </c>
      <c r="K993">
        <v>0</v>
      </c>
      <c r="AE993" t="s">
        <v>235</v>
      </c>
      <c r="AF993">
        <v>0</v>
      </c>
      <c r="AG993">
        <v>0</v>
      </c>
      <c r="AH993">
        <v>0</v>
      </c>
      <c r="AI993" t="s">
        <v>11634</v>
      </c>
      <c r="AL993" s="94">
        <v>8020.1</v>
      </c>
      <c r="AM993" t="s">
        <v>11646</v>
      </c>
    </row>
    <row r="994" spans="1:39" x14ac:dyDescent="0.25">
      <c r="A994" t="s">
        <v>35</v>
      </c>
      <c r="B994">
        <v>8242</v>
      </c>
      <c r="C994" t="s">
        <v>1674</v>
      </c>
      <c r="D994">
        <v>308</v>
      </c>
      <c r="E994">
        <v>45769</v>
      </c>
      <c r="F994">
        <v>45954</v>
      </c>
      <c r="G994" t="s">
        <v>1418</v>
      </c>
      <c r="J994">
        <v>46066</v>
      </c>
      <c r="K994">
        <v>0</v>
      </c>
      <c r="M994">
        <v>50</v>
      </c>
      <c r="N994" t="s">
        <v>25</v>
      </c>
      <c r="P994" t="s">
        <v>25</v>
      </c>
      <c r="R994">
        <v>875</v>
      </c>
      <c r="S994">
        <v>875</v>
      </c>
      <c r="T994">
        <v>0</v>
      </c>
      <c r="U994">
        <v>0</v>
      </c>
      <c r="V994">
        <v>0</v>
      </c>
      <c r="W994">
        <v>0</v>
      </c>
      <c r="X994" t="s">
        <v>25</v>
      </c>
      <c r="Y994" t="s">
        <v>25</v>
      </c>
      <c r="Z994" t="s">
        <v>25</v>
      </c>
      <c r="AE994" t="s">
        <v>235</v>
      </c>
      <c r="AF994">
        <v>0.5</v>
      </c>
      <c r="AG994">
        <v>0</v>
      </c>
      <c r="AH994">
        <v>12</v>
      </c>
      <c r="AI994" t="s">
        <v>11632</v>
      </c>
      <c r="AJ994">
        <v>2.8409090909090908</v>
      </c>
      <c r="AK994">
        <v>2.8409090909090908</v>
      </c>
      <c r="AL994" s="94">
        <v>30.8</v>
      </c>
      <c r="AM994" t="s">
        <v>11646</v>
      </c>
    </row>
    <row r="995" spans="1:39" x14ac:dyDescent="0.25">
      <c r="A995" t="s">
        <v>35</v>
      </c>
      <c r="B995">
        <v>8114</v>
      </c>
      <c r="C995" t="s">
        <v>1675</v>
      </c>
      <c r="D995">
        <v>28507</v>
      </c>
      <c r="E995">
        <v>45769</v>
      </c>
      <c r="G995" t="s">
        <v>1418</v>
      </c>
      <c r="H995">
        <v>45779</v>
      </c>
      <c r="I995" t="s">
        <v>28</v>
      </c>
      <c r="K995">
        <v>728</v>
      </c>
      <c r="L995">
        <v>2024</v>
      </c>
      <c r="M995">
        <v>55</v>
      </c>
      <c r="N995" t="s">
        <v>25</v>
      </c>
      <c r="P995" t="s">
        <v>25</v>
      </c>
      <c r="R995">
        <v>23000</v>
      </c>
      <c r="S995">
        <v>40000</v>
      </c>
      <c r="T995">
        <v>20</v>
      </c>
      <c r="U995">
        <v>4</v>
      </c>
      <c r="V995">
        <v>2</v>
      </c>
      <c r="W995">
        <v>3</v>
      </c>
      <c r="X995" t="s">
        <v>1676</v>
      </c>
      <c r="Y995" t="s">
        <v>26</v>
      </c>
      <c r="Z995" t="s">
        <v>26</v>
      </c>
      <c r="AE995" t="s">
        <v>235</v>
      </c>
      <c r="AF995">
        <v>0.55000000000000004</v>
      </c>
      <c r="AG995">
        <v>400</v>
      </c>
      <c r="AH995">
        <v>14</v>
      </c>
      <c r="AI995" t="s">
        <v>11632</v>
      </c>
      <c r="AJ995">
        <v>0.80681937769670609</v>
      </c>
      <c r="AK995">
        <v>1.4031641351247062</v>
      </c>
      <c r="AL995" s="94">
        <v>2850.7</v>
      </c>
      <c r="AM995" t="s">
        <v>11647</v>
      </c>
    </row>
    <row r="996" spans="1:39" x14ac:dyDescent="0.25">
      <c r="A996" t="s">
        <v>35</v>
      </c>
      <c r="B996">
        <v>8115</v>
      </c>
      <c r="C996" t="s">
        <v>1677</v>
      </c>
      <c r="D996">
        <v>4987</v>
      </c>
      <c r="E996">
        <v>45769</v>
      </c>
      <c r="G996" t="s">
        <v>1418</v>
      </c>
      <c r="H996">
        <v>45926</v>
      </c>
      <c r="K996">
        <v>167</v>
      </c>
      <c r="L996" t="s">
        <v>1633</v>
      </c>
      <c r="M996">
        <v>50.3</v>
      </c>
      <c r="N996" t="s">
        <v>26</v>
      </c>
      <c r="O996">
        <v>45784</v>
      </c>
      <c r="P996" t="s">
        <v>25</v>
      </c>
      <c r="Q996">
        <v>0</v>
      </c>
      <c r="R996">
        <v>16000</v>
      </c>
      <c r="S996">
        <v>18000</v>
      </c>
      <c r="T996">
        <v>12</v>
      </c>
      <c r="U996">
        <v>12</v>
      </c>
      <c r="V996">
        <v>0</v>
      </c>
      <c r="W996">
        <v>4</v>
      </c>
      <c r="X996" t="s">
        <v>1678</v>
      </c>
      <c r="Y996" t="s">
        <v>26</v>
      </c>
      <c r="Z996" t="s">
        <v>26</v>
      </c>
      <c r="AE996" t="s">
        <v>235</v>
      </c>
      <c r="AF996">
        <v>0.503</v>
      </c>
      <c r="AG996">
        <v>84</v>
      </c>
      <c r="AH996">
        <v>16</v>
      </c>
      <c r="AI996" t="s">
        <v>11631</v>
      </c>
      <c r="AJ996">
        <v>3.2083416883898135</v>
      </c>
      <c r="AK996">
        <v>3.6093843994385404</v>
      </c>
      <c r="AL996" s="94">
        <v>498.7</v>
      </c>
      <c r="AM996" t="s">
        <v>11647</v>
      </c>
    </row>
    <row r="997" spans="1:39" x14ac:dyDescent="0.25">
      <c r="A997" t="s">
        <v>35</v>
      </c>
      <c r="B997">
        <v>8116</v>
      </c>
      <c r="C997" t="s">
        <v>1679</v>
      </c>
      <c r="D997">
        <v>750</v>
      </c>
      <c r="E997">
        <v>45769</v>
      </c>
      <c r="G997" t="s">
        <v>1418</v>
      </c>
      <c r="H997">
        <v>45789</v>
      </c>
      <c r="I997" t="s">
        <v>28</v>
      </c>
      <c r="K997">
        <v>20</v>
      </c>
      <c r="L997" t="s">
        <v>280</v>
      </c>
      <c r="M997">
        <v>100</v>
      </c>
      <c r="N997" t="s">
        <v>25</v>
      </c>
      <c r="P997" t="s">
        <v>25</v>
      </c>
      <c r="R997">
        <v>1000</v>
      </c>
      <c r="S997">
        <v>1000</v>
      </c>
      <c r="T997">
        <v>2</v>
      </c>
      <c r="U997">
        <v>0</v>
      </c>
      <c r="V997">
        <v>1</v>
      </c>
      <c r="W997">
        <v>0</v>
      </c>
      <c r="X997" t="s">
        <v>1680</v>
      </c>
      <c r="Y997" t="s">
        <v>25</v>
      </c>
      <c r="Z997" t="s">
        <v>25</v>
      </c>
      <c r="AE997" t="s">
        <v>235</v>
      </c>
      <c r="AF997">
        <v>1</v>
      </c>
      <c r="AG997">
        <v>20</v>
      </c>
      <c r="AH997">
        <v>14</v>
      </c>
      <c r="AI997" t="s">
        <v>11632</v>
      </c>
      <c r="AJ997">
        <v>1.3333333333333333</v>
      </c>
      <c r="AK997">
        <v>1.3333333333333333</v>
      </c>
      <c r="AL997" s="94">
        <v>75</v>
      </c>
      <c r="AM997" t="s">
        <v>11647</v>
      </c>
    </row>
    <row r="998" spans="1:39" x14ac:dyDescent="0.25">
      <c r="A998" t="s">
        <v>35</v>
      </c>
      <c r="B998">
        <v>8117</v>
      </c>
      <c r="C998" t="s">
        <v>1681</v>
      </c>
      <c r="D998">
        <v>3292</v>
      </c>
      <c r="E998">
        <v>45769</v>
      </c>
      <c r="G998" t="s">
        <v>1418</v>
      </c>
      <c r="H998">
        <v>45792</v>
      </c>
      <c r="I998" t="s">
        <v>28</v>
      </c>
      <c r="K998">
        <v>41</v>
      </c>
      <c r="L998" t="s">
        <v>280</v>
      </c>
      <c r="M998">
        <v>0</v>
      </c>
      <c r="N998" t="s">
        <v>26</v>
      </c>
      <c r="O998">
        <v>45568</v>
      </c>
      <c r="P998" t="s">
        <v>488</v>
      </c>
      <c r="Q998" t="s">
        <v>5764</v>
      </c>
      <c r="R998">
        <v>10000</v>
      </c>
      <c r="S998">
        <v>10000</v>
      </c>
      <c r="T998">
        <v>18</v>
      </c>
      <c r="U998">
        <v>28</v>
      </c>
      <c r="X998" t="s">
        <v>1682</v>
      </c>
      <c r="Y998" t="s">
        <v>26</v>
      </c>
      <c r="Z998" t="s">
        <v>26</v>
      </c>
      <c r="AE998" t="s">
        <v>235</v>
      </c>
      <c r="AF998">
        <v>0</v>
      </c>
      <c r="AG998">
        <v>0</v>
      </c>
      <c r="AH998">
        <v>14</v>
      </c>
      <c r="AI998" t="s">
        <v>11632</v>
      </c>
      <c r="AJ998">
        <v>3.0376670716889427</v>
      </c>
      <c r="AK998">
        <v>3.0376670716889427</v>
      </c>
      <c r="AL998" s="94">
        <v>329.2</v>
      </c>
      <c r="AM998" t="s">
        <v>11647</v>
      </c>
    </row>
    <row r="999" spans="1:39" x14ac:dyDescent="0.25">
      <c r="A999" t="s">
        <v>35</v>
      </c>
      <c r="B999">
        <v>8118</v>
      </c>
      <c r="C999" t="s">
        <v>1683</v>
      </c>
      <c r="D999">
        <v>24479</v>
      </c>
      <c r="E999">
        <v>45769</v>
      </c>
      <c r="G999" t="s">
        <v>1418</v>
      </c>
      <c r="H999">
        <v>45799</v>
      </c>
      <c r="I999" t="s">
        <v>28</v>
      </c>
      <c r="K999">
        <v>468</v>
      </c>
      <c r="L999" t="s">
        <v>1684</v>
      </c>
      <c r="M999">
        <v>85</v>
      </c>
      <c r="N999" t="s">
        <v>26</v>
      </c>
      <c r="O999">
        <v>45040</v>
      </c>
      <c r="P999" t="s">
        <v>26</v>
      </c>
      <c r="Q999">
        <v>0.1</v>
      </c>
      <c r="R999">
        <v>13000</v>
      </c>
      <c r="S999">
        <v>6100</v>
      </c>
      <c r="T999">
        <v>33</v>
      </c>
      <c r="U999">
        <v>9</v>
      </c>
      <c r="V999">
        <v>0</v>
      </c>
      <c r="W999">
        <v>5</v>
      </c>
      <c r="X999" t="s">
        <v>1685</v>
      </c>
      <c r="Y999" t="s">
        <v>26</v>
      </c>
      <c r="Z999" t="s">
        <v>25</v>
      </c>
      <c r="AE999" t="s">
        <v>235</v>
      </c>
      <c r="AF999">
        <v>0.85</v>
      </c>
      <c r="AG999">
        <v>398</v>
      </c>
      <c r="AH999">
        <v>16</v>
      </c>
      <c r="AI999" t="s">
        <v>11631</v>
      </c>
      <c r="AJ999">
        <v>0.53106744556558683</v>
      </c>
      <c r="AK999">
        <v>0.24919318599615997</v>
      </c>
      <c r="AL999" s="94">
        <v>2447.9</v>
      </c>
      <c r="AM999" t="s">
        <v>11647</v>
      </c>
    </row>
    <row r="1000" spans="1:39" x14ac:dyDescent="0.25">
      <c r="A1000" t="s">
        <v>35</v>
      </c>
      <c r="B1000">
        <v>8119</v>
      </c>
      <c r="C1000" t="s">
        <v>1686</v>
      </c>
      <c r="D1000">
        <v>10038</v>
      </c>
      <c r="E1000">
        <v>45770</v>
      </c>
      <c r="F1000">
        <v>45954</v>
      </c>
      <c r="G1000" t="s">
        <v>1418</v>
      </c>
      <c r="J1000">
        <v>45982</v>
      </c>
      <c r="K1000">
        <v>475</v>
      </c>
      <c r="L1000" t="s">
        <v>1687</v>
      </c>
      <c r="M1000">
        <v>42.1</v>
      </c>
      <c r="N1000" t="s">
        <v>26</v>
      </c>
      <c r="P1000" t="s">
        <v>26</v>
      </c>
      <c r="Q1000">
        <v>21.05</v>
      </c>
      <c r="R1000">
        <v>20000</v>
      </c>
      <c r="S1000">
        <v>30250</v>
      </c>
      <c r="T1000">
        <v>22</v>
      </c>
      <c r="U1000">
        <v>13</v>
      </c>
      <c r="V1000">
        <v>1</v>
      </c>
      <c r="W1000">
        <v>13</v>
      </c>
      <c r="X1000" t="s">
        <v>1688</v>
      </c>
      <c r="Y1000" t="s">
        <v>26</v>
      </c>
      <c r="Z1000" t="s">
        <v>25</v>
      </c>
      <c r="AE1000" t="s">
        <v>235</v>
      </c>
      <c r="AF1000">
        <v>0.42100000000000004</v>
      </c>
      <c r="AG1000">
        <v>200</v>
      </c>
      <c r="AH1000">
        <v>15</v>
      </c>
      <c r="AI1000" t="s">
        <v>11632</v>
      </c>
      <c r="AJ1000">
        <v>1.9924287706714485</v>
      </c>
      <c r="AK1000">
        <v>3.0135485156405659</v>
      </c>
      <c r="AL1000" s="94">
        <v>1003.8</v>
      </c>
      <c r="AM1000" t="s">
        <v>11647</v>
      </c>
    </row>
    <row r="1001" spans="1:39" x14ac:dyDescent="0.25">
      <c r="A1001" t="s">
        <v>35</v>
      </c>
      <c r="B1001">
        <v>8120</v>
      </c>
      <c r="C1001" t="s">
        <v>1689</v>
      </c>
      <c r="D1001">
        <v>9815</v>
      </c>
      <c r="E1001">
        <v>45770</v>
      </c>
      <c r="G1001" t="s">
        <v>1418</v>
      </c>
      <c r="H1001">
        <v>45849</v>
      </c>
      <c r="K1001">
        <v>155</v>
      </c>
      <c r="L1001">
        <v>45657</v>
      </c>
      <c r="M1001">
        <v>81.290000000000006</v>
      </c>
      <c r="N1001" t="s">
        <v>25</v>
      </c>
      <c r="P1001" t="s">
        <v>26</v>
      </c>
      <c r="Q1001">
        <v>84.81</v>
      </c>
      <c r="R1001">
        <v>16000</v>
      </c>
      <c r="S1001">
        <v>16000</v>
      </c>
      <c r="T1001">
        <v>18</v>
      </c>
      <c r="U1001">
        <v>1</v>
      </c>
      <c r="V1001">
        <v>0</v>
      </c>
      <c r="W1001">
        <v>0</v>
      </c>
      <c r="X1001" t="s">
        <v>1690</v>
      </c>
      <c r="Y1001" t="s">
        <v>25</v>
      </c>
      <c r="Z1001" t="s">
        <v>25</v>
      </c>
      <c r="AE1001" t="s">
        <v>235</v>
      </c>
      <c r="AF1001">
        <v>0.81290000000000007</v>
      </c>
      <c r="AG1001">
        <v>126</v>
      </c>
      <c r="AH1001">
        <v>15</v>
      </c>
      <c r="AI1001" t="s">
        <v>11632</v>
      </c>
      <c r="AJ1001">
        <v>1.6301579215486501</v>
      </c>
      <c r="AK1001">
        <v>1.6301579215486501</v>
      </c>
      <c r="AL1001" s="94">
        <v>981.5</v>
      </c>
      <c r="AM1001" t="s">
        <v>11647</v>
      </c>
    </row>
    <row r="1002" spans="1:39" x14ac:dyDescent="0.25">
      <c r="A1002" t="s">
        <v>35</v>
      </c>
      <c r="B1002">
        <v>8121</v>
      </c>
      <c r="C1002" t="s">
        <v>1691</v>
      </c>
      <c r="D1002">
        <v>131798</v>
      </c>
      <c r="E1002">
        <v>45770</v>
      </c>
      <c r="F1002">
        <v>45954</v>
      </c>
      <c r="G1002" t="s">
        <v>1418</v>
      </c>
      <c r="J1002">
        <v>46000</v>
      </c>
      <c r="K1002">
        <v>1152</v>
      </c>
      <c r="M1002">
        <v>88.97</v>
      </c>
      <c r="N1002" t="s">
        <v>26</v>
      </c>
      <c r="O1002">
        <v>44866</v>
      </c>
      <c r="P1002" t="s">
        <v>26</v>
      </c>
      <c r="Q1002">
        <v>26.47</v>
      </c>
      <c r="R1002">
        <v>239024.76</v>
      </c>
      <c r="S1002">
        <v>239024.76</v>
      </c>
      <c r="T1002">
        <v>166</v>
      </c>
      <c r="U1002">
        <v>231</v>
      </c>
      <c r="X1002" t="s">
        <v>1692</v>
      </c>
      <c r="Y1002" t="s">
        <v>26</v>
      </c>
      <c r="Z1002" t="s">
        <v>26</v>
      </c>
      <c r="AE1002" t="s">
        <v>235</v>
      </c>
      <c r="AF1002">
        <v>0.88969999999999994</v>
      </c>
      <c r="AG1002">
        <v>1025</v>
      </c>
      <c r="AH1002">
        <v>13</v>
      </c>
      <c r="AI1002" t="s">
        <v>11632</v>
      </c>
      <c r="AJ1002">
        <v>1.8135689464180034</v>
      </c>
      <c r="AK1002">
        <v>1.8135689464180034</v>
      </c>
      <c r="AL1002" s="94">
        <v>13179.8</v>
      </c>
      <c r="AM1002" t="s">
        <v>11648</v>
      </c>
    </row>
    <row r="1003" spans="1:39" x14ac:dyDescent="0.25">
      <c r="A1003" t="s">
        <v>35</v>
      </c>
      <c r="B1003">
        <v>8122</v>
      </c>
      <c r="C1003" t="s">
        <v>1693</v>
      </c>
      <c r="D1003">
        <v>2637</v>
      </c>
      <c r="E1003">
        <v>45770</v>
      </c>
      <c r="F1003">
        <v>45954</v>
      </c>
      <c r="G1003" t="s">
        <v>1418</v>
      </c>
      <c r="J1003">
        <v>46001</v>
      </c>
      <c r="K1003">
        <v>613</v>
      </c>
      <c r="L1003" t="s">
        <v>1614</v>
      </c>
      <c r="M1003">
        <v>75</v>
      </c>
      <c r="N1003" t="s">
        <v>26</v>
      </c>
      <c r="O1003">
        <v>45804</v>
      </c>
      <c r="P1003" t="s">
        <v>26</v>
      </c>
      <c r="Q1003">
        <v>22.5</v>
      </c>
      <c r="R1003">
        <v>18150</v>
      </c>
      <c r="S1003">
        <v>21296.32</v>
      </c>
      <c r="T1003">
        <v>36</v>
      </c>
      <c r="U1003">
        <v>40</v>
      </c>
      <c r="X1003" t="s">
        <v>1694</v>
      </c>
      <c r="Y1003" t="s">
        <v>26</v>
      </c>
      <c r="Z1003" t="s">
        <v>26</v>
      </c>
      <c r="AE1003" t="s">
        <v>235</v>
      </c>
      <c r="AF1003">
        <v>0.75</v>
      </c>
      <c r="AG1003">
        <v>460</v>
      </c>
      <c r="AH1003">
        <v>14</v>
      </c>
      <c r="AI1003" t="s">
        <v>11632</v>
      </c>
      <c r="AJ1003">
        <v>6.882821387940842</v>
      </c>
      <c r="AK1003">
        <v>8.0759651118695484</v>
      </c>
      <c r="AL1003" s="94">
        <v>263.7</v>
      </c>
      <c r="AM1003" t="s">
        <v>11839</v>
      </c>
    </row>
    <row r="1004" spans="1:39" x14ac:dyDescent="0.25">
      <c r="A1004" t="s">
        <v>35</v>
      </c>
      <c r="B1004">
        <v>8138</v>
      </c>
      <c r="C1004" t="s">
        <v>1695</v>
      </c>
      <c r="D1004">
        <v>6738</v>
      </c>
      <c r="E1004">
        <v>45770</v>
      </c>
      <c r="F1004">
        <v>45954</v>
      </c>
      <c r="G1004" t="s">
        <v>1418</v>
      </c>
      <c r="K1004">
        <v>0</v>
      </c>
      <c r="AE1004" t="s">
        <v>235</v>
      </c>
      <c r="AF1004">
        <v>0</v>
      </c>
      <c r="AG1004">
        <v>0</v>
      </c>
      <c r="AH1004">
        <v>0</v>
      </c>
      <c r="AI1004" t="s">
        <v>11634</v>
      </c>
      <c r="AL1004" s="94">
        <v>673.8</v>
      </c>
      <c r="AM1004" t="s">
        <v>11646</v>
      </c>
    </row>
    <row r="1005" spans="1:39" x14ac:dyDescent="0.25">
      <c r="A1005" t="s">
        <v>35</v>
      </c>
      <c r="B1005">
        <v>8123</v>
      </c>
      <c r="C1005" t="s">
        <v>1696</v>
      </c>
      <c r="D1005">
        <v>26948</v>
      </c>
      <c r="E1005">
        <v>45770</v>
      </c>
      <c r="G1005" t="s">
        <v>1418</v>
      </c>
      <c r="H1005">
        <v>45824</v>
      </c>
      <c r="K1005">
        <v>327</v>
      </c>
      <c r="L1005" t="s">
        <v>1419</v>
      </c>
      <c r="M1005">
        <v>76</v>
      </c>
      <c r="N1005" t="s">
        <v>25</v>
      </c>
      <c r="P1005" t="s">
        <v>26</v>
      </c>
      <c r="R1005">
        <v>10500</v>
      </c>
      <c r="S1005">
        <v>10500</v>
      </c>
      <c r="X1005" t="s">
        <v>1697</v>
      </c>
      <c r="Y1005" t="s">
        <v>26</v>
      </c>
      <c r="Z1005" t="s">
        <v>25</v>
      </c>
      <c r="AE1005" t="s">
        <v>235</v>
      </c>
      <c r="AF1005">
        <v>0.76</v>
      </c>
      <c r="AG1005">
        <v>249</v>
      </c>
      <c r="AH1005">
        <v>10</v>
      </c>
      <c r="AI1005" t="s">
        <v>11632</v>
      </c>
      <c r="AJ1005">
        <v>0.38963930532878138</v>
      </c>
      <c r="AK1005">
        <v>0.38963930532878138</v>
      </c>
      <c r="AL1005" s="94">
        <v>2694.8</v>
      </c>
      <c r="AM1005" t="s">
        <v>11647</v>
      </c>
    </row>
    <row r="1006" spans="1:39" x14ac:dyDescent="0.25">
      <c r="A1006" t="s">
        <v>35</v>
      </c>
      <c r="B1006">
        <v>8124</v>
      </c>
      <c r="C1006" t="s">
        <v>1698</v>
      </c>
      <c r="D1006">
        <v>52283</v>
      </c>
      <c r="E1006">
        <v>45770</v>
      </c>
      <c r="F1006">
        <v>45954</v>
      </c>
      <c r="G1006" t="s">
        <v>1418</v>
      </c>
      <c r="H1006">
        <v>45810</v>
      </c>
      <c r="K1006">
        <v>0</v>
      </c>
      <c r="AE1006" t="s">
        <v>235</v>
      </c>
      <c r="AF1006">
        <v>0</v>
      </c>
      <c r="AG1006">
        <v>0</v>
      </c>
      <c r="AH1006">
        <v>0</v>
      </c>
      <c r="AI1006" t="s">
        <v>11634</v>
      </c>
      <c r="AL1006" s="94">
        <v>5228.3</v>
      </c>
      <c r="AM1006" t="s">
        <v>11646</v>
      </c>
    </row>
    <row r="1007" spans="1:39" x14ac:dyDescent="0.25">
      <c r="A1007" t="s">
        <v>35</v>
      </c>
      <c r="B1007">
        <v>8128</v>
      </c>
      <c r="C1007" t="s">
        <v>1699</v>
      </c>
      <c r="D1007">
        <v>761</v>
      </c>
      <c r="E1007">
        <v>45770</v>
      </c>
      <c r="F1007">
        <v>45954</v>
      </c>
      <c r="G1007" t="s">
        <v>1418</v>
      </c>
      <c r="J1007">
        <v>46083</v>
      </c>
      <c r="K1007">
        <v>100</v>
      </c>
      <c r="L1007">
        <v>2025</v>
      </c>
      <c r="M1007">
        <v>35</v>
      </c>
      <c r="N1007" t="s">
        <v>26</v>
      </c>
      <c r="O1007">
        <v>46057</v>
      </c>
      <c r="P1007" t="s">
        <v>25</v>
      </c>
      <c r="Q1007">
        <v>0</v>
      </c>
      <c r="R1007">
        <v>7500</v>
      </c>
      <c r="S1007">
        <v>1000</v>
      </c>
      <c r="X1007" t="s">
        <v>1700</v>
      </c>
      <c r="Y1007" t="s">
        <v>25</v>
      </c>
      <c r="Z1007" t="s">
        <v>25</v>
      </c>
      <c r="AE1007" t="s">
        <v>235</v>
      </c>
      <c r="AF1007">
        <v>0.35</v>
      </c>
      <c r="AG1007">
        <v>35</v>
      </c>
      <c r="AH1007">
        <v>12</v>
      </c>
      <c r="AI1007" t="s">
        <v>11632</v>
      </c>
      <c r="AJ1007">
        <v>9.8554533508541393</v>
      </c>
      <c r="AK1007">
        <v>1.3140604467805519</v>
      </c>
      <c r="AL1007" s="94">
        <v>76.099999999999994</v>
      </c>
      <c r="AM1007" t="s">
        <v>11647</v>
      </c>
    </row>
    <row r="1008" spans="1:39" x14ac:dyDescent="0.25">
      <c r="A1008" t="s">
        <v>35</v>
      </c>
      <c r="B1008">
        <v>8127</v>
      </c>
      <c r="C1008" t="s">
        <v>1701</v>
      </c>
      <c r="D1008">
        <v>3198</v>
      </c>
      <c r="E1008">
        <v>45770</v>
      </c>
      <c r="F1008">
        <v>45805</v>
      </c>
      <c r="G1008" t="s">
        <v>1418</v>
      </c>
      <c r="H1008" t="s">
        <v>1702</v>
      </c>
      <c r="I1008" t="s">
        <v>24</v>
      </c>
      <c r="K1008">
        <v>96</v>
      </c>
      <c r="L1008">
        <v>2024</v>
      </c>
      <c r="M1008">
        <v>60</v>
      </c>
      <c r="N1008" t="s">
        <v>25</v>
      </c>
      <c r="P1008" t="s">
        <v>26</v>
      </c>
      <c r="R1008">
        <v>2500</v>
      </c>
      <c r="S1008">
        <v>2500</v>
      </c>
      <c r="T1008">
        <v>1</v>
      </c>
      <c r="U1008">
        <v>0</v>
      </c>
      <c r="V1008">
        <v>0</v>
      </c>
      <c r="W1008">
        <v>1</v>
      </c>
      <c r="X1008" t="s">
        <v>1703</v>
      </c>
      <c r="Y1008" t="s">
        <v>25</v>
      </c>
      <c r="Z1008" t="s">
        <v>25</v>
      </c>
      <c r="AE1008" t="s">
        <v>235</v>
      </c>
      <c r="AF1008">
        <v>0.6</v>
      </c>
      <c r="AG1008">
        <v>58</v>
      </c>
      <c r="AH1008">
        <v>14</v>
      </c>
      <c r="AI1008" t="s">
        <v>11632</v>
      </c>
      <c r="AJ1008">
        <v>0.78173858661663542</v>
      </c>
      <c r="AK1008">
        <v>0.78173858661663542</v>
      </c>
      <c r="AL1008" s="94">
        <v>319.8</v>
      </c>
      <c r="AM1008" t="s">
        <v>11647</v>
      </c>
    </row>
    <row r="1009" spans="1:39" x14ac:dyDescent="0.25">
      <c r="A1009" t="s">
        <v>35</v>
      </c>
      <c r="B1009">
        <v>8125</v>
      </c>
      <c r="C1009" t="s">
        <v>1704</v>
      </c>
      <c r="D1009">
        <v>37153</v>
      </c>
      <c r="E1009">
        <v>45770</v>
      </c>
      <c r="F1009">
        <v>45954</v>
      </c>
      <c r="G1009" t="s">
        <v>1418</v>
      </c>
      <c r="J1009">
        <v>45975</v>
      </c>
      <c r="K1009">
        <v>338</v>
      </c>
      <c r="L1009">
        <v>45975</v>
      </c>
      <c r="M1009">
        <v>73</v>
      </c>
      <c r="N1009" t="s">
        <v>26</v>
      </c>
      <c r="O1009">
        <v>45027</v>
      </c>
      <c r="P1009" t="s">
        <v>26</v>
      </c>
      <c r="Q1009">
        <v>73</v>
      </c>
      <c r="R1009">
        <v>5999.76</v>
      </c>
      <c r="S1009">
        <v>5999.76</v>
      </c>
      <c r="T1009">
        <v>100</v>
      </c>
      <c r="U1009">
        <v>0</v>
      </c>
      <c r="V1009">
        <v>0</v>
      </c>
      <c r="W1009">
        <v>0</v>
      </c>
      <c r="X1009" t="s">
        <v>1705</v>
      </c>
      <c r="Y1009" t="s">
        <v>26</v>
      </c>
      <c r="Z1009" t="s">
        <v>26</v>
      </c>
      <c r="AE1009" t="s">
        <v>235</v>
      </c>
      <c r="AF1009">
        <v>0.73</v>
      </c>
      <c r="AG1009">
        <v>247</v>
      </c>
      <c r="AH1009">
        <v>16</v>
      </c>
      <c r="AI1009" t="s">
        <v>11631</v>
      </c>
      <c r="AJ1009">
        <v>0.16148790138077679</v>
      </c>
      <c r="AK1009">
        <v>0.16148790138077679</v>
      </c>
      <c r="AL1009" s="94">
        <v>3715.3</v>
      </c>
      <c r="AM1009" t="s">
        <v>11648</v>
      </c>
    </row>
    <row r="1010" spans="1:39" x14ac:dyDescent="0.25">
      <c r="A1010" t="s">
        <v>35</v>
      </c>
      <c r="B1010">
        <v>8130</v>
      </c>
      <c r="C1010" t="s">
        <v>1706</v>
      </c>
      <c r="D1010">
        <v>132</v>
      </c>
      <c r="E1010">
        <v>45770</v>
      </c>
      <c r="F1010">
        <v>45807</v>
      </c>
      <c r="G1010" t="s">
        <v>1418</v>
      </c>
      <c r="H1010" t="s">
        <v>1707</v>
      </c>
      <c r="I1010" t="s">
        <v>24</v>
      </c>
      <c r="J1010" t="s">
        <v>1708</v>
      </c>
      <c r="K1010">
        <v>8</v>
      </c>
      <c r="L1010">
        <v>45784</v>
      </c>
      <c r="M1010">
        <v>50</v>
      </c>
      <c r="N1010" t="s">
        <v>25</v>
      </c>
      <c r="P1010" t="s">
        <v>25</v>
      </c>
      <c r="R1010">
        <v>500</v>
      </c>
      <c r="S1010">
        <v>500</v>
      </c>
      <c r="T1010">
        <v>2</v>
      </c>
      <c r="U1010">
        <v>0</v>
      </c>
      <c r="X1010" t="s">
        <v>1709</v>
      </c>
      <c r="Y1010" t="s">
        <v>25</v>
      </c>
      <c r="Z1010" t="s">
        <v>25</v>
      </c>
      <c r="AE1010" t="s">
        <v>235</v>
      </c>
      <c r="AF1010">
        <v>0.5</v>
      </c>
      <c r="AG1010">
        <v>4</v>
      </c>
      <c r="AH1010">
        <v>12</v>
      </c>
      <c r="AI1010" t="s">
        <v>11632</v>
      </c>
      <c r="AJ1010">
        <v>3.7878787878787881</v>
      </c>
      <c r="AK1010">
        <v>3.7878787878787881</v>
      </c>
      <c r="AL1010" s="94">
        <v>13.2</v>
      </c>
      <c r="AM1010" t="s">
        <v>11647</v>
      </c>
    </row>
    <row r="1011" spans="1:39" x14ac:dyDescent="0.25">
      <c r="A1011" t="s">
        <v>35</v>
      </c>
      <c r="B1011">
        <v>8131</v>
      </c>
      <c r="C1011" t="s">
        <v>1710</v>
      </c>
      <c r="D1011">
        <v>1099</v>
      </c>
      <c r="E1011">
        <v>45770</v>
      </c>
      <c r="G1011" t="s">
        <v>1418</v>
      </c>
      <c r="H1011">
        <v>45772</v>
      </c>
      <c r="I1011" t="s">
        <v>28</v>
      </c>
      <c r="K1011">
        <v>10</v>
      </c>
      <c r="L1011" t="s">
        <v>1535</v>
      </c>
      <c r="M1011">
        <v>100</v>
      </c>
      <c r="N1011" t="s">
        <v>478</v>
      </c>
      <c r="O1011">
        <v>45741</v>
      </c>
      <c r="P1011" t="s">
        <v>25</v>
      </c>
      <c r="Q1011">
        <v>0</v>
      </c>
      <c r="R1011">
        <v>0</v>
      </c>
      <c r="S1011">
        <v>3630</v>
      </c>
      <c r="T1011">
        <v>0</v>
      </c>
      <c r="U1011">
        <v>0</v>
      </c>
      <c r="V1011">
        <v>0</v>
      </c>
      <c r="W1011">
        <v>0</v>
      </c>
      <c r="X1011" t="s">
        <v>1711</v>
      </c>
      <c r="Y1011" t="s">
        <v>26</v>
      </c>
      <c r="Z1011" t="s">
        <v>26</v>
      </c>
      <c r="AE1011" t="s">
        <v>235</v>
      </c>
      <c r="AF1011">
        <v>1</v>
      </c>
      <c r="AG1011">
        <v>10</v>
      </c>
      <c r="AH1011">
        <v>16</v>
      </c>
      <c r="AI1011" t="s">
        <v>11631</v>
      </c>
      <c r="AJ1011">
        <v>0</v>
      </c>
      <c r="AK1011">
        <v>3.3030027297543221</v>
      </c>
      <c r="AL1011" s="94">
        <v>109.9</v>
      </c>
      <c r="AM1011" t="s">
        <v>11648</v>
      </c>
    </row>
    <row r="1012" spans="1:39" x14ac:dyDescent="0.25">
      <c r="A1012" t="s">
        <v>35</v>
      </c>
      <c r="B1012">
        <v>8126</v>
      </c>
      <c r="C1012" t="s">
        <v>1712</v>
      </c>
      <c r="D1012">
        <v>12625</v>
      </c>
      <c r="E1012">
        <v>45770</v>
      </c>
      <c r="F1012">
        <v>45954</v>
      </c>
      <c r="G1012" t="s">
        <v>1418</v>
      </c>
      <c r="J1012">
        <v>45975</v>
      </c>
      <c r="K1012">
        <v>0</v>
      </c>
      <c r="T1012">
        <v>6</v>
      </c>
      <c r="U1012">
        <v>0</v>
      </c>
      <c r="AE1012" t="s">
        <v>235</v>
      </c>
      <c r="AF1012">
        <v>0</v>
      </c>
      <c r="AG1012">
        <v>0</v>
      </c>
      <c r="AH1012">
        <v>2</v>
      </c>
      <c r="AI1012" t="s">
        <v>11632</v>
      </c>
      <c r="AL1012" s="94">
        <v>1262.5</v>
      </c>
      <c r="AM1012" t="s">
        <v>11646</v>
      </c>
    </row>
    <row r="1013" spans="1:39" x14ac:dyDescent="0.25">
      <c r="A1013" t="s">
        <v>35</v>
      </c>
      <c r="B1013">
        <v>8132</v>
      </c>
      <c r="C1013" t="s">
        <v>1713</v>
      </c>
      <c r="D1013">
        <v>472</v>
      </c>
      <c r="E1013">
        <v>45770</v>
      </c>
      <c r="F1013">
        <v>45954</v>
      </c>
      <c r="G1013" t="s">
        <v>1418</v>
      </c>
      <c r="J1013">
        <v>45989</v>
      </c>
      <c r="K1013">
        <v>0</v>
      </c>
      <c r="N1013" t="s">
        <v>25</v>
      </c>
      <c r="R1013">
        <v>500</v>
      </c>
      <c r="S1013">
        <v>500</v>
      </c>
      <c r="X1013" t="s">
        <v>1714</v>
      </c>
      <c r="Y1013" t="s">
        <v>26</v>
      </c>
      <c r="Z1013" t="s">
        <v>26</v>
      </c>
      <c r="AE1013" t="s">
        <v>235</v>
      </c>
      <c r="AF1013">
        <v>0</v>
      </c>
      <c r="AG1013">
        <v>0</v>
      </c>
      <c r="AH1013">
        <v>6</v>
      </c>
      <c r="AI1013" t="s">
        <v>11632</v>
      </c>
      <c r="AJ1013">
        <v>1.0593220338983051</v>
      </c>
      <c r="AK1013">
        <v>1.0593220338983051</v>
      </c>
      <c r="AL1013" s="94">
        <v>47.2</v>
      </c>
      <c r="AM1013" t="s">
        <v>11646</v>
      </c>
    </row>
    <row r="1014" spans="1:39" x14ac:dyDescent="0.25">
      <c r="A1014" t="s">
        <v>35</v>
      </c>
      <c r="B1014">
        <v>8133</v>
      </c>
      <c r="C1014" t="s">
        <v>1715</v>
      </c>
      <c r="D1014">
        <v>200</v>
      </c>
      <c r="E1014">
        <v>45770</v>
      </c>
      <c r="F1014">
        <v>45954</v>
      </c>
      <c r="G1014" t="s">
        <v>1418</v>
      </c>
      <c r="J1014">
        <v>45985</v>
      </c>
      <c r="K1014">
        <v>3</v>
      </c>
      <c r="N1014" t="s">
        <v>25</v>
      </c>
      <c r="P1014" t="s">
        <v>25</v>
      </c>
      <c r="S1014">
        <v>1000</v>
      </c>
      <c r="V1014">
        <v>0</v>
      </c>
      <c r="W1014">
        <v>0</v>
      </c>
      <c r="X1014" t="s">
        <v>1716</v>
      </c>
      <c r="Y1014" t="s">
        <v>25</v>
      </c>
      <c r="Z1014" t="s">
        <v>25</v>
      </c>
      <c r="AE1014" t="s">
        <v>235</v>
      </c>
      <c r="AF1014">
        <v>0</v>
      </c>
      <c r="AG1014">
        <v>0</v>
      </c>
      <c r="AH1014">
        <v>9</v>
      </c>
      <c r="AI1014" t="s">
        <v>11632</v>
      </c>
      <c r="AK1014">
        <v>5</v>
      </c>
      <c r="AL1014" s="94">
        <v>20</v>
      </c>
      <c r="AM1014" t="s">
        <v>11647</v>
      </c>
    </row>
    <row r="1015" spans="1:39" x14ac:dyDescent="0.25">
      <c r="A1015" t="s">
        <v>35</v>
      </c>
      <c r="B1015">
        <v>8135</v>
      </c>
      <c r="C1015" t="s">
        <v>1717</v>
      </c>
      <c r="D1015">
        <v>8906</v>
      </c>
      <c r="E1015">
        <v>45770</v>
      </c>
      <c r="G1015" t="s">
        <v>1418</v>
      </c>
      <c r="H1015">
        <v>45800</v>
      </c>
      <c r="I1015" t="s">
        <v>28</v>
      </c>
      <c r="K1015">
        <v>198</v>
      </c>
      <c r="L1015">
        <v>45691</v>
      </c>
      <c r="M1015">
        <v>40.299999999999997</v>
      </c>
      <c r="N1015" t="s">
        <v>26</v>
      </c>
      <c r="O1015" t="s">
        <v>1718</v>
      </c>
      <c r="P1015" t="s">
        <v>26</v>
      </c>
      <c r="Q1015">
        <v>0.02</v>
      </c>
      <c r="R1015">
        <v>15000</v>
      </c>
      <c r="S1015">
        <v>3000</v>
      </c>
      <c r="T1015">
        <v>17</v>
      </c>
      <c r="U1015">
        <v>61</v>
      </c>
      <c r="V1015">
        <v>0</v>
      </c>
      <c r="W1015">
        <v>8</v>
      </c>
      <c r="X1015" t="s">
        <v>1719</v>
      </c>
      <c r="Y1015" t="s">
        <v>26</v>
      </c>
      <c r="Z1015" t="s">
        <v>26</v>
      </c>
      <c r="AE1015" t="s">
        <v>235</v>
      </c>
      <c r="AF1015">
        <v>0.40299999999999997</v>
      </c>
      <c r="AG1015">
        <v>80</v>
      </c>
      <c r="AH1015">
        <v>16</v>
      </c>
      <c r="AI1015" t="s">
        <v>11631</v>
      </c>
      <c r="AJ1015">
        <v>1.684257803727824</v>
      </c>
      <c r="AK1015">
        <v>0.33685156074556477</v>
      </c>
      <c r="AL1015" s="94">
        <v>890.6</v>
      </c>
      <c r="AM1015" t="s">
        <v>11647</v>
      </c>
    </row>
    <row r="1016" spans="1:39" x14ac:dyDescent="0.25">
      <c r="A1016" t="s">
        <v>35</v>
      </c>
      <c r="B1016">
        <v>8136</v>
      </c>
      <c r="C1016" t="s">
        <v>1720</v>
      </c>
      <c r="D1016">
        <v>17089</v>
      </c>
      <c r="E1016">
        <v>45770</v>
      </c>
      <c r="G1016" t="s">
        <v>1418</v>
      </c>
      <c r="H1016">
        <v>45810</v>
      </c>
      <c r="I1016" t="s">
        <v>28</v>
      </c>
      <c r="K1016">
        <v>602</v>
      </c>
      <c r="L1016">
        <v>45804</v>
      </c>
      <c r="M1016">
        <v>72.489999999999995</v>
      </c>
      <c r="N1016" t="s">
        <v>26</v>
      </c>
      <c r="O1016">
        <v>45798</v>
      </c>
      <c r="P1016" t="s">
        <v>26</v>
      </c>
      <c r="Q1016">
        <v>41</v>
      </c>
      <c r="R1016">
        <v>14296.02</v>
      </c>
      <c r="S1016">
        <v>65365.41</v>
      </c>
      <c r="T1016">
        <v>20</v>
      </c>
      <c r="U1016">
        <v>21</v>
      </c>
      <c r="V1016">
        <v>3</v>
      </c>
      <c r="W1016">
        <v>0</v>
      </c>
      <c r="X1016" t="s">
        <v>1721</v>
      </c>
      <c r="Y1016" t="s">
        <v>26</v>
      </c>
      <c r="Z1016" t="s">
        <v>26</v>
      </c>
      <c r="AE1016" t="s">
        <v>235</v>
      </c>
      <c r="AF1016">
        <v>0.72489999999999999</v>
      </c>
      <c r="AG1016">
        <v>436</v>
      </c>
      <c r="AH1016">
        <v>16</v>
      </c>
      <c r="AI1016" t="s">
        <v>11631</v>
      </c>
      <c r="AJ1016">
        <v>0.83656270115278841</v>
      </c>
      <c r="AK1016">
        <v>3.8249991222423785</v>
      </c>
      <c r="AL1016" s="94">
        <v>1708.9</v>
      </c>
      <c r="AM1016" t="s">
        <v>11647</v>
      </c>
    </row>
    <row r="1017" spans="1:39" x14ac:dyDescent="0.25">
      <c r="A1017" t="s">
        <v>35</v>
      </c>
      <c r="B1017">
        <v>8137</v>
      </c>
      <c r="C1017" t="s">
        <v>1722</v>
      </c>
      <c r="D1017">
        <v>380</v>
      </c>
      <c r="E1017">
        <v>45770</v>
      </c>
      <c r="G1017" t="s">
        <v>1418</v>
      </c>
      <c r="H1017">
        <v>45803</v>
      </c>
      <c r="I1017" t="s">
        <v>28</v>
      </c>
      <c r="K1017">
        <v>0</v>
      </c>
      <c r="M1017">
        <v>0</v>
      </c>
      <c r="N1017" t="s">
        <v>25</v>
      </c>
      <c r="P1017" t="s">
        <v>25</v>
      </c>
      <c r="Q1017">
        <v>0</v>
      </c>
      <c r="R1017">
        <v>1077</v>
      </c>
      <c r="S1017">
        <v>2000</v>
      </c>
      <c r="T1017">
        <v>1</v>
      </c>
      <c r="U1017">
        <v>14</v>
      </c>
      <c r="V1017">
        <v>0</v>
      </c>
      <c r="W1017">
        <v>1</v>
      </c>
      <c r="X1017" t="s">
        <v>25</v>
      </c>
      <c r="Y1017" t="s">
        <v>25</v>
      </c>
      <c r="Z1017" t="s">
        <v>25</v>
      </c>
      <c r="AE1017" t="s">
        <v>235</v>
      </c>
      <c r="AF1017">
        <v>0</v>
      </c>
      <c r="AG1017">
        <v>0</v>
      </c>
      <c r="AH1017">
        <v>13</v>
      </c>
      <c r="AI1017" t="s">
        <v>11632</v>
      </c>
      <c r="AJ1017">
        <v>2.8342105263157893</v>
      </c>
      <c r="AK1017">
        <v>5.2631578947368425</v>
      </c>
      <c r="AL1017" s="94">
        <v>38</v>
      </c>
      <c r="AM1017" t="s">
        <v>11646</v>
      </c>
    </row>
    <row r="1018" spans="1:39" x14ac:dyDescent="0.25">
      <c r="A1018" t="s">
        <v>35</v>
      </c>
      <c r="B1018">
        <v>8129</v>
      </c>
      <c r="C1018" t="s">
        <v>1723</v>
      </c>
      <c r="D1018">
        <v>712</v>
      </c>
      <c r="E1018">
        <v>45770</v>
      </c>
      <c r="F1018">
        <v>45954</v>
      </c>
      <c r="G1018" t="s">
        <v>1418</v>
      </c>
      <c r="J1018">
        <v>46070</v>
      </c>
      <c r="K1018">
        <v>0</v>
      </c>
      <c r="M1018">
        <v>20</v>
      </c>
      <c r="N1018" t="s">
        <v>1544</v>
      </c>
      <c r="P1018" t="s">
        <v>25</v>
      </c>
      <c r="Q1018">
        <v>0</v>
      </c>
      <c r="R1018">
        <v>500</v>
      </c>
      <c r="S1018">
        <v>500</v>
      </c>
      <c r="T1018">
        <v>0</v>
      </c>
      <c r="U1018">
        <v>0</v>
      </c>
      <c r="V1018">
        <v>0</v>
      </c>
      <c r="W1018">
        <v>0</v>
      </c>
      <c r="X1018" t="s">
        <v>25</v>
      </c>
      <c r="Y1018" t="s">
        <v>25</v>
      </c>
      <c r="Z1018" t="s">
        <v>25</v>
      </c>
      <c r="AE1018" t="s">
        <v>235</v>
      </c>
      <c r="AF1018">
        <v>0.2</v>
      </c>
      <c r="AG1018">
        <v>0</v>
      </c>
      <c r="AH1018">
        <v>14</v>
      </c>
      <c r="AI1018" t="s">
        <v>11632</v>
      </c>
      <c r="AJ1018">
        <v>0.702247191011236</v>
      </c>
      <c r="AK1018">
        <v>0.702247191011236</v>
      </c>
      <c r="AL1018" s="94">
        <v>71.2</v>
      </c>
      <c r="AM1018" t="s">
        <v>11646</v>
      </c>
    </row>
    <row r="1019" spans="1:39" x14ac:dyDescent="0.25">
      <c r="A1019" t="s">
        <v>35</v>
      </c>
      <c r="B1019">
        <v>8139</v>
      </c>
      <c r="C1019" t="s">
        <v>1724</v>
      </c>
      <c r="D1019">
        <v>232</v>
      </c>
      <c r="E1019">
        <v>45770</v>
      </c>
      <c r="F1019">
        <v>45954</v>
      </c>
      <c r="G1019" t="s">
        <v>1418</v>
      </c>
      <c r="J1019">
        <v>45999</v>
      </c>
      <c r="K1019">
        <v>12</v>
      </c>
      <c r="L1019">
        <v>45657</v>
      </c>
      <c r="R1019">
        <v>1000</v>
      </c>
      <c r="U1019">
        <v>13</v>
      </c>
      <c r="X1019" t="s">
        <v>1725</v>
      </c>
      <c r="AE1019" t="s">
        <v>235</v>
      </c>
      <c r="AF1019">
        <v>0</v>
      </c>
      <c r="AG1019">
        <v>0</v>
      </c>
      <c r="AH1019">
        <v>5</v>
      </c>
      <c r="AI1019" t="s">
        <v>11632</v>
      </c>
      <c r="AJ1019">
        <v>4.3103448275862073</v>
      </c>
      <c r="AL1019" s="94">
        <v>23.2</v>
      </c>
      <c r="AM1019" t="s">
        <v>11647</v>
      </c>
    </row>
    <row r="1020" spans="1:39" x14ac:dyDescent="0.25">
      <c r="A1020" t="s">
        <v>35</v>
      </c>
      <c r="B1020">
        <v>8140</v>
      </c>
      <c r="C1020" t="s">
        <v>1726</v>
      </c>
      <c r="D1020">
        <v>6160</v>
      </c>
      <c r="E1020">
        <v>45770</v>
      </c>
      <c r="F1020">
        <v>45956</v>
      </c>
      <c r="G1020" t="s">
        <v>1418</v>
      </c>
      <c r="H1020">
        <v>45966</v>
      </c>
      <c r="K1020">
        <v>376</v>
      </c>
      <c r="N1020" t="s">
        <v>25</v>
      </c>
      <c r="P1020" t="s">
        <v>26</v>
      </c>
      <c r="Q1020" t="s">
        <v>5764</v>
      </c>
      <c r="R1020">
        <v>9000</v>
      </c>
      <c r="S1020">
        <v>9000</v>
      </c>
      <c r="X1020" t="s">
        <v>1727</v>
      </c>
      <c r="Y1020" t="s">
        <v>25</v>
      </c>
      <c r="Z1020" t="s">
        <v>25</v>
      </c>
      <c r="AE1020" t="s">
        <v>235</v>
      </c>
      <c r="AF1020">
        <v>0</v>
      </c>
      <c r="AG1020">
        <v>0</v>
      </c>
      <c r="AH1020">
        <v>9</v>
      </c>
      <c r="AI1020" t="s">
        <v>11632</v>
      </c>
      <c r="AJ1020">
        <v>1.4610389610389611</v>
      </c>
      <c r="AK1020">
        <v>1.4610389610389611</v>
      </c>
      <c r="AL1020" s="94">
        <v>616</v>
      </c>
      <c r="AM1020" t="s">
        <v>11647</v>
      </c>
    </row>
    <row r="1021" spans="1:39" x14ac:dyDescent="0.25">
      <c r="A1021" t="s">
        <v>35</v>
      </c>
      <c r="B1021">
        <v>8141</v>
      </c>
      <c r="C1021" t="s">
        <v>1728</v>
      </c>
      <c r="D1021">
        <v>6185</v>
      </c>
      <c r="E1021">
        <v>45770</v>
      </c>
      <c r="F1021">
        <v>45956</v>
      </c>
      <c r="G1021" t="s">
        <v>1418</v>
      </c>
      <c r="J1021">
        <v>46083</v>
      </c>
      <c r="K1021">
        <v>0</v>
      </c>
      <c r="M1021">
        <v>90</v>
      </c>
      <c r="N1021" t="s">
        <v>25</v>
      </c>
      <c r="P1021" t="s">
        <v>25</v>
      </c>
      <c r="R1021">
        <v>9633.2900000000009</v>
      </c>
      <c r="S1021">
        <v>9633.2900000000009</v>
      </c>
      <c r="T1021">
        <v>30</v>
      </c>
      <c r="V1021">
        <v>0</v>
      </c>
      <c r="W1021">
        <v>8</v>
      </c>
      <c r="X1021" t="s">
        <v>1729</v>
      </c>
      <c r="Y1021" t="s">
        <v>26</v>
      </c>
      <c r="Z1021" t="s">
        <v>26</v>
      </c>
      <c r="AE1021" t="s">
        <v>235</v>
      </c>
      <c r="AF1021">
        <v>0.9</v>
      </c>
      <c r="AG1021">
        <v>0</v>
      </c>
      <c r="AH1021">
        <v>11</v>
      </c>
      <c r="AI1021" t="s">
        <v>11632</v>
      </c>
      <c r="AJ1021">
        <v>1.5575246564268392</v>
      </c>
      <c r="AK1021">
        <v>1.5575246564268392</v>
      </c>
      <c r="AL1021" s="94">
        <v>618.5</v>
      </c>
      <c r="AM1021" t="s">
        <v>11646</v>
      </c>
    </row>
    <row r="1022" spans="1:39" x14ac:dyDescent="0.25">
      <c r="A1022" t="s">
        <v>35</v>
      </c>
      <c r="B1022">
        <v>8142</v>
      </c>
      <c r="C1022" t="s">
        <v>1730</v>
      </c>
      <c r="D1022">
        <v>163</v>
      </c>
      <c r="E1022">
        <v>45770</v>
      </c>
      <c r="F1022">
        <v>45956</v>
      </c>
      <c r="G1022" t="s">
        <v>1418</v>
      </c>
      <c r="J1022">
        <v>45981</v>
      </c>
      <c r="K1022">
        <v>17</v>
      </c>
      <c r="L1022">
        <v>2024</v>
      </c>
      <c r="M1022">
        <v>100</v>
      </c>
      <c r="N1022" t="s">
        <v>25</v>
      </c>
      <c r="P1022" t="s">
        <v>25</v>
      </c>
      <c r="R1022">
        <v>1000</v>
      </c>
      <c r="S1022">
        <v>1000</v>
      </c>
      <c r="T1022">
        <v>0</v>
      </c>
      <c r="U1022">
        <v>20</v>
      </c>
      <c r="V1022">
        <v>0</v>
      </c>
      <c r="W1022">
        <v>0</v>
      </c>
      <c r="X1022" t="s">
        <v>1731</v>
      </c>
      <c r="Y1022" t="s">
        <v>26</v>
      </c>
      <c r="Z1022" t="s">
        <v>26</v>
      </c>
      <c r="AE1022" t="s">
        <v>235</v>
      </c>
      <c r="AF1022">
        <v>1</v>
      </c>
      <c r="AG1022">
        <v>17</v>
      </c>
      <c r="AH1022">
        <v>14</v>
      </c>
      <c r="AI1022" t="s">
        <v>11632</v>
      </c>
      <c r="AJ1022">
        <v>6.1349693251533743</v>
      </c>
      <c r="AK1022">
        <v>6.1349693251533743</v>
      </c>
      <c r="AL1022" s="94">
        <v>16.3</v>
      </c>
      <c r="AM1022" t="s">
        <v>11647</v>
      </c>
    </row>
    <row r="1023" spans="1:39" x14ac:dyDescent="0.25">
      <c r="A1023" t="s">
        <v>35</v>
      </c>
      <c r="B1023">
        <v>8143</v>
      </c>
      <c r="C1023" t="s">
        <v>1732</v>
      </c>
      <c r="D1023">
        <v>3710</v>
      </c>
      <c r="E1023">
        <v>45770</v>
      </c>
      <c r="F1023">
        <v>45956</v>
      </c>
      <c r="G1023" t="s">
        <v>1418</v>
      </c>
      <c r="J1023">
        <v>45982</v>
      </c>
      <c r="K1023">
        <v>97</v>
      </c>
      <c r="L1023" t="s">
        <v>1733</v>
      </c>
      <c r="M1023">
        <v>0.53</v>
      </c>
      <c r="N1023" t="s">
        <v>26</v>
      </c>
      <c r="O1023">
        <v>45607</v>
      </c>
      <c r="P1023" t="s">
        <v>26</v>
      </c>
      <c r="Q1023">
        <v>48</v>
      </c>
      <c r="R1023">
        <v>5000</v>
      </c>
      <c r="S1023">
        <v>9000</v>
      </c>
      <c r="T1023">
        <v>3</v>
      </c>
      <c r="U1023">
        <v>2</v>
      </c>
      <c r="X1023" t="s">
        <v>1734</v>
      </c>
      <c r="Y1023" t="s">
        <v>26</v>
      </c>
      <c r="Z1023" t="s">
        <v>25</v>
      </c>
      <c r="AE1023" t="s">
        <v>235</v>
      </c>
      <c r="AF1023">
        <v>0.53</v>
      </c>
      <c r="AG1023">
        <v>51</v>
      </c>
      <c r="AH1023">
        <v>14</v>
      </c>
      <c r="AI1023" t="s">
        <v>11632</v>
      </c>
      <c r="AJ1023">
        <v>1.3477088948787062</v>
      </c>
      <c r="AK1023">
        <v>2.4258760107816713</v>
      </c>
      <c r="AL1023" s="94">
        <v>371</v>
      </c>
      <c r="AM1023" t="s">
        <v>11647</v>
      </c>
    </row>
    <row r="1024" spans="1:39" x14ac:dyDescent="0.25">
      <c r="A1024" t="s">
        <v>35</v>
      </c>
      <c r="B1024">
        <v>8145</v>
      </c>
      <c r="C1024" t="s">
        <v>1735</v>
      </c>
      <c r="D1024">
        <v>3946</v>
      </c>
      <c r="E1024">
        <v>45770</v>
      </c>
      <c r="F1024">
        <v>45956</v>
      </c>
      <c r="G1024" t="s">
        <v>1418</v>
      </c>
      <c r="J1024">
        <v>46031</v>
      </c>
      <c r="K1024">
        <v>100</v>
      </c>
      <c r="M1024">
        <v>98</v>
      </c>
      <c r="N1024" t="s">
        <v>25</v>
      </c>
      <c r="P1024" t="s">
        <v>26</v>
      </c>
      <c r="Q1024">
        <v>9</v>
      </c>
      <c r="R1024">
        <v>3800</v>
      </c>
      <c r="S1024">
        <v>24972.09</v>
      </c>
      <c r="T1024">
        <v>37</v>
      </c>
      <c r="U1024">
        <v>49</v>
      </c>
      <c r="V1024">
        <v>0</v>
      </c>
      <c r="W1024">
        <v>2</v>
      </c>
      <c r="X1024" t="s">
        <v>25</v>
      </c>
      <c r="Y1024" t="s">
        <v>25</v>
      </c>
      <c r="Z1024" t="s">
        <v>25</v>
      </c>
      <c r="AE1024" t="s">
        <v>235</v>
      </c>
      <c r="AF1024">
        <v>0.98</v>
      </c>
      <c r="AG1024">
        <v>98</v>
      </c>
      <c r="AH1024">
        <v>14</v>
      </c>
      <c r="AI1024" t="s">
        <v>11632</v>
      </c>
      <c r="AJ1024">
        <v>0.96300050684237204</v>
      </c>
      <c r="AK1024">
        <v>6.3284566649771925</v>
      </c>
      <c r="AL1024" s="94">
        <v>394.6</v>
      </c>
      <c r="AM1024" t="s">
        <v>11647</v>
      </c>
    </row>
    <row r="1025" spans="1:39" x14ac:dyDescent="0.25">
      <c r="A1025" t="s">
        <v>35</v>
      </c>
      <c r="B1025">
        <v>8146</v>
      </c>
      <c r="C1025" t="s">
        <v>1736</v>
      </c>
      <c r="D1025">
        <v>2093</v>
      </c>
      <c r="E1025">
        <v>45770</v>
      </c>
      <c r="F1025">
        <v>45956</v>
      </c>
      <c r="G1025" t="s">
        <v>1418</v>
      </c>
      <c r="J1025">
        <v>46063</v>
      </c>
      <c r="K1025">
        <v>168</v>
      </c>
      <c r="L1025" t="s">
        <v>1490</v>
      </c>
      <c r="M1025">
        <v>35</v>
      </c>
      <c r="N1025" t="s">
        <v>25</v>
      </c>
      <c r="P1025" t="s">
        <v>26</v>
      </c>
      <c r="Q1025">
        <v>25</v>
      </c>
      <c r="R1025">
        <v>5515</v>
      </c>
      <c r="S1025">
        <v>5515</v>
      </c>
      <c r="X1025" t="s">
        <v>1737</v>
      </c>
      <c r="Y1025" t="s">
        <v>25</v>
      </c>
      <c r="Z1025" t="s">
        <v>25</v>
      </c>
      <c r="AE1025" t="s">
        <v>235</v>
      </c>
      <c r="AF1025">
        <v>0.35</v>
      </c>
      <c r="AG1025">
        <v>59</v>
      </c>
      <c r="AH1025">
        <v>11</v>
      </c>
      <c r="AI1025" t="s">
        <v>11632</v>
      </c>
      <c r="AJ1025">
        <v>2.6349737219302436</v>
      </c>
      <c r="AK1025">
        <v>2.6349737219302436</v>
      </c>
      <c r="AL1025" s="94">
        <v>209.3</v>
      </c>
      <c r="AM1025" t="s">
        <v>11647</v>
      </c>
    </row>
    <row r="1026" spans="1:39" x14ac:dyDescent="0.25">
      <c r="A1026" t="s">
        <v>35</v>
      </c>
      <c r="B1026">
        <v>8147</v>
      </c>
      <c r="C1026" t="s">
        <v>1738</v>
      </c>
      <c r="D1026">
        <v>24677</v>
      </c>
      <c r="E1026">
        <v>45770</v>
      </c>
      <c r="G1026" t="s">
        <v>1418</v>
      </c>
      <c r="H1026" t="s">
        <v>1739</v>
      </c>
      <c r="K1026">
        <v>358</v>
      </c>
      <c r="L1026" t="s">
        <v>1740</v>
      </c>
      <c r="M1026">
        <v>95</v>
      </c>
      <c r="N1026" t="s">
        <v>25</v>
      </c>
      <c r="P1026" t="s">
        <v>26</v>
      </c>
      <c r="Q1026">
        <v>40</v>
      </c>
      <c r="R1026">
        <v>17535</v>
      </c>
      <c r="S1026">
        <v>53724</v>
      </c>
      <c r="T1026">
        <v>23</v>
      </c>
      <c r="U1026">
        <v>35</v>
      </c>
      <c r="V1026">
        <v>9</v>
      </c>
      <c r="W1026">
        <v>10</v>
      </c>
      <c r="Y1026" t="s">
        <v>26</v>
      </c>
      <c r="Z1026" t="s">
        <v>26</v>
      </c>
      <c r="AE1026" t="s">
        <v>235</v>
      </c>
      <c r="AF1026">
        <v>0.95</v>
      </c>
      <c r="AG1026">
        <v>340</v>
      </c>
      <c r="AH1026">
        <v>14</v>
      </c>
      <c r="AI1026" t="s">
        <v>11632</v>
      </c>
      <c r="AJ1026">
        <v>0.71058070267860762</v>
      </c>
      <c r="AK1026">
        <v>2.1770879766584268</v>
      </c>
      <c r="AL1026" s="94">
        <v>2467.6999999999998</v>
      </c>
      <c r="AM1026" t="s">
        <v>11647</v>
      </c>
    </row>
    <row r="1027" spans="1:39" x14ac:dyDescent="0.25">
      <c r="A1027" t="s">
        <v>35</v>
      </c>
      <c r="B1027">
        <v>8148</v>
      </c>
      <c r="C1027" t="s">
        <v>1741</v>
      </c>
      <c r="D1027">
        <v>4419</v>
      </c>
      <c r="E1027">
        <v>45770</v>
      </c>
      <c r="F1027">
        <v>45957</v>
      </c>
      <c r="G1027" t="s">
        <v>1418</v>
      </c>
      <c r="J1027">
        <v>45985</v>
      </c>
      <c r="K1027">
        <v>1000</v>
      </c>
      <c r="L1027">
        <v>46022</v>
      </c>
      <c r="M1027">
        <v>45</v>
      </c>
      <c r="N1027" t="s">
        <v>26</v>
      </c>
      <c r="O1027">
        <v>45128</v>
      </c>
      <c r="P1027" t="s">
        <v>26</v>
      </c>
      <c r="Q1027">
        <v>5</v>
      </c>
      <c r="R1027">
        <v>23000</v>
      </c>
      <c r="S1027">
        <v>26979.25</v>
      </c>
      <c r="T1027">
        <v>58</v>
      </c>
      <c r="U1027">
        <v>11</v>
      </c>
      <c r="V1027">
        <v>1</v>
      </c>
      <c r="W1027">
        <v>9</v>
      </c>
      <c r="X1027" t="s">
        <v>1742</v>
      </c>
      <c r="Y1027" t="s">
        <v>26</v>
      </c>
      <c r="Z1027" t="s">
        <v>25</v>
      </c>
      <c r="AE1027" t="s">
        <v>235</v>
      </c>
      <c r="AF1027">
        <v>0.45</v>
      </c>
      <c r="AG1027">
        <v>450</v>
      </c>
      <c r="AH1027">
        <v>16</v>
      </c>
      <c r="AI1027" t="s">
        <v>11631</v>
      </c>
      <c r="AJ1027">
        <v>5.2047974654899303</v>
      </c>
      <c r="AK1027">
        <v>6.1052840009051819</v>
      </c>
      <c r="AL1027" s="94">
        <v>441.9</v>
      </c>
      <c r="AM1027" t="s">
        <v>11839</v>
      </c>
    </row>
    <row r="1028" spans="1:39" x14ac:dyDescent="0.25">
      <c r="A1028" t="s">
        <v>35</v>
      </c>
      <c r="B1028">
        <v>8149</v>
      </c>
      <c r="C1028" t="s">
        <v>1743</v>
      </c>
      <c r="D1028">
        <v>1216</v>
      </c>
      <c r="E1028">
        <v>45770</v>
      </c>
      <c r="G1028" t="s">
        <v>1418</v>
      </c>
      <c r="H1028">
        <v>45798</v>
      </c>
      <c r="I1028" t="s">
        <v>28</v>
      </c>
      <c r="K1028">
        <v>16</v>
      </c>
      <c r="L1028">
        <v>45392</v>
      </c>
      <c r="M1028">
        <v>50</v>
      </c>
      <c r="N1028" t="s">
        <v>25</v>
      </c>
      <c r="P1028" t="s">
        <v>25</v>
      </c>
      <c r="Q1028">
        <v>0</v>
      </c>
      <c r="T1028">
        <v>3</v>
      </c>
      <c r="U1028">
        <v>7</v>
      </c>
      <c r="V1028">
        <v>0</v>
      </c>
      <c r="W1028">
        <v>0</v>
      </c>
      <c r="X1028" t="s">
        <v>25</v>
      </c>
      <c r="Y1028" t="s">
        <v>25</v>
      </c>
      <c r="Z1028" t="s">
        <v>25</v>
      </c>
      <c r="AE1028" t="s">
        <v>235</v>
      </c>
      <c r="AF1028">
        <v>0.5</v>
      </c>
      <c r="AG1028">
        <v>8</v>
      </c>
      <c r="AH1028">
        <v>13</v>
      </c>
      <c r="AI1028" t="s">
        <v>11632</v>
      </c>
      <c r="AL1028" s="94">
        <v>121.6</v>
      </c>
      <c r="AM1028" t="s">
        <v>11647</v>
      </c>
    </row>
    <row r="1029" spans="1:39" x14ac:dyDescent="0.25">
      <c r="A1029" t="s">
        <v>35</v>
      </c>
      <c r="B1029">
        <v>8144</v>
      </c>
      <c r="C1029" t="s">
        <v>1744</v>
      </c>
      <c r="D1029">
        <v>913</v>
      </c>
      <c r="E1029">
        <v>45770</v>
      </c>
      <c r="F1029">
        <v>45957</v>
      </c>
      <c r="G1029" t="s">
        <v>1418</v>
      </c>
      <c r="J1029">
        <v>46051</v>
      </c>
      <c r="K1029">
        <v>0</v>
      </c>
      <c r="M1029">
        <v>0</v>
      </c>
      <c r="N1029" t="s">
        <v>25</v>
      </c>
      <c r="P1029" t="s">
        <v>25</v>
      </c>
      <c r="R1029">
        <v>0</v>
      </c>
      <c r="S1029">
        <v>1000</v>
      </c>
      <c r="T1029">
        <v>0</v>
      </c>
      <c r="U1029">
        <v>13</v>
      </c>
      <c r="V1029">
        <v>0</v>
      </c>
      <c r="W1029">
        <v>0</v>
      </c>
      <c r="X1029" t="s">
        <v>1745</v>
      </c>
      <c r="Y1029" t="s">
        <v>25</v>
      </c>
      <c r="Z1029" t="s">
        <v>25</v>
      </c>
      <c r="AE1029" t="s">
        <v>235</v>
      </c>
      <c r="AF1029">
        <v>0</v>
      </c>
      <c r="AG1029">
        <v>0</v>
      </c>
      <c r="AH1029">
        <v>13</v>
      </c>
      <c r="AI1029" t="s">
        <v>11632</v>
      </c>
      <c r="AJ1029">
        <v>0</v>
      </c>
      <c r="AK1029">
        <v>1.095290251916758</v>
      </c>
      <c r="AL1029" s="94">
        <v>91.3</v>
      </c>
      <c r="AM1029" t="s">
        <v>11646</v>
      </c>
    </row>
    <row r="1030" spans="1:39" x14ac:dyDescent="0.25">
      <c r="A1030" t="s">
        <v>35</v>
      </c>
      <c r="B1030">
        <v>8150</v>
      </c>
      <c r="C1030" t="s">
        <v>1746</v>
      </c>
      <c r="D1030">
        <v>350</v>
      </c>
      <c r="E1030">
        <v>45770</v>
      </c>
      <c r="F1030">
        <v>45807</v>
      </c>
      <c r="G1030" t="s">
        <v>1418</v>
      </c>
      <c r="H1030" t="s">
        <v>1747</v>
      </c>
      <c r="I1030" t="s">
        <v>24</v>
      </c>
      <c r="J1030">
        <v>45849</v>
      </c>
      <c r="K1030">
        <v>1467</v>
      </c>
      <c r="L1030">
        <v>45748</v>
      </c>
      <c r="M1030">
        <v>80.98</v>
      </c>
      <c r="N1030" t="s">
        <v>25</v>
      </c>
      <c r="P1030" t="s">
        <v>26</v>
      </c>
      <c r="Q1030">
        <v>0.18609999999999999</v>
      </c>
      <c r="R1030">
        <v>20000</v>
      </c>
      <c r="S1030">
        <v>291598.59000000003</v>
      </c>
      <c r="T1030">
        <v>175</v>
      </c>
      <c r="U1030">
        <v>257</v>
      </c>
      <c r="X1030" t="s">
        <v>1748</v>
      </c>
      <c r="Y1030" t="s">
        <v>26</v>
      </c>
      <c r="Z1030" t="s">
        <v>26</v>
      </c>
      <c r="AE1030" t="s">
        <v>235</v>
      </c>
      <c r="AF1030">
        <v>0.80980000000000008</v>
      </c>
      <c r="AG1030">
        <v>1188</v>
      </c>
      <c r="AH1030">
        <v>13</v>
      </c>
      <c r="AI1030" t="s">
        <v>11632</v>
      </c>
      <c r="AJ1030">
        <v>57.142857142857146</v>
      </c>
      <c r="AK1030" s="81">
        <v>833.13882857142869</v>
      </c>
      <c r="AL1030" s="94">
        <v>35</v>
      </c>
      <c r="AM1030" t="s">
        <v>11839</v>
      </c>
    </row>
    <row r="1031" spans="1:39" x14ac:dyDescent="0.25">
      <c r="A1031" t="s">
        <v>35</v>
      </c>
      <c r="B1031">
        <v>8151</v>
      </c>
      <c r="C1031" t="s">
        <v>1749</v>
      </c>
      <c r="D1031">
        <v>569</v>
      </c>
      <c r="E1031">
        <v>45770</v>
      </c>
      <c r="F1031">
        <v>45957</v>
      </c>
      <c r="G1031" t="s">
        <v>1418</v>
      </c>
      <c r="J1031">
        <v>45981</v>
      </c>
      <c r="K1031">
        <v>0</v>
      </c>
      <c r="N1031" t="s">
        <v>25</v>
      </c>
      <c r="T1031">
        <v>0</v>
      </c>
      <c r="U1031">
        <v>0</v>
      </c>
      <c r="V1031">
        <v>0</v>
      </c>
      <c r="W1031">
        <v>0</v>
      </c>
      <c r="X1031" t="s">
        <v>25</v>
      </c>
      <c r="Y1031" t="s">
        <v>25</v>
      </c>
      <c r="Z1031" t="s">
        <v>25</v>
      </c>
      <c r="AE1031" t="s">
        <v>235</v>
      </c>
      <c r="AF1031">
        <v>0</v>
      </c>
      <c r="AG1031">
        <v>0</v>
      </c>
      <c r="AH1031">
        <v>8</v>
      </c>
      <c r="AI1031" t="s">
        <v>11632</v>
      </c>
      <c r="AL1031" s="94">
        <v>56.9</v>
      </c>
      <c r="AM1031" t="s">
        <v>11646</v>
      </c>
    </row>
    <row r="1032" spans="1:39" x14ac:dyDescent="0.25">
      <c r="A1032" t="s">
        <v>35</v>
      </c>
      <c r="B1032">
        <v>8152</v>
      </c>
      <c r="C1032" t="s">
        <v>1750</v>
      </c>
      <c r="D1032">
        <v>178</v>
      </c>
      <c r="E1032">
        <v>45770</v>
      </c>
      <c r="F1032">
        <v>45957</v>
      </c>
      <c r="G1032" t="s">
        <v>1418</v>
      </c>
      <c r="K1032">
        <v>0</v>
      </c>
      <c r="AE1032" t="s">
        <v>235</v>
      </c>
      <c r="AF1032">
        <v>0</v>
      </c>
      <c r="AG1032">
        <v>0</v>
      </c>
      <c r="AH1032">
        <v>0</v>
      </c>
      <c r="AI1032" t="s">
        <v>11634</v>
      </c>
      <c r="AL1032" s="94">
        <v>17.8</v>
      </c>
      <c r="AM1032" t="s">
        <v>11646</v>
      </c>
    </row>
    <row r="1033" spans="1:39" x14ac:dyDescent="0.25">
      <c r="A1033" t="s">
        <v>35</v>
      </c>
      <c r="B1033">
        <v>8153</v>
      </c>
      <c r="C1033" t="s">
        <v>1751</v>
      </c>
      <c r="D1033">
        <v>805</v>
      </c>
      <c r="E1033">
        <v>45770</v>
      </c>
      <c r="F1033">
        <v>45957</v>
      </c>
      <c r="G1033" t="s">
        <v>1418</v>
      </c>
      <c r="K1033">
        <v>0</v>
      </c>
      <c r="AE1033" t="s">
        <v>235</v>
      </c>
      <c r="AF1033">
        <v>0</v>
      </c>
      <c r="AG1033">
        <v>0</v>
      </c>
      <c r="AH1033">
        <v>0</v>
      </c>
      <c r="AI1033" t="s">
        <v>11634</v>
      </c>
      <c r="AL1033" s="94">
        <v>80.5</v>
      </c>
      <c r="AM1033" t="s">
        <v>11646</v>
      </c>
    </row>
    <row r="1034" spans="1:39" x14ac:dyDescent="0.25">
      <c r="A1034" t="s">
        <v>35</v>
      </c>
      <c r="B1034">
        <v>8154</v>
      </c>
      <c r="C1034" t="s">
        <v>1752</v>
      </c>
      <c r="D1034">
        <v>935</v>
      </c>
      <c r="E1034">
        <v>45770</v>
      </c>
      <c r="F1034">
        <v>45957</v>
      </c>
      <c r="G1034" t="s">
        <v>1418</v>
      </c>
      <c r="K1034">
        <v>0</v>
      </c>
      <c r="AE1034" t="s">
        <v>235</v>
      </c>
      <c r="AF1034">
        <v>0</v>
      </c>
      <c r="AG1034">
        <v>0</v>
      </c>
      <c r="AH1034">
        <v>0</v>
      </c>
      <c r="AI1034" t="s">
        <v>11634</v>
      </c>
      <c r="AL1034" s="94">
        <v>93.5</v>
      </c>
      <c r="AM1034" t="s">
        <v>11646</v>
      </c>
    </row>
    <row r="1035" spans="1:39" x14ac:dyDescent="0.25">
      <c r="A1035" t="s">
        <v>35</v>
      </c>
      <c r="B1035">
        <v>8155</v>
      </c>
      <c r="C1035" t="s">
        <v>1753</v>
      </c>
      <c r="D1035">
        <v>9938</v>
      </c>
      <c r="E1035">
        <v>45770</v>
      </c>
      <c r="G1035" t="s">
        <v>1418</v>
      </c>
      <c r="H1035">
        <v>45799</v>
      </c>
      <c r="I1035" t="s">
        <v>28</v>
      </c>
      <c r="K1035">
        <v>914</v>
      </c>
      <c r="L1035">
        <v>2023</v>
      </c>
      <c r="M1035">
        <v>59</v>
      </c>
      <c r="N1035" t="s">
        <v>26</v>
      </c>
      <c r="O1035">
        <v>45506</v>
      </c>
      <c r="P1035" t="s">
        <v>25</v>
      </c>
      <c r="Q1035">
        <v>0</v>
      </c>
      <c r="R1035">
        <v>4300</v>
      </c>
      <c r="S1035">
        <v>70000</v>
      </c>
      <c r="T1035">
        <v>141</v>
      </c>
      <c r="U1035">
        <v>226</v>
      </c>
      <c r="V1035">
        <v>2</v>
      </c>
      <c r="W1035">
        <v>14</v>
      </c>
      <c r="X1035" t="s">
        <v>1754</v>
      </c>
      <c r="Y1035" t="s">
        <v>26</v>
      </c>
      <c r="Z1035" t="s">
        <v>25</v>
      </c>
      <c r="AE1035" t="s">
        <v>235</v>
      </c>
      <c r="AF1035">
        <v>0.59</v>
      </c>
      <c r="AG1035">
        <v>539</v>
      </c>
      <c r="AH1035">
        <v>16</v>
      </c>
      <c r="AI1035" t="s">
        <v>11631</v>
      </c>
      <c r="AJ1035">
        <v>0.4326826323203864</v>
      </c>
      <c r="AK1035">
        <v>7.0436707587039642</v>
      </c>
      <c r="AL1035" s="94">
        <v>993.8</v>
      </c>
      <c r="AM1035" t="s">
        <v>11647</v>
      </c>
    </row>
    <row r="1036" spans="1:39" x14ac:dyDescent="0.25">
      <c r="A1036" t="s">
        <v>35</v>
      </c>
      <c r="B1036">
        <v>8156</v>
      </c>
      <c r="C1036" t="s">
        <v>1755</v>
      </c>
      <c r="D1036">
        <v>15456</v>
      </c>
      <c r="E1036">
        <v>45772</v>
      </c>
      <c r="G1036" t="s">
        <v>1418</v>
      </c>
      <c r="H1036">
        <v>45813</v>
      </c>
      <c r="I1036" t="s">
        <v>24</v>
      </c>
      <c r="K1036">
        <v>803</v>
      </c>
      <c r="L1036">
        <v>45793</v>
      </c>
      <c r="M1036">
        <v>50.8</v>
      </c>
      <c r="N1036" t="s">
        <v>26</v>
      </c>
      <c r="O1036">
        <v>45491</v>
      </c>
      <c r="P1036" t="s">
        <v>26</v>
      </c>
      <c r="T1036">
        <v>44</v>
      </c>
      <c r="U1036">
        <v>176</v>
      </c>
      <c r="V1036">
        <v>0</v>
      </c>
      <c r="W1036">
        <v>67</v>
      </c>
      <c r="X1036" t="s">
        <v>1756</v>
      </c>
      <c r="Y1036" t="s">
        <v>26</v>
      </c>
      <c r="Z1036" t="s">
        <v>26</v>
      </c>
      <c r="AE1036" t="s">
        <v>235</v>
      </c>
      <c r="AF1036">
        <v>0.50800000000000001</v>
      </c>
      <c r="AG1036">
        <v>408</v>
      </c>
      <c r="AH1036">
        <v>13</v>
      </c>
      <c r="AI1036" t="s">
        <v>11632</v>
      </c>
      <c r="AL1036" s="94">
        <v>1545.6</v>
      </c>
      <c r="AM1036" t="s">
        <v>11647</v>
      </c>
    </row>
    <row r="1037" spans="1:39" x14ac:dyDescent="0.25">
      <c r="A1037" t="s">
        <v>35</v>
      </c>
      <c r="B1037">
        <v>8157</v>
      </c>
      <c r="C1037" t="s">
        <v>1757</v>
      </c>
      <c r="D1037">
        <v>11825</v>
      </c>
      <c r="E1037">
        <v>45772</v>
      </c>
      <c r="G1037" t="s">
        <v>1418</v>
      </c>
      <c r="H1037">
        <v>45810</v>
      </c>
      <c r="I1037" t="s">
        <v>28</v>
      </c>
      <c r="K1037">
        <v>250</v>
      </c>
      <c r="M1037">
        <v>80</v>
      </c>
      <c r="N1037" t="s">
        <v>25</v>
      </c>
      <c r="P1037" t="s">
        <v>26</v>
      </c>
      <c r="R1037">
        <v>8000</v>
      </c>
      <c r="S1037">
        <v>25000</v>
      </c>
      <c r="T1037">
        <v>24</v>
      </c>
      <c r="U1037">
        <v>0</v>
      </c>
      <c r="V1037">
        <v>3</v>
      </c>
      <c r="W1037">
        <v>1</v>
      </c>
      <c r="X1037" t="s">
        <v>1758</v>
      </c>
      <c r="Y1037" t="s">
        <v>26</v>
      </c>
      <c r="Z1037" t="s">
        <v>25</v>
      </c>
      <c r="AE1037" t="s">
        <v>235</v>
      </c>
      <c r="AF1037">
        <v>0.8</v>
      </c>
      <c r="AG1037">
        <v>200</v>
      </c>
      <c r="AH1037">
        <v>13</v>
      </c>
      <c r="AI1037" t="s">
        <v>11632</v>
      </c>
      <c r="AJ1037">
        <v>0.67653276955602537</v>
      </c>
      <c r="AK1037">
        <v>2.1141649048625792</v>
      </c>
      <c r="AL1037" s="94">
        <v>1182.5</v>
      </c>
      <c r="AM1037" t="s">
        <v>11647</v>
      </c>
    </row>
    <row r="1038" spans="1:39" x14ac:dyDescent="0.25">
      <c r="A1038" t="s">
        <v>35</v>
      </c>
      <c r="B1038">
        <v>8905</v>
      </c>
      <c r="C1038" t="s">
        <v>1759</v>
      </c>
      <c r="D1038">
        <v>3044</v>
      </c>
      <c r="E1038">
        <v>45772</v>
      </c>
      <c r="F1038">
        <v>45957</v>
      </c>
      <c r="G1038" t="s">
        <v>1418</v>
      </c>
      <c r="J1038">
        <v>45982</v>
      </c>
      <c r="K1038">
        <v>25</v>
      </c>
      <c r="M1038">
        <v>70</v>
      </c>
      <c r="N1038" t="s">
        <v>25</v>
      </c>
      <c r="P1038" t="s">
        <v>25</v>
      </c>
      <c r="R1038">
        <v>657.5</v>
      </c>
      <c r="S1038">
        <v>657.5</v>
      </c>
      <c r="T1038">
        <v>1</v>
      </c>
      <c r="U1038">
        <v>37</v>
      </c>
      <c r="V1038">
        <v>0</v>
      </c>
      <c r="W1038">
        <v>0</v>
      </c>
      <c r="X1038" t="s">
        <v>1760</v>
      </c>
      <c r="Y1038" t="s">
        <v>25</v>
      </c>
      <c r="Z1038" t="s">
        <v>25</v>
      </c>
      <c r="AE1038" t="s">
        <v>235</v>
      </c>
      <c r="AF1038">
        <v>0.7</v>
      </c>
      <c r="AG1038">
        <v>18</v>
      </c>
      <c r="AH1038">
        <v>13</v>
      </c>
      <c r="AI1038" t="s">
        <v>11632</v>
      </c>
      <c r="AJ1038">
        <v>0.21599868593955321</v>
      </c>
      <c r="AK1038">
        <v>0.21599868593955321</v>
      </c>
      <c r="AL1038" s="94">
        <v>304.39999999999998</v>
      </c>
      <c r="AM1038" t="s">
        <v>11648</v>
      </c>
    </row>
    <row r="1039" spans="1:39" x14ac:dyDescent="0.25">
      <c r="A1039" t="s">
        <v>35</v>
      </c>
      <c r="B1039">
        <v>8158</v>
      </c>
      <c r="C1039" t="s">
        <v>1761</v>
      </c>
      <c r="D1039">
        <v>4363</v>
      </c>
      <c r="E1039">
        <v>45772</v>
      </c>
      <c r="F1039">
        <v>45957</v>
      </c>
      <c r="G1039" t="s">
        <v>1418</v>
      </c>
      <c r="J1039">
        <v>46037</v>
      </c>
      <c r="K1039">
        <v>151</v>
      </c>
      <c r="L1039" t="s">
        <v>1762</v>
      </c>
      <c r="M1039">
        <v>50</v>
      </c>
      <c r="N1039" t="s">
        <v>25</v>
      </c>
      <c r="P1039" t="s">
        <v>25</v>
      </c>
      <c r="R1039">
        <v>4750</v>
      </c>
      <c r="S1039">
        <v>4750</v>
      </c>
      <c r="T1039">
        <v>4</v>
      </c>
      <c r="U1039">
        <v>51</v>
      </c>
      <c r="X1039" t="s">
        <v>1763</v>
      </c>
      <c r="Y1039" t="s">
        <v>488</v>
      </c>
      <c r="Z1039" t="s">
        <v>25</v>
      </c>
      <c r="AE1039" t="s">
        <v>235</v>
      </c>
      <c r="AF1039">
        <v>0.5</v>
      </c>
      <c r="AG1039">
        <v>76</v>
      </c>
      <c r="AH1039">
        <v>12</v>
      </c>
      <c r="AI1039" t="s">
        <v>11632</v>
      </c>
      <c r="AJ1039">
        <v>1.0887004354801741</v>
      </c>
      <c r="AK1039">
        <v>1.0887004354801741</v>
      </c>
      <c r="AL1039" s="94">
        <v>436.3</v>
      </c>
      <c r="AM1039" t="s">
        <v>11647</v>
      </c>
    </row>
    <row r="1040" spans="1:39" x14ac:dyDescent="0.25">
      <c r="A1040" t="s">
        <v>35</v>
      </c>
      <c r="B1040">
        <v>8159</v>
      </c>
      <c r="C1040" t="s">
        <v>1764</v>
      </c>
      <c r="D1040">
        <v>18881</v>
      </c>
      <c r="E1040">
        <v>45772</v>
      </c>
      <c r="F1040">
        <v>45957</v>
      </c>
      <c r="G1040" t="s">
        <v>1418</v>
      </c>
      <c r="J1040">
        <v>46073</v>
      </c>
      <c r="K1040">
        <v>0</v>
      </c>
      <c r="AE1040" t="s">
        <v>235</v>
      </c>
      <c r="AF1040">
        <v>0</v>
      </c>
      <c r="AG1040">
        <v>0</v>
      </c>
      <c r="AH1040">
        <v>0</v>
      </c>
      <c r="AI1040" t="s">
        <v>11634</v>
      </c>
      <c r="AL1040" s="94">
        <v>1888.1</v>
      </c>
      <c r="AM1040" t="s">
        <v>11646</v>
      </c>
    </row>
    <row r="1041" spans="1:39" x14ac:dyDescent="0.25">
      <c r="A1041" t="s">
        <v>35</v>
      </c>
      <c r="B1041">
        <v>8160</v>
      </c>
      <c r="C1041" t="s">
        <v>1765</v>
      </c>
      <c r="D1041">
        <v>438</v>
      </c>
      <c r="E1041">
        <v>45772</v>
      </c>
      <c r="F1041">
        <v>45957</v>
      </c>
      <c r="G1041" t="s">
        <v>1418</v>
      </c>
      <c r="J1041" t="s">
        <v>1766</v>
      </c>
      <c r="K1041">
        <v>0</v>
      </c>
      <c r="M1041">
        <v>0</v>
      </c>
      <c r="N1041" t="s">
        <v>1767</v>
      </c>
      <c r="P1041" t="s">
        <v>1767</v>
      </c>
      <c r="R1041">
        <v>800</v>
      </c>
      <c r="S1041">
        <v>800</v>
      </c>
      <c r="T1041">
        <v>0</v>
      </c>
      <c r="U1041">
        <v>0</v>
      </c>
      <c r="V1041">
        <v>0</v>
      </c>
      <c r="W1041">
        <v>0</v>
      </c>
      <c r="X1041" t="s">
        <v>1544</v>
      </c>
      <c r="Y1041" t="s">
        <v>26</v>
      </c>
      <c r="Z1041" t="s">
        <v>26</v>
      </c>
      <c r="AE1041" t="s">
        <v>235</v>
      </c>
      <c r="AF1041">
        <v>0</v>
      </c>
      <c r="AG1041">
        <v>0</v>
      </c>
      <c r="AH1041">
        <v>12</v>
      </c>
      <c r="AI1041" t="s">
        <v>11632</v>
      </c>
      <c r="AJ1041">
        <v>1.8264840182648401</v>
      </c>
      <c r="AK1041">
        <v>1.8264840182648401</v>
      </c>
      <c r="AL1041" s="94">
        <v>43.8</v>
      </c>
      <c r="AM1041" t="s">
        <v>11646</v>
      </c>
    </row>
    <row r="1042" spans="1:39" x14ac:dyDescent="0.25">
      <c r="A1042" t="s">
        <v>35</v>
      </c>
      <c r="B1042">
        <v>8161</v>
      </c>
      <c r="C1042" t="s">
        <v>1768</v>
      </c>
      <c r="D1042">
        <v>17555</v>
      </c>
      <c r="E1042">
        <v>45772</v>
      </c>
      <c r="F1042">
        <v>45957</v>
      </c>
      <c r="G1042" t="s">
        <v>1418</v>
      </c>
      <c r="J1042">
        <v>46076</v>
      </c>
      <c r="K1042">
        <v>718</v>
      </c>
      <c r="L1042">
        <v>2024</v>
      </c>
      <c r="AE1042" t="s">
        <v>235</v>
      </c>
      <c r="AF1042">
        <v>0</v>
      </c>
      <c r="AG1042">
        <v>0</v>
      </c>
      <c r="AH1042">
        <v>2</v>
      </c>
      <c r="AI1042" t="s">
        <v>11632</v>
      </c>
      <c r="AL1042" s="94">
        <v>1755.5</v>
      </c>
      <c r="AM1042" t="s">
        <v>11647</v>
      </c>
    </row>
    <row r="1043" spans="1:39" x14ac:dyDescent="0.25">
      <c r="A1043" t="s">
        <v>35</v>
      </c>
      <c r="B1043">
        <v>8163</v>
      </c>
      <c r="C1043" t="s">
        <v>1769</v>
      </c>
      <c r="D1043">
        <v>29455</v>
      </c>
      <c r="E1043">
        <v>45772</v>
      </c>
      <c r="F1043">
        <v>45807</v>
      </c>
      <c r="G1043" t="s">
        <v>1418</v>
      </c>
      <c r="H1043" t="s">
        <v>1770</v>
      </c>
      <c r="I1043" t="s">
        <v>24</v>
      </c>
      <c r="K1043">
        <v>933</v>
      </c>
      <c r="L1043">
        <v>2023</v>
      </c>
      <c r="M1043">
        <v>72.66</v>
      </c>
      <c r="N1043" t="s">
        <v>26</v>
      </c>
      <c r="O1043">
        <v>45503</v>
      </c>
      <c r="P1043" t="s">
        <v>25</v>
      </c>
      <c r="Q1043">
        <v>0</v>
      </c>
      <c r="R1043">
        <v>22000</v>
      </c>
      <c r="S1043">
        <v>68637.16</v>
      </c>
      <c r="T1043">
        <v>51</v>
      </c>
      <c r="U1043">
        <v>26</v>
      </c>
      <c r="X1043" t="s">
        <v>1771</v>
      </c>
      <c r="Y1043" t="s">
        <v>488</v>
      </c>
      <c r="Z1043" t="s">
        <v>25</v>
      </c>
      <c r="AE1043" t="s">
        <v>235</v>
      </c>
      <c r="AF1043">
        <v>0.72659999999999991</v>
      </c>
      <c r="AG1043">
        <v>678</v>
      </c>
      <c r="AH1043">
        <v>14</v>
      </c>
      <c r="AI1043" t="s">
        <v>11632</v>
      </c>
      <c r="AJ1043">
        <v>0.74690205398064846</v>
      </c>
      <c r="AK1043">
        <v>2.330237990154473</v>
      </c>
      <c r="AL1043" s="94">
        <v>2945.5</v>
      </c>
      <c r="AM1043" t="s">
        <v>11647</v>
      </c>
    </row>
    <row r="1044" spans="1:39" x14ac:dyDescent="0.25">
      <c r="A1044" t="s">
        <v>35</v>
      </c>
      <c r="B1044">
        <v>8164</v>
      </c>
      <c r="C1044" t="s">
        <v>1772</v>
      </c>
      <c r="D1044">
        <v>1352</v>
      </c>
      <c r="E1044">
        <v>45772</v>
      </c>
      <c r="F1044">
        <v>45957</v>
      </c>
      <c r="G1044" t="s">
        <v>1418</v>
      </c>
      <c r="J1044">
        <v>45992</v>
      </c>
      <c r="K1044">
        <v>19</v>
      </c>
      <c r="M1044">
        <v>90</v>
      </c>
      <c r="N1044" t="s">
        <v>25</v>
      </c>
      <c r="P1044" t="s">
        <v>25</v>
      </c>
      <c r="R1044">
        <v>4639.3500000000004</v>
      </c>
      <c r="S1044">
        <v>1900.65</v>
      </c>
      <c r="T1044">
        <v>3</v>
      </c>
      <c r="U1044">
        <v>1</v>
      </c>
      <c r="V1044">
        <v>0</v>
      </c>
      <c r="W1044">
        <v>0</v>
      </c>
      <c r="X1044" t="s">
        <v>1773</v>
      </c>
      <c r="Y1044" t="s">
        <v>26</v>
      </c>
      <c r="Z1044" t="s">
        <v>25</v>
      </c>
      <c r="AE1044" t="s">
        <v>235</v>
      </c>
      <c r="AF1044">
        <v>0.9</v>
      </c>
      <c r="AG1044">
        <v>17</v>
      </c>
      <c r="AH1044">
        <v>13</v>
      </c>
      <c r="AI1044" t="s">
        <v>11632</v>
      </c>
      <c r="AJ1044">
        <v>3.4314718934911244</v>
      </c>
      <c r="AK1044">
        <v>1.4058062130177515</v>
      </c>
      <c r="AL1044" s="94">
        <v>135.19999999999999</v>
      </c>
      <c r="AM1044" t="s">
        <v>11647</v>
      </c>
    </row>
    <row r="1045" spans="1:39" x14ac:dyDescent="0.25">
      <c r="A1045" t="s">
        <v>35</v>
      </c>
      <c r="B1045">
        <v>8165</v>
      </c>
      <c r="C1045" t="s">
        <v>1774</v>
      </c>
      <c r="D1045">
        <v>2353</v>
      </c>
      <c r="E1045">
        <v>45772</v>
      </c>
      <c r="F1045">
        <v>45957</v>
      </c>
      <c r="G1045" t="s">
        <v>1418</v>
      </c>
      <c r="J1045">
        <v>45993</v>
      </c>
      <c r="K1045">
        <v>61</v>
      </c>
      <c r="N1045" t="s">
        <v>25</v>
      </c>
      <c r="P1045" t="s">
        <v>25</v>
      </c>
      <c r="R1045">
        <v>8868</v>
      </c>
      <c r="S1045">
        <v>1300</v>
      </c>
      <c r="T1045">
        <v>2</v>
      </c>
      <c r="U1045">
        <v>0</v>
      </c>
      <c r="V1045">
        <v>0</v>
      </c>
      <c r="W1045">
        <v>0</v>
      </c>
      <c r="X1045" t="s">
        <v>1775</v>
      </c>
      <c r="Y1045" t="s">
        <v>26</v>
      </c>
      <c r="Z1045" t="s">
        <v>26</v>
      </c>
      <c r="AE1045" t="s">
        <v>235</v>
      </c>
      <c r="AF1045">
        <v>0</v>
      </c>
      <c r="AG1045">
        <v>0</v>
      </c>
      <c r="AH1045">
        <v>12</v>
      </c>
      <c r="AI1045" t="s">
        <v>11632</v>
      </c>
      <c r="AJ1045">
        <v>3.7688057798555037</v>
      </c>
      <c r="AK1045">
        <v>0.5524861878453039</v>
      </c>
      <c r="AL1045" s="94">
        <v>235.3</v>
      </c>
      <c r="AM1045" t="s">
        <v>11647</v>
      </c>
    </row>
    <row r="1046" spans="1:39" x14ac:dyDescent="0.25">
      <c r="A1046" t="s">
        <v>35</v>
      </c>
      <c r="B1046">
        <v>8166</v>
      </c>
      <c r="C1046" t="s">
        <v>1776</v>
      </c>
      <c r="D1046">
        <v>1109</v>
      </c>
      <c r="E1046">
        <v>45772</v>
      </c>
      <c r="F1046">
        <v>45957</v>
      </c>
      <c r="G1046" t="s">
        <v>1418</v>
      </c>
      <c r="J1046">
        <v>46010</v>
      </c>
      <c r="K1046">
        <v>0</v>
      </c>
      <c r="N1046" t="s">
        <v>25</v>
      </c>
      <c r="P1046" t="s">
        <v>25</v>
      </c>
      <c r="R1046">
        <v>0</v>
      </c>
      <c r="S1046">
        <v>0</v>
      </c>
      <c r="T1046">
        <v>3</v>
      </c>
      <c r="U1046">
        <v>0</v>
      </c>
      <c r="V1046">
        <v>0</v>
      </c>
      <c r="W1046">
        <v>0</v>
      </c>
      <c r="X1046" t="s">
        <v>25</v>
      </c>
      <c r="Y1046" t="s">
        <v>25</v>
      </c>
      <c r="Z1046" t="s">
        <v>25</v>
      </c>
      <c r="AE1046" t="s">
        <v>235</v>
      </c>
      <c r="AF1046">
        <v>0</v>
      </c>
      <c r="AG1046">
        <v>0</v>
      </c>
      <c r="AH1046">
        <v>11</v>
      </c>
      <c r="AI1046" t="s">
        <v>11632</v>
      </c>
      <c r="AJ1046">
        <v>0</v>
      </c>
      <c r="AK1046">
        <v>0</v>
      </c>
      <c r="AL1046" s="94">
        <v>110.9</v>
      </c>
      <c r="AM1046" t="s">
        <v>11646</v>
      </c>
    </row>
    <row r="1047" spans="1:39" x14ac:dyDescent="0.25">
      <c r="A1047" t="s">
        <v>35</v>
      </c>
      <c r="B1047">
        <v>8167</v>
      </c>
      <c r="C1047" t="s">
        <v>1777</v>
      </c>
      <c r="D1047">
        <v>8555</v>
      </c>
      <c r="E1047">
        <v>45772</v>
      </c>
      <c r="F1047">
        <v>45851</v>
      </c>
      <c r="G1047" t="s">
        <v>1418</v>
      </c>
      <c r="H1047">
        <v>45827</v>
      </c>
      <c r="I1047" t="s">
        <v>24</v>
      </c>
      <c r="K1047">
        <v>150</v>
      </c>
      <c r="L1047" t="s">
        <v>1474</v>
      </c>
      <c r="M1047">
        <v>55.33</v>
      </c>
      <c r="N1047" t="s">
        <v>1778</v>
      </c>
      <c r="O1047">
        <v>2025</v>
      </c>
      <c r="P1047" t="s">
        <v>25</v>
      </c>
      <c r="Q1047">
        <v>0</v>
      </c>
      <c r="R1047">
        <v>19000</v>
      </c>
      <c r="S1047">
        <v>32000</v>
      </c>
      <c r="T1047">
        <v>14</v>
      </c>
      <c r="U1047">
        <v>42</v>
      </c>
      <c r="V1047">
        <v>1</v>
      </c>
      <c r="W1047">
        <v>6</v>
      </c>
      <c r="X1047" t="s">
        <v>1779</v>
      </c>
      <c r="Y1047" t="s">
        <v>26</v>
      </c>
      <c r="Z1047" t="s">
        <v>26</v>
      </c>
      <c r="AE1047" t="s">
        <v>235</v>
      </c>
      <c r="AF1047">
        <v>0.55330000000000001</v>
      </c>
      <c r="AG1047">
        <v>83</v>
      </c>
      <c r="AH1047">
        <v>16</v>
      </c>
      <c r="AI1047" t="s">
        <v>11631</v>
      </c>
      <c r="AJ1047">
        <v>2.2209234365867911</v>
      </c>
      <c r="AK1047">
        <v>3.7405026300409117</v>
      </c>
      <c r="AL1047" s="94">
        <v>855.5</v>
      </c>
      <c r="AM1047" t="s">
        <v>11647</v>
      </c>
    </row>
    <row r="1048" spans="1:39" x14ac:dyDescent="0.25">
      <c r="A1048" t="s">
        <v>35</v>
      </c>
      <c r="B1048">
        <v>8182</v>
      </c>
      <c r="C1048" t="s">
        <v>1780</v>
      </c>
      <c r="D1048">
        <v>4140</v>
      </c>
      <c r="E1048">
        <v>45772</v>
      </c>
      <c r="F1048">
        <v>45957</v>
      </c>
      <c r="G1048" t="s">
        <v>1418</v>
      </c>
      <c r="J1048">
        <v>46000</v>
      </c>
      <c r="K1048">
        <v>154</v>
      </c>
      <c r="L1048">
        <v>45838</v>
      </c>
      <c r="M1048">
        <v>55</v>
      </c>
      <c r="N1048" t="s">
        <v>25</v>
      </c>
      <c r="P1048" t="s">
        <v>25</v>
      </c>
      <c r="R1048">
        <v>13000</v>
      </c>
      <c r="S1048">
        <v>13000</v>
      </c>
      <c r="T1048">
        <v>8</v>
      </c>
      <c r="U1048">
        <v>14</v>
      </c>
      <c r="V1048">
        <v>2</v>
      </c>
      <c r="W1048">
        <v>10</v>
      </c>
      <c r="X1048" t="s">
        <v>1781</v>
      </c>
      <c r="Y1048" t="s">
        <v>25</v>
      </c>
      <c r="Z1048" t="s">
        <v>25</v>
      </c>
      <c r="AE1048" t="s">
        <v>235</v>
      </c>
      <c r="AF1048">
        <v>0.55000000000000004</v>
      </c>
      <c r="AG1048">
        <v>85</v>
      </c>
      <c r="AH1048">
        <v>14</v>
      </c>
      <c r="AI1048" t="s">
        <v>11632</v>
      </c>
      <c r="AJ1048">
        <v>3.1400966183574881</v>
      </c>
      <c r="AK1048">
        <v>3.1400966183574881</v>
      </c>
      <c r="AL1048" s="94">
        <v>414</v>
      </c>
      <c r="AM1048" t="s">
        <v>11647</v>
      </c>
    </row>
    <row r="1049" spans="1:39" x14ac:dyDescent="0.25">
      <c r="A1049" t="s">
        <v>35</v>
      </c>
      <c r="B1049">
        <v>8168</v>
      </c>
      <c r="C1049" t="s">
        <v>1782</v>
      </c>
      <c r="D1049">
        <v>518</v>
      </c>
      <c r="E1049">
        <v>45772</v>
      </c>
      <c r="F1049">
        <v>45957</v>
      </c>
      <c r="G1049" t="s">
        <v>1418</v>
      </c>
      <c r="K1049">
        <v>0</v>
      </c>
      <c r="AE1049" t="s">
        <v>235</v>
      </c>
      <c r="AF1049">
        <v>0</v>
      </c>
      <c r="AG1049">
        <v>0</v>
      </c>
      <c r="AH1049">
        <v>0</v>
      </c>
      <c r="AI1049" t="s">
        <v>11634</v>
      </c>
      <c r="AL1049" s="94">
        <v>51.8</v>
      </c>
      <c r="AM1049" t="s">
        <v>11646</v>
      </c>
    </row>
    <row r="1050" spans="1:39" x14ac:dyDescent="0.25">
      <c r="A1050" t="s">
        <v>35</v>
      </c>
      <c r="B1050">
        <v>8169</v>
      </c>
      <c r="C1050" t="s">
        <v>1783</v>
      </c>
      <c r="D1050">
        <v>66184</v>
      </c>
      <c r="E1050">
        <v>45772</v>
      </c>
      <c r="G1050" t="s">
        <v>1418</v>
      </c>
      <c r="H1050">
        <v>45798</v>
      </c>
      <c r="I1050" t="s">
        <v>28</v>
      </c>
      <c r="K1050">
        <v>850</v>
      </c>
      <c r="L1050">
        <v>2024</v>
      </c>
      <c r="M1050">
        <v>90</v>
      </c>
      <c r="N1050" t="s">
        <v>25</v>
      </c>
      <c r="P1050" t="s">
        <v>26</v>
      </c>
      <c r="Q1050">
        <v>0.23</v>
      </c>
      <c r="R1050">
        <v>84000</v>
      </c>
      <c r="S1050">
        <v>64033.2</v>
      </c>
      <c r="T1050">
        <v>31</v>
      </c>
      <c r="U1050">
        <v>23</v>
      </c>
      <c r="V1050">
        <v>70</v>
      </c>
      <c r="W1050">
        <v>4</v>
      </c>
      <c r="X1050" t="s">
        <v>25</v>
      </c>
      <c r="Y1050" t="s">
        <v>25</v>
      </c>
      <c r="Z1050" t="s">
        <v>25</v>
      </c>
      <c r="AE1050" t="s">
        <v>235</v>
      </c>
      <c r="AF1050">
        <v>0.9</v>
      </c>
      <c r="AG1050">
        <v>765</v>
      </c>
      <c r="AH1050">
        <v>15</v>
      </c>
      <c r="AI1050" t="s">
        <v>11632</v>
      </c>
      <c r="AJ1050">
        <v>1.2691889278375439</v>
      </c>
      <c r="AK1050">
        <v>0.96750271969055957</v>
      </c>
      <c r="AL1050" s="94">
        <v>6618.4</v>
      </c>
      <c r="AM1050" t="s">
        <v>11647</v>
      </c>
    </row>
    <row r="1051" spans="1:39" x14ac:dyDescent="0.25">
      <c r="A1051" t="s">
        <v>35</v>
      </c>
      <c r="B1051">
        <v>8171</v>
      </c>
      <c r="C1051" t="s">
        <v>1784</v>
      </c>
      <c r="D1051">
        <v>2688</v>
      </c>
      <c r="E1051">
        <v>45772</v>
      </c>
      <c r="F1051">
        <v>45957</v>
      </c>
      <c r="G1051" t="s">
        <v>1418</v>
      </c>
      <c r="J1051">
        <v>46009</v>
      </c>
      <c r="K1051">
        <v>0</v>
      </c>
      <c r="M1051">
        <v>0</v>
      </c>
      <c r="N1051" t="s">
        <v>1767</v>
      </c>
      <c r="P1051" t="s">
        <v>1767</v>
      </c>
      <c r="R1051">
        <v>3500</v>
      </c>
      <c r="S1051">
        <v>3500</v>
      </c>
      <c r="T1051">
        <v>0</v>
      </c>
      <c r="U1051">
        <v>0</v>
      </c>
      <c r="V1051">
        <v>0</v>
      </c>
      <c r="W1051">
        <v>0</v>
      </c>
      <c r="X1051" t="s">
        <v>1767</v>
      </c>
      <c r="Y1051" t="s">
        <v>26</v>
      </c>
      <c r="Z1051" t="s">
        <v>26</v>
      </c>
      <c r="AE1051" t="s">
        <v>235</v>
      </c>
      <c r="AF1051">
        <v>0</v>
      </c>
      <c r="AG1051">
        <v>0</v>
      </c>
      <c r="AH1051">
        <v>12</v>
      </c>
      <c r="AI1051" t="s">
        <v>11632</v>
      </c>
      <c r="AJ1051">
        <v>1.3020833333333333</v>
      </c>
      <c r="AK1051">
        <v>1.3020833333333333</v>
      </c>
      <c r="AL1051" s="94">
        <v>268.8</v>
      </c>
      <c r="AM1051" t="s">
        <v>11646</v>
      </c>
    </row>
    <row r="1052" spans="1:39" x14ac:dyDescent="0.25">
      <c r="A1052" t="s">
        <v>35</v>
      </c>
      <c r="B1052">
        <v>8170</v>
      </c>
      <c r="C1052" t="s">
        <v>1785</v>
      </c>
      <c r="D1052">
        <v>553</v>
      </c>
      <c r="E1052">
        <v>45772</v>
      </c>
      <c r="F1052">
        <v>45957</v>
      </c>
      <c r="G1052" t="s">
        <v>1418</v>
      </c>
      <c r="K1052">
        <v>0</v>
      </c>
      <c r="AE1052" t="s">
        <v>235</v>
      </c>
      <c r="AF1052">
        <v>0</v>
      </c>
      <c r="AG1052">
        <v>0</v>
      </c>
      <c r="AH1052">
        <v>0</v>
      </c>
      <c r="AI1052" t="s">
        <v>11634</v>
      </c>
      <c r="AL1052" s="94">
        <v>55.3</v>
      </c>
      <c r="AM1052" t="s">
        <v>11646</v>
      </c>
    </row>
    <row r="1053" spans="1:39" x14ac:dyDescent="0.25">
      <c r="A1053" t="s">
        <v>35</v>
      </c>
      <c r="B1053">
        <v>8230</v>
      </c>
      <c r="C1053" t="s">
        <v>1786</v>
      </c>
      <c r="D1053">
        <v>10594</v>
      </c>
      <c r="E1053">
        <v>45772</v>
      </c>
      <c r="F1053">
        <v>45957</v>
      </c>
      <c r="G1053" t="s">
        <v>1418</v>
      </c>
      <c r="J1053">
        <v>46037</v>
      </c>
      <c r="K1053">
        <v>365</v>
      </c>
      <c r="L1053" t="s">
        <v>1419</v>
      </c>
      <c r="M1053">
        <v>88.49</v>
      </c>
      <c r="N1053" t="s">
        <v>26</v>
      </c>
      <c r="O1053">
        <v>45806</v>
      </c>
      <c r="P1053" t="s">
        <v>1787</v>
      </c>
      <c r="R1053">
        <v>6000</v>
      </c>
      <c r="S1053">
        <v>25089.4</v>
      </c>
      <c r="T1053">
        <v>6</v>
      </c>
      <c r="U1053">
        <v>7</v>
      </c>
      <c r="V1053">
        <v>0</v>
      </c>
      <c r="W1053">
        <v>3</v>
      </c>
      <c r="X1053" t="s">
        <v>1788</v>
      </c>
      <c r="Y1053" t="s">
        <v>26</v>
      </c>
      <c r="Z1053" t="s">
        <v>26</v>
      </c>
      <c r="AE1053" t="s">
        <v>235</v>
      </c>
      <c r="AF1053">
        <v>0.88489999999999991</v>
      </c>
      <c r="AG1053">
        <v>323</v>
      </c>
      <c r="AH1053">
        <v>15</v>
      </c>
      <c r="AI1053" t="s">
        <v>11632</v>
      </c>
      <c r="AJ1053">
        <v>0.56635831602794029</v>
      </c>
      <c r="AK1053">
        <v>2.3682650556919014</v>
      </c>
      <c r="AL1053" s="94">
        <v>1059.4000000000001</v>
      </c>
      <c r="AM1053" t="s">
        <v>11647</v>
      </c>
    </row>
    <row r="1054" spans="1:39" x14ac:dyDescent="0.25">
      <c r="A1054" t="s">
        <v>35</v>
      </c>
      <c r="B1054">
        <v>8172</v>
      </c>
      <c r="C1054" t="s">
        <v>1789</v>
      </c>
      <c r="D1054">
        <v>28951</v>
      </c>
      <c r="E1054">
        <v>45772</v>
      </c>
      <c r="G1054" t="s">
        <v>1418</v>
      </c>
      <c r="H1054">
        <v>45783</v>
      </c>
      <c r="I1054" t="s">
        <v>28</v>
      </c>
      <c r="K1054">
        <v>114</v>
      </c>
      <c r="L1054">
        <v>2025</v>
      </c>
      <c r="M1054">
        <v>100</v>
      </c>
      <c r="N1054" t="s">
        <v>25</v>
      </c>
      <c r="P1054" t="s">
        <v>25</v>
      </c>
      <c r="Q1054">
        <v>0</v>
      </c>
      <c r="R1054">
        <v>2000</v>
      </c>
      <c r="S1054">
        <v>22000</v>
      </c>
      <c r="T1054">
        <v>9</v>
      </c>
      <c r="U1054">
        <v>12</v>
      </c>
      <c r="V1054">
        <v>2</v>
      </c>
      <c r="W1054">
        <v>6</v>
      </c>
      <c r="X1054" t="s">
        <v>1790</v>
      </c>
      <c r="Y1054" t="s">
        <v>26</v>
      </c>
      <c r="Z1054" t="s">
        <v>26</v>
      </c>
      <c r="AE1054" t="s">
        <v>235</v>
      </c>
      <c r="AF1054">
        <v>1</v>
      </c>
      <c r="AG1054">
        <v>114</v>
      </c>
      <c r="AH1054">
        <v>15</v>
      </c>
      <c r="AI1054" t="s">
        <v>11632</v>
      </c>
      <c r="AJ1054">
        <v>6.9082242409588615E-2</v>
      </c>
      <c r="AK1054">
        <v>0.75990466650547472</v>
      </c>
      <c r="AL1054" s="94">
        <v>2895.1</v>
      </c>
      <c r="AM1054" t="s">
        <v>11648</v>
      </c>
    </row>
    <row r="1055" spans="1:39" x14ac:dyDescent="0.25">
      <c r="A1055" t="s">
        <v>35</v>
      </c>
      <c r="B1055">
        <v>8174</v>
      </c>
      <c r="C1055" t="s">
        <v>1791</v>
      </c>
      <c r="D1055">
        <v>629</v>
      </c>
      <c r="E1055">
        <v>45772</v>
      </c>
      <c r="F1055" t="s">
        <v>1792</v>
      </c>
      <c r="G1055" t="s">
        <v>1418</v>
      </c>
      <c r="J1055">
        <v>46071</v>
      </c>
      <c r="K1055">
        <v>0</v>
      </c>
      <c r="N1055" t="s">
        <v>25</v>
      </c>
      <c r="P1055" t="s">
        <v>25</v>
      </c>
      <c r="R1055">
        <v>0</v>
      </c>
      <c r="S1055">
        <v>0</v>
      </c>
      <c r="T1055">
        <v>0</v>
      </c>
      <c r="U1055">
        <v>0</v>
      </c>
      <c r="V1055">
        <v>0</v>
      </c>
      <c r="W1055">
        <v>0</v>
      </c>
      <c r="X1055" t="s">
        <v>1793</v>
      </c>
      <c r="Y1055" t="s">
        <v>26</v>
      </c>
      <c r="Z1055" t="s">
        <v>26</v>
      </c>
      <c r="AE1055" t="s">
        <v>235</v>
      </c>
      <c r="AF1055">
        <v>0</v>
      </c>
      <c r="AG1055">
        <v>0</v>
      </c>
      <c r="AH1055">
        <v>11</v>
      </c>
      <c r="AI1055" t="s">
        <v>11632</v>
      </c>
      <c r="AJ1055">
        <v>0</v>
      </c>
      <c r="AK1055">
        <v>0</v>
      </c>
      <c r="AL1055" s="94">
        <v>62.9</v>
      </c>
      <c r="AM1055" t="s">
        <v>11646</v>
      </c>
    </row>
    <row r="1056" spans="1:39" x14ac:dyDescent="0.25">
      <c r="A1056" t="s">
        <v>35</v>
      </c>
      <c r="B1056">
        <v>8175</v>
      </c>
      <c r="C1056" t="s">
        <v>1794</v>
      </c>
      <c r="D1056">
        <v>4489</v>
      </c>
      <c r="E1056">
        <v>45772</v>
      </c>
      <c r="F1056">
        <v>45957</v>
      </c>
      <c r="G1056" t="s">
        <v>1418</v>
      </c>
      <c r="J1056">
        <v>45993</v>
      </c>
      <c r="K1056">
        <v>137</v>
      </c>
      <c r="L1056">
        <v>2024</v>
      </c>
      <c r="M1056">
        <v>80</v>
      </c>
      <c r="N1056" t="s">
        <v>26</v>
      </c>
      <c r="O1056">
        <v>45498</v>
      </c>
      <c r="P1056" t="s">
        <v>25</v>
      </c>
      <c r="R1056">
        <v>1417.98</v>
      </c>
      <c r="S1056">
        <v>2183</v>
      </c>
      <c r="T1056">
        <v>14</v>
      </c>
      <c r="U1056">
        <v>16</v>
      </c>
      <c r="V1056">
        <v>0</v>
      </c>
      <c r="W1056">
        <v>0</v>
      </c>
      <c r="X1056" t="s">
        <v>1795</v>
      </c>
      <c r="Z1056" t="s">
        <v>25</v>
      </c>
      <c r="AE1056" t="s">
        <v>235</v>
      </c>
      <c r="AF1056">
        <v>0.8</v>
      </c>
      <c r="AG1056">
        <v>110</v>
      </c>
      <c r="AH1056">
        <v>14</v>
      </c>
      <c r="AI1056" t="s">
        <v>11632</v>
      </c>
      <c r="AJ1056">
        <v>0.31587881488081976</v>
      </c>
      <c r="AK1056">
        <v>0.48629984406326576</v>
      </c>
      <c r="AL1056" s="94">
        <v>448.9</v>
      </c>
      <c r="AM1056" t="s">
        <v>11647</v>
      </c>
    </row>
    <row r="1057" spans="1:39" x14ac:dyDescent="0.25">
      <c r="A1057" t="s">
        <v>35</v>
      </c>
      <c r="B1057">
        <v>8176</v>
      </c>
      <c r="C1057" t="s">
        <v>1796</v>
      </c>
      <c r="D1057">
        <v>210</v>
      </c>
      <c r="E1057">
        <v>45772</v>
      </c>
      <c r="F1057">
        <v>45957</v>
      </c>
      <c r="G1057" t="s">
        <v>1418</v>
      </c>
      <c r="J1057">
        <v>46064</v>
      </c>
      <c r="K1057">
        <v>20</v>
      </c>
      <c r="L1057">
        <v>46006</v>
      </c>
      <c r="M1057">
        <v>100</v>
      </c>
      <c r="N1057" t="s">
        <v>25</v>
      </c>
      <c r="P1057" t="s">
        <v>26</v>
      </c>
      <c r="Q1057">
        <v>100</v>
      </c>
      <c r="R1057">
        <v>1500</v>
      </c>
      <c r="S1057">
        <v>1500</v>
      </c>
      <c r="T1057">
        <v>0</v>
      </c>
      <c r="U1057">
        <v>0</v>
      </c>
      <c r="V1057">
        <v>0</v>
      </c>
      <c r="W1057">
        <v>0</v>
      </c>
      <c r="X1057" t="s">
        <v>1797</v>
      </c>
      <c r="Y1057" t="s">
        <v>26</v>
      </c>
      <c r="Z1057" t="s">
        <v>26</v>
      </c>
      <c r="AE1057" t="s">
        <v>235</v>
      </c>
      <c r="AF1057">
        <v>1</v>
      </c>
      <c r="AG1057">
        <v>20</v>
      </c>
      <c r="AH1057">
        <v>15</v>
      </c>
      <c r="AI1057" t="s">
        <v>11632</v>
      </c>
      <c r="AJ1057">
        <v>7.1428571428571432</v>
      </c>
      <c r="AK1057">
        <v>7.1428571428571432</v>
      </c>
      <c r="AL1057" s="94">
        <v>21</v>
      </c>
      <c r="AM1057" t="s">
        <v>11647</v>
      </c>
    </row>
    <row r="1058" spans="1:39" x14ac:dyDescent="0.25">
      <c r="A1058" t="s">
        <v>35</v>
      </c>
      <c r="B1058">
        <v>8177</v>
      </c>
      <c r="C1058" t="s">
        <v>1798</v>
      </c>
      <c r="D1058">
        <v>42</v>
      </c>
      <c r="E1058">
        <v>45772</v>
      </c>
      <c r="F1058">
        <v>45957</v>
      </c>
      <c r="G1058" t="s">
        <v>1418</v>
      </c>
      <c r="J1058">
        <v>46020</v>
      </c>
      <c r="K1058">
        <v>0</v>
      </c>
      <c r="N1058" t="s">
        <v>25</v>
      </c>
      <c r="P1058" t="s">
        <v>25</v>
      </c>
      <c r="R1058">
        <v>0</v>
      </c>
      <c r="S1058">
        <v>350</v>
      </c>
      <c r="T1058">
        <v>0</v>
      </c>
      <c r="U1058">
        <v>0</v>
      </c>
      <c r="V1058">
        <v>0</v>
      </c>
      <c r="W1058">
        <v>0</v>
      </c>
      <c r="X1058" t="s">
        <v>25</v>
      </c>
      <c r="Y1058" t="s">
        <v>25</v>
      </c>
      <c r="Z1058" t="s">
        <v>25</v>
      </c>
      <c r="AE1058" t="s">
        <v>235</v>
      </c>
      <c r="AF1058">
        <v>0</v>
      </c>
      <c r="AG1058">
        <v>0</v>
      </c>
      <c r="AH1058">
        <v>11</v>
      </c>
      <c r="AI1058" t="s">
        <v>11632</v>
      </c>
      <c r="AJ1058">
        <v>0</v>
      </c>
      <c r="AK1058">
        <v>8.3333333333333339</v>
      </c>
      <c r="AL1058" s="94">
        <v>4.2</v>
      </c>
      <c r="AM1058" t="s">
        <v>11646</v>
      </c>
    </row>
    <row r="1059" spans="1:39" x14ac:dyDescent="0.25">
      <c r="A1059" t="s">
        <v>35</v>
      </c>
      <c r="B1059">
        <v>8178</v>
      </c>
      <c r="C1059" t="s">
        <v>1799</v>
      </c>
      <c r="D1059">
        <v>594</v>
      </c>
      <c r="E1059">
        <v>45772</v>
      </c>
      <c r="F1059">
        <v>45957</v>
      </c>
      <c r="G1059" t="s">
        <v>1418</v>
      </c>
      <c r="K1059">
        <v>0</v>
      </c>
      <c r="AE1059" t="s">
        <v>235</v>
      </c>
      <c r="AF1059">
        <v>0</v>
      </c>
      <c r="AG1059">
        <v>0</v>
      </c>
      <c r="AH1059">
        <v>0</v>
      </c>
      <c r="AI1059" t="s">
        <v>11634</v>
      </c>
      <c r="AL1059" s="94">
        <v>59.4</v>
      </c>
      <c r="AM1059" t="s">
        <v>11646</v>
      </c>
    </row>
    <row r="1060" spans="1:39" x14ac:dyDescent="0.25">
      <c r="A1060" t="s">
        <v>35</v>
      </c>
      <c r="B1060">
        <v>8179</v>
      </c>
      <c r="C1060" t="s">
        <v>1800</v>
      </c>
      <c r="D1060">
        <v>920</v>
      </c>
      <c r="E1060">
        <v>45772</v>
      </c>
      <c r="F1060">
        <v>45807</v>
      </c>
      <c r="G1060" t="s">
        <v>1418</v>
      </c>
      <c r="H1060" t="s">
        <v>1801</v>
      </c>
      <c r="I1060" t="s">
        <v>24</v>
      </c>
      <c r="J1060">
        <v>45826</v>
      </c>
      <c r="K1060">
        <v>100</v>
      </c>
      <c r="M1060">
        <v>80</v>
      </c>
      <c r="N1060" t="s">
        <v>25</v>
      </c>
      <c r="P1060" t="s">
        <v>25</v>
      </c>
      <c r="R1060">
        <v>750</v>
      </c>
      <c r="S1060">
        <v>750</v>
      </c>
      <c r="T1060">
        <v>1</v>
      </c>
      <c r="U1060">
        <v>0</v>
      </c>
      <c r="V1060">
        <v>0</v>
      </c>
      <c r="W1060">
        <v>2</v>
      </c>
      <c r="X1060" t="s">
        <v>1802</v>
      </c>
      <c r="Y1060" t="s">
        <v>26</v>
      </c>
      <c r="Z1060" t="s">
        <v>26</v>
      </c>
      <c r="AE1060" t="s">
        <v>235</v>
      </c>
      <c r="AF1060">
        <v>0.8</v>
      </c>
      <c r="AG1060">
        <v>80</v>
      </c>
      <c r="AH1060">
        <v>13</v>
      </c>
      <c r="AI1060" t="s">
        <v>11632</v>
      </c>
      <c r="AJ1060">
        <v>0.81521739130434778</v>
      </c>
      <c r="AK1060">
        <v>0.81521739130434778</v>
      </c>
      <c r="AL1060" s="94">
        <v>92</v>
      </c>
      <c r="AM1060" t="s">
        <v>11647</v>
      </c>
    </row>
    <row r="1061" spans="1:39" x14ac:dyDescent="0.25">
      <c r="A1061" t="s">
        <v>35</v>
      </c>
      <c r="B1061">
        <v>8180</v>
      </c>
      <c r="C1061" t="s">
        <v>1803</v>
      </c>
      <c r="D1061">
        <v>39462</v>
      </c>
      <c r="E1061">
        <v>45772</v>
      </c>
      <c r="F1061">
        <v>45957</v>
      </c>
      <c r="G1061" t="s">
        <v>1418</v>
      </c>
      <c r="K1061">
        <v>0</v>
      </c>
      <c r="AE1061" t="s">
        <v>235</v>
      </c>
      <c r="AF1061">
        <v>0</v>
      </c>
      <c r="AG1061">
        <v>0</v>
      </c>
      <c r="AH1061">
        <v>0</v>
      </c>
      <c r="AI1061" t="s">
        <v>11634</v>
      </c>
      <c r="AL1061" s="94">
        <v>3946.2</v>
      </c>
      <c r="AM1061" t="s">
        <v>11646</v>
      </c>
    </row>
    <row r="1062" spans="1:39" x14ac:dyDescent="0.25">
      <c r="A1062" t="s">
        <v>35</v>
      </c>
      <c r="B1062">
        <v>8181</v>
      </c>
      <c r="C1062" t="s">
        <v>1804</v>
      </c>
      <c r="D1062">
        <v>10962</v>
      </c>
      <c r="E1062">
        <v>45772</v>
      </c>
      <c r="F1062">
        <v>45957</v>
      </c>
      <c r="G1062" t="s">
        <v>1418</v>
      </c>
      <c r="J1062">
        <v>46002</v>
      </c>
      <c r="K1062">
        <v>237</v>
      </c>
      <c r="L1062">
        <v>45974</v>
      </c>
      <c r="M1062">
        <v>86.5</v>
      </c>
      <c r="N1062" t="s">
        <v>25</v>
      </c>
      <c r="P1062" t="s">
        <v>25</v>
      </c>
      <c r="R1062">
        <v>18000</v>
      </c>
      <c r="S1062">
        <v>29000</v>
      </c>
      <c r="T1062">
        <v>41</v>
      </c>
      <c r="U1062">
        <v>23</v>
      </c>
      <c r="V1062">
        <v>3</v>
      </c>
      <c r="W1062">
        <v>14</v>
      </c>
      <c r="X1062" t="s">
        <v>1805</v>
      </c>
      <c r="Y1062" t="s">
        <v>26</v>
      </c>
      <c r="Z1062" t="s">
        <v>25</v>
      </c>
      <c r="AE1062" t="s">
        <v>235</v>
      </c>
      <c r="AF1062">
        <v>0.86499999999999999</v>
      </c>
      <c r="AG1062">
        <v>205</v>
      </c>
      <c r="AH1062">
        <v>14</v>
      </c>
      <c r="AI1062" t="s">
        <v>11632</v>
      </c>
      <c r="AJ1062">
        <v>1.6420361247947455</v>
      </c>
      <c r="AK1062">
        <v>2.6455026455026456</v>
      </c>
      <c r="AL1062" s="94">
        <v>1096.2</v>
      </c>
      <c r="AM1062" t="s">
        <v>11647</v>
      </c>
    </row>
    <row r="1063" spans="1:39" x14ac:dyDescent="0.25">
      <c r="A1063" t="s">
        <v>35</v>
      </c>
      <c r="B1063">
        <v>8183</v>
      </c>
      <c r="C1063" t="s">
        <v>1806</v>
      </c>
      <c r="D1063">
        <v>6900</v>
      </c>
      <c r="E1063">
        <v>45772</v>
      </c>
      <c r="G1063" t="s">
        <v>1418</v>
      </c>
      <c r="H1063">
        <v>45825</v>
      </c>
      <c r="K1063">
        <v>66</v>
      </c>
      <c r="L1063" t="s">
        <v>1434</v>
      </c>
      <c r="M1063">
        <v>48</v>
      </c>
      <c r="N1063" t="s">
        <v>26</v>
      </c>
      <c r="O1063">
        <v>45782</v>
      </c>
      <c r="P1063" t="s">
        <v>26</v>
      </c>
      <c r="Q1063">
        <v>1.51</v>
      </c>
      <c r="R1063">
        <v>1500</v>
      </c>
      <c r="S1063">
        <v>1500</v>
      </c>
      <c r="T1063">
        <v>9</v>
      </c>
      <c r="U1063">
        <v>13</v>
      </c>
      <c r="V1063">
        <v>0</v>
      </c>
      <c r="W1063">
        <v>2</v>
      </c>
      <c r="X1063" t="s">
        <v>1807</v>
      </c>
      <c r="Y1063" t="s">
        <v>26</v>
      </c>
      <c r="Z1063" t="s">
        <v>26</v>
      </c>
      <c r="AE1063" t="s">
        <v>235</v>
      </c>
      <c r="AF1063">
        <v>0.48</v>
      </c>
      <c r="AG1063">
        <v>32</v>
      </c>
      <c r="AH1063">
        <v>16</v>
      </c>
      <c r="AI1063" t="s">
        <v>11631</v>
      </c>
      <c r="AJ1063">
        <v>0.21739130434782608</v>
      </c>
      <c r="AK1063">
        <v>0.21739130434782608</v>
      </c>
      <c r="AL1063" s="94">
        <v>690</v>
      </c>
      <c r="AM1063" t="s">
        <v>11648</v>
      </c>
    </row>
    <row r="1064" spans="1:39" x14ac:dyDescent="0.25">
      <c r="A1064" t="s">
        <v>35</v>
      </c>
      <c r="B1064">
        <v>8184</v>
      </c>
      <c r="C1064" t="s">
        <v>1808</v>
      </c>
      <c r="D1064">
        <v>81532</v>
      </c>
      <c r="E1064">
        <v>45772</v>
      </c>
      <c r="F1064">
        <v>45957</v>
      </c>
      <c r="G1064" t="s">
        <v>1418</v>
      </c>
      <c r="K1064">
        <v>0</v>
      </c>
      <c r="AE1064" t="s">
        <v>235</v>
      </c>
      <c r="AF1064">
        <v>0</v>
      </c>
      <c r="AG1064">
        <v>0</v>
      </c>
      <c r="AH1064">
        <v>0</v>
      </c>
      <c r="AI1064" t="s">
        <v>11634</v>
      </c>
      <c r="AL1064" s="94">
        <v>8153.2</v>
      </c>
      <c r="AM1064" t="s">
        <v>11646</v>
      </c>
    </row>
    <row r="1065" spans="1:39" x14ac:dyDescent="0.25">
      <c r="A1065" t="s">
        <v>35</v>
      </c>
      <c r="B1065">
        <v>8185</v>
      </c>
      <c r="C1065" t="s">
        <v>1809</v>
      </c>
      <c r="D1065">
        <v>237</v>
      </c>
      <c r="E1065">
        <v>45772</v>
      </c>
      <c r="F1065">
        <v>45957</v>
      </c>
      <c r="G1065" t="s">
        <v>1418</v>
      </c>
      <c r="J1065">
        <v>46055</v>
      </c>
      <c r="K1065">
        <v>95</v>
      </c>
      <c r="L1065" t="s">
        <v>1633</v>
      </c>
      <c r="M1065">
        <v>100</v>
      </c>
      <c r="N1065" t="s">
        <v>25</v>
      </c>
      <c r="P1065" t="s">
        <v>25</v>
      </c>
      <c r="R1065">
        <v>4000</v>
      </c>
      <c r="S1065">
        <v>4000</v>
      </c>
      <c r="T1065">
        <v>5</v>
      </c>
      <c r="U1065">
        <v>1</v>
      </c>
      <c r="V1065">
        <v>0</v>
      </c>
      <c r="W1065">
        <v>0</v>
      </c>
      <c r="X1065" t="s">
        <v>1810</v>
      </c>
      <c r="Y1065" t="s">
        <v>26</v>
      </c>
      <c r="Z1065" t="s">
        <v>25</v>
      </c>
      <c r="AE1065" t="s">
        <v>235</v>
      </c>
      <c r="AF1065">
        <v>1</v>
      </c>
      <c r="AG1065">
        <v>95</v>
      </c>
      <c r="AH1065">
        <v>14</v>
      </c>
      <c r="AI1065" t="s">
        <v>11632</v>
      </c>
      <c r="AJ1065">
        <v>16.877637130801688</v>
      </c>
      <c r="AK1065">
        <v>16.877637130801688</v>
      </c>
      <c r="AL1065" s="94">
        <v>23.7</v>
      </c>
      <c r="AM1065" t="s">
        <v>11839</v>
      </c>
    </row>
    <row r="1066" spans="1:39" x14ac:dyDescent="0.25">
      <c r="A1066" t="s">
        <v>35</v>
      </c>
      <c r="B1066">
        <v>8901</v>
      </c>
      <c r="C1066" t="s">
        <v>1811</v>
      </c>
      <c r="D1066">
        <v>281</v>
      </c>
      <c r="E1066">
        <v>45772</v>
      </c>
      <c r="F1066">
        <v>45957</v>
      </c>
      <c r="G1066" t="s">
        <v>1418</v>
      </c>
      <c r="J1066">
        <v>45985</v>
      </c>
      <c r="K1066">
        <v>0</v>
      </c>
      <c r="N1066" t="s">
        <v>25</v>
      </c>
      <c r="X1066" t="s">
        <v>25</v>
      </c>
      <c r="Y1066" t="s">
        <v>25</v>
      </c>
      <c r="Z1066" t="s">
        <v>25</v>
      </c>
      <c r="AE1066" t="s">
        <v>235</v>
      </c>
      <c r="AF1066">
        <v>0</v>
      </c>
      <c r="AG1066">
        <v>0</v>
      </c>
      <c r="AH1066">
        <v>4</v>
      </c>
      <c r="AI1066" t="s">
        <v>11632</v>
      </c>
      <c r="AL1066" s="94">
        <v>28.1</v>
      </c>
      <c r="AM1066" t="s">
        <v>11646</v>
      </c>
    </row>
    <row r="1067" spans="1:39" x14ac:dyDescent="0.25">
      <c r="A1067" t="s">
        <v>35</v>
      </c>
      <c r="B1067">
        <v>8187</v>
      </c>
      <c r="C1067" t="s">
        <v>1812</v>
      </c>
      <c r="D1067">
        <v>222177</v>
      </c>
      <c r="E1067">
        <v>45772</v>
      </c>
      <c r="F1067">
        <v>45809</v>
      </c>
      <c r="G1067" t="s">
        <v>1418</v>
      </c>
      <c r="H1067" t="s">
        <v>1813</v>
      </c>
      <c r="I1067" t="s">
        <v>24</v>
      </c>
      <c r="J1067">
        <v>45834</v>
      </c>
      <c r="K1067">
        <v>1467</v>
      </c>
      <c r="L1067" t="s">
        <v>280</v>
      </c>
      <c r="M1067">
        <v>80.98</v>
      </c>
      <c r="N1067" t="s">
        <v>25</v>
      </c>
      <c r="P1067" t="s">
        <v>26</v>
      </c>
      <c r="Q1067">
        <v>0.18609999999999999</v>
      </c>
      <c r="R1067">
        <v>20000</v>
      </c>
      <c r="S1067">
        <v>291598.59000000003</v>
      </c>
      <c r="T1067">
        <v>257</v>
      </c>
      <c r="U1067">
        <v>175</v>
      </c>
      <c r="V1067" t="s">
        <v>5764</v>
      </c>
      <c r="W1067" t="s">
        <v>5764</v>
      </c>
      <c r="X1067" t="s">
        <v>1814</v>
      </c>
      <c r="Y1067" t="s">
        <v>26</v>
      </c>
      <c r="Z1067" t="s">
        <v>26</v>
      </c>
      <c r="AE1067" t="s">
        <v>235</v>
      </c>
      <c r="AF1067">
        <v>0.80980000000000008</v>
      </c>
      <c r="AG1067">
        <v>1188</v>
      </c>
      <c r="AH1067">
        <v>15</v>
      </c>
      <c r="AI1067" t="s">
        <v>11632</v>
      </c>
      <c r="AJ1067">
        <v>9.0018318727861119E-2</v>
      </c>
      <c r="AK1067" s="81">
        <v>1.3124607407607449</v>
      </c>
      <c r="AL1067" s="94">
        <v>22217.7</v>
      </c>
      <c r="AM1067" t="s">
        <v>11648</v>
      </c>
    </row>
    <row r="1068" spans="1:39" x14ac:dyDescent="0.25">
      <c r="A1068" t="s">
        <v>35</v>
      </c>
      <c r="B1068">
        <v>8188</v>
      </c>
      <c r="C1068" t="s">
        <v>1815</v>
      </c>
      <c r="D1068">
        <v>153</v>
      </c>
      <c r="E1068">
        <v>45772</v>
      </c>
      <c r="F1068">
        <v>45957</v>
      </c>
      <c r="G1068" t="s">
        <v>1418</v>
      </c>
      <c r="J1068">
        <v>45986</v>
      </c>
      <c r="K1068">
        <v>0</v>
      </c>
      <c r="N1068" t="s">
        <v>1816</v>
      </c>
      <c r="P1068" t="s">
        <v>1816</v>
      </c>
      <c r="S1068">
        <v>1077.32</v>
      </c>
      <c r="X1068" t="s">
        <v>1817</v>
      </c>
      <c r="Y1068" t="s">
        <v>26</v>
      </c>
      <c r="Z1068" t="s">
        <v>26</v>
      </c>
      <c r="AE1068" t="s">
        <v>235</v>
      </c>
      <c r="AF1068">
        <v>0</v>
      </c>
      <c r="AG1068">
        <v>0</v>
      </c>
      <c r="AH1068">
        <v>6</v>
      </c>
      <c r="AI1068" t="s">
        <v>11632</v>
      </c>
      <c r="AK1068">
        <v>7.0413071895424828</v>
      </c>
      <c r="AL1068" s="94">
        <v>15.3</v>
      </c>
      <c r="AM1068" t="s">
        <v>11646</v>
      </c>
    </row>
    <row r="1069" spans="1:39" x14ac:dyDescent="0.25">
      <c r="A1069" t="s">
        <v>35</v>
      </c>
      <c r="B1069">
        <v>8190</v>
      </c>
      <c r="C1069" t="s">
        <v>1818</v>
      </c>
      <c r="D1069">
        <v>301</v>
      </c>
      <c r="E1069">
        <v>45772</v>
      </c>
      <c r="F1069">
        <v>45960</v>
      </c>
      <c r="G1069" t="s">
        <v>1418</v>
      </c>
      <c r="K1069">
        <v>0</v>
      </c>
      <c r="AE1069" t="s">
        <v>235</v>
      </c>
      <c r="AF1069">
        <v>0</v>
      </c>
      <c r="AG1069">
        <v>0</v>
      </c>
      <c r="AH1069">
        <v>0</v>
      </c>
      <c r="AI1069" t="s">
        <v>11634</v>
      </c>
      <c r="AL1069" s="94">
        <v>30.1</v>
      </c>
      <c r="AM1069" t="s">
        <v>11646</v>
      </c>
    </row>
    <row r="1070" spans="1:39" x14ac:dyDescent="0.25">
      <c r="A1070" t="s">
        <v>35</v>
      </c>
      <c r="B1070">
        <v>8191</v>
      </c>
      <c r="C1070" t="s">
        <v>1819</v>
      </c>
      <c r="D1070">
        <v>6927</v>
      </c>
      <c r="E1070">
        <v>45772</v>
      </c>
      <c r="F1070">
        <v>45960</v>
      </c>
      <c r="G1070" t="s">
        <v>1418</v>
      </c>
      <c r="K1070">
        <v>0</v>
      </c>
      <c r="AE1070" t="s">
        <v>235</v>
      </c>
      <c r="AF1070">
        <v>0</v>
      </c>
      <c r="AG1070">
        <v>0</v>
      </c>
      <c r="AH1070">
        <v>0</v>
      </c>
      <c r="AI1070" t="s">
        <v>11634</v>
      </c>
      <c r="AL1070" s="94">
        <v>692.7</v>
      </c>
      <c r="AM1070" t="s">
        <v>11646</v>
      </c>
    </row>
    <row r="1071" spans="1:39" x14ac:dyDescent="0.25">
      <c r="A1071" t="s">
        <v>35</v>
      </c>
      <c r="B1071">
        <v>8194</v>
      </c>
      <c r="C1071" t="s">
        <v>1820</v>
      </c>
      <c r="D1071">
        <v>38490</v>
      </c>
      <c r="E1071">
        <v>45772</v>
      </c>
      <c r="G1071" t="s">
        <v>1418</v>
      </c>
      <c r="H1071">
        <v>45810</v>
      </c>
      <c r="I1071" t="s">
        <v>28</v>
      </c>
      <c r="K1071">
        <v>90</v>
      </c>
      <c r="L1071">
        <v>2017</v>
      </c>
      <c r="M1071">
        <v>100</v>
      </c>
      <c r="N1071" t="s">
        <v>25</v>
      </c>
      <c r="P1071" t="s">
        <v>25</v>
      </c>
      <c r="Q1071">
        <v>0</v>
      </c>
      <c r="R1071">
        <v>8054.97</v>
      </c>
      <c r="T1071">
        <v>22</v>
      </c>
      <c r="U1071">
        <v>5</v>
      </c>
      <c r="V1071">
        <v>3</v>
      </c>
      <c r="W1071">
        <v>0</v>
      </c>
      <c r="X1071" t="s">
        <v>1821</v>
      </c>
      <c r="Y1071" t="s">
        <v>26</v>
      </c>
      <c r="Z1071" t="s">
        <v>26</v>
      </c>
      <c r="AE1071" t="s">
        <v>235</v>
      </c>
      <c r="AF1071">
        <v>1</v>
      </c>
      <c r="AG1071">
        <v>90</v>
      </c>
      <c r="AH1071">
        <v>14</v>
      </c>
      <c r="AI1071" t="s">
        <v>11632</v>
      </c>
      <c r="AJ1071">
        <v>0.20927435697583788</v>
      </c>
      <c r="AL1071" s="94">
        <v>3849</v>
      </c>
      <c r="AM1071" t="s">
        <v>11648</v>
      </c>
    </row>
    <row r="1072" spans="1:39" x14ac:dyDescent="0.25">
      <c r="A1072" t="s">
        <v>35</v>
      </c>
      <c r="B1072">
        <v>8195</v>
      </c>
      <c r="C1072" t="s">
        <v>1822</v>
      </c>
      <c r="D1072">
        <v>108</v>
      </c>
      <c r="E1072">
        <v>45772</v>
      </c>
      <c r="F1072">
        <v>45809</v>
      </c>
      <c r="G1072" t="s">
        <v>1418</v>
      </c>
      <c r="H1072">
        <v>45804</v>
      </c>
      <c r="I1072" t="s">
        <v>24</v>
      </c>
      <c r="J1072" t="s">
        <v>1823</v>
      </c>
      <c r="K1072">
        <v>0</v>
      </c>
      <c r="M1072">
        <v>0</v>
      </c>
      <c r="N1072" t="s">
        <v>25</v>
      </c>
      <c r="P1072" t="s">
        <v>25</v>
      </c>
      <c r="Q1072">
        <v>0</v>
      </c>
      <c r="S1072">
        <v>1000</v>
      </c>
      <c r="T1072">
        <v>0</v>
      </c>
      <c r="U1072">
        <v>0</v>
      </c>
      <c r="V1072">
        <v>0</v>
      </c>
      <c r="W1072">
        <v>0</v>
      </c>
      <c r="X1072" t="s">
        <v>1824</v>
      </c>
      <c r="Y1072" t="s">
        <v>26</v>
      </c>
      <c r="Z1072" t="s">
        <v>26</v>
      </c>
      <c r="AE1072" t="s">
        <v>235</v>
      </c>
      <c r="AF1072">
        <v>0</v>
      </c>
      <c r="AG1072">
        <v>0</v>
      </c>
      <c r="AH1072">
        <v>13</v>
      </c>
      <c r="AI1072" t="s">
        <v>11632</v>
      </c>
      <c r="AK1072">
        <v>9.2592592592592595</v>
      </c>
      <c r="AL1072" s="94">
        <v>10.8</v>
      </c>
      <c r="AM1072" t="s">
        <v>11646</v>
      </c>
    </row>
    <row r="1073" spans="1:39" x14ac:dyDescent="0.25">
      <c r="A1073" t="s">
        <v>35</v>
      </c>
      <c r="B1073">
        <v>8196</v>
      </c>
      <c r="C1073" t="s">
        <v>1825</v>
      </c>
      <c r="D1073">
        <v>27062</v>
      </c>
      <c r="E1073">
        <v>45772</v>
      </c>
      <c r="F1073">
        <v>45960</v>
      </c>
      <c r="G1073" t="s">
        <v>1418</v>
      </c>
      <c r="H1073" t="s">
        <v>1826</v>
      </c>
      <c r="K1073">
        <v>500</v>
      </c>
      <c r="L1073" t="s">
        <v>1633</v>
      </c>
      <c r="M1073">
        <v>60</v>
      </c>
      <c r="N1073" t="s">
        <v>26</v>
      </c>
      <c r="O1073" t="s">
        <v>1633</v>
      </c>
      <c r="P1073" t="s">
        <v>26</v>
      </c>
      <c r="Q1073">
        <v>0.25</v>
      </c>
      <c r="R1073">
        <v>19000</v>
      </c>
      <c r="S1073">
        <v>23500</v>
      </c>
      <c r="T1073">
        <v>4</v>
      </c>
      <c r="U1073">
        <v>1</v>
      </c>
      <c r="V1073">
        <v>1</v>
      </c>
      <c r="W1073">
        <v>0</v>
      </c>
      <c r="X1073" t="s">
        <v>1827</v>
      </c>
      <c r="Y1073" t="s">
        <v>26</v>
      </c>
      <c r="Z1073" t="s">
        <v>25</v>
      </c>
      <c r="AE1073" t="s">
        <v>235</v>
      </c>
      <c r="AF1073">
        <v>0.6</v>
      </c>
      <c r="AG1073">
        <v>300</v>
      </c>
      <c r="AH1073">
        <v>16</v>
      </c>
      <c r="AI1073" t="s">
        <v>11631</v>
      </c>
      <c r="AJ1073">
        <v>0.70209149360727219</v>
      </c>
      <c r="AK1073">
        <v>0.8683763210405735</v>
      </c>
      <c r="AL1073" s="94">
        <v>2706.2</v>
      </c>
      <c r="AM1073" t="s">
        <v>11647</v>
      </c>
    </row>
    <row r="1074" spans="1:39" x14ac:dyDescent="0.25">
      <c r="A1074" t="s">
        <v>35</v>
      </c>
      <c r="B1074">
        <v>8197</v>
      </c>
      <c r="C1074" t="s">
        <v>1828</v>
      </c>
      <c r="D1074">
        <v>11933</v>
      </c>
      <c r="E1074">
        <v>45772</v>
      </c>
      <c r="F1074">
        <v>45960</v>
      </c>
      <c r="G1074" t="s">
        <v>1418</v>
      </c>
      <c r="J1074">
        <v>45982</v>
      </c>
      <c r="K1074">
        <v>317</v>
      </c>
      <c r="L1074" t="s">
        <v>1419</v>
      </c>
      <c r="M1074">
        <v>75</v>
      </c>
      <c r="N1074" t="s">
        <v>26</v>
      </c>
      <c r="O1074">
        <v>45488</v>
      </c>
      <c r="P1074" t="s">
        <v>25</v>
      </c>
      <c r="R1074">
        <v>6000</v>
      </c>
      <c r="S1074">
        <v>23000</v>
      </c>
      <c r="T1074">
        <v>9</v>
      </c>
      <c r="U1074">
        <v>19</v>
      </c>
      <c r="V1074">
        <v>1</v>
      </c>
      <c r="W1074">
        <v>15</v>
      </c>
      <c r="X1074" t="s">
        <v>1829</v>
      </c>
      <c r="Y1074" t="s">
        <v>26</v>
      </c>
      <c r="Z1074" t="s">
        <v>26</v>
      </c>
      <c r="AE1074" t="s">
        <v>235</v>
      </c>
      <c r="AF1074">
        <v>0.75</v>
      </c>
      <c r="AG1074">
        <v>238</v>
      </c>
      <c r="AH1074">
        <v>15</v>
      </c>
      <c r="AI1074" t="s">
        <v>11632</v>
      </c>
      <c r="AJ1074">
        <v>0.50280734098717839</v>
      </c>
      <c r="AK1074">
        <v>1.9274281404508506</v>
      </c>
      <c r="AL1074" s="94">
        <v>1193.3</v>
      </c>
      <c r="AM1074" t="s">
        <v>11647</v>
      </c>
    </row>
    <row r="1075" spans="1:39" x14ac:dyDescent="0.25">
      <c r="A1075" t="s">
        <v>35</v>
      </c>
      <c r="B1075">
        <v>8198</v>
      </c>
      <c r="C1075" t="s">
        <v>1830</v>
      </c>
      <c r="D1075">
        <v>6668</v>
      </c>
      <c r="E1075">
        <v>45772</v>
      </c>
      <c r="F1075">
        <v>45960</v>
      </c>
      <c r="G1075" t="s">
        <v>1418</v>
      </c>
      <c r="J1075">
        <v>45985</v>
      </c>
      <c r="K1075">
        <v>229</v>
      </c>
      <c r="L1075" t="s">
        <v>1831</v>
      </c>
      <c r="M1075">
        <v>77.3</v>
      </c>
      <c r="N1075" t="s">
        <v>25</v>
      </c>
      <c r="P1075" t="s">
        <v>25</v>
      </c>
      <c r="R1075">
        <v>4400</v>
      </c>
      <c r="S1075">
        <v>7600</v>
      </c>
      <c r="T1075">
        <v>12</v>
      </c>
      <c r="U1075">
        <v>0</v>
      </c>
      <c r="X1075" t="s">
        <v>1601</v>
      </c>
      <c r="Y1075" t="s">
        <v>26</v>
      </c>
      <c r="Z1075" t="s">
        <v>26</v>
      </c>
      <c r="AE1075" t="s">
        <v>235</v>
      </c>
      <c r="AF1075">
        <v>0.77300000000000002</v>
      </c>
      <c r="AG1075">
        <v>177</v>
      </c>
      <c r="AH1075">
        <v>12</v>
      </c>
      <c r="AI1075" t="s">
        <v>11632</v>
      </c>
      <c r="AJ1075">
        <v>0.65986802639472109</v>
      </c>
      <c r="AK1075">
        <v>1.1397720455908817</v>
      </c>
      <c r="AL1075" s="94">
        <v>666.8</v>
      </c>
      <c r="AM1075" t="s">
        <v>11647</v>
      </c>
    </row>
    <row r="1076" spans="1:39" x14ac:dyDescent="0.25">
      <c r="A1076" t="s">
        <v>35</v>
      </c>
      <c r="B1076">
        <v>8199</v>
      </c>
      <c r="C1076" t="s">
        <v>1832</v>
      </c>
      <c r="D1076">
        <v>943</v>
      </c>
      <c r="E1076">
        <v>45772</v>
      </c>
      <c r="G1076" t="s">
        <v>1418</v>
      </c>
      <c r="H1076">
        <v>45782</v>
      </c>
      <c r="I1076" t="s">
        <v>28</v>
      </c>
      <c r="K1076">
        <v>0</v>
      </c>
      <c r="L1076" t="s">
        <v>1654</v>
      </c>
      <c r="M1076">
        <v>0</v>
      </c>
      <c r="N1076" t="s">
        <v>25</v>
      </c>
      <c r="P1076" t="s">
        <v>25</v>
      </c>
      <c r="Q1076">
        <v>0</v>
      </c>
      <c r="R1076">
        <v>0</v>
      </c>
      <c r="S1076">
        <v>1529.76</v>
      </c>
      <c r="T1076">
        <v>5</v>
      </c>
      <c r="U1076">
        <v>0</v>
      </c>
      <c r="V1076">
        <v>0</v>
      </c>
      <c r="W1076">
        <v>0</v>
      </c>
      <c r="X1076" t="s">
        <v>1833</v>
      </c>
      <c r="Y1076" t="s">
        <v>26</v>
      </c>
      <c r="Z1076" t="s">
        <v>25</v>
      </c>
      <c r="AE1076" t="s">
        <v>235</v>
      </c>
      <c r="AF1076">
        <v>0</v>
      </c>
      <c r="AG1076">
        <v>0</v>
      </c>
      <c r="AH1076">
        <v>15</v>
      </c>
      <c r="AI1076" t="s">
        <v>11632</v>
      </c>
      <c r="AJ1076">
        <v>0</v>
      </c>
      <c r="AK1076">
        <v>1.6222269353128314</v>
      </c>
      <c r="AL1076" s="94">
        <v>94.3</v>
      </c>
      <c r="AM1076" t="s">
        <v>11646</v>
      </c>
    </row>
    <row r="1077" spans="1:39" x14ac:dyDescent="0.25">
      <c r="A1077" t="s">
        <v>35</v>
      </c>
      <c r="B1077">
        <v>8200</v>
      </c>
      <c r="C1077" t="s">
        <v>1834</v>
      </c>
      <c r="D1077">
        <v>84831</v>
      </c>
      <c r="E1077">
        <v>45772</v>
      </c>
      <c r="G1077" t="s">
        <v>1418</v>
      </c>
      <c r="H1077">
        <v>45790</v>
      </c>
      <c r="I1077" t="s">
        <v>28</v>
      </c>
      <c r="K1077">
        <v>800</v>
      </c>
      <c r="L1077">
        <v>45777</v>
      </c>
      <c r="M1077">
        <v>98</v>
      </c>
      <c r="N1077" t="s">
        <v>25</v>
      </c>
      <c r="P1077" t="s">
        <v>26</v>
      </c>
      <c r="Q1077">
        <v>29.25</v>
      </c>
      <c r="R1077">
        <v>332092</v>
      </c>
      <c r="S1077">
        <v>332092</v>
      </c>
      <c r="T1077">
        <v>103</v>
      </c>
      <c r="U1077">
        <v>317</v>
      </c>
      <c r="V1077">
        <v>11</v>
      </c>
      <c r="W1077">
        <v>48</v>
      </c>
      <c r="X1077" t="s">
        <v>1835</v>
      </c>
      <c r="Y1077" t="s">
        <v>26</v>
      </c>
      <c r="Z1077" t="s">
        <v>26</v>
      </c>
      <c r="AE1077" t="s">
        <v>235</v>
      </c>
      <c r="AF1077">
        <v>0.98</v>
      </c>
      <c r="AG1077">
        <v>784</v>
      </c>
      <c r="AH1077">
        <v>15</v>
      </c>
      <c r="AI1077" t="s">
        <v>11632</v>
      </c>
      <c r="AJ1077">
        <v>3.9147481463144369</v>
      </c>
      <c r="AK1077">
        <v>3.9147481463144369</v>
      </c>
      <c r="AL1077" s="94">
        <v>8483.1</v>
      </c>
      <c r="AM1077" t="s">
        <v>11648</v>
      </c>
    </row>
    <row r="1078" spans="1:39" x14ac:dyDescent="0.25">
      <c r="A1078" t="s">
        <v>35</v>
      </c>
      <c r="B1078">
        <v>8201</v>
      </c>
      <c r="C1078" t="s">
        <v>1836</v>
      </c>
      <c r="D1078">
        <v>575</v>
      </c>
      <c r="E1078">
        <v>45774</v>
      </c>
      <c r="G1078" t="s">
        <v>1418</v>
      </c>
      <c r="H1078">
        <v>45778</v>
      </c>
      <c r="I1078" t="s">
        <v>28</v>
      </c>
      <c r="K1078">
        <v>0</v>
      </c>
      <c r="M1078">
        <v>0</v>
      </c>
      <c r="N1078" t="s">
        <v>25</v>
      </c>
      <c r="P1078" t="s">
        <v>25</v>
      </c>
      <c r="Q1078">
        <v>0</v>
      </c>
      <c r="R1078">
        <v>0</v>
      </c>
      <c r="S1078">
        <v>0</v>
      </c>
      <c r="T1078">
        <v>0</v>
      </c>
      <c r="U1078">
        <v>0</v>
      </c>
      <c r="V1078">
        <v>0</v>
      </c>
      <c r="W1078">
        <v>0</v>
      </c>
      <c r="X1078" t="s">
        <v>25</v>
      </c>
      <c r="Y1078" t="s">
        <v>25</v>
      </c>
      <c r="Z1078" t="s">
        <v>25</v>
      </c>
      <c r="AE1078" t="s">
        <v>235</v>
      </c>
      <c r="AF1078">
        <v>0</v>
      </c>
      <c r="AG1078">
        <v>0</v>
      </c>
      <c r="AH1078">
        <v>14</v>
      </c>
      <c r="AI1078" t="s">
        <v>11632</v>
      </c>
      <c r="AJ1078">
        <v>0</v>
      </c>
      <c r="AK1078">
        <v>0</v>
      </c>
      <c r="AL1078" s="94">
        <v>57.5</v>
      </c>
      <c r="AM1078" t="s">
        <v>11646</v>
      </c>
    </row>
    <row r="1079" spans="1:39" x14ac:dyDescent="0.25">
      <c r="A1079" t="s">
        <v>35</v>
      </c>
      <c r="B1079">
        <v>8203</v>
      </c>
      <c r="C1079" t="s">
        <v>1837</v>
      </c>
      <c r="D1079">
        <v>3828</v>
      </c>
      <c r="E1079">
        <v>45774</v>
      </c>
      <c r="F1079">
        <v>45960</v>
      </c>
      <c r="G1079" t="s">
        <v>1418</v>
      </c>
      <c r="K1079">
        <v>0</v>
      </c>
      <c r="AE1079" t="s">
        <v>235</v>
      </c>
      <c r="AF1079">
        <v>0</v>
      </c>
      <c r="AG1079">
        <v>0</v>
      </c>
      <c r="AH1079">
        <v>0</v>
      </c>
      <c r="AI1079" t="s">
        <v>11634</v>
      </c>
      <c r="AL1079" s="94">
        <v>382.8</v>
      </c>
      <c r="AM1079" t="s">
        <v>11646</v>
      </c>
    </row>
    <row r="1080" spans="1:39" x14ac:dyDescent="0.25">
      <c r="A1080" t="s">
        <v>35</v>
      </c>
      <c r="B1080">
        <v>8202</v>
      </c>
      <c r="C1080" t="s">
        <v>1838</v>
      </c>
      <c r="D1080">
        <v>18761</v>
      </c>
      <c r="E1080">
        <v>45774</v>
      </c>
      <c r="F1080">
        <v>45960</v>
      </c>
      <c r="G1080" t="s">
        <v>1418</v>
      </c>
      <c r="J1080">
        <v>46084</v>
      </c>
      <c r="K1080">
        <v>130</v>
      </c>
      <c r="L1080">
        <v>2025</v>
      </c>
      <c r="N1080" t="s">
        <v>25</v>
      </c>
      <c r="P1080" t="s">
        <v>26</v>
      </c>
      <c r="R1080">
        <v>32674.84</v>
      </c>
      <c r="S1080">
        <v>32674.84</v>
      </c>
      <c r="T1080">
        <v>66</v>
      </c>
      <c r="U1080">
        <v>19</v>
      </c>
      <c r="V1080">
        <v>2</v>
      </c>
      <c r="W1080">
        <v>11</v>
      </c>
      <c r="X1080" t="s">
        <v>1839</v>
      </c>
      <c r="Y1080" t="s">
        <v>26</v>
      </c>
      <c r="Z1080" t="s">
        <v>26</v>
      </c>
      <c r="AE1080" t="s">
        <v>235</v>
      </c>
      <c r="AF1080">
        <v>0</v>
      </c>
      <c r="AG1080">
        <v>0</v>
      </c>
      <c r="AH1080">
        <v>13</v>
      </c>
      <c r="AI1080" t="s">
        <v>11632</v>
      </c>
      <c r="AJ1080">
        <v>1.7416363733276479</v>
      </c>
      <c r="AK1080">
        <v>1.7416363733276479</v>
      </c>
      <c r="AL1080" s="94">
        <v>1876.1</v>
      </c>
      <c r="AM1080" t="s">
        <v>11648</v>
      </c>
    </row>
    <row r="1081" spans="1:39" x14ac:dyDescent="0.25">
      <c r="A1081" t="s">
        <v>35</v>
      </c>
      <c r="B1081">
        <v>8204</v>
      </c>
      <c r="C1081" t="s">
        <v>1840</v>
      </c>
      <c r="D1081">
        <v>4182</v>
      </c>
      <c r="E1081">
        <v>45774</v>
      </c>
      <c r="F1081">
        <v>45960</v>
      </c>
      <c r="G1081" t="s">
        <v>1418</v>
      </c>
      <c r="K1081">
        <v>0</v>
      </c>
      <c r="AE1081" t="s">
        <v>235</v>
      </c>
      <c r="AF1081">
        <v>0</v>
      </c>
      <c r="AG1081">
        <v>0</v>
      </c>
      <c r="AH1081">
        <v>0</v>
      </c>
      <c r="AI1081" t="s">
        <v>11634</v>
      </c>
      <c r="AL1081" s="94">
        <v>418.2</v>
      </c>
      <c r="AM1081" t="s">
        <v>11646</v>
      </c>
    </row>
    <row r="1082" spans="1:39" x14ac:dyDescent="0.25">
      <c r="A1082" t="s">
        <v>35</v>
      </c>
      <c r="B1082">
        <v>8205</v>
      </c>
      <c r="C1082" t="s">
        <v>1841</v>
      </c>
      <c r="D1082">
        <v>98621</v>
      </c>
      <c r="E1082">
        <v>45774</v>
      </c>
      <c r="G1082" t="s">
        <v>1418</v>
      </c>
      <c r="H1082">
        <v>45789</v>
      </c>
      <c r="I1082" t="s">
        <v>28</v>
      </c>
      <c r="K1082">
        <v>2149</v>
      </c>
      <c r="L1082">
        <v>2025</v>
      </c>
      <c r="M1082">
        <v>66.650000000000006</v>
      </c>
      <c r="N1082" t="s">
        <v>25</v>
      </c>
      <c r="P1082" t="s">
        <v>25</v>
      </c>
      <c r="Q1082" t="s">
        <v>5764</v>
      </c>
      <c r="R1082">
        <v>36295.370000000003</v>
      </c>
      <c r="S1082">
        <v>235994.48</v>
      </c>
      <c r="T1082">
        <v>160</v>
      </c>
      <c r="U1082">
        <v>265</v>
      </c>
      <c r="V1082">
        <v>0</v>
      </c>
      <c r="W1082">
        <v>28</v>
      </c>
      <c r="X1082" t="s">
        <v>1842</v>
      </c>
      <c r="Y1082" t="s">
        <v>26</v>
      </c>
      <c r="Z1082" t="s">
        <v>26</v>
      </c>
      <c r="AE1082" t="s">
        <v>235</v>
      </c>
      <c r="AF1082">
        <v>0.66650000000000009</v>
      </c>
      <c r="AG1082">
        <v>1432</v>
      </c>
      <c r="AH1082">
        <v>15</v>
      </c>
      <c r="AI1082" t="s">
        <v>11632</v>
      </c>
      <c r="AJ1082">
        <v>0.36802881739183341</v>
      </c>
      <c r="AK1082">
        <v>2.3929434907372671</v>
      </c>
      <c r="AL1082" s="94">
        <v>9862.1</v>
      </c>
      <c r="AM1082" t="s">
        <v>11647</v>
      </c>
    </row>
    <row r="1083" spans="1:39" x14ac:dyDescent="0.25">
      <c r="A1083" t="s">
        <v>35</v>
      </c>
      <c r="B1083">
        <v>8206</v>
      </c>
      <c r="C1083" t="s">
        <v>1843</v>
      </c>
      <c r="D1083">
        <v>1031</v>
      </c>
      <c r="E1083">
        <v>45774</v>
      </c>
      <c r="G1083" t="s">
        <v>1418</v>
      </c>
      <c r="H1083">
        <v>45839</v>
      </c>
      <c r="K1083">
        <v>0</v>
      </c>
      <c r="L1083" t="s">
        <v>488</v>
      </c>
      <c r="N1083" t="s">
        <v>25</v>
      </c>
      <c r="P1083" t="s">
        <v>25</v>
      </c>
      <c r="R1083">
        <v>750</v>
      </c>
      <c r="S1083">
        <v>750</v>
      </c>
      <c r="T1083">
        <v>1</v>
      </c>
      <c r="U1083">
        <v>10</v>
      </c>
      <c r="V1083">
        <v>1</v>
      </c>
      <c r="W1083">
        <v>0</v>
      </c>
      <c r="X1083" t="s">
        <v>1844</v>
      </c>
      <c r="Y1083" t="s">
        <v>488</v>
      </c>
      <c r="Z1083" t="s">
        <v>26</v>
      </c>
      <c r="AE1083" t="s">
        <v>235</v>
      </c>
      <c r="AF1083">
        <v>0</v>
      </c>
      <c r="AG1083">
        <v>0</v>
      </c>
      <c r="AH1083">
        <v>12</v>
      </c>
      <c r="AI1083" t="s">
        <v>11632</v>
      </c>
      <c r="AJ1083">
        <v>0.72744907856450047</v>
      </c>
      <c r="AK1083">
        <v>0.72744907856450047</v>
      </c>
      <c r="AL1083" s="94">
        <v>103.1</v>
      </c>
      <c r="AM1083" t="s">
        <v>11646</v>
      </c>
    </row>
    <row r="1084" spans="1:39" x14ac:dyDescent="0.25">
      <c r="A1084" t="s">
        <v>35</v>
      </c>
      <c r="B1084">
        <v>8207</v>
      </c>
      <c r="C1084" t="s">
        <v>1845</v>
      </c>
      <c r="D1084">
        <v>3080</v>
      </c>
      <c r="E1084">
        <v>45774</v>
      </c>
      <c r="F1084">
        <v>45960</v>
      </c>
      <c r="G1084" t="s">
        <v>1418</v>
      </c>
      <c r="K1084">
        <v>0</v>
      </c>
      <c r="AE1084" t="s">
        <v>235</v>
      </c>
      <c r="AF1084">
        <v>0</v>
      </c>
      <c r="AG1084">
        <v>0</v>
      </c>
      <c r="AH1084">
        <v>0</v>
      </c>
      <c r="AI1084" t="s">
        <v>11634</v>
      </c>
      <c r="AL1084" s="94">
        <v>308</v>
      </c>
      <c r="AM1084" t="s">
        <v>11646</v>
      </c>
    </row>
    <row r="1085" spans="1:39" x14ac:dyDescent="0.25">
      <c r="A1085" t="s">
        <v>35</v>
      </c>
      <c r="B1085">
        <v>8208</v>
      </c>
      <c r="C1085" t="s">
        <v>1846</v>
      </c>
      <c r="D1085">
        <v>8060</v>
      </c>
      <c r="E1085">
        <v>45774</v>
      </c>
      <c r="F1085">
        <v>45960</v>
      </c>
      <c r="G1085" t="s">
        <v>1418</v>
      </c>
      <c r="J1085">
        <v>45975</v>
      </c>
      <c r="K1085">
        <v>625</v>
      </c>
      <c r="L1085">
        <v>45693</v>
      </c>
      <c r="M1085">
        <v>70.72</v>
      </c>
      <c r="N1085" t="s">
        <v>25</v>
      </c>
      <c r="P1085" t="s">
        <v>26</v>
      </c>
      <c r="Q1085">
        <v>70.72</v>
      </c>
      <c r="R1085">
        <v>34360.980000000003</v>
      </c>
      <c r="S1085">
        <v>21772.799999999999</v>
      </c>
      <c r="T1085">
        <v>30</v>
      </c>
      <c r="U1085">
        <v>15</v>
      </c>
      <c r="V1085">
        <v>7</v>
      </c>
      <c r="W1085">
        <v>14</v>
      </c>
      <c r="X1085" t="s">
        <v>1847</v>
      </c>
      <c r="Y1085" t="s">
        <v>26</v>
      </c>
      <c r="Z1085" t="s">
        <v>25</v>
      </c>
      <c r="AE1085" t="s">
        <v>235</v>
      </c>
      <c r="AF1085">
        <v>0.70719999999999994</v>
      </c>
      <c r="AG1085">
        <v>442</v>
      </c>
      <c r="AH1085">
        <v>15</v>
      </c>
      <c r="AI1085" t="s">
        <v>11632</v>
      </c>
      <c r="AJ1085">
        <v>4.26314888337469</v>
      </c>
      <c r="AK1085">
        <v>2.7013399503722084</v>
      </c>
      <c r="AL1085" s="94">
        <v>806</v>
      </c>
      <c r="AM1085" t="s">
        <v>11647</v>
      </c>
    </row>
    <row r="1086" spans="1:39" x14ac:dyDescent="0.25">
      <c r="A1086" t="s">
        <v>35</v>
      </c>
      <c r="B1086">
        <v>8210</v>
      </c>
      <c r="C1086" t="s">
        <v>1848</v>
      </c>
      <c r="D1086">
        <v>6661</v>
      </c>
      <c r="E1086">
        <v>45774</v>
      </c>
      <c r="F1086">
        <v>45960</v>
      </c>
      <c r="G1086" t="s">
        <v>1418</v>
      </c>
      <c r="J1086">
        <v>46072</v>
      </c>
      <c r="K1086">
        <v>336</v>
      </c>
      <c r="M1086">
        <v>78</v>
      </c>
      <c r="N1086" t="s">
        <v>26</v>
      </c>
      <c r="O1086">
        <v>45785</v>
      </c>
      <c r="R1086">
        <v>25244.43</v>
      </c>
      <c r="S1086">
        <v>25244.43</v>
      </c>
      <c r="X1086" t="s">
        <v>1849</v>
      </c>
      <c r="AE1086" t="s">
        <v>235</v>
      </c>
      <c r="AF1086">
        <v>0.78</v>
      </c>
      <c r="AG1086">
        <v>262</v>
      </c>
      <c r="AH1086">
        <v>7</v>
      </c>
      <c r="AI1086" t="s">
        <v>11632</v>
      </c>
      <c r="AJ1086">
        <v>3.7898859030175651</v>
      </c>
      <c r="AK1086">
        <v>3.7898859030175651</v>
      </c>
      <c r="AL1086" s="94">
        <v>666.1</v>
      </c>
      <c r="AM1086" t="s">
        <v>11647</v>
      </c>
    </row>
    <row r="1087" spans="1:39" x14ac:dyDescent="0.25">
      <c r="A1087" t="s">
        <v>35</v>
      </c>
      <c r="B1087">
        <v>8211</v>
      </c>
      <c r="C1087" t="s">
        <v>1850</v>
      </c>
      <c r="D1087">
        <v>46554</v>
      </c>
      <c r="E1087">
        <v>45774</v>
      </c>
      <c r="G1087" t="s">
        <v>1418</v>
      </c>
      <c r="H1087">
        <v>45859</v>
      </c>
      <c r="K1087">
        <v>851</v>
      </c>
      <c r="L1087" t="s">
        <v>1419</v>
      </c>
      <c r="M1087">
        <v>68</v>
      </c>
      <c r="N1087" t="s">
        <v>26</v>
      </c>
      <c r="O1087">
        <v>45498</v>
      </c>
      <c r="P1087" t="s">
        <v>26</v>
      </c>
      <c r="Q1087">
        <v>8</v>
      </c>
      <c r="R1087">
        <v>18149.97</v>
      </c>
      <c r="S1087">
        <v>48027</v>
      </c>
      <c r="T1087">
        <v>19</v>
      </c>
      <c r="U1087">
        <v>17</v>
      </c>
      <c r="V1087">
        <v>1</v>
      </c>
      <c r="W1087">
        <v>12</v>
      </c>
      <c r="X1087" t="s">
        <v>1851</v>
      </c>
      <c r="Y1087" t="s">
        <v>26</v>
      </c>
      <c r="Z1087" t="s">
        <v>26</v>
      </c>
      <c r="AE1087" t="s">
        <v>235</v>
      </c>
      <c r="AF1087">
        <v>0.68</v>
      </c>
      <c r="AG1087">
        <v>579</v>
      </c>
      <c r="AH1087">
        <v>16</v>
      </c>
      <c r="AI1087" t="s">
        <v>11631</v>
      </c>
      <c r="AJ1087">
        <v>0.3898691841732182</v>
      </c>
      <c r="AK1087">
        <v>1.0316406753447609</v>
      </c>
      <c r="AL1087" s="94">
        <v>4655.3999999999996</v>
      </c>
      <c r="AM1087" t="s">
        <v>11647</v>
      </c>
    </row>
    <row r="1088" spans="1:39" x14ac:dyDescent="0.25">
      <c r="A1088" t="s">
        <v>35</v>
      </c>
      <c r="B1088">
        <v>8212</v>
      </c>
      <c r="C1088" t="s">
        <v>1852</v>
      </c>
      <c r="D1088">
        <v>629</v>
      </c>
      <c r="E1088">
        <v>45774</v>
      </c>
      <c r="G1088" t="s">
        <v>1418</v>
      </c>
      <c r="H1088">
        <v>45786</v>
      </c>
      <c r="I1088" t="s">
        <v>28</v>
      </c>
      <c r="K1088">
        <v>0</v>
      </c>
      <c r="M1088">
        <v>0</v>
      </c>
      <c r="N1088" t="s">
        <v>25</v>
      </c>
      <c r="P1088" t="s">
        <v>25</v>
      </c>
      <c r="Q1088">
        <v>0</v>
      </c>
      <c r="T1088">
        <v>0</v>
      </c>
      <c r="U1088">
        <v>0</v>
      </c>
      <c r="V1088">
        <v>0</v>
      </c>
      <c r="W1088">
        <v>0</v>
      </c>
      <c r="X1088" t="s">
        <v>25</v>
      </c>
      <c r="Y1088" t="s">
        <v>25</v>
      </c>
      <c r="Z1088" t="s">
        <v>26</v>
      </c>
      <c r="AE1088" t="s">
        <v>235</v>
      </c>
      <c r="AF1088">
        <v>0</v>
      </c>
      <c r="AG1088">
        <v>0</v>
      </c>
      <c r="AH1088">
        <v>12</v>
      </c>
      <c r="AI1088" t="s">
        <v>11632</v>
      </c>
      <c r="AL1088" s="94">
        <v>62.9</v>
      </c>
      <c r="AM1088" t="s">
        <v>11646</v>
      </c>
    </row>
    <row r="1089" spans="1:39" x14ac:dyDescent="0.25">
      <c r="A1089" t="s">
        <v>35</v>
      </c>
      <c r="B1089">
        <v>8209</v>
      </c>
      <c r="C1089" t="s">
        <v>1853</v>
      </c>
      <c r="D1089">
        <v>9227</v>
      </c>
      <c r="E1089">
        <v>45774</v>
      </c>
      <c r="F1089">
        <v>45960</v>
      </c>
      <c r="G1089" t="s">
        <v>1418</v>
      </c>
      <c r="J1089">
        <v>46003</v>
      </c>
      <c r="K1089">
        <v>440</v>
      </c>
      <c r="L1089">
        <v>45860</v>
      </c>
      <c r="M1089">
        <v>82</v>
      </c>
      <c r="N1089" t="s">
        <v>26</v>
      </c>
      <c r="O1089">
        <v>45860</v>
      </c>
      <c r="P1089" t="s">
        <v>25</v>
      </c>
      <c r="R1089">
        <v>17500</v>
      </c>
      <c r="S1089">
        <v>17500</v>
      </c>
      <c r="T1089">
        <v>36</v>
      </c>
      <c r="U1089">
        <v>15</v>
      </c>
      <c r="V1089">
        <v>0</v>
      </c>
      <c r="W1089">
        <v>2</v>
      </c>
      <c r="X1089" t="s">
        <v>1854</v>
      </c>
      <c r="Y1089" t="s">
        <v>26</v>
      </c>
      <c r="Z1089" t="s">
        <v>25</v>
      </c>
      <c r="AE1089" t="s">
        <v>235</v>
      </c>
      <c r="AF1089">
        <v>0.82</v>
      </c>
      <c r="AG1089">
        <v>361</v>
      </c>
      <c r="AH1089">
        <v>15</v>
      </c>
      <c r="AI1089" t="s">
        <v>11632</v>
      </c>
      <c r="AJ1089">
        <v>1.8966077815107836</v>
      </c>
      <c r="AK1089">
        <v>1.8966077815107836</v>
      </c>
      <c r="AL1089" s="94">
        <v>922.7</v>
      </c>
      <c r="AM1089" t="s">
        <v>11647</v>
      </c>
    </row>
    <row r="1090" spans="1:39" x14ac:dyDescent="0.25">
      <c r="A1090" t="s">
        <v>35</v>
      </c>
      <c r="B1090">
        <v>8213</v>
      </c>
      <c r="C1090" t="s">
        <v>1855</v>
      </c>
      <c r="D1090">
        <v>9248</v>
      </c>
      <c r="E1090">
        <v>45774</v>
      </c>
      <c r="F1090">
        <v>45960</v>
      </c>
      <c r="G1090" t="s">
        <v>1418</v>
      </c>
      <c r="K1090">
        <v>0</v>
      </c>
      <c r="AE1090" t="s">
        <v>235</v>
      </c>
      <c r="AF1090">
        <v>0</v>
      </c>
      <c r="AG1090">
        <v>0</v>
      </c>
      <c r="AH1090">
        <v>0</v>
      </c>
      <c r="AI1090" t="s">
        <v>11634</v>
      </c>
      <c r="AL1090" s="94">
        <v>924.8</v>
      </c>
      <c r="AM1090" t="s">
        <v>11646</v>
      </c>
    </row>
    <row r="1091" spans="1:39" x14ac:dyDescent="0.25">
      <c r="A1091" t="s">
        <v>35</v>
      </c>
      <c r="B1091">
        <v>8215</v>
      </c>
      <c r="C1091" t="s">
        <v>1856</v>
      </c>
      <c r="D1091">
        <v>3687</v>
      </c>
      <c r="E1091">
        <v>45774</v>
      </c>
      <c r="G1091" t="s">
        <v>1418</v>
      </c>
      <c r="H1091">
        <v>45790</v>
      </c>
      <c r="I1091" t="s">
        <v>28</v>
      </c>
      <c r="K1091">
        <v>65</v>
      </c>
      <c r="L1091" t="s">
        <v>280</v>
      </c>
      <c r="M1091">
        <v>70</v>
      </c>
      <c r="N1091" t="s">
        <v>26</v>
      </c>
      <c r="O1091" t="s">
        <v>280</v>
      </c>
      <c r="P1091" t="s">
        <v>25</v>
      </c>
      <c r="Q1091">
        <v>0</v>
      </c>
      <c r="R1091">
        <v>2500</v>
      </c>
      <c r="S1091">
        <v>5400</v>
      </c>
      <c r="T1091">
        <v>6</v>
      </c>
      <c r="U1091">
        <v>49</v>
      </c>
      <c r="V1091">
        <v>0</v>
      </c>
      <c r="W1091">
        <v>9</v>
      </c>
      <c r="X1091" t="s">
        <v>1857</v>
      </c>
      <c r="Y1091" t="s">
        <v>26</v>
      </c>
      <c r="Z1091" t="s">
        <v>26</v>
      </c>
      <c r="AE1091" t="s">
        <v>235</v>
      </c>
      <c r="AF1091">
        <v>0.7</v>
      </c>
      <c r="AG1091">
        <v>46</v>
      </c>
      <c r="AH1091">
        <v>16</v>
      </c>
      <c r="AI1091" t="s">
        <v>11631</v>
      </c>
      <c r="AJ1091">
        <v>0.67805804176837536</v>
      </c>
      <c r="AK1091">
        <v>1.4646053702196908</v>
      </c>
      <c r="AL1091" s="94">
        <v>368.7</v>
      </c>
      <c r="AM1091" t="s">
        <v>11647</v>
      </c>
    </row>
    <row r="1092" spans="1:39" x14ac:dyDescent="0.25">
      <c r="A1092" t="s">
        <v>35</v>
      </c>
      <c r="B1092">
        <v>8193</v>
      </c>
      <c r="C1092" t="s">
        <v>1858</v>
      </c>
      <c r="D1092">
        <v>1458</v>
      </c>
      <c r="E1092">
        <v>45774</v>
      </c>
      <c r="F1092">
        <v>45960</v>
      </c>
      <c r="G1092" t="s">
        <v>1418</v>
      </c>
      <c r="J1092">
        <v>46080</v>
      </c>
      <c r="K1092">
        <v>67</v>
      </c>
      <c r="L1092">
        <v>2024</v>
      </c>
      <c r="M1092">
        <v>89.55</v>
      </c>
      <c r="N1092" t="s">
        <v>25</v>
      </c>
      <c r="P1092" t="s">
        <v>25</v>
      </c>
      <c r="R1092">
        <v>2220.73</v>
      </c>
      <c r="S1092">
        <v>6250</v>
      </c>
      <c r="T1092">
        <v>1</v>
      </c>
      <c r="U1092">
        <v>0</v>
      </c>
      <c r="V1092">
        <v>1</v>
      </c>
      <c r="W1092">
        <v>0</v>
      </c>
      <c r="X1092" t="s">
        <v>1859</v>
      </c>
      <c r="Y1092" t="s">
        <v>25</v>
      </c>
      <c r="Z1092" t="s">
        <v>25</v>
      </c>
      <c r="AE1092" t="s">
        <v>235</v>
      </c>
      <c r="AF1092">
        <v>0.89549999999999996</v>
      </c>
      <c r="AG1092">
        <v>60</v>
      </c>
      <c r="AH1092">
        <v>14</v>
      </c>
      <c r="AI1092" t="s">
        <v>11632</v>
      </c>
      <c r="AJ1092">
        <v>1.5231344307270234</v>
      </c>
      <c r="AK1092">
        <v>4.2866941015089166</v>
      </c>
      <c r="AL1092" s="94">
        <v>145.80000000000001</v>
      </c>
      <c r="AM1092" t="s">
        <v>11647</v>
      </c>
    </row>
    <row r="1093" spans="1:39" x14ac:dyDescent="0.25">
      <c r="A1093" t="s">
        <v>35</v>
      </c>
      <c r="B1093">
        <v>8216</v>
      </c>
      <c r="C1093" t="s">
        <v>1860</v>
      </c>
      <c r="D1093">
        <v>26</v>
      </c>
      <c r="E1093">
        <v>45774</v>
      </c>
      <c r="F1093">
        <v>45960</v>
      </c>
      <c r="G1093" t="s">
        <v>1418</v>
      </c>
      <c r="K1093">
        <v>0</v>
      </c>
      <c r="AE1093" t="s">
        <v>235</v>
      </c>
      <c r="AF1093">
        <v>0</v>
      </c>
      <c r="AG1093">
        <v>0</v>
      </c>
      <c r="AH1093">
        <v>0</v>
      </c>
      <c r="AI1093" t="s">
        <v>11634</v>
      </c>
      <c r="AL1093" s="94">
        <v>2.6</v>
      </c>
      <c r="AM1093" t="s">
        <v>11646</v>
      </c>
    </row>
    <row r="1094" spans="1:39" x14ac:dyDescent="0.25">
      <c r="A1094" t="s">
        <v>35</v>
      </c>
      <c r="B1094">
        <v>8218</v>
      </c>
      <c r="C1094" t="s">
        <v>1861</v>
      </c>
      <c r="D1094">
        <v>11017</v>
      </c>
      <c r="E1094">
        <v>45774</v>
      </c>
      <c r="G1094" t="s">
        <v>1418</v>
      </c>
      <c r="H1094">
        <v>45796</v>
      </c>
      <c r="I1094" t="s">
        <v>28</v>
      </c>
      <c r="K1094">
        <v>69</v>
      </c>
      <c r="L1094">
        <v>45773</v>
      </c>
      <c r="M1094">
        <v>95.51</v>
      </c>
      <c r="N1094" t="s">
        <v>25</v>
      </c>
      <c r="P1094" t="s">
        <v>26</v>
      </c>
      <c r="Q1094">
        <v>0.1</v>
      </c>
      <c r="R1094">
        <v>7500</v>
      </c>
      <c r="S1094">
        <v>7500</v>
      </c>
      <c r="T1094">
        <v>12</v>
      </c>
      <c r="U1094">
        <v>3</v>
      </c>
      <c r="V1094">
        <v>4</v>
      </c>
      <c r="W1094">
        <v>0</v>
      </c>
      <c r="X1094" t="s">
        <v>1862</v>
      </c>
      <c r="Y1094" t="s">
        <v>26</v>
      </c>
      <c r="Z1094" t="s">
        <v>26</v>
      </c>
      <c r="AE1094" t="s">
        <v>235</v>
      </c>
      <c r="AF1094">
        <v>0.95510000000000006</v>
      </c>
      <c r="AG1094">
        <v>66</v>
      </c>
      <c r="AH1094">
        <v>15</v>
      </c>
      <c r="AI1094" t="s">
        <v>11632</v>
      </c>
      <c r="AJ1094">
        <v>0.68076608877189793</v>
      </c>
      <c r="AK1094">
        <v>0.68076608877189793</v>
      </c>
      <c r="AL1094" s="94">
        <v>1101.7</v>
      </c>
      <c r="AM1094" t="s">
        <v>11648</v>
      </c>
    </row>
    <row r="1095" spans="1:39" x14ac:dyDescent="0.25">
      <c r="A1095" t="s">
        <v>35</v>
      </c>
      <c r="B1095">
        <v>8217</v>
      </c>
      <c r="C1095" t="s">
        <v>1863</v>
      </c>
      <c r="D1095">
        <v>35083</v>
      </c>
      <c r="E1095">
        <v>45774</v>
      </c>
      <c r="G1095" t="s">
        <v>1418</v>
      </c>
      <c r="H1095">
        <v>45797</v>
      </c>
      <c r="I1095" t="s">
        <v>28</v>
      </c>
      <c r="K1095">
        <v>136</v>
      </c>
      <c r="L1095">
        <v>45759</v>
      </c>
      <c r="M1095">
        <v>97</v>
      </c>
      <c r="N1095" t="s">
        <v>25</v>
      </c>
      <c r="P1095" t="s">
        <v>25</v>
      </c>
      <c r="Q1095">
        <v>0</v>
      </c>
      <c r="R1095">
        <v>6600</v>
      </c>
      <c r="S1095">
        <v>14520</v>
      </c>
      <c r="T1095">
        <v>12</v>
      </c>
      <c r="U1095">
        <v>10</v>
      </c>
      <c r="V1095">
        <v>5</v>
      </c>
      <c r="W1095">
        <v>9</v>
      </c>
      <c r="X1095" t="s">
        <v>1601</v>
      </c>
      <c r="Y1095" t="s">
        <v>26</v>
      </c>
      <c r="Z1095" t="s">
        <v>26</v>
      </c>
      <c r="AE1095" t="s">
        <v>235</v>
      </c>
      <c r="AF1095">
        <v>0.97</v>
      </c>
      <c r="AG1095">
        <v>132</v>
      </c>
      <c r="AH1095">
        <v>15</v>
      </c>
      <c r="AI1095" t="s">
        <v>11632</v>
      </c>
      <c r="AJ1095">
        <v>0.18812530285323376</v>
      </c>
      <c r="AK1095">
        <v>0.41387566627711425</v>
      </c>
      <c r="AL1095" s="94">
        <v>3508.3</v>
      </c>
      <c r="AM1095" t="s">
        <v>11648</v>
      </c>
    </row>
    <row r="1096" spans="1:39" x14ac:dyDescent="0.25">
      <c r="A1096" t="s">
        <v>35</v>
      </c>
      <c r="B1096">
        <v>8903</v>
      </c>
      <c r="C1096" t="s">
        <v>1864</v>
      </c>
      <c r="D1096">
        <v>232</v>
      </c>
      <c r="E1096">
        <v>45774</v>
      </c>
      <c r="F1096">
        <v>45960</v>
      </c>
      <c r="G1096" t="s">
        <v>1418</v>
      </c>
      <c r="K1096">
        <v>0</v>
      </c>
      <c r="AE1096" t="s">
        <v>235</v>
      </c>
      <c r="AF1096">
        <v>0</v>
      </c>
      <c r="AG1096">
        <v>0</v>
      </c>
      <c r="AH1096">
        <v>0</v>
      </c>
      <c r="AI1096" t="s">
        <v>11634</v>
      </c>
      <c r="AL1096" s="94">
        <v>23.2</v>
      </c>
      <c r="AM1096" t="s">
        <v>11646</v>
      </c>
    </row>
    <row r="1097" spans="1:39" x14ac:dyDescent="0.25">
      <c r="A1097" t="s">
        <v>35</v>
      </c>
      <c r="B1097">
        <v>8220</v>
      </c>
      <c r="C1097" t="s">
        <v>1865</v>
      </c>
      <c r="D1097">
        <v>3297</v>
      </c>
      <c r="E1097">
        <v>45774</v>
      </c>
      <c r="F1097">
        <v>45960</v>
      </c>
      <c r="G1097" t="s">
        <v>1418</v>
      </c>
      <c r="J1097">
        <v>46070</v>
      </c>
      <c r="K1097">
        <v>0</v>
      </c>
      <c r="N1097" t="s">
        <v>25</v>
      </c>
      <c r="P1097" t="s">
        <v>25</v>
      </c>
      <c r="R1097">
        <v>3000</v>
      </c>
      <c r="S1097">
        <v>3000</v>
      </c>
      <c r="T1097">
        <v>9</v>
      </c>
      <c r="U1097">
        <v>2</v>
      </c>
      <c r="V1097">
        <v>0</v>
      </c>
      <c r="W1097">
        <v>0</v>
      </c>
      <c r="X1097" t="s">
        <v>1866</v>
      </c>
      <c r="Y1097" t="s">
        <v>25</v>
      </c>
      <c r="Z1097" t="s">
        <v>25</v>
      </c>
      <c r="AE1097" t="s">
        <v>235</v>
      </c>
      <c r="AF1097">
        <v>0</v>
      </c>
      <c r="AG1097">
        <v>0</v>
      </c>
      <c r="AH1097">
        <v>11</v>
      </c>
      <c r="AI1097" t="s">
        <v>11632</v>
      </c>
      <c r="AJ1097">
        <v>0.90991810737033663</v>
      </c>
      <c r="AK1097">
        <v>0.90991810737033663</v>
      </c>
      <c r="AL1097" s="94">
        <v>329.7</v>
      </c>
      <c r="AM1097" t="s">
        <v>11646</v>
      </c>
    </row>
    <row r="1098" spans="1:39" x14ac:dyDescent="0.25">
      <c r="A1098" t="s">
        <v>35</v>
      </c>
      <c r="B1098">
        <v>8221</v>
      </c>
      <c r="C1098" t="s">
        <v>1867</v>
      </c>
      <c r="D1098">
        <v>20881</v>
      </c>
      <c r="E1098">
        <v>45774</v>
      </c>
      <c r="G1098" t="s">
        <v>1418</v>
      </c>
      <c r="H1098">
        <v>45798</v>
      </c>
      <c r="I1098" t="s">
        <v>28</v>
      </c>
      <c r="K1098">
        <v>200</v>
      </c>
      <c r="L1098" t="s">
        <v>1684</v>
      </c>
      <c r="M1098">
        <v>100</v>
      </c>
      <c r="N1098" t="s">
        <v>25</v>
      </c>
      <c r="P1098" t="s">
        <v>25</v>
      </c>
      <c r="Q1098">
        <v>0</v>
      </c>
      <c r="R1098">
        <v>8800</v>
      </c>
      <c r="S1098">
        <v>31152.720000000001</v>
      </c>
      <c r="T1098">
        <v>5</v>
      </c>
      <c r="U1098">
        <v>27</v>
      </c>
      <c r="X1098" t="s">
        <v>1868</v>
      </c>
      <c r="Y1098" t="s">
        <v>25</v>
      </c>
      <c r="Z1098" t="s">
        <v>25</v>
      </c>
      <c r="AE1098" t="s">
        <v>235</v>
      </c>
      <c r="AF1098">
        <v>1</v>
      </c>
      <c r="AG1098">
        <v>200</v>
      </c>
      <c r="AH1098">
        <v>13</v>
      </c>
      <c r="AI1098" t="s">
        <v>11632</v>
      </c>
      <c r="AJ1098">
        <v>0.42143575499257696</v>
      </c>
      <c r="AK1098">
        <v>1.4919170537809492</v>
      </c>
      <c r="AL1098" s="94">
        <v>2088.1</v>
      </c>
      <c r="AM1098" t="s">
        <v>11648</v>
      </c>
    </row>
    <row r="1099" spans="1:39" x14ac:dyDescent="0.25">
      <c r="A1099" t="s">
        <v>35</v>
      </c>
      <c r="B1099">
        <v>8222</v>
      </c>
      <c r="C1099" t="s">
        <v>1869</v>
      </c>
      <c r="D1099">
        <v>2617</v>
      </c>
      <c r="E1099">
        <v>45774</v>
      </c>
      <c r="F1099">
        <v>45960</v>
      </c>
      <c r="G1099" t="s">
        <v>1418</v>
      </c>
      <c r="K1099">
        <v>0</v>
      </c>
      <c r="AE1099" t="s">
        <v>235</v>
      </c>
      <c r="AF1099">
        <v>0</v>
      </c>
      <c r="AG1099">
        <v>0</v>
      </c>
      <c r="AH1099">
        <v>0</v>
      </c>
      <c r="AI1099" t="s">
        <v>11634</v>
      </c>
      <c r="AL1099" s="94">
        <v>261.7</v>
      </c>
      <c r="AM1099" t="s">
        <v>11646</v>
      </c>
    </row>
    <row r="1100" spans="1:39" x14ac:dyDescent="0.25">
      <c r="A1100" t="s">
        <v>35</v>
      </c>
      <c r="B1100">
        <v>8223</v>
      </c>
      <c r="C1100" t="s">
        <v>1870</v>
      </c>
      <c r="D1100">
        <v>2586</v>
      </c>
      <c r="E1100">
        <v>45774</v>
      </c>
      <c r="F1100">
        <v>45960</v>
      </c>
      <c r="G1100" t="s">
        <v>1418</v>
      </c>
      <c r="J1100">
        <v>46001</v>
      </c>
      <c r="K1100">
        <v>62</v>
      </c>
      <c r="L1100">
        <v>2024</v>
      </c>
      <c r="M1100">
        <v>75</v>
      </c>
      <c r="N1100" t="s">
        <v>26</v>
      </c>
      <c r="O1100">
        <v>2024</v>
      </c>
      <c r="P1100" t="s">
        <v>25</v>
      </c>
      <c r="R1100">
        <v>3500</v>
      </c>
      <c r="S1100">
        <v>7000</v>
      </c>
      <c r="T1100">
        <v>8</v>
      </c>
      <c r="U1100">
        <v>1</v>
      </c>
      <c r="V1100">
        <v>0</v>
      </c>
      <c r="W1100">
        <v>0</v>
      </c>
      <c r="X1100" t="s">
        <v>1871</v>
      </c>
      <c r="Z1100" t="s">
        <v>26</v>
      </c>
      <c r="AE1100" t="s">
        <v>235</v>
      </c>
      <c r="AF1100">
        <v>0.75</v>
      </c>
      <c r="AG1100">
        <v>46</v>
      </c>
      <c r="AH1100">
        <v>14</v>
      </c>
      <c r="AI1100" t="s">
        <v>11632</v>
      </c>
      <c r="AJ1100">
        <v>1.3534416086620262</v>
      </c>
      <c r="AK1100">
        <v>2.7068832173240525</v>
      </c>
      <c r="AL1100" s="94">
        <v>258.60000000000002</v>
      </c>
      <c r="AM1100" t="s">
        <v>11647</v>
      </c>
    </row>
    <row r="1101" spans="1:39" x14ac:dyDescent="0.25">
      <c r="A1101" t="s">
        <v>35</v>
      </c>
      <c r="B1101">
        <v>8225</v>
      </c>
      <c r="C1101" t="s">
        <v>1872</v>
      </c>
      <c r="D1101">
        <v>140</v>
      </c>
      <c r="E1101">
        <v>45774</v>
      </c>
      <c r="G1101" t="s">
        <v>1418</v>
      </c>
      <c r="H1101">
        <v>45784</v>
      </c>
      <c r="I1101" t="s">
        <v>28</v>
      </c>
      <c r="K1101">
        <v>0</v>
      </c>
      <c r="L1101" t="s">
        <v>488</v>
      </c>
      <c r="M1101">
        <v>0</v>
      </c>
      <c r="N1101" t="s">
        <v>25</v>
      </c>
      <c r="P1101" t="s">
        <v>25</v>
      </c>
      <c r="Q1101">
        <v>0</v>
      </c>
      <c r="R1101">
        <v>0</v>
      </c>
      <c r="S1101">
        <v>0</v>
      </c>
      <c r="T1101">
        <v>1</v>
      </c>
      <c r="U1101">
        <v>0</v>
      </c>
      <c r="V1101">
        <v>0</v>
      </c>
      <c r="W1101">
        <v>0</v>
      </c>
      <c r="X1101" t="s">
        <v>25</v>
      </c>
      <c r="Y1101" t="s">
        <v>25</v>
      </c>
      <c r="Z1101" t="s">
        <v>25</v>
      </c>
      <c r="AE1101" t="s">
        <v>235</v>
      </c>
      <c r="AF1101">
        <v>0</v>
      </c>
      <c r="AG1101">
        <v>0</v>
      </c>
      <c r="AH1101">
        <v>15</v>
      </c>
      <c r="AI1101" t="s">
        <v>11632</v>
      </c>
      <c r="AJ1101">
        <v>0</v>
      </c>
      <c r="AK1101">
        <v>0</v>
      </c>
      <c r="AL1101" s="94">
        <v>14</v>
      </c>
      <c r="AM1101" t="s">
        <v>11646</v>
      </c>
    </row>
    <row r="1102" spans="1:39" x14ac:dyDescent="0.25">
      <c r="A1102" t="s">
        <v>35</v>
      </c>
      <c r="B1102">
        <v>8224</v>
      </c>
      <c r="C1102" t="s">
        <v>1873</v>
      </c>
      <c r="D1102">
        <v>1259</v>
      </c>
      <c r="E1102">
        <v>45774</v>
      </c>
      <c r="G1102" t="s">
        <v>1418</v>
      </c>
      <c r="H1102" t="s">
        <v>1874</v>
      </c>
      <c r="I1102" t="s">
        <v>28</v>
      </c>
      <c r="K1102">
        <v>15</v>
      </c>
      <c r="L1102" t="s">
        <v>1654</v>
      </c>
      <c r="M1102">
        <v>95</v>
      </c>
      <c r="N1102" t="s">
        <v>25</v>
      </c>
      <c r="P1102" t="s">
        <v>26</v>
      </c>
      <c r="Q1102">
        <v>5</v>
      </c>
      <c r="R1102">
        <v>5000</v>
      </c>
      <c r="S1102">
        <v>1500</v>
      </c>
      <c r="T1102">
        <v>2</v>
      </c>
      <c r="U1102">
        <v>1</v>
      </c>
      <c r="V1102">
        <v>0</v>
      </c>
      <c r="W1102">
        <v>0</v>
      </c>
      <c r="X1102" t="s">
        <v>1721</v>
      </c>
      <c r="Y1102" t="s">
        <v>26</v>
      </c>
      <c r="Z1102" t="s">
        <v>26</v>
      </c>
      <c r="AE1102" t="s">
        <v>235</v>
      </c>
      <c r="AF1102">
        <v>0.95</v>
      </c>
      <c r="AG1102">
        <v>14</v>
      </c>
      <c r="AH1102">
        <v>15</v>
      </c>
      <c r="AI1102" t="s">
        <v>11632</v>
      </c>
      <c r="AJ1102">
        <v>3.9714058776806991</v>
      </c>
      <c r="AK1102">
        <v>1.1914217633042097</v>
      </c>
      <c r="AL1102" s="94">
        <v>125.9</v>
      </c>
      <c r="AM1102" t="s">
        <v>11647</v>
      </c>
    </row>
    <row r="1103" spans="1:39" x14ac:dyDescent="0.25">
      <c r="A1103" t="s">
        <v>35</v>
      </c>
      <c r="B1103">
        <v>8226</v>
      </c>
      <c r="C1103" t="s">
        <v>1875</v>
      </c>
      <c r="D1103">
        <v>1275</v>
      </c>
      <c r="E1103">
        <v>45774</v>
      </c>
      <c r="F1103">
        <v>45809</v>
      </c>
      <c r="G1103" t="s">
        <v>1418</v>
      </c>
      <c r="H1103" t="s">
        <v>1876</v>
      </c>
      <c r="I1103" t="s">
        <v>24</v>
      </c>
      <c r="J1103">
        <v>45869</v>
      </c>
      <c r="K1103">
        <v>98</v>
      </c>
      <c r="L1103">
        <v>45734</v>
      </c>
      <c r="M1103">
        <v>100</v>
      </c>
      <c r="N1103" t="s">
        <v>26</v>
      </c>
      <c r="O1103">
        <v>45167</v>
      </c>
      <c r="P1103" t="s">
        <v>25</v>
      </c>
      <c r="Q1103">
        <v>0</v>
      </c>
      <c r="R1103">
        <v>2000</v>
      </c>
      <c r="S1103">
        <v>1200</v>
      </c>
      <c r="T1103">
        <v>1</v>
      </c>
      <c r="U1103">
        <v>17</v>
      </c>
      <c r="V1103">
        <v>0</v>
      </c>
      <c r="W1103">
        <v>4</v>
      </c>
      <c r="X1103" t="s">
        <v>1877</v>
      </c>
      <c r="Y1103" t="s">
        <v>26</v>
      </c>
      <c r="Z1103" t="s">
        <v>26</v>
      </c>
      <c r="AE1103" t="s">
        <v>235</v>
      </c>
      <c r="AF1103">
        <v>1</v>
      </c>
      <c r="AG1103">
        <v>98</v>
      </c>
      <c r="AH1103">
        <v>16</v>
      </c>
      <c r="AI1103" t="s">
        <v>11631</v>
      </c>
      <c r="AJ1103">
        <v>1.5686274509803921</v>
      </c>
      <c r="AK1103">
        <v>0.94117647058823528</v>
      </c>
      <c r="AL1103" s="94">
        <v>127.5</v>
      </c>
      <c r="AM1103" t="s">
        <v>11647</v>
      </c>
    </row>
    <row r="1104" spans="1:39" x14ac:dyDescent="0.25">
      <c r="A1104" t="s">
        <v>35</v>
      </c>
      <c r="B1104">
        <v>8227</v>
      </c>
      <c r="C1104" t="s">
        <v>1878</v>
      </c>
      <c r="D1104">
        <v>3391</v>
      </c>
      <c r="E1104">
        <v>45774</v>
      </c>
      <c r="F1104">
        <v>45960</v>
      </c>
      <c r="G1104" t="s">
        <v>1418</v>
      </c>
      <c r="J1104">
        <v>46079</v>
      </c>
      <c r="K1104">
        <v>0</v>
      </c>
      <c r="N1104" t="s">
        <v>25</v>
      </c>
      <c r="P1104" t="s">
        <v>25</v>
      </c>
      <c r="T1104">
        <v>5</v>
      </c>
      <c r="U1104">
        <v>2</v>
      </c>
      <c r="X1104" t="s">
        <v>1879</v>
      </c>
      <c r="Y1104" t="s">
        <v>25</v>
      </c>
      <c r="Z1104" t="s">
        <v>25</v>
      </c>
      <c r="AE1104" t="s">
        <v>235</v>
      </c>
      <c r="AF1104">
        <v>0</v>
      </c>
      <c r="AG1104">
        <v>0</v>
      </c>
      <c r="AH1104">
        <v>7</v>
      </c>
      <c r="AI1104" t="s">
        <v>11632</v>
      </c>
      <c r="AL1104" s="94">
        <v>339.1</v>
      </c>
      <c r="AM1104" t="s">
        <v>11646</v>
      </c>
    </row>
    <row r="1105" spans="1:39" x14ac:dyDescent="0.25">
      <c r="A1105" t="s">
        <v>35</v>
      </c>
      <c r="B1105">
        <v>8228</v>
      </c>
      <c r="C1105" t="s">
        <v>1880</v>
      </c>
      <c r="D1105">
        <v>360</v>
      </c>
      <c r="E1105">
        <v>45774</v>
      </c>
      <c r="F1105">
        <v>45960</v>
      </c>
      <c r="G1105" t="s">
        <v>1418</v>
      </c>
      <c r="K1105">
        <v>0</v>
      </c>
      <c r="AE1105" t="s">
        <v>235</v>
      </c>
      <c r="AF1105">
        <v>0</v>
      </c>
      <c r="AG1105">
        <v>0</v>
      </c>
      <c r="AH1105">
        <v>0</v>
      </c>
      <c r="AI1105" t="s">
        <v>11634</v>
      </c>
      <c r="AL1105" s="94">
        <v>36</v>
      </c>
      <c r="AM1105" t="s">
        <v>11646</v>
      </c>
    </row>
    <row r="1106" spans="1:39" x14ac:dyDescent="0.25">
      <c r="A1106" t="s">
        <v>35</v>
      </c>
      <c r="B1106">
        <v>8229</v>
      </c>
      <c r="C1106" t="s">
        <v>1881</v>
      </c>
      <c r="D1106">
        <v>637</v>
      </c>
      <c r="E1106">
        <v>45774</v>
      </c>
      <c r="G1106" t="s">
        <v>1418</v>
      </c>
      <c r="H1106">
        <v>45782</v>
      </c>
      <c r="I1106" t="s">
        <v>28</v>
      </c>
      <c r="K1106">
        <v>0</v>
      </c>
      <c r="M1106">
        <v>0</v>
      </c>
      <c r="N1106" t="s">
        <v>25</v>
      </c>
      <c r="P1106" t="s">
        <v>25</v>
      </c>
      <c r="Q1106">
        <v>0</v>
      </c>
      <c r="R1106">
        <v>0</v>
      </c>
      <c r="S1106">
        <v>1577.12</v>
      </c>
      <c r="T1106">
        <v>9</v>
      </c>
      <c r="U1106">
        <v>0</v>
      </c>
      <c r="V1106">
        <v>0</v>
      </c>
      <c r="W1106">
        <v>0</v>
      </c>
      <c r="X1106" t="s">
        <v>25</v>
      </c>
      <c r="Y1106" t="s">
        <v>25</v>
      </c>
      <c r="Z1106" t="s">
        <v>25</v>
      </c>
      <c r="AE1106" t="s">
        <v>235</v>
      </c>
      <c r="AF1106">
        <v>0</v>
      </c>
      <c r="AG1106">
        <v>0</v>
      </c>
      <c r="AH1106">
        <v>14</v>
      </c>
      <c r="AI1106" t="s">
        <v>11632</v>
      </c>
      <c r="AJ1106">
        <v>0</v>
      </c>
      <c r="AK1106">
        <v>2.4758555729984302</v>
      </c>
      <c r="AL1106" s="94">
        <v>63.7</v>
      </c>
      <c r="AM1106" t="s">
        <v>11646</v>
      </c>
    </row>
    <row r="1107" spans="1:39" x14ac:dyDescent="0.25">
      <c r="A1107" t="s">
        <v>35</v>
      </c>
      <c r="B1107">
        <v>8231</v>
      </c>
      <c r="C1107" t="s">
        <v>1882</v>
      </c>
      <c r="D1107">
        <v>32121</v>
      </c>
      <c r="E1107">
        <v>45774</v>
      </c>
      <c r="F1107">
        <v>45960</v>
      </c>
      <c r="G1107" t="s">
        <v>1418</v>
      </c>
      <c r="K1107">
        <v>0</v>
      </c>
      <c r="AE1107" t="s">
        <v>235</v>
      </c>
      <c r="AF1107">
        <v>0</v>
      </c>
      <c r="AG1107">
        <v>0</v>
      </c>
      <c r="AH1107">
        <v>0</v>
      </c>
      <c r="AI1107" t="s">
        <v>11634</v>
      </c>
      <c r="AL1107" s="94">
        <v>3212.1</v>
      </c>
      <c r="AM1107" t="s">
        <v>11646</v>
      </c>
    </row>
    <row r="1108" spans="1:39" x14ac:dyDescent="0.25">
      <c r="A1108" t="s">
        <v>35</v>
      </c>
      <c r="B1108">
        <v>8232</v>
      </c>
      <c r="C1108" t="s">
        <v>1883</v>
      </c>
      <c r="D1108">
        <v>2497</v>
      </c>
      <c r="E1108">
        <v>45774</v>
      </c>
      <c r="G1108" t="s">
        <v>1418</v>
      </c>
      <c r="H1108" t="s">
        <v>1884</v>
      </c>
      <c r="I1108" t="s">
        <v>28</v>
      </c>
      <c r="K1108">
        <v>0</v>
      </c>
      <c r="N1108" t="s">
        <v>25</v>
      </c>
      <c r="P1108" t="s">
        <v>25</v>
      </c>
      <c r="R1108">
        <v>2500</v>
      </c>
      <c r="S1108">
        <v>10420</v>
      </c>
      <c r="T1108">
        <v>4</v>
      </c>
      <c r="U1108">
        <v>12</v>
      </c>
      <c r="V1108">
        <v>0</v>
      </c>
      <c r="W1108">
        <v>1</v>
      </c>
      <c r="X1108" t="s">
        <v>1885</v>
      </c>
      <c r="Y1108" t="s">
        <v>1886</v>
      </c>
      <c r="Z1108" t="s">
        <v>25</v>
      </c>
      <c r="AE1108" t="s">
        <v>235</v>
      </c>
      <c r="AF1108">
        <v>0</v>
      </c>
      <c r="AG1108">
        <v>0</v>
      </c>
      <c r="AH1108">
        <v>12</v>
      </c>
      <c r="AI1108" t="s">
        <v>11632</v>
      </c>
      <c r="AJ1108">
        <v>1.0012014417300761</v>
      </c>
      <c r="AK1108">
        <v>4.1730076091309574</v>
      </c>
      <c r="AL1108" s="94">
        <v>249.7</v>
      </c>
      <c r="AM1108" t="s">
        <v>11646</v>
      </c>
    </row>
    <row r="1109" spans="1:39" x14ac:dyDescent="0.25">
      <c r="A1109" t="s">
        <v>35</v>
      </c>
      <c r="B1109">
        <v>8233</v>
      </c>
      <c r="C1109" t="s">
        <v>1887</v>
      </c>
      <c r="D1109">
        <v>2592</v>
      </c>
      <c r="E1109">
        <v>45774</v>
      </c>
      <c r="F1109">
        <v>45960</v>
      </c>
      <c r="G1109" t="s">
        <v>1418</v>
      </c>
      <c r="K1109">
        <v>0</v>
      </c>
      <c r="AE1109" t="s">
        <v>235</v>
      </c>
      <c r="AF1109">
        <v>0</v>
      </c>
      <c r="AG1109">
        <v>0</v>
      </c>
      <c r="AH1109">
        <v>0</v>
      </c>
      <c r="AI1109" t="s">
        <v>11634</v>
      </c>
      <c r="AL1109" s="94">
        <v>259.2</v>
      </c>
      <c r="AM1109" t="s">
        <v>11646</v>
      </c>
    </row>
    <row r="1110" spans="1:39" x14ac:dyDescent="0.25">
      <c r="A1110" t="s">
        <v>35</v>
      </c>
      <c r="B1110">
        <v>8234</v>
      </c>
      <c r="C1110" t="s">
        <v>1888</v>
      </c>
      <c r="D1110">
        <v>4941</v>
      </c>
      <c r="E1110">
        <v>45774</v>
      </c>
      <c r="F1110">
        <v>45960</v>
      </c>
      <c r="G1110" t="s">
        <v>1418</v>
      </c>
      <c r="J1110">
        <v>46010</v>
      </c>
      <c r="K1110">
        <v>350</v>
      </c>
      <c r="M1110">
        <v>40</v>
      </c>
      <c r="N1110" t="s">
        <v>25</v>
      </c>
      <c r="P1110" t="s">
        <v>26</v>
      </c>
      <c r="Q1110">
        <v>4</v>
      </c>
      <c r="R1110">
        <v>14500</v>
      </c>
      <c r="S1110">
        <v>14500</v>
      </c>
      <c r="T1110">
        <v>14</v>
      </c>
      <c r="U1110">
        <v>105</v>
      </c>
      <c r="V1110">
        <v>1</v>
      </c>
      <c r="W1110">
        <v>44</v>
      </c>
      <c r="X1110" t="s">
        <v>1889</v>
      </c>
      <c r="Y1110" t="s">
        <v>26</v>
      </c>
      <c r="Z1110" t="s">
        <v>25</v>
      </c>
      <c r="AE1110" t="s">
        <v>235</v>
      </c>
      <c r="AF1110">
        <v>0.4</v>
      </c>
      <c r="AG1110">
        <v>140</v>
      </c>
      <c r="AH1110">
        <v>14</v>
      </c>
      <c r="AI1110" t="s">
        <v>11632</v>
      </c>
      <c r="AJ1110">
        <v>2.9346286176887268</v>
      </c>
      <c r="AK1110">
        <v>2.9346286176887268</v>
      </c>
      <c r="AL1110" s="94">
        <v>494.1</v>
      </c>
      <c r="AM1110" t="s">
        <v>11647</v>
      </c>
    </row>
    <row r="1111" spans="1:39" x14ac:dyDescent="0.25">
      <c r="A1111" t="s">
        <v>35</v>
      </c>
      <c r="B1111">
        <v>8189</v>
      </c>
      <c r="C1111" t="s">
        <v>1890</v>
      </c>
      <c r="D1111">
        <v>158</v>
      </c>
      <c r="E1111">
        <v>45774</v>
      </c>
      <c r="F1111">
        <v>45960</v>
      </c>
      <c r="G1111" t="s">
        <v>1418</v>
      </c>
      <c r="H1111" t="s">
        <v>1891</v>
      </c>
      <c r="K1111">
        <v>0</v>
      </c>
      <c r="N1111" t="s">
        <v>25</v>
      </c>
      <c r="P1111" t="s">
        <v>25</v>
      </c>
      <c r="R1111">
        <v>1250</v>
      </c>
      <c r="S1111">
        <v>1250</v>
      </c>
      <c r="T1111">
        <v>2</v>
      </c>
      <c r="U1111">
        <v>0</v>
      </c>
      <c r="V1111">
        <v>0</v>
      </c>
      <c r="W1111">
        <v>0</v>
      </c>
      <c r="X1111" t="s">
        <v>1892</v>
      </c>
      <c r="Y1111" t="s">
        <v>26</v>
      </c>
      <c r="Z1111" t="s">
        <v>25</v>
      </c>
      <c r="AE1111" t="s">
        <v>235</v>
      </c>
      <c r="AF1111">
        <v>0</v>
      </c>
      <c r="AG1111">
        <v>0</v>
      </c>
      <c r="AH1111">
        <v>11</v>
      </c>
      <c r="AI1111" t="s">
        <v>11632</v>
      </c>
      <c r="AJ1111">
        <v>7.9113924050632916</v>
      </c>
      <c r="AK1111">
        <v>7.9113924050632916</v>
      </c>
      <c r="AL1111" s="94">
        <v>15.8</v>
      </c>
      <c r="AM1111" t="s">
        <v>11646</v>
      </c>
    </row>
    <row r="1112" spans="1:39" x14ac:dyDescent="0.25">
      <c r="A1112" t="s">
        <v>35</v>
      </c>
      <c r="B1112">
        <v>8235</v>
      </c>
      <c r="C1112" t="s">
        <v>1893</v>
      </c>
      <c r="D1112">
        <v>5834</v>
      </c>
      <c r="E1112">
        <v>45774</v>
      </c>
      <c r="G1112" t="s">
        <v>1418</v>
      </c>
      <c r="H1112">
        <v>45791</v>
      </c>
      <c r="I1112" t="s">
        <v>28</v>
      </c>
      <c r="K1112">
        <v>170</v>
      </c>
      <c r="L1112" t="s">
        <v>551</v>
      </c>
      <c r="M1112">
        <v>75</v>
      </c>
      <c r="N1112" t="s">
        <v>25</v>
      </c>
      <c r="P1112" t="s">
        <v>25</v>
      </c>
      <c r="Q1112">
        <v>0</v>
      </c>
      <c r="R1112">
        <v>4000</v>
      </c>
      <c r="S1112">
        <v>13500</v>
      </c>
      <c r="T1112">
        <v>7</v>
      </c>
      <c r="U1112">
        <v>10</v>
      </c>
      <c r="V1112">
        <v>1</v>
      </c>
      <c r="W1112">
        <v>0</v>
      </c>
      <c r="X1112" t="s">
        <v>1894</v>
      </c>
      <c r="Y1112" t="s">
        <v>26</v>
      </c>
      <c r="Z1112" t="s">
        <v>26</v>
      </c>
      <c r="AE1112" t="s">
        <v>235</v>
      </c>
      <c r="AF1112">
        <v>0.75</v>
      </c>
      <c r="AG1112">
        <v>128</v>
      </c>
      <c r="AH1112">
        <v>15</v>
      </c>
      <c r="AI1112" t="s">
        <v>11632</v>
      </c>
      <c r="AJ1112">
        <v>0.68563592732259171</v>
      </c>
      <c r="AK1112">
        <v>2.3140212547137469</v>
      </c>
      <c r="AL1112" s="94">
        <v>583.4</v>
      </c>
      <c r="AM1112" t="s">
        <v>11647</v>
      </c>
    </row>
    <row r="1113" spans="1:39" x14ac:dyDescent="0.25">
      <c r="A1113" t="s">
        <v>35</v>
      </c>
      <c r="B1113">
        <v>8236</v>
      </c>
      <c r="C1113" t="s">
        <v>1895</v>
      </c>
      <c r="D1113">
        <v>2504</v>
      </c>
      <c r="E1113">
        <v>45774</v>
      </c>
      <c r="F1113">
        <v>45960</v>
      </c>
      <c r="G1113" t="s">
        <v>1418</v>
      </c>
      <c r="K1113">
        <v>0</v>
      </c>
      <c r="AE1113" t="s">
        <v>235</v>
      </c>
      <c r="AF1113">
        <v>0</v>
      </c>
      <c r="AG1113">
        <v>0</v>
      </c>
      <c r="AH1113">
        <v>0</v>
      </c>
      <c r="AI1113" t="s">
        <v>11634</v>
      </c>
      <c r="AL1113" s="94">
        <v>250.4</v>
      </c>
      <c r="AM1113" t="s">
        <v>11646</v>
      </c>
    </row>
    <row r="1114" spans="1:39" x14ac:dyDescent="0.25">
      <c r="A1114" t="s">
        <v>35</v>
      </c>
      <c r="B1114">
        <v>8237</v>
      </c>
      <c r="C1114" t="s">
        <v>1896</v>
      </c>
      <c r="D1114">
        <v>2127</v>
      </c>
      <c r="E1114">
        <v>45774</v>
      </c>
      <c r="G1114" t="s">
        <v>1418</v>
      </c>
      <c r="H1114">
        <v>45856</v>
      </c>
      <c r="K1114">
        <v>300</v>
      </c>
      <c r="L1114" t="s">
        <v>1419</v>
      </c>
      <c r="M1114">
        <v>43</v>
      </c>
      <c r="N1114" t="s">
        <v>26</v>
      </c>
      <c r="O1114" t="s">
        <v>1419</v>
      </c>
      <c r="P1114" t="s">
        <v>26</v>
      </c>
      <c r="Q1114">
        <v>40</v>
      </c>
      <c r="R1114">
        <v>11671.44</v>
      </c>
      <c r="S1114">
        <v>11671.44</v>
      </c>
      <c r="T1114">
        <v>3</v>
      </c>
      <c r="V1114">
        <v>0</v>
      </c>
      <c r="X1114" t="s">
        <v>25</v>
      </c>
      <c r="Y1114" t="s">
        <v>25</v>
      </c>
      <c r="Z1114" t="s">
        <v>25</v>
      </c>
      <c r="AE1114" t="s">
        <v>235</v>
      </c>
      <c r="AF1114">
        <v>0.43</v>
      </c>
      <c r="AG1114">
        <v>129</v>
      </c>
      <c r="AH1114">
        <v>14</v>
      </c>
      <c r="AI1114" t="s">
        <v>11632</v>
      </c>
      <c r="AJ1114">
        <v>5.4872778561354023</v>
      </c>
      <c r="AK1114">
        <v>5.4872778561354023</v>
      </c>
      <c r="AL1114" s="94">
        <v>212.7</v>
      </c>
      <c r="AM1114" t="s">
        <v>11647</v>
      </c>
    </row>
    <row r="1115" spans="1:39" x14ac:dyDescent="0.25">
      <c r="A1115" t="s">
        <v>35</v>
      </c>
      <c r="B1115">
        <v>8238</v>
      </c>
      <c r="C1115" t="s">
        <v>1897</v>
      </c>
      <c r="D1115">
        <v>20161</v>
      </c>
      <c r="E1115">
        <v>45774</v>
      </c>
      <c r="G1115" t="s">
        <v>1418</v>
      </c>
      <c r="H1115">
        <v>45862</v>
      </c>
      <c r="K1115">
        <v>189</v>
      </c>
      <c r="L1115" t="s">
        <v>1535</v>
      </c>
      <c r="M1115">
        <v>19</v>
      </c>
      <c r="N1115" t="s">
        <v>26</v>
      </c>
      <c r="O1115">
        <v>45771</v>
      </c>
      <c r="P1115" t="s">
        <v>26</v>
      </c>
      <c r="Q1115">
        <v>20</v>
      </c>
      <c r="R1115">
        <v>80439.28</v>
      </c>
      <c r="S1115">
        <v>2000</v>
      </c>
      <c r="T1115">
        <v>16</v>
      </c>
      <c r="U1115">
        <v>0</v>
      </c>
      <c r="V1115">
        <v>0</v>
      </c>
      <c r="W1115">
        <v>0</v>
      </c>
      <c r="X1115" t="s">
        <v>1898</v>
      </c>
      <c r="Y1115" t="s">
        <v>26</v>
      </c>
      <c r="Z1115" t="s">
        <v>26</v>
      </c>
      <c r="AE1115" t="s">
        <v>235</v>
      </c>
      <c r="AF1115">
        <v>0.19</v>
      </c>
      <c r="AG1115">
        <v>36</v>
      </c>
      <c r="AH1115">
        <v>16</v>
      </c>
      <c r="AI1115" t="s">
        <v>11631</v>
      </c>
      <c r="AJ1115">
        <v>3.9898457417786815</v>
      </c>
      <c r="AK1115">
        <v>9.9201428500570413E-2</v>
      </c>
      <c r="AL1115" s="94">
        <v>2016.1</v>
      </c>
      <c r="AM1115" t="s">
        <v>11648</v>
      </c>
    </row>
    <row r="1116" spans="1:39" x14ac:dyDescent="0.25">
      <c r="A1116" t="s">
        <v>35</v>
      </c>
      <c r="B1116">
        <v>8239</v>
      </c>
      <c r="C1116" t="s">
        <v>1899</v>
      </c>
      <c r="D1116">
        <v>669</v>
      </c>
      <c r="E1116">
        <v>45774</v>
      </c>
      <c r="F1116">
        <v>45960</v>
      </c>
      <c r="G1116" t="s">
        <v>1418</v>
      </c>
      <c r="K1116">
        <v>0</v>
      </c>
      <c r="AE1116" t="s">
        <v>235</v>
      </c>
      <c r="AF1116">
        <v>0</v>
      </c>
      <c r="AG1116">
        <v>0</v>
      </c>
      <c r="AH1116">
        <v>0</v>
      </c>
      <c r="AI1116" t="s">
        <v>11634</v>
      </c>
      <c r="AL1116" s="94">
        <v>66.900000000000006</v>
      </c>
      <c r="AM1116" t="s">
        <v>11646</v>
      </c>
    </row>
    <row r="1117" spans="1:39" x14ac:dyDescent="0.25">
      <c r="A1117" t="s">
        <v>35</v>
      </c>
      <c r="B1117">
        <v>8240</v>
      </c>
      <c r="C1117" t="s">
        <v>1900</v>
      </c>
      <c r="D1117">
        <v>12915</v>
      </c>
      <c r="E1117">
        <v>45774</v>
      </c>
      <c r="F1117">
        <v>45960</v>
      </c>
      <c r="G1117" t="s">
        <v>1418</v>
      </c>
      <c r="J1117">
        <v>46006</v>
      </c>
      <c r="K1117">
        <v>165</v>
      </c>
      <c r="L1117" t="s">
        <v>1474</v>
      </c>
      <c r="M1117">
        <v>50</v>
      </c>
      <c r="N1117" t="s">
        <v>25</v>
      </c>
      <c r="P1117" t="s">
        <v>25</v>
      </c>
      <c r="R1117">
        <v>3000</v>
      </c>
      <c r="S1117">
        <v>21170.16</v>
      </c>
      <c r="T1117">
        <v>33</v>
      </c>
      <c r="U1117">
        <v>2</v>
      </c>
      <c r="V1117">
        <v>2</v>
      </c>
      <c r="W1117">
        <v>19</v>
      </c>
      <c r="X1117" t="s">
        <v>1901</v>
      </c>
      <c r="Y1117" t="s">
        <v>26</v>
      </c>
      <c r="Z1117" t="s">
        <v>25</v>
      </c>
      <c r="AE1117" t="s">
        <v>235</v>
      </c>
      <c r="AF1117">
        <v>0.5</v>
      </c>
      <c r="AG1117">
        <v>82</v>
      </c>
      <c r="AH1117">
        <v>14</v>
      </c>
      <c r="AI1117" t="s">
        <v>11632</v>
      </c>
      <c r="AJ1117">
        <v>0.23228803716608595</v>
      </c>
      <c r="AK1117">
        <v>1.6391916376306621</v>
      </c>
      <c r="AL1117" s="94">
        <v>1291.5</v>
      </c>
      <c r="AM1117" t="s">
        <v>11647</v>
      </c>
    </row>
    <row r="1118" spans="1:39" x14ac:dyDescent="0.25">
      <c r="A1118" t="s">
        <v>35</v>
      </c>
      <c r="B1118">
        <v>8241</v>
      </c>
      <c r="C1118" t="s">
        <v>1902</v>
      </c>
      <c r="D1118">
        <v>84</v>
      </c>
      <c r="E1118">
        <v>45774</v>
      </c>
      <c r="G1118" t="s">
        <v>1418</v>
      </c>
      <c r="H1118">
        <v>45789</v>
      </c>
      <c r="I1118" t="s">
        <v>28</v>
      </c>
      <c r="K1118">
        <v>0</v>
      </c>
      <c r="M1118">
        <v>0</v>
      </c>
      <c r="N1118" t="s">
        <v>25</v>
      </c>
      <c r="P1118" t="s">
        <v>25</v>
      </c>
      <c r="R1118">
        <v>0</v>
      </c>
      <c r="S1118">
        <v>0</v>
      </c>
      <c r="T1118">
        <v>0</v>
      </c>
      <c r="U1118">
        <v>0</v>
      </c>
      <c r="V1118">
        <v>0</v>
      </c>
      <c r="W1118">
        <v>0</v>
      </c>
      <c r="X1118" t="s">
        <v>25</v>
      </c>
      <c r="Y1118" t="s">
        <v>25</v>
      </c>
      <c r="Z1118" t="s">
        <v>25</v>
      </c>
      <c r="AE1118" t="s">
        <v>235</v>
      </c>
      <c r="AF1118">
        <v>0</v>
      </c>
      <c r="AG1118">
        <v>0</v>
      </c>
      <c r="AH1118">
        <v>13</v>
      </c>
      <c r="AI1118" t="s">
        <v>11632</v>
      </c>
      <c r="AJ1118">
        <v>0</v>
      </c>
      <c r="AK1118">
        <v>0</v>
      </c>
      <c r="AL1118" s="94">
        <v>8.4</v>
      </c>
      <c r="AM1118" t="s">
        <v>11646</v>
      </c>
    </row>
    <row r="1119" spans="1:39" x14ac:dyDescent="0.25">
      <c r="A1119" t="s">
        <v>35</v>
      </c>
      <c r="B1119">
        <v>8098</v>
      </c>
      <c r="C1119" t="s">
        <v>1903</v>
      </c>
      <c r="D1119">
        <v>3476</v>
      </c>
      <c r="E1119">
        <v>45774</v>
      </c>
      <c r="F1119">
        <v>45809</v>
      </c>
      <c r="G1119" t="s">
        <v>1418</v>
      </c>
      <c r="H1119" t="s">
        <v>1904</v>
      </c>
      <c r="I1119" t="s">
        <v>24</v>
      </c>
      <c r="K1119">
        <v>102</v>
      </c>
      <c r="L1119">
        <v>2024</v>
      </c>
      <c r="M1119">
        <v>65</v>
      </c>
      <c r="N1119" t="s">
        <v>25</v>
      </c>
      <c r="P1119" t="s">
        <v>26</v>
      </c>
      <c r="R1119">
        <v>3000</v>
      </c>
      <c r="S1119">
        <v>10000</v>
      </c>
      <c r="T1119">
        <v>6</v>
      </c>
      <c r="U1119">
        <v>11</v>
      </c>
      <c r="V1119">
        <v>0</v>
      </c>
      <c r="W1119">
        <v>6</v>
      </c>
      <c r="X1119" t="s">
        <v>1905</v>
      </c>
      <c r="Y1119" t="s">
        <v>26</v>
      </c>
      <c r="Z1119" t="s">
        <v>25</v>
      </c>
      <c r="AE1119" t="s">
        <v>235</v>
      </c>
      <c r="AF1119">
        <v>0.65</v>
      </c>
      <c r="AG1119">
        <v>66</v>
      </c>
      <c r="AH1119">
        <v>14</v>
      </c>
      <c r="AI1119" t="s">
        <v>11632</v>
      </c>
      <c r="AJ1119">
        <v>0.86306098964326816</v>
      </c>
      <c r="AK1119">
        <v>2.8768699654775602</v>
      </c>
      <c r="AL1119" s="94">
        <v>347.6</v>
      </c>
      <c r="AM1119" t="s">
        <v>11647</v>
      </c>
    </row>
    <row r="1120" spans="1:39" x14ac:dyDescent="0.25">
      <c r="A1120" t="s">
        <v>35</v>
      </c>
      <c r="B1120">
        <v>8262</v>
      </c>
      <c r="C1120" t="s">
        <v>1906</v>
      </c>
      <c r="D1120">
        <v>10131</v>
      </c>
      <c r="E1120">
        <v>45774</v>
      </c>
      <c r="F1120">
        <v>45960</v>
      </c>
      <c r="G1120" t="s">
        <v>1418</v>
      </c>
      <c r="J1120">
        <v>46097</v>
      </c>
      <c r="K1120">
        <v>75</v>
      </c>
      <c r="L1120">
        <v>46022</v>
      </c>
      <c r="M1120">
        <v>80</v>
      </c>
      <c r="N1120" t="s">
        <v>25</v>
      </c>
      <c r="P1120" t="s">
        <v>26</v>
      </c>
      <c r="Q1120">
        <v>90</v>
      </c>
      <c r="R1120">
        <v>7811.89</v>
      </c>
      <c r="S1120">
        <v>18094.939999999999</v>
      </c>
      <c r="T1120">
        <v>9</v>
      </c>
      <c r="U1120">
        <v>20</v>
      </c>
      <c r="V1120">
        <v>0</v>
      </c>
      <c r="W1120">
        <v>8</v>
      </c>
      <c r="X1120" t="s">
        <v>1907</v>
      </c>
      <c r="Y1120" t="s">
        <v>26</v>
      </c>
      <c r="Z1120" t="s">
        <v>26</v>
      </c>
      <c r="AE1120" t="s">
        <v>235</v>
      </c>
      <c r="AF1120">
        <v>0.8</v>
      </c>
      <c r="AG1120">
        <v>60</v>
      </c>
      <c r="AH1120">
        <v>15</v>
      </c>
      <c r="AI1120" t="s">
        <v>11632</v>
      </c>
      <c r="AJ1120">
        <v>0.77108775046885802</v>
      </c>
      <c r="AK1120">
        <v>1.786096140558681</v>
      </c>
      <c r="AL1120" s="94">
        <v>1013.1</v>
      </c>
      <c r="AM1120" t="s">
        <v>11648</v>
      </c>
    </row>
    <row r="1121" spans="1:39" x14ac:dyDescent="0.25">
      <c r="A1121" t="s">
        <v>35</v>
      </c>
      <c r="B1121">
        <v>8264</v>
      </c>
      <c r="C1121" t="s">
        <v>1908</v>
      </c>
      <c r="D1121">
        <v>6712</v>
      </c>
      <c r="E1121">
        <v>45774</v>
      </c>
      <c r="F1121">
        <v>45963</v>
      </c>
      <c r="G1121" t="s">
        <v>1418</v>
      </c>
      <c r="J1121">
        <v>46084</v>
      </c>
      <c r="K1121">
        <v>228</v>
      </c>
      <c r="L1121">
        <v>2025</v>
      </c>
      <c r="M1121">
        <v>70.62</v>
      </c>
      <c r="N1121" t="s">
        <v>25</v>
      </c>
      <c r="P1121" t="s">
        <v>25</v>
      </c>
      <c r="R1121">
        <v>10000</v>
      </c>
      <c r="S1121">
        <v>12100</v>
      </c>
      <c r="T1121">
        <v>12</v>
      </c>
      <c r="U1121">
        <v>17</v>
      </c>
      <c r="V1121">
        <v>0</v>
      </c>
      <c r="W1121">
        <v>2</v>
      </c>
      <c r="X1121" t="s">
        <v>1909</v>
      </c>
      <c r="Y1121" t="s">
        <v>26</v>
      </c>
      <c r="Z1121" t="s">
        <v>478</v>
      </c>
      <c r="AE1121" t="s">
        <v>235</v>
      </c>
      <c r="AF1121">
        <v>0.70620000000000005</v>
      </c>
      <c r="AG1121">
        <v>161</v>
      </c>
      <c r="AH1121">
        <v>14</v>
      </c>
      <c r="AI1121" t="s">
        <v>11632</v>
      </c>
      <c r="AJ1121">
        <v>1.4898688915375446</v>
      </c>
      <c r="AK1121">
        <v>1.8027413587604291</v>
      </c>
      <c r="AL1121" s="94">
        <v>671.2</v>
      </c>
      <c r="AM1121" t="s">
        <v>11647</v>
      </c>
    </row>
    <row r="1122" spans="1:39" x14ac:dyDescent="0.25">
      <c r="A1122" t="s">
        <v>35</v>
      </c>
      <c r="B1122">
        <v>8265</v>
      </c>
      <c r="C1122" t="s">
        <v>1910</v>
      </c>
      <c r="D1122">
        <v>2092</v>
      </c>
      <c r="E1122">
        <v>45774</v>
      </c>
      <c r="F1122">
        <v>45809</v>
      </c>
      <c r="G1122" t="s">
        <v>1418</v>
      </c>
      <c r="H1122" t="s">
        <v>1911</v>
      </c>
      <c r="I1122" t="s">
        <v>24</v>
      </c>
      <c r="K1122">
        <v>100</v>
      </c>
      <c r="L1122" t="s">
        <v>757</v>
      </c>
      <c r="M1122">
        <v>60</v>
      </c>
      <c r="N1122" t="s">
        <v>26</v>
      </c>
      <c r="O1122">
        <v>45805</v>
      </c>
      <c r="P1122" t="s">
        <v>25</v>
      </c>
      <c r="Q1122">
        <v>0</v>
      </c>
      <c r="S1122">
        <v>0</v>
      </c>
      <c r="T1122">
        <v>0</v>
      </c>
      <c r="U1122">
        <v>8</v>
      </c>
      <c r="V1122">
        <v>0</v>
      </c>
      <c r="W1122">
        <v>4</v>
      </c>
      <c r="X1122" t="s">
        <v>25</v>
      </c>
      <c r="Y1122" t="s">
        <v>25</v>
      </c>
      <c r="Z1122" t="s">
        <v>25</v>
      </c>
      <c r="AE1122" t="s">
        <v>235</v>
      </c>
      <c r="AF1122">
        <v>0.6</v>
      </c>
      <c r="AG1122">
        <v>60</v>
      </c>
      <c r="AH1122">
        <v>15</v>
      </c>
      <c r="AI1122" t="s">
        <v>11632</v>
      </c>
      <c r="AK1122">
        <v>0</v>
      </c>
      <c r="AL1122" s="94">
        <v>209.2</v>
      </c>
      <c r="AM1122" t="s">
        <v>11647</v>
      </c>
    </row>
    <row r="1123" spans="1:39" x14ac:dyDescent="0.25">
      <c r="A1123" t="s">
        <v>35</v>
      </c>
      <c r="B1123">
        <v>8263</v>
      </c>
      <c r="C1123" t="s">
        <v>1912</v>
      </c>
      <c r="D1123">
        <v>28568</v>
      </c>
      <c r="E1123">
        <v>45774</v>
      </c>
      <c r="G1123" t="s">
        <v>1418</v>
      </c>
      <c r="H1123">
        <v>45910</v>
      </c>
      <c r="K1123">
        <v>0</v>
      </c>
      <c r="N1123" t="s">
        <v>25</v>
      </c>
      <c r="P1123" t="s">
        <v>25</v>
      </c>
      <c r="R1123">
        <v>18702.95</v>
      </c>
      <c r="S1123">
        <v>133003.20000000001</v>
      </c>
      <c r="T1123">
        <v>24</v>
      </c>
      <c r="U1123">
        <v>99</v>
      </c>
      <c r="V1123">
        <v>1</v>
      </c>
      <c r="W1123">
        <v>3</v>
      </c>
      <c r="X1123" t="s">
        <v>1913</v>
      </c>
      <c r="Y1123" t="s">
        <v>26</v>
      </c>
      <c r="Z1123" t="s">
        <v>25</v>
      </c>
      <c r="AE1123" t="s">
        <v>235</v>
      </c>
      <c r="AF1123">
        <v>0</v>
      </c>
      <c r="AG1123">
        <v>0</v>
      </c>
      <c r="AH1123">
        <v>11</v>
      </c>
      <c r="AI1123" t="s">
        <v>11632</v>
      </c>
      <c r="AJ1123">
        <v>0.65468181181741814</v>
      </c>
      <c r="AK1123">
        <v>4.6556706804816583</v>
      </c>
      <c r="AL1123" s="94">
        <v>2856.8</v>
      </c>
      <c r="AM1123" t="s">
        <v>11646</v>
      </c>
    </row>
    <row r="1124" spans="1:39" x14ac:dyDescent="0.25">
      <c r="A1124" t="s">
        <v>35</v>
      </c>
      <c r="B1124">
        <v>8243</v>
      </c>
      <c r="C1124" t="s">
        <v>1914</v>
      </c>
      <c r="D1124">
        <v>192</v>
      </c>
      <c r="E1124">
        <v>45774</v>
      </c>
      <c r="G1124" t="s">
        <v>1418</v>
      </c>
      <c r="H1124">
        <v>45776</v>
      </c>
      <c r="I1124" t="s">
        <v>28</v>
      </c>
      <c r="K1124">
        <v>0</v>
      </c>
      <c r="M1124">
        <v>0</v>
      </c>
      <c r="N1124" t="s">
        <v>25</v>
      </c>
      <c r="P1124" t="s">
        <v>25</v>
      </c>
      <c r="Q1124">
        <v>0</v>
      </c>
      <c r="R1124">
        <v>0</v>
      </c>
      <c r="S1124">
        <v>0</v>
      </c>
      <c r="T1124">
        <v>1</v>
      </c>
      <c r="U1124">
        <v>0</v>
      </c>
      <c r="V1124">
        <v>0</v>
      </c>
      <c r="W1124">
        <v>0</v>
      </c>
      <c r="X1124" t="s">
        <v>25</v>
      </c>
      <c r="Y1124" t="s">
        <v>25</v>
      </c>
      <c r="Z1124" t="s">
        <v>25</v>
      </c>
      <c r="AE1124" t="s">
        <v>235</v>
      </c>
      <c r="AF1124">
        <v>0</v>
      </c>
      <c r="AG1124">
        <v>0</v>
      </c>
      <c r="AH1124">
        <v>14</v>
      </c>
      <c r="AI1124" t="s">
        <v>11632</v>
      </c>
      <c r="AJ1124">
        <v>0</v>
      </c>
      <c r="AK1124">
        <v>0</v>
      </c>
      <c r="AL1124" s="94">
        <v>19.2</v>
      </c>
      <c r="AM1124" t="s">
        <v>11646</v>
      </c>
    </row>
    <row r="1125" spans="1:39" x14ac:dyDescent="0.25">
      <c r="A1125" t="s">
        <v>35</v>
      </c>
      <c r="B1125">
        <v>8244</v>
      </c>
      <c r="C1125" t="s">
        <v>1915</v>
      </c>
      <c r="D1125">
        <v>8335</v>
      </c>
      <c r="E1125">
        <v>45774</v>
      </c>
      <c r="F1125">
        <v>45963</v>
      </c>
      <c r="G1125" t="s">
        <v>1418</v>
      </c>
      <c r="J1125">
        <v>46057</v>
      </c>
      <c r="K1125">
        <v>467</v>
      </c>
      <c r="L1125">
        <v>2015</v>
      </c>
      <c r="M1125">
        <v>79</v>
      </c>
      <c r="N1125" t="s">
        <v>26</v>
      </c>
      <c r="O1125" t="s">
        <v>1916</v>
      </c>
      <c r="P1125" t="s">
        <v>26</v>
      </c>
      <c r="Q1125">
        <v>21</v>
      </c>
      <c r="R1125">
        <v>14000</v>
      </c>
      <c r="S1125">
        <v>22000</v>
      </c>
      <c r="T1125">
        <v>12</v>
      </c>
      <c r="U1125">
        <v>8</v>
      </c>
      <c r="V1125">
        <v>0</v>
      </c>
      <c r="W1125">
        <v>3</v>
      </c>
      <c r="X1125" t="s">
        <v>1917</v>
      </c>
      <c r="Y1125" t="s">
        <v>26</v>
      </c>
      <c r="Z1125" t="s">
        <v>26</v>
      </c>
      <c r="AE1125" t="s">
        <v>235</v>
      </c>
      <c r="AF1125">
        <v>0.79</v>
      </c>
      <c r="AG1125">
        <v>369</v>
      </c>
      <c r="AH1125">
        <v>16</v>
      </c>
      <c r="AI1125" t="s">
        <v>11631</v>
      </c>
      <c r="AJ1125">
        <v>1.6796640671865626</v>
      </c>
      <c r="AK1125">
        <v>2.6394721055788843</v>
      </c>
      <c r="AL1125" s="94">
        <v>833.5</v>
      </c>
      <c r="AM1125" t="s">
        <v>11647</v>
      </c>
    </row>
    <row r="1126" spans="1:39" x14ac:dyDescent="0.25">
      <c r="A1126" t="s">
        <v>35</v>
      </c>
      <c r="B1126">
        <v>8245</v>
      </c>
      <c r="C1126" t="s">
        <v>1918</v>
      </c>
      <c r="D1126">
        <v>121203</v>
      </c>
      <c r="E1126">
        <v>45774</v>
      </c>
      <c r="G1126" t="s">
        <v>1418</v>
      </c>
      <c r="H1126" t="s">
        <v>1919</v>
      </c>
      <c r="K1126">
        <v>0</v>
      </c>
      <c r="AE1126" t="s">
        <v>235</v>
      </c>
      <c r="AF1126">
        <v>0</v>
      </c>
      <c r="AG1126">
        <v>0</v>
      </c>
      <c r="AH1126">
        <v>0</v>
      </c>
      <c r="AI1126" t="s">
        <v>11634</v>
      </c>
      <c r="AL1126" s="94">
        <v>12120.3</v>
      </c>
      <c r="AM1126" t="s">
        <v>11646</v>
      </c>
    </row>
    <row r="1127" spans="1:39" x14ac:dyDescent="0.25">
      <c r="A1127" t="s">
        <v>35</v>
      </c>
      <c r="B1127">
        <v>8246</v>
      </c>
      <c r="C1127" t="s">
        <v>1920</v>
      </c>
      <c r="D1127">
        <v>2308</v>
      </c>
      <c r="E1127">
        <v>45774</v>
      </c>
      <c r="G1127" t="s">
        <v>1418</v>
      </c>
      <c r="H1127">
        <v>45786</v>
      </c>
      <c r="I1127" t="s">
        <v>28</v>
      </c>
      <c r="K1127">
        <v>115</v>
      </c>
      <c r="L1127" t="s">
        <v>1419</v>
      </c>
      <c r="M1127">
        <v>75</v>
      </c>
      <c r="N1127" t="s">
        <v>25</v>
      </c>
      <c r="P1127" t="s">
        <v>25</v>
      </c>
      <c r="Q1127">
        <v>0</v>
      </c>
      <c r="R1127">
        <v>4000</v>
      </c>
      <c r="S1127">
        <v>4000</v>
      </c>
      <c r="T1127">
        <v>2</v>
      </c>
      <c r="U1127">
        <v>5</v>
      </c>
      <c r="V1127">
        <v>0</v>
      </c>
      <c r="W1127">
        <v>0</v>
      </c>
      <c r="X1127" t="s">
        <v>1921</v>
      </c>
      <c r="Y1127" t="s">
        <v>26</v>
      </c>
      <c r="Z1127" t="s">
        <v>26</v>
      </c>
      <c r="AE1127" t="s">
        <v>235</v>
      </c>
      <c r="AF1127">
        <v>0.75</v>
      </c>
      <c r="AG1127">
        <v>86</v>
      </c>
      <c r="AH1127">
        <v>15</v>
      </c>
      <c r="AI1127" t="s">
        <v>11632</v>
      </c>
      <c r="AJ1127">
        <v>1.733102253032929</v>
      </c>
      <c r="AK1127">
        <v>1.733102253032929</v>
      </c>
      <c r="AL1127" s="94">
        <v>230.8</v>
      </c>
      <c r="AM1127" t="s">
        <v>11647</v>
      </c>
    </row>
    <row r="1128" spans="1:39" x14ac:dyDescent="0.25">
      <c r="A1128" t="s">
        <v>35</v>
      </c>
      <c r="B1128">
        <v>8247</v>
      </c>
      <c r="C1128" t="s">
        <v>1922</v>
      </c>
      <c r="D1128">
        <v>1487</v>
      </c>
      <c r="E1128">
        <v>45774</v>
      </c>
      <c r="F1128" t="s">
        <v>1923</v>
      </c>
      <c r="G1128" t="s">
        <v>1418</v>
      </c>
      <c r="H1128" t="s">
        <v>1924</v>
      </c>
      <c r="I1128" t="s">
        <v>24</v>
      </c>
      <c r="J1128">
        <v>45960</v>
      </c>
      <c r="K1128">
        <v>0</v>
      </c>
      <c r="M1128">
        <v>0</v>
      </c>
      <c r="N1128" t="s">
        <v>25</v>
      </c>
      <c r="P1128" t="s">
        <v>488</v>
      </c>
      <c r="R1128">
        <v>1077.1199999999999</v>
      </c>
      <c r="T1128">
        <v>0</v>
      </c>
      <c r="U1128">
        <v>0</v>
      </c>
      <c r="V1128">
        <v>0</v>
      </c>
      <c r="W1128">
        <v>0</v>
      </c>
      <c r="X1128" t="s">
        <v>25</v>
      </c>
      <c r="Y1128" t="s">
        <v>25</v>
      </c>
      <c r="Z1128" t="s">
        <v>25</v>
      </c>
      <c r="AE1128" t="s">
        <v>235</v>
      </c>
      <c r="AF1128">
        <v>0</v>
      </c>
      <c r="AG1128">
        <v>0</v>
      </c>
      <c r="AH1128">
        <v>11</v>
      </c>
      <c r="AI1128" t="s">
        <v>11632</v>
      </c>
      <c r="AJ1128">
        <v>0.72435776731674506</v>
      </c>
      <c r="AL1128" s="94">
        <v>148.69999999999999</v>
      </c>
      <c r="AM1128" t="s">
        <v>11646</v>
      </c>
    </row>
    <row r="1129" spans="1:39" x14ac:dyDescent="0.25">
      <c r="A1129" t="s">
        <v>35</v>
      </c>
      <c r="B1129">
        <v>8248</v>
      </c>
      <c r="C1129" t="s">
        <v>1925</v>
      </c>
      <c r="D1129">
        <v>7911</v>
      </c>
      <c r="E1129">
        <v>45774</v>
      </c>
      <c r="G1129" t="s">
        <v>1418</v>
      </c>
      <c r="H1129">
        <v>45783</v>
      </c>
      <c r="I1129" t="s">
        <v>28</v>
      </c>
      <c r="K1129">
        <v>330</v>
      </c>
      <c r="L1129">
        <v>45755</v>
      </c>
      <c r="M1129">
        <v>80</v>
      </c>
      <c r="N1129" t="s">
        <v>26</v>
      </c>
      <c r="O1129">
        <v>45121</v>
      </c>
      <c r="P1129" t="s">
        <v>26</v>
      </c>
      <c r="Q1129">
        <v>0.3</v>
      </c>
      <c r="R1129">
        <v>7000</v>
      </c>
      <c r="S1129">
        <v>20691</v>
      </c>
      <c r="T1129">
        <v>56</v>
      </c>
      <c r="U1129">
        <v>156</v>
      </c>
      <c r="V1129">
        <v>0</v>
      </c>
      <c r="W1129">
        <v>47</v>
      </c>
      <c r="X1129" t="s">
        <v>1926</v>
      </c>
      <c r="Y1129" t="s">
        <v>26</v>
      </c>
      <c r="Z1129" t="s">
        <v>26</v>
      </c>
      <c r="AE1129" t="s">
        <v>235</v>
      </c>
      <c r="AF1129">
        <v>0.8</v>
      </c>
      <c r="AG1129">
        <v>264</v>
      </c>
      <c r="AH1129">
        <v>16</v>
      </c>
      <c r="AI1129" t="s">
        <v>11631</v>
      </c>
      <c r="AJ1129">
        <v>0.88484388825685756</v>
      </c>
      <c r="AK1129">
        <v>2.6154721274175201</v>
      </c>
      <c r="AL1129" s="94">
        <v>791.1</v>
      </c>
      <c r="AM1129" t="s">
        <v>11647</v>
      </c>
    </row>
    <row r="1130" spans="1:39" x14ac:dyDescent="0.25">
      <c r="A1130" t="s">
        <v>35</v>
      </c>
      <c r="B1130">
        <v>8249</v>
      </c>
      <c r="C1130" t="s">
        <v>1927</v>
      </c>
      <c r="D1130">
        <v>360</v>
      </c>
      <c r="E1130">
        <v>45774</v>
      </c>
      <c r="F1130">
        <v>45961</v>
      </c>
      <c r="G1130" t="s">
        <v>1418</v>
      </c>
      <c r="K1130">
        <v>0</v>
      </c>
      <c r="AE1130" t="s">
        <v>235</v>
      </c>
      <c r="AF1130">
        <v>0</v>
      </c>
      <c r="AG1130">
        <v>0</v>
      </c>
      <c r="AH1130">
        <v>0</v>
      </c>
      <c r="AI1130" t="s">
        <v>11634</v>
      </c>
      <c r="AL1130" s="94">
        <v>36</v>
      </c>
      <c r="AM1130" t="s">
        <v>11646</v>
      </c>
    </row>
    <row r="1131" spans="1:39" x14ac:dyDescent="0.25">
      <c r="A1131" t="s">
        <v>35</v>
      </c>
      <c r="B1131">
        <v>8250</v>
      </c>
      <c r="C1131" t="s">
        <v>1928</v>
      </c>
      <c r="D1131">
        <v>10549</v>
      </c>
      <c r="E1131">
        <v>45774</v>
      </c>
      <c r="F1131">
        <v>45961</v>
      </c>
      <c r="G1131" t="s">
        <v>1418</v>
      </c>
      <c r="K1131">
        <v>0</v>
      </c>
      <c r="AE1131" t="s">
        <v>235</v>
      </c>
      <c r="AF1131">
        <v>0</v>
      </c>
      <c r="AG1131">
        <v>0</v>
      </c>
      <c r="AH1131">
        <v>0</v>
      </c>
      <c r="AI1131" t="s">
        <v>11634</v>
      </c>
      <c r="AL1131" s="94">
        <v>1054.9000000000001</v>
      </c>
      <c r="AM1131" t="s">
        <v>11646</v>
      </c>
    </row>
    <row r="1132" spans="1:39" x14ac:dyDescent="0.25">
      <c r="A1132" t="s">
        <v>35</v>
      </c>
      <c r="B1132">
        <v>8251</v>
      </c>
      <c r="C1132" t="s">
        <v>1929</v>
      </c>
      <c r="D1132">
        <v>7736</v>
      </c>
      <c r="E1132">
        <v>45774</v>
      </c>
      <c r="F1132">
        <v>45961</v>
      </c>
      <c r="G1132" t="s">
        <v>1418</v>
      </c>
      <c r="K1132">
        <v>0</v>
      </c>
      <c r="AE1132" t="s">
        <v>235</v>
      </c>
      <c r="AF1132">
        <v>0</v>
      </c>
      <c r="AG1132">
        <v>0</v>
      </c>
      <c r="AH1132">
        <v>0</v>
      </c>
      <c r="AI1132" t="s">
        <v>11634</v>
      </c>
      <c r="AL1132" s="94">
        <v>773.6</v>
      </c>
      <c r="AM1132" t="s">
        <v>11646</v>
      </c>
    </row>
    <row r="1133" spans="1:39" x14ac:dyDescent="0.25">
      <c r="A1133" t="s">
        <v>35</v>
      </c>
      <c r="B1133">
        <v>8253</v>
      </c>
      <c r="C1133" t="s">
        <v>1930</v>
      </c>
      <c r="D1133">
        <v>164</v>
      </c>
      <c r="E1133">
        <v>45774</v>
      </c>
      <c r="G1133" t="s">
        <v>1418</v>
      </c>
      <c r="H1133">
        <v>45784</v>
      </c>
      <c r="I1133" t="s">
        <v>28</v>
      </c>
      <c r="K1133">
        <v>20</v>
      </c>
      <c r="L1133" t="s">
        <v>280</v>
      </c>
      <c r="M1133">
        <v>100</v>
      </c>
      <c r="N1133" t="s">
        <v>25</v>
      </c>
      <c r="P1133" t="s">
        <v>25</v>
      </c>
      <c r="Q1133">
        <v>0</v>
      </c>
      <c r="R1133">
        <v>0</v>
      </c>
      <c r="S1133">
        <v>3832.07</v>
      </c>
      <c r="T1133">
        <v>0</v>
      </c>
      <c r="U1133">
        <v>0</v>
      </c>
      <c r="V1133">
        <v>0</v>
      </c>
      <c r="W1133">
        <v>0</v>
      </c>
      <c r="X1133" t="s">
        <v>1931</v>
      </c>
      <c r="Y1133" t="s">
        <v>26</v>
      </c>
      <c r="Z1133" t="s">
        <v>26</v>
      </c>
      <c r="AE1133" t="s">
        <v>235</v>
      </c>
      <c r="AF1133">
        <v>1</v>
      </c>
      <c r="AG1133">
        <v>20</v>
      </c>
      <c r="AH1133">
        <v>15</v>
      </c>
      <c r="AI1133" t="s">
        <v>11632</v>
      </c>
      <c r="AJ1133">
        <v>0</v>
      </c>
      <c r="AK1133">
        <v>23.366280487804879</v>
      </c>
      <c r="AL1133" s="94">
        <v>16.399999999999999</v>
      </c>
      <c r="AM1133" t="s">
        <v>11647</v>
      </c>
    </row>
    <row r="1134" spans="1:39" x14ac:dyDescent="0.25">
      <c r="A1134" t="s">
        <v>35</v>
      </c>
      <c r="B1134">
        <v>8256</v>
      </c>
      <c r="C1134" t="s">
        <v>1932</v>
      </c>
      <c r="D1134">
        <v>873</v>
      </c>
      <c r="E1134">
        <v>45774</v>
      </c>
      <c r="F1134">
        <v>45961</v>
      </c>
      <c r="G1134" t="s">
        <v>1418</v>
      </c>
      <c r="H1134" t="s">
        <v>1933</v>
      </c>
      <c r="J1134" t="s">
        <v>1934</v>
      </c>
      <c r="K1134">
        <v>43</v>
      </c>
      <c r="L1134" t="s">
        <v>1419</v>
      </c>
      <c r="M1134">
        <v>32.5</v>
      </c>
      <c r="N1134" t="s">
        <v>26</v>
      </c>
      <c r="O1134">
        <v>45805</v>
      </c>
      <c r="P1134" t="s">
        <v>25</v>
      </c>
      <c r="R1134">
        <v>1000</v>
      </c>
      <c r="S1134">
        <v>1000</v>
      </c>
      <c r="T1134">
        <v>1</v>
      </c>
      <c r="U1134">
        <v>0</v>
      </c>
      <c r="V1134">
        <v>1</v>
      </c>
      <c r="X1134" t="s">
        <v>1935</v>
      </c>
      <c r="Y1134" t="s">
        <v>25</v>
      </c>
      <c r="Z1134" t="s">
        <v>25</v>
      </c>
      <c r="AE1134" t="s">
        <v>235</v>
      </c>
      <c r="AF1134">
        <v>0.32500000000000001</v>
      </c>
      <c r="AG1134">
        <v>14</v>
      </c>
      <c r="AH1134">
        <v>14</v>
      </c>
      <c r="AI1134" t="s">
        <v>11632</v>
      </c>
      <c r="AJ1134">
        <v>1.1454753722794959</v>
      </c>
      <c r="AK1134">
        <v>1.1454753722794959</v>
      </c>
      <c r="AL1134" s="94">
        <v>87.3</v>
      </c>
      <c r="AM1134" t="s">
        <v>11647</v>
      </c>
    </row>
    <row r="1135" spans="1:39" x14ac:dyDescent="0.25">
      <c r="A1135" t="s">
        <v>35</v>
      </c>
      <c r="B1135">
        <v>8255</v>
      </c>
      <c r="C1135" t="s">
        <v>1936</v>
      </c>
      <c r="D1135">
        <v>175</v>
      </c>
      <c r="E1135">
        <v>45774</v>
      </c>
      <c r="F1135">
        <v>45961</v>
      </c>
      <c r="G1135" t="s">
        <v>1418</v>
      </c>
      <c r="H1135" t="s">
        <v>1937</v>
      </c>
      <c r="J1135">
        <v>45988</v>
      </c>
      <c r="K1135">
        <v>0</v>
      </c>
      <c r="N1135" t="s">
        <v>25</v>
      </c>
      <c r="R1135">
        <v>500</v>
      </c>
      <c r="S1135">
        <v>500</v>
      </c>
      <c r="X1135" t="s">
        <v>1938</v>
      </c>
      <c r="Y1135" t="s">
        <v>26</v>
      </c>
      <c r="Z1135" t="s">
        <v>26</v>
      </c>
      <c r="AE1135" t="s">
        <v>235</v>
      </c>
      <c r="AF1135">
        <v>0</v>
      </c>
      <c r="AG1135">
        <v>0</v>
      </c>
      <c r="AH1135">
        <v>6</v>
      </c>
      <c r="AI1135" t="s">
        <v>11632</v>
      </c>
      <c r="AJ1135">
        <v>2.8571428571428572</v>
      </c>
      <c r="AK1135">
        <v>2.8571428571428572</v>
      </c>
      <c r="AL1135" s="94">
        <v>17.5</v>
      </c>
      <c r="AM1135" t="s">
        <v>11646</v>
      </c>
    </row>
    <row r="1136" spans="1:39" x14ac:dyDescent="0.25">
      <c r="A1136" t="s">
        <v>35</v>
      </c>
      <c r="B1136">
        <v>8257</v>
      </c>
      <c r="C1136" t="s">
        <v>1939</v>
      </c>
      <c r="D1136">
        <v>137</v>
      </c>
      <c r="E1136">
        <v>45774</v>
      </c>
      <c r="G1136" t="s">
        <v>1418</v>
      </c>
      <c r="H1136">
        <v>45793</v>
      </c>
      <c r="I1136" t="s">
        <v>28</v>
      </c>
      <c r="K1136">
        <v>0</v>
      </c>
      <c r="M1136">
        <v>0</v>
      </c>
      <c r="N1136" t="s">
        <v>25</v>
      </c>
      <c r="P1136" t="s">
        <v>25</v>
      </c>
      <c r="Q1136">
        <v>0</v>
      </c>
      <c r="R1136">
        <v>325</v>
      </c>
      <c r="S1136">
        <v>325</v>
      </c>
      <c r="T1136">
        <v>0</v>
      </c>
      <c r="U1136">
        <v>0</v>
      </c>
      <c r="V1136">
        <v>0</v>
      </c>
      <c r="W1136">
        <v>0</v>
      </c>
      <c r="X1136" t="s">
        <v>1940</v>
      </c>
      <c r="Y1136" t="s">
        <v>25</v>
      </c>
      <c r="Z1136" t="s">
        <v>25</v>
      </c>
      <c r="AE1136" t="s">
        <v>235</v>
      </c>
      <c r="AF1136">
        <v>0</v>
      </c>
      <c r="AG1136">
        <v>0</v>
      </c>
      <c r="AH1136">
        <v>13</v>
      </c>
      <c r="AI1136" t="s">
        <v>11632</v>
      </c>
      <c r="AJ1136">
        <v>2.3722627737226278</v>
      </c>
      <c r="AK1136">
        <v>2.3722627737226278</v>
      </c>
      <c r="AL1136" s="94">
        <v>13.7</v>
      </c>
      <c r="AM1136" t="s">
        <v>11646</v>
      </c>
    </row>
    <row r="1137" spans="1:39" x14ac:dyDescent="0.25">
      <c r="A1137" t="s">
        <v>35</v>
      </c>
      <c r="B1137">
        <v>8259</v>
      </c>
      <c r="C1137" t="s">
        <v>1941</v>
      </c>
      <c r="D1137">
        <v>10008</v>
      </c>
      <c r="E1137">
        <v>45774</v>
      </c>
      <c r="F1137">
        <v>45961</v>
      </c>
      <c r="G1137" t="s">
        <v>1418</v>
      </c>
      <c r="J1137">
        <v>45981</v>
      </c>
      <c r="K1137">
        <v>0</v>
      </c>
      <c r="N1137" t="s">
        <v>25</v>
      </c>
      <c r="P1137" t="s">
        <v>25</v>
      </c>
      <c r="R1137">
        <v>6500</v>
      </c>
      <c r="S1137">
        <v>19000</v>
      </c>
      <c r="T1137">
        <v>39</v>
      </c>
      <c r="U1137">
        <v>77</v>
      </c>
      <c r="V1137">
        <v>1</v>
      </c>
      <c r="W1137">
        <v>17</v>
      </c>
      <c r="X1137" t="s">
        <v>1942</v>
      </c>
      <c r="Y1137" t="s">
        <v>26</v>
      </c>
      <c r="Z1137" t="s">
        <v>26</v>
      </c>
      <c r="AE1137" t="s">
        <v>235</v>
      </c>
      <c r="AF1137">
        <v>0</v>
      </c>
      <c r="AG1137">
        <v>0</v>
      </c>
      <c r="AH1137">
        <v>11</v>
      </c>
      <c r="AI1137" t="s">
        <v>11632</v>
      </c>
      <c r="AJ1137">
        <v>0.64948041566746606</v>
      </c>
      <c r="AK1137">
        <v>1.8984812150279775</v>
      </c>
      <c r="AL1137" s="94">
        <v>1000.8</v>
      </c>
      <c r="AM1137" t="s">
        <v>11646</v>
      </c>
    </row>
    <row r="1138" spans="1:39" x14ac:dyDescent="0.25">
      <c r="A1138" t="s">
        <v>35</v>
      </c>
      <c r="B1138">
        <v>8258</v>
      </c>
      <c r="C1138" t="s">
        <v>1943</v>
      </c>
      <c r="D1138">
        <v>1077</v>
      </c>
      <c r="E1138">
        <v>45774</v>
      </c>
      <c r="F1138">
        <v>45961</v>
      </c>
      <c r="G1138" t="s">
        <v>1418</v>
      </c>
      <c r="J1138">
        <v>45980</v>
      </c>
      <c r="K1138">
        <v>38</v>
      </c>
      <c r="L1138">
        <v>2025</v>
      </c>
      <c r="N1138" t="s">
        <v>25</v>
      </c>
      <c r="P1138" t="s">
        <v>25</v>
      </c>
      <c r="R1138">
        <v>2000</v>
      </c>
      <c r="S1138">
        <v>2000</v>
      </c>
      <c r="T1138">
        <v>1</v>
      </c>
      <c r="U1138">
        <v>1</v>
      </c>
      <c r="V1138">
        <v>0</v>
      </c>
      <c r="W1138">
        <v>1</v>
      </c>
      <c r="X1138" t="s">
        <v>25</v>
      </c>
      <c r="Y1138" t="s">
        <v>25</v>
      </c>
      <c r="Z1138" t="s">
        <v>25</v>
      </c>
      <c r="AE1138" t="s">
        <v>235</v>
      </c>
      <c r="AF1138">
        <v>0</v>
      </c>
      <c r="AG1138">
        <v>0</v>
      </c>
      <c r="AH1138">
        <v>13</v>
      </c>
      <c r="AI1138" t="s">
        <v>11632</v>
      </c>
      <c r="AJ1138">
        <v>1.8570102135561746</v>
      </c>
      <c r="AK1138">
        <v>1.8570102135561746</v>
      </c>
      <c r="AL1138" s="94">
        <v>107.7</v>
      </c>
      <c r="AM1138" t="s">
        <v>11647</v>
      </c>
    </row>
    <row r="1139" spans="1:39" x14ac:dyDescent="0.25">
      <c r="A1139" t="s">
        <v>35</v>
      </c>
      <c r="B1139">
        <v>8260</v>
      </c>
      <c r="C1139" t="s">
        <v>1944</v>
      </c>
      <c r="D1139">
        <v>25960</v>
      </c>
      <c r="E1139">
        <v>45774</v>
      </c>
      <c r="F1139">
        <v>45809</v>
      </c>
      <c r="G1139" t="s">
        <v>1418</v>
      </c>
      <c r="H1139" t="s">
        <v>1945</v>
      </c>
      <c r="I1139" t="s">
        <v>24</v>
      </c>
      <c r="J1139">
        <v>45854</v>
      </c>
      <c r="K1139">
        <v>223</v>
      </c>
      <c r="L1139" t="s">
        <v>1740</v>
      </c>
      <c r="M1139">
        <v>62</v>
      </c>
      <c r="N1139" t="s">
        <v>26</v>
      </c>
      <c r="O1139" t="s">
        <v>280</v>
      </c>
      <c r="P1139" t="s">
        <v>25</v>
      </c>
      <c r="Q1139">
        <v>0</v>
      </c>
      <c r="R1139">
        <v>48598.2</v>
      </c>
      <c r="S1139">
        <v>48598.2</v>
      </c>
      <c r="T1139">
        <v>23</v>
      </c>
      <c r="U1139">
        <v>83</v>
      </c>
      <c r="V1139">
        <v>0</v>
      </c>
      <c r="W1139">
        <v>9</v>
      </c>
      <c r="X1139" t="s">
        <v>1946</v>
      </c>
      <c r="Y1139" t="s">
        <v>26</v>
      </c>
      <c r="Z1139" t="s">
        <v>26</v>
      </c>
      <c r="AE1139" t="s">
        <v>235</v>
      </c>
      <c r="AF1139">
        <v>0.62</v>
      </c>
      <c r="AG1139">
        <v>138</v>
      </c>
      <c r="AH1139">
        <v>16</v>
      </c>
      <c r="AI1139" t="s">
        <v>11631</v>
      </c>
      <c r="AJ1139">
        <v>1.8720416024653312</v>
      </c>
      <c r="AK1139">
        <v>1.8720416024653312</v>
      </c>
      <c r="AL1139" s="94">
        <v>2596</v>
      </c>
      <c r="AM1139" t="s">
        <v>11648</v>
      </c>
    </row>
    <row r="1140" spans="1:39" x14ac:dyDescent="0.25">
      <c r="A1140" t="s">
        <v>35</v>
      </c>
      <c r="B1140">
        <v>8261</v>
      </c>
      <c r="C1140" t="s">
        <v>1947</v>
      </c>
      <c r="D1140">
        <v>4023</v>
      </c>
      <c r="E1140">
        <v>45774</v>
      </c>
      <c r="F1140">
        <v>45809</v>
      </c>
      <c r="G1140" t="s">
        <v>1418</v>
      </c>
      <c r="H1140">
        <v>45796</v>
      </c>
      <c r="I1140" t="s">
        <v>24</v>
      </c>
      <c r="J1140">
        <v>45842</v>
      </c>
      <c r="K1140">
        <v>300</v>
      </c>
      <c r="L1140" t="s">
        <v>1434</v>
      </c>
      <c r="M1140">
        <v>70</v>
      </c>
      <c r="N1140" t="s">
        <v>26</v>
      </c>
      <c r="O1140">
        <v>45130</v>
      </c>
      <c r="P1140" t="s">
        <v>25</v>
      </c>
      <c r="Q1140">
        <v>0</v>
      </c>
      <c r="R1140">
        <v>5000</v>
      </c>
      <c r="S1140">
        <v>5000</v>
      </c>
      <c r="T1140">
        <v>11</v>
      </c>
      <c r="U1140">
        <v>59</v>
      </c>
      <c r="V1140">
        <v>2</v>
      </c>
      <c r="W1140">
        <v>12</v>
      </c>
      <c r="X1140" t="s">
        <v>1948</v>
      </c>
      <c r="Y1140" t="s">
        <v>25</v>
      </c>
      <c r="Z1140" t="s">
        <v>25</v>
      </c>
      <c r="AE1140" t="s">
        <v>235</v>
      </c>
      <c r="AF1140">
        <v>0.7</v>
      </c>
      <c r="AG1140">
        <v>210</v>
      </c>
      <c r="AH1140">
        <v>16</v>
      </c>
      <c r="AI1140" t="s">
        <v>11631</v>
      </c>
      <c r="AJ1140">
        <v>1.2428535918468804</v>
      </c>
      <c r="AK1140">
        <v>1.2428535918468804</v>
      </c>
      <c r="AL1140" s="94">
        <v>402.3</v>
      </c>
      <c r="AM1140" t="s">
        <v>11647</v>
      </c>
    </row>
    <row r="1141" spans="1:39" x14ac:dyDescent="0.25">
      <c r="A1141" t="s">
        <v>35</v>
      </c>
      <c r="B1141">
        <v>8192</v>
      </c>
      <c r="C1141" t="s">
        <v>1949</v>
      </c>
      <c r="D1141">
        <v>7716</v>
      </c>
      <c r="E1141">
        <v>45774</v>
      </c>
      <c r="G1141" t="s">
        <v>1418</v>
      </c>
      <c r="H1141">
        <v>45806</v>
      </c>
      <c r="I1141" t="s">
        <v>28</v>
      </c>
      <c r="K1141">
        <v>349</v>
      </c>
      <c r="L1141">
        <v>2025</v>
      </c>
      <c r="M1141">
        <v>66</v>
      </c>
      <c r="N1141" t="s">
        <v>25</v>
      </c>
      <c r="P1141" t="s">
        <v>26</v>
      </c>
      <c r="Q1141">
        <v>10</v>
      </c>
      <c r="R1141">
        <v>6000</v>
      </c>
      <c r="S1141">
        <v>5000</v>
      </c>
      <c r="T1141">
        <v>19</v>
      </c>
      <c r="U1141">
        <v>13</v>
      </c>
      <c r="V1141">
        <v>0</v>
      </c>
      <c r="W1141">
        <v>8</v>
      </c>
      <c r="X1141" t="s">
        <v>1950</v>
      </c>
      <c r="Y1141" t="s">
        <v>26</v>
      </c>
      <c r="Z1141" t="s">
        <v>25</v>
      </c>
      <c r="AE1141" t="s">
        <v>235</v>
      </c>
      <c r="AF1141">
        <v>0.66</v>
      </c>
      <c r="AG1141">
        <v>230</v>
      </c>
      <c r="AH1141">
        <v>15</v>
      </c>
      <c r="AI1141" t="s">
        <v>11632</v>
      </c>
      <c r="AJ1141">
        <v>0.77760497667185069</v>
      </c>
      <c r="AK1141">
        <v>0.6480041472265422</v>
      </c>
      <c r="AL1141" s="94">
        <v>771.6</v>
      </c>
      <c r="AM1141" t="s">
        <v>11647</v>
      </c>
    </row>
    <row r="1142" spans="1:39" x14ac:dyDescent="0.25">
      <c r="A1142" t="s">
        <v>35</v>
      </c>
      <c r="B1142">
        <v>8267</v>
      </c>
      <c r="C1142" t="s">
        <v>1951</v>
      </c>
      <c r="D1142">
        <v>9553</v>
      </c>
      <c r="E1142">
        <v>45775</v>
      </c>
      <c r="G1142" t="s">
        <v>1418</v>
      </c>
      <c r="H1142">
        <v>45790</v>
      </c>
      <c r="I1142" t="s">
        <v>28</v>
      </c>
      <c r="K1142">
        <v>400</v>
      </c>
      <c r="L1142">
        <v>2024</v>
      </c>
      <c r="M1142">
        <v>65</v>
      </c>
      <c r="N1142" t="s">
        <v>26</v>
      </c>
      <c r="O1142">
        <v>45743</v>
      </c>
      <c r="P1142" t="s">
        <v>25</v>
      </c>
      <c r="Q1142">
        <v>0</v>
      </c>
      <c r="R1142">
        <v>30000</v>
      </c>
      <c r="S1142">
        <v>30000</v>
      </c>
      <c r="T1142">
        <v>15</v>
      </c>
      <c r="U1142">
        <v>27</v>
      </c>
      <c r="V1142">
        <v>1</v>
      </c>
      <c r="W1142">
        <v>4</v>
      </c>
      <c r="X1142" t="s">
        <v>1952</v>
      </c>
      <c r="Y1142" t="s">
        <v>26</v>
      </c>
      <c r="Z1142" t="s">
        <v>26</v>
      </c>
      <c r="AE1142" t="s">
        <v>235</v>
      </c>
      <c r="AF1142">
        <v>0.65</v>
      </c>
      <c r="AG1142">
        <v>260</v>
      </c>
      <c r="AH1142">
        <v>16</v>
      </c>
      <c r="AI1142" t="s">
        <v>11631</v>
      </c>
      <c r="AJ1142">
        <v>3.1403747513869988</v>
      </c>
      <c r="AK1142">
        <v>3.1403747513869988</v>
      </c>
      <c r="AL1142" s="94">
        <v>955.3</v>
      </c>
      <c r="AM1142" t="s">
        <v>11647</v>
      </c>
    </row>
    <row r="1143" spans="1:39" x14ac:dyDescent="0.25">
      <c r="A1143" t="s">
        <v>35</v>
      </c>
      <c r="B1143">
        <v>8269</v>
      </c>
      <c r="C1143" t="s">
        <v>1953</v>
      </c>
      <c r="D1143">
        <v>3798</v>
      </c>
      <c r="E1143">
        <v>45775</v>
      </c>
      <c r="G1143" t="s">
        <v>1418</v>
      </c>
      <c r="H1143">
        <v>45812</v>
      </c>
      <c r="I1143" t="s">
        <v>28</v>
      </c>
      <c r="K1143">
        <v>157</v>
      </c>
      <c r="L1143">
        <v>45671</v>
      </c>
      <c r="M1143">
        <v>62</v>
      </c>
      <c r="N1143" t="s">
        <v>25</v>
      </c>
      <c r="P1143" t="s">
        <v>25</v>
      </c>
      <c r="R1143">
        <v>2500</v>
      </c>
      <c r="S1143">
        <v>2500</v>
      </c>
      <c r="T1143">
        <v>12</v>
      </c>
      <c r="U1143">
        <v>8</v>
      </c>
      <c r="V1143">
        <v>4</v>
      </c>
      <c r="W1143">
        <v>10</v>
      </c>
      <c r="X1143" t="s">
        <v>1954</v>
      </c>
      <c r="Y1143" t="s">
        <v>26</v>
      </c>
      <c r="Z1143" t="s">
        <v>26</v>
      </c>
      <c r="AE1143" t="s">
        <v>235</v>
      </c>
      <c r="AF1143">
        <v>0.62</v>
      </c>
      <c r="AG1143">
        <v>97</v>
      </c>
      <c r="AH1143">
        <v>14</v>
      </c>
      <c r="AI1143" t="s">
        <v>11632</v>
      </c>
      <c r="AJ1143">
        <v>0.65824117956819383</v>
      </c>
      <c r="AK1143">
        <v>0.65824117956819383</v>
      </c>
      <c r="AL1143" s="94">
        <v>379.8</v>
      </c>
      <c r="AM1143" t="s">
        <v>11647</v>
      </c>
    </row>
    <row r="1144" spans="1:39" x14ac:dyDescent="0.25">
      <c r="A1144" t="s">
        <v>35</v>
      </c>
      <c r="B1144">
        <v>8270</v>
      </c>
      <c r="C1144" t="s">
        <v>1955</v>
      </c>
      <c r="D1144">
        <v>32405</v>
      </c>
      <c r="E1144">
        <v>45775</v>
      </c>
      <c r="F1144">
        <v>45809</v>
      </c>
      <c r="G1144" t="s">
        <v>1418</v>
      </c>
      <c r="H1144" t="s">
        <v>1956</v>
      </c>
      <c r="I1144" t="s">
        <v>24</v>
      </c>
      <c r="J1144">
        <v>45879</v>
      </c>
      <c r="K1144">
        <v>566</v>
      </c>
      <c r="L1144">
        <v>45803</v>
      </c>
      <c r="M1144">
        <v>58.83</v>
      </c>
      <c r="N1144" t="s">
        <v>26</v>
      </c>
      <c r="O1144">
        <v>45374</v>
      </c>
      <c r="P1144" t="s">
        <v>25</v>
      </c>
      <c r="Q1144">
        <v>0.53</v>
      </c>
      <c r="R1144">
        <v>20000</v>
      </c>
      <c r="S1144">
        <v>104790.56</v>
      </c>
      <c r="T1144">
        <v>17</v>
      </c>
      <c r="U1144">
        <v>50</v>
      </c>
      <c r="V1144">
        <v>1</v>
      </c>
      <c r="W1144">
        <v>15</v>
      </c>
      <c r="X1144" t="s">
        <v>1957</v>
      </c>
      <c r="Y1144" t="s">
        <v>25</v>
      </c>
      <c r="Z1144" t="s">
        <v>25</v>
      </c>
      <c r="AE1144" t="s">
        <v>235</v>
      </c>
      <c r="AF1144">
        <v>0.58829999999999993</v>
      </c>
      <c r="AG1144">
        <v>333</v>
      </c>
      <c r="AH1144">
        <v>16</v>
      </c>
      <c r="AI1144" t="s">
        <v>11631</v>
      </c>
      <c r="AJ1144">
        <v>0.61718870544669036</v>
      </c>
      <c r="AK1144">
        <v>3.2337775034716865</v>
      </c>
      <c r="AL1144" s="94">
        <v>3240.5</v>
      </c>
      <c r="AM1144" t="s">
        <v>11647</v>
      </c>
    </row>
    <row r="1145" spans="1:39" x14ac:dyDescent="0.25">
      <c r="A1145" t="s">
        <v>35</v>
      </c>
      <c r="B1145">
        <v>8271</v>
      </c>
      <c r="C1145" t="s">
        <v>1958</v>
      </c>
      <c r="D1145">
        <v>101</v>
      </c>
      <c r="E1145">
        <v>45775</v>
      </c>
      <c r="F1145">
        <v>45961</v>
      </c>
      <c r="G1145" t="s">
        <v>1418</v>
      </c>
      <c r="J1145">
        <v>46013</v>
      </c>
      <c r="K1145">
        <v>0</v>
      </c>
      <c r="N1145" t="s">
        <v>1767</v>
      </c>
      <c r="P1145" t="s">
        <v>1767</v>
      </c>
      <c r="R1145">
        <v>500</v>
      </c>
      <c r="S1145">
        <v>500</v>
      </c>
      <c r="T1145">
        <v>0</v>
      </c>
      <c r="U1145">
        <v>0</v>
      </c>
      <c r="V1145">
        <v>0</v>
      </c>
      <c r="W1145">
        <v>0</v>
      </c>
      <c r="X1145" t="s">
        <v>1767</v>
      </c>
      <c r="Y1145" t="s">
        <v>26</v>
      </c>
      <c r="Z1145" t="s">
        <v>26</v>
      </c>
      <c r="AE1145" t="s">
        <v>235</v>
      </c>
      <c r="AF1145">
        <v>0</v>
      </c>
      <c r="AG1145">
        <v>0</v>
      </c>
      <c r="AH1145">
        <v>11</v>
      </c>
      <c r="AI1145" t="s">
        <v>11632</v>
      </c>
      <c r="AJ1145">
        <v>4.9504950495049505</v>
      </c>
      <c r="AK1145">
        <v>4.9504950495049505</v>
      </c>
      <c r="AL1145" s="94">
        <v>10.1</v>
      </c>
      <c r="AM1145" t="s">
        <v>11646</v>
      </c>
    </row>
    <row r="1146" spans="1:39" x14ac:dyDescent="0.25">
      <c r="A1146" t="s">
        <v>35</v>
      </c>
      <c r="B1146">
        <v>8272</v>
      </c>
      <c r="C1146" t="s">
        <v>1959</v>
      </c>
      <c r="D1146">
        <v>219</v>
      </c>
      <c r="E1146">
        <v>45775</v>
      </c>
      <c r="G1146" t="s">
        <v>1418</v>
      </c>
      <c r="H1146">
        <v>45825</v>
      </c>
      <c r="K1146">
        <v>8</v>
      </c>
      <c r="L1146" t="s">
        <v>1960</v>
      </c>
      <c r="N1146" t="s">
        <v>25</v>
      </c>
      <c r="P1146" t="s">
        <v>25</v>
      </c>
      <c r="R1146">
        <v>0</v>
      </c>
      <c r="S1146">
        <v>0</v>
      </c>
      <c r="T1146">
        <v>0</v>
      </c>
      <c r="U1146">
        <v>0</v>
      </c>
      <c r="V1146">
        <v>0</v>
      </c>
      <c r="W1146">
        <v>3</v>
      </c>
      <c r="X1146" t="s">
        <v>25</v>
      </c>
      <c r="Y1146" t="s">
        <v>25</v>
      </c>
      <c r="Z1146" t="s">
        <v>25</v>
      </c>
      <c r="AE1146" t="s">
        <v>235</v>
      </c>
      <c r="AF1146">
        <v>0</v>
      </c>
      <c r="AG1146">
        <v>0</v>
      </c>
      <c r="AH1146">
        <v>13</v>
      </c>
      <c r="AI1146" t="s">
        <v>11632</v>
      </c>
      <c r="AJ1146">
        <v>0</v>
      </c>
      <c r="AK1146">
        <v>0</v>
      </c>
      <c r="AL1146" s="94">
        <v>21.9</v>
      </c>
      <c r="AM1146" t="s">
        <v>11647</v>
      </c>
    </row>
    <row r="1147" spans="1:39" x14ac:dyDescent="0.25">
      <c r="A1147" t="s">
        <v>35</v>
      </c>
      <c r="B1147">
        <v>8273</v>
      </c>
      <c r="C1147" t="s">
        <v>1961</v>
      </c>
      <c r="D1147">
        <v>3281</v>
      </c>
      <c r="E1147">
        <v>45775</v>
      </c>
      <c r="F1147">
        <v>45961</v>
      </c>
      <c r="G1147" t="s">
        <v>1418</v>
      </c>
      <c r="K1147">
        <v>0</v>
      </c>
      <c r="AE1147" t="s">
        <v>235</v>
      </c>
      <c r="AF1147">
        <v>0</v>
      </c>
      <c r="AG1147">
        <v>0</v>
      </c>
      <c r="AH1147">
        <v>0</v>
      </c>
      <c r="AI1147" t="s">
        <v>11634</v>
      </c>
      <c r="AL1147" s="94">
        <v>328.1</v>
      </c>
      <c r="AM1147" t="s">
        <v>11646</v>
      </c>
    </row>
    <row r="1148" spans="1:39" x14ac:dyDescent="0.25">
      <c r="A1148" t="s">
        <v>35</v>
      </c>
      <c r="B1148">
        <v>8274</v>
      </c>
      <c r="C1148" t="s">
        <v>1962</v>
      </c>
      <c r="D1148">
        <v>6090</v>
      </c>
      <c r="E1148">
        <v>45775</v>
      </c>
      <c r="G1148" t="s">
        <v>1418</v>
      </c>
      <c r="H1148" t="s">
        <v>1963</v>
      </c>
      <c r="K1148">
        <v>210</v>
      </c>
      <c r="L1148" t="s">
        <v>1964</v>
      </c>
      <c r="M1148">
        <v>85</v>
      </c>
      <c r="N1148" t="s">
        <v>26</v>
      </c>
      <c r="O1148">
        <v>44763</v>
      </c>
      <c r="P1148" t="s">
        <v>26</v>
      </c>
      <c r="Q1148">
        <v>58.09</v>
      </c>
      <c r="R1148">
        <v>13031</v>
      </c>
      <c r="S1148">
        <v>2669</v>
      </c>
      <c r="T1148">
        <v>0</v>
      </c>
      <c r="U1148">
        <v>0</v>
      </c>
      <c r="V1148">
        <v>0</v>
      </c>
      <c r="W1148">
        <v>5</v>
      </c>
      <c r="X1148" t="s">
        <v>1965</v>
      </c>
      <c r="Y1148" t="s">
        <v>1966</v>
      </c>
      <c r="Z1148" t="s">
        <v>25</v>
      </c>
      <c r="AE1148" t="s">
        <v>235</v>
      </c>
      <c r="AF1148">
        <v>0.85</v>
      </c>
      <c r="AG1148">
        <v>178</v>
      </c>
      <c r="AH1148">
        <v>16</v>
      </c>
      <c r="AI1148" t="s">
        <v>11631</v>
      </c>
      <c r="AJ1148">
        <v>2.1397372742200327</v>
      </c>
      <c r="AK1148">
        <v>0.43825944170771758</v>
      </c>
      <c r="AL1148" s="94">
        <v>609</v>
      </c>
      <c r="AM1148" t="s">
        <v>11647</v>
      </c>
    </row>
    <row r="1149" spans="1:39" x14ac:dyDescent="0.25">
      <c r="A1149" t="s">
        <v>35</v>
      </c>
      <c r="B1149">
        <v>8276</v>
      </c>
      <c r="C1149" t="s">
        <v>1967</v>
      </c>
      <c r="D1149">
        <v>339</v>
      </c>
      <c r="E1149">
        <v>45775</v>
      </c>
      <c r="G1149" t="s">
        <v>1418</v>
      </c>
      <c r="H1149">
        <v>45807</v>
      </c>
      <c r="I1149" t="s">
        <v>28</v>
      </c>
      <c r="K1149">
        <v>12</v>
      </c>
      <c r="L1149" t="s">
        <v>488</v>
      </c>
      <c r="M1149">
        <v>80</v>
      </c>
      <c r="N1149" t="s">
        <v>26</v>
      </c>
      <c r="O1149">
        <v>45645</v>
      </c>
      <c r="P1149" t="s">
        <v>1518</v>
      </c>
      <c r="R1149">
        <v>500</v>
      </c>
      <c r="S1149">
        <v>500</v>
      </c>
      <c r="T1149">
        <v>0</v>
      </c>
      <c r="U1149">
        <v>0</v>
      </c>
      <c r="V1149">
        <v>0</v>
      </c>
      <c r="W1149">
        <v>0</v>
      </c>
      <c r="X1149" t="s">
        <v>1968</v>
      </c>
      <c r="Y1149" t="s">
        <v>26</v>
      </c>
      <c r="Z1149" t="s">
        <v>26</v>
      </c>
      <c r="AE1149" t="s">
        <v>235</v>
      </c>
      <c r="AF1149">
        <v>0.8</v>
      </c>
      <c r="AG1149">
        <v>10</v>
      </c>
      <c r="AH1149">
        <v>15</v>
      </c>
      <c r="AI1149" t="s">
        <v>11632</v>
      </c>
      <c r="AJ1149">
        <v>1.4749262536873156</v>
      </c>
      <c r="AK1149">
        <v>1.4749262536873156</v>
      </c>
      <c r="AL1149" s="94">
        <v>33.9</v>
      </c>
      <c r="AM1149" t="s">
        <v>11647</v>
      </c>
    </row>
    <row r="1150" spans="1:39" x14ac:dyDescent="0.25">
      <c r="A1150" t="s">
        <v>35</v>
      </c>
      <c r="B1150">
        <v>8277</v>
      </c>
      <c r="C1150" t="s">
        <v>1969</v>
      </c>
      <c r="D1150">
        <v>212</v>
      </c>
      <c r="E1150">
        <v>45775</v>
      </c>
      <c r="F1150">
        <v>45961</v>
      </c>
      <c r="G1150" t="s">
        <v>1418</v>
      </c>
      <c r="K1150">
        <v>0</v>
      </c>
      <c r="AE1150" t="s">
        <v>235</v>
      </c>
      <c r="AF1150">
        <v>0</v>
      </c>
      <c r="AG1150">
        <v>0</v>
      </c>
      <c r="AH1150">
        <v>0</v>
      </c>
      <c r="AI1150" t="s">
        <v>11634</v>
      </c>
      <c r="AL1150" s="94">
        <v>21.2</v>
      </c>
      <c r="AM1150" t="s">
        <v>11646</v>
      </c>
    </row>
    <row r="1151" spans="1:39" x14ac:dyDescent="0.25">
      <c r="A1151" t="s">
        <v>35</v>
      </c>
      <c r="B1151">
        <v>8278</v>
      </c>
      <c r="C1151" t="s">
        <v>1970</v>
      </c>
      <c r="D1151">
        <v>6844</v>
      </c>
      <c r="E1151">
        <v>45775</v>
      </c>
      <c r="F1151">
        <v>45961</v>
      </c>
      <c r="G1151" t="s">
        <v>1418</v>
      </c>
      <c r="J1151" t="s">
        <v>1971</v>
      </c>
      <c r="K1151">
        <v>164</v>
      </c>
      <c r="L1151" t="s">
        <v>1419</v>
      </c>
      <c r="M1151">
        <v>100</v>
      </c>
      <c r="N1151" t="s">
        <v>26</v>
      </c>
      <c r="O1151">
        <v>45806</v>
      </c>
      <c r="P1151" t="s">
        <v>26</v>
      </c>
      <c r="Q1151">
        <v>36</v>
      </c>
      <c r="R1151">
        <v>11972.21</v>
      </c>
      <c r="S1151">
        <v>11972.21</v>
      </c>
      <c r="T1151">
        <v>6</v>
      </c>
      <c r="U1151">
        <v>14</v>
      </c>
      <c r="V1151">
        <v>0</v>
      </c>
      <c r="W1151">
        <v>0</v>
      </c>
      <c r="X1151" t="s">
        <v>1972</v>
      </c>
      <c r="Y1151" t="s">
        <v>26</v>
      </c>
      <c r="Z1151" t="s">
        <v>26</v>
      </c>
      <c r="AE1151" t="s">
        <v>235</v>
      </c>
      <c r="AF1151">
        <v>1</v>
      </c>
      <c r="AG1151">
        <v>164</v>
      </c>
      <c r="AH1151">
        <v>16</v>
      </c>
      <c r="AI1151" t="s">
        <v>11631</v>
      </c>
      <c r="AJ1151">
        <v>1.749300116890707</v>
      </c>
      <c r="AK1151">
        <v>1.749300116890707</v>
      </c>
      <c r="AL1151" s="94">
        <v>684.4</v>
      </c>
      <c r="AM1151" t="s">
        <v>11647</v>
      </c>
    </row>
    <row r="1152" spans="1:39" x14ac:dyDescent="0.25">
      <c r="A1152" t="s">
        <v>35</v>
      </c>
      <c r="B1152">
        <v>8275</v>
      </c>
      <c r="C1152" t="s">
        <v>1973</v>
      </c>
      <c r="D1152">
        <v>341</v>
      </c>
      <c r="E1152">
        <v>45775</v>
      </c>
      <c r="G1152" t="s">
        <v>1418</v>
      </c>
      <c r="H1152">
        <v>45870</v>
      </c>
      <c r="K1152">
        <v>6</v>
      </c>
      <c r="L1152">
        <v>45870</v>
      </c>
      <c r="N1152" t="s">
        <v>25</v>
      </c>
      <c r="P1152" t="s">
        <v>25</v>
      </c>
      <c r="R1152">
        <v>0</v>
      </c>
      <c r="S1152">
        <v>1000</v>
      </c>
      <c r="T1152">
        <v>0</v>
      </c>
      <c r="U1152">
        <v>0</v>
      </c>
      <c r="V1152">
        <v>0</v>
      </c>
      <c r="W1152">
        <v>0</v>
      </c>
      <c r="X1152" t="s">
        <v>25</v>
      </c>
      <c r="Y1152" t="s">
        <v>25</v>
      </c>
      <c r="Z1152" t="s">
        <v>25</v>
      </c>
      <c r="AE1152" t="s">
        <v>235</v>
      </c>
      <c r="AF1152">
        <v>0</v>
      </c>
      <c r="AG1152">
        <v>0</v>
      </c>
      <c r="AH1152">
        <v>13</v>
      </c>
      <c r="AI1152" t="s">
        <v>11632</v>
      </c>
      <c r="AJ1152">
        <v>0</v>
      </c>
      <c r="AK1152">
        <v>2.9325513196480939</v>
      </c>
      <c r="AL1152" s="94">
        <v>34.1</v>
      </c>
      <c r="AM1152" t="s">
        <v>11647</v>
      </c>
    </row>
    <row r="1153" spans="1:39" x14ac:dyDescent="0.25">
      <c r="A1153" t="s">
        <v>35</v>
      </c>
      <c r="B1153">
        <v>8280</v>
      </c>
      <c r="C1153" t="s">
        <v>1974</v>
      </c>
      <c r="D1153">
        <v>131</v>
      </c>
      <c r="E1153">
        <v>45775</v>
      </c>
      <c r="F1153">
        <v>45961</v>
      </c>
      <c r="G1153" t="s">
        <v>1418</v>
      </c>
      <c r="J1153">
        <v>46002</v>
      </c>
      <c r="K1153">
        <v>26</v>
      </c>
      <c r="L1153">
        <v>2024</v>
      </c>
      <c r="M1153">
        <v>40</v>
      </c>
      <c r="N1153" t="s">
        <v>25</v>
      </c>
      <c r="P1153" t="s">
        <v>25</v>
      </c>
      <c r="R1153">
        <v>1077.1199999999999</v>
      </c>
      <c r="S1153">
        <v>0</v>
      </c>
      <c r="T1153">
        <v>0</v>
      </c>
      <c r="U1153">
        <v>0</v>
      </c>
      <c r="V1153">
        <v>0</v>
      </c>
      <c r="W1153">
        <v>0</v>
      </c>
      <c r="X1153" t="s">
        <v>25</v>
      </c>
      <c r="Y1153" t="s">
        <v>25</v>
      </c>
      <c r="Z1153" t="s">
        <v>271</v>
      </c>
      <c r="AE1153" t="s">
        <v>235</v>
      </c>
      <c r="AF1153">
        <v>0.4</v>
      </c>
      <c r="AG1153">
        <v>10</v>
      </c>
      <c r="AH1153">
        <v>14</v>
      </c>
      <c r="AI1153" t="s">
        <v>11632</v>
      </c>
      <c r="AJ1153">
        <v>8.2222900763358773</v>
      </c>
      <c r="AK1153">
        <v>0</v>
      </c>
      <c r="AL1153" s="94">
        <v>13.1</v>
      </c>
      <c r="AM1153" t="s">
        <v>11647</v>
      </c>
    </row>
    <row r="1154" spans="1:39" x14ac:dyDescent="0.25">
      <c r="A1154" t="s">
        <v>35</v>
      </c>
      <c r="B1154">
        <v>8281</v>
      </c>
      <c r="C1154" t="s">
        <v>1975</v>
      </c>
      <c r="D1154">
        <v>6818</v>
      </c>
      <c r="E1154">
        <v>45775</v>
      </c>
      <c r="G1154" t="s">
        <v>1418</v>
      </c>
      <c r="H1154">
        <v>45798</v>
      </c>
      <c r="I1154" t="s">
        <v>28</v>
      </c>
      <c r="K1154">
        <v>233</v>
      </c>
      <c r="L1154">
        <v>45657</v>
      </c>
      <c r="M1154">
        <v>88</v>
      </c>
      <c r="N1154" t="s">
        <v>25</v>
      </c>
      <c r="P1154" t="s">
        <v>26</v>
      </c>
      <c r="Q1154">
        <v>0.13</v>
      </c>
      <c r="R1154">
        <v>10500</v>
      </c>
      <c r="S1154">
        <v>10500</v>
      </c>
      <c r="T1154">
        <v>5</v>
      </c>
      <c r="U1154">
        <v>0</v>
      </c>
      <c r="V1154">
        <v>0</v>
      </c>
      <c r="W1154">
        <v>1</v>
      </c>
      <c r="X1154" t="s">
        <v>1976</v>
      </c>
      <c r="Y1154" t="s">
        <v>26</v>
      </c>
      <c r="Z1154" t="s">
        <v>26</v>
      </c>
      <c r="AE1154" t="s">
        <v>235</v>
      </c>
      <c r="AF1154">
        <v>0.88</v>
      </c>
      <c r="AG1154">
        <v>205</v>
      </c>
      <c r="AH1154">
        <v>15</v>
      </c>
      <c r="AI1154" t="s">
        <v>11632</v>
      </c>
      <c r="AJ1154">
        <v>1.540041067761807</v>
      </c>
      <c r="AK1154">
        <v>1.540041067761807</v>
      </c>
      <c r="AL1154" s="94">
        <v>681.8</v>
      </c>
      <c r="AM1154" t="s">
        <v>11647</v>
      </c>
    </row>
    <row r="1155" spans="1:39" x14ac:dyDescent="0.25">
      <c r="A1155" t="s">
        <v>35</v>
      </c>
      <c r="B1155">
        <v>8279</v>
      </c>
      <c r="C1155" t="s">
        <v>1977</v>
      </c>
      <c r="D1155">
        <v>228708</v>
      </c>
      <c r="E1155">
        <v>45775</v>
      </c>
      <c r="F1155">
        <v>45809</v>
      </c>
      <c r="G1155" t="s">
        <v>1418</v>
      </c>
      <c r="H1155">
        <v>45800</v>
      </c>
      <c r="I1155" t="s">
        <v>24</v>
      </c>
      <c r="K1155">
        <v>1600</v>
      </c>
      <c r="L1155">
        <v>45811</v>
      </c>
      <c r="M1155">
        <v>100</v>
      </c>
      <c r="N1155" t="s">
        <v>26</v>
      </c>
      <c r="O1155">
        <v>2024</v>
      </c>
      <c r="P1155" t="s">
        <v>26</v>
      </c>
      <c r="Q1155">
        <v>10</v>
      </c>
      <c r="R1155" t="s">
        <v>5764</v>
      </c>
      <c r="S1155" t="s">
        <v>5764</v>
      </c>
      <c r="T1155">
        <v>405</v>
      </c>
      <c r="U1155">
        <v>141</v>
      </c>
      <c r="V1155">
        <v>111</v>
      </c>
      <c r="W1155">
        <v>5</v>
      </c>
      <c r="X1155" t="s">
        <v>1978</v>
      </c>
      <c r="Y1155" t="s">
        <v>488</v>
      </c>
      <c r="Z1155" t="s">
        <v>26</v>
      </c>
      <c r="AE1155" t="s">
        <v>235</v>
      </c>
      <c r="AF1155">
        <v>1</v>
      </c>
      <c r="AG1155">
        <v>1600</v>
      </c>
      <c r="AH1155">
        <v>16</v>
      </c>
      <c r="AI1155" t="s">
        <v>11631</v>
      </c>
      <c r="AL1155" s="94">
        <v>22870.799999999999</v>
      </c>
      <c r="AM1155" t="s">
        <v>11648</v>
      </c>
    </row>
    <row r="1156" spans="1:39" x14ac:dyDescent="0.25">
      <c r="A1156" t="s">
        <v>35</v>
      </c>
      <c r="B1156">
        <v>8282</v>
      </c>
      <c r="C1156" t="s">
        <v>1979</v>
      </c>
      <c r="D1156">
        <v>9305</v>
      </c>
      <c r="E1156">
        <v>45775</v>
      </c>
      <c r="F1156">
        <v>45961</v>
      </c>
      <c r="G1156" t="s">
        <v>1418</v>
      </c>
      <c r="J1156">
        <v>46040</v>
      </c>
      <c r="K1156">
        <v>291</v>
      </c>
      <c r="L1156">
        <v>2024</v>
      </c>
      <c r="M1156">
        <v>65</v>
      </c>
      <c r="N1156" t="s">
        <v>26</v>
      </c>
      <c r="O1156">
        <v>45497</v>
      </c>
      <c r="P1156" t="s">
        <v>25</v>
      </c>
      <c r="R1156">
        <v>2000</v>
      </c>
      <c r="S1156">
        <v>2000</v>
      </c>
      <c r="X1156" t="s">
        <v>1980</v>
      </c>
      <c r="Y1156" t="s">
        <v>25</v>
      </c>
      <c r="Z1156" t="s">
        <v>25</v>
      </c>
      <c r="AE1156" t="s">
        <v>235</v>
      </c>
      <c r="AF1156">
        <v>0.65</v>
      </c>
      <c r="AG1156">
        <v>189</v>
      </c>
      <c r="AH1156">
        <v>11</v>
      </c>
      <c r="AI1156" t="s">
        <v>11632</v>
      </c>
      <c r="AJ1156">
        <v>0.21493820526598603</v>
      </c>
      <c r="AK1156">
        <v>0.21493820526598603</v>
      </c>
      <c r="AL1156" s="94">
        <v>930.5</v>
      </c>
      <c r="AM1156" t="s">
        <v>11647</v>
      </c>
    </row>
    <row r="1157" spans="1:39" x14ac:dyDescent="0.25">
      <c r="A1157" t="s">
        <v>35</v>
      </c>
      <c r="B1157">
        <v>8283</v>
      </c>
      <c r="C1157" t="s">
        <v>1981</v>
      </c>
      <c r="D1157">
        <v>8511</v>
      </c>
      <c r="E1157">
        <v>45775</v>
      </c>
      <c r="G1157" t="s">
        <v>1418</v>
      </c>
      <c r="H1157">
        <v>45930</v>
      </c>
      <c r="K1157">
        <v>100</v>
      </c>
      <c r="N1157" t="s">
        <v>25</v>
      </c>
      <c r="P1157" t="s">
        <v>25</v>
      </c>
      <c r="R1157">
        <v>4400</v>
      </c>
      <c r="S1157">
        <v>4500</v>
      </c>
      <c r="T1157">
        <v>5</v>
      </c>
      <c r="U1157">
        <v>17</v>
      </c>
      <c r="V1157">
        <v>0</v>
      </c>
      <c r="W1157">
        <v>1</v>
      </c>
      <c r="X1157" t="s">
        <v>1982</v>
      </c>
      <c r="Y1157" t="s">
        <v>26</v>
      </c>
      <c r="Z1157" t="s">
        <v>26</v>
      </c>
      <c r="AE1157" t="s">
        <v>235</v>
      </c>
      <c r="AF1157">
        <v>0</v>
      </c>
      <c r="AG1157">
        <v>0</v>
      </c>
      <c r="AH1157">
        <v>12</v>
      </c>
      <c r="AI1157" t="s">
        <v>11632</v>
      </c>
      <c r="AJ1157">
        <v>0.51697802843379159</v>
      </c>
      <c r="AK1157">
        <v>0.52872752908001408</v>
      </c>
      <c r="AL1157" s="94">
        <v>851.1</v>
      </c>
      <c r="AM1157" t="s">
        <v>11647</v>
      </c>
    </row>
    <row r="1158" spans="1:39" x14ac:dyDescent="0.25">
      <c r="A1158" t="s">
        <v>35</v>
      </c>
      <c r="B1158">
        <v>8284</v>
      </c>
      <c r="C1158" t="s">
        <v>1983</v>
      </c>
      <c r="D1158">
        <v>18780</v>
      </c>
      <c r="E1158">
        <v>45775</v>
      </c>
      <c r="G1158" t="s">
        <v>1418</v>
      </c>
      <c r="H1158" t="s">
        <v>1984</v>
      </c>
      <c r="K1158">
        <v>0</v>
      </c>
      <c r="AE1158" t="s">
        <v>235</v>
      </c>
      <c r="AF1158">
        <v>0</v>
      </c>
      <c r="AG1158">
        <v>0</v>
      </c>
      <c r="AH1158">
        <v>0</v>
      </c>
      <c r="AI1158" t="s">
        <v>11634</v>
      </c>
      <c r="AL1158" s="94">
        <v>1878</v>
      </c>
      <c r="AM1158" t="s">
        <v>11646</v>
      </c>
    </row>
    <row r="1159" spans="1:39" x14ac:dyDescent="0.25">
      <c r="A1159" t="s">
        <v>35</v>
      </c>
      <c r="B1159">
        <v>8285</v>
      </c>
      <c r="C1159" t="s">
        <v>1985</v>
      </c>
      <c r="D1159">
        <v>15093</v>
      </c>
      <c r="E1159">
        <v>45775</v>
      </c>
      <c r="F1159">
        <v>45809</v>
      </c>
      <c r="G1159" t="s">
        <v>1418</v>
      </c>
      <c r="H1159">
        <v>45807</v>
      </c>
      <c r="I1159" t="s">
        <v>24</v>
      </c>
      <c r="J1159">
        <v>45869</v>
      </c>
      <c r="K1159">
        <v>63</v>
      </c>
      <c r="L1159" t="s">
        <v>1434</v>
      </c>
      <c r="M1159">
        <v>82.54</v>
      </c>
      <c r="N1159" t="s">
        <v>26</v>
      </c>
      <c r="O1159">
        <v>44403</v>
      </c>
      <c r="P1159" t="s">
        <v>26</v>
      </c>
      <c r="Q1159">
        <v>0.38100000000000001</v>
      </c>
      <c r="R1159">
        <v>14008.92</v>
      </c>
      <c r="S1159">
        <v>14008.92</v>
      </c>
      <c r="T1159">
        <v>24</v>
      </c>
      <c r="U1159">
        <v>8</v>
      </c>
      <c r="V1159">
        <v>0</v>
      </c>
      <c r="W1159">
        <v>1</v>
      </c>
      <c r="X1159" t="s">
        <v>1431</v>
      </c>
      <c r="Y1159" t="s">
        <v>26</v>
      </c>
      <c r="Z1159" t="s">
        <v>1986</v>
      </c>
      <c r="AE1159" t="s">
        <v>235</v>
      </c>
      <c r="AF1159">
        <v>0.82540000000000002</v>
      </c>
      <c r="AG1159">
        <v>52</v>
      </c>
      <c r="AH1159">
        <v>16</v>
      </c>
      <c r="AI1159" t="s">
        <v>11631</v>
      </c>
      <c r="AJ1159">
        <v>0.92817332538262776</v>
      </c>
      <c r="AK1159">
        <v>0.92817332538262776</v>
      </c>
      <c r="AL1159" s="94">
        <v>1509.3</v>
      </c>
      <c r="AM1159" t="s">
        <v>11648</v>
      </c>
    </row>
    <row r="1160" spans="1:39" x14ac:dyDescent="0.25">
      <c r="A1160" t="s">
        <v>35</v>
      </c>
      <c r="B1160">
        <v>8286</v>
      </c>
      <c r="C1160" t="s">
        <v>1987</v>
      </c>
      <c r="D1160">
        <v>4122</v>
      </c>
      <c r="E1160">
        <v>45775</v>
      </c>
      <c r="F1160">
        <v>45961</v>
      </c>
      <c r="G1160" t="s">
        <v>1418</v>
      </c>
      <c r="J1160">
        <v>45994</v>
      </c>
      <c r="K1160">
        <v>498</v>
      </c>
      <c r="L1160">
        <v>45657</v>
      </c>
      <c r="M1160">
        <v>20</v>
      </c>
      <c r="N1160" t="s">
        <v>26</v>
      </c>
      <c r="O1160">
        <v>45609</v>
      </c>
      <c r="P1160" t="s">
        <v>25</v>
      </c>
      <c r="R1160">
        <v>13000</v>
      </c>
      <c r="S1160">
        <v>9000</v>
      </c>
      <c r="T1160">
        <v>6</v>
      </c>
      <c r="X1160" t="s">
        <v>1988</v>
      </c>
      <c r="Y1160" t="s">
        <v>25</v>
      </c>
      <c r="Z1160" t="s">
        <v>25</v>
      </c>
      <c r="AE1160" t="s">
        <v>235</v>
      </c>
      <c r="AF1160">
        <v>0.2</v>
      </c>
      <c r="AG1160">
        <v>100</v>
      </c>
      <c r="AH1160">
        <v>12</v>
      </c>
      <c r="AI1160" t="s">
        <v>11632</v>
      </c>
      <c r="AJ1160">
        <v>3.1538088306647261</v>
      </c>
      <c r="AK1160">
        <v>2.1834061135371181</v>
      </c>
      <c r="AL1160" s="94">
        <v>412.2</v>
      </c>
      <c r="AM1160" t="s">
        <v>11647</v>
      </c>
    </row>
    <row r="1161" spans="1:39" x14ac:dyDescent="0.25">
      <c r="A1161" t="s">
        <v>35</v>
      </c>
      <c r="B1161">
        <v>8287</v>
      </c>
      <c r="C1161" t="s">
        <v>1989</v>
      </c>
      <c r="D1161">
        <v>1509</v>
      </c>
      <c r="E1161">
        <v>45775</v>
      </c>
      <c r="G1161" t="s">
        <v>1418</v>
      </c>
      <c r="H1161">
        <v>45793</v>
      </c>
      <c r="I1161" t="s">
        <v>28</v>
      </c>
      <c r="K1161">
        <v>14</v>
      </c>
      <c r="L1161">
        <v>2025</v>
      </c>
      <c r="M1161">
        <v>57</v>
      </c>
      <c r="N1161" t="s">
        <v>25</v>
      </c>
      <c r="P1161" t="s">
        <v>25</v>
      </c>
      <c r="Q1161">
        <v>0</v>
      </c>
      <c r="S1161">
        <v>5433.68</v>
      </c>
      <c r="T1161">
        <v>0</v>
      </c>
      <c r="U1161">
        <v>1</v>
      </c>
      <c r="V1161">
        <v>0</v>
      </c>
      <c r="W1161">
        <v>0</v>
      </c>
      <c r="X1161" t="s">
        <v>1990</v>
      </c>
      <c r="Y1161" t="s">
        <v>26</v>
      </c>
      <c r="Z1161" t="s">
        <v>26</v>
      </c>
      <c r="AE1161" t="s">
        <v>235</v>
      </c>
      <c r="AF1161">
        <v>0.56999999999999995</v>
      </c>
      <c r="AG1161">
        <v>8</v>
      </c>
      <c r="AH1161">
        <v>14</v>
      </c>
      <c r="AI1161" t="s">
        <v>11632</v>
      </c>
      <c r="AK1161">
        <v>3.600848243870113</v>
      </c>
      <c r="AL1161" s="94">
        <v>150.9</v>
      </c>
      <c r="AM1161" t="s">
        <v>11648</v>
      </c>
    </row>
    <row r="1162" spans="1:39" x14ac:dyDescent="0.25">
      <c r="A1162" t="s">
        <v>35</v>
      </c>
      <c r="B1162">
        <v>8288</v>
      </c>
      <c r="C1162" t="s">
        <v>1991</v>
      </c>
      <c r="D1162">
        <v>2657</v>
      </c>
      <c r="E1162">
        <v>45775</v>
      </c>
      <c r="G1162" t="s">
        <v>1418</v>
      </c>
      <c r="H1162">
        <v>45813</v>
      </c>
      <c r="I1162" t="s">
        <v>28</v>
      </c>
      <c r="K1162">
        <v>19</v>
      </c>
      <c r="L1162">
        <v>2024</v>
      </c>
      <c r="N1162" t="s">
        <v>25</v>
      </c>
      <c r="P1162" t="s">
        <v>25</v>
      </c>
      <c r="R1162">
        <v>7050.9549999999999</v>
      </c>
      <c r="S1162">
        <v>7050.9549999999999</v>
      </c>
      <c r="T1162">
        <v>26</v>
      </c>
      <c r="U1162">
        <v>15</v>
      </c>
      <c r="V1162">
        <v>0</v>
      </c>
      <c r="W1162">
        <v>0</v>
      </c>
      <c r="X1162" t="s">
        <v>1992</v>
      </c>
      <c r="Y1162" t="s">
        <v>1518</v>
      </c>
      <c r="Z1162" t="s">
        <v>25</v>
      </c>
      <c r="AE1162" t="s">
        <v>235</v>
      </c>
      <c r="AF1162">
        <v>0</v>
      </c>
      <c r="AG1162">
        <v>0</v>
      </c>
      <c r="AH1162">
        <v>13</v>
      </c>
      <c r="AI1162" t="s">
        <v>11632</v>
      </c>
      <c r="AJ1162">
        <v>2.653727888596161</v>
      </c>
      <c r="AK1162">
        <v>2.653727888596161</v>
      </c>
      <c r="AL1162" s="94">
        <v>265.7</v>
      </c>
      <c r="AM1162" t="s">
        <v>11648</v>
      </c>
    </row>
    <row r="1163" spans="1:39" x14ac:dyDescent="0.25">
      <c r="A1163" t="s">
        <v>35</v>
      </c>
      <c r="B1163">
        <v>8289</v>
      </c>
      <c r="C1163" t="s">
        <v>1993</v>
      </c>
      <c r="D1163">
        <v>6155</v>
      </c>
      <c r="E1163">
        <v>45775</v>
      </c>
      <c r="F1163">
        <v>45961</v>
      </c>
      <c r="G1163" t="s">
        <v>1418</v>
      </c>
      <c r="J1163">
        <v>46083</v>
      </c>
      <c r="K1163">
        <v>200</v>
      </c>
      <c r="L1163">
        <v>46022</v>
      </c>
      <c r="M1163">
        <v>75</v>
      </c>
      <c r="N1163" t="s">
        <v>25</v>
      </c>
      <c r="P1163" t="s">
        <v>25</v>
      </c>
      <c r="R1163">
        <v>35000</v>
      </c>
      <c r="S1163">
        <v>35000</v>
      </c>
      <c r="T1163">
        <v>10</v>
      </c>
      <c r="U1163">
        <v>126</v>
      </c>
      <c r="V1163">
        <v>1</v>
      </c>
      <c r="W1163">
        <v>29</v>
      </c>
      <c r="X1163" t="s">
        <v>1994</v>
      </c>
      <c r="Y1163" t="s">
        <v>26</v>
      </c>
      <c r="Z1163" t="s">
        <v>25</v>
      </c>
      <c r="AE1163" t="s">
        <v>235</v>
      </c>
      <c r="AF1163">
        <v>0.75</v>
      </c>
      <c r="AG1163">
        <v>150</v>
      </c>
      <c r="AH1163">
        <v>14</v>
      </c>
      <c r="AI1163" t="s">
        <v>11632</v>
      </c>
      <c r="AJ1163">
        <v>5.6864337936636877</v>
      </c>
      <c r="AK1163">
        <v>5.6864337936636877</v>
      </c>
      <c r="AL1163" s="94">
        <v>615.5</v>
      </c>
      <c r="AM1163" t="s">
        <v>11647</v>
      </c>
    </row>
    <row r="1164" spans="1:39" x14ac:dyDescent="0.25">
      <c r="A1164" t="s">
        <v>35</v>
      </c>
      <c r="B1164">
        <v>8290</v>
      </c>
      <c r="C1164" t="s">
        <v>1995</v>
      </c>
      <c r="D1164">
        <v>2176</v>
      </c>
      <c r="E1164">
        <v>45775</v>
      </c>
      <c r="F1164">
        <v>45961</v>
      </c>
      <c r="G1164" t="s">
        <v>1418</v>
      </c>
      <c r="J1164">
        <v>45996</v>
      </c>
      <c r="K1164">
        <v>90</v>
      </c>
      <c r="L1164">
        <v>45816</v>
      </c>
      <c r="M1164">
        <v>90</v>
      </c>
      <c r="N1164" t="s">
        <v>25</v>
      </c>
      <c r="R1164">
        <v>4000</v>
      </c>
      <c r="S1164">
        <v>4000</v>
      </c>
      <c r="T1164">
        <v>1</v>
      </c>
      <c r="U1164">
        <v>7</v>
      </c>
      <c r="V1164">
        <v>0</v>
      </c>
      <c r="W1164">
        <v>0</v>
      </c>
      <c r="X1164" t="s">
        <v>1996</v>
      </c>
      <c r="AE1164" t="s">
        <v>235</v>
      </c>
      <c r="AF1164">
        <v>0.9</v>
      </c>
      <c r="AG1164">
        <v>81</v>
      </c>
      <c r="AH1164">
        <v>11</v>
      </c>
      <c r="AI1164" t="s">
        <v>11632</v>
      </c>
      <c r="AJ1164">
        <v>1.838235294117647</v>
      </c>
      <c r="AK1164">
        <v>1.838235294117647</v>
      </c>
      <c r="AL1164" s="94">
        <v>217.6</v>
      </c>
      <c r="AM1164" t="s">
        <v>11647</v>
      </c>
    </row>
    <row r="1165" spans="1:39" x14ac:dyDescent="0.25">
      <c r="A1165" t="s">
        <v>35</v>
      </c>
      <c r="B1165">
        <v>8291</v>
      </c>
      <c r="C1165" t="s">
        <v>1997</v>
      </c>
      <c r="D1165">
        <v>7563</v>
      </c>
      <c r="E1165">
        <v>45775</v>
      </c>
      <c r="G1165" t="s">
        <v>1418</v>
      </c>
      <c r="H1165">
        <v>45882</v>
      </c>
      <c r="K1165">
        <v>692</v>
      </c>
      <c r="L1165" t="s">
        <v>1998</v>
      </c>
      <c r="M1165">
        <v>89.01</v>
      </c>
      <c r="N1165" t="s">
        <v>26</v>
      </c>
      <c r="O1165">
        <v>45860</v>
      </c>
      <c r="P1165" t="s">
        <v>25</v>
      </c>
      <c r="R1165">
        <v>24843.71</v>
      </c>
      <c r="S1165">
        <v>38655.81</v>
      </c>
      <c r="T1165">
        <v>22</v>
      </c>
      <c r="U1165">
        <v>16</v>
      </c>
      <c r="V1165">
        <v>0</v>
      </c>
      <c r="W1165">
        <v>28</v>
      </c>
      <c r="X1165" t="s">
        <v>1999</v>
      </c>
      <c r="Y1165" t="s">
        <v>26</v>
      </c>
      <c r="Z1165" t="s">
        <v>26</v>
      </c>
      <c r="AE1165" t="s">
        <v>235</v>
      </c>
      <c r="AF1165">
        <v>0.8901</v>
      </c>
      <c r="AG1165">
        <v>616</v>
      </c>
      <c r="AH1165">
        <v>15</v>
      </c>
      <c r="AI1165" t="s">
        <v>11632</v>
      </c>
      <c r="AJ1165">
        <v>3.2849014941160912</v>
      </c>
      <c r="AK1165">
        <v>5.111174137247124</v>
      </c>
      <c r="AL1165" s="94">
        <v>756.3</v>
      </c>
      <c r="AM1165" t="s">
        <v>11647</v>
      </c>
    </row>
    <row r="1166" spans="1:39" x14ac:dyDescent="0.25">
      <c r="A1166" t="s">
        <v>35</v>
      </c>
      <c r="B1166">
        <v>8292</v>
      </c>
      <c r="C1166" t="s">
        <v>2000</v>
      </c>
      <c r="D1166">
        <v>1406</v>
      </c>
      <c r="E1166">
        <v>45775</v>
      </c>
      <c r="F1166">
        <v>45961</v>
      </c>
      <c r="G1166" t="s">
        <v>1418</v>
      </c>
      <c r="J1166">
        <v>46002</v>
      </c>
      <c r="K1166">
        <v>65</v>
      </c>
      <c r="M1166">
        <v>97</v>
      </c>
      <c r="N1166" t="s">
        <v>25</v>
      </c>
      <c r="P1166" t="s">
        <v>26</v>
      </c>
      <c r="R1166">
        <v>3000</v>
      </c>
      <c r="S1166">
        <v>3000</v>
      </c>
      <c r="T1166">
        <v>0</v>
      </c>
      <c r="U1166">
        <v>22</v>
      </c>
      <c r="V1166">
        <v>0</v>
      </c>
      <c r="W1166">
        <v>2</v>
      </c>
      <c r="X1166" t="s">
        <v>2001</v>
      </c>
      <c r="Y1166" t="s">
        <v>271</v>
      </c>
      <c r="Z1166" t="s">
        <v>271</v>
      </c>
      <c r="AE1166" t="s">
        <v>235</v>
      </c>
      <c r="AF1166">
        <v>0.97</v>
      </c>
      <c r="AG1166">
        <v>63</v>
      </c>
      <c r="AH1166">
        <v>13</v>
      </c>
      <c r="AI1166" t="s">
        <v>11632</v>
      </c>
      <c r="AJ1166">
        <v>2.1337126600284493</v>
      </c>
      <c r="AK1166">
        <v>2.1337126600284493</v>
      </c>
      <c r="AL1166" s="94">
        <v>140.6</v>
      </c>
      <c r="AM1166" t="s">
        <v>11647</v>
      </c>
    </row>
    <row r="1167" spans="1:39" x14ac:dyDescent="0.25">
      <c r="A1167" t="s">
        <v>35</v>
      </c>
      <c r="B1167">
        <v>8293</v>
      </c>
      <c r="C1167" t="s">
        <v>2002</v>
      </c>
      <c r="D1167">
        <v>271</v>
      </c>
      <c r="E1167">
        <v>45775</v>
      </c>
      <c r="F1167">
        <v>45961</v>
      </c>
      <c r="G1167" t="s">
        <v>1418</v>
      </c>
      <c r="K1167">
        <v>0</v>
      </c>
      <c r="AE1167" t="s">
        <v>235</v>
      </c>
      <c r="AF1167">
        <v>0</v>
      </c>
      <c r="AG1167">
        <v>0</v>
      </c>
      <c r="AH1167">
        <v>0</v>
      </c>
      <c r="AI1167" t="s">
        <v>11634</v>
      </c>
      <c r="AL1167" s="94">
        <v>27.1</v>
      </c>
      <c r="AM1167" t="s">
        <v>11646</v>
      </c>
    </row>
    <row r="1168" spans="1:39" x14ac:dyDescent="0.25">
      <c r="A1168" t="s">
        <v>35</v>
      </c>
      <c r="B1168">
        <v>8294</v>
      </c>
      <c r="C1168" t="s">
        <v>2003</v>
      </c>
      <c r="D1168">
        <v>3198</v>
      </c>
      <c r="E1168">
        <v>45775</v>
      </c>
      <c r="F1168">
        <v>45961</v>
      </c>
      <c r="G1168" t="s">
        <v>1418</v>
      </c>
      <c r="K1168">
        <v>0</v>
      </c>
      <c r="AE1168" t="s">
        <v>235</v>
      </c>
      <c r="AF1168">
        <v>0</v>
      </c>
      <c r="AG1168">
        <v>0</v>
      </c>
      <c r="AH1168">
        <v>0</v>
      </c>
      <c r="AI1168" t="s">
        <v>11634</v>
      </c>
      <c r="AL1168" s="94">
        <v>319.8</v>
      </c>
      <c r="AM1168" t="s">
        <v>11646</v>
      </c>
    </row>
    <row r="1169" spans="1:39" x14ac:dyDescent="0.25">
      <c r="A1169" t="s">
        <v>35</v>
      </c>
      <c r="B1169">
        <v>8295</v>
      </c>
      <c r="C1169" t="s">
        <v>2004</v>
      </c>
      <c r="D1169">
        <v>15985</v>
      </c>
      <c r="E1169">
        <v>45775</v>
      </c>
      <c r="F1169">
        <v>45961</v>
      </c>
      <c r="G1169" t="s">
        <v>1418</v>
      </c>
      <c r="J1169">
        <v>45825</v>
      </c>
      <c r="K1169">
        <v>220</v>
      </c>
      <c r="L1169" t="s">
        <v>1633</v>
      </c>
      <c r="M1169">
        <v>61</v>
      </c>
      <c r="N1169" t="s">
        <v>26</v>
      </c>
      <c r="O1169">
        <v>45799</v>
      </c>
      <c r="P1169" t="s">
        <v>25</v>
      </c>
      <c r="R1169">
        <v>32235.599999999999</v>
      </c>
      <c r="S1169">
        <v>32234.400000000001</v>
      </c>
      <c r="T1169">
        <v>41</v>
      </c>
      <c r="U1169">
        <v>290</v>
      </c>
      <c r="V1169">
        <v>1</v>
      </c>
      <c r="W1169">
        <v>0</v>
      </c>
      <c r="X1169" t="s">
        <v>2005</v>
      </c>
      <c r="Y1169" t="s">
        <v>26</v>
      </c>
      <c r="Z1169" t="s">
        <v>25</v>
      </c>
      <c r="AE1169" t="s">
        <v>235</v>
      </c>
      <c r="AF1169">
        <v>0.61</v>
      </c>
      <c r="AG1169">
        <v>134</v>
      </c>
      <c r="AH1169">
        <v>15</v>
      </c>
      <c r="AI1169" t="s">
        <v>11632</v>
      </c>
      <c r="AJ1169">
        <v>2.0166155771035346</v>
      </c>
      <c r="AK1169">
        <v>2.0165405067250548</v>
      </c>
      <c r="AL1169" s="94">
        <v>1598.5</v>
      </c>
      <c r="AM1169" t="s">
        <v>11647</v>
      </c>
    </row>
    <row r="1170" spans="1:39" x14ac:dyDescent="0.25">
      <c r="A1170" t="s">
        <v>35</v>
      </c>
      <c r="B1170">
        <v>8296</v>
      </c>
      <c r="C1170" t="s">
        <v>2006</v>
      </c>
      <c r="D1170">
        <v>2742</v>
      </c>
      <c r="E1170">
        <v>45775</v>
      </c>
      <c r="F1170">
        <v>45961</v>
      </c>
      <c r="G1170" t="s">
        <v>1418</v>
      </c>
      <c r="J1170">
        <v>46090</v>
      </c>
      <c r="K1170">
        <v>0</v>
      </c>
      <c r="N1170" t="s">
        <v>25</v>
      </c>
      <c r="P1170" t="s">
        <v>26</v>
      </c>
      <c r="S1170">
        <v>25000</v>
      </c>
      <c r="T1170">
        <v>10</v>
      </c>
      <c r="U1170">
        <v>50</v>
      </c>
      <c r="V1170">
        <v>1</v>
      </c>
      <c r="W1170">
        <v>6</v>
      </c>
      <c r="X1170" t="s">
        <v>2007</v>
      </c>
      <c r="Y1170" t="s">
        <v>26</v>
      </c>
      <c r="Z1170" t="s">
        <v>25</v>
      </c>
      <c r="AE1170" t="s">
        <v>235</v>
      </c>
      <c r="AF1170">
        <v>0</v>
      </c>
      <c r="AG1170">
        <v>0</v>
      </c>
      <c r="AH1170">
        <v>10</v>
      </c>
      <c r="AI1170" t="s">
        <v>11632</v>
      </c>
      <c r="AK1170">
        <v>9.1174325309992703</v>
      </c>
      <c r="AL1170" s="94">
        <v>274.2</v>
      </c>
      <c r="AM1170" t="s">
        <v>11646</v>
      </c>
    </row>
    <row r="1171" spans="1:39" x14ac:dyDescent="0.25">
      <c r="A1171" t="s">
        <v>35</v>
      </c>
      <c r="B1171">
        <v>8297</v>
      </c>
      <c r="C1171" t="s">
        <v>2008</v>
      </c>
      <c r="D1171">
        <v>172</v>
      </c>
      <c r="E1171">
        <v>45775</v>
      </c>
      <c r="G1171" t="s">
        <v>1418</v>
      </c>
      <c r="H1171" t="s">
        <v>2009</v>
      </c>
      <c r="K1171">
        <v>0</v>
      </c>
      <c r="N1171" t="s">
        <v>25</v>
      </c>
      <c r="T1171">
        <v>2</v>
      </c>
      <c r="U1171">
        <v>0</v>
      </c>
      <c r="V1171">
        <v>0</v>
      </c>
      <c r="W1171">
        <v>0</v>
      </c>
      <c r="X1171" t="s">
        <v>2010</v>
      </c>
      <c r="AE1171" t="s">
        <v>235</v>
      </c>
      <c r="AF1171">
        <v>0</v>
      </c>
      <c r="AG1171">
        <v>0</v>
      </c>
      <c r="AH1171">
        <v>7</v>
      </c>
      <c r="AI1171" t="s">
        <v>11632</v>
      </c>
      <c r="AL1171" s="94">
        <v>17.2</v>
      </c>
      <c r="AM1171" t="s">
        <v>11646</v>
      </c>
    </row>
    <row r="1172" spans="1:39" x14ac:dyDescent="0.25">
      <c r="A1172" t="s">
        <v>35</v>
      </c>
      <c r="B1172">
        <v>8298</v>
      </c>
      <c r="C1172" t="s">
        <v>2011</v>
      </c>
      <c r="D1172">
        <v>49530</v>
      </c>
      <c r="E1172">
        <v>45775</v>
      </c>
      <c r="F1172">
        <v>45809</v>
      </c>
      <c r="G1172" t="s">
        <v>1418</v>
      </c>
      <c r="H1172" t="s">
        <v>2012</v>
      </c>
      <c r="I1172" t="s">
        <v>24</v>
      </c>
      <c r="K1172">
        <v>325</v>
      </c>
      <c r="L1172" t="s">
        <v>1419</v>
      </c>
      <c r="M1172">
        <v>90</v>
      </c>
      <c r="N1172" t="s">
        <v>25</v>
      </c>
      <c r="P1172" t="s">
        <v>25</v>
      </c>
      <c r="Q1172">
        <v>0</v>
      </c>
      <c r="R1172">
        <v>22000</v>
      </c>
      <c r="S1172">
        <v>70000</v>
      </c>
      <c r="T1172">
        <v>26</v>
      </c>
      <c r="U1172">
        <v>39</v>
      </c>
      <c r="V1172">
        <v>1</v>
      </c>
      <c r="W1172">
        <v>25</v>
      </c>
      <c r="X1172" t="s">
        <v>1721</v>
      </c>
      <c r="Y1172" t="s">
        <v>26</v>
      </c>
      <c r="Z1172" t="s">
        <v>26</v>
      </c>
      <c r="AE1172" t="s">
        <v>235</v>
      </c>
      <c r="AF1172">
        <v>0.9</v>
      </c>
      <c r="AG1172">
        <v>292</v>
      </c>
      <c r="AH1172">
        <v>15</v>
      </c>
      <c r="AI1172" t="s">
        <v>11632</v>
      </c>
      <c r="AJ1172">
        <v>0.44417524732485364</v>
      </c>
      <c r="AK1172">
        <v>1.413284877851807</v>
      </c>
      <c r="AL1172" s="94">
        <v>4953</v>
      </c>
      <c r="AM1172" t="s">
        <v>11648</v>
      </c>
    </row>
    <row r="1173" spans="1:39" x14ac:dyDescent="0.25">
      <c r="A1173" t="s">
        <v>35</v>
      </c>
      <c r="B1173">
        <v>8299</v>
      </c>
      <c r="C1173" t="s">
        <v>2013</v>
      </c>
      <c r="D1173">
        <v>443</v>
      </c>
      <c r="E1173">
        <v>45775</v>
      </c>
      <c r="F1173">
        <v>45961</v>
      </c>
      <c r="G1173" t="s">
        <v>1418</v>
      </c>
      <c r="J1173">
        <v>46090</v>
      </c>
      <c r="K1173">
        <v>120</v>
      </c>
      <c r="L1173">
        <v>46023</v>
      </c>
      <c r="M1173">
        <v>49.1</v>
      </c>
      <c r="N1173" t="s">
        <v>25</v>
      </c>
      <c r="R1173">
        <v>3809.27</v>
      </c>
      <c r="S1173">
        <v>1000</v>
      </c>
      <c r="T1173">
        <v>5</v>
      </c>
      <c r="X1173" t="s">
        <v>2014</v>
      </c>
      <c r="Y1173" t="s">
        <v>25</v>
      </c>
      <c r="AE1173" t="s">
        <v>235</v>
      </c>
      <c r="AF1173">
        <v>0.49099999999999999</v>
      </c>
      <c r="AG1173">
        <v>59</v>
      </c>
      <c r="AH1173">
        <v>9</v>
      </c>
      <c r="AI1173" t="s">
        <v>11632</v>
      </c>
      <c r="AJ1173">
        <v>8.5988036117381483</v>
      </c>
      <c r="AK1173">
        <v>2.2573363431151243</v>
      </c>
      <c r="AL1173" s="94">
        <v>44.3</v>
      </c>
      <c r="AM1173" t="s">
        <v>11839</v>
      </c>
    </row>
    <row r="1174" spans="1:39" x14ac:dyDescent="0.25">
      <c r="A1174" t="s">
        <v>35</v>
      </c>
      <c r="B1174">
        <v>8301</v>
      </c>
      <c r="C1174" t="s">
        <v>2015</v>
      </c>
      <c r="D1174">
        <v>67348</v>
      </c>
      <c r="E1174">
        <v>45775</v>
      </c>
      <c r="G1174" t="s">
        <v>1418</v>
      </c>
      <c r="H1174">
        <v>45810</v>
      </c>
      <c r="I1174" t="s">
        <v>28</v>
      </c>
      <c r="K1174">
        <v>460</v>
      </c>
      <c r="L1174" t="s">
        <v>1419</v>
      </c>
      <c r="M1174">
        <v>63.7</v>
      </c>
      <c r="N1174" t="s">
        <v>25</v>
      </c>
      <c r="P1174" t="s">
        <v>26</v>
      </c>
      <c r="Q1174">
        <v>5.4</v>
      </c>
      <c r="R1174">
        <v>20000</v>
      </c>
      <c r="S1174">
        <v>39303</v>
      </c>
      <c r="T1174">
        <v>43</v>
      </c>
      <c r="U1174">
        <v>208</v>
      </c>
      <c r="V1174">
        <v>0</v>
      </c>
      <c r="W1174">
        <v>19</v>
      </c>
      <c r="X1174" t="s">
        <v>2016</v>
      </c>
      <c r="Y1174" t="s">
        <v>2017</v>
      </c>
      <c r="Z1174" t="s">
        <v>2017</v>
      </c>
      <c r="AE1174" t="s">
        <v>235</v>
      </c>
      <c r="AF1174">
        <v>0.63700000000000001</v>
      </c>
      <c r="AG1174">
        <v>293</v>
      </c>
      <c r="AH1174">
        <v>15</v>
      </c>
      <c r="AI1174" t="s">
        <v>11632</v>
      </c>
      <c r="AJ1174">
        <v>0.29696501752093601</v>
      </c>
      <c r="AK1174">
        <v>0.58358080418126745</v>
      </c>
      <c r="AL1174" s="94">
        <v>6734.8</v>
      </c>
      <c r="AM1174" t="s">
        <v>11648</v>
      </c>
    </row>
    <row r="1175" spans="1:39" x14ac:dyDescent="0.25">
      <c r="A1175" t="s">
        <v>35</v>
      </c>
      <c r="B1175">
        <v>8300</v>
      </c>
      <c r="C1175" t="s">
        <v>2018</v>
      </c>
      <c r="D1175">
        <v>7802</v>
      </c>
      <c r="E1175">
        <v>45775</v>
      </c>
      <c r="F1175">
        <v>45961</v>
      </c>
      <c r="G1175" t="s">
        <v>1418</v>
      </c>
      <c r="J1175">
        <v>46020</v>
      </c>
      <c r="K1175">
        <v>441</v>
      </c>
      <c r="L1175">
        <v>2024</v>
      </c>
      <c r="M1175">
        <v>90</v>
      </c>
      <c r="N1175" t="s">
        <v>25</v>
      </c>
      <c r="P1175" t="s">
        <v>25</v>
      </c>
      <c r="R1175">
        <v>6000</v>
      </c>
      <c r="S1175">
        <v>32644.3</v>
      </c>
      <c r="T1175">
        <v>37</v>
      </c>
      <c r="U1175">
        <v>140</v>
      </c>
      <c r="V1175">
        <v>0</v>
      </c>
      <c r="W1175">
        <v>11</v>
      </c>
      <c r="X1175" t="s">
        <v>2019</v>
      </c>
      <c r="Y1175" t="s">
        <v>26</v>
      </c>
      <c r="Z1175" t="s">
        <v>26</v>
      </c>
      <c r="AE1175" t="s">
        <v>235</v>
      </c>
      <c r="AF1175">
        <v>0.9</v>
      </c>
      <c r="AG1175">
        <v>397</v>
      </c>
      <c r="AH1175">
        <v>14</v>
      </c>
      <c r="AI1175" t="s">
        <v>11632</v>
      </c>
      <c r="AJ1175">
        <v>0.76903358113304277</v>
      </c>
      <c r="AK1175">
        <v>4.184093822096898</v>
      </c>
      <c r="AL1175" s="94">
        <v>780.2</v>
      </c>
      <c r="AM1175" t="s">
        <v>11647</v>
      </c>
    </row>
    <row r="1176" spans="1:39" x14ac:dyDescent="0.25">
      <c r="A1176" t="s">
        <v>35</v>
      </c>
      <c r="B1176">
        <v>8305</v>
      </c>
      <c r="C1176" t="s">
        <v>2020</v>
      </c>
      <c r="D1176">
        <v>41504</v>
      </c>
      <c r="E1176">
        <v>45775</v>
      </c>
      <c r="F1176">
        <v>45961</v>
      </c>
      <c r="G1176" t="s">
        <v>1418</v>
      </c>
      <c r="J1176">
        <v>45985</v>
      </c>
      <c r="K1176">
        <v>24</v>
      </c>
      <c r="L1176">
        <v>2024</v>
      </c>
      <c r="M1176">
        <v>100</v>
      </c>
      <c r="N1176" t="s">
        <v>25</v>
      </c>
      <c r="P1176" t="s">
        <v>478</v>
      </c>
      <c r="Q1176">
        <v>100</v>
      </c>
      <c r="R1176">
        <v>5000</v>
      </c>
      <c r="S1176">
        <v>5000</v>
      </c>
      <c r="T1176">
        <v>8</v>
      </c>
      <c r="U1176">
        <v>9</v>
      </c>
      <c r="V1176">
        <v>0</v>
      </c>
      <c r="W1176">
        <v>1</v>
      </c>
      <c r="X1176" t="s">
        <v>2021</v>
      </c>
      <c r="Z1176" t="s">
        <v>25</v>
      </c>
      <c r="AE1176" t="s">
        <v>235</v>
      </c>
      <c r="AF1176">
        <v>1</v>
      </c>
      <c r="AG1176">
        <v>24</v>
      </c>
      <c r="AH1176">
        <v>14</v>
      </c>
      <c r="AI1176" t="s">
        <v>11632</v>
      </c>
      <c r="AJ1176">
        <v>0.12047031611410948</v>
      </c>
      <c r="AK1176">
        <v>0.12047031611410948</v>
      </c>
      <c r="AL1176" s="94">
        <v>4150.3999999999996</v>
      </c>
      <c r="AM1176" t="s">
        <v>11648</v>
      </c>
    </row>
    <row r="1177" spans="1:39" x14ac:dyDescent="0.25">
      <c r="A1177" t="s">
        <v>35</v>
      </c>
      <c r="B1177">
        <v>8306</v>
      </c>
      <c r="C1177" t="s">
        <v>2022</v>
      </c>
      <c r="D1177">
        <v>780</v>
      </c>
      <c r="E1177">
        <v>45775</v>
      </c>
      <c r="F1177">
        <v>45961</v>
      </c>
      <c r="G1177" t="s">
        <v>1418</v>
      </c>
      <c r="J1177">
        <v>46083</v>
      </c>
      <c r="K1177">
        <v>0</v>
      </c>
      <c r="N1177" t="s">
        <v>25</v>
      </c>
      <c r="P1177" t="s">
        <v>25</v>
      </c>
      <c r="R1177">
        <v>1000</v>
      </c>
      <c r="S1177">
        <v>1000</v>
      </c>
      <c r="T1177">
        <v>0</v>
      </c>
      <c r="U1177">
        <v>0</v>
      </c>
      <c r="V1177">
        <v>0</v>
      </c>
      <c r="W1177">
        <v>0</v>
      </c>
      <c r="X1177" t="s">
        <v>2023</v>
      </c>
      <c r="Y1177" t="s">
        <v>25</v>
      </c>
      <c r="Z1177" t="s">
        <v>25</v>
      </c>
      <c r="AE1177" t="s">
        <v>235</v>
      </c>
      <c r="AF1177">
        <v>0</v>
      </c>
      <c r="AG1177">
        <v>0</v>
      </c>
      <c r="AH1177">
        <v>11</v>
      </c>
      <c r="AI1177" t="s">
        <v>11632</v>
      </c>
      <c r="AJ1177">
        <v>1.2820512820512822</v>
      </c>
      <c r="AK1177">
        <v>1.2820512820512822</v>
      </c>
      <c r="AL1177" s="94">
        <v>78</v>
      </c>
      <c r="AM1177" t="s">
        <v>11646</v>
      </c>
    </row>
    <row r="1178" spans="1:39" x14ac:dyDescent="0.25">
      <c r="A1178" t="s">
        <v>35</v>
      </c>
      <c r="B1178">
        <v>8303</v>
      </c>
      <c r="C1178" t="s">
        <v>2024</v>
      </c>
      <c r="D1178">
        <v>317</v>
      </c>
      <c r="E1178">
        <v>45775</v>
      </c>
      <c r="F1178">
        <v>45961</v>
      </c>
      <c r="G1178" t="s">
        <v>1418</v>
      </c>
      <c r="K1178">
        <v>0</v>
      </c>
      <c r="AE1178" t="s">
        <v>235</v>
      </c>
      <c r="AF1178">
        <v>0</v>
      </c>
      <c r="AG1178">
        <v>0</v>
      </c>
      <c r="AH1178">
        <v>0</v>
      </c>
      <c r="AI1178" t="s">
        <v>11634</v>
      </c>
      <c r="AL1178" s="94">
        <v>31.7</v>
      </c>
      <c r="AM1178" t="s">
        <v>11646</v>
      </c>
    </row>
    <row r="1179" spans="1:39" x14ac:dyDescent="0.25">
      <c r="A1179" t="s">
        <v>35</v>
      </c>
      <c r="B1179">
        <v>8302</v>
      </c>
      <c r="C1179" t="s">
        <v>2025</v>
      </c>
      <c r="D1179">
        <v>12844</v>
      </c>
      <c r="E1179">
        <v>45775</v>
      </c>
      <c r="F1179">
        <v>45818</v>
      </c>
      <c r="G1179" t="s">
        <v>1418</v>
      </c>
      <c r="H1179">
        <v>45807</v>
      </c>
      <c r="I1179" t="s">
        <v>24</v>
      </c>
      <c r="J1179">
        <v>45965</v>
      </c>
      <c r="K1179">
        <v>36</v>
      </c>
      <c r="L1179">
        <v>2024</v>
      </c>
      <c r="M1179">
        <v>75</v>
      </c>
      <c r="N1179" t="s">
        <v>26</v>
      </c>
      <c r="O1179">
        <v>42131</v>
      </c>
      <c r="P1179" t="s">
        <v>26</v>
      </c>
      <c r="Q1179">
        <v>50</v>
      </c>
      <c r="R1179">
        <v>18646.45</v>
      </c>
      <c r="S1179">
        <v>22500</v>
      </c>
      <c r="T1179">
        <v>17</v>
      </c>
      <c r="U1179">
        <v>11</v>
      </c>
      <c r="V1179">
        <v>0</v>
      </c>
      <c r="W1179">
        <v>4</v>
      </c>
      <c r="X1179" t="s">
        <v>2026</v>
      </c>
      <c r="Y1179" t="s">
        <v>26</v>
      </c>
      <c r="Z1179" t="s">
        <v>26</v>
      </c>
      <c r="AE1179" t="s">
        <v>235</v>
      </c>
      <c r="AF1179">
        <v>0.75</v>
      </c>
      <c r="AG1179">
        <v>27</v>
      </c>
      <c r="AH1179">
        <v>16</v>
      </c>
      <c r="AI1179" t="s">
        <v>11631</v>
      </c>
      <c r="AJ1179">
        <v>1.4517634693241981</v>
      </c>
      <c r="AK1179">
        <v>1.7517907194020554</v>
      </c>
      <c r="AL1179" s="94">
        <v>1284.4000000000001</v>
      </c>
      <c r="AM1179" t="s">
        <v>11648</v>
      </c>
    </row>
    <row r="1180" spans="1:39" x14ac:dyDescent="0.25">
      <c r="A1180" t="s">
        <v>35</v>
      </c>
      <c r="B1180">
        <v>8902</v>
      </c>
      <c r="C1180" t="s">
        <v>2027</v>
      </c>
      <c r="D1180">
        <v>5632</v>
      </c>
      <c r="E1180">
        <v>45775</v>
      </c>
      <c r="F1180">
        <v>45961</v>
      </c>
      <c r="G1180" t="s">
        <v>1418</v>
      </c>
      <c r="H1180" t="s">
        <v>2028</v>
      </c>
      <c r="J1180">
        <v>45989</v>
      </c>
      <c r="K1180">
        <v>255</v>
      </c>
      <c r="L1180">
        <v>2023</v>
      </c>
      <c r="M1180">
        <v>68.63</v>
      </c>
      <c r="N1180" t="s">
        <v>26</v>
      </c>
      <c r="O1180">
        <v>45504</v>
      </c>
      <c r="P1180" t="s">
        <v>26</v>
      </c>
      <c r="Q1180">
        <v>27.45</v>
      </c>
      <c r="T1180">
        <v>25</v>
      </c>
      <c r="U1180">
        <v>70</v>
      </c>
      <c r="V1180">
        <v>0</v>
      </c>
      <c r="W1180">
        <v>17</v>
      </c>
      <c r="X1180" t="s">
        <v>2029</v>
      </c>
      <c r="Y1180" t="s">
        <v>26</v>
      </c>
      <c r="Z1180" t="s">
        <v>26</v>
      </c>
      <c r="AE1180" t="s">
        <v>235</v>
      </c>
      <c r="AF1180">
        <v>0.68629999999999991</v>
      </c>
      <c r="AG1180">
        <v>175</v>
      </c>
      <c r="AH1180">
        <v>14</v>
      </c>
      <c r="AI1180" t="s">
        <v>11632</v>
      </c>
      <c r="AL1180" s="94">
        <v>563.20000000000005</v>
      </c>
      <c r="AM1180" t="s">
        <v>11647</v>
      </c>
    </row>
    <row r="1181" spans="1:39" x14ac:dyDescent="0.25">
      <c r="A1181" t="s">
        <v>35</v>
      </c>
      <c r="B1181">
        <v>8307</v>
      </c>
      <c r="C1181" t="s">
        <v>2030</v>
      </c>
      <c r="D1181">
        <v>70418</v>
      </c>
      <c r="E1181">
        <v>45775</v>
      </c>
      <c r="G1181" t="s">
        <v>1418</v>
      </c>
      <c r="H1181">
        <v>45879</v>
      </c>
      <c r="K1181">
        <v>468</v>
      </c>
      <c r="M1181">
        <v>66</v>
      </c>
      <c r="N1181" t="s">
        <v>25</v>
      </c>
      <c r="P1181" t="s">
        <v>26</v>
      </c>
      <c r="Q1181">
        <v>66</v>
      </c>
      <c r="R1181" t="s">
        <v>5764</v>
      </c>
      <c r="S1181" t="s">
        <v>5764</v>
      </c>
      <c r="T1181">
        <v>128</v>
      </c>
      <c r="U1181">
        <v>226</v>
      </c>
      <c r="V1181">
        <v>0</v>
      </c>
      <c r="W1181">
        <v>5</v>
      </c>
      <c r="X1181" t="s">
        <v>2031</v>
      </c>
      <c r="Y1181" t="s">
        <v>25</v>
      </c>
      <c r="Z1181" t="s">
        <v>25</v>
      </c>
      <c r="AE1181" t="s">
        <v>235</v>
      </c>
      <c r="AF1181">
        <v>0.66</v>
      </c>
      <c r="AG1181">
        <v>309</v>
      </c>
      <c r="AH1181">
        <v>14</v>
      </c>
      <c r="AI1181" t="s">
        <v>11632</v>
      </c>
      <c r="AL1181" s="94">
        <v>7041.8</v>
      </c>
      <c r="AM1181" t="s">
        <v>11648</v>
      </c>
    </row>
    <row r="1182" spans="1:39" x14ac:dyDescent="0.25">
      <c r="A1182" t="s">
        <v>35</v>
      </c>
      <c r="B1182">
        <v>8214</v>
      </c>
      <c r="C1182" t="s">
        <v>2032</v>
      </c>
      <c r="D1182">
        <v>9281</v>
      </c>
      <c r="E1182">
        <v>45775</v>
      </c>
      <c r="F1182">
        <v>45961</v>
      </c>
      <c r="G1182" t="s">
        <v>1418</v>
      </c>
      <c r="J1182">
        <v>46007</v>
      </c>
      <c r="K1182">
        <v>380</v>
      </c>
      <c r="L1182" t="s">
        <v>1477</v>
      </c>
      <c r="M1182">
        <v>80</v>
      </c>
      <c r="N1182" t="s">
        <v>26</v>
      </c>
      <c r="O1182">
        <v>45700</v>
      </c>
      <c r="P1182" t="s">
        <v>25</v>
      </c>
      <c r="R1182">
        <v>17000</v>
      </c>
      <c r="S1182">
        <v>17000</v>
      </c>
      <c r="T1182">
        <v>71</v>
      </c>
      <c r="U1182">
        <v>58</v>
      </c>
      <c r="V1182">
        <v>0</v>
      </c>
      <c r="W1182">
        <v>4</v>
      </c>
      <c r="X1182" t="s">
        <v>2033</v>
      </c>
      <c r="Y1182" t="s">
        <v>26</v>
      </c>
      <c r="Z1182" t="s">
        <v>26</v>
      </c>
      <c r="AE1182" t="s">
        <v>235</v>
      </c>
      <c r="AF1182">
        <v>0.8</v>
      </c>
      <c r="AG1182">
        <v>304</v>
      </c>
      <c r="AH1182">
        <v>15</v>
      </c>
      <c r="AI1182" t="s">
        <v>11632</v>
      </c>
      <c r="AJ1182">
        <v>1.8316991703480228</v>
      </c>
      <c r="AK1182">
        <v>1.8316991703480228</v>
      </c>
      <c r="AL1182" s="94">
        <v>928.1</v>
      </c>
      <c r="AM1182" t="s">
        <v>11647</v>
      </c>
    </row>
    <row r="1183" spans="1:39" x14ac:dyDescent="0.25">
      <c r="A1183" t="s">
        <v>35</v>
      </c>
      <c r="B1183">
        <v>8219</v>
      </c>
      <c r="C1183" t="s">
        <v>2034</v>
      </c>
      <c r="D1183">
        <v>21162</v>
      </c>
      <c r="E1183">
        <v>45775</v>
      </c>
      <c r="G1183" t="s">
        <v>1418</v>
      </c>
      <c r="H1183">
        <v>45854</v>
      </c>
      <c r="K1183">
        <v>314</v>
      </c>
      <c r="L1183">
        <v>2025</v>
      </c>
      <c r="N1183" t="s">
        <v>25</v>
      </c>
      <c r="P1183" t="s">
        <v>25</v>
      </c>
      <c r="S1183" t="s">
        <v>5764</v>
      </c>
      <c r="T1183">
        <v>44</v>
      </c>
      <c r="U1183">
        <v>25</v>
      </c>
      <c r="V1183">
        <v>0</v>
      </c>
      <c r="W1183">
        <v>4</v>
      </c>
      <c r="X1183" t="s">
        <v>2035</v>
      </c>
      <c r="Y1183" t="s">
        <v>26</v>
      </c>
      <c r="Z1183" t="s">
        <v>26</v>
      </c>
      <c r="AE1183" t="s">
        <v>235</v>
      </c>
      <c r="AF1183">
        <v>0</v>
      </c>
      <c r="AG1183">
        <v>0</v>
      </c>
      <c r="AH1183">
        <v>12</v>
      </c>
      <c r="AI1183" t="s">
        <v>11632</v>
      </c>
      <c r="AL1183" s="94">
        <v>2116.1999999999998</v>
      </c>
      <c r="AM1183" t="s">
        <v>11647</v>
      </c>
    </row>
    <row r="1184" spans="1:39" x14ac:dyDescent="0.25">
      <c r="A1184" t="s">
        <v>35</v>
      </c>
      <c r="B1184">
        <v>8304</v>
      </c>
      <c r="C1184" t="s">
        <v>2036</v>
      </c>
      <c r="D1184">
        <v>1150</v>
      </c>
      <c r="E1184">
        <v>45775</v>
      </c>
      <c r="F1184">
        <v>45961</v>
      </c>
      <c r="G1184" t="s">
        <v>1418</v>
      </c>
      <c r="K1184">
        <v>0</v>
      </c>
      <c r="AE1184" t="s">
        <v>235</v>
      </c>
      <c r="AF1184">
        <v>0</v>
      </c>
      <c r="AG1184">
        <v>0</v>
      </c>
      <c r="AH1184">
        <v>0</v>
      </c>
      <c r="AI1184" t="s">
        <v>11634</v>
      </c>
      <c r="AL1184" s="94">
        <v>115</v>
      </c>
      <c r="AM1184" t="s">
        <v>11646</v>
      </c>
    </row>
    <row r="1185" spans="1:39" x14ac:dyDescent="0.25">
      <c r="A1185" t="s">
        <v>35</v>
      </c>
      <c r="B1185">
        <v>8308</v>
      </c>
      <c r="C1185" t="s">
        <v>2037</v>
      </c>
      <c r="D1185">
        <v>175</v>
      </c>
      <c r="E1185">
        <v>45775</v>
      </c>
      <c r="F1185">
        <v>45961</v>
      </c>
      <c r="G1185" t="s">
        <v>1418</v>
      </c>
      <c r="J1185">
        <v>45987</v>
      </c>
      <c r="K1185">
        <v>0</v>
      </c>
      <c r="N1185" t="s">
        <v>25</v>
      </c>
      <c r="P1185" t="s">
        <v>2038</v>
      </c>
      <c r="S1185">
        <v>1000</v>
      </c>
      <c r="X1185" t="s">
        <v>2039</v>
      </c>
      <c r="Y1185" t="s">
        <v>26</v>
      </c>
      <c r="Z1185" t="s">
        <v>26</v>
      </c>
      <c r="AE1185" t="s">
        <v>235</v>
      </c>
      <c r="AF1185">
        <v>0</v>
      </c>
      <c r="AG1185">
        <v>0</v>
      </c>
      <c r="AH1185">
        <v>6</v>
      </c>
      <c r="AI1185" t="s">
        <v>11632</v>
      </c>
      <c r="AK1185">
        <v>5.7142857142857144</v>
      </c>
      <c r="AL1185" s="94">
        <v>17.5</v>
      </c>
      <c r="AM1185" t="s">
        <v>11646</v>
      </c>
    </row>
    <row r="1186" spans="1:39" x14ac:dyDescent="0.25">
      <c r="A1186" t="s">
        <v>36</v>
      </c>
      <c r="B1186">
        <v>48001</v>
      </c>
      <c r="C1186" t="s">
        <v>2040</v>
      </c>
      <c r="D1186">
        <v>7742</v>
      </c>
      <c r="E1186">
        <v>45769</v>
      </c>
      <c r="F1186">
        <v>45919</v>
      </c>
      <c r="G1186" t="s">
        <v>2041</v>
      </c>
      <c r="I1186" t="s">
        <v>24</v>
      </c>
      <c r="J1186" t="s">
        <v>2042</v>
      </c>
      <c r="K1186">
        <v>0</v>
      </c>
      <c r="AE1186" t="s">
        <v>229</v>
      </c>
      <c r="AF1186">
        <v>0</v>
      </c>
      <c r="AG1186">
        <v>0</v>
      </c>
      <c r="AH1186">
        <v>0</v>
      </c>
      <c r="AI1186" t="s">
        <v>11634</v>
      </c>
      <c r="AL1186" s="94">
        <v>774.2</v>
      </c>
      <c r="AM1186" t="s">
        <v>11646</v>
      </c>
    </row>
    <row r="1187" spans="1:39" x14ac:dyDescent="0.25">
      <c r="A1187" t="s">
        <v>36</v>
      </c>
      <c r="B1187">
        <v>48002</v>
      </c>
      <c r="C1187" t="s">
        <v>2043</v>
      </c>
      <c r="D1187">
        <v>9409</v>
      </c>
      <c r="E1187">
        <v>45769</v>
      </c>
      <c r="F1187">
        <v>45920</v>
      </c>
      <c r="G1187" t="s">
        <v>2041</v>
      </c>
      <c r="H1187">
        <v>46010</v>
      </c>
      <c r="I1187" t="s">
        <v>24</v>
      </c>
      <c r="J1187" t="s">
        <v>2044</v>
      </c>
      <c r="K1187">
        <v>0</v>
      </c>
      <c r="AE1187" t="s">
        <v>229</v>
      </c>
      <c r="AF1187">
        <v>0</v>
      </c>
      <c r="AG1187">
        <v>0</v>
      </c>
      <c r="AH1187">
        <v>0</v>
      </c>
      <c r="AI1187" t="s">
        <v>11634</v>
      </c>
      <c r="AL1187" s="94">
        <v>940.9</v>
      </c>
      <c r="AM1187" t="s">
        <v>11646</v>
      </c>
    </row>
    <row r="1188" spans="1:39" x14ac:dyDescent="0.25">
      <c r="A1188" t="s">
        <v>36</v>
      </c>
      <c r="B1188">
        <v>48911</v>
      </c>
      <c r="C1188" t="s">
        <v>2045</v>
      </c>
      <c r="D1188">
        <v>475</v>
      </c>
      <c r="E1188">
        <v>45769</v>
      </c>
      <c r="F1188">
        <v>45920</v>
      </c>
      <c r="G1188" t="s">
        <v>2041</v>
      </c>
      <c r="H1188">
        <v>46010</v>
      </c>
      <c r="I1188" t="s">
        <v>24</v>
      </c>
      <c r="J1188" t="s">
        <v>2044</v>
      </c>
      <c r="K1188">
        <v>0</v>
      </c>
      <c r="AE1188" t="s">
        <v>229</v>
      </c>
      <c r="AF1188">
        <v>0</v>
      </c>
      <c r="AG1188">
        <v>0</v>
      </c>
      <c r="AH1188">
        <v>0</v>
      </c>
      <c r="AI1188" t="s">
        <v>11634</v>
      </c>
      <c r="AL1188" s="94">
        <v>47.5</v>
      </c>
      <c r="AM1188" t="s">
        <v>11646</v>
      </c>
    </row>
    <row r="1189" spans="1:39" x14ac:dyDescent="0.25">
      <c r="A1189" t="s">
        <v>36</v>
      </c>
      <c r="B1189">
        <v>48912</v>
      </c>
      <c r="C1189" t="s">
        <v>2046</v>
      </c>
      <c r="D1189">
        <v>3020</v>
      </c>
      <c r="E1189">
        <v>45769</v>
      </c>
      <c r="F1189">
        <v>45920</v>
      </c>
      <c r="G1189" t="s">
        <v>2041</v>
      </c>
      <c r="I1189" t="s">
        <v>24</v>
      </c>
      <c r="J1189" t="s">
        <v>2042</v>
      </c>
      <c r="K1189">
        <v>0</v>
      </c>
      <c r="AE1189" t="s">
        <v>229</v>
      </c>
      <c r="AF1189">
        <v>0</v>
      </c>
      <c r="AG1189">
        <v>0</v>
      </c>
      <c r="AH1189">
        <v>0</v>
      </c>
      <c r="AI1189" t="s">
        <v>11634</v>
      </c>
      <c r="AL1189" s="94">
        <v>302</v>
      </c>
      <c r="AM1189" t="s">
        <v>11646</v>
      </c>
    </row>
    <row r="1190" spans="1:39" x14ac:dyDescent="0.25">
      <c r="A1190" t="s">
        <v>36</v>
      </c>
      <c r="B1190">
        <v>48003</v>
      </c>
      <c r="C1190" t="s">
        <v>2047</v>
      </c>
      <c r="D1190">
        <v>19678</v>
      </c>
      <c r="E1190">
        <v>45769</v>
      </c>
      <c r="F1190">
        <v>45920</v>
      </c>
      <c r="G1190" t="s">
        <v>2041</v>
      </c>
      <c r="H1190">
        <v>46038</v>
      </c>
      <c r="I1190" t="s">
        <v>24</v>
      </c>
      <c r="K1190">
        <v>0</v>
      </c>
      <c r="L1190" t="s">
        <v>37</v>
      </c>
      <c r="N1190" t="s">
        <v>25</v>
      </c>
      <c r="P1190" t="s">
        <v>37</v>
      </c>
      <c r="S1190">
        <v>20000</v>
      </c>
      <c r="X1190" t="s">
        <v>37</v>
      </c>
      <c r="Y1190" t="s">
        <v>37</v>
      </c>
      <c r="Z1190" t="s">
        <v>37</v>
      </c>
      <c r="AE1190" t="s">
        <v>229</v>
      </c>
      <c r="AF1190">
        <v>0</v>
      </c>
      <c r="AG1190">
        <v>0</v>
      </c>
      <c r="AH1190">
        <v>7</v>
      </c>
      <c r="AI1190" t="s">
        <v>11632</v>
      </c>
      <c r="AK1190">
        <v>1.0163634515702815</v>
      </c>
      <c r="AL1190" s="94">
        <v>1967.8</v>
      </c>
      <c r="AM1190" t="s">
        <v>11646</v>
      </c>
    </row>
    <row r="1191" spans="1:39" x14ac:dyDescent="0.25">
      <c r="A1191" t="s">
        <v>36</v>
      </c>
      <c r="B1191">
        <v>48004</v>
      </c>
      <c r="C1191" t="s">
        <v>2048</v>
      </c>
      <c r="D1191">
        <v>394</v>
      </c>
      <c r="E1191">
        <v>45769</v>
      </c>
      <c r="F1191">
        <v>45920</v>
      </c>
      <c r="G1191" t="s">
        <v>2041</v>
      </c>
      <c r="I1191" t="s">
        <v>24</v>
      </c>
      <c r="J1191" t="s">
        <v>2042</v>
      </c>
      <c r="K1191">
        <v>0</v>
      </c>
      <c r="AE1191" t="s">
        <v>229</v>
      </c>
      <c r="AF1191">
        <v>0</v>
      </c>
      <c r="AG1191">
        <v>0</v>
      </c>
      <c r="AH1191">
        <v>0</v>
      </c>
      <c r="AI1191" t="s">
        <v>11634</v>
      </c>
      <c r="AL1191" s="94">
        <v>39.4</v>
      </c>
      <c r="AM1191" t="s">
        <v>11646</v>
      </c>
    </row>
    <row r="1192" spans="1:39" x14ac:dyDescent="0.25">
      <c r="A1192" t="s">
        <v>36</v>
      </c>
      <c r="B1192">
        <v>48005</v>
      </c>
      <c r="C1192" t="s">
        <v>2049</v>
      </c>
      <c r="D1192">
        <v>160</v>
      </c>
      <c r="E1192">
        <v>45769</v>
      </c>
      <c r="F1192">
        <v>45920</v>
      </c>
      <c r="G1192" t="s">
        <v>2041</v>
      </c>
      <c r="I1192" t="s">
        <v>24</v>
      </c>
      <c r="J1192" t="s">
        <v>2042</v>
      </c>
      <c r="K1192">
        <v>0</v>
      </c>
      <c r="AE1192" t="s">
        <v>229</v>
      </c>
      <c r="AF1192">
        <v>0</v>
      </c>
      <c r="AG1192">
        <v>0</v>
      </c>
      <c r="AH1192">
        <v>0</v>
      </c>
      <c r="AI1192" t="s">
        <v>11634</v>
      </c>
      <c r="AL1192" s="94">
        <v>16</v>
      </c>
      <c r="AM1192" t="s">
        <v>11646</v>
      </c>
    </row>
    <row r="1193" spans="1:39" x14ac:dyDescent="0.25">
      <c r="A1193" t="s">
        <v>36</v>
      </c>
      <c r="B1193">
        <v>48006</v>
      </c>
      <c r="C1193" t="s">
        <v>2050</v>
      </c>
      <c r="D1193">
        <v>394</v>
      </c>
      <c r="E1193">
        <v>45769</v>
      </c>
      <c r="F1193">
        <v>45920</v>
      </c>
      <c r="G1193" t="s">
        <v>2041</v>
      </c>
      <c r="I1193" t="s">
        <v>24</v>
      </c>
      <c r="J1193" t="s">
        <v>2042</v>
      </c>
      <c r="K1193">
        <v>0</v>
      </c>
      <c r="AE1193" t="s">
        <v>229</v>
      </c>
      <c r="AF1193">
        <v>0</v>
      </c>
      <c r="AG1193">
        <v>0</v>
      </c>
      <c r="AH1193">
        <v>0</v>
      </c>
      <c r="AI1193" t="s">
        <v>11634</v>
      </c>
      <c r="AL1193" s="94">
        <v>39.4</v>
      </c>
      <c r="AM1193" t="s">
        <v>11646</v>
      </c>
    </row>
    <row r="1194" spans="1:39" x14ac:dyDescent="0.25">
      <c r="A1194" t="s">
        <v>36</v>
      </c>
      <c r="B1194">
        <v>48093</v>
      </c>
      <c r="C1194" t="s">
        <v>2051</v>
      </c>
      <c r="D1194">
        <v>1287</v>
      </c>
      <c r="E1194">
        <v>45769</v>
      </c>
      <c r="F1194">
        <v>45920</v>
      </c>
      <c r="G1194" t="s">
        <v>2041</v>
      </c>
      <c r="I1194" t="s">
        <v>24</v>
      </c>
      <c r="J1194" t="s">
        <v>2042</v>
      </c>
      <c r="K1194">
        <v>0</v>
      </c>
      <c r="AE1194" t="s">
        <v>229</v>
      </c>
      <c r="AF1194">
        <v>0</v>
      </c>
      <c r="AG1194">
        <v>0</v>
      </c>
      <c r="AH1194">
        <v>0</v>
      </c>
      <c r="AI1194" t="s">
        <v>11634</v>
      </c>
      <c r="AL1194" s="94">
        <v>128.69999999999999</v>
      </c>
      <c r="AM1194" t="s">
        <v>11646</v>
      </c>
    </row>
    <row r="1195" spans="1:39" x14ac:dyDescent="0.25">
      <c r="A1195" t="s">
        <v>36</v>
      </c>
      <c r="B1195">
        <v>48009</v>
      </c>
      <c r="C1195" t="s">
        <v>2052</v>
      </c>
      <c r="D1195">
        <v>1007</v>
      </c>
      <c r="E1195">
        <v>45769</v>
      </c>
      <c r="F1195">
        <v>45920</v>
      </c>
      <c r="G1195" t="s">
        <v>2041</v>
      </c>
      <c r="I1195" t="s">
        <v>24</v>
      </c>
      <c r="J1195" t="s">
        <v>2042</v>
      </c>
      <c r="K1195">
        <v>0</v>
      </c>
      <c r="AE1195" t="s">
        <v>229</v>
      </c>
      <c r="AF1195">
        <v>0</v>
      </c>
      <c r="AG1195">
        <v>0</v>
      </c>
      <c r="AH1195">
        <v>0</v>
      </c>
      <c r="AI1195" t="s">
        <v>11634</v>
      </c>
      <c r="AL1195" s="94">
        <v>100.7</v>
      </c>
      <c r="AM1195" t="s">
        <v>11646</v>
      </c>
    </row>
    <row r="1196" spans="1:39" x14ac:dyDescent="0.25">
      <c r="A1196" t="s">
        <v>36</v>
      </c>
      <c r="B1196">
        <v>48914</v>
      </c>
      <c r="C1196" t="s">
        <v>2053</v>
      </c>
      <c r="D1196">
        <v>414</v>
      </c>
      <c r="E1196">
        <v>45769</v>
      </c>
      <c r="F1196">
        <v>45920</v>
      </c>
      <c r="G1196" t="s">
        <v>2041</v>
      </c>
      <c r="H1196">
        <v>46010</v>
      </c>
      <c r="I1196" t="s">
        <v>24</v>
      </c>
      <c r="J1196" t="s">
        <v>2054</v>
      </c>
      <c r="K1196">
        <v>0</v>
      </c>
      <c r="M1196">
        <v>0</v>
      </c>
      <c r="N1196" t="s">
        <v>25</v>
      </c>
      <c r="P1196" t="s">
        <v>25</v>
      </c>
      <c r="Q1196">
        <v>0</v>
      </c>
      <c r="X1196" t="s">
        <v>25</v>
      </c>
      <c r="Y1196" t="s">
        <v>25</v>
      </c>
      <c r="Z1196" t="s">
        <v>25</v>
      </c>
      <c r="AE1196" t="s">
        <v>229</v>
      </c>
      <c r="AF1196">
        <v>0</v>
      </c>
      <c r="AG1196">
        <v>0</v>
      </c>
      <c r="AH1196">
        <v>7</v>
      </c>
      <c r="AI1196" t="s">
        <v>11632</v>
      </c>
      <c r="AL1196" s="94">
        <v>41.4</v>
      </c>
      <c r="AM1196" t="s">
        <v>11646</v>
      </c>
    </row>
    <row r="1197" spans="1:39" x14ac:dyDescent="0.25">
      <c r="A1197" t="s">
        <v>36</v>
      </c>
      <c r="B1197">
        <v>48010</v>
      </c>
      <c r="C1197" t="s">
        <v>2055</v>
      </c>
      <c r="D1197">
        <v>579</v>
      </c>
      <c r="E1197">
        <v>45769</v>
      </c>
      <c r="F1197">
        <v>45920</v>
      </c>
      <c r="G1197" t="s">
        <v>2041</v>
      </c>
      <c r="I1197" t="s">
        <v>24</v>
      </c>
      <c r="J1197" t="s">
        <v>2042</v>
      </c>
      <c r="K1197">
        <v>0</v>
      </c>
      <c r="AE1197" t="s">
        <v>229</v>
      </c>
      <c r="AF1197">
        <v>0</v>
      </c>
      <c r="AG1197">
        <v>0</v>
      </c>
      <c r="AH1197">
        <v>0</v>
      </c>
      <c r="AI1197" t="s">
        <v>11634</v>
      </c>
      <c r="AL1197" s="94">
        <v>57.9</v>
      </c>
      <c r="AM1197" t="s">
        <v>11646</v>
      </c>
    </row>
    <row r="1198" spans="1:39" x14ac:dyDescent="0.25">
      <c r="A1198" t="s">
        <v>36</v>
      </c>
      <c r="B1198">
        <v>48011</v>
      </c>
      <c r="C1198" t="s">
        <v>2056</v>
      </c>
      <c r="D1198">
        <v>11952</v>
      </c>
      <c r="E1198">
        <v>45769</v>
      </c>
      <c r="F1198">
        <v>45920</v>
      </c>
      <c r="G1198" t="s">
        <v>2041</v>
      </c>
      <c r="I1198" t="s">
        <v>24</v>
      </c>
      <c r="J1198" t="s">
        <v>2042</v>
      </c>
      <c r="K1198">
        <v>0</v>
      </c>
      <c r="AE1198" t="s">
        <v>229</v>
      </c>
      <c r="AF1198">
        <v>0</v>
      </c>
      <c r="AG1198">
        <v>0</v>
      </c>
      <c r="AH1198">
        <v>0</v>
      </c>
      <c r="AI1198" t="s">
        <v>11634</v>
      </c>
      <c r="AL1198" s="94">
        <v>1195.2</v>
      </c>
      <c r="AM1198" t="s">
        <v>11646</v>
      </c>
    </row>
    <row r="1199" spans="1:39" x14ac:dyDescent="0.25">
      <c r="A1199" t="s">
        <v>36</v>
      </c>
      <c r="B1199">
        <v>48023</v>
      </c>
      <c r="C1199" t="s">
        <v>2057</v>
      </c>
      <c r="D1199">
        <v>748</v>
      </c>
      <c r="E1199">
        <v>45769</v>
      </c>
      <c r="F1199">
        <v>45920</v>
      </c>
      <c r="G1199" t="s">
        <v>2041</v>
      </c>
      <c r="I1199" t="s">
        <v>24</v>
      </c>
      <c r="J1199" t="s">
        <v>2042</v>
      </c>
      <c r="K1199">
        <v>0</v>
      </c>
      <c r="AE1199" t="s">
        <v>229</v>
      </c>
      <c r="AF1199">
        <v>0</v>
      </c>
      <c r="AG1199">
        <v>0</v>
      </c>
      <c r="AH1199">
        <v>0</v>
      </c>
      <c r="AI1199" t="s">
        <v>11634</v>
      </c>
      <c r="AL1199" s="94">
        <v>74.8</v>
      </c>
      <c r="AM1199" t="s">
        <v>11646</v>
      </c>
    </row>
    <row r="1200" spans="1:39" x14ac:dyDescent="0.25">
      <c r="A1200" t="s">
        <v>36</v>
      </c>
      <c r="B1200">
        <v>48008</v>
      </c>
      <c r="C1200" t="s">
        <v>2058</v>
      </c>
      <c r="D1200">
        <v>736</v>
      </c>
      <c r="E1200">
        <v>45769</v>
      </c>
      <c r="F1200">
        <v>45920</v>
      </c>
      <c r="G1200" t="s">
        <v>2041</v>
      </c>
      <c r="I1200" t="s">
        <v>24</v>
      </c>
      <c r="J1200" t="s">
        <v>2042</v>
      </c>
      <c r="K1200">
        <v>0</v>
      </c>
      <c r="AE1200" t="s">
        <v>229</v>
      </c>
      <c r="AF1200">
        <v>0</v>
      </c>
      <c r="AG1200">
        <v>0</v>
      </c>
      <c r="AH1200">
        <v>0</v>
      </c>
      <c r="AI1200" t="s">
        <v>11634</v>
      </c>
      <c r="AL1200" s="94">
        <v>73.599999999999994</v>
      </c>
      <c r="AM1200" t="s">
        <v>11646</v>
      </c>
    </row>
    <row r="1201" spans="1:39" x14ac:dyDescent="0.25">
      <c r="A1201" t="s">
        <v>36</v>
      </c>
      <c r="B1201">
        <v>48091</v>
      </c>
      <c r="C1201" t="s">
        <v>2059</v>
      </c>
      <c r="D1201">
        <v>1356</v>
      </c>
      <c r="E1201">
        <v>45769</v>
      </c>
      <c r="F1201">
        <v>45920</v>
      </c>
      <c r="G1201" t="s">
        <v>2041</v>
      </c>
      <c r="I1201" t="s">
        <v>24</v>
      </c>
      <c r="J1201" t="s">
        <v>2042</v>
      </c>
      <c r="K1201">
        <v>0</v>
      </c>
      <c r="AE1201" t="s">
        <v>229</v>
      </c>
      <c r="AF1201">
        <v>0</v>
      </c>
      <c r="AG1201">
        <v>0</v>
      </c>
      <c r="AH1201">
        <v>0</v>
      </c>
      <c r="AI1201" t="s">
        <v>11634</v>
      </c>
      <c r="AL1201" s="94">
        <v>135.6</v>
      </c>
      <c r="AM1201" t="s">
        <v>11646</v>
      </c>
    </row>
    <row r="1202" spans="1:39" x14ac:dyDescent="0.25">
      <c r="A1202" t="s">
        <v>36</v>
      </c>
      <c r="B1202">
        <v>48070</v>
      </c>
      <c r="C1202" t="s">
        <v>2060</v>
      </c>
      <c r="D1202">
        <v>643</v>
      </c>
      <c r="E1202">
        <v>45769</v>
      </c>
      <c r="F1202">
        <v>45920</v>
      </c>
      <c r="G1202" t="s">
        <v>2041</v>
      </c>
      <c r="I1202" t="s">
        <v>24</v>
      </c>
      <c r="J1202" t="s">
        <v>2042</v>
      </c>
      <c r="K1202">
        <v>0</v>
      </c>
      <c r="AE1202" t="s">
        <v>229</v>
      </c>
      <c r="AF1202">
        <v>0</v>
      </c>
      <c r="AG1202">
        <v>0</v>
      </c>
      <c r="AH1202">
        <v>0</v>
      </c>
      <c r="AI1202" t="s">
        <v>11634</v>
      </c>
      <c r="AL1202" s="94">
        <v>64.3</v>
      </c>
      <c r="AM1202" t="s">
        <v>11646</v>
      </c>
    </row>
    <row r="1203" spans="1:39" x14ac:dyDescent="0.25">
      <c r="A1203" t="s">
        <v>36</v>
      </c>
      <c r="B1203">
        <v>48012</v>
      </c>
      <c r="C1203" t="s">
        <v>2061</v>
      </c>
      <c r="D1203">
        <v>2821</v>
      </c>
      <c r="E1203">
        <v>45769</v>
      </c>
      <c r="F1203">
        <v>45920</v>
      </c>
      <c r="G1203" t="s">
        <v>2041</v>
      </c>
      <c r="I1203" t="s">
        <v>24</v>
      </c>
      <c r="J1203" t="s">
        <v>2042</v>
      </c>
      <c r="K1203">
        <v>0</v>
      </c>
      <c r="AE1203" t="s">
        <v>229</v>
      </c>
      <c r="AF1203">
        <v>0</v>
      </c>
      <c r="AG1203">
        <v>0</v>
      </c>
      <c r="AH1203">
        <v>0</v>
      </c>
      <c r="AI1203" t="s">
        <v>11634</v>
      </c>
      <c r="AL1203" s="94">
        <v>282.10000000000002</v>
      </c>
      <c r="AM1203" t="s">
        <v>11646</v>
      </c>
    </row>
    <row r="1204" spans="1:39" x14ac:dyDescent="0.25">
      <c r="A1204" t="s">
        <v>36</v>
      </c>
      <c r="B1204">
        <v>48090</v>
      </c>
      <c r="C1204" t="s">
        <v>2062</v>
      </c>
      <c r="D1204">
        <v>7633</v>
      </c>
      <c r="E1204">
        <v>45769</v>
      </c>
      <c r="F1204">
        <v>45920</v>
      </c>
      <c r="G1204" t="s">
        <v>2041</v>
      </c>
      <c r="I1204" t="s">
        <v>24</v>
      </c>
      <c r="J1204" t="s">
        <v>2042</v>
      </c>
      <c r="K1204">
        <v>0</v>
      </c>
      <c r="AE1204" t="s">
        <v>229</v>
      </c>
      <c r="AF1204">
        <v>0</v>
      </c>
      <c r="AG1204">
        <v>0</v>
      </c>
      <c r="AH1204">
        <v>0</v>
      </c>
      <c r="AI1204" t="s">
        <v>11634</v>
      </c>
      <c r="AL1204" s="94">
        <v>763.3</v>
      </c>
      <c r="AM1204" t="s">
        <v>11646</v>
      </c>
    </row>
    <row r="1205" spans="1:39" x14ac:dyDescent="0.25">
      <c r="A1205" t="s">
        <v>36</v>
      </c>
      <c r="B1205">
        <v>48013</v>
      </c>
      <c r="C1205" t="s">
        <v>2063</v>
      </c>
      <c r="D1205">
        <v>101984</v>
      </c>
      <c r="E1205">
        <v>45769</v>
      </c>
      <c r="G1205" t="s">
        <v>2041</v>
      </c>
      <c r="H1205">
        <v>45782</v>
      </c>
      <c r="I1205" t="s">
        <v>28</v>
      </c>
      <c r="K1205">
        <v>748</v>
      </c>
      <c r="L1205">
        <v>2024</v>
      </c>
      <c r="M1205">
        <v>95</v>
      </c>
      <c r="N1205" t="s">
        <v>26</v>
      </c>
      <c r="O1205" t="s">
        <v>1718</v>
      </c>
      <c r="P1205" t="s">
        <v>26</v>
      </c>
      <c r="Q1205">
        <v>95</v>
      </c>
      <c r="R1205">
        <v>35000</v>
      </c>
      <c r="S1205">
        <v>553000</v>
      </c>
      <c r="T1205">
        <v>39</v>
      </c>
      <c r="U1205">
        <v>51</v>
      </c>
      <c r="V1205">
        <v>10</v>
      </c>
      <c r="W1205">
        <v>0</v>
      </c>
      <c r="X1205" t="s">
        <v>2064</v>
      </c>
      <c r="Y1205" t="s">
        <v>26</v>
      </c>
      <c r="Z1205" t="s">
        <v>26</v>
      </c>
      <c r="AE1205" t="s">
        <v>229</v>
      </c>
      <c r="AF1205">
        <v>0.95</v>
      </c>
      <c r="AG1205">
        <v>711</v>
      </c>
      <c r="AH1205">
        <v>16</v>
      </c>
      <c r="AI1205" t="s">
        <v>11631</v>
      </c>
      <c r="AJ1205">
        <v>0.34319108879824284</v>
      </c>
      <c r="AK1205">
        <v>5.4224192030122369</v>
      </c>
      <c r="AL1205" s="94">
        <v>10198.4</v>
      </c>
      <c r="AM1205" t="s">
        <v>11648</v>
      </c>
    </row>
    <row r="1206" spans="1:39" x14ac:dyDescent="0.25">
      <c r="A1206" t="s">
        <v>36</v>
      </c>
      <c r="B1206">
        <v>48014</v>
      </c>
      <c r="C1206" t="s">
        <v>2065</v>
      </c>
      <c r="D1206">
        <v>1549</v>
      </c>
      <c r="E1206">
        <v>45769</v>
      </c>
      <c r="F1206">
        <v>45920</v>
      </c>
      <c r="G1206" t="s">
        <v>2041</v>
      </c>
      <c r="I1206" t="s">
        <v>24</v>
      </c>
      <c r="J1206" t="s">
        <v>2042</v>
      </c>
      <c r="K1206">
        <v>0</v>
      </c>
      <c r="AE1206" t="s">
        <v>229</v>
      </c>
      <c r="AF1206">
        <v>0</v>
      </c>
      <c r="AG1206">
        <v>0</v>
      </c>
      <c r="AH1206">
        <v>0</v>
      </c>
      <c r="AI1206" t="s">
        <v>11634</v>
      </c>
      <c r="AL1206" s="94">
        <v>154.9</v>
      </c>
      <c r="AM1206" t="s">
        <v>11646</v>
      </c>
    </row>
    <row r="1207" spans="1:39" x14ac:dyDescent="0.25">
      <c r="A1207" t="s">
        <v>36</v>
      </c>
      <c r="B1207">
        <v>48015</v>
      </c>
      <c r="C1207" t="s">
        <v>2066</v>
      </c>
      <c r="D1207">
        <v>40388</v>
      </c>
      <c r="E1207">
        <v>45769</v>
      </c>
      <c r="F1207">
        <v>45920</v>
      </c>
      <c r="G1207" t="s">
        <v>2041</v>
      </c>
      <c r="I1207" t="s">
        <v>24</v>
      </c>
      <c r="J1207" t="s">
        <v>2042</v>
      </c>
      <c r="K1207">
        <v>0</v>
      </c>
      <c r="AE1207" t="s">
        <v>229</v>
      </c>
      <c r="AF1207">
        <v>0</v>
      </c>
      <c r="AG1207">
        <v>0</v>
      </c>
      <c r="AH1207">
        <v>0</v>
      </c>
      <c r="AI1207" t="s">
        <v>11634</v>
      </c>
      <c r="AL1207" s="94">
        <v>4038.8</v>
      </c>
      <c r="AM1207" t="s">
        <v>11646</v>
      </c>
    </row>
    <row r="1208" spans="1:39" x14ac:dyDescent="0.25">
      <c r="A1208" t="s">
        <v>36</v>
      </c>
      <c r="B1208">
        <v>48092</v>
      </c>
      <c r="C1208" t="s">
        <v>2067</v>
      </c>
      <c r="D1208">
        <v>1117</v>
      </c>
      <c r="E1208">
        <v>45769</v>
      </c>
      <c r="F1208">
        <v>45920</v>
      </c>
      <c r="G1208" t="s">
        <v>2041</v>
      </c>
      <c r="I1208" t="s">
        <v>24</v>
      </c>
      <c r="J1208" t="s">
        <v>2042</v>
      </c>
      <c r="K1208">
        <v>0</v>
      </c>
      <c r="AE1208" t="s">
        <v>229</v>
      </c>
      <c r="AF1208">
        <v>0</v>
      </c>
      <c r="AG1208">
        <v>0</v>
      </c>
      <c r="AH1208">
        <v>0</v>
      </c>
      <c r="AI1208" t="s">
        <v>11634</v>
      </c>
      <c r="AL1208" s="94">
        <v>111.7</v>
      </c>
      <c r="AM1208" t="s">
        <v>11646</v>
      </c>
    </row>
    <row r="1209" spans="1:39" x14ac:dyDescent="0.25">
      <c r="A1209" t="s">
        <v>36</v>
      </c>
      <c r="B1209">
        <v>48016</v>
      </c>
      <c r="C1209" t="s">
        <v>2068</v>
      </c>
      <c r="D1209">
        <v>7647</v>
      </c>
      <c r="E1209">
        <v>45769</v>
      </c>
      <c r="F1209">
        <v>45920</v>
      </c>
      <c r="G1209" t="s">
        <v>2041</v>
      </c>
      <c r="I1209" t="s">
        <v>24</v>
      </c>
      <c r="J1209" t="s">
        <v>2042</v>
      </c>
      <c r="K1209">
        <v>0</v>
      </c>
      <c r="AE1209" t="s">
        <v>229</v>
      </c>
      <c r="AF1209">
        <v>0</v>
      </c>
      <c r="AG1209">
        <v>0</v>
      </c>
      <c r="AH1209">
        <v>0</v>
      </c>
      <c r="AI1209" t="s">
        <v>11634</v>
      </c>
      <c r="AL1209" s="94">
        <v>764.7</v>
      </c>
      <c r="AM1209" t="s">
        <v>11646</v>
      </c>
    </row>
    <row r="1210" spans="1:39" x14ac:dyDescent="0.25">
      <c r="A1210" t="s">
        <v>36</v>
      </c>
      <c r="B1210">
        <v>48017</v>
      </c>
      <c r="C1210" t="s">
        <v>2069</v>
      </c>
      <c r="D1210">
        <v>17042</v>
      </c>
      <c r="E1210">
        <v>45769</v>
      </c>
      <c r="F1210">
        <v>45920</v>
      </c>
      <c r="G1210" t="s">
        <v>2041</v>
      </c>
      <c r="I1210" t="s">
        <v>24</v>
      </c>
      <c r="J1210" t="s">
        <v>2042</v>
      </c>
      <c r="K1210">
        <v>0</v>
      </c>
      <c r="AE1210" t="s">
        <v>229</v>
      </c>
      <c r="AF1210">
        <v>0</v>
      </c>
      <c r="AG1210">
        <v>0</v>
      </c>
      <c r="AH1210">
        <v>0</v>
      </c>
      <c r="AI1210" t="s">
        <v>11634</v>
      </c>
      <c r="AL1210" s="94">
        <v>1704.2</v>
      </c>
      <c r="AM1210" t="s">
        <v>11646</v>
      </c>
    </row>
    <row r="1211" spans="1:39" x14ac:dyDescent="0.25">
      <c r="A1211" t="s">
        <v>36</v>
      </c>
      <c r="B1211">
        <v>48018</v>
      </c>
      <c r="C1211" t="s">
        <v>2070</v>
      </c>
      <c r="D1211">
        <v>1247</v>
      </c>
      <c r="E1211">
        <v>45769</v>
      </c>
      <c r="F1211">
        <v>45920</v>
      </c>
      <c r="G1211" t="s">
        <v>2041</v>
      </c>
      <c r="I1211" t="s">
        <v>24</v>
      </c>
      <c r="J1211" t="s">
        <v>2042</v>
      </c>
      <c r="K1211">
        <v>0</v>
      </c>
      <c r="AE1211" t="s">
        <v>229</v>
      </c>
      <c r="AF1211">
        <v>0</v>
      </c>
      <c r="AG1211">
        <v>0</v>
      </c>
      <c r="AH1211">
        <v>0</v>
      </c>
      <c r="AI1211" t="s">
        <v>11634</v>
      </c>
      <c r="AL1211" s="94">
        <v>124.7</v>
      </c>
      <c r="AM1211" t="s">
        <v>11646</v>
      </c>
    </row>
    <row r="1212" spans="1:39" x14ac:dyDescent="0.25">
      <c r="A1212" t="s">
        <v>36</v>
      </c>
      <c r="B1212">
        <v>48019</v>
      </c>
      <c r="C1212" t="s">
        <v>2071</v>
      </c>
      <c r="D1212">
        <v>4600</v>
      </c>
      <c r="E1212">
        <v>45769</v>
      </c>
      <c r="F1212">
        <v>45920</v>
      </c>
      <c r="G1212" t="s">
        <v>2041</v>
      </c>
      <c r="I1212" t="s">
        <v>24</v>
      </c>
      <c r="J1212" t="s">
        <v>2042</v>
      </c>
      <c r="K1212">
        <v>0</v>
      </c>
      <c r="AE1212" t="s">
        <v>229</v>
      </c>
      <c r="AF1212">
        <v>0</v>
      </c>
      <c r="AG1212">
        <v>0</v>
      </c>
      <c r="AH1212">
        <v>0</v>
      </c>
      <c r="AI1212" t="s">
        <v>11634</v>
      </c>
      <c r="AL1212" s="94">
        <v>460</v>
      </c>
      <c r="AM1212" t="s">
        <v>11646</v>
      </c>
    </row>
    <row r="1213" spans="1:39" x14ac:dyDescent="0.25">
      <c r="A1213" t="s">
        <v>36</v>
      </c>
      <c r="B1213">
        <v>48020</v>
      </c>
      <c r="C1213" t="s">
        <v>2072</v>
      </c>
      <c r="D1213">
        <v>348089</v>
      </c>
      <c r="E1213">
        <v>45769</v>
      </c>
      <c r="G1213" t="s">
        <v>2041</v>
      </c>
      <c r="H1213">
        <v>45878</v>
      </c>
      <c r="I1213" t="s">
        <v>28</v>
      </c>
      <c r="K1213">
        <v>956</v>
      </c>
      <c r="L1213" t="s">
        <v>1490</v>
      </c>
      <c r="M1213">
        <v>0.75</v>
      </c>
      <c r="N1213" t="s">
        <v>478</v>
      </c>
      <c r="O1213">
        <v>2021</v>
      </c>
      <c r="P1213" t="s">
        <v>25</v>
      </c>
      <c r="R1213">
        <v>75000</v>
      </c>
      <c r="S1213">
        <v>48000</v>
      </c>
      <c r="T1213">
        <v>956</v>
      </c>
      <c r="U1213">
        <v>741</v>
      </c>
      <c r="V1213">
        <v>15</v>
      </c>
      <c r="W1213">
        <v>126</v>
      </c>
      <c r="X1213" t="s">
        <v>2073</v>
      </c>
      <c r="Y1213" t="s">
        <v>478</v>
      </c>
      <c r="Z1213" t="s">
        <v>478</v>
      </c>
      <c r="AE1213" t="s">
        <v>229</v>
      </c>
      <c r="AF1213">
        <v>0.75</v>
      </c>
      <c r="AG1213">
        <v>717</v>
      </c>
      <c r="AH1213">
        <v>15</v>
      </c>
      <c r="AI1213" t="s">
        <v>11632</v>
      </c>
      <c r="AJ1213">
        <v>0.21546213755677426</v>
      </c>
      <c r="AK1213">
        <v>0.13789576803633555</v>
      </c>
      <c r="AL1213" s="94">
        <v>34808.9</v>
      </c>
      <c r="AM1213" t="s">
        <v>11648</v>
      </c>
    </row>
    <row r="1214" spans="1:39" x14ac:dyDescent="0.25">
      <c r="A1214" t="s">
        <v>36</v>
      </c>
      <c r="B1214">
        <v>48021</v>
      </c>
      <c r="C1214" t="s">
        <v>2074</v>
      </c>
      <c r="D1214">
        <v>1656</v>
      </c>
      <c r="E1214">
        <v>45769</v>
      </c>
      <c r="F1214">
        <v>45920</v>
      </c>
      <c r="G1214" t="s">
        <v>2041</v>
      </c>
      <c r="I1214" t="s">
        <v>24</v>
      </c>
      <c r="J1214" t="s">
        <v>2042</v>
      </c>
      <c r="K1214">
        <v>0</v>
      </c>
      <c r="AE1214" t="s">
        <v>229</v>
      </c>
      <c r="AF1214">
        <v>0</v>
      </c>
      <c r="AG1214">
        <v>0</v>
      </c>
      <c r="AH1214">
        <v>0</v>
      </c>
      <c r="AI1214" t="s">
        <v>11634</v>
      </c>
      <c r="AL1214" s="94">
        <v>165.6</v>
      </c>
      <c r="AM1214" t="s">
        <v>11646</v>
      </c>
    </row>
    <row r="1215" spans="1:39" x14ac:dyDescent="0.25">
      <c r="A1215" t="s">
        <v>36</v>
      </c>
      <c r="B1215">
        <v>48901</v>
      </c>
      <c r="C1215" t="s">
        <v>2075</v>
      </c>
      <c r="D1215">
        <v>7168</v>
      </c>
      <c r="E1215">
        <v>45769</v>
      </c>
      <c r="F1215">
        <v>45920</v>
      </c>
      <c r="G1215" t="s">
        <v>2041</v>
      </c>
      <c r="I1215" t="s">
        <v>24</v>
      </c>
      <c r="J1215" t="s">
        <v>2042</v>
      </c>
      <c r="K1215">
        <v>0</v>
      </c>
      <c r="AE1215" t="s">
        <v>229</v>
      </c>
      <c r="AF1215">
        <v>0</v>
      </c>
      <c r="AG1215">
        <v>0</v>
      </c>
      <c r="AH1215">
        <v>0</v>
      </c>
      <c r="AI1215" t="s">
        <v>11634</v>
      </c>
      <c r="AL1215" s="94">
        <v>716.8</v>
      </c>
      <c r="AM1215" t="s">
        <v>11646</v>
      </c>
    </row>
    <row r="1216" spans="1:39" x14ac:dyDescent="0.25">
      <c r="A1216" t="s">
        <v>36</v>
      </c>
      <c r="B1216">
        <v>48026</v>
      </c>
      <c r="C1216" t="s">
        <v>2076</v>
      </c>
      <c r="D1216">
        <v>1505</v>
      </c>
      <c r="E1216">
        <v>45769</v>
      </c>
      <c r="F1216">
        <v>45920</v>
      </c>
      <c r="G1216" t="s">
        <v>2041</v>
      </c>
      <c r="I1216" t="s">
        <v>24</v>
      </c>
      <c r="J1216" t="s">
        <v>2042</v>
      </c>
      <c r="K1216">
        <v>0</v>
      </c>
      <c r="AE1216" t="s">
        <v>229</v>
      </c>
      <c r="AF1216">
        <v>0</v>
      </c>
      <c r="AG1216">
        <v>0</v>
      </c>
      <c r="AH1216">
        <v>0</v>
      </c>
      <c r="AI1216" t="s">
        <v>11634</v>
      </c>
      <c r="AL1216" s="94">
        <v>150.5</v>
      </c>
      <c r="AM1216" t="s">
        <v>11646</v>
      </c>
    </row>
    <row r="1217" spans="1:39" x14ac:dyDescent="0.25">
      <c r="A1217" t="s">
        <v>36</v>
      </c>
      <c r="B1217">
        <v>48027</v>
      </c>
      <c r="C1217" t="s">
        <v>2077</v>
      </c>
      <c r="D1217">
        <v>29887</v>
      </c>
      <c r="E1217">
        <v>45769</v>
      </c>
      <c r="F1217">
        <v>45920</v>
      </c>
      <c r="G1217" t="s">
        <v>2041</v>
      </c>
      <c r="I1217" t="s">
        <v>24</v>
      </c>
      <c r="J1217" t="s">
        <v>2042</v>
      </c>
      <c r="K1217">
        <v>0</v>
      </c>
      <c r="AE1217" t="s">
        <v>229</v>
      </c>
      <c r="AF1217">
        <v>0</v>
      </c>
      <c r="AG1217">
        <v>0</v>
      </c>
      <c r="AH1217">
        <v>0</v>
      </c>
      <c r="AI1217" t="s">
        <v>11634</v>
      </c>
      <c r="AL1217" s="94">
        <v>2988.7</v>
      </c>
      <c r="AM1217" t="s">
        <v>11646</v>
      </c>
    </row>
    <row r="1218" spans="1:39" x14ac:dyDescent="0.25">
      <c r="A1218" t="s">
        <v>36</v>
      </c>
      <c r="B1218">
        <v>48028</v>
      </c>
      <c r="C1218" t="s">
        <v>2078</v>
      </c>
      <c r="D1218">
        <v>842</v>
      </c>
      <c r="E1218">
        <v>45769</v>
      </c>
      <c r="F1218">
        <v>45920</v>
      </c>
      <c r="G1218" t="s">
        <v>2041</v>
      </c>
      <c r="I1218" t="s">
        <v>24</v>
      </c>
      <c r="J1218" t="s">
        <v>2042</v>
      </c>
      <c r="K1218">
        <v>0</v>
      </c>
      <c r="AE1218" t="s">
        <v>229</v>
      </c>
      <c r="AF1218">
        <v>0</v>
      </c>
      <c r="AG1218">
        <v>0</v>
      </c>
      <c r="AH1218">
        <v>0</v>
      </c>
      <c r="AI1218" t="s">
        <v>11634</v>
      </c>
      <c r="AL1218" s="94">
        <v>84.2</v>
      </c>
      <c r="AM1218" t="s">
        <v>11646</v>
      </c>
    </row>
    <row r="1219" spans="1:39" x14ac:dyDescent="0.25">
      <c r="A1219" t="s">
        <v>36</v>
      </c>
      <c r="B1219">
        <v>48031</v>
      </c>
      <c r="C1219" t="s">
        <v>2079</v>
      </c>
      <c r="D1219">
        <v>349</v>
      </c>
      <c r="E1219">
        <v>45769</v>
      </c>
      <c r="F1219">
        <v>45920</v>
      </c>
      <c r="G1219" t="s">
        <v>2041</v>
      </c>
      <c r="I1219" t="s">
        <v>24</v>
      </c>
      <c r="J1219" t="s">
        <v>2042</v>
      </c>
      <c r="K1219">
        <v>0</v>
      </c>
      <c r="AE1219" t="s">
        <v>229</v>
      </c>
      <c r="AF1219">
        <v>0</v>
      </c>
      <c r="AG1219">
        <v>0</v>
      </c>
      <c r="AH1219">
        <v>0</v>
      </c>
      <c r="AI1219" t="s">
        <v>11634</v>
      </c>
      <c r="AL1219" s="94">
        <v>34.9</v>
      </c>
      <c r="AM1219" t="s">
        <v>11646</v>
      </c>
    </row>
    <row r="1220" spans="1:39" x14ac:dyDescent="0.25">
      <c r="A1220" t="s">
        <v>36</v>
      </c>
      <c r="B1220">
        <v>48032</v>
      </c>
      <c r="C1220" t="s">
        <v>2080</v>
      </c>
      <c r="D1220">
        <v>7266</v>
      </c>
      <c r="E1220">
        <v>45769</v>
      </c>
      <c r="F1220">
        <v>45920</v>
      </c>
      <c r="G1220" t="s">
        <v>2041</v>
      </c>
      <c r="I1220" t="s">
        <v>24</v>
      </c>
      <c r="J1220" t="s">
        <v>2042</v>
      </c>
      <c r="K1220">
        <v>0</v>
      </c>
      <c r="AE1220" t="s">
        <v>229</v>
      </c>
      <c r="AF1220">
        <v>0</v>
      </c>
      <c r="AG1220">
        <v>0</v>
      </c>
      <c r="AH1220">
        <v>0</v>
      </c>
      <c r="AI1220" t="s">
        <v>11634</v>
      </c>
      <c r="AL1220" s="94">
        <v>726.6</v>
      </c>
      <c r="AM1220" t="s">
        <v>11646</v>
      </c>
    </row>
    <row r="1221" spans="1:39" x14ac:dyDescent="0.25">
      <c r="A1221" t="s">
        <v>36</v>
      </c>
      <c r="B1221">
        <v>48902</v>
      </c>
      <c r="C1221" t="s">
        <v>2081</v>
      </c>
      <c r="D1221">
        <v>24662</v>
      </c>
      <c r="E1221">
        <v>45769</v>
      </c>
      <c r="F1221">
        <v>45920</v>
      </c>
      <c r="G1221" t="s">
        <v>2041</v>
      </c>
      <c r="I1221" t="s">
        <v>24</v>
      </c>
      <c r="J1221" t="s">
        <v>2042</v>
      </c>
      <c r="K1221">
        <v>0</v>
      </c>
      <c r="AE1221" t="s">
        <v>229</v>
      </c>
      <c r="AF1221">
        <v>0</v>
      </c>
      <c r="AG1221">
        <v>0</v>
      </c>
      <c r="AH1221">
        <v>0</v>
      </c>
      <c r="AI1221" t="s">
        <v>11634</v>
      </c>
      <c r="AL1221" s="94">
        <v>2466.1999999999998</v>
      </c>
      <c r="AM1221" t="s">
        <v>11646</v>
      </c>
    </row>
    <row r="1222" spans="1:39" x14ac:dyDescent="0.25">
      <c r="A1222" t="s">
        <v>36</v>
      </c>
      <c r="B1222">
        <v>48033</v>
      </c>
      <c r="C1222" t="s">
        <v>2082</v>
      </c>
      <c r="D1222">
        <v>272</v>
      </c>
      <c r="E1222">
        <v>45769</v>
      </c>
      <c r="F1222">
        <v>45920</v>
      </c>
      <c r="G1222" t="s">
        <v>2041</v>
      </c>
      <c r="I1222" t="s">
        <v>24</v>
      </c>
      <c r="J1222" t="s">
        <v>2042</v>
      </c>
      <c r="K1222">
        <v>0</v>
      </c>
      <c r="AE1222" t="s">
        <v>229</v>
      </c>
      <c r="AF1222">
        <v>0</v>
      </c>
      <c r="AG1222">
        <v>0</v>
      </c>
      <c r="AH1222">
        <v>0</v>
      </c>
      <c r="AI1222" t="s">
        <v>11634</v>
      </c>
      <c r="AL1222" s="94">
        <v>27.2</v>
      </c>
      <c r="AM1222" t="s">
        <v>11646</v>
      </c>
    </row>
    <row r="1223" spans="1:39" x14ac:dyDescent="0.25">
      <c r="A1223" t="s">
        <v>36</v>
      </c>
      <c r="B1223">
        <v>48034</v>
      </c>
      <c r="C1223" t="s">
        <v>2083</v>
      </c>
      <c r="D1223">
        <v>15627</v>
      </c>
      <c r="E1223">
        <v>45769</v>
      </c>
      <c r="F1223">
        <v>45920</v>
      </c>
      <c r="G1223" t="s">
        <v>2041</v>
      </c>
      <c r="I1223" t="s">
        <v>24</v>
      </c>
      <c r="J1223" t="s">
        <v>2042</v>
      </c>
      <c r="K1223">
        <v>0</v>
      </c>
      <c r="AE1223" t="s">
        <v>229</v>
      </c>
      <c r="AF1223">
        <v>0</v>
      </c>
      <c r="AG1223">
        <v>0</v>
      </c>
      <c r="AH1223">
        <v>0</v>
      </c>
      <c r="AI1223" t="s">
        <v>11634</v>
      </c>
      <c r="AL1223" s="94">
        <v>1562.7</v>
      </c>
      <c r="AM1223" t="s">
        <v>11646</v>
      </c>
    </row>
    <row r="1224" spans="1:39" x14ac:dyDescent="0.25">
      <c r="A1224" t="s">
        <v>36</v>
      </c>
      <c r="B1224">
        <v>48079</v>
      </c>
      <c r="C1224" t="s">
        <v>2084</v>
      </c>
      <c r="D1224">
        <v>511</v>
      </c>
      <c r="E1224">
        <v>45769</v>
      </c>
      <c r="F1224">
        <v>45920</v>
      </c>
      <c r="G1224" t="s">
        <v>2041</v>
      </c>
      <c r="I1224" t="s">
        <v>24</v>
      </c>
      <c r="J1224" t="s">
        <v>2042</v>
      </c>
      <c r="K1224">
        <v>0</v>
      </c>
      <c r="AE1224" t="s">
        <v>229</v>
      </c>
      <c r="AF1224">
        <v>0</v>
      </c>
      <c r="AG1224">
        <v>0</v>
      </c>
      <c r="AH1224">
        <v>0</v>
      </c>
      <c r="AI1224" t="s">
        <v>11634</v>
      </c>
      <c r="AL1224" s="94">
        <v>51.1</v>
      </c>
      <c r="AM1224" t="s">
        <v>11646</v>
      </c>
    </row>
    <row r="1225" spans="1:39" x14ac:dyDescent="0.25">
      <c r="A1225" t="s">
        <v>36</v>
      </c>
      <c r="B1225">
        <v>48029</v>
      </c>
      <c r="C1225" t="s">
        <v>2085</v>
      </c>
      <c r="D1225">
        <v>11941</v>
      </c>
      <c r="E1225">
        <v>45769</v>
      </c>
      <c r="F1225">
        <v>45920</v>
      </c>
      <c r="G1225" t="s">
        <v>2041</v>
      </c>
      <c r="I1225" t="s">
        <v>24</v>
      </c>
      <c r="J1225" t="s">
        <v>2042</v>
      </c>
      <c r="K1225">
        <v>0</v>
      </c>
      <c r="AE1225" t="s">
        <v>229</v>
      </c>
      <c r="AF1225">
        <v>0</v>
      </c>
      <c r="AG1225">
        <v>0</v>
      </c>
      <c r="AH1225">
        <v>0</v>
      </c>
      <c r="AI1225" t="s">
        <v>11634</v>
      </c>
      <c r="AL1225" s="94">
        <v>1194.0999999999999</v>
      </c>
      <c r="AM1225" t="s">
        <v>11646</v>
      </c>
    </row>
    <row r="1226" spans="1:39" x14ac:dyDescent="0.25">
      <c r="A1226" t="s">
        <v>36</v>
      </c>
      <c r="B1226">
        <v>48030</v>
      </c>
      <c r="C1226" t="s">
        <v>2086</v>
      </c>
      <c r="D1226">
        <v>774</v>
      </c>
      <c r="E1226">
        <v>45769</v>
      </c>
      <c r="F1226">
        <v>45920</v>
      </c>
      <c r="G1226" t="s">
        <v>2041</v>
      </c>
      <c r="I1226" t="s">
        <v>24</v>
      </c>
      <c r="J1226" t="s">
        <v>2042</v>
      </c>
      <c r="K1226">
        <v>0</v>
      </c>
      <c r="AE1226" t="s">
        <v>229</v>
      </c>
      <c r="AF1226">
        <v>0</v>
      </c>
      <c r="AG1226">
        <v>0</v>
      </c>
      <c r="AH1226">
        <v>0</v>
      </c>
      <c r="AI1226" t="s">
        <v>11634</v>
      </c>
      <c r="AL1226" s="94">
        <v>77.400000000000006</v>
      </c>
      <c r="AM1226" t="s">
        <v>11646</v>
      </c>
    </row>
    <row r="1227" spans="1:39" x14ac:dyDescent="0.25">
      <c r="A1227" t="s">
        <v>36</v>
      </c>
      <c r="B1227">
        <v>48906</v>
      </c>
      <c r="C1227" t="s">
        <v>2087</v>
      </c>
      <c r="D1227">
        <v>949</v>
      </c>
      <c r="E1227">
        <v>45769</v>
      </c>
      <c r="F1227">
        <v>45920</v>
      </c>
      <c r="G1227" t="s">
        <v>2041</v>
      </c>
      <c r="I1227" t="s">
        <v>24</v>
      </c>
      <c r="J1227" t="s">
        <v>2042</v>
      </c>
      <c r="K1227">
        <v>0</v>
      </c>
      <c r="AE1227" t="s">
        <v>229</v>
      </c>
      <c r="AF1227">
        <v>0</v>
      </c>
      <c r="AG1227">
        <v>0</v>
      </c>
      <c r="AH1227">
        <v>0</v>
      </c>
      <c r="AI1227" t="s">
        <v>11634</v>
      </c>
      <c r="AL1227" s="94">
        <v>94.9</v>
      </c>
      <c r="AM1227" t="s">
        <v>11646</v>
      </c>
    </row>
    <row r="1228" spans="1:39" x14ac:dyDescent="0.25">
      <c r="A1228" t="s">
        <v>36</v>
      </c>
      <c r="B1228">
        <v>48035</v>
      </c>
      <c r="C1228" t="s">
        <v>2088</v>
      </c>
      <c r="D1228">
        <v>576</v>
      </c>
      <c r="E1228">
        <v>45769</v>
      </c>
      <c r="F1228">
        <v>45920</v>
      </c>
      <c r="G1228" t="s">
        <v>2041</v>
      </c>
      <c r="I1228" t="s">
        <v>24</v>
      </c>
      <c r="J1228" t="s">
        <v>2042</v>
      </c>
      <c r="K1228">
        <v>0</v>
      </c>
      <c r="AE1228" t="s">
        <v>229</v>
      </c>
      <c r="AF1228">
        <v>0</v>
      </c>
      <c r="AG1228">
        <v>0</v>
      </c>
      <c r="AH1228">
        <v>0</v>
      </c>
      <c r="AI1228" t="s">
        <v>11634</v>
      </c>
      <c r="AL1228" s="94">
        <v>57.6</v>
      </c>
      <c r="AM1228" t="s">
        <v>11646</v>
      </c>
    </row>
    <row r="1229" spans="1:39" x14ac:dyDescent="0.25">
      <c r="A1229" t="s">
        <v>36</v>
      </c>
      <c r="B1229">
        <v>48036</v>
      </c>
      <c r="C1229" t="s">
        <v>2089</v>
      </c>
      <c r="D1229">
        <v>24774</v>
      </c>
      <c r="E1229">
        <v>45769</v>
      </c>
      <c r="F1229">
        <v>45920</v>
      </c>
      <c r="G1229" t="s">
        <v>2041</v>
      </c>
      <c r="I1229" t="s">
        <v>24</v>
      </c>
      <c r="J1229" t="s">
        <v>2042</v>
      </c>
      <c r="K1229">
        <v>0</v>
      </c>
      <c r="AE1229" t="s">
        <v>229</v>
      </c>
      <c r="AF1229">
        <v>0</v>
      </c>
      <c r="AG1229">
        <v>0</v>
      </c>
      <c r="AH1229">
        <v>0</v>
      </c>
      <c r="AI1229" t="s">
        <v>11634</v>
      </c>
      <c r="AL1229" s="94">
        <v>2477.4</v>
      </c>
      <c r="AM1229" t="s">
        <v>11646</v>
      </c>
    </row>
    <row r="1230" spans="1:39" x14ac:dyDescent="0.25">
      <c r="A1230" t="s">
        <v>36</v>
      </c>
      <c r="B1230">
        <v>48037</v>
      </c>
      <c r="C1230" t="s">
        <v>2090</v>
      </c>
      <c r="D1230">
        <v>821</v>
      </c>
      <c r="E1230">
        <v>45769</v>
      </c>
      <c r="F1230">
        <v>45920</v>
      </c>
      <c r="G1230" t="s">
        <v>2041</v>
      </c>
      <c r="I1230" t="s">
        <v>24</v>
      </c>
      <c r="J1230" t="s">
        <v>2042</v>
      </c>
      <c r="K1230">
        <v>0</v>
      </c>
      <c r="AE1230" t="s">
        <v>229</v>
      </c>
      <c r="AF1230">
        <v>0</v>
      </c>
      <c r="AG1230">
        <v>0</v>
      </c>
      <c r="AH1230">
        <v>0</v>
      </c>
      <c r="AI1230" t="s">
        <v>11634</v>
      </c>
      <c r="AL1230" s="94">
        <v>82.1</v>
      </c>
      <c r="AM1230" t="s">
        <v>11646</v>
      </c>
    </row>
    <row r="1231" spans="1:39" x14ac:dyDescent="0.25">
      <c r="A1231" t="s">
        <v>36</v>
      </c>
      <c r="B1231">
        <v>48038</v>
      </c>
      <c r="C1231" t="s">
        <v>2091</v>
      </c>
      <c r="D1231">
        <v>1381</v>
      </c>
      <c r="E1231">
        <v>45769</v>
      </c>
      <c r="F1231">
        <v>45920</v>
      </c>
      <c r="G1231" t="s">
        <v>2041</v>
      </c>
      <c r="I1231" t="s">
        <v>24</v>
      </c>
      <c r="J1231" t="s">
        <v>2042</v>
      </c>
      <c r="K1231">
        <v>0</v>
      </c>
      <c r="AE1231" t="s">
        <v>229</v>
      </c>
      <c r="AF1231">
        <v>0</v>
      </c>
      <c r="AG1231">
        <v>0</v>
      </c>
      <c r="AH1231">
        <v>0</v>
      </c>
      <c r="AI1231" t="s">
        <v>11634</v>
      </c>
      <c r="AL1231" s="94">
        <v>138.1</v>
      </c>
      <c r="AM1231" t="s">
        <v>11646</v>
      </c>
    </row>
    <row r="1232" spans="1:39" x14ac:dyDescent="0.25">
      <c r="A1232" t="s">
        <v>36</v>
      </c>
      <c r="B1232">
        <v>48039</v>
      </c>
      <c r="C1232" t="s">
        <v>2092</v>
      </c>
      <c r="D1232">
        <v>342</v>
      </c>
      <c r="E1232">
        <v>45769</v>
      </c>
      <c r="F1232">
        <v>45920</v>
      </c>
      <c r="G1232" t="s">
        <v>2041</v>
      </c>
      <c r="I1232" t="s">
        <v>24</v>
      </c>
      <c r="J1232" t="s">
        <v>2042</v>
      </c>
      <c r="K1232">
        <v>0</v>
      </c>
      <c r="AE1232" t="s">
        <v>229</v>
      </c>
      <c r="AF1232">
        <v>0</v>
      </c>
      <c r="AG1232">
        <v>0</v>
      </c>
      <c r="AH1232">
        <v>0</v>
      </c>
      <c r="AI1232" t="s">
        <v>11634</v>
      </c>
      <c r="AL1232" s="94">
        <v>34.200000000000003</v>
      </c>
      <c r="AM1232" t="s">
        <v>11646</v>
      </c>
    </row>
    <row r="1233" spans="1:39" x14ac:dyDescent="0.25">
      <c r="A1233" t="s">
        <v>36</v>
      </c>
      <c r="B1233">
        <v>48040</v>
      </c>
      <c r="C1233" t="s">
        <v>2093</v>
      </c>
      <c r="D1233">
        <v>1633</v>
      </c>
      <c r="E1233">
        <v>45769</v>
      </c>
      <c r="F1233">
        <v>45920</v>
      </c>
      <c r="G1233" t="s">
        <v>2041</v>
      </c>
      <c r="I1233" t="s">
        <v>24</v>
      </c>
      <c r="J1233" t="s">
        <v>2042</v>
      </c>
      <c r="K1233">
        <v>0</v>
      </c>
      <c r="AE1233" t="s">
        <v>229</v>
      </c>
      <c r="AF1233">
        <v>0</v>
      </c>
      <c r="AG1233">
        <v>0</v>
      </c>
      <c r="AH1233">
        <v>0</v>
      </c>
      <c r="AI1233" t="s">
        <v>11634</v>
      </c>
      <c r="AL1233" s="94">
        <v>163.30000000000001</v>
      </c>
      <c r="AM1233" t="s">
        <v>11646</v>
      </c>
    </row>
    <row r="1234" spans="1:39" x14ac:dyDescent="0.25">
      <c r="A1234" t="s">
        <v>36</v>
      </c>
      <c r="B1234">
        <v>48041</v>
      </c>
      <c r="C1234" t="s">
        <v>2094</v>
      </c>
      <c r="D1234">
        <v>878</v>
      </c>
      <c r="E1234">
        <v>45769</v>
      </c>
      <c r="F1234">
        <v>45920</v>
      </c>
      <c r="G1234" t="s">
        <v>2041</v>
      </c>
      <c r="I1234" t="s">
        <v>24</v>
      </c>
      <c r="J1234" t="s">
        <v>2042</v>
      </c>
      <c r="K1234">
        <v>0</v>
      </c>
      <c r="AE1234" t="s">
        <v>229</v>
      </c>
      <c r="AF1234">
        <v>0</v>
      </c>
      <c r="AG1234">
        <v>0</v>
      </c>
      <c r="AH1234">
        <v>0</v>
      </c>
      <c r="AI1234" t="s">
        <v>11634</v>
      </c>
      <c r="AL1234" s="94">
        <v>87.8</v>
      </c>
      <c r="AM1234" t="s">
        <v>11646</v>
      </c>
    </row>
    <row r="1235" spans="1:39" x14ac:dyDescent="0.25">
      <c r="A1235" t="s">
        <v>36</v>
      </c>
      <c r="B1235">
        <v>48046</v>
      </c>
      <c r="C1235" t="s">
        <v>2095</v>
      </c>
      <c r="D1235">
        <v>17033</v>
      </c>
      <c r="E1235">
        <v>45769</v>
      </c>
      <c r="F1235">
        <v>45920</v>
      </c>
      <c r="G1235" t="s">
        <v>2041</v>
      </c>
      <c r="I1235" t="s">
        <v>24</v>
      </c>
      <c r="J1235" t="s">
        <v>2042</v>
      </c>
      <c r="K1235">
        <v>0</v>
      </c>
      <c r="AE1235" t="s">
        <v>229</v>
      </c>
      <c r="AF1235">
        <v>0</v>
      </c>
      <c r="AG1235">
        <v>0</v>
      </c>
      <c r="AH1235">
        <v>0</v>
      </c>
      <c r="AI1235" t="s">
        <v>11634</v>
      </c>
      <c r="AL1235" s="94">
        <v>1703.3</v>
      </c>
      <c r="AM1235" t="s">
        <v>11646</v>
      </c>
    </row>
    <row r="1236" spans="1:39" x14ac:dyDescent="0.25">
      <c r="A1236" t="s">
        <v>36</v>
      </c>
      <c r="B1236">
        <v>48044</v>
      </c>
      <c r="C1236" t="s">
        <v>2096</v>
      </c>
      <c r="D1236">
        <v>75981</v>
      </c>
      <c r="E1236">
        <v>45769</v>
      </c>
      <c r="F1236">
        <v>45920</v>
      </c>
      <c r="G1236" t="s">
        <v>2041</v>
      </c>
      <c r="I1236" t="s">
        <v>24</v>
      </c>
      <c r="J1236" t="s">
        <v>2042</v>
      </c>
      <c r="K1236">
        <v>0</v>
      </c>
      <c r="AE1236" t="s">
        <v>229</v>
      </c>
      <c r="AF1236">
        <v>0</v>
      </c>
      <c r="AG1236">
        <v>0</v>
      </c>
      <c r="AH1236">
        <v>0</v>
      </c>
      <c r="AI1236" t="s">
        <v>11634</v>
      </c>
      <c r="AL1236" s="94">
        <v>7598.1</v>
      </c>
      <c r="AM1236" t="s">
        <v>11646</v>
      </c>
    </row>
    <row r="1237" spans="1:39" x14ac:dyDescent="0.25">
      <c r="A1237" t="s">
        <v>36</v>
      </c>
      <c r="B1237">
        <v>48047</v>
      </c>
      <c r="C1237" t="s">
        <v>2097</v>
      </c>
      <c r="D1237">
        <v>197</v>
      </c>
      <c r="E1237">
        <v>45769</v>
      </c>
      <c r="F1237">
        <v>45920</v>
      </c>
      <c r="G1237" t="s">
        <v>2041</v>
      </c>
      <c r="I1237" t="s">
        <v>24</v>
      </c>
      <c r="J1237" t="s">
        <v>2042</v>
      </c>
      <c r="K1237">
        <v>0</v>
      </c>
      <c r="AE1237" t="s">
        <v>229</v>
      </c>
      <c r="AF1237">
        <v>0</v>
      </c>
      <c r="AG1237">
        <v>0</v>
      </c>
      <c r="AH1237">
        <v>0</v>
      </c>
      <c r="AI1237" t="s">
        <v>11634</v>
      </c>
      <c r="AL1237" s="94">
        <v>19.7</v>
      </c>
      <c r="AM1237" t="s">
        <v>11646</v>
      </c>
    </row>
    <row r="1238" spans="1:39" x14ac:dyDescent="0.25">
      <c r="A1238" t="s">
        <v>36</v>
      </c>
      <c r="B1238">
        <v>48042</v>
      </c>
      <c r="C1238" t="s">
        <v>2098</v>
      </c>
      <c r="D1238">
        <v>1711</v>
      </c>
      <c r="E1238">
        <v>45769</v>
      </c>
      <c r="F1238">
        <v>45920</v>
      </c>
      <c r="G1238" t="s">
        <v>2041</v>
      </c>
      <c r="I1238" t="s">
        <v>24</v>
      </c>
      <c r="J1238" t="s">
        <v>2042</v>
      </c>
      <c r="K1238">
        <v>0</v>
      </c>
      <c r="AE1238" t="s">
        <v>229</v>
      </c>
      <c r="AF1238">
        <v>0</v>
      </c>
      <c r="AG1238">
        <v>0</v>
      </c>
      <c r="AH1238">
        <v>0</v>
      </c>
      <c r="AI1238" t="s">
        <v>11634</v>
      </c>
      <c r="AL1238" s="94">
        <v>171.1</v>
      </c>
      <c r="AM1238" t="s">
        <v>11646</v>
      </c>
    </row>
    <row r="1239" spans="1:39" x14ac:dyDescent="0.25">
      <c r="A1239" t="s">
        <v>36</v>
      </c>
      <c r="B1239">
        <v>48043</v>
      </c>
      <c r="C1239" t="s">
        <v>2099</v>
      </c>
      <c r="D1239">
        <v>6015</v>
      </c>
      <c r="E1239">
        <v>45769</v>
      </c>
      <c r="F1239">
        <v>45920</v>
      </c>
      <c r="G1239" t="s">
        <v>2041</v>
      </c>
      <c r="I1239" t="s">
        <v>24</v>
      </c>
      <c r="J1239" t="s">
        <v>2042</v>
      </c>
      <c r="K1239">
        <v>0</v>
      </c>
      <c r="AE1239" t="s">
        <v>229</v>
      </c>
      <c r="AF1239">
        <v>0</v>
      </c>
      <c r="AG1239">
        <v>0</v>
      </c>
      <c r="AH1239">
        <v>0</v>
      </c>
      <c r="AI1239" t="s">
        <v>11634</v>
      </c>
      <c r="AL1239" s="94">
        <v>601.5</v>
      </c>
      <c r="AM1239" t="s">
        <v>11646</v>
      </c>
    </row>
    <row r="1240" spans="1:39" x14ac:dyDescent="0.25">
      <c r="A1240" t="s">
        <v>36</v>
      </c>
      <c r="B1240">
        <v>48045</v>
      </c>
      <c r="C1240" t="s">
        <v>2100</v>
      </c>
      <c r="D1240">
        <v>6771</v>
      </c>
      <c r="E1240">
        <v>45769</v>
      </c>
      <c r="F1240">
        <v>45920</v>
      </c>
      <c r="G1240" t="s">
        <v>2041</v>
      </c>
      <c r="I1240" t="s">
        <v>24</v>
      </c>
      <c r="J1240" t="s">
        <v>2042</v>
      </c>
      <c r="K1240">
        <v>0</v>
      </c>
      <c r="AE1240" t="s">
        <v>229</v>
      </c>
      <c r="AF1240">
        <v>0</v>
      </c>
      <c r="AG1240">
        <v>0</v>
      </c>
      <c r="AH1240">
        <v>0</v>
      </c>
      <c r="AI1240" t="s">
        <v>11634</v>
      </c>
      <c r="AL1240" s="94">
        <v>677.1</v>
      </c>
      <c r="AM1240" t="s">
        <v>11646</v>
      </c>
    </row>
    <row r="1241" spans="1:39" x14ac:dyDescent="0.25">
      <c r="A1241" t="s">
        <v>36</v>
      </c>
      <c r="B1241">
        <v>48048</v>
      </c>
      <c r="C1241" t="s">
        <v>2101</v>
      </c>
      <c r="D1241">
        <v>680</v>
      </c>
      <c r="E1241">
        <v>45769</v>
      </c>
      <c r="F1241">
        <v>45920</v>
      </c>
      <c r="G1241" t="s">
        <v>2041</v>
      </c>
      <c r="I1241" t="s">
        <v>24</v>
      </c>
      <c r="J1241" t="s">
        <v>2042</v>
      </c>
      <c r="K1241">
        <v>0</v>
      </c>
      <c r="AE1241" t="s">
        <v>229</v>
      </c>
      <c r="AF1241">
        <v>0</v>
      </c>
      <c r="AG1241">
        <v>0</v>
      </c>
      <c r="AH1241">
        <v>0</v>
      </c>
      <c r="AI1241" t="s">
        <v>11634</v>
      </c>
      <c r="AL1241" s="94">
        <v>68</v>
      </c>
      <c r="AM1241" t="s">
        <v>11646</v>
      </c>
    </row>
    <row r="1242" spans="1:39" x14ac:dyDescent="0.25">
      <c r="A1242" t="s">
        <v>36</v>
      </c>
      <c r="B1242">
        <v>48094</v>
      </c>
      <c r="C1242" t="s">
        <v>2102</v>
      </c>
      <c r="D1242">
        <v>4330</v>
      </c>
      <c r="E1242">
        <v>45769</v>
      </c>
      <c r="F1242">
        <v>45920</v>
      </c>
      <c r="G1242" t="s">
        <v>2041</v>
      </c>
      <c r="I1242" t="s">
        <v>24</v>
      </c>
      <c r="J1242" t="s">
        <v>2042</v>
      </c>
      <c r="K1242">
        <v>0</v>
      </c>
      <c r="AE1242" t="s">
        <v>229</v>
      </c>
      <c r="AF1242">
        <v>0</v>
      </c>
      <c r="AG1242">
        <v>0</v>
      </c>
      <c r="AH1242">
        <v>0</v>
      </c>
      <c r="AI1242" t="s">
        <v>11634</v>
      </c>
      <c r="AL1242" s="94">
        <v>433</v>
      </c>
      <c r="AM1242" t="s">
        <v>11646</v>
      </c>
    </row>
    <row r="1243" spans="1:39" x14ac:dyDescent="0.25">
      <c r="A1243" t="s">
        <v>36</v>
      </c>
      <c r="B1243">
        <v>48049</v>
      </c>
      <c r="C1243" t="s">
        <v>2103</v>
      </c>
      <c r="D1243">
        <v>712</v>
      </c>
      <c r="E1243">
        <v>45769</v>
      </c>
      <c r="F1243">
        <v>45920</v>
      </c>
      <c r="G1243" t="s">
        <v>2041</v>
      </c>
      <c r="I1243" t="s">
        <v>24</v>
      </c>
      <c r="J1243" t="s">
        <v>2042</v>
      </c>
      <c r="K1243">
        <v>0</v>
      </c>
      <c r="AE1243" t="s">
        <v>229</v>
      </c>
      <c r="AF1243">
        <v>0</v>
      </c>
      <c r="AG1243">
        <v>0</v>
      </c>
      <c r="AH1243">
        <v>0</v>
      </c>
      <c r="AI1243" t="s">
        <v>11634</v>
      </c>
      <c r="AL1243" s="94">
        <v>71.2</v>
      </c>
      <c r="AM1243" t="s">
        <v>11646</v>
      </c>
    </row>
    <row r="1244" spans="1:39" x14ac:dyDescent="0.25">
      <c r="A1244" t="s">
        <v>36</v>
      </c>
      <c r="B1244">
        <v>48910</v>
      </c>
      <c r="C1244" t="s">
        <v>2104</v>
      </c>
      <c r="D1244">
        <v>3873</v>
      </c>
      <c r="E1244">
        <v>45769</v>
      </c>
      <c r="F1244">
        <v>45920</v>
      </c>
      <c r="G1244" t="s">
        <v>2041</v>
      </c>
      <c r="I1244" t="s">
        <v>24</v>
      </c>
      <c r="J1244" t="s">
        <v>2042</v>
      </c>
      <c r="K1244">
        <v>0</v>
      </c>
      <c r="AE1244" t="s">
        <v>229</v>
      </c>
      <c r="AF1244">
        <v>0</v>
      </c>
      <c r="AG1244">
        <v>0</v>
      </c>
      <c r="AH1244">
        <v>0</v>
      </c>
      <c r="AI1244" t="s">
        <v>11634</v>
      </c>
      <c r="AL1244" s="94">
        <v>387.3</v>
      </c>
      <c r="AM1244" t="s">
        <v>11646</v>
      </c>
    </row>
    <row r="1245" spans="1:39" x14ac:dyDescent="0.25">
      <c r="A1245" t="s">
        <v>36</v>
      </c>
      <c r="B1245">
        <v>48050</v>
      </c>
      <c r="C1245" t="s">
        <v>2105</v>
      </c>
      <c r="D1245">
        <v>230</v>
      </c>
      <c r="E1245">
        <v>45769</v>
      </c>
      <c r="F1245">
        <v>45837</v>
      </c>
      <c r="G1245" t="s">
        <v>2041</v>
      </c>
      <c r="H1245">
        <v>45813</v>
      </c>
      <c r="I1245" t="s">
        <v>28</v>
      </c>
      <c r="J1245" t="s">
        <v>2106</v>
      </c>
      <c r="K1245">
        <v>0</v>
      </c>
      <c r="L1245" t="s">
        <v>25</v>
      </c>
      <c r="M1245">
        <v>0</v>
      </c>
      <c r="N1245" t="s">
        <v>25</v>
      </c>
      <c r="O1245" t="s">
        <v>719</v>
      </c>
      <c r="P1245" t="s">
        <v>25</v>
      </c>
      <c r="S1245">
        <v>5000</v>
      </c>
      <c r="X1245" t="s">
        <v>2107</v>
      </c>
      <c r="Y1245" t="s">
        <v>478</v>
      </c>
      <c r="Z1245" t="s">
        <v>2108</v>
      </c>
      <c r="AE1245" t="s">
        <v>229</v>
      </c>
      <c r="AF1245">
        <v>0</v>
      </c>
      <c r="AG1245">
        <v>0</v>
      </c>
      <c r="AH1245">
        <v>10</v>
      </c>
      <c r="AI1245" t="s">
        <v>11632</v>
      </c>
      <c r="AK1245">
        <v>21.739130434782609</v>
      </c>
      <c r="AL1245" s="94">
        <v>23</v>
      </c>
      <c r="AM1245" t="s">
        <v>11646</v>
      </c>
    </row>
    <row r="1246" spans="1:39" x14ac:dyDescent="0.25">
      <c r="A1246" t="s">
        <v>36</v>
      </c>
      <c r="B1246">
        <v>48022</v>
      </c>
      <c r="C1246" t="s">
        <v>2109</v>
      </c>
      <c r="D1246">
        <v>2711</v>
      </c>
      <c r="E1246">
        <v>45769</v>
      </c>
      <c r="F1246">
        <v>45837</v>
      </c>
      <c r="G1246" t="s">
        <v>2041</v>
      </c>
      <c r="H1246">
        <v>45813</v>
      </c>
      <c r="I1246" t="s">
        <v>28</v>
      </c>
      <c r="J1246" t="s">
        <v>2110</v>
      </c>
      <c r="K1246">
        <v>0</v>
      </c>
      <c r="L1246" t="s">
        <v>25</v>
      </c>
      <c r="N1246" t="s">
        <v>25</v>
      </c>
      <c r="O1246" t="s">
        <v>25</v>
      </c>
      <c r="P1246" t="s">
        <v>25</v>
      </c>
      <c r="T1246">
        <v>16</v>
      </c>
      <c r="X1246" t="s">
        <v>2111</v>
      </c>
      <c r="Y1246" t="s">
        <v>25</v>
      </c>
      <c r="Z1246" t="s">
        <v>25</v>
      </c>
      <c r="AE1246" t="s">
        <v>229</v>
      </c>
      <c r="AF1246">
        <v>0</v>
      </c>
      <c r="AG1246">
        <v>0</v>
      </c>
      <c r="AH1246">
        <v>8</v>
      </c>
      <c r="AI1246" t="s">
        <v>11632</v>
      </c>
      <c r="AL1246" s="94">
        <v>271.10000000000002</v>
      </c>
      <c r="AM1246" t="s">
        <v>11646</v>
      </c>
    </row>
    <row r="1247" spans="1:39" x14ac:dyDescent="0.25">
      <c r="A1247" t="s">
        <v>36</v>
      </c>
      <c r="B1247">
        <v>48907</v>
      </c>
      <c r="C1247" t="s">
        <v>2112</v>
      </c>
      <c r="D1247">
        <v>444</v>
      </c>
      <c r="E1247">
        <v>45769</v>
      </c>
      <c r="F1247">
        <v>45920</v>
      </c>
      <c r="G1247" t="s">
        <v>2041</v>
      </c>
      <c r="I1247" t="s">
        <v>24</v>
      </c>
      <c r="J1247" t="s">
        <v>2042</v>
      </c>
      <c r="K1247">
        <v>0</v>
      </c>
      <c r="AE1247" t="s">
        <v>229</v>
      </c>
      <c r="AF1247">
        <v>0</v>
      </c>
      <c r="AG1247">
        <v>0</v>
      </c>
      <c r="AH1247">
        <v>0</v>
      </c>
      <c r="AI1247" t="s">
        <v>11634</v>
      </c>
      <c r="AL1247" s="94">
        <v>44.4</v>
      </c>
      <c r="AM1247" t="s">
        <v>11646</v>
      </c>
    </row>
    <row r="1248" spans="1:39" x14ac:dyDescent="0.25">
      <c r="A1248" t="s">
        <v>36</v>
      </c>
      <c r="B1248">
        <v>48051</v>
      </c>
      <c r="C1248" t="s">
        <v>2113</v>
      </c>
      <c r="D1248">
        <v>246</v>
      </c>
      <c r="E1248">
        <v>45769</v>
      </c>
      <c r="F1248">
        <v>45920</v>
      </c>
      <c r="G1248" t="s">
        <v>2041</v>
      </c>
      <c r="I1248" t="s">
        <v>24</v>
      </c>
      <c r="J1248" t="s">
        <v>2042</v>
      </c>
      <c r="K1248">
        <v>0</v>
      </c>
      <c r="AE1248" t="s">
        <v>229</v>
      </c>
      <c r="AF1248">
        <v>0</v>
      </c>
      <c r="AG1248">
        <v>0</v>
      </c>
      <c r="AH1248">
        <v>0</v>
      </c>
      <c r="AI1248" t="s">
        <v>11634</v>
      </c>
      <c r="AL1248" s="94">
        <v>24.6</v>
      </c>
      <c r="AM1248" t="s">
        <v>11646</v>
      </c>
    </row>
    <row r="1249" spans="1:39" x14ac:dyDescent="0.25">
      <c r="A1249" t="s">
        <v>36</v>
      </c>
      <c r="B1249">
        <v>48052</v>
      </c>
      <c r="C1249" t="s">
        <v>2114</v>
      </c>
      <c r="D1249">
        <v>2047</v>
      </c>
      <c r="E1249">
        <v>45769</v>
      </c>
      <c r="F1249">
        <v>45920</v>
      </c>
      <c r="G1249" t="s">
        <v>2041</v>
      </c>
      <c r="I1249" t="s">
        <v>24</v>
      </c>
      <c r="J1249" t="s">
        <v>2042</v>
      </c>
      <c r="K1249">
        <v>0</v>
      </c>
      <c r="AE1249" t="s">
        <v>229</v>
      </c>
      <c r="AF1249">
        <v>0</v>
      </c>
      <c r="AG1249">
        <v>0</v>
      </c>
      <c r="AH1249">
        <v>0</v>
      </c>
      <c r="AI1249" t="s">
        <v>11634</v>
      </c>
      <c r="AL1249" s="94">
        <v>204.7</v>
      </c>
      <c r="AM1249" t="s">
        <v>11646</v>
      </c>
    </row>
    <row r="1250" spans="1:39" x14ac:dyDescent="0.25">
      <c r="A1250" t="s">
        <v>36</v>
      </c>
      <c r="B1250">
        <v>48053</v>
      </c>
      <c r="C1250" t="s">
        <v>2115</v>
      </c>
      <c r="D1250">
        <v>1245</v>
      </c>
      <c r="E1250">
        <v>45769</v>
      </c>
      <c r="F1250">
        <v>45920</v>
      </c>
      <c r="G1250" t="s">
        <v>2041</v>
      </c>
      <c r="I1250" t="s">
        <v>24</v>
      </c>
      <c r="J1250" t="s">
        <v>2042</v>
      </c>
      <c r="K1250">
        <v>0</v>
      </c>
      <c r="AE1250" t="s">
        <v>229</v>
      </c>
      <c r="AF1250">
        <v>0</v>
      </c>
      <c r="AG1250">
        <v>0</v>
      </c>
      <c r="AH1250">
        <v>0</v>
      </c>
      <c r="AI1250" t="s">
        <v>11634</v>
      </c>
      <c r="AL1250" s="94">
        <v>124.5</v>
      </c>
      <c r="AM1250" t="s">
        <v>11646</v>
      </c>
    </row>
    <row r="1251" spans="1:39" x14ac:dyDescent="0.25">
      <c r="A1251" t="s">
        <v>36</v>
      </c>
      <c r="B1251">
        <v>48054</v>
      </c>
      <c r="C1251" t="s">
        <v>2116</v>
      </c>
      <c r="D1251">
        <v>32683</v>
      </c>
      <c r="E1251">
        <v>45769</v>
      </c>
      <c r="F1251">
        <v>45920</v>
      </c>
      <c r="G1251" t="s">
        <v>2041</v>
      </c>
      <c r="I1251" t="s">
        <v>24</v>
      </c>
      <c r="J1251" t="s">
        <v>2042</v>
      </c>
      <c r="K1251">
        <v>0</v>
      </c>
      <c r="AE1251" t="s">
        <v>229</v>
      </c>
      <c r="AF1251">
        <v>0</v>
      </c>
      <c r="AG1251">
        <v>0</v>
      </c>
      <c r="AH1251">
        <v>0</v>
      </c>
      <c r="AI1251" t="s">
        <v>11634</v>
      </c>
      <c r="AL1251" s="94">
        <v>3268.3</v>
      </c>
      <c r="AM1251" t="s">
        <v>11646</v>
      </c>
    </row>
    <row r="1252" spans="1:39" x14ac:dyDescent="0.25">
      <c r="A1252" t="s">
        <v>36</v>
      </c>
      <c r="B1252">
        <v>48057</v>
      </c>
      <c r="C1252" t="s">
        <v>2117</v>
      </c>
      <c r="D1252">
        <v>7163</v>
      </c>
      <c r="E1252">
        <v>45770</v>
      </c>
      <c r="F1252">
        <v>45920</v>
      </c>
      <c r="G1252" t="s">
        <v>2041</v>
      </c>
      <c r="I1252" t="s">
        <v>24</v>
      </c>
      <c r="J1252" t="s">
        <v>2042</v>
      </c>
      <c r="K1252">
        <v>0</v>
      </c>
      <c r="AE1252" t="s">
        <v>229</v>
      </c>
      <c r="AF1252">
        <v>0</v>
      </c>
      <c r="AG1252">
        <v>0</v>
      </c>
      <c r="AH1252">
        <v>0</v>
      </c>
      <c r="AI1252" t="s">
        <v>11634</v>
      </c>
      <c r="AL1252" s="94">
        <v>716.3</v>
      </c>
      <c r="AM1252" t="s">
        <v>11646</v>
      </c>
    </row>
    <row r="1253" spans="1:39" x14ac:dyDescent="0.25">
      <c r="A1253" t="s">
        <v>36</v>
      </c>
      <c r="B1253">
        <v>48055</v>
      </c>
      <c r="C1253" t="s">
        <v>2118</v>
      </c>
      <c r="D1253">
        <v>3586</v>
      </c>
      <c r="E1253">
        <v>45770</v>
      </c>
      <c r="F1253">
        <v>45920</v>
      </c>
      <c r="G1253" t="s">
        <v>2041</v>
      </c>
      <c r="I1253" t="s">
        <v>24</v>
      </c>
      <c r="J1253" t="s">
        <v>2042</v>
      </c>
      <c r="K1253">
        <v>0</v>
      </c>
      <c r="AE1253" t="s">
        <v>229</v>
      </c>
      <c r="AF1253">
        <v>0</v>
      </c>
      <c r="AG1253">
        <v>0</v>
      </c>
      <c r="AH1253">
        <v>0</v>
      </c>
      <c r="AI1253" t="s">
        <v>11634</v>
      </c>
      <c r="AL1253" s="94">
        <v>358.6</v>
      </c>
      <c r="AM1253" t="s">
        <v>11646</v>
      </c>
    </row>
    <row r="1254" spans="1:39" x14ac:dyDescent="0.25">
      <c r="A1254" t="s">
        <v>36</v>
      </c>
      <c r="B1254">
        <v>48056</v>
      </c>
      <c r="C1254" t="s">
        <v>2119</v>
      </c>
      <c r="D1254">
        <v>1337</v>
      </c>
      <c r="E1254">
        <v>45770</v>
      </c>
      <c r="F1254">
        <v>45920</v>
      </c>
      <c r="G1254" t="s">
        <v>2041</v>
      </c>
      <c r="I1254" t="s">
        <v>24</v>
      </c>
      <c r="J1254" t="s">
        <v>2042</v>
      </c>
      <c r="K1254">
        <v>0</v>
      </c>
      <c r="AE1254" t="s">
        <v>229</v>
      </c>
      <c r="AF1254">
        <v>0</v>
      </c>
      <c r="AG1254">
        <v>0</v>
      </c>
      <c r="AH1254">
        <v>0</v>
      </c>
      <c r="AI1254" t="s">
        <v>11634</v>
      </c>
      <c r="AL1254" s="94">
        <v>133.69999999999999</v>
      </c>
      <c r="AM1254" t="s">
        <v>11646</v>
      </c>
    </row>
    <row r="1255" spans="1:39" x14ac:dyDescent="0.25">
      <c r="A1255" t="s">
        <v>36</v>
      </c>
      <c r="B1255">
        <v>48081</v>
      </c>
      <c r="C1255" t="s">
        <v>2120</v>
      </c>
      <c r="D1255">
        <v>2459</v>
      </c>
      <c r="E1255">
        <v>45770</v>
      </c>
      <c r="F1255">
        <v>45920</v>
      </c>
      <c r="G1255" t="s">
        <v>2041</v>
      </c>
      <c r="I1255" t="s">
        <v>24</v>
      </c>
      <c r="J1255" t="s">
        <v>2042</v>
      </c>
      <c r="K1255">
        <v>0</v>
      </c>
      <c r="AE1255" t="s">
        <v>229</v>
      </c>
      <c r="AF1255">
        <v>0</v>
      </c>
      <c r="AG1255">
        <v>0</v>
      </c>
      <c r="AH1255">
        <v>0</v>
      </c>
      <c r="AI1255" t="s">
        <v>11634</v>
      </c>
      <c r="AL1255" s="94">
        <v>245.9</v>
      </c>
      <c r="AM1255" t="s">
        <v>11646</v>
      </c>
    </row>
    <row r="1256" spans="1:39" x14ac:dyDescent="0.25">
      <c r="A1256" t="s">
        <v>36</v>
      </c>
      <c r="B1256">
        <v>48903</v>
      </c>
      <c r="C1256" t="s">
        <v>2121</v>
      </c>
      <c r="D1256">
        <v>2359</v>
      </c>
      <c r="E1256">
        <v>45770</v>
      </c>
      <c r="F1256">
        <v>45920</v>
      </c>
      <c r="G1256" t="s">
        <v>2041</v>
      </c>
      <c r="I1256" t="s">
        <v>24</v>
      </c>
      <c r="J1256" t="s">
        <v>2042</v>
      </c>
      <c r="K1256">
        <v>0</v>
      </c>
      <c r="AE1256" t="s">
        <v>229</v>
      </c>
      <c r="AF1256">
        <v>0</v>
      </c>
      <c r="AG1256">
        <v>0</v>
      </c>
      <c r="AH1256">
        <v>0</v>
      </c>
      <c r="AI1256" t="s">
        <v>11634</v>
      </c>
      <c r="AL1256" s="94">
        <v>235.9</v>
      </c>
      <c r="AM1256" t="s">
        <v>11646</v>
      </c>
    </row>
    <row r="1257" spans="1:39" x14ac:dyDescent="0.25">
      <c r="A1257" t="s">
        <v>36</v>
      </c>
      <c r="B1257">
        <v>48058</v>
      </c>
      <c r="C1257" t="s">
        <v>2122</v>
      </c>
      <c r="D1257">
        <v>1157</v>
      </c>
      <c r="E1257">
        <v>45770</v>
      </c>
      <c r="F1257">
        <v>45920</v>
      </c>
      <c r="G1257" t="s">
        <v>2041</v>
      </c>
      <c r="I1257" t="s">
        <v>24</v>
      </c>
      <c r="J1257" t="s">
        <v>2042</v>
      </c>
      <c r="K1257">
        <v>0</v>
      </c>
      <c r="AE1257" t="s">
        <v>229</v>
      </c>
      <c r="AF1257">
        <v>0</v>
      </c>
      <c r="AG1257">
        <v>0</v>
      </c>
      <c r="AH1257">
        <v>0</v>
      </c>
      <c r="AI1257" t="s">
        <v>11634</v>
      </c>
      <c r="AL1257" s="94">
        <v>115.7</v>
      </c>
      <c r="AM1257" t="s">
        <v>11646</v>
      </c>
    </row>
    <row r="1258" spans="1:39" x14ac:dyDescent="0.25">
      <c r="A1258" t="s">
        <v>36</v>
      </c>
      <c r="B1258">
        <v>48059</v>
      </c>
      <c r="C1258" t="s">
        <v>2123</v>
      </c>
      <c r="D1258">
        <v>531</v>
      </c>
      <c r="E1258">
        <v>45770</v>
      </c>
      <c r="F1258">
        <v>45920</v>
      </c>
      <c r="G1258" t="s">
        <v>2041</v>
      </c>
      <c r="I1258" t="s">
        <v>24</v>
      </c>
      <c r="J1258" t="s">
        <v>2042</v>
      </c>
      <c r="K1258">
        <v>0</v>
      </c>
      <c r="AE1258" t="s">
        <v>229</v>
      </c>
      <c r="AF1258">
        <v>0</v>
      </c>
      <c r="AG1258">
        <v>0</v>
      </c>
      <c r="AH1258">
        <v>0</v>
      </c>
      <c r="AI1258" t="s">
        <v>11634</v>
      </c>
      <c r="AL1258" s="94">
        <v>53.1</v>
      </c>
      <c r="AM1258" t="s">
        <v>11646</v>
      </c>
    </row>
    <row r="1259" spans="1:39" x14ac:dyDescent="0.25">
      <c r="A1259" t="s">
        <v>36</v>
      </c>
      <c r="B1259">
        <v>48060</v>
      </c>
      <c r="C1259" t="s">
        <v>2124</v>
      </c>
      <c r="D1259">
        <v>5078</v>
      </c>
      <c r="E1259">
        <v>45770</v>
      </c>
      <c r="F1259">
        <v>45920</v>
      </c>
      <c r="G1259" t="s">
        <v>2041</v>
      </c>
      <c r="I1259" t="s">
        <v>24</v>
      </c>
      <c r="J1259" t="s">
        <v>2042</v>
      </c>
      <c r="K1259">
        <v>0</v>
      </c>
      <c r="AE1259" t="s">
        <v>229</v>
      </c>
      <c r="AF1259">
        <v>0</v>
      </c>
      <c r="AG1259">
        <v>0</v>
      </c>
      <c r="AH1259">
        <v>0</v>
      </c>
      <c r="AI1259" t="s">
        <v>11634</v>
      </c>
      <c r="AL1259" s="94">
        <v>507.8</v>
      </c>
      <c r="AM1259" t="s">
        <v>11646</v>
      </c>
    </row>
    <row r="1260" spans="1:39" x14ac:dyDescent="0.25">
      <c r="A1260" t="s">
        <v>36</v>
      </c>
      <c r="B1260">
        <v>48061</v>
      </c>
      <c r="C1260" t="s">
        <v>2125</v>
      </c>
      <c r="D1260">
        <v>1073</v>
      </c>
      <c r="E1260">
        <v>45770</v>
      </c>
      <c r="F1260">
        <v>45920</v>
      </c>
      <c r="G1260" t="s">
        <v>2041</v>
      </c>
      <c r="I1260" t="s">
        <v>24</v>
      </c>
      <c r="J1260" t="s">
        <v>2042</v>
      </c>
      <c r="K1260">
        <v>0</v>
      </c>
      <c r="AE1260" t="s">
        <v>229</v>
      </c>
      <c r="AF1260">
        <v>0</v>
      </c>
      <c r="AG1260">
        <v>0</v>
      </c>
      <c r="AH1260">
        <v>0</v>
      </c>
      <c r="AI1260" t="s">
        <v>11634</v>
      </c>
      <c r="AL1260" s="94">
        <v>107.3</v>
      </c>
      <c r="AM1260" t="s">
        <v>11646</v>
      </c>
    </row>
    <row r="1261" spans="1:39" x14ac:dyDescent="0.25">
      <c r="A1261" t="s">
        <v>36</v>
      </c>
      <c r="B1261">
        <v>48062</v>
      </c>
      <c r="C1261" t="s">
        <v>2126</v>
      </c>
      <c r="D1261">
        <v>380</v>
      </c>
      <c r="E1261">
        <v>45770</v>
      </c>
      <c r="F1261">
        <v>45920</v>
      </c>
      <c r="G1261" t="s">
        <v>2041</v>
      </c>
      <c r="I1261" t="s">
        <v>24</v>
      </c>
      <c r="J1261" t="s">
        <v>2042</v>
      </c>
      <c r="K1261">
        <v>0</v>
      </c>
      <c r="AE1261" t="s">
        <v>229</v>
      </c>
      <c r="AF1261">
        <v>0</v>
      </c>
      <c r="AG1261">
        <v>0</v>
      </c>
      <c r="AH1261">
        <v>0</v>
      </c>
      <c r="AI1261" t="s">
        <v>11634</v>
      </c>
      <c r="AL1261" s="94">
        <v>38</v>
      </c>
      <c r="AM1261" t="s">
        <v>11646</v>
      </c>
    </row>
    <row r="1262" spans="1:39" x14ac:dyDescent="0.25">
      <c r="A1262" t="s">
        <v>36</v>
      </c>
      <c r="B1262">
        <v>48063</v>
      </c>
      <c r="C1262" t="s">
        <v>2127</v>
      </c>
      <c r="D1262">
        <v>424</v>
      </c>
      <c r="E1262">
        <v>45770</v>
      </c>
      <c r="F1262">
        <v>45920</v>
      </c>
      <c r="G1262" t="s">
        <v>2041</v>
      </c>
      <c r="I1262" t="s">
        <v>24</v>
      </c>
      <c r="J1262" t="s">
        <v>2042</v>
      </c>
      <c r="K1262">
        <v>0</v>
      </c>
      <c r="AE1262" t="s">
        <v>229</v>
      </c>
      <c r="AF1262">
        <v>0</v>
      </c>
      <c r="AG1262">
        <v>0</v>
      </c>
      <c r="AH1262">
        <v>0</v>
      </c>
      <c r="AI1262" t="s">
        <v>11634</v>
      </c>
      <c r="AL1262" s="94">
        <v>42.4</v>
      </c>
      <c r="AM1262" t="s">
        <v>11646</v>
      </c>
    </row>
    <row r="1263" spans="1:39" x14ac:dyDescent="0.25">
      <c r="A1263" t="s">
        <v>36</v>
      </c>
      <c r="B1263">
        <v>48064</v>
      </c>
      <c r="C1263" t="s">
        <v>2128</v>
      </c>
      <c r="D1263">
        <v>767</v>
      </c>
      <c r="E1263">
        <v>45770</v>
      </c>
      <c r="F1263">
        <v>45920</v>
      </c>
      <c r="G1263" t="s">
        <v>2041</v>
      </c>
      <c r="I1263" t="s">
        <v>24</v>
      </c>
      <c r="J1263" t="s">
        <v>2042</v>
      </c>
      <c r="K1263">
        <v>0</v>
      </c>
      <c r="AE1263" t="s">
        <v>229</v>
      </c>
      <c r="AF1263">
        <v>0</v>
      </c>
      <c r="AG1263">
        <v>0</v>
      </c>
      <c r="AH1263">
        <v>0</v>
      </c>
      <c r="AI1263" t="s">
        <v>11634</v>
      </c>
      <c r="AL1263" s="94">
        <v>76.7</v>
      </c>
      <c r="AM1263" t="s">
        <v>11646</v>
      </c>
    </row>
    <row r="1264" spans="1:39" x14ac:dyDescent="0.25">
      <c r="A1264" t="s">
        <v>36</v>
      </c>
      <c r="B1264">
        <v>48066</v>
      </c>
      <c r="C1264" t="s">
        <v>2129</v>
      </c>
      <c r="D1264">
        <v>412</v>
      </c>
      <c r="E1264">
        <v>45770</v>
      </c>
      <c r="F1264">
        <v>45920</v>
      </c>
      <c r="G1264" t="s">
        <v>2041</v>
      </c>
      <c r="I1264" t="s">
        <v>24</v>
      </c>
      <c r="J1264" t="s">
        <v>2042</v>
      </c>
      <c r="K1264">
        <v>0</v>
      </c>
      <c r="AE1264" t="s">
        <v>229</v>
      </c>
      <c r="AF1264">
        <v>0</v>
      </c>
      <c r="AG1264">
        <v>0</v>
      </c>
      <c r="AH1264">
        <v>0</v>
      </c>
      <c r="AI1264" t="s">
        <v>11634</v>
      </c>
      <c r="AL1264" s="94">
        <v>41.2</v>
      </c>
      <c r="AM1264" t="s">
        <v>11646</v>
      </c>
    </row>
    <row r="1265" spans="1:39" x14ac:dyDescent="0.25">
      <c r="A1265" t="s">
        <v>36</v>
      </c>
      <c r="B1265">
        <v>48068</v>
      </c>
      <c r="C1265" t="s">
        <v>2130</v>
      </c>
      <c r="D1265">
        <v>1828</v>
      </c>
      <c r="E1265">
        <v>45770</v>
      </c>
      <c r="F1265">
        <v>45920</v>
      </c>
      <c r="G1265" t="s">
        <v>2041</v>
      </c>
      <c r="I1265" t="s">
        <v>24</v>
      </c>
      <c r="J1265" t="s">
        <v>2042</v>
      </c>
      <c r="K1265">
        <v>0</v>
      </c>
      <c r="AE1265" t="s">
        <v>229</v>
      </c>
      <c r="AF1265">
        <v>0</v>
      </c>
      <c r="AG1265">
        <v>0</v>
      </c>
      <c r="AH1265">
        <v>0</v>
      </c>
      <c r="AI1265" t="s">
        <v>11634</v>
      </c>
      <c r="AL1265" s="94">
        <v>182.8</v>
      </c>
      <c r="AM1265" t="s">
        <v>11646</v>
      </c>
    </row>
    <row r="1266" spans="1:39" x14ac:dyDescent="0.25">
      <c r="A1266" t="s">
        <v>36</v>
      </c>
      <c r="B1266">
        <v>48069</v>
      </c>
      <c r="C1266" t="s">
        <v>2131</v>
      </c>
      <c r="D1266">
        <v>17997</v>
      </c>
      <c r="E1266">
        <v>45770</v>
      </c>
      <c r="F1266">
        <v>45920</v>
      </c>
      <c r="G1266" t="s">
        <v>2041</v>
      </c>
      <c r="I1266" t="s">
        <v>24</v>
      </c>
      <c r="J1266" t="s">
        <v>2042</v>
      </c>
      <c r="K1266">
        <v>0</v>
      </c>
      <c r="AE1266" t="s">
        <v>229</v>
      </c>
      <c r="AF1266">
        <v>0</v>
      </c>
      <c r="AG1266">
        <v>0</v>
      </c>
      <c r="AH1266">
        <v>0</v>
      </c>
      <c r="AI1266" t="s">
        <v>11634</v>
      </c>
      <c r="AL1266" s="94">
        <v>1799.7</v>
      </c>
      <c r="AM1266" t="s">
        <v>11646</v>
      </c>
    </row>
    <row r="1267" spans="1:39" x14ac:dyDescent="0.25">
      <c r="A1267" t="s">
        <v>36</v>
      </c>
      <c r="B1267">
        <v>48007</v>
      </c>
      <c r="C1267" t="s">
        <v>2132</v>
      </c>
      <c r="D1267">
        <v>466</v>
      </c>
      <c r="E1267">
        <v>45770</v>
      </c>
      <c r="F1267">
        <v>45920</v>
      </c>
      <c r="G1267" t="s">
        <v>2041</v>
      </c>
      <c r="I1267" t="s">
        <v>24</v>
      </c>
      <c r="J1267" t="s">
        <v>2042</v>
      </c>
      <c r="K1267">
        <v>0</v>
      </c>
      <c r="AE1267" t="s">
        <v>229</v>
      </c>
      <c r="AF1267">
        <v>0</v>
      </c>
      <c r="AG1267">
        <v>0</v>
      </c>
      <c r="AH1267">
        <v>0</v>
      </c>
      <c r="AI1267" t="s">
        <v>11634</v>
      </c>
      <c r="AL1267" s="94">
        <v>46.6</v>
      </c>
      <c r="AM1267" t="s">
        <v>11646</v>
      </c>
    </row>
    <row r="1268" spans="1:39" x14ac:dyDescent="0.25">
      <c r="A1268" t="s">
        <v>36</v>
      </c>
      <c r="B1268">
        <v>48908</v>
      </c>
      <c r="C1268" t="s">
        <v>2133</v>
      </c>
      <c r="D1268">
        <v>322</v>
      </c>
      <c r="E1268">
        <v>45770</v>
      </c>
      <c r="F1268">
        <v>45920</v>
      </c>
      <c r="G1268" t="s">
        <v>2041</v>
      </c>
      <c r="I1268" t="s">
        <v>24</v>
      </c>
      <c r="J1268" t="s">
        <v>2042</v>
      </c>
      <c r="K1268">
        <v>0</v>
      </c>
      <c r="AE1268" t="s">
        <v>229</v>
      </c>
      <c r="AF1268">
        <v>0</v>
      </c>
      <c r="AG1268">
        <v>0</v>
      </c>
      <c r="AH1268">
        <v>0</v>
      </c>
      <c r="AI1268" t="s">
        <v>11634</v>
      </c>
      <c r="AL1268" s="94">
        <v>32.200000000000003</v>
      </c>
      <c r="AM1268" t="s">
        <v>11646</v>
      </c>
    </row>
    <row r="1269" spans="1:39" x14ac:dyDescent="0.25">
      <c r="A1269" t="s">
        <v>36</v>
      </c>
      <c r="B1269">
        <v>48071</v>
      </c>
      <c r="C1269" t="s">
        <v>2134</v>
      </c>
      <c r="D1269">
        <v>7361</v>
      </c>
      <c r="E1269">
        <v>45770</v>
      </c>
      <c r="F1269">
        <v>45920</v>
      </c>
      <c r="G1269" t="s">
        <v>2041</v>
      </c>
      <c r="I1269" t="s">
        <v>24</v>
      </c>
      <c r="J1269" t="s">
        <v>2042</v>
      </c>
      <c r="K1269">
        <v>0</v>
      </c>
      <c r="AE1269" t="s">
        <v>229</v>
      </c>
      <c r="AF1269">
        <v>0</v>
      </c>
      <c r="AG1269">
        <v>0</v>
      </c>
      <c r="AH1269">
        <v>0</v>
      </c>
      <c r="AI1269" t="s">
        <v>11634</v>
      </c>
      <c r="AL1269" s="94">
        <v>736.1</v>
      </c>
      <c r="AM1269" t="s">
        <v>11646</v>
      </c>
    </row>
    <row r="1270" spans="1:39" x14ac:dyDescent="0.25">
      <c r="A1270" t="s">
        <v>36</v>
      </c>
      <c r="B1270">
        <v>48067</v>
      </c>
      <c r="C1270" t="s">
        <v>2135</v>
      </c>
      <c r="D1270">
        <v>1545</v>
      </c>
      <c r="E1270">
        <v>45770</v>
      </c>
      <c r="F1270">
        <v>45920</v>
      </c>
      <c r="G1270" t="s">
        <v>2041</v>
      </c>
      <c r="I1270" t="s">
        <v>24</v>
      </c>
      <c r="J1270" t="s">
        <v>2042</v>
      </c>
      <c r="K1270">
        <v>0</v>
      </c>
      <c r="AE1270" t="s">
        <v>229</v>
      </c>
      <c r="AF1270">
        <v>0</v>
      </c>
      <c r="AG1270">
        <v>0</v>
      </c>
      <c r="AH1270">
        <v>0</v>
      </c>
      <c r="AI1270" t="s">
        <v>11634</v>
      </c>
      <c r="AL1270" s="94">
        <v>154.5</v>
      </c>
      <c r="AM1270" t="s">
        <v>11646</v>
      </c>
    </row>
    <row r="1271" spans="1:39" x14ac:dyDescent="0.25">
      <c r="A1271" t="s">
        <v>36</v>
      </c>
      <c r="B1271">
        <v>48909</v>
      </c>
      <c r="C1271" t="s">
        <v>2136</v>
      </c>
      <c r="D1271">
        <v>274</v>
      </c>
      <c r="E1271">
        <v>45770</v>
      </c>
      <c r="F1271">
        <v>45920</v>
      </c>
      <c r="G1271" t="s">
        <v>2041</v>
      </c>
      <c r="I1271" t="s">
        <v>24</v>
      </c>
      <c r="J1271" t="s">
        <v>2042</v>
      </c>
      <c r="K1271">
        <v>0</v>
      </c>
      <c r="AE1271" t="s">
        <v>229</v>
      </c>
      <c r="AF1271">
        <v>0</v>
      </c>
      <c r="AG1271">
        <v>0</v>
      </c>
      <c r="AH1271">
        <v>0</v>
      </c>
      <c r="AI1271" t="s">
        <v>11634</v>
      </c>
      <c r="AL1271" s="94">
        <v>27.4</v>
      </c>
      <c r="AM1271" t="s">
        <v>11646</v>
      </c>
    </row>
    <row r="1272" spans="1:39" x14ac:dyDescent="0.25">
      <c r="A1272" t="s">
        <v>36</v>
      </c>
      <c r="B1272">
        <v>48073</v>
      </c>
      <c r="C1272" t="s">
        <v>2137</v>
      </c>
      <c r="D1272">
        <v>8113</v>
      </c>
      <c r="E1272">
        <v>45770</v>
      </c>
      <c r="F1272">
        <v>45920</v>
      </c>
      <c r="G1272" t="s">
        <v>2041</v>
      </c>
      <c r="I1272" t="s">
        <v>24</v>
      </c>
      <c r="J1272" t="s">
        <v>2042</v>
      </c>
      <c r="K1272">
        <v>0</v>
      </c>
      <c r="AE1272" t="s">
        <v>229</v>
      </c>
      <c r="AF1272">
        <v>0</v>
      </c>
      <c r="AG1272">
        <v>0</v>
      </c>
      <c r="AH1272">
        <v>0</v>
      </c>
      <c r="AI1272" t="s">
        <v>11634</v>
      </c>
      <c r="AL1272" s="94">
        <v>811.3</v>
      </c>
      <c r="AM1272" t="s">
        <v>11646</v>
      </c>
    </row>
    <row r="1273" spans="1:39" x14ac:dyDescent="0.25">
      <c r="A1273" t="s">
        <v>36</v>
      </c>
      <c r="B1273">
        <v>48075</v>
      </c>
      <c r="C1273" t="s">
        <v>2138</v>
      </c>
      <c r="D1273">
        <v>2666</v>
      </c>
      <c r="E1273">
        <v>45770</v>
      </c>
      <c r="F1273">
        <v>45920</v>
      </c>
      <c r="G1273" t="s">
        <v>2041</v>
      </c>
      <c r="I1273" t="s">
        <v>24</v>
      </c>
      <c r="J1273" t="s">
        <v>2042</v>
      </c>
      <c r="K1273">
        <v>0</v>
      </c>
      <c r="AE1273" t="s">
        <v>229</v>
      </c>
      <c r="AF1273">
        <v>0</v>
      </c>
      <c r="AG1273">
        <v>0</v>
      </c>
      <c r="AH1273">
        <v>0</v>
      </c>
      <c r="AI1273" t="s">
        <v>11634</v>
      </c>
      <c r="AL1273" s="94">
        <v>266.60000000000002</v>
      </c>
      <c r="AM1273" t="s">
        <v>11646</v>
      </c>
    </row>
    <row r="1274" spans="1:39" x14ac:dyDescent="0.25">
      <c r="A1274" t="s">
        <v>36</v>
      </c>
      <c r="B1274">
        <v>48083</v>
      </c>
      <c r="C1274" t="s">
        <v>2139</v>
      </c>
      <c r="D1274">
        <v>8629</v>
      </c>
      <c r="E1274">
        <v>45770</v>
      </c>
      <c r="F1274">
        <v>45920</v>
      </c>
      <c r="G1274" t="s">
        <v>2041</v>
      </c>
      <c r="I1274" t="s">
        <v>24</v>
      </c>
      <c r="J1274" t="s">
        <v>2042</v>
      </c>
      <c r="K1274">
        <v>0</v>
      </c>
      <c r="AE1274" t="s">
        <v>229</v>
      </c>
      <c r="AF1274">
        <v>0</v>
      </c>
      <c r="AG1274">
        <v>0</v>
      </c>
      <c r="AH1274">
        <v>0</v>
      </c>
      <c r="AI1274" t="s">
        <v>11634</v>
      </c>
      <c r="AL1274" s="94">
        <v>862.9</v>
      </c>
      <c r="AM1274" t="s">
        <v>11646</v>
      </c>
    </row>
    <row r="1275" spans="1:39" x14ac:dyDescent="0.25">
      <c r="A1275" t="s">
        <v>36</v>
      </c>
      <c r="B1275">
        <v>48072</v>
      </c>
      <c r="C1275" t="s">
        <v>2140</v>
      </c>
      <c r="D1275">
        <v>1357</v>
      </c>
      <c r="E1275">
        <v>45770</v>
      </c>
      <c r="F1275">
        <v>45920</v>
      </c>
      <c r="G1275" t="s">
        <v>2041</v>
      </c>
      <c r="I1275" t="s">
        <v>24</v>
      </c>
      <c r="J1275" t="s">
        <v>2042</v>
      </c>
      <c r="K1275">
        <v>0</v>
      </c>
      <c r="AE1275" t="s">
        <v>229</v>
      </c>
      <c r="AF1275">
        <v>0</v>
      </c>
      <c r="AG1275">
        <v>0</v>
      </c>
      <c r="AH1275">
        <v>0</v>
      </c>
      <c r="AI1275" t="s">
        <v>11634</v>
      </c>
      <c r="AL1275" s="94">
        <v>135.69999999999999</v>
      </c>
      <c r="AM1275" t="s">
        <v>11646</v>
      </c>
    </row>
    <row r="1276" spans="1:39" x14ac:dyDescent="0.25">
      <c r="A1276" t="s">
        <v>36</v>
      </c>
      <c r="B1276">
        <v>48077</v>
      </c>
      <c r="C1276" t="s">
        <v>2141</v>
      </c>
      <c r="D1276">
        <v>4390</v>
      </c>
      <c r="E1276">
        <v>45770</v>
      </c>
      <c r="G1276" t="s">
        <v>2041</v>
      </c>
      <c r="H1276">
        <v>45790</v>
      </c>
      <c r="I1276" t="s">
        <v>28</v>
      </c>
      <c r="K1276">
        <v>102</v>
      </c>
      <c r="L1276">
        <v>45728</v>
      </c>
      <c r="M1276">
        <v>36</v>
      </c>
      <c r="N1276" t="s">
        <v>478</v>
      </c>
      <c r="O1276">
        <v>45503</v>
      </c>
      <c r="P1276" t="s">
        <v>478</v>
      </c>
      <c r="Q1276">
        <v>37</v>
      </c>
      <c r="S1276">
        <v>60100</v>
      </c>
      <c r="T1276">
        <v>7</v>
      </c>
      <c r="U1276">
        <v>13</v>
      </c>
      <c r="V1276">
        <v>1</v>
      </c>
      <c r="W1276">
        <v>10</v>
      </c>
      <c r="X1276" t="s">
        <v>2142</v>
      </c>
      <c r="Y1276" t="s">
        <v>26</v>
      </c>
      <c r="AE1276" t="s">
        <v>229</v>
      </c>
      <c r="AF1276">
        <v>0.36</v>
      </c>
      <c r="AG1276">
        <v>37</v>
      </c>
      <c r="AH1276">
        <v>14</v>
      </c>
      <c r="AI1276" t="s">
        <v>11632</v>
      </c>
      <c r="AK1276">
        <v>13.690205011389521</v>
      </c>
      <c r="AL1276" s="94">
        <v>439</v>
      </c>
      <c r="AM1276" t="s">
        <v>11647</v>
      </c>
    </row>
    <row r="1277" spans="1:39" x14ac:dyDescent="0.25">
      <c r="A1277" t="s">
        <v>36</v>
      </c>
      <c r="B1277">
        <v>48078</v>
      </c>
      <c r="C1277" t="s">
        <v>2143</v>
      </c>
      <c r="D1277">
        <v>44766</v>
      </c>
      <c r="E1277">
        <v>45770</v>
      </c>
      <c r="F1277">
        <v>45920</v>
      </c>
      <c r="G1277" t="s">
        <v>2041</v>
      </c>
      <c r="I1277" t="s">
        <v>24</v>
      </c>
      <c r="J1277" t="s">
        <v>2042</v>
      </c>
      <c r="K1277">
        <v>0</v>
      </c>
      <c r="AE1277" t="s">
        <v>229</v>
      </c>
      <c r="AF1277">
        <v>0</v>
      </c>
      <c r="AG1277">
        <v>0</v>
      </c>
      <c r="AH1277">
        <v>0</v>
      </c>
      <c r="AI1277" t="s">
        <v>11634</v>
      </c>
      <c r="AL1277" s="94">
        <v>4476.6000000000004</v>
      </c>
      <c r="AM1277" t="s">
        <v>11646</v>
      </c>
    </row>
    <row r="1278" spans="1:39" x14ac:dyDescent="0.25">
      <c r="A1278" t="s">
        <v>36</v>
      </c>
      <c r="B1278">
        <v>48082</v>
      </c>
      <c r="C1278" t="s">
        <v>2144</v>
      </c>
      <c r="D1278">
        <v>46247</v>
      </c>
      <c r="E1278">
        <v>45770</v>
      </c>
      <c r="F1278">
        <v>45920</v>
      </c>
      <c r="G1278" t="s">
        <v>2041</v>
      </c>
      <c r="I1278" t="s">
        <v>24</v>
      </c>
      <c r="J1278" t="s">
        <v>2042</v>
      </c>
      <c r="K1278">
        <v>0</v>
      </c>
      <c r="AE1278" t="s">
        <v>229</v>
      </c>
      <c r="AF1278">
        <v>0</v>
      </c>
      <c r="AG1278">
        <v>0</v>
      </c>
      <c r="AH1278">
        <v>0</v>
      </c>
      <c r="AI1278" t="s">
        <v>11634</v>
      </c>
      <c r="AL1278" s="94">
        <v>4624.7</v>
      </c>
      <c r="AM1278" t="s">
        <v>11646</v>
      </c>
    </row>
    <row r="1279" spans="1:39" x14ac:dyDescent="0.25">
      <c r="A1279" t="s">
        <v>36</v>
      </c>
      <c r="B1279">
        <v>48084</v>
      </c>
      <c r="C1279" t="s">
        <v>2145</v>
      </c>
      <c r="D1279">
        <v>28228</v>
      </c>
      <c r="E1279">
        <v>45770</v>
      </c>
      <c r="F1279">
        <v>45920</v>
      </c>
      <c r="G1279" t="s">
        <v>2041</v>
      </c>
      <c r="I1279" t="s">
        <v>24</v>
      </c>
      <c r="J1279" t="s">
        <v>2042</v>
      </c>
      <c r="K1279">
        <v>0</v>
      </c>
      <c r="AE1279" t="s">
        <v>229</v>
      </c>
      <c r="AF1279">
        <v>0</v>
      </c>
      <c r="AG1279">
        <v>0</v>
      </c>
      <c r="AH1279">
        <v>0</v>
      </c>
      <c r="AI1279" t="s">
        <v>11634</v>
      </c>
      <c r="AL1279" s="94">
        <v>2822.8</v>
      </c>
      <c r="AM1279" t="s">
        <v>11646</v>
      </c>
    </row>
    <row r="1280" spans="1:39" x14ac:dyDescent="0.25">
      <c r="A1280" t="s">
        <v>36</v>
      </c>
      <c r="B1280">
        <v>48904</v>
      </c>
      <c r="C1280" t="s">
        <v>2146</v>
      </c>
      <c r="D1280">
        <v>4587</v>
      </c>
      <c r="E1280">
        <v>45770</v>
      </c>
      <c r="F1280">
        <v>45920</v>
      </c>
      <c r="G1280" t="s">
        <v>2041</v>
      </c>
      <c r="I1280" t="s">
        <v>24</v>
      </c>
      <c r="J1280" t="s">
        <v>2042</v>
      </c>
      <c r="K1280">
        <v>0</v>
      </c>
      <c r="AE1280" t="s">
        <v>229</v>
      </c>
      <c r="AF1280">
        <v>0</v>
      </c>
      <c r="AG1280">
        <v>0</v>
      </c>
      <c r="AH1280">
        <v>0</v>
      </c>
      <c r="AI1280" t="s">
        <v>11634</v>
      </c>
      <c r="AL1280" s="94">
        <v>458.7</v>
      </c>
      <c r="AM1280" t="s">
        <v>11646</v>
      </c>
    </row>
    <row r="1281" spans="1:39" x14ac:dyDescent="0.25">
      <c r="A1281" t="s">
        <v>36</v>
      </c>
      <c r="B1281">
        <v>48085</v>
      </c>
      <c r="C1281" t="s">
        <v>2147</v>
      </c>
      <c r="D1281">
        <v>14940</v>
      </c>
      <c r="E1281">
        <v>45770</v>
      </c>
      <c r="F1281">
        <v>45920</v>
      </c>
      <c r="G1281" t="s">
        <v>2041</v>
      </c>
      <c r="I1281" t="s">
        <v>24</v>
      </c>
      <c r="J1281" t="s">
        <v>2042</v>
      </c>
      <c r="K1281">
        <v>0</v>
      </c>
      <c r="AE1281" t="s">
        <v>229</v>
      </c>
      <c r="AF1281">
        <v>0</v>
      </c>
      <c r="AG1281">
        <v>0</v>
      </c>
      <c r="AH1281">
        <v>0</v>
      </c>
      <c r="AI1281" t="s">
        <v>11634</v>
      </c>
      <c r="AL1281" s="94">
        <v>1494</v>
      </c>
      <c r="AM1281" t="s">
        <v>11646</v>
      </c>
    </row>
    <row r="1282" spans="1:39" x14ac:dyDescent="0.25">
      <c r="A1282" t="s">
        <v>36</v>
      </c>
      <c r="B1282">
        <v>48086</v>
      </c>
      <c r="C1282" t="s">
        <v>2148</v>
      </c>
      <c r="D1282">
        <v>2765</v>
      </c>
      <c r="E1282">
        <v>45770</v>
      </c>
      <c r="F1282">
        <v>45920</v>
      </c>
      <c r="G1282" t="s">
        <v>2041</v>
      </c>
      <c r="I1282" t="s">
        <v>24</v>
      </c>
      <c r="J1282" t="s">
        <v>2042</v>
      </c>
      <c r="K1282">
        <v>0</v>
      </c>
      <c r="AE1282" t="s">
        <v>229</v>
      </c>
      <c r="AF1282">
        <v>0</v>
      </c>
      <c r="AG1282">
        <v>0</v>
      </c>
      <c r="AH1282">
        <v>0</v>
      </c>
      <c r="AI1282" t="s">
        <v>11634</v>
      </c>
      <c r="AL1282" s="94">
        <v>276.5</v>
      </c>
      <c r="AM1282" t="s">
        <v>11646</v>
      </c>
    </row>
    <row r="1283" spans="1:39" x14ac:dyDescent="0.25">
      <c r="A1283" t="s">
        <v>36</v>
      </c>
      <c r="B1283">
        <v>48076</v>
      </c>
      <c r="C1283" t="s">
        <v>2149</v>
      </c>
      <c r="D1283">
        <v>353</v>
      </c>
      <c r="E1283">
        <v>45770</v>
      </c>
      <c r="F1283">
        <v>45920</v>
      </c>
      <c r="G1283" t="s">
        <v>2041</v>
      </c>
      <c r="I1283" t="s">
        <v>24</v>
      </c>
      <c r="J1283" t="s">
        <v>2042</v>
      </c>
      <c r="K1283">
        <v>0</v>
      </c>
      <c r="AE1283" t="s">
        <v>229</v>
      </c>
      <c r="AF1283">
        <v>0</v>
      </c>
      <c r="AG1283">
        <v>0</v>
      </c>
      <c r="AH1283">
        <v>0</v>
      </c>
      <c r="AI1283" t="s">
        <v>11634</v>
      </c>
      <c r="AL1283" s="94">
        <v>35.299999999999997</v>
      </c>
      <c r="AM1283" t="s">
        <v>11646</v>
      </c>
    </row>
    <row r="1284" spans="1:39" x14ac:dyDescent="0.25">
      <c r="A1284" t="s">
        <v>36</v>
      </c>
      <c r="B1284">
        <v>48087</v>
      </c>
      <c r="C1284" t="s">
        <v>2150</v>
      </c>
      <c r="D1284">
        <v>515</v>
      </c>
      <c r="E1284">
        <v>45770</v>
      </c>
      <c r="F1284">
        <v>45920</v>
      </c>
      <c r="G1284" t="s">
        <v>2041</v>
      </c>
      <c r="I1284" t="s">
        <v>24</v>
      </c>
      <c r="J1284" t="s">
        <v>2042</v>
      </c>
      <c r="K1284">
        <v>0</v>
      </c>
      <c r="AE1284" t="s">
        <v>229</v>
      </c>
      <c r="AF1284">
        <v>0</v>
      </c>
      <c r="AG1284">
        <v>0</v>
      </c>
      <c r="AH1284">
        <v>0</v>
      </c>
      <c r="AI1284" t="s">
        <v>11634</v>
      </c>
      <c r="AL1284" s="94">
        <v>51.5</v>
      </c>
      <c r="AM1284" t="s">
        <v>11646</v>
      </c>
    </row>
    <row r="1285" spans="1:39" x14ac:dyDescent="0.25">
      <c r="A1285" t="s">
        <v>36</v>
      </c>
      <c r="B1285">
        <v>48088</v>
      </c>
      <c r="C1285" t="s">
        <v>2151</v>
      </c>
      <c r="D1285">
        <v>164</v>
      </c>
      <c r="E1285">
        <v>45770</v>
      </c>
      <c r="F1285">
        <v>45920</v>
      </c>
      <c r="G1285" t="s">
        <v>2041</v>
      </c>
      <c r="I1285" t="s">
        <v>24</v>
      </c>
      <c r="J1285" t="s">
        <v>2042</v>
      </c>
      <c r="K1285">
        <v>0</v>
      </c>
      <c r="AE1285" t="s">
        <v>229</v>
      </c>
      <c r="AF1285">
        <v>0</v>
      </c>
      <c r="AG1285">
        <v>0</v>
      </c>
      <c r="AH1285">
        <v>0</v>
      </c>
      <c r="AI1285" t="s">
        <v>11634</v>
      </c>
      <c r="AL1285" s="94">
        <v>16.399999999999999</v>
      </c>
      <c r="AM1285" t="s">
        <v>11646</v>
      </c>
    </row>
    <row r="1286" spans="1:39" x14ac:dyDescent="0.25">
      <c r="A1286" t="s">
        <v>36</v>
      </c>
      <c r="B1286">
        <v>48065</v>
      </c>
      <c r="C1286" t="s">
        <v>2152</v>
      </c>
      <c r="D1286">
        <v>4175</v>
      </c>
      <c r="E1286">
        <v>45770</v>
      </c>
      <c r="F1286">
        <v>45920</v>
      </c>
      <c r="G1286" t="s">
        <v>2041</v>
      </c>
      <c r="I1286" t="s">
        <v>24</v>
      </c>
      <c r="J1286" t="s">
        <v>2042</v>
      </c>
      <c r="K1286">
        <v>0</v>
      </c>
      <c r="AE1286" t="s">
        <v>229</v>
      </c>
      <c r="AF1286">
        <v>0</v>
      </c>
      <c r="AG1286">
        <v>0</v>
      </c>
      <c r="AH1286">
        <v>0</v>
      </c>
      <c r="AI1286" t="s">
        <v>11634</v>
      </c>
      <c r="AL1286" s="94">
        <v>417.5</v>
      </c>
      <c r="AM1286" t="s">
        <v>11646</v>
      </c>
    </row>
    <row r="1287" spans="1:39" x14ac:dyDescent="0.25">
      <c r="A1287" t="s">
        <v>36</v>
      </c>
      <c r="B1287">
        <v>48089</v>
      </c>
      <c r="C1287" t="s">
        <v>2153</v>
      </c>
      <c r="D1287">
        <v>5711</v>
      </c>
      <c r="E1287">
        <v>45770</v>
      </c>
      <c r="F1287">
        <v>45920</v>
      </c>
      <c r="G1287" t="s">
        <v>2041</v>
      </c>
      <c r="I1287" t="s">
        <v>24</v>
      </c>
      <c r="J1287" t="s">
        <v>2042</v>
      </c>
      <c r="K1287">
        <v>0</v>
      </c>
      <c r="AE1287" t="s">
        <v>229</v>
      </c>
      <c r="AF1287">
        <v>0</v>
      </c>
      <c r="AG1287">
        <v>0</v>
      </c>
      <c r="AH1287">
        <v>0</v>
      </c>
      <c r="AI1287" t="s">
        <v>11634</v>
      </c>
      <c r="AL1287" s="94">
        <v>571.1</v>
      </c>
      <c r="AM1287" t="s">
        <v>11646</v>
      </c>
    </row>
    <row r="1288" spans="1:39" x14ac:dyDescent="0.25">
      <c r="A1288" t="s">
        <v>36</v>
      </c>
      <c r="B1288">
        <v>48074</v>
      </c>
      <c r="C1288" t="s">
        <v>2154</v>
      </c>
      <c r="D1288">
        <v>4203</v>
      </c>
      <c r="E1288">
        <v>45770</v>
      </c>
      <c r="F1288">
        <v>45920</v>
      </c>
      <c r="G1288" t="s">
        <v>2041</v>
      </c>
      <c r="I1288" t="s">
        <v>24</v>
      </c>
      <c r="J1288" t="s">
        <v>2042</v>
      </c>
      <c r="K1288">
        <v>0</v>
      </c>
      <c r="AE1288" t="s">
        <v>229</v>
      </c>
      <c r="AF1288">
        <v>0</v>
      </c>
      <c r="AG1288">
        <v>0</v>
      </c>
      <c r="AH1288">
        <v>0</v>
      </c>
      <c r="AI1288" t="s">
        <v>11634</v>
      </c>
      <c r="AL1288" s="94">
        <v>420.3</v>
      </c>
      <c r="AM1288" t="s">
        <v>11646</v>
      </c>
    </row>
    <row r="1289" spans="1:39" x14ac:dyDescent="0.25">
      <c r="A1289" t="s">
        <v>36</v>
      </c>
      <c r="B1289">
        <v>48916</v>
      </c>
      <c r="C1289" t="s">
        <v>2155</v>
      </c>
      <c r="D1289">
        <v>4572</v>
      </c>
      <c r="E1289">
        <v>45770</v>
      </c>
      <c r="F1289">
        <v>45920</v>
      </c>
      <c r="G1289" t="s">
        <v>2041</v>
      </c>
      <c r="I1289" t="s">
        <v>24</v>
      </c>
      <c r="J1289" t="s">
        <v>2042</v>
      </c>
      <c r="K1289">
        <v>0</v>
      </c>
      <c r="AE1289" t="s">
        <v>229</v>
      </c>
      <c r="AF1289">
        <v>0</v>
      </c>
      <c r="AG1289">
        <v>0</v>
      </c>
      <c r="AH1289">
        <v>0</v>
      </c>
      <c r="AI1289" t="s">
        <v>11634</v>
      </c>
      <c r="AL1289" s="94">
        <v>457.2</v>
      </c>
      <c r="AM1289" t="s">
        <v>11646</v>
      </c>
    </row>
    <row r="1290" spans="1:39" x14ac:dyDescent="0.25">
      <c r="A1290" t="s">
        <v>36</v>
      </c>
      <c r="B1290">
        <v>48080</v>
      </c>
      <c r="C1290" t="s">
        <v>2156</v>
      </c>
      <c r="D1290">
        <v>11898</v>
      </c>
      <c r="E1290">
        <v>45770</v>
      </c>
      <c r="F1290">
        <v>45920</v>
      </c>
      <c r="G1290" t="s">
        <v>2041</v>
      </c>
      <c r="I1290" t="s">
        <v>24</v>
      </c>
      <c r="J1290" t="s">
        <v>2042</v>
      </c>
      <c r="K1290">
        <v>0</v>
      </c>
      <c r="AE1290" t="s">
        <v>229</v>
      </c>
      <c r="AF1290">
        <v>0</v>
      </c>
      <c r="AG1290">
        <v>0</v>
      </c>
      <c r="AH1290">
        <v>0</v>
      </c>
      <c r="AI1290" t="s">
        <v>11634</v>
      </c>
      <c r="AL1290" s="94">
        <v>1189.8</v>
      </c>
      <c r="AM1290" t="s">
        <v>11646</v>
      </c>
    </row>
    <row r="1291" spans="1:39" x14ac:dyDescent="0.25">
      <c r="A1291" t="s">
        <v>36</v>
      </c>
      <c r="B1291">
        <v>48095</v>
      </c>
      <c r="C1291" t="s">
        <v>2157</v>
      </c>
      <c r="D1291">
        <v>3027</v>
      </c>
      <c r="E1291">
        <v>45770</v>
      </c>
      <c r="F1291">
        <v>45920</v>
      </c>
      <c r="G1291" t="s">
        <v>2041</v>
      </c>
      <c r="I1291" t="s">
        <v>24</v>
      </c>
      <c r="J1291" t="s">
        <v>2042</v>
      </c>
      <c r="K1291">
        <v>0</v>
      </c>
      <c r="AE1291" t="s">
        <v>229</v>
      </c>
      <c r="AF1291">
        <v>0</v>
      </c>
      <c r="AG1291">
        <v>0</v>
      </c>
      <c r="AH1291">
        <v>0</v>
      </c>
      <c r="AI1291" t="s">
        <v>11634</v>
      </c>
      <c r="AL1291" s="94">
        <v>302.7</v>
      </c>
      <c r="AM1291" t="s">
        <v>11646</v>
      </c>
    </row>
    <row r="1292" spans="1:39" x14ac:dyDescent="0.25">
      <c r="A1292" t="s">
        <v>36</v>
      </c>
      <c r="B1292">
        <v>48096</v>
      </c>
      <c r="C1292" t="s">
        <v>2158</v>
      </c>
      <c r="D1292">
        <v>8316</v>
      </c>
      <c r="E1292">
        <v>45770</v>
      </c>
      <c r="F1292">
        <v>45920</v>
      </c>
      <c r="G1292" t="s">
        <v>2041</v>
      </c>
      <c r="I1292" t="s">
        <v>24</v>
      </c>
      <c r="J1292" t="s">
        <v>2042</v>
      </c>
      <c r="K1292">
        <v>0</v>
      </c>
      <c r="AE1292" t="s">
        <v>229</v>
      </c>
      <c r="AF1292">
        <v>0</v>
      </c>
      <c r="AG1292">
        <v>0</v>
      </c>
      <c r="AH1292">
        <v>0</v>
      </c>
      <c r="AI1292" t="s">
        <v>11634</v>
      </c>
      <c r="AL1292" s="94">
        <v>831.6</v>
      </c>
      <c r="AM1292" t="s">
        <v>11646</v>
      </c>
    </row>
    <row r="1293" spans="1:39" x14ac:dyDescent="0.25">
      <c r="A1293" t="s">
        <v>36</v>
      </c>
      <c r="B1293">
        <v>48905</v>
      </c>
      <c r="C1293" t="s">
        <v>2159</v>
      </c>
      <c r="D1293">
        <v>3314</v>
      </c>
      <c r="E1293">
        <v>45770</v>
      </c>
      <c r="G1293" t="s">
        <v>2041</v>
      </c>
      <c r="H1293">
        <v>45786</v>
      </c>
      <c r="I1293" t="s">
        <v>28</v>
      </c>
      <c r="J1293" t="s">
        <v>719</v>
      </c>
      <c r="K1293">
        <v>180</v>
      </c>
      <c r="L1293" t="s">
        <v>1740</v>
      </c>
      <c r="M1293">
        <v>0.2833</v>
      </c>
      <c r="N1293" t="s">
        <v>25</v>
      </c>
      <c r="P1293" t="s">
        <v>25</v>
      </c>
      <c r="R1293">
        <v>14999</v>
      </c>
      <c r="S1293">
        <v>14500</v>
      </c>
      <c r="T1293">
        <v>3</v>
      </c>
      <c r="U1293">
        <v>37</v>
      </c>
      <c r="V1293">
        <v>0</v>
      </c>
      <c r="W1293">
        <v>12</v>
      </c>
      <c r="X1293" t="s">
        <v>2160</v>
      </c>
      <c r="Y1293" t="s">
        <v>25</v>
      </c>
      <c r="Z1293" t="s">
        <v>25</v>
      </c>
      <c r="AE1293" t="s">
        <v>229</v>
      </c>
      <c r="AF1293">
        <v>0.2833</v>
      </c>
      <c r="AG1293">
        <v>51</v>
      </c>
      <c r="AH1293">
        <v>14</v>
      </c>
      <c r="AI1293" t="s">
        <v>11632</v>
      </c>
      <c r="AJ1293">
        <v>4.5259505129752569</v>
      </c>
      <c r="AK1293">
        <v>4.3753771876885938</v>
      </c>
      <c r="AL1293" s="94">
        <v>331.4</v>
      </c>
      <c r="AM1293" t="s">
        <v>11647</v>
      </c>
    </row>
    <row r="1294" spans="1:39" x14ac:dyDescent="0.25">
      <c r="A1294" t="s">
        <v>36</v>
      </c>
      <c r="B1294">
        <v>48097</v>
      </c>
      <c r="C1294" t="s">
        <v>2161</v>
      </c>
      <c r="D1294">
        <v>1611</v>
      </c>
      <c r="E1294">
        <v>45770</v>
      </c>
      <c r="F1294">
        <v>45920</v>
      </c>
      <c r="G1294" t="s">
        <v>2041</v>
      </c>
      <c r="I1294" t="s">
        <v>24</v>
      </c>
      <c r="J1294" t="s">
        <v>2042</v>
      </c>
      <c r="K1294">
        <v>0</v>
      </c>
      <c r="AE1294" t="s">
        <v>229</v>
      </c>
      <c r="AF1294">
        <v>0</v>
      </c>
      <c r="AG1294">
        <v>0</v>
      </c>
      <c r="AH1294">
        <v>0</v>
      </c>
      <c r="AI1294" t="s">
        <v>11634</v>
      </c>
      <c r="AL1294" s="94">
        <v>161.1</v>
      </c>
      <c r="AM1294" t="s">
        <v>11646</v>
      </c>
    </row>
    <row r="1295" spans="1:39" x14ac:dyDescent="0.25">
      <c r="A1295" t="s">
        <v>36</v>
      </c>
      <c r="B1295">
        <v>48024</v>
      </c>
      <c r="C1295" t="s">
        <v>2162</v>
      </c>
      <c r="D1295">
        <v>1250</v>
      </c>
      <c r="E1295">
        <v>45770</v>
      </c>
      <c r="F1295">
        <v>45833</v>
      </c>
      <c r="G1295" t="s">
        <v>2041</v>
      </c>
      <c r="H1295">
        <v>45771</v>
      </c>
      <c r="I1295" t="s">
        <v>2163</v>
      </c>
      <c r="J1295" t="s">
        <v>2164</v>
      </c>
      <c r="K1295">
        <v>0</v>
      </c>
      <c r="M1295">
        <v>0.8</v>
      </c>
      <c r="N1295" t="s">
        <v>25</v>
      </c>
      <c r="P1295" t="s">
        <v>25</v>
      </c>
      <c r="X1295" t="s">
        <v>2165</v>
      </c>
      <c r="Y1295" t="s">
        <v>478</v>
      </c>
      <c r="Z1295" t="s">
        <v>478</v>
      </c>
      <c r="AE1295" t="s">
        <v>229</v>
      </c>
      <c r="AF1295">
        <v>0.8</v>
      </c>
      <c r="AG1295">
        <v>0</v>
      </c>
      <c r="AH1295">
        <v>6</v>
      </c>
      <c r="AI1295" t="s">
        <v>11632</v>
      </c>
      <c r="AL1295" s="94">
        <v>125</v>
      </c>
      <c r="AM1295" t="s">
        <v>11646</v>
      </c>
    </row>
    <row r="1296" spans="1:39" x14ac:dyDescent="0.25">
      <c r="A1296" t="s">
        <v>36</v>
      </c>
      <c r="B1296">
        <v>48025</v>
      </c>
      <c r="C1296" t="s">
        <v>2166</v>
      </c>
      <c r="D1296">
        <v>1081</v>
      </c>
      <c r="E1296">
        <v>45770</v>
      </c>
      <c r="F1296">
        <v>45920</v>
      </c>
      <c r="G1296" t="s">
        <v>2041</v>
      </c>
      <c r="I1296" t="s">
        <v>24</v>
      </c>
      <c r="J1296" t="s">
        <v>2042</v>
      </c>
      <c r="K1296">
        <v>0</v>
      </c>
      <c r="AE1296" t="s">
        <v>229</v>
      </c>
      <c r="AF1296">
        <v>0</v>
      </c>
      <c r="AG1296">
        <v>0</v>
      </c>
      <c r="AH1296">
        <v>0</v>
      </c>
      <c r="AI1296" t="s">
        <v>11634</v>
      </c>
      <c r="AL1296" s="94">
        <v>108.1</v>
      </c>
      <c r="AM1296" t="s">
        <v>11646</v>
      </c>
    </row>
    <row r="1297" spans="1:39" x14ac:dyDescent="0.25">
      <c r="A1297" t="s">
        <v>36</v>
      </c>
      <c r="B1297">
        <v>48913</v>
      </c>
      <c r="C1297" t="s">
        <v>2167</v>
      </c>
      <c r="D1297">
        <v>1493</v>
      </c>
      <c r="E1297">
        <v>45770</v>
      </c>
      <c r="F1297">
        <v>45920</v>
      </c>
      <c r="G1297" t="s">
        <v>2041</v>
      </c>
      <c r="I1297" t="s">
        <v>24</v>
      </c>
      <c r="J1297" t="s">
        <v>2042</v>
      </c>
      <c r="K1297">
        <v>0</v>
      </c>
      <c r="AE1297" t="s">
        <v>229</v>
      </c>
      <c r="AF1297">
        <v>0</v>
      </c>
      <c r="AG1297">
        <v>0</v>
      </c>
      <c r="AH1297">
        <v>0</v>
      </c>
      <c r="AI1297" t="s">
        <v>11634</v>
      </c>
      <c r="AL1297" s="94">
        <v>149.30000000000001</v>
      </c>
      <c r="AM1297" t="s">
        <v>11646</v>
      </c>
    </row>
    <row r="1298" spans="1:39" x14ac:dyDescent="0.25">
      <c r="A1298" t="s">
        <v>36</v>
      </c>
      <c r="B1298">
        <v>48915</v>
      </c>
      <c r="C1298" t="s">
        <v>2168</v>
      </c>
      <c r="D1298">
        <v>409</v>
      </c>
      <c r="E1298">
        <v>45770</v>
      </c>
      <c r="F1298">
        <v>45920</v>
      </c>
      <c r="G1298" t="s">
        <v>2041</v>
      </c>
      <c r="I1298" t="s">
        <v>24</v>
      </c>
      <c r="J1298" t="s">
        <v>2042</v>
      </c>
      <c r="K1298">
        <v>0</v>
      </c>
      <c r="AE1298" t="s">
        <v>229</v>
      </c>
      <c r="AF1298">
        <v>0</v>
      </c>
      <c r="AG1298">
        <v>0</v>
      </c>
      <c r="AH1298">
        <v>0</v>
      </c>
      <c r="AI1298" t="s">
        <v>11634</v>
      </c>
      <c r="AL1298" s="94">
        <v>40.9</v>
      </c>
      <c r="AM1298" t="s">
        <v>11646</v>
      </c>
    </row>
    <row r="1299" spans="1:39" x14ac:dyDescent="0.25">
      <c r="A1299" t="s">
        <v>38</v>
      </c>
      <c r="B1299">
        <v>9001</v>
      </c>
      <c r="C1299" t="s">
        <v>2169</v>
      </c>
      <c r="D1299">
        <v>28</v>
      </c>
      <c r="E1299">
        <v>45778</v>
      </c>
      <c r="G1299" t="s">
        <v>2170</v>
      </c>
      <c r="K1299">
        <v>0</v>
      </c>
      <c r="AE1299" t="s">
        <v>233</v>
      </c>
      <c r="AF1299">
        <v>0</v>
      </c>
      <c r="AG1299">
        <v>0</v>
      </c>
      <c r="AH1299">
        <v>0</v>
      </c>
      <c r="AI1299" t="s">
        <v>11634</v>
      </c>
      <c r="AL1299" s="94">
        <v>2.8</v>
      </c>
      <c r="AM1299" t="s">
        <v>11646</v>
      </c>
    </row>
    <row r="1300" spans="1:39" x14ac:dyDescent="0.25">
      <c r="A1300" t="s">
        <v>38</v>
      </c>
      <c r="B1300">
        <v>9003</v>
      </c>
      <c r="C1300" t="s">
        <v>2171</v>
      </c>
      <c r="D1300">
        <v>205</v>
      </c>
      <c r="E1300">
        <v>45778</v>
      </c>
      <c r="G1300" t="s">
        <v>2170</v>
      </c>
      <c r="K1300">
        <v>0</v>
      </c>
      <c r="AE1300" t="s">
        <v>233</v>
      </c>
      <c r="AF1300">
        <v>0</v>
      </c>
      <c r="AG1300">
        <v>0</v>
      </c>
      <c r="AH1300">
        <v>0</v>
      </c>
      <c r="AI1300" t="s">
        <v>11634</v>
      </c>
      <c r="AL1300" s="94">
        <v>20.5</v>
      </c>
      <c r="AM1300" t="s">
        <v>11646</v>
      </c>
    </row>
    <row r="1301" spans="1:39" x14ac:dyDescent="0.25">
      <c r="A1301" t="s">
        <v>38</v>
      </c>
      <c r="B1301">
        <v>9006</v>
      </c>
      <c r="C1301" t="s">
        <v>2172</v>
      </c>
      <c r="D1301">
        <v>59</v>
      </c>
      <c r="E1301">
        <v>45778</v>
      </c>
      <c r="G1301" t="s">
        <v>2170</v>
      </c>
      <c r="K1301">
        <v>0</v>
      </c>
      <c r="AE1301" t="s">
        <v>233</v>
      </c>
      <c r="AF1301">
        <v>0</v>
      </c>
      <c r="AG1301">
        <v>0</v>
      </c>
      <c r="AH1301">
        <v>0</v>
      </c>
      <c r="AI1301" t="s">
        <v>11634</v>
      </c>
      <c r="AL1301" s="94">
        <v>5.9</v>
      </c>
      <c r="AM1301" t="s">
        <v>11646</v>
      </c>
    </row>
    <row r="1302" spans="1:39" x14ac:dyDescent="0.25">
      <c r="A1302" t="s">
        <v>38</v>
      </c>
      <c r="B1302">
        <v>9007</v>
      </c>
      <c r="C1302" t="s">
        <v>2173</v>
      </c>
      <c r="D1302">
        <v>50</v>
      </c>
      <c r="E1302">
        <v>45778</v>
      </c>
      <c r="G1302" t="s">
        <v>2170</v>
      </c>
      <c r="K1302">
        <v>0</v>
      </c>
      <c r="AE1302" t="s">
        <v>233</v>
      </c>
      <c r="AF1302">
        <v>0</v>
      </c>
      <c r="AG1302">
        <v>0</v>
      </c>
      <c r="AH1302">
        <v>0</v>
      </c>
      <c r="AI1302" t="s">
        <v>11634</v>
      </c>
      <c r="AL1302" s="94">
        <v>5</v>
      </c>
      <c r="AM1302" t="s">
        <v>11646</v>
      </c>
    </row>
    <row r="1303" spans="1:39" x14ac:dyDescent="0.25">
      <c r="A1303" t="s">
        <v>38</v>
      </c>
      <c r="B1303">
        <v>9009</v>
      </c>
      <c r="C1303" t="s">
        <v>2174</v>
      </c>
      <c r="D1303">
        <v>214</v>
      </c>
      <c r="E1303">
        <v>45778</v>
      </c>
      <c r="G1303" t="s">
        <v>2170</v>
      </c>
      <c r="K1303">
        <v>0</v>
      </c>
      <c r="AE1303" t="s">
        <v>233</v>
      </c>
      <c r="AF1303">
        <v>0</v>
      </c>
      <c r="AG1303">
        <v>0</v>
      </c>
      <c r="AH1303">
        <v>0</v>
      </c>
      <c r="AI1303" t="s">
        <v>11634</v>
      </c>
      <c r="AL1303" s="94">
        <v>21.4</v>
      </c>
      <c r="AM1303" t="s">
        <v>11646</v>
      </c>
    </row>
    <row r="1304" spans="1:39" x14ac:dyDescent="0.25">
      <c r="A1304" t="s">
        <v>38</v>
      </c>
      <c r="B1304">
        <v>9010</v>
      </c>
      <c r="C1304" t="s">
        <v>2175</v>
      </c>
      <c r="D1304">
        <v>41</v>
      </c>
      <c r="E1304">
        <v>45778</v>
      </c>
      <c r="G1304" t="s">
        <v>2170</v>
      </c>
      <c r="K1304">
        <v>0</v>
      </c>
      <c r="AE1304" t="s">
        <v>233</v>
      </c>
      <c r="AF1304">
        <v>0</v>
      </c>
      <c r="AG1304">
        <v>0</v>
      </c>
      <c r="AH1304">
        <v>0</v>
      </c>
      <c r="AI1304" t="s">
        <v>11634</v>
      </c>
      <c r="AL1304" s="94">
        <v>4.0999999999999996</v>
      </c>
      <c r="AM1304" t="s">
        <v>11646</v>
      </c>
    </row>
    <row r="1305" spans="1:39" x14ac:dyDescent="0.25">
      <c r="A1305" t="s">
        <v>38</v>
      </c>
      <c r="B1305">
        <v>9011</v>
      </c>
      <c r="C1305" t="s">
        <v>2176</v>
      </c>
      <c r="D1305">
        <v>68</v>
      </c>
      <c r="E1305">
        <v>45778</v>
      </c>
      <c r="G1305" t="s">
        <v>2170</v>
      </c>
      <c r="K1305">
        <v>0</v>
      </c>
      <c r="AE1305" t="s">
        <v>233</v>
      </c>
      <c r="AF1305">
        <v>0</v>
      </c>
      <c r="AG1305">
        <v>0</v>
      </c>
      <c r="AH1305">
        <v>0</v>
      </c>
      <c r="AI1305" t="s">
        <v>11634</v>
      </c>
      <c r="AL1305" s="94">
        <v>6.8</v>
      </c>
      <c r="AM1305" t="s">
        <v>11646</v>
      </c>
    </row>
    <row r="1306" spans="1:39" x14ac:dyDescent="0.25">
      <c r="A1306" t="s">
        <v>38</v>
      </c>
      <c r="B1306">
        <v>9907</v>
      </c>
      <c r="C1306" t="s">
        <v>2177</v>
      </c>
      <c r="D1306">
        <v>2133</v>
      </c>
      <c r="E1306">
        <v>45778</v>
      </c>
      <c r="G1306" t="s">
        <v>2170</v>
      </c>
      <c r="K1306">
        <v>0</v>
      </c>
      <c r="AE1306" t="s">
        <v>233</v>
      </c>
      <c r="AF1306">
        <v>0</v>
      </c>
      <c r="AG1306">
        <v>0</v>
      </c>
      <c r="AH1306">
        <v>0</v>
      </c>
      <c r="AI1306" t="s">
        <v>11634</v>
      </c>
      <c r="AL1306" s="94">
        <v>213.3</v>
      </c>
      <c r="AM1306" t="s">
        <v>11646</v>
      </c>
    </row>
    <row r="1307" spans="1:39" x14ac:dyDescent="0.25">
      <c r="A1307" t="s">
        <v>38</v>
      </c>
      <c r="B1307">
        <v>9012</v>
      </c>
      <c r="C1307" t="s">
        <v>2178</v>
      </c>
      <c r="D1307">
        <v>101</v>
      </c>
      <c r="E1307">
        <v>45778</v>
      </c>
      <c r="G1307" t="s">
        <v>2170</v>
      </c>
      <c r="K1307">
        <v>0</v>
      </c>
      <c r="AE1307" t="s">
        <v>233</v>
      </c>
      <c r="AF1307">
        <v>0</v>
      </c>
      <c r="AG1307">
        <v>0</v>
      </c>
      <c r="AH1307">
        <v>0</v>
      </c>
      <c r="AI1307" t="s">
        <v>11634</v>
      </c>
      <c r="AL1307" s="94">
        <v>10.1</v>
      </c>
      <c r="AM1307" t="s">
        <v>11646</v>
      </c>
    </row>
    <row r="1308" spans="1:39" x14ac:dyDescent="0.25">
      <c r="A1308" t="s">
        <v>38</v>
      </c>
      <c r="B1308">
        <v>9013</v>
      </c>
      <c r="C1308" t="s">
        <v>2179</v>
      </c>
      <c r="D1308">
        <v>47</v>
      </c>
      <c r="E1308">
        <v>45778</v>
      </c>
      <c r="G1308" t="s">
        <v>2170</v>
      </c>
      <c r="K1308">
        <v>0</v>
      </c>
      <c r="AE1308" t="s">
        <v>233</v>
      </c>
      <c r="AF1308">
        <v>0</v>
      </c>
      <c r="AG1308">
        <v>0</v>
      </c>
      <c r="AH1308">
        <v>0</v>
      </c>
      <c r="AI1308" t="s">
        <v>11634</v>
      </c>
      <c r="AL1308" s="94">
        <v>4.7</v>
      </c>
      <c r="AM1308" t="s">
        <v>11646</v>
      </c>
    </row>
    <row r="1309" spans="1:39" x14ac:dyDescent="0.25">
      <c r="A1309" t="s">
        <v>38</v>
      </c>
      <c r="B1309">
        <v>9014</v>
      </c>
      <c r="C1309" t="s">
        <v>2180</v>
      </c>
      <c r="D1309">
        <v>186</v>
      </c>
      <c r="E1309">
        <v>45778</v>
      </c>
      <c r="G1309" t="s">
        <v>2170</v>
      </c>
      <c r="K1309">
        <v>0</v>
      </c>
      <c r="AE1309" t="s">
        <v>233</v>
      </c>
      <c r="AF1309">
        <v>0</v>
      </c>
      <c r="AG1309">
        <v>0</v>
      </c>
      <c r="AH1309">
        <v>0</v>
      </c>
      <c r="AI1309" t="s">
        <v>11634</v>
      </c>
      <c r="AL1309" s="94">
        <v>18.600000000000001</v>
      </c>
      <c r="AM1309" t="s">
        <v>11646</v>
      </c>
    </row>
    <row r="1310" spans="1:39" x14ac:dyDescent="0.25">
      <c r="A1310" t="s">
        <v>38</v>
      </c>
      <c r="B1310">
        <v>9016</v>
      </c>
      <c r="C1310" t="s">
        <v>2181</v>
      </c>
      <c r="D1310">
        <v>108</v>
      </c>
      <c r="E1310">
        <v>45778</v>
      </c>
      <c r="G1310" t="s">
        <v>2170</v>
      </c>
      <c r="K1310">
        <v>0</v>
      </c>
      <c r="AE1310" t="s">
        <v>233</v>
      </c>
      <c r="AF1310">
        <v>0</v>
      </c>
      <c r="AG1310">
        <v>0</v>
      </c>
      <c r="AH1310">
        <v>0</v>
      </c>
      <c r="AI1310" t="s">
        <v>11634</v>
      </c>
      <c r="AL1310" s="94">
        <v>10.8</v>
      </c>
      <c r="AM1310" t="s">
        <v>11646</v>
      </c>
    </row>
    <row r="1311" spans="1:39" x14ac:dyDescent="0.25">
      <c r="A1311" t="s">
        <v>38</v>
      </c>
      <c r="B1311">
        <v>9017</v>
      </c>
      <c r="C1311" t="s">
        <v>2182</v>
      </c>
      <c r="D1311">
        <v>156</v>
      </c>
      <c r="E1311">
        <v>45778</v>
      </c>
      <c r="G1311" t="s">
        <v>2170</v>
      </c>
      <c r="K1311">
        <v>0</v>
      </c>
      <c r="AE1311" t="s">
        <v>233</v>
      </c>
      <c r="AF1311">
        <v>0</v>
      </c>
      <c r="AG1311">
        <v>0</v>
      </c>
      <c r="AH1311">
        <v>0</v>
      </c>
      <c r="AI1311" t="s">
        <v>11634</v>
      </c>
      <c r="AL1311" s="94">
        <v>15.6</v>
      </c>
      <c r="AM1311" t="s">
        <v>11646</v>
      </c>
    </row>
    <row r="1312" spans="1:39" x14ac:dyDescent="0.25">
      <c r="A1312" t="s">
        <v>38</v>
      </c>
      <c r="B1312">
        <v>9018</v>
      </c>
      <c r="C1312" t="s">
        <v>2183</v>
      </c>
      <c r="D1312">
        <v>33757</v>
      </c>
      <c r="E1312">
        <v>45778</v>
      </c>
      <c r="G1312" t="s">
        <v>2170</v>
      </c>
      <c r="H1312">
        <v>45805</v>
      </c>
      <c r="I1312" t="s">
        <v>28</v>
      </c>
      <c r="K1312">
        <v>360</v>
      </c>
      <c r="L1312">
        <v>2024</v>
      </c>
      <c r="M1312">
        <v>72.22</v>
      </c>
      <c r="N1312" t="s">
        <v>478</v>
      </c>
      <c r="O1312">
        <v>45127</v>
      </c>
      <c r="P1312" t="s">
        <v>478</v>
      </c>
      <c r="Q1312">
        <v>72.22</v>
      </c>
      <c r="T1312">
        <v>33</v>
      </c>
      <c r="U1312">
        <v>137</v>
      </c>
      <c r="V1312">
        <v>1</v>
      </c>
      <c r="W1312">
        <v>5</v>
      </c>
      <c r="X1312" t="s">
        <v>478</v>
      </c>
      <c r="Y1312" t="s">
        <v>478</v>
      </c>
      <c r="Z1312" t="s">
        <v>478</v>
      </c>
      <c r="AE1312" t="s">
        <v>233</v>
      </c>
      <c r="AF1312">
        <v>0.72219999999999995</v>
      </c>
      <c r="AG1312">
        <v>260</v>
      </c>
      <c r="AH1312">
        <v>14</v>
      </c>
      <c r="AI1312" t="s">
        <v>11632</v>
      </c>
      <c r="AL1312" s="94">
        <v>3375.7</v>
      </c>
      <c r="AM1312" t="s">
        <v>11647</v>
      </c>
    </row>
    <row r="1313" spans="1:39" x14ac:dyDescent="0.25">
      <c r="A1313" t="s">
        <v>38</v>
      </c>
      <c r="B1313">
        <v>9019</v>
      </c>
      <c r="C1313" t="s">
        <v>2184</v>
      </c>
      <c r="D1313">
        <v>155</v>
      </c>
      <c r="E1313">
        <v>45778</v>
      </c>
      <c r="G1313" t="s">
        <v>2170</v>
      </c>
      <c r="K1313">
        <v>0</v>
      </c>
      <c r="AE1313" t="s">
        <v>233</v>
      </c>
      <c r="AF1313">
        <v>0</v>
      </c>
      <c r="AG1313">
        <v>0</v>
      </c>
      <c r="AH1313">
        <v>0</v>
      </c>
      <c r="AI1313" t="s">
        <v>11634</v>
      </c>
      <c r="AL1313" s="94">
        <v>15.5</v>
      </c>
      <c r="AM1313" t="s">
        <v>11646</v>
      </c>
    </row>
    <row r="1314" spans="1:39" x14ac:dyDescent="0.25">
      <c r="A1314" t="s">
        <v>38</v>
      </c>
      <c r="B1314">
        <v>9020</v>
      </c>
      <c r="C1314" t="s">
        <v>2185</v>
      </c>
      <c r="D1314">
        <v>274</v>
      </c>
      <c r="E1314">
        <v>45778</v>
      </c>
      <c r="G1314" t="s">
        <v>2170</v>
      </c>
      <c r="K1314">
        <v>0</v>
      </c>
      <c r="AE1314" t="s">
        <v>233</v>
      </c>
      <c r="AF1314">
        <v>0</v>
      </c>
      <c r="AG1314">
        <v>0</v>
      </c>
      <c r="AH1314">
        <v>0</v>
      </c>
      <c r="AI1314" t="s">
        <v>11634</v>
      </c>
      <c r="AL1314" s="94">
        <v>27.4</v>
      </c>
      <c r="AM1314" t="s">
        <v>11646</v>
      </c>
    </row>
    <row r="1315" spans="1:39" x14ac:dyDescent="0.25">
      <c r="A1315" t="s">
        <v>38</v>
      </c>
      <c r="B1315">
        <v>9021</v>
      </c>
      <c r="C1315" t="s">
        <v>2186</v>
      </c>
      <c r="D1315">
        <v>46</v>
      </c>
      <c r="E1315">
        <v>45778</v>
      </c>
      <c r="G1315" t="s">
        <v>2170</v>
      </c>
      <c r="K1315">
        <v>0</v>
      </c>
      <c r="AE1315" t="s">
        <v>233</v>
      </c>
      <c r="AF1315">
        <v>0</v>
      </c>
      <c r="AG1315">
        <v>0</v>
      </c>
      <c r="AH1315">
        <v>0</v>
      </c>
      <c r="AI1315" t="s">
        <v>11634</v>
      </c>
      <c r="AL1315" s="94">
        <v>4.5999999999999996</v>
      </c>
      <c r="AM1315" t="s">
        <v>11646</v>
      </c>
    </row>
    <row r="1316" spans="1:39" x14ac:dyDescent="0.25">
      <c r="A1316" t="s">
        <v>38</v>
      </c>
      <c r="B1316">
        <v>9022</v>
      </c>
      <c r="C1316" t="s">
        <v>2187</v>
      </c>
      <c r="D1316">
        <v>61</v>
      </c>
      <c r="E1316">
        <v>45778</v>
      </c>
      <c r="G1316" t="s">
        <v>2170</v>
      </c>
      <c r="H1316" t="s">
        <v>2188</v>
      </c>
      <c r="I1316" t="s">
        <v>24</v>
      </c>
      <c r="K1316">
        <v>0</v>
      </c>
      <c r="AE1316" t="s">
        <v>233</v>
      </c>
      <c r="AF1316">
        <v>0</v>
      </c>
      <c r="AG1316">
        <v>0</v>
      </c>
      <c r="AH1316">
        <v>0</v>
      </c>
      <c r="AI1316" t="s">
        <v>11634</v>
      </c>
      <c r="AL1316" s="94">
        <v>6.1</v>
      </c>
      <c r="AM1316" t="s">
        <v>11646</v>
      </c>
    </row>
    <row r="1317" spans="1:39" x14ac:dyDescent="0.25">
      <c r="A1317" t="s">
        <v>38</v>
      </c>
      <c r="B1317">
        <v>9023</v>
      </c>
      <c r="C1317" t="s">
        <v>2189</v>
      </c>
      <c r="D1317">
        <v>1835</v>
      </c>
      <c r="E1317">
        <v>45778</v>
      </c>
      <c r="F1317">
        <v>45792</v>
      </c>
      <c r="G1317" t="s">
        <v>2170</v>
      </c>
      <c r="H1317" t="s">
        <v>2190</v>
      </c>
      <c r="I1317" t="s">
        <v>24</v>
      </c>
      <c r="K1317">
        <v>0</v>
      </c>
      <c r="AE1317" t="s">
        <v>233</v>
      </c>
      <c r="AF1317">
        <v>0</v>
      </c>
      <c r="AG1317">
        <v>0</v>
      </c>
      <c r="AH1317">
        <v>0</v>
      </c>
      <c r="AI1317" t="s">
        <v>11634</v>
      </c>
      <c r="AL1317" s="94">
        <v>183.5</v>
      </c>
      <c r="AM1317" t="s">
        <v>11646</v>
      </c>
    </row>
    <row r="1318" spans="1:39" x14ac:dyDescent="0.25">
      <c r="A1318" t="s">
        <v>38</v>
      </c>
      <c r="B1318">
        <v>9024</v>
      </c>
      <c r="C1318" t="s">
        <v>2191</v>
      </c>
      <c r="D1318">
        <v>166</v>
      </c>
      <c r="E1318">
        <v>45778</v>
      </c>
      <c r="G1318" t="s">
        <v>2170</v>
      </c>
      <c r="K1318">
        <v>0</v>
      </c>
      <c r="AE1318" t="s">
        <v>233</v>
      </c>
      <c r="AF1318">
        <v>0</v>
      </c>
      <c r="AG1318">
        <v>0</v>
      </c>
      <c r="AH1318">
        <v>0</v>
      </c>
      <c r="AI1318" t="s">
        <v>11634</v>
      </c>
      <c r="AL1318" s="94">
        <v>16.600000000000001</v>
      </c>
      <c r="AM1318" t="s">
        <v>11646</v>
      </c>
    </row>
    <row r="1319" spans="1:39" x14ac:dyDescent="0.25">
      <c r="A1319" t="s">
        <v>38</v>
      </c>
      <c r="B1319">
        <v>9025</v>
      </c>
      <c r="C1319" t="s">
        <v>2192</v>
      </c>
      <c r="D1319">
        <v>115</v>
      </c>
      <c r="E1319">
        <v>45778</v>
      </c>
      <c r="F1319">
        <v>45877</v>
      </c>
      <c r="G1319" t="s">
        <v>2170</v>
      </c>
      <c r="H1319" t="s">
        <v>2193</v>
      </c>
      <c r="I1319" t="s">
        <v>24</v>
      </c>
      <c r="K1319">
        <v>0</v>
      </c>
      <c r="AE1319" t="s">
        <v>233</v>
      </c>
      <c r="AF1319">
        <v>0</v>
      </c>
      <c r="AG1319">
        <v>0</v>
      </c>
      <c r="AH1319">
        <v>0</v>
      </c>
      <c r="AI1319" t="s">
        <v>11634</v>
      </c>
      <c r="AL1319" s="94">
        <v>11.5</v>
      </c>
      <c r="AM1319" t="s">
        <v>11646</v>
      </c>
    </row>
    <row r="1320" spans="1:39" x14ac:dyDescent="0.25">
      <c r="A1320" t="s">
        <v>38</v>
      </c>
      <c r="B1320">
        <v>9026</v>
      </c>
      <c r="C1320" t="s">
        <v>2194</v>
      </c>
      <c r="D1320">
        <v>424</v>
      </c>
      <c r="E1320">
        <v>45778</v>
      </c>
      <c r="G1320" t="s">
        <v>2170</v>
      </c>
      <c r="K1320">
        <v>0</v>
      </c>
      <c r="AE1320" t="s">
        <v>233</v>
      </c>
      <c r="AF1320">
        <v>0</v>
      </c>
      <c r="AG1320">
        <v>0</v>
      </c>
      <c r="AH1320">
        <v>0</v>
      </c>
      <c r="AI1320" t="s">
        <v>11634</v>
      </c>
      <c r="AL1320" s="94">
        <v>42.4</v>
      </c>
      <c r="AM1320" t="s">
        <v>11646</v>
      </c>
    </row>
    <row r="1321" spans="1:39" x14ac:dyDescent="0.25">
      <c r="A1321" t="s">
        <v>38</v>
      </c>
      <c r="B1321">
        <v>9027</v>
      </c>
      <c r="C1321" t="s">
        <v>2195</v>
      </c>
      <c r="D1321">
        <v>53</v>
      </c>
      <c r="E1321">
        <v>45778</v>
      </c>
      <c r="G1321" t="s">
        <v>2170</v>
      </c>
      <c r="K1321">
        <v>0</v>
      </c>
      <c r="AE1321" t="s">
        <v>233</v>
      </c>
      <c r="AF1321">
        <v>0</v>
      </c>
      <c r="AG1321">
        <v>0</v>
      </c>
      <c r="AH1321">
        <v>0</v>
      </c>
      <c r="AI1321" t="s">
        <v>11634</v>
      </c>
      <c r="AL1321" s="94">
        <v>5.3</v>
      </c>
      <c r="AM1321" t="s">
        <v>11646</v>
      </c>
    </row>
    <row r="1322" spans="1:39" x14ac:dyDescent="0.25">
      <c r="A1322" t="s">
        <v>38</v>
      </c>
      <c r="B1322">
        <v>9029</v>
      </c>
      <c r="C1322" t="s">
        <v>2196</v>
      </c>
      <c r="D1322">
        <v>180</v>
      </c>
      <c r="E1322">
        <v>45778</v>
      </c>
      <c r="G1322" t="s">
        <v>2170</v>
      </c>
      <c r="K1322">
        <v>0</v>
      </c>
      <c r="AE1322" t="s">
        <v>233</v>
      </c>
      <c r="AF1322">
        <v>0</v>
      </c>
      <c r="AG1322">
        <v>0</v>
      </c>
      <c r="AH1322">
        <v>0</v>
      </c>
      <c r="AI1322" t="s">
        <v>11634</v>
      </c>
      <c r="AL1322" s="94">
        <v>18</v>
      </c>
      <c r="AM1322" t="s">
        <v>11646</v>
      </c>
    </row>
    <row r="1323" spans="1:39" x14ac:dyDescent="0.25">
      <c r="A1323" t="s">
        <v>38</v>
      </c>
      <c r="B1323">
        <v>9030</v>
      </c>
      <c r="C1323" t="s">
        <v>2197</v>
      </c>
      <c r="D1323">
        <v>165</v>
      </c>
      <c r="E1323">
        <v>45778</v>
      </c>
      <c r="G1323" t="s">
        <v>2170</v>
      </c>
      <c r="K1323">
        <v>0</v>
      </c>
      <c r="AE1323" t="s">
        <v>233</v>
      </c>
      <c r="AF1323">
        <v>0</v>
      </c>
      <c r="AG1323">
        <v>0</v>
      </c>
      <c r="AH1323">
        <v>0</v>
      </c>
      <c r="AI1323" t="s">
        <v>11634</v>
      </c>
      <c r="AL1323" s="94">
        <v>16.5</v>
      </c>
      <c r="AM1323" t="s">
        <v>11646</v>
      </c>
    </row>
    <row r="1324" spans="1:39" x14ac:dyDescent="0.25">
      <c r="A1324" t="s">
        <v>38</v>
      </c>
      <c r="B1324">
        <v>9032</v>
      </c>
      <c r="C1324" t="s">
        <v>2198</v>
      </c>
      <c r="D1324">
        <v>96</v>
      </c>
      <c r="E1324">
        <v>45778</v>
      </c>
      <c r="G1324" t="s">
        <v>2170</v>
      </c>
      <c r="K1324">
        <v>0</v>
      </c>
      <c r="AE1324" t="s">
        <v>233</v>
      </c>
      <c r="AF1324">
        <v>0</v>
      </c>
      <c r="AG1324">
        <v>0</v>
      </c>
      <c r="AH1324">
        <v>0</v>
      </c>
      <c r="AI1324" t="s">
        <v>11634</v>
      </c>
      <c r="AL1324" s="94">
        <v>9.6</v>
      </c>
      <c r="AM1324" t="s">
        <v>11646</v>
      </c>
    </row>
    <row r="1325" spans="1:39" x14ac:dyDescent="0.25">
      <c r="A1325" t="s">
        <v>38</v>
      </c>
      <c r="B1325">
        <v>9033</v>
      </c>
      <c r="C1325" t="s">
        <v>2199</v>
      </c>
      <c r="D1325">
        <v>84</v>
      </c>
      <c r="E1325">
        <v>45778</v>
      </c>
      <c r="G1325" t="s">
        <v>2170</v>
      </c>
      <c r="K1325">
        <v>0</v>
      </c>
      <c r="AE1325" t="s">
        <v>233</v>
      </c>
      <c r="AF1325">
        <v>0</v>
      </c>
      <c r="AG1325">
        <v>0</v>
      </c>
      <c r="AH1325">
        <v>0</v>
      </c>
      <c r="AI1325" t="s">
        <v>11634</v>
      </c>
      <c r="AL1325" s="94">
        <v>8.4</v>
      </c>
      <c r="AM1325" t="s">
        <v>11646</v>
      </c>
    </row>
    <row r="1326" spans="1:39" x14ac:dyDescent="0.25">
      <c r="A1326" t="s">
        <v>38</v>
      </c>
      <c r="B1326">
        <v>9034</v>
      </c>
      <c r="C1326" t="s">
        <v>2200</v>
      </c>
      <c r="D1326">
        <v>302</v>
      </c>
      <c r="E1326">
        <v>45778</v>
      </c>
      <c r="G1326" t="s">
        <v>2170</v>
      </c>
      <c r="K1326">
        <v>0</v>
      </c>
      <c r="AE1326" t="s">
        <v>233</v>
      </c>
      <c r="AF1326">
        <v>0</v>
      </c>
      <c r="AG1326">
        <v>0</v>
      </c>
      <c r="AH1326">
        <v>0</v>
      </c>
      <c r="AI1326" t="s">
        <v>11634</v>
      </c>
      <c r="AL1326" s="94">
        <v>30.2</v>
      </c>
      <c r="AM1326" t="s">
        <v>11646</v>
      </c>
    </row>
    <row r="1327" spans="1:39" x14ac:dyDescent="0.25">
      <c r="A1327" t="s">
        <v>38</v>
      </c>
      <c r="B1327">
        <v>9035</v>
      </c>
      <c r="C1327" t="s">
        <v>2201</v>
      </c>
      <c r="D1327">
        <v>318</v>
      </c>
      <c r="E1327">
        <v>45778</v>
      </c>
      <c r="G1327" t="s">
        <v>2170</v>
      </c>
      <c r="K1327">
        <v>0</v>
      </c>
      <c r="AE1327" t="s">
        <v>233</v>
      </c>
      <c r="AF1327">
        <v>0</v>
      </c>
      <c r="AG1327">
        <v>0</v>
      </c>
      <c r="AH1327">
        <v>0</v>
      </c>
      <c r="AI1327" t="s">
        <v>11634</v>
      </c>
      <c r="AL1327" s="94">
        <v>31.8</v>
      </c>
      <c r="AM1327" t="s">
        <v>11646</v>
      </c>
    </row>
    <row r="1328" spans="1:39" x14ac:dyDescent="0.25">
      <c r="A1328" t="s">
        <v>38</v>
      </c>
      <c r="B1328">
        <v>9036</v>
      </c>
      <c r="C1328" t="s">
        <v>2202</v>
      </c>
      <c r="D1328">
        <v>31</v>
      </c>
      <c r="E1328">
        <v>45778</v>
      </c>
      <c r="G1328" t="s">
        <v>2170</v>
      </c>
      <c r="K1328">
        <v>0</v>
      </c>
      <c r="AE1328" t="s">
        <v>233</v>
      </c>
      <c r="AF1328">
        <v>0</v>
      </c>
      <c r="AG1328">
        <v>0</v>
      </c>
      <c r="AH1328">
        <v>0</v>
      </c>
      <c r="AI1328" t="s">
        <v>11634</v>
      </c>
      <c r="AL1328" s="94">
        <v>3.1</v>
      </c>
      <c r="AM1328" t="s">
        <v>11646</v>
      </c>
    </row>
    <row r="1329" spans="1:39" x14ac:dyDescent="0.25">
      <c r="A1329" t="s">
        <v>38</v>
      </c>
      <c r="B1329">
        <v>9037</v>
      </c>
      <c r="C1329" t="s">
        <v>2203</v>
      </c>
      <c r="D1329">
        <v>104</v>
      </c>
      <c r="E1329">
        <v>45778</v>
      </c>
      <c r="G1329" t="s">
        <v>2170</v>
      </c>
      <c r="K1329">
        <v>0</v>
      </c>
      <c r="AE1329" t="s">
        <v>233</v>
      </c>
      <c r="AF1329">
        <v>0</v>
      </c>
      <c r="AG1329">
        <v>0</v>
      </c>
      <c r="AH1329">
        <v>0</v>
      </c>
      <c r="AI1329" t="s">
        <v>11634</v>
      </c>
      <c r="AL1329" s="94">
        <v>10.4</v>
      </c>
      <c r="AM1329" t="s">
        <v>11646</v>
      </c>
    </row>
    <row r="1330" spans="1:39" x14ac:dyDescent="0.25">
      <c r="A1330" t="s">
        <v>38</v>
      </c>
      <c r="B1330">
        <v>9038</v>
      </c>
      <c r="C1330" t="s">
        <v>2204</v>
      </c>
      <c r="D1330">
        <v>134</v>
      </c>
      <c r="E1330">
        <v>45778</v>
      </c>
      <c r="G1330" t="s">
        <v>2170</v>
      </c>
      <c r="K1330">
        <v>0</v>
      </c>
      <c r="AE1330" t="s">
        <v>233</v>
      </c>
      <c r="AF1330">
        <v>0</v>
      </c>
      <c r="AG1330">
        <v>0</v>
      </c>
      <c r="AH1330">
        <v>0</v>
      </c>
      <c r="AI1330" t="s">
        <v>11634</v>
      </c>
      <c r="AL1330" s="94">
        <v>13.4</v>
      </c>
      <c r="AM1330" t="s">
        <v>11646</v>
      </c>
    </row>
    <row r="1331" spans="1:39" x14ac:dyDescent="0.25">
      <c r="A1331" t="s">
        <v>38</v>
      </c>
      <c r="B1331">
        <v>9039</v>
      </c>
      <c r="C1331" t="s">
        <v>2205</v>
      </c>
      <c r="D1331">
        <v>66</v>
      </c>
      <c r="E1331">
        <v>45778</v>
      </c>
      <c r="G1331" t="s">
        <v>2170</v>
      </c>
      <c r="K1331">
        <v>0</v>
      </c>
      <c r="AE1331" t="s">
        <v>233</v>
      </c>
      <c r="AF1331">
        <v>0</v>
      </c>
      <c r="AG1331">
        <v>0</v>
      </c>
      <c r="AH1331">
        <v>0</v>
      </c>
      <c r="AI1331" t="s">
        <v>11634</v>
      </c>
      <c r="AL1331" s="94">
        <v>6.6</v>
      </c>
      <c r="AM1331" t="s">
        <v>11646</v>
      </c>
    </row>
    <row r="1332" spans="1:39" x14ac:dyDescent="0.25">
      <c r="A1332" t="s">
        <v>38</v>
      </c>
      <c r="B1332">
        <v>9041</v>
      </c>
      <c r="C1332" t="s">
        <v>2206</v>
      </c>
      <c r="D1332">
        <v>32</v>
      </c>
      <c r="E1332">
        <v>45778</v>
      </c>
      <c r="G1332" t="s">
        <v>2170</v>
      </c>
      <c r="K1332">
        <v>0</v>
      </c>
      <c r="AE1332" t="s">
        <v>233</v>
      </c>
      <c r="AF1332">
        <v>0</v>
      </c>
      <c r="AG1332">
        <v>0</v>
      </c>
      <c r="AH1332">
        <v>0</v>
      </c>
      <c r="AI1332" t="s">
        <v>11634</v>
      </c>
      <c r="AL1332" s="94">
        <v>3.2</v>
      </c>
      <c r="AM1332" t="s">
        <v>11646</v>
      </c>
    </row>
    <row r="1333" spans="1:39" x14ac:dyDescent="0.25">
      <c r="A1333" t="s">
        <v>38</v>
      </c>
      <c r="B1333">
        <v>9043</v>
      </c>
      <c r="C1333" t="s">
        <v>2207</v>
      </c>
      <c r="D1333">
        <v>178</v>
      </c>
      <c r="E1333">
        <v>45778</v>
      </c>
      <c r="G1333" t="s">
        <v>2170</v>
      </c>
      <c r="K1333">
        <v>0</v>
      </c>
      <c r="AE1333" t="s">
        <v>233</v>
      </c>
      <c r="AF1333">
        <v>0</v>
      </c>
      <c r="AG1333">
        <v>0</v>
      </c>
      <c r="AH1333">
        <v>0</v>
      </c>
      <c r="AI1333" t="s">
        <v>11634</v>
      </c>
      <c r="AL1333" s="94">
        <v>17.8</v>
      </c>
      <c r="AM1333" t="s">
        <v>11646</v>
      </c>
    </row>
    <row r="1334" spans="1:39" x14ac:dyDescent="0.25">
      <c r="A1334" t="s">
        <v>38</v>
      </c>
      <c r="B1334">
        <v>9044</v>
      </c>
      <c r="C1334" t="s">
        <v>2208</v>
      </c>
      <c r="D1334">
        <v>55</v>
      </c>
      <c r="E1334">
        <v>45778</v>
      </c>
      <c r="G1334" t="s">
        <v>2170</v>
      </c>
      <c r="K1334">
        <v>0</v>
      </c>
      <c r="AE1334" t="s">
        <v>233</v>
      </c>
      <c r="AF1334">
        <v>0</v>
      </c>
      <c r="AG1334">
        <v>0</v>
      </c>
      <c r="AH1334">
        <v>0</v>
      </c>
      <c r="AI1334" t="s">
        <v>11634</v>
      </c>
      <c r="AL1334" s="94">
        <v>5.5</v>
      </c>
      <c r="AM1334" t="s">
        <v>11646</v>
      </c>
    </row>
    <row r="1335" spans="1:39" x14ac:dyDescent="0.25">
      <c r="A1335" t="s">
        <v>38</v>
      </c>
      <c r="B1335">
        <v>9045</v>
      </c>
      <c r="C1335" t="s">
        <v>2209</v>
      </c>
      <c r="D1335">
        <v>294</v>
      </c>
      <c r="E1335">
        <v>45778</v>
      </c>
      <c r="G1335" t="s">
        <v>2170</v>
      </c>
      <c r="K1335">
        <v>0</v>
      </c>
      <c r="AE1335" t="s">
        <v>233</v>
      </c>
      <c r="AF1335">
        <v>0</v>
      </c>
      <c r="AG1335">
        <v>0</v>
      </c>
      <c r="AH1335">
        <v>0</v>
      </c>
      <c r="AI1335" t="s">
        <v>11634</v>
      </c>
      <c r="AL1335" s="94">
        <v>29.4</v>
      </c>
      <c r="AM1335" t="s">
        <v>11646</v>
      </c>
    </row>
    <row r="1336" spans="1:39" x14ac:dyDescent="0.25">
      <c r="A1336" t="s">
        <v>38</v>
      </c>
      <c r="B1336">
        <v>9046</v>
      </c>
      <c r="C1336" t="s">
        <v>2210</v>
      </c>
      <c r="D1336">
        <v>18</v>
      </c>
      <c r="E1336">
        <v>45778</v>
      </c>
      <c r="G1336" t="s">
        <v>2170</v>
      </c>
      <c r="K1336">
        <v>0</v>
      </c>
      <c r="AE1336" t="s">
        <v>233</v>
      </c>
      <c r="AF1336">
        <v>0</v>
      </c>
      <c r="AG1336">
        <v>0</v>
      </c>
      <c r="AH1336">
        <v>0</v>
      </c>
      <c r="AI1336" t="s">
        <v>11634</v>
      </c>
      <c r="AL1336" s="94">
        <v>1.8</v>
      </c>
      <c r="AM1336" t="s">
        <v>11646</v>
      </c>
    </row>
    <row r="1337" spans="1:39" x14ac:dyDescent="0.25">
      <c r="A1337" t="s">
        <v>38</v>
      </c>
      <c r="B1337">
        <v>9047</v>
      </c>
      <c r="C1337" t="s">
        <v>2211</v>
      </c>
      <c r="D1337">
        <v>54</v>
      </c>
      <c r="E1337">
        <v>45778</v>
      </c>
      <c r="G1337" t="s">
        <v>2170</v>
      </c>
      <c r="K1337">
        <v>0</v>
      </c>
      <c r="AE1337" t="s">
        <v>233</v>
      </c>
      <c r="AF1337">
        <v>0</v>
      </c>
      <c r="AG1337">
        <v>0</v>
      </c>
      <c r="AH1337">
        <v>0</v>
      </c>
      <c r="AI1337" t="s">
        <v>11634</v>
      </c>
      <c r="AL1337" s="94">
        <v>5.4</v>
      </c>
      <c r="AM1337" t="s">
        <v>11646</v>
      </c>
    </row>
    <row r="1338" spans="1:39" x14ac:dyDescent="0.25">
      <c r="A1338" t="s">
        <v>38</v>
      </c>
      <c r="B1338">
        <v>9048</v>
      </c>
      <c r="C1338" t="s">
        <v>2212</v>
      </c>
      <c r="D1338">
        <v>1834</v>
      </c>
      <c r="E1338">
        <v>45778</v>
      </c>
      <c r="G1338" t="s">
        <v>2170</v>
      </c>
      <c r="K1338">
        <v>0</v>
      </c>
      <c r="AE1338" t="s">
        <v>233</v>
      </c>
      <c r="AF1338">
        <v>0</v>
      </c>
      <c r="AG1338">
        <v>0</v>
      </c>
      <c r="AH1338">
        <v>0</v>
      </c>
      <c r="AI1338" t="s">
        <v>11634</v>
      </c>
      <c r="AL1338" s="94">
        <v>183.4</v>
      </c>
      <c r="AM1338" t="s">
        <v>11646</v>
      </c>
    </row>
    <row r="1339" spans="1:39" x14ac:dyDescent="0.25">
      <c r="A1339" t="s">
        <v>38</v>
      </c>
      <c r="B1339">
        <v>9050</v>
      </c>
      <c r="C1339" t="s">
        <v>2213</v>
      </c>
      <c r="D1339">
        <v>48</v>
      </c>
      <c r="E1339">
        <v>45778</v>
      </c>
      <c r="G1339" t="s">
        <v>2170</v>
      </c>
      <c r="K1339">
        <v>0</v>
      </c>
      <c r="AE1339" t="s">
        <v>233</v>
      </c>
      <c r="AF1339">
        <v>0</v>
      </c>
      <c r="AG1339">
        <v>0</v>
      </c>
      <c r="AH1339">
        <v>0</v>
      </c>
      <c r="AI1339" t="s">
        <v>11634</v>
      </c>
      <c r="AL1339" s="94">
        <v>4.8</v>
      </c>
      <c r="AM1339" t="s">
        <v>11646</v>
      </c>
    </row>
    <row r="1340" spans="1:39" x14ac:dyDescent="0.25">
      <c r="A1340" t="s">
        <v>38</v>
      </c>
      <c r="B1340">
        <v>9051</v>
      </c>
      <c r="C1340" t="s">
        <v>2214</v>
      </c>
      <c r="D1340">
        <v>203</v>
      </c>
      <c r="E1340">
        <v>45778</v>
      </c>
      <c r="F1340">
        <v>45810</v>
      </c>
      <c r="G1340" t="s">
        <v>2170</v>
      </c>
      <c r="H1340" t="s">
        <v>2190</v>
      </c>
      <c r="I1340" t="s">
        <v>24</v>
      </c>
      <c r="K1340">
        <v>0</v>
      </c>
      <c r="AE1340" t="s">
        <v>233</v>
      </c>
      <c r="AF1340">
        <v>0</v>
      </c>
      <c r="AG1340">
        <v>0</v>
      </c>
      <c r="AH1340">
        <v>0</v>
      </c>
      <c r="AI1340" t="s">
        <v>11634</v>
      </c>
      <c r="AL1340" s="94">
        <v>20.3</v>
      </c>
      <c r="AM1340" t="s">
        <v>11646</v>
      </c>
    </row>
    <row r="1341" spans="1:39" x14ac:dyDescent="0.25">
      <c r="A1341" t="s">
        <v>38</v>
      </c>
      <c r="B1341">
        <v>9052</v>
      </c>
      <c r="C1341" t="s">
        <v>2215</v>
      </c>
      <c r="D1341">
        <v>26</v>
      </c>
      <c r="E1341">
        <v>45778</v>
      </c>
      <c r="G1341" t="s">
        <v>2170</v>
      </c>
      <c r="K1341">
        <v>0</v>
      </c>
      <c r="AE1341" t="s">
        <v>233</v>
      </c>
      <c r="AF1341">
        <v>0</v>
      </c>
      <c r="AG1341">
        <v>0</v>
      </c>
      <c r="AH1341">
        <v>0</v>
      </c>
      <c r="AI1341" t="s">
        <v>11634</v>
      </c>
      <c r="AL1341" s="94">
        <v>2.6</v>
      </c>
      <c r="AM1341" t="s">
        <v>11646</v>
      </c>
    </row>
    <row r="1342" spans="1:39" x14ac:dyDescent="0.25">
      <c r="A1342" t="s">
        <v>38</v>
      </c>
      <c r="B1342">
        <v>9054</v>
      </c>
      <c r="C1342" t="s">
        <v>2216</v>
      </c>
      <c r="D1342">
        <v>102</v>
      </c>
      <c r="E1342">
        <v>45778</v>
      </c>
      <c r="G1342" t="s">
        <v>2170</v>
      </c>
      <c r="K1342">
        <v>0</v>
      </c>
      <c r="AE1342" t="s">
        <v>233</v>
      </c>
      <c r="AF1342">
        <v>0</v>
      </c>
      <c r="AG1342">
        <v>0</v>
      </c>
      <c r="AH1342">
        <v>0</v>
      </c>
      <c r="AI1342" t="s">
        <v>11634</v>
      </c>
      <c r="AL1342" s="94">
        <v>10.199999999999999</v>
      </c>
      <c r="AM1342" t="s">
        <v>11646</v>
      </c>
    </row>
    <row r="1343" spans="1:39" x14ac:dyDescent="0.25">
      <c r="A1343" t="s">
        <v>38</v>
      </c>
      <c r="B1343">
        <v>9055</v>
      </c>
      <c r="C1343" t="s">
        <v>2217</v>
      </c>
      <c r="D1343">
        <v>45</v>
      </c>
      <c r="E1343">
        <v>45778</v>
      </c>
      <c r="G1343" t="s">
        <v>2170</v>
      </c>
      <c r="K1343">
        <v>0</v>
      </c>
      <c r="AE1343" t="s">
        <v>233</v>
      </c>
      <c r="AF1343">
        <v>0</v>
      </c>
      <c r="AG1343">
        <v>0</v>
      </c>
      <c r="AH1343">
        <v>0</v>
      </c>
      <c r="AI1343" t="s">
        <v>11634</v>
      </c>
      <c r="AL1343" s="94">
        <v>4.5</v>
      </c>
      <c r="AM1343" t="s">
        <v>11646</v>
      </c>
    </row>
    <row r="1344" spans="1:39" x14ac:dyDescent="0.25">
      <c r="A1344" t="s">
        <v>38</v>
      </c>
      <c r="B1344">
        <v>9056</v>
      </c>
      <c r="C1344" t="s">
        <v>2218</v>
      </c>
      <c r="D1344">
        <v>6560</v>
      </c>
      <c r="E1344">
        <v>45778</v>
      </c>
      <c r="G1344" t="s">
        <v>2170</v>
      </c>
      <c r="K1344">
        <v>0</v>
      </c>
      <c r="AE1344" t="s">
        <v>233</v>
      </c>
      <c r="AF1344">
        <v>0</v>
      </c>
      <c r="AG1344">
        <v>0</v>
      </c>
      <c r="AH1344">
        <v>0</v>
      </c>
      <c r="AI1344" t="s">
        <v>11634</v>
      </c>
      <c r="AL1344" s="94">
        <v>656</v>
      </c>
      <c r="AM1344" t="s">
        <v>11646</v>
      </c>
    </row>
    <row r="1345" spans="1:39" x14ac:dyDescent="0.25">
      <c r="A1345" t="s">
        <v>38</v>
      </c>
      <c r="B1345">
        <v>9057</v>
      </c>
      <c r="C1345" t="s">
        <v>2219</v>
      </c>
      <c r="D1345">
        <v>189</v>
      </c>
      <c r="E1345">
        <v>45778</v>
      </c>
      <c r="G1345" t="s">
        <v>2170</v>
      </c>
      <c r="K1345">
        <v>0</v>
      </c>
      <c r="AE1345" t="s">
        <v>233</v>
      </c>
      <c r="AF1345">
        <v>0</v>
      </c>
      <c r="AG1345">
        <v>0</v>
      </c>
      <c r="AH1345">
        <v>0</v>
      </c>
      <c r="AI1345" t="s">
        <v>11634</v>
      </c>
      <c r="AL1345" s="94">
        <v>18.899999999999999</v>
      </c>
      <c r="AM1345" t="s">
        <v>11646</v>
      </c>
    </row>
    <row r="1346" spans="1:39" x14ac:dyDescent="0.25">
      <c r="A1346" t="s">
        <v>38</v>
      </c>
      <c r="B1346">
        <v>9058</v>
      </c>
      <c r="C1346" t="s">
        <v>2220</v>
      </c>
      <c r="D1346">
        <v>612</v>
      </c>
      <c r="E1346">
        <v>45778</v>
      </c>
      <c r="G1346" t="s">
        <v>2170</v>
      </c>
      <c r="K1346">
        <v>0</v>
      </c>
      <c r="AE1346" t="s">
        <v>233</v>
      </c>
      <c r="AF1346">
        <v>0</v>
      </c>
      <c r="AG1346">
        <v>0</v>
      </c>
      <c r="AH1346">
        <v>0</v>
      </c>
      <c r="AI1346" t="s">
        <v>11634</v>
      </c>
      <c r="AL1346" s="94">
        <v>61.2</v>
      </c>
      <c r="AM1346" t="s">
        <v>11646</v>
      </c>
    </row>
    <row r="1347" spans="1:39" x14ac:dyDescent="0.25">
      <c r="A1347" t="s">
        <v>38</v>
      </c>
      <c r="B1347">
        <v>9059</v>
      </c>
      <c r="C1347" t="s">
        <v>2221</v>
      </c>
      <c r="D1347">
        <v>175895</v>
      </c>
      <c r="E1347">
        <v>45778</v>
      </c>
      <c r="F1347">
        <v>45886</v>
      </c>
      <c r="G1347" t="s">
        <v>2170</v>
      </c>
      <c r="I1347" t="s">
        <v>24</v>
      </c>
      <c r="J1347">
        <v>46003</v>
      </c>
      <c r="K1347">
        <v>800</v>
      </c>
      <c r="L1347" t="s">
        <v>2222</v>
      </c>
      <c r="M1347">
        <v>50</v>
      </c>
      <c r="N1347" t="s">
        <v>478</v>
      </c>
      <c r="O1347">
        <v>45108</v>
      </c>
      <c r="P1347" t="s">
        <v>478</v>
      </c>
      <c r="Q1347">
        <v>30</v>
      </c>
      <c r="T1347">
        <v>94</v>
      </c>
      <c r="U1347">
        <v>79</v>
      </c>
      <c r="V1347">
        <v>13</v>
      </c>
      <c r="W1347">
        <v>56</v>
      </c>
      <c r="X1347" t="s">
        <v>2223</v>
      </c>
      <c r="Y1347" t="s">
        <v>478</v>
      </c>
      <c r="Z1347" t="s">
        <v>478</v>
      </c>
      <c r="AE1347" t="s">
        <v>233</v>
      </c>
      <c r="AF1347">
        <v>0.5</v>
      </c>
      <c r="AG1347">
        <v>400</v>
      </c>
      <c r="AH1347">
        <v>14</v>
      </c>
      <c r="AI1347" t="s">
        <v>11632</v>
      </c>
      <c r="AL1347" s="94">
        <v>17589.5</v>
      </c>
      <c r="AM1347" t="s">
        <v>11648</v>
      </c>
    </row>
    <row r="1348" spans="1:39" x14ac:dyDescent="0.25">
      <c r="A1348" t="s">
        <v>38</v>
      </c>
      <c r="B1348">
        <v>9060</v>
      </c>
      <c r="C1348" t="s">
        <v>2224</v>
      </c>
      <c r="D1348">
        <v>143</v>
      </c>
      <c r="E1348">
        <v>45778</v>
      </c>
      <c r="G1348" t="s">
        <v>2170</v>
      </c>
      <c r="K1348">
        <v>0</v>
      </c>
      <c r="AE1348" t="s">
        <v>233</v>
      </c>
      <c r="AF1348">
        <v>0</v>
      </c>
      <c r="AG1348">
        <v>0</v>
      </c>
      <c r="AH1348">
        <v>0</v>
      </c>
      <c r="AI1348" t="s">
        <v>11634</v>
      </c>
      <c r="AL1348" s="94">
        <v>14.3</v>
      </c>
      <c r="AM1348" t="s">
        <v>11646</v>
      </c>
    </row>
    <row r="1349" spans="1:39" x14ac:dyDescent="0.25">
      <c r="A1349" t="s">
        <v>38</v>
      </c>
      <c r="B1349">
        <v>9061</v>
      </c>
      <c r="C1349" t="s">
        <v>2225</v>
      </c>
      <c r="D1349">
        <v>149</v>
      </c>
      <c r="E1349">
        <v>45779</v>
      </c>
      <c r="G1349" t="s">
        <v>2170</v>
      </c>
      <c r="K1349">
        <v>0</v>
      </c>
      <c r="AE1349" t="s">
        <v>233</v>
      </c>
      <c r="AF1349">
        <v>0</v>
      </c>
      <c r="AG1349">
        <v>0</v>
      </c>
      <c r="AH1349">
        <v>0</v>
      </c>
      <c r="AI1349" t="s">
        <v>11634</v>
      </c>
      <c r="AL1349" s="94">
        <v>14.9</v>
      </c>
      <c r="AM1349" t="s">
        <v>11646</v>
      </c>
    </row>
    <row r="1350" spans="1:39" x14ac:dyDescent="0.25">
      <c r="A1350" t="s">
        <v>38</v>
      </c>
      <c r="B1350">
        <v>9062</v>
      </c>
      <c r="C1350" t="s">
        <v>2226</v>
      </c>
      <c r="D1350">
        <v>36</v>
      </c>
      <c r="E1350">
        <v>45779</v>
      </c>
      <c r="G1350" t="s">
        <v>2170</v>
      </c>
      <c r="K1350">
        <v>0</v>
      </c>
      <c r="AE1350" t="s">
        <v>233</v>
      </c>
      <c r="AF1350">
        <v>0</v>
      </c>
      <c r="AG1350">
        <v>0</v>
      </c>
      <c r="AH1350">
        <v>0</v>
      </c>
      <c r="AI1350" t="s">
        <v>11634</v>
      </c>
      <c r="AL1350" s="94">
        <v>3.6</v>
      </c>
      <c r="AM1350" t="s">
        <v>11646</v>
      </c>
    </row>
    <row r="1351" spans="1:39" x14ac:dyDescent="0.25">
      <c r="A1351" t="s">
        <v>38</v>
      </c>
      <c r="B1351">
        <v>9064</v>
      </c>
      <c r="C1351" t="s">
        <v>2227</v>
      </c>
      <c r="D1351">
        <v>400</v>
      </c>
      <c r="E1351">
        <v>45779</v>
      </c>
      <c r="G1351" t="s">
        <v>2170</v>
      </c>
      <c r="K1351">
        <v>0</v>
      </c>
      <c r="AE1351" t="s">
        <v>233</v>
      </c>
      <c r="AF1351">
        <v>0</v>
      </c>
      <c r="AG1351">
        <v>0</v>
      </c>
      <c r="AH1351">
        <v>0</v>
      </c>
      <c r="AI1351" t="s">
        <v>11634</v>
      </c>
      <c r="AL1351" s="94">
        <v>40</v>
      </c>
      <c r="AM1351" t="s">
        <v>11646</v>
      </c>
    </row>
    <row r="1352" spans="1:39" x14ac:dyDescent="0.25">
      <c r="A1352" t="s">
        <v>38</v>
      </c>
      <c r="B1352">
        <v>9065</v>
      </c>
      <c r="C1352" t="s">
        <v>2228</v>
      </c>
      <c r="D1352">
        <v>171</v>
      </c>
      <c r="E1352">
        <v>45779</v>
      </c>
      <c r="G1352" t="s">
        <v>2170</v>
      </c>
      <c r="K1352">
        <v>0</v>
      </c>
      <c r="AE1352" t="s">
        <v>233</v>
      </c>
      <c r="AF1352">
        <v>0</v>
      </c>
      <c r="AG1352">
        <v>0</v>
      </c>
      <c r="AH1352">
        <v>0</v>
      </c>
      <c r="AI1352" t="s">
        <v>11634</v>
      </c>
      <c r="AL1352" s="94">
        <v>17.100000000000001</v>
      </c>
      <c r="AM1352" t="s">
        <v>11646</v>
      </c>
    </row>
    <row r="1353" spans="1:39" x14ac:dyDescent="0.25">
      <c r="A1353" t="s">
        <v>38</v>
      </c>
      <c r="B1353">
        <v>9066</v>
      </c>
      <c r="C1353" t="s">
        <v>2229</v>
      </c>
      <c r="D1353">
        <v>48</v>
      </c>
      <c r="E1353">
        <v>45779</v>
      </c>
      <c r="G1353" t="s">
        <v>2170</v>
      </c>
      <c r="K1353">
        <v>0</v>
      </c>
      <c r="AE1353" t="s">
        <v>233</v>
      </c>
      <c r="AF1353">
        <v>0</v>
      </c>
      <c r="AG1353">
        <v>0</v>
      </c>
      <c r="AH1353">
        <v>0</v>
      </c>
      <c r="AI1353" t="s">
        <v>11634</v>
      </c>
      <c r="AL1353" s="94">
        <v>4.8</v>
      </c>
      <c r="AM1353" t="s">
        <v>11646</v>
      </c>
    </row>
    <row r="1354" spans="1:39" x14ac:dyDescent="0.25">
      <c r="A1354" t="s">
        <v>38</v>
      </c>
      <c r="B1354">
        <v>9067</v>
      </c>
      <c r="C1354" t="s">
        <v>2230</v>
      </c>
      <c r="D1354">
        <v>424</v>
      </c>
      <c r="E1354">
        <v>45779</v>
      </c>
      <c r="G1354" t="s">
        <v>2170</v>
      </c>
      <c r="K1354">
        <v>0</v>
      </c>
      <c r="AE1354" t="s">
        <v>233</v>
      </c>
      <c r="AF1354">
        <v>0</v>
      </c>
      <c r="AG1354">
        <v>0</v>
      </c>
      <c r="AH1354">
        <v>0</v>
      </c>
      <c r="AI1354" t="s">
        <v>11634</v>
      </c>
      <c r="AL1354" s="94">
        <v>42.4</v>
      </c>
      <c r="AM1354" t="s">
        <v>11646</v>
      </c>
    </row>
    <row r="1355" spans="1:39" x14ac:dyDescent="0.25">
      <c r="A1355" t="s">
        <v>38</v>
      </c>
      <c r="B1355">
        <v>9068</v>
      </c>
      <c r="C1355" t="s">
        <v>2231</v>
      </c>
      <c r="D1355">
        <v>23</v>
      </c>
      <c r="E1355">
        <v>45779</v>
      </c>
      <c r="G1355" t="s">
        <v>2170</v>
      </c>
      <c r="K1355">
        <v>0</v>
      </c>
      <c r="AE1355" t="s">
        <v>233</v>
      </c>
      <c r="AF1355">
        <v>0</v>
      </c>
      <c r="AG1355">
        <v>0</v>
      </c>
      <c r="AH1355">
        <v>0</v>
      </c>
      <c r="AI1355" t="s">
        <v>11634</v>
      </c>
      <c r="AL1355" s="94">
        <v>2.2999999999999998</v>
      </c>
      <c r="AM1355" t="s">
        <v>11646</v>
      </c>
    </row>
    <row r="1356" spans="1:39" x14ac:dyDescent="0.25">
      <c r="A1356" t="s">
        <v>38</v>
      </c>
      <c r="B1356">
        <v>9070</v>
      </c>
      <c r="C1356" t="s">
        <v>2232</v>
      </c>
      <c r="D1356">
        <v>39</v>
      </c>
      <c r="E1356">
        <v>45779</v>
      </c>
      <c r="G1356" t="s">
        <v>2170</v>
      </c>
      <c r="K1356">
        <v>0</v>
      </c>
      <c r="AE1356" t="s">
        <v>233</v>
      </c>
      <c r="AF1356">
        <v>0</v>
      </c>
      <c r="AG1356">
        <v>0</v>
      </c>
      <c r="AH1356">
        <v>0</v>
      </c>
      <c r="AI1356" t="s">
        <v>11634</v>
      </c>
      <c r="AL1356" s="94">
        <v>3.9</v>
      </c>
      <c r="AM1356" t="s">
        <v>11646</v>
      </c>
    </row>
    <row r="1357" spans="1:39" x14ac:dyDescent="0.25">
      <c r="A1357" t="s">
        <v>38</v>
      </c>
      <c r="B1357">
        <v>9071</v>
      </c>
      <c r="C1357" t="s">
        <v>2233</v>
      </c>
      <c r="D1357">
        <v>37</v>
      </c>
      <c r="E1357">
        <v>45779</v>
      </c>
      <c r="F1357">
        <v>45823</v>
      </c>
      <c r="G1357" t="s">
        <v>2170</v>
      </c>
      <c r="H1357" t="s">
        <v>2190</v>
      </c>
      <c r="I1357" t="s">
        <v>24</v>
      </c>
      <c r="K1357">
        <v>0</v>
      </c>
      <c r="AE1357" t="s">
        <v>233</v>
      </c>
      <c r="AF1357">
        <v>0</v>
      </c>
      <c r="AG1357">
        <v>0</v>
      </c>
      <c r="AH1357">
        <v>0</v>
      </c>
      <c r="AI1357" t="s">
        <v>11634</v>
      </c>
      <c r="AL1357" s="94">
        <v>3.7</v>
      </c>
      <c r="AM1357" t="s">
        <v>11646</v>
      </c>
    </row>
    <row r="1358" spans="1:39" x14ac:dyDescent="0.25">
      <c r="A1358" t="s">
        <v>38</v>
      </c>
      <c r="B1358">
        <v>9072</v>
      </c>
      <c r="C1358" t="s">
        <v>2234</v>
      </c>
      <c r="D1358">
        <v>484</v>
      </c>
      <c r="E1358">
        <v>45779</v>
      </c>
      <c r="F1358">
        <v>45886</v>
      </c>
      <c r="G1358" t="s">
        <v>2170</v>
      </c>
      <c r="I1358" t="s">
        <v>24</v>
      </c>
      <c r="K1358">
        <v>0</v>
      </c>
      <c r="AE1358" t="s">
        <v>233</v>
      </c>
      <c r="AF1358">
        <v>0</v>
      </c>
      <c r="AG1358">
        <v>0</v>
      </c>
      <c r="AH1358">
        <v>0</v>
      </c>
      <c r="AI1358" t="s">
        <v>11634</v>
      </c>
      <c r="AL1358" s="94">
        <v>48.4</v>
      </c>
      <c r="AM1358" t="s">
        <v>11646</v>
      </c>
    </row>
    <row r="1359" spans="1:39" x14ac:dyDescent="0.25">
      <c r="A1359" t="s">
        <v>38</v>
      </c>
      <c r="B1359">
        <v>9073</v>
      </c>
      <c r="C1359" t="s">
        <v>2235</v>
      </c>
      <c r="D1359">
        <v>1430</v>
      </c>
      <c r="E1359">
        <v>45779</v>
      </c>
      <c r="G1359" t="s">
        <v>2170</v>
      </c>
      <c r="K1359">
        <v>0</v>
      </c>
      <c r="AE1359" t="s">
        <v>233</v>
      </c>
      <c r="AF1359">
        <v>0</v>
      </c>
      <c r="AG1359">
        <v>0</v>
      </c>
      <c r="AH1359">
        <v>0</v>
      </c>
      <c r="AI1359" t="s">
        <v>11634</v>
      </c>
      <c r="AL1359" s="94">
        <v>143</v>
      </c>
      <c r="AM1359" t="s">
        <v>11646</v>
      </c>
    </row>
    <row r="1360" spans="1:39" x14ac:dyDescent="0.25">
      <c r="A1360" t="s">
        <v>38</v>
      </c>
      <c r="B1360">
        <v>9074</v>
      </c>
      <c r="C1360" t="s">
        <v>2236</v>
      </c>
      <c r="D1360">
        <v>1169</v>
      </c>
      <c r="E1360">
        <v>45779</v>
      </c>
      <c r="G1360" t="s">
        <v>2170</v>
      </c>
      <c r="K1360">
        <v>0</v>
      </c>
      <c r="AE1360" t="s">
        <v>233</v>
      </c>
      <c r="AF1360">
        <v>0</v>
      </c>
      <c r="AG1360">
        <v>0</v>
      </c>
      <c r="AH1360">
        <v>0</v>
      </c>
      <c r="AI1360" t="s">
        <v>11634</v>
      </c>
      <c r="AL1360" s="94">
        <v>116.9</v>
      </c>
      <c r="AM1360" t="s">
        <v>11646</v>
      </c>
    </row>
    <row r="1361" spans="1:39" x14ac:dyDescent="0.25">
      <c r="A1361" t="s">
        <v>38</v>
      </c>
      <c r="B1361">
        <v>9075</v>
      </c>
      <c r="C1361" t="s">
        <v>2237</v>
      </c>
      <c r="D1361">
        <v>111</v>
      </c>
      <c r="E1361">
        <v>45779</v>
      </c>
      <c r="G1361" t="s">
        <v>2170</v>
      </c>
      <c r="K1361">
        <v>0</v>
      </c>
      <c r="AE1361" t="s">
        <v>233</v>
      </c>
      <c r="AF1361">
        <v>0</v>
      </c>
      <c r="AG1361">
        <v>0</v>
      </c>
      <c r="AH1361">
        <v>0</v>
      </c>
      <c r="AI1361" t="s">
        <v>11634</v>
      </c>
      <c r="AL1361" s="94">
        <v>11.1</v>
      </c>
      <c r="AM1361" t="s">
        <v>11646</v>
      </c>
    </row>
    <row r="1362" spans="1:39" x14ac:dyDescent="0.25">
      <c r="A1362" t="s">
        <v>38</v>
      </c>
      <c r="B1362">
        <v>9076</v>
      </c>
      <c r="C1362" t="s">
        <v>2238</v>
      </c>
      <c r="D1362">
        <v>24</v>
      </c>
      <c r="E1362">
        <v>45779</v>
      </c>
      <c r="G1362" t="s">
        <v>2170</v>
      </c>
      <c r="K1362">
        <v>0</v>
      </c>
      <c r="AE1362" t="s">
        <v>233</v>
      </c>
      <c r="AF1362">
        <v>0</v>
      </c>
      <c r="AG1362">
        <v>0</v>
      </c>
      <c r="AH1362">
        <v>0</v>
      </c>
      <c r="AI1362" t="s">
        <v>11634</v>
      </c>
      <c r="AL1362" s="94">
        <v>2.4</v>
      </c>
      <c r="AM1362" t="s">
        <v>11646</v>
      </c>
    </row>
    <row r="1363" spans="1:39" x14ac:dyDescent="0.25">
      <c r="A1363" t="s">
        <v>38</v>
      </c>
      <c r="B1363">
        <v>9077</v>
      </c>
      <c r="C1363" t="s">
        <v>2239</v>
      </c>
      <c r="D1363">
        <v>27</v>
      </c>
      <c r="E1363">
        <v>45779</v>
      </c>
      <c r="G1363" t="s">
        <v>2170</v>
      </c>
      <c r="K1363">
        <v>0</v>
      </c>
      <c r="AE1363" t="s">
        <v>233</v>
      </c>
      <c r="AF1363">
        <v>0</v>
      </c>
      <c r="AG1363">
        <v>0</v>
      </c>
      <c r="AH1363">
        <v>0</v>
      </c>
      <c r="AI1363" t="s">
        <v>11634</v>
      </c>
      <c r="AL1363" s="94">
        <v>2.7</v>
      </c>
      <c r="AM1363" t="s">
        <v>11646</v>
      </c>
    </row>
    <row r="1364" spans="1:39" x14ac:dyDescent="0.25">
      <c r="A1364" t="s">
        <v>38</v>
      </c>
      <c r="B1364">
        <v>9078</v>
      </c>
      <c r="C1364" t="s">
        <v>2240</v>
      </c>
      <c r="D1364">
        <v>27</v>
      </c>
      <c r="E1364">
        <v>45779</v>
      </c>
      <c r="G1364" t="s">
        <v>2170</v>
      </c>
      <c r="K1364">
        <v>0</v>
      </c>
      <c r="AE1364" t="s">
        <v>233</v>
      </c>
      <c r="AF1364">
        <v>0</v>
      </c>
      <c r="AG1364">
        <v>0</v>
      </c>
      <c r="AH1364">
        <v>0</v>
      </c>
      <c r="AI1364" t="s">
        <v>11634</v>
      </c>
      <c r="AL1364" s="94">
        <v>2.7</v>
      </c>
      <c r="AM1364" t="s">
        <v>11646</v>
      </c>
    </row>
    <row r="1365" spans="1:39" x14ac:dyDescent="0.25">
      <c r="A1365" t="s">
        <v>38</v>
      </c>
      <c r="B1365">
        <v>9079</v>
      </c>
      <c r="C1365" t="s">
        <v>2241</v>
      </c>
      <c r="D1365">
        <v>46</v>
      </c>
      <c r="E1365">
        <v>45779</v>
      </c>
      <c r="G1365" t="s">
        <v>2170</v>
      </c>
      <c r="K1365">
        <v>0</v>
      </c>
      <c r="AE1365" t="s">
        <v>233</v>
      </c>
      <c r="AF1365">
        <v>0</v>
      </c>
      <c r="AG1365">
        <v>0</v>
      </c>
      <c r="AH1365">
        <v>0</v>
      </c>
      <c r="AI1365" t="s">
        <v>11634</v>
      </c>
      <c r="AL1365" s="94">
        <v>4.5999999999999996</v>
      </c>
      <c r="AM1365" t="s">
        <v>11646</v>
      </c>
    </row>
    <row r="1366" spans="1:39" x14ac:dyDescent="0.25">
      <c r="A1366" t="s">
        <v>38</v>
      </c>
      <c r="B1366">
        <v>9083</v>
      </c>
      <c r="C1366" t="s">
        <v>2242</v>
      </c>
      <c r="D1366">
        <v>28</v>
      </c>
      <c r="E1366">
        <v>45779</v>
      </c>
      <c r="G1366" t="s">
        <v>2170</v>
      </c>
      <c r="K1366">
        <v>0</v>
      </c>
      <c r="AE1366" t="s">
        <v>233</v>
      </c>
      <c r="AF1366">
        <v>0</v>
      </c>
      <c r="AG1366">
        <v>0</v>
      </c>
      <c r="AH1366">
        <v>0</v>
      </c>
      <c r="AI1366" t="s">
        <v>11634</v>
      </c>
      <c r="AL1366" s="94">
        <v>2.8</v>
      </c>
      <c r="AM1366" t="s">
        <v>11646</v>
      </c>
    </row>
    <row r="1367" spans="1:39" x14ac:dyDescent="0.25">
      <c r="A1367" t="s">
        <v>38</v>
      </c>
      <c r="B1367">
        <v>9082</v>
      </c>
      <c r="C1367" t="s">
        <v>2243</v>
      </c>
      <c r="D1367">
        <v>35</v>
      </c>
      <c r="E1367">
        <v>45779</v>
      </c>
      <c r="G1367" t="s">
        <v>2170</v>
      </c>
      <c r="K1367">
        <v>0</v>
      </c>
      <c r="AE1367" t="s">
        <v>233</v>
      </c>
      <c r="AF1367">
        <v>0</v>
      </c>
      <c r="AG1367">
        <v>0</v>
      </c>
      <c r="AH1367">
        <v>0</v>
      </c>
      <c r="AI1367" t="s">
        <v>11634</v>
      </c>
      <c r="AL1367" s="94">
        <v>3.5</v>
      </c>
      <c r="AM1367" t="s">
        <v>11646</v>
      </c>
    </row>
    <row r="1368" spans="1:39" x14ac:dyDescent="0.25">
      <c r="A1368" t="s">
        <v>38</v>
      </c>
      <c r="B1368">
        <v>9084</v>
      </c>
      <c r="C1368" t="s">
        <v>2244</v>
      </c>
      <c r="D1368">
        <v>158</v>
      </c>
      <c r="E1368">
        <v>45779</v>
      </c>
      <c r="G1368" t="s">
        <v>2170</v>
      </c>
      <c r="K1368">
        <v>0</v>
      </c>
      <c r="AE1368" t="s">
        <v>233</v>
      </c>
      <c r="AF1368">
        <v>0</v>
      </c>
      <c r="AG1368">
        <v>0</v>
      </c>
      <c r="AH1368">
        <v>0</v>
      </c>
      <c r="AI1368" t="s">
        <v>11634</v>
      </c>
      <c r="AL1368" s="94">
        <v>15.8</v>
      </c>
      <c r="AM1368" t="s">
        <v>11646</v>
      </c>
    </row>
    <row r="1369" spans="1:39" x14ac:dyDescent="0.25">
      <c r="A1369" t="s">
        <v>38</v>
      </c>
      <c r="B1369">
        <v>9085</v>
      </c>
      <c r="C1369" t="s">
        <v>2245</v>
      </c>
      <c r="D1369">
        <v>621</v>
      </c>
      <c r="E1369">
        <v>45779</v>
      </c>
      <c r="G1369" t="s">
        <v>2170</v>
      </c>
      <c r="K1369">
        <v>0</v>
      </c>
      <c r="AE1369" t="s">
        <v>233</v>
      </c>
      <c r="AF1369">
        <v>0</v>
      </c>
      <c r="AG1369">
        <v>0</v>
      </c>
      <c r="AH1369">
        <v>0</v>
      </c>
      <c r="AI1369" t="s">
        <v>11634</v>
      </c>
      <c r="AL1369" s="94">
        <v>62.1</v>
      </c>
      <c r="AM1369" t="s">
        <v>11646</v>
      </c>
    </row>
    <row r="1370" spans="1:39" x14ac:dyDescent="0.25">
      <c r="A1370" t="s">
        <v>38</v>
      </c>
      <c r="B1370">
        <v>9088</v>
      </c>
      <c r="C1370" t="s">
        <v>2246</v>
      </c>
      <c r="D1370">
        <v>58</v>
      </c>
      <c r="E1370">
        <v>45779</v>
      </c>
      <c r="G1370" t="s">
        <v>2170</v>
      </c>
      <c r="K1370">
        <v>0</v>
      </c>
      <c r="AE1370" t="s">
        <v>233</v>
      </c>
      <c r="AF1370">
        <v>0</v>
      </c>
      <c r="AG1370">
        <v>0</v>
      </c>
      <c r="AH1370">
        <v>0</v>
      </c>
      <c r="AI1370" t="s">
        <v>11634</v>
      </c>
      <c r="AL1370" s="94">
        <v>5.8</v>
      </c>
      <c r="AM1370" t="s">
        <v>11646</v>
      </c>
    </row>
    <row r="1371" spans="1:39" x14ac:dyDescent="0.25">
      <c r="A1371" t="s">
        <v>38</v>
      </c>
      <c r="B1371">
        <v>9086</v>
      </c>
      <c r="C1371" t="s">
        <v>2247</v>
      </c>
      <c r="D1371">
        <v>823</v>
      </c>
      <c r="E1371">
        <v>45779</v>
      </c>
      <c r="G1371" t="s">
        <v>2170</v>
      </c>
      <c r="K1371">
        <v>0</v>
      </c>
      <c r="AE1371" t="s">
        <v>233</v>
      </c>
      <c r="AF1371">
        <v>0</v>
      </c>
      <c r="AG1371">
        <v>0</v>
      </c>
      <c r="AH1371">
        <v>0</v>
      </c>
      <c r="AI1371" t="s">
        <v>11634</v>
      </c>
      <c r="AL1371" s="94">
        <v>82.3</v>
      </c>
      <c r="AM1371" t="s">
        <v>11646</v>
      </c>
    </row>
    <row r="1372" spans="1:39" x14ac:dyDescent="0.25">
      <c r="A1372" t="s">
        <v>38</v>
      </c>
      <c r="B1372">
        <v>9090</v>
      </c>
      <c r="C1372" t="s">
        <v>2248</v>
      </c>
      <c r="D1372">
        <v>52</v>
      </c>
      <c r="E1372">
        <v>45779</v>
      </c>
      <c r="G1372" t="s">
        <v>2170</v>
      </c>
      <c r="K1372">
        <v>0</v>
      </c>
      <c r="AE1372" t="s">
        <v>233</v>
      </c>
      <c r="AF1372">
        <v>0</v>
      </c>
      <c r="AG1372">
        <v>0</v>
      </c>
      <c r="AH1372">
        <v>0</v>
      </c>
      <c r="AI1372" t="s">
        <v>11634</v>
      </c>
      <c r="AL1372" s="94">
        <v>5.2</v>
      </c>
      <c r="AM1372" t="s">
        <v>11646</v>
      </c>
    </row>
    <row r="1373" spans="1:39" x14ac:dyDescent="0.25">
      <c r="A1373" t="s">
        <v>38</v>
      </c>
      <c r="B1373">
        <v>9091</v>
      </c>
      <c r="C1373" t="s">
        <v>2249</v>
      </c>
      <c r="D1373">
        <v>778</v>
      </c>
      <c r="E1373">
        <v>45779</v>
      </c>
      <c r="G1373" t="s">
        <v>2170</v>
      </c>
      <c r="K1373">
        <v>0</v>
      </c>
      <c r="AE1373" t="s">
        <v>233</v>
      </c>
      <c r="AF1373">
        <v>0</v>
      </c>
      <c r="AG1373">
        <v>0</v>
      </c>
      <c r="AH1373">
        <v>0</v>
      </c>
      <c r="AI1373" t="s">
        <v>11634</v>
      </c>
      <c r="AL1373" s="94">
        <v>77.8</v>
      </c>
      <c r="AM1373" t="s">
        <v>11646</v>
      </c>
    </row>
    <row r="1374" spans="1:39" x14ac:dyDescent="0.25">
      <c r="A1374" t="s">
        <v>38</v>
      </c>
      <c r="B1374">
        <v>9063</v>
      </c>
      <c r="C1374" t="s">
        <v>2250</v>
      </c>
      <c r="D1374">
        <v>248</v>
      </c>
      <c r="E1374">
        <v>45779</v>
      </c>
      <c r="G1374" t="s">
        <v>2170</v>
      </c>
      <c r="K1374">
        <v>0</v>
      </c>
      <c r="AE1374" t="s">
        <v>233</v>
      </c>
      <c r="AF1374">
        <v>0</v>
      </c>
      <c r="AG1374">
        <v>0</v>
      </c>
      <c r="AH1374">
        <v>0</v>
      </c>
      <c r="AI1374" t="s">
        <v>11634</v>
      </c>
      <c r="AL1374" s="94">
        <v>24.8</v>
      </c>
      <c r="AM1374" t="s">
        <v>11646</v>
      </c>
    </row>
    <row r="1375" spans="1:39" x14ac:dyDescent="0.25">
      <c r="A1375" t="s">
        <v>38</v>
      </c>
      <c r="B1375">
        <v>9093</v>
      </c>
      <c r="C1375" t="s">
        <v>2251</v>
      </c>
      <c r="D1375">
        <v>189</v>
      </c>
      <c r="E1375">
        <v>45779</v>
      </c>
      <c r="G1375" t="s">
        <v>2170</v>
      </c>
      <c r="K1375">
        <v>0</v>
      </c>
      <c r="AE1375" t="s">
        <v>233</v>
      </c>
      <c r="AF1375">
        <v>0</v>
      </c>
      <c r="AG1375">
        <v>0</v>
      </c>
      <c r="AH1375">
        <v>0</v>
      </c>
      <c r="AI1375" t="s">
        <v>11634</v>
      </c>
      <c r="AL1375" s="94">
        <v>18.899999999999999</v>
      </c>
      <c r="AM1375" t="s">
        <v>11646</v>
      </c>
    </row>
    <row r="1376" spans="1:39" x14ac:dyDescent="0.25">
      <c r="A1376" t="s">
        <v>38</v>
      </c>
      <c r="B1376">
        <v>9094</v>
      </c>
      <c r="C1376" t="s">
        <v>2252</v>
      </c>
      <c r="D1376">
        <v>58</v>
      </c>
      <c r="E1376">
        <v>45779</v>
      </c>
      <c r="G1376" t="s">
        <v>2170</v>
      </c>
      <c r="K1376">
        <v>0</v>
      </c>
      <c r="AE1376" t="s">
        <v>233</v>
      </c>
      <c r="AF1376">
        <v>0</v>
      </c>
      <c r="AG1376">
        <v>0</v>
      </c>
      <c r="AH1376">
        <v>0</v>
      </c>
      <c r="AI1376" t="s">
        <v>11634</v>
      </c>
      <c r="AL1376" s="94">
        <v>5.8</v>
      </c>
      <c r="AM1376" t="s">
        <v>11646</v>
      </c>
    </row>
    <row r="1377" spans="1:39" x14ac:dyDescent="0.25">
      <c r="A1377" t="s">
        <v>38</v>
      </c>
      <c r="B1377">
        <v>9095</v>
      </c>
      <c r="C1377" t="s">
        <v>2253</v>
      </c>
      <c r="D1377">
        <v>90</v>
      </c>
      <c r="E1377">
        <v>45779</v>
      </c>
      <c r="G1377" t="s">
        <v>2170</v>
      </c>
      <c r="K1377">
        <v>0</v>
      </c>
      <c r="AE1377" t="s">
        <v>233</v>
      </c>
      <c r="AF1377">
        <v>0</v>
      </c>
      <c r="AG1377">
        <v>0</v>
      </c>
      <c r="AH1377">
        <v>0</v>
      </c>
      <c r="AI1377" t="s">
        <v>11634</v>
      </c>
      <c r="AL1377" s="94">
        <v>9</v>
      </c>
      <c r="AM1377" t="s">
        <v>11646</v>
      </c>
    </row>
    <row r="1378" spans="1:39" x14ac:dyDescent="0.25">
      <c r="A1378" t="s">
        <v>38</v>
      </c>
      <c r="B1378">
        <v>9098</v>
      </c>
      <c r="C1378" t="s">
        <v>2254</v>
      </c>
      <c r="D1378">
        <v>490</v>
      </c>
      <c r="E1378">
        <v>45779</v>
      </c>
      <c r="G1378" t="s">
        <v>2170</v>
      </c>
      <c r="H1378">
        <v>45810</v>
      </c>
      <c r="I1378" t="s">
        <v>28</v>
      </c>
      <c r="K1378">
        <v>0</v>
      </c>
      <c r="L1378" t="s">
        <v>341</v>
      </c>
      <c r="M1378">
        <v>0</v>
      </c>
      <c r="N1378" t="s">
        <v>341</v>
      </c>
      <c r="O1378" t="s">
        <v>341</v>
      </c>
      <c r="P1378" t="s">
        <v>341</v>
      </c>
      <c r="Q1378">
        <v>0</v>
      </c>
      <c r="T1378">
        <v>0</v>
      </c>
      <c r="U1378">
        <v>0</v>
      </c>
      <c r="V1378">
        <v>0</v>
      </c>
      <c r="W1378">
        <v>0</v>
      </c>
      <c r="X1378" t="s">
        <v>478</v>
      </c>
      <c r="Y1378" t="s">
        <v>341</v>
      </c>
      <c r="Z1378" t="s">
        <v>2255</v>
      </c>
      <c r="AE1378" t="s">
        <v>233</v>
      </c>
      <c r="AF1378">
        <v>0</v>
      </c>
      <c r="AG1378">
        <v>0</v>
      </c>
      <c r="AH1378">
        <v>14</v>
      </c>
      <c r="AI1378" t="s">
        <v>11632</v>
      </c>
      <c r="AL1378" s="94">
        <v>49</v>
      </c>
      <c r="AM1378" t="s">
        <v>11646</v>
      </c>
    </row>
    <row r="1379" spans="1:39" x14ac:dyDescent="0.25">
      <c r="A1379" t="s">
        <v>38</v>
      </c>
      <c r="B1379">
        <v>9100</v>
      </c>
      <c r="C1379" t="s">
        <v>2256</v>
      </c>
      <c r="D1379">
        <v>45</v>
      </c>
      <c r="E1379">
        <v>45779</v>
      </c>
      <c r="G1379" t="s">
        <v>2170</v>
      </c>
      <c r="K1379">
        <v>0</v>
      </c>
      <c r="AE1379" t="s">
        <v>233</v>
      </c>
      <c r="AF1379">
        <v>0</v>
      </c>
      <c r="AG1379">
        <v>0</v>
      </c>
      <c r="AH1379">
        <v>0</v>
      </c>
      <c r="AI1379" t="s">
        <v>11634</v>
      </c>
      <c r="AL1379" s="94">
        <v>4.5</v>
      </c>
      <c r="AM1379" t="s">
        <v>11646</v>
      </c>
    </row>
    <row r="1380" spans="1:39" x14ac:dyDescent="0.25">
      <c r="A1380" t="s">
        <v>38</v>
      </c>
      <c r="B1380">
        <v>9101</v>
      </c>
      <c r="C1380" t="s">
        <v>2257</v>
      </c>
      <c r="D1380">
        <v>70</v>
      </c>
      <c r="G1380" t="s">
        <v>2170</v>
      </c>
      <c r="K1380">
        <v>0</v>
      </c>
      <c r="AE1380" t="s">
        <v>233</v>
      </c>
      <c r="AF1380">
        <v>0</v>
      </c>
      <c r="AG1380">
        <v>0</v>
      </c>
      <c r="AH1380">
        <v>0</v>
      </c>
      <c r="AI1380" t="s">
        <v>11634</v>
      </c>
      <c r="AL1380" s="94">
        <v>7</v>
      </c>
      <c r="AM1380" t="s">
        <v>11646</v>
      </c>
    </row>
    <row r="1381" spans="1:39" x14ac:dyDescent="0.25">
      <c r="A1381" t="s">
        <v>38</v>
      </c>
      <c r="B1381">
        <v>9102</v>
      </c>
      <c r="C1381" t="s">
        <v>2258</v>
      </c>
      <c r="D1381">
        <v>30</v>
      </c>
      <c r="G1381" t="s">
        <v>2170</v>
      </c>
      <c r="K1381">
        <v>0</v>
      </c>
      <c r="AE1381" t="s">
        <v>233</v>
      </c>
      <c r="AF1381">
        <v>0</v>
      </c>
      <c r="AG1381">
        <v>0</v>
      </c>
      <c r="AH1381">
        <v>0</v>
      </c>
      <c r="AI1381" t="s">
        <v>11634</v>
      </c>
      <c r="AL1381" s="94">
        <v>3</v>
      </c>
      <c r="AM1381" t="s">
        <v>11646</v>
      </c>
    </row>
    <row r="1382" spans="1:39" x14ac:dyDescent="0.25">
      <c r="A1382" t="s">
        <v>38</v>
      </c>
      <c r="B1382">
        <v>9103</v>
      </c>
      <c r="C1382" t="s">
        <v>2259</v>
      </c>
      <c r="D1382">
        <v>209</v>
      </c>
      <c r="E1382">
        <v>45779</v>
      </c>
      <c r="G1382" t="s">
        <v>2170</v>
      </c>
      <c r="K1382">
        <v>0</v>
      </c>
      <c r="AE1382" t="s">
        <v>233</v>
      </c>
      <c r="AF1382">
        <v>0</v>
      </c>
      <c r="AG1382">
        <v>0</v>
      </c>
      <c r="AH1382">
        <v>0</v>
      </c>
      <c r="AI1382" t="s">
        <v>11634</v>
      </c>
      <c r="AL1382" s="94">
        <v>20.9</v>
      </c>
      <c r="AM1382" t="s">
        <v>11646</v>
      </c>
    </row>
    <row r="1383" spans="1:39" x14ac:dyDescent="0.25">
      <c r="A1383" t="s">
        <v>38</v>
      </c>
      <c r="B1383">
        <v>9104</v>
      </c>
      <c r="C1383" t="s">
        <v>2260</v>
      </c>
      <c r="D1383">
        <v>49</v>
      </c>
      <c r="E1383">
        <v>45779</v>
      </c>
      <c r="G1383" t="s">
        <v>2170</v>
      </c>
      <c r="K1383">
        <v>0</v>
      </c>
      <c r="AE1383" t="s">
        <v>233</v>
      </c>
      <c r="AF1383">
        <v>0</v>
      </c>
      <c r="AG1383">
        <v>0</v>
      </c>
      <c r="AH1383">
        <v>0</v>
      </c>
      <c r="AI1383" t="s">
        <v>11634</v>
      </c>
      <c r="AL1383" s="94">
        <v>4.9000000000000004</v>
      </c>
      <c r="AM1383" t="s">
        <v>11646</v>
      </c>
    </row>
    <row r="1384" spans="1:39" x14ac:dyDescent="0.25">
      <c r="A1384" t="s">
        <v>38</v>
      </c>
      <c r="B1384">
        <v>9105</v>
      </c>
      <c r="C1384" t="s">
        <v>2261</v>
      </c>
      <c r="D1384">
        <v>99</v>
      </c>
      <c r="E1384">
        <v>45779</v>
      </c>
      <c r="G1384" t="s">
        <v>2170</v>
      </c>
      <c r="K1384">
        <v>0</v>
      </c>
      <c r="AE1384" t="s">
        <v>233</v>
      </c>
      <c r="AF1384">
        <v>0</v>
      </c>
      <c r="AG1384">
        <v>0</v>
      </c>
      <c r="AH1384">
        <v>0</v>
      </c>
      <c r="AI1384" t="s">
        <v>11634</v>
      </c>
      <c r="AL1384" s="94">
        <v>9.9</v>
      </c>
      <c r="AM1384" t="s">
        <v>11646</v>
      </c>
    </row>
    <row r="1385" spans="1:39" x14ac:dyDescent="0.25">
      <c r="A1385" t="s">
        <v>38</v>
      </c>
      <c r="B1385">
        <v>9108</v>
      </c>
      <c r="C1385" t="s">
        <v>2262</v>
      </c>
      <c r="D1385">
        <v>677</v>
      </c>
      <c r="E1385">
        <v>45779</v>
      </c>
      <c r="G1385" t="s">
        <v>2170</v>
      </c>
      <c r="K1385">
        <v>0</v>
      </c>
      <c r="AE1385" t="s">
        <v>233</v>
      </c>
      <c r="AF1385">
        <v>0</v>
      </c>
      <c r="AG1385">
        <v>0</v>
      </c>
      <c r="AH1385">
        <v>0</v>
      </c>
      <c r="AI1385" t="s">
        <v>11634</v>
      </c>
      <c r="AL1385" s="94">
        <v>67.7</v>
      </c>
      <c r="AM1385" t="s">
        <v>11646</v>
      </c>
    </row>
    <row r="1386" spans="1:39" x14ac:dyDescent="0.25">
      <c r="A1386" t="s">
        <v>38</v>
      </c>
      <c r="B1386">
        <v>9109</v>
      </c>
      <c r="C1386" t="s">
        <v>2263</v>
      </c>
      <c r="D1386">
        <v>1489</v>
      </c>
      <c r="E1386">
        <v>45779</v>
      </c>
      <c r="G1386" t="s">
        <v>2170</v>
      </c>
      <c r="K1386">
        <v>0</v>
      </c>
      <c r="AE1386" t="s">
        <v>233</v>
      </c>
      <c r="AF1386">
        <v>0</v>
      </c>
      <c r="AG1386">
        <v>0</v>
      </c>
      <c r="AH1386">
        <v>0</v>
      </c>
      <c r="AI1386" t="s">
        <v>11634</v>
      </c>
      <c r="AL1386" s="94">
        <v>148.9</v>
      </c>
      <c r="AM1386" t="s">
        <v>11646</v>
      </c>
    </row>
    <row r="1387" spans="1:39" x14ac:dyDescent="0.25">
      <c r="A1387" t="s">
        <v>38</v>
      </c>
      <c r="B1387">
        <v>9110</v>
      </c>
      <c r="C1387" t="s">
        <v>2264</v>
      </c>
      <c r="D1387">
        <v>87</v>
      </c>
      <c r="E1387">
        <v>45779</v>
      </c>
      <c r="G1387" t="s">
        <v>2170</v>
      </c>
      <c r="K1387">
        <v>0</v>
      </c>
      <c r="AE1387" t="s">
        <v>233</v>
      </c>
      <c r="AF1387">
        <v>0</v>
      </c>
      <c r="AG1387">
        <v>0</v>
      </c>
      <c r="AH1387">
        <v>0</v>
      </c>
      <c r="AI1387" t="s">
        <v>11634</v>
      </c>
      <c r="AL1387" s="94">
        <v>8.6999999999999993</v>
      </c>
      <c r="AM1387" t="s">
        <v>11646</v>
      </c>
    </row>
    <row r="1388" spans="1:39" x14ac:dyDescent="0.25">
      <c r="A1388" t="s">
        <v>38</v>
      </c>
      <c r="B1388">
        <v>9112</v>
      </c>
      <c r="C1388" t="s">
        <v>2265</v>
      </c>
      <c r="D1388">
        <v>100</v>
      </c>
      <c r="E1388">
        <v>45779</v>
      </c>
      <c r="G1388" t="s">
        <v>2170</v>
      </c>
      <c r="K1388">
        <v>0</v>
      </c>
      <c r="AE1388" t="s">
        <v>233</v>
      </c>
      <c r="AF1388">
        <v>0</v>
      </c>
      <c r="AG1388">
        <v>0</v>
      </c>
      <c r="AH1388">
        <v>0</v>
      </c>
      <c r="AI1388" t="s">
        <v>11634</v>
      </c>
      <c r="AL1388" s="94">
        <v>10</v>
      </c>
      <c r="AM1388" t="s">
        <v>11646</v>
      </c>
    </row>
    <row r="1389" spans="1:39" x14ac:dyDescent="0.25">
      <c r="A1389" t="s">
        <v>38</v>
      </c>
      <c r="B1389">
        <v>9113</v>
      </c>
      <c r="C1389" t="s">
        <v>2266</v>
      </c>
      <c r="D1389">
        <v>505</v>
      </c>
      <c r="E1389">
        <v>45779</v>
      </c>
      <c r="G1389" t="s">
        <v>2170</v>
      </c>
      <c r="K1389">
        <v>0</v>
      </c>
      <c r="AE1389" t="s">
        <v>233</v>
      </c>
      <c r="AF1389">
        <v>0</v>
      </c>
      <c r="AG1389">
        <v>0</v>
      </c>
      <c r="AH1389">
        <v>0</v>
      </c>
      <c r="AI1389" t="s">
        <v>11634</v>
      </c>
      <c r="AL1389" s="94">
        <v>50.5</v>
      </c>
      <c r="AM1389" t="s">
        <v>11646</v>
      </c>
    </row>
    <row r="1390" spans="1:39" x14ac:dyDescent="0.25">
      <c r="A1390" t="s">
        <v>38</v>
      </c>
      <c r="B1390">
        <v>9114</v>
      </c>
      <c r="C1390" t="s">
        <v>2267</v>
      </c>
      <c r="D1390">
        <v>101</v>
      </c>
      <c r="E1390">
        <v>45779</v>
      </c>
      <c r="G1390" t="s">
        <v>2170</v>
      </c>
      <c r="K1390">
        <v>0</v>
      </c>
      <c r="AE1390" t="s">
        <v>233</v>
      </c>
      <c r="AF1390">
        <v>0</v>
      </c>
      <c r="AG1390">
        <v>0</v>
      </c>
      <c r="AH1390">
        <v>0</v>
      </c>
      <c r="AI1390" t="s">
        <v>11634</v>
      </c>
      <c r="AL1390" s="94">
        <v>10.1</v>
      </c>
      <c r="AM1390" t="s">
        <v>11646</v>
      </c>
    </row>
    <row r="1391" spans="1:39" x14ac:dyDescent="0.25">
      <c r="A1391" t="s">
        <v>38</v>
      </c>
      <c r="B1391">
        <v>9115</v>
      </c>
      <c r="C1391" t="s">
        <v>2268</v>
      </c>
      <c r="D1391">
        <v>101</v>
      </c>
      <c r="E1391">
        <v>45779</v>
      </c>
      <c r="G1391" t="s">
        <v>2170</v>
      </c>
      <c r="K1391">
        <v>0</v>
      </c>
      <c r="AE1391" t="s">
        <v>233</v>
      </c>
      <c r="AF1391">
        <v>0</v>
      </c>
      <c r="AG1391">
        <v>0</v>
      </c>
      <c r="AH1391">
        <v>0</v>
      </c>
      <c r="AI1391" t="s">
        <v>11634</v>
      </c>
      <c r="AL1391" s="94">
        <v>10.1</v>
      </c>
      <c r="AM1391" t="s">
        <v>11646</v>
      </c>
    </row>
    <row r="1392" spans="1:39" x14ac:dyDescent="0.25">
      <c r="A1392" t="s">
        <v>38</v>
      </c>
      <c r="B1392">
        <v>9117</v>
      </c>
      <c r="C1392" t="s">
        <v>2269</v>
      </c>
      <c r="D1392">
        <v>89</v>
      </c>
      <c r="E1392">
        <v>45779</v>
      </c>
      <c r="G1392" t="s">
        <v>2170</v>
      </c>
      <c r="K1392">
        <v>0</v>
      </c>
      <c r="AE1392" t="s">
        <v>233</v>
      </c>
      <c r="AF1392">
        <v>0</v>
      </c>
      <c r="AG1392">
        <v>0</v>
      </c>
      <c r="AH1392">
        <v>0</v>
      </c>
      <c r="AI1392" t="s">
        <v>11634</v>
      </c>
      <c r="AL1392" s="94">
        <v>8.9</v>
      </c>
      <c r="AM1392" t="s">
        <v>11646</v>
      </c>
    </row>
    <row r="1393" spans="1:39" x14ac:dyDescent="0.25">
      <c r="A1393" t="s">
        <v>38</v>
      </c>
      <c r="B1393">
        <v>9119</v>
      </c>
      <c r="C1393" t="s">
        <v>2270</v>
      </c>
      <c r="D1393">
        <v>45</v>
      </c>
      <c r="E1393">
        <v>45779</v>
      </c>
      <c r="G1393" t="s">
        <v>2170</v>
      </c>
      <c r="K1393">
        <v>0</v>
      </c>
      <c r="AE1393" t="s">
        <v>233</v>
      </c>
      <c r="AF1393">
        <v>0</v>
      </c>
      <c r="AG1393">
        <v>0</v>
      </c>
      <c r="AH1393">
        <v>0</v>
      </c>
      <c r="AI1393" t="s">
        <v>11634</v>
      </c>
      <c r="AL1393" s="94">
        <v>4.5</v>
      </c>
      <c r="AM1393" t="s">
        <v>11646</v>
      </c>
    </row>
    <row r="1394" spans="1:39" x14ac:dyDescent="0.25">
      <c r="A1394" t="s">
        <v>38</v>
      </c>
      <c r="B1394">
        <v>9120</v>
      </c>
      <c r="C1394" t="s">
        <v>2271</v>
      </c>
      <c r="D1394">
        <v>41</v>
      </c>
      <c r="E1394">
        <v>45779</v>
      </c>
      <c r="G1394" t="s">
        <v>2170</v>
      </c>
      <c r="K1394">
        <v>0</v>
      </c>
      <c r="AE1394" t="s">
        <v>233</v>
      </c>
      <c r="AF1394">
        <v>0</v>
      </c>
      <c r="AG1394">
        <v>0</v>
      </c>
      <c r="AH1394">
        <v>0</v>
      </c>
      <c r="AI1394" t="s">
        <v>11634</v>
      </c>
      <c r="AL1394" s="94">
        <v>4.0999999999999996</v>
      </c>
      <c r="AM1394" t="s">
        <v>11646</v>
      </c>
    </row>
    <row r="1395" spans="1:39" x14ac:dyDescent="0.25">
      <c r="A1395" t="s">
        <v>38</v>
      </c>
      <c r="B1395">
        <v>9122</v>
      </c>
      <c r="C1395" t="s">
        <v>2272</v>
      </c>
      <c r="D1395">
        <v>85</v>
      </c>
      <c r="E1395">
        <v>45779</v>
      </c>
      <c r="G1395" t="s">
        <v>2170</v>
      </c>
      <c r="K1395">
        <v>0</v>
      </c>
      <c r="AE1395" t="s">
        <v>233</v>
      </c>
      <c r="AF1395">
        <v>0</v>
      </c>
      <c r="AG1395">
        <v>0</v>
      </c>
      <c r="AH1395">
        <v>0</v>
      </c>
      <c r="AI1395" t="s">
        <v>11634</v>
      </c>
      <c r="AL1395" s="94">
        <v>8.5</v>
      </c>
      <c r="AM1395" t="s">
        <v>11646</v>
      </c>
    </row>
    <row r="1396" spans="1:39" x14ac:dyDescent="0.25">
      <c r="A1396" t="s">
        <v>38</v>
      </c>
      <c r="B1396">
        <v>9124</v>
      </c>
      <c r="C1396" t="s">
        <v>2273</v>
      </c>
      <c r="D1396">
        <v>1648</v>
      </c>
      <c r="E1396">
        <v>45779</v>
      </c>
      <c r="G1396" t="s">
        <v>2170</v>
      </c>
      <c r="K1396">
        <v>0</v>
      </c>
      <c r="AE1396" t="s">
        <v>233</v>
      </c>
      <c r="AF1396">
        <v>0</v>
      </c>
      <c r="AG1396">
        <v>0</v>
      </c>
      <c r="AH1396">
        <v>0</v>
      </c>
      <c r="AI1396" t="s">
        <v>11634</v>
      </c>
      <c r="AL1396" s="94">
        <v>164.8</v>
      </c>
      <c r="AM1396" t="s">
        <v>11646</v>
      </c>
    </row>
    <row r="1397" spans="1:39" x14ac:dyDescent="0.25">
      <c r="A1397" t="s">
        <v>38</v>
      </c>
      <c r="B1397">
        <v>9123</v>
      </c>
      <c r="C1397" t="s">
        <v>2274</v>
      </c>
      <c r="D1397">
        <v>42</v>
      </c>
      <c r="E1397">
        <v>45779</v>
      </c>
      <c r="G1397" t="s">
        <v>2170</v>
      </c>
      <c r="K1397">
        <v>0</v>
      </c>
      <c r="AE1397" t="s">
        <v>233</v>
      </c>
      <c r="AF1397">
        <v>0</v>
      </c>
      <c r="AG1397">
        <v>0</v>
      </c>
      <c r="AH1397">
        <v>0</v>
      </c>
      <c r="AI1397" t="s">
        <v>11634</v>
      </c>
      <c r="AL1397" s="94">
        <v>4.2</v>
      </c>
      <c r="AM1397" t="s">
        <v>11646</v>
      </c>
    </row>
    <row r="1398" spans="1:39" x14ac:dyDescent="0.25">
      <c r="A1398" t="s">
        <v>38</v>
      </c>
      <c r="B1398">
        <v>9125</v>
      </c>
      <c r="C1398" t="s">
        <v>2275</v>
      </c>
      <c r="D1398">
        <v>634</v>
      </c>
      <c r="E1398">
        <v>45779</v>
      </c>
      <c r="G1398" t="s">
        <v>2170</v>
      </c>
      <c r="K1398">
        <v>0</v>
      </c>
      <c r="AE1398" t="s">
        <v>233</v>
      </c>
      <c r="AF1398">
        <v>0</v>
      </c>
      <c r="AG1398">
        <v>0</v>
      </c>
      <c r="AH1398">
        <v>0</v>
      </c>
      <c r="AI1398" t="s">
        <v>11634</v>
      </c>
      <c r="AL1398" s="94">
        <v>63.4</v>
      </c>
      <c r="AM1398" t="s">
        <v>11646</v>
      </c>
    </row>
    <row r="1399" spans="1:39" x14ac:dyDescent="0.25">
      <c r="A1399" t="s">
        <v>38</v>
      </c>
      <c r="B1399">
        <v>9127</v>
      </c>
      <c r="C1399" t="s">
        <v>2276</v>
      </c>
      <c r="D1399">
        <v>54</v>
      </c>
      <c r="E1399">
        <v>45779</v>
      </c>
      <c r="G1399" t="s">
        <v>2170</v>
      </c>
      <c r="K1399">
        <v>0</v>
      </c>
      <c r="AE1399" t="s">
        <v>233</v>
      </c>
      <c r="AF1399">
        <v>0</v>
      </c>
      <c r="AG1399">
        <v>0</v>
      </c>
      <c r="AH1399">
        <v>0</v>
      </c>
      <c r="AI1399" t="s">
        <v>11634</v>
      </c>
      <c r="AL1399" s="94">
        <v>5.4</v>
      </c>
      <c r="AM1399" t="s">
        <v>11646</v>
      </c>
    </row>
    <row r="1400" spans="1:39" x14ac:dyDescent="0.25">
      <c r="A1400" t="s">
        <v>38</v>
      </c>
      <c r="B1400">
        <v>9128</v>
      </c>
      <c r="C1400" t="s">
        <v>2277</v>
      </c>
      <c r="D1400">
        <v>96</v>
      </c>
      <c r="E1400">
        <v>45779</v>
      </c>
      <c r="G1400" t="s">
        <v>2170</v>
      </c>
      <c r="K1400">
        <v>0</v>
      </c>
      <c r="AE1400" t="s">
        <v>233</v>
      </c>
      <c r="AF1400">
        <v>0</v>
      </c>
      <c r="AG1400">
        <v>0</v>
      </c>
      <c r="AH1400">
        <v>0</v>
      </c>
      <c r="AI1400" t="s">
        <v>11634</v>
      </c>
      <c r="AL1400" s="94">
        <v>9.6</v>
      </c>
      <c r="AM1400" t="s">
        <v>11646</v>
      </c>
    </row>
    <row r="1401" spans="1:39" x14ac:dyDescent="0.25">
      <c r="A1401" t="s">
        <v>38</v>
      </c>
      <c r="B1401">
        <v>9129</v>
      </c>
      <c r="C1401" t="s">
        <v>2278</v>
      </c>
      <c r="D1401">
        <v>97</v>
      </c>
      <c r="E1401">
        <v>45780</v>
      </c>
      <c r="G1401" t="s">
        <v>2170</v>
      </c>
      <c r="K1401">
        <v>0</v>
      </c>
      <c r="AE1401" t="s">
        <v>233</v>
      </c>
      <c r="AF1401">
        <v>0</v>
      </c>
      <c r="AG1401">
        <v>0</v>
      </c>
      <c r="AH1401">
        <v>0</v>
      </c>
      <c r="AI1401" t="s">
        <v>11634</v>
      </c>
      <c r="AL1401" s="94">
        <v>9.6999999999999993</v>
      </c>
      <c r="AM1401" t="s">
        <v>11646</v>
      </c>
    </row>
    <row r="1402" spans="1:39" x14ac:dyDescent="0.25">
      <c r="A1402" t="s">
        <v>38</v>
      </c>
      <c r="B1402">
        <v>9130</v>
      </c>
      <c r="C1402" t="s">
        <v>2279</v>
      </c>
      <c r="D1402">
        <v>66</v>
      </c>
      <c r="E1402">
        <v>45780</v>
      </c>
      <c r="G1402" t="s">
        <v>2170</v>
      </c>
      <c r="K1402">
        <v>0</v>
      </c>
      <c r="AE1402" t="s">
        <v>233</v>
      </c>
      <c r="AF1402">
        <v>0</v>
      </c>
      <c r="AG1402">
        <v>0</v>
      </c>
      <c r="AH1402">
        <v>0</v>
      </c>
      <c r="AI1402" t="s">
        <v>11634</v>
      </c>
      <c r="AL1402" s="94">
        <v>6.6</v>
      </c>
      <c r="AM1402" t="s">
        <v>11646</v>
      </c>
    </row>
    <row r="1403" spans="1:39" x14ac:dyDescent="0.25">
      <c r="A1403" t="s">
        <v>38</v>
      </c>
      <c r="B1403">
        <v>9131</v>
      </c>
      <c r="C1403" t="s">
        <v>2280</v>
      </c>
      <c r="D1403">
        <v>693</v>
      </c>
      <c r="E1403">
        <v>45780</v>
      </c>
      <c r="F1403">
        <v>45813</v>
      </c>
      <c r="G1403" t="s">
        <v>2170</v>
      </c>
      <c r="H1403" t="s">
        <v>2190</v>
      </c>
      <c r="I1403" t="s">
        <v>24</v>
      </c>
      <c r="J1403">
        <v>11082025</v>
      </c>
      <c r="K1403">
        <v>0</v>
      </c>
      <c r="AE1403" t="s">
        <v>233</v>
      </c>
      <c r="AF1403">
        <v>0</v>
      </c>
      <c r="AG1403">
        <v>0</v>
      </c>
      <c r="AH1403">
        <v>0</v>
      </c>
      <c r="AI1403" t="s">
        <v>11634</v>
      </c>
      <c r="AL1403" s="94">
        <v>69.3</v>
      </c>
      <c r="AM1403" t="s">
        <v>11646</v>
      </c>
    </row>
    <row r="1404" spans="1:39" x14ac:dyDescent="0.25">
      <c r="A1404" t="s">
        <v>38</v>
      </c>
      <c r="B1404">
        <v>9132</v>
      </c>
      <c r="C1404" t="s">
        <v>2281</v>
      </c>
      <c r="D1404">
        <v>160</v>
      </c>
      <c r="E1404">
        <v>45780</v>
      </c>
      <c r="G1404" t="s">
        <v>2170</v>
      </c>
      <c r="K1404">
        <v>0</v>
      </c>
      <c r="AE1404" t="s">
        <v>233</v>
      </c>
      <c r="AF1404">
        <v>0</v>
      </c>
      <c r="AG1404">
        <v>0</v>
      </c>
      <c r="AH1404">
        <v>0</v>
      </c>
      <c r="AI1404" t="s">
        <v>11634</v>
      </c>
      <c r="AL1404" s="94">
        <v>16</v>
      </c>
      <c r="AM1404" t="s">
        <v>11646</v>
      </c>
    </row>
    <row r="1405" spans="1:39" x14ac:dyDescent="0.25">
      <c r="A1405" t="s">
        <v>38</v>
      </c>
      <c r="B1405">
        <v>9133</v>
      </c>
      <c r="C1405" t="s">
        <v>2282</v>
      </c>
      <c r="D1405">
        <v>49</v>
      </c>
      <c r="E1405">
        <v>45780</v>
      </c>
      <c r="G1405" t="s">
        <v>2170</v>
      </c>
      <c r="K1405">
        <v>0</v>
      </c>
      <c r="AE1405" t="s">
        <v>233</v>
      </c>
      <c r="AF1405">
        <v>0</v>
      </c>
      <c r="AG1405">
        <v>0</v>
      </c>
      <c r="AH1405">
        <v>0</v>
      </c>
      <c r="AI1405" t="s">
        <v>11634</v>
      </c>
      <c r="AL1405" s="94">
        <v>4.9000000000000004</v>
      </c>
      <c r="AM1405" t="s">
        <v>11646</v>
      </c>
    </row>
    <row r="1406" spans="1:39" x14ac:dyDescent="0.25">
      <c r="A1406" t="s">
        <v>38</v>
      </c>
      <c r="B1406">
        <v>9134</v>
      </c>
      <c r="C1406" t="s">
        <v>2283</v>
      </c>
      <c r="D1406">
        <v>270</v>
      </c>
      <c r="E1406">
        <v>45780</v>
      </c>
      <c r="G1406" t="s">
        <v>2170</v>
      </c>
      <c r="K1406">
        <v>0</v>
      </c>
      <c r="AE1406" t="s">
        <v>233</v>
      </c>
      <c r="AF1406">
        <v>0</v>
      </c>
      <c r="AG1406">
        <v>0</v>
      </c>
      <c r="AH1406">
        <v>0</v>
      </c>
      <c r="AI1406" t="s">
        <v>11634</v>
      </c>
      <c r="AL1406" s="94">
        <v>27</v>
      </c>
      <c r="AM1406" t="s">
        <v>11646</v>
      </c>
    </row>
    <row r="1407" spans="1:39" x14ac:dyDescent="0.25">
      <c r="A1407" t="s">
        <v>38</v>
      </c>
      <c r="B1407">
        <v>9135</v>
      </c>
      <c r="C1407" t="s">
        <v>2284</v>
      </c>
      <c r="D1407">
        <v>56</v>
      </c>
      <c r="E1407">
        <v>45780</v>
      </c>
      <c r="G1407" t="s">
        <v>2170</v>
      </c>
      <c r="K1407">
        <v>0</v>
      </c>
      <c r="AE1407" t="s">
        <v>233</v>
      </c>
      <c r="AF1407">
        <v>0</v>
      </c>
      <c r="AG1407">
        <v>0</v>
      </c>
      <c r="AH1407">
        <v>0</v>
      </c>
      <c r="AI1407" t="s">
        <v>11634</v>
      </c>
      <c r="AL1407" s="94">
        <v>5.6</v>
      </c>
      <c r="AM1407" t="s">
        <v>11646</v>
      </c>
    </row>
    <row r="1408" spans="1:39" x14ac:dyDescent="0.25">
      <c r="A1408" t="s">
        <v>38</v>
      </c>
      <c r="B1408">
        <v>9136</v>
      </c>
      <c r="C1408" t="s">
        <v>2285</v>
      </c>
      <c r="D1408">
        <v>237</v>
      </c>
      <c r="E1408">
        <v>45780</v>
      </c>
      <c r="G1408" t="s">
        <v>2170</v>
      </c>
      <c r="K1408">
        <v>0</v>
      </c>
      <c r="AE1408" t="s">
        <v>233</v>
      </c>
      <c r="AF1408">
        <v>0</v>
      </c>
      <c r="AG1408">
        <v>0</v>
      </c>
      <c r="AH1408">
        <v>0</v>
      </c>
      <c r="AI1408" t="s">
        <v>11634</v>
      </c>
      <c r="AL1408" s="94">
        <v>23.7</v>
      </c>
      <c r="AM1408" t="s">
        <v>11646</v>
      </c>
    </row>
    <row r="1409" spans="1:39" x14ac:dyDescent="0.25">
      <c r="A1409" t="s">
        <v>38</v>
      </c>
      <c r="B1409">
        <v>9137</v>
      </c>
      <c r="C1409" t="s">
        <v>2286</v>
      </c>
      <c r="D1409">
        <v>273</v>
      </c>
      <c r="E1409">
        <v>45780</v>
      </c>
      <c r="G1409" t="s">
        <v>2170</v>
      </c>
      <c r="K1409">
        <v>0</v>
      </c>
      <c r="AE1409" t="s">
        <v>233</v>
      </c>
      <c r="AF1409">
        <v>0</v>
      </c>
      <c r="AG1409">
        <v>0</v>
      </c>
      <c r="AH1409">
        <v>0</v>
      </c>
      <c r="AI1409" t="s">
        <v>11634</v>
      </c>
      <c r="AL1409" s="94">
        <v>27.3</v>
      </c>
      <c r="AM1409" t="s">
        <v>11646</v>
      </c>
    </row>
    <row r="1410" spans="1:39" x14ac:dyDescent="0.25">
      <c r="A1410" t="s">
        <v>38</v>
      </c>
      <c r="B1410">
        <v>9138</v>
      </c>
      <c r="C1410" t="s">
        <v>2287</v>
      </c>
      <c r="D1410">
        <v>99</v>
      </c>
      <c r="E1410">
        <v>45780</v>
      </c>
      <c r="G1410" t="s">
        <v>2170</v>
      </c>
      <c r="K1410">
        <v>0</v>
      </c>
      <c r="AE1410" t="s">
        <v>233</v>
      </c>
      <c r="AF1410">
        <v>0</v>
      </c>
      <c r="AG1410">
        <v>0</v>
      </c>
      <c r="AH1410">
        <v>0</v>
      </c>
      <c r="AI1410" t="s">
        <v>11634</v>
      </c>
      <c r="AL1410" s="94">
        <v>9.9</v>
      </c>
      <c r="AM1410" t="s">
        <v>11646</v>
      </c>
    </row>
    <row r="1411" spans="1:39" x14ac:dyDescent="0.25">
      <c r="A1411" t="s">
        <v>38</v>
      </c>
      <c r="B1411">
        <v>9139</v>
      </c>
      <c r="C1411" t="s">
        <v>2288</v>
      </c>
      <c r="D1411">
        <v>91</v>
      </c>
      <c r="E1411">
        <v>45780</v>
      </c>
      <c r="G1411" t="s">
        <v>2170</v>
      </c>
      <c r="K1411">
        <v>0</v>
      </c>
      <c r="AE1411" t="s">
        <v>233</v>
      </c>
      <c r="AF1411">
        <v>0</v>
      </c>
      <c r="AG1411">
        <v>0</v>
      </c>
      <c r="AH1411">
        <v>0</v>
      </c>
      <c r="AI1411" t="s">
        <v>11634</v>
      </c>
      <c r="AL1411" s="94">
        <v>9.1</v>
      </c>
      <c r="AM1411" t="s">
        <v>11646</v>
      </c>
    </row>
    <row r="1412" spans="1:39" x14ac:dyDescent="0.25">
      <c r="A1412" t="s">
        <v>38</v>
      </c>
      <c r="B1412">
        <v>9140</v>
      </c>
      <c r="C1412" t="s">
        <v>2289</v>
      </c>
      <c r="D1412">
        <v>136</v>
      </c>
      <c r="E1412">
        <v>45780</v>
      </c>
      <c r="G1412" t="s">
        <v>2170</v>
      </c>
      <c r="K1412">
        <v>0</v>
      </c>
      <c r="AE1412" t="s">
        <v>233</v>
      </c>
      <c r="AF1412">
        <v>0</v>
      </c>
      <c r="AG1412">
        <v>0</v>
      </c>
      <c r="AH1412">
        <v>0</v>
      </c>
      <c r="AI1412" t="s">
        <v>11634</v>
      </c>
      <c r="AL1412" s="94">
        <v>13.6</v>
      </c>
      <c r="AM1412" t="s">
        <v>11646</v>
      </c>
    </row>
    <row r="1413" spans="1:39" x14ac:dyDescent="0.25">
      <c r="A1413" t="s">
        <v>38</v>
      </c>
      <c r="B1413">
        <v>9141</v>
      </c>
      <c r="C1413" t="s">
        <v>2290</v>
      </c>
      <c r="D1413">
        <v>816</v>
      </c>
      <c r="E1413">
        <v>45780</v>
      </c>
      <c r="G1413" t="s">
        <v>2170</v>
      </c>
      <c r="K1413">
        <v>0</v>
      </c>
      <c r="AE1413" t="s">
        <v>233</v>
      </c>
      <c r="AF1413">
        <v>0</v>
      </c>
      <c r="AG1413">
        <v>0</v>
      </c>
      <c r="AH1413">
        <v>0</v>
      </c>
      <c r="AI1413" t="s">
        <v>11634</v>
      </c>
      <c r="AL1413" s="94">
        <v>81.599999999999994</v>
      </c>
      <c r="AM1413" t="s">
        <v>11646</v>
      </c>
    </row>
    <row r="1414" spans="1:39" x14ac:dyDescent="0.25">
      <c r="A1414" t="s">
        <v>38</v>
      </c>
      <c r="B1414">
        <v>9143</v>
      </c>
      <c r="C1414" t="s">
        <v>2291</v>
      </c>
      <c r="D1414">
        <v>27</v>
      </c>
      <c r="E1414">
        <v>45780</v>
      </c>
      <c r="F1414">
        <v>45821</v>
      </c>
      <c r="G1414" t="s">
        <v>2170</v>
      </c>
      <c r="H1414" t="s">
        <v>2190</v>
      </c>
      <c r="I1414" t="s">
        <v>24</v>
      </c>
      <c r="K1414">
        <v>0</v>
      </c>
      <c r="AE1414" t="s">
        <v>233</v>
      </c>
      <c r="AF1414">
        <v>0</v>
      </c>
      <c r="AG1414">
        <v>0</v>
      </c>
      <c r="AH1414">
        <v>0</v>
      </c>
      <c r="AI1414" t="s">
        <v>11634</v>
      </c>
      <c r="AL1414" s="94">
        <v>2.7</v>
      </c>
      <c r="AM1414" t="s">
        <v>11646</v>
      </c>
    </row>
    <row r="1415" spans="1:39" x14ac:dyDescent="0.25">
      <c r="A1415" t="s">
        <v>38</v>
      </c>
      <c r="B1415">
        <v>9144</v>
      </c>
      <c r="C1415" t="s">
        <v>2292</v>
      </c>
      <c r="D1415">
        <v>39</v>
      </c>
      <c r="E1415">
        <v>45780</v>
      </c>
      <c r="G1415" t="s">
        <v>2170</v>
      </c>
      <c r="K1415">
        <v>0</v>
      </c>
      <c r="AE1415" t="s">
        <v>233</v>
      </c>
      <c r="AF1415">
        <v>0</v>
      </c>
      <c r="AG1415">
        <v>0</v>
      </c>
      <c r="AH1415">
        <v>0</v>
      </c>
      <c r="AI1415" t="s">
        <v>11634</v>
      </c>
      <c r="AL1415" s="94">
        <v>3.9</v>
      </c>
      <c r="AM1415" t="s">
        <v>11646</v>
      </c>
    </row>
    <row r="1416" spans="1:39" x14ac:dyDescent="0.25">
      <c r="A1416" t="s">
        <v>38</v>
      </c>
      <c r="B1416">
        <v>9148</v>
      </c>
      <c r="C1416" t="s">
        <v>2293</v>
      </c>
      <c r="D1416">
        <v>112</v>
      </c>
      <c r="E1416">
        <v>45780</v>
      </c>
      <c r="G1416" t="s">
        <v>2170</v>
      </c>
      <c r="K1416">
        <v>0</v>
      </c>
      <c r="AE1416" t="s">
        <v>233</v>
      </c>
      <c r="AF1416">
        <v>0</v>
      </c>
      <c r="AG1416">
        <v>0</v>
      </c>
      <c r="AH1416">
        <v>0</v>
      </c>
      <c r="AI1416" t="s">
        <v>11634</v>
      </c>
      <c r="AL1416" s="94">
        <v>11.2</v>
      </c>
      <c r="AM1416" t="s">
        <v>11646</v>
      </c>
    </row>
    <row r="1417" spans="1:39" x14ac:dyDescent="0.25">
      <c r="A1417" t="s">
        <v>38</v>
      </c>
      <c r="B1417">
        <v>9149</v>
      </c>
      <c r="C1417" t="s">
        <v>2294</v>
      </c>
      <c r="D1417">
        <v>53</v>
      </c>
      <c r="E1417">
        <v>45780</v>
      </c>
      <c r="G1417" t="s">
        <v>2170</v>
      </c>
      <c r="K1417">
        <v>0</v>
      </c>
      <c r="AE1417" t="s">
        <v>233</v>
      </c>
      <c r="AF1417">
        <v>0</v>
      </c>
      <c r="AG1417">
        <v>0</v>
      </c>
      <c r="AH1417">
        <v>0</v>
      </c>
      <c r="AI1417" t="s">
        <v>11634</v>
      </c>
      <c r="AL1417" s="94">
        <v>5.3</v>
      </c>
      <c r="AM1417" t="s">
        <v>11646</v>
      </c>
    </row>
    <row r="1418" spans="1:39" x14ac:dyDescent="0.25">
      <c r="A1418" t="s">
        <v>38</v>
      </c>
      <c r="B1418">
        <v>9151</v>
      </c>
      <c r="C1418" t="s">
        <v>2295</v>
      </c>
      <c r="D1418">
        <v>584</v>
      </c>
      <c r="E1418">
        <v>45780</v>
      </c>
      <c r="G1418" t="s">
        <v>2170</v>
      </c>
      <c r="K1418">
        <v>0</v>
      </c>
      <c r="AE1418" t="s">
        <v>233</v>
      </c>
      <c r="AF1418">
        <v>0</v>
      </c>
      <c r="AG1418">
        <v>0</v>
      </c>
      <c r="AH1418">
        <v>0</v>
      </c>
      <c r="AI1418" t="s">
        <v>11634</v>
      </c>
      <c r="AL1418" s="94">
        <v>58.4</v>
      </c>
      <c r="AM1418" t="s">
        <v>11646</v>
      </c>
    </row>
    <row r="1419" spans="1:39" x14ac:dyDescent="0.25">
      <c r="A1419" t="s">
        <v>38</v>
      </c>
      <c r="B1419">
        <v>9152</v>
      </c>
      <c r="C1419" t="s">
        <v>2296</v>
      </c>
      <c r="D1419">
        <v>380</v>
      </c>
      <c r="E1419">
        <v>45780</v>
      </c>
      <c r="G1419" t="s">
        <v>2170</v>
      </c>
      <c r="K1419">
        <v>0</v>
      </c>
      <c r="AE1419" t="s">
        <v>233</v>
      </c>
      <c r="AF1419">
        <v>0</v>
      </c>
      <c r="AG1419">
        <v>0</v>
      </c>
      <c r="AH1419">
        <v>0</v>
      </c>
      <c r="AI1419" t="s">
        <v>11634</v>
      </c>
      <c r="AL1419" s="94">
        <v>38</v>
      </c>
      <c r="AM1419" t="s">
        <v>11646</v>
      </c>
    </row>
    <row r="1420" spans="1:39" x14ac:dyDescent="0.25">
      <c r="A1420" t="s">
        <v>38</v>
      </c>
      <c r="B1420">
        <v>9154</v>
      </c>
      <c r="C1420" t="s">
        <v>2297</v>
      </c>
      <c r="D1420">
        <v>149</v>
      </c>
      <c r="E1420">
        <v>45780</v>
      </c>
      <c r="G1420" t="s">
        <v>2170</v>
      </c>
      <c r="K1420">
        <v>0</v>
      </c>
      <c r="AE1420" t="s">
        <v>233</v>
      </c>
      <c r="AF1420">
        <v>0</v>
      </c>
      <c r="AG1420">
        <v>0</v>
      </c>
      <c r="AH1420">
        <v>0</v>
      </c>
      <c r="AI1420" t="s">
        <v>11634</v>
      </c>
      <c r="AL1420" s="94">
        <v>14.9</v>
      </c>
      <c r="AM1420" t="s">
        <v>11646</v>
      </c>
    </row>
    <row r="1421" spans="1:39" x14ac:dyDescent="0.25">
      <c r="A1421" t="s">
        <v>38</v>
      </c>
      <c r="B1421">
        <v>9155</v>
      </c>
      <c r="C1421" t="s">
        <v>2298</v>
      </c>
      <c r="D1421">
        <v>34</v>
      </c>
      <c r="E1421">
        <v>45780</v>
      </c>
      <c r="G1421" t="s">
        <v>2170</v>
      </c>
      <c r="K1421">
        <v>0</v>
      </c>
      <c r="AE1421" t="s">
        <v>233</v>
      </c>
      <c r="AF1421">
        <v>0</v>
      </c>
      <c r="AG1421">
        <v>0</v>
      </c>
      <c r="AH1421">
        <v>0</v>
      </c>
      <c r="AI1421" t="s">
        <v>11634</v>
      </c>
      <c r="AL1421" s="94">
        <v>3.4</v>
      </c>
      <c r="AM1421" t="s">
        <v>11646</v>
      </c>
    </row>
    <row r="1422" spans="1:39" x14ac:dyDescent="0.25">
      <c r="A1422" t="s">
        <v>38</v>
      </c>
      <c r="B1422">
        <v>9159</v>
      </c>
      <c r="C1422" t="s">
        <v>2299</v>
      </c>
      <c r="D1422">
        <v>71</v>
      </c>
      <c r="E1422">
        <v>45780</v>
      </c>
      <c r="G1422" t="s">
        <v>2170</v>
      </c>
      <c r="K1422">
        <v>0</v>
      </c>
      <c r="AE1422" t="s">
        <v>233</v>
      </c>
      <c r="AF1422">
        <v>0</v>
      </c>
      <c r="AG1422">
        <v>0</v>
      </c>
      <c r="AH1422">
        <v>0</v>
      </c>
      <c r="AI1422" t="s">
        <v>11634</v>
      </c>
      <c r="AL1422" s="94">
        <v>7.1</v>
      </c>
      <c r="AM1422" t="s">
        <v>11646</v>
      </c>
    </row>
    <row r="1423" spans="1:39" x14ac:dyDescent="0.25">
      <c r="A1423" t="s">
        <v>38</v>
      </c>
      <c r="B1423">
        <v>9160</v>
      </c>
      <c r="C1423" t="s">
        <v>2300</v>
      </c>
      <c r="D1423">
        <v>99</v>
      </c>
      <c r="E1423">
        <v>45780</v>
      </c>
      <c r="F1423">
        <v>45816</v>
      </c>
      <c r="G1423" t="s">
        <v>2170</v>
      </c>
      <c r="H1423" t="s">
        <v>2190</v>
      </c>
      <c r="I1423" t="s">
        <v>24</v>
      </c>
      <c r="K1423">
        <v>0</v>
      </c>
      <c r="AE1423" t="s">
        <v>233</v>
      </c>
      <c r="AF1423">
        <v>0</v>
      </c>
      <c r="AG1423">
        <v>0</v>
      </c>
      <c r="AH1423">
        <v>0</v>
      </c>
      <c r="AI1423" t="s">
        <v>11634</v>
      </c>
      <c r="AL1423" s="94">
        <v>9.9</v>
      </c>
      <c r="AM1423" t="s">
        <v>11646</v>
      </c>
    </row>
    <row r="1424" spans="1:39" x14ac:dyDescent="0.25">
      <c r="A1424" t="s">
        <v>38</v>
      </c>
      <c r="B1424">
        <v>9162</v>
      </c>
      <c r="C1424" t="s">
        <v>2301</v>
      </c>
      <c r="D1424">
        <v>174</v>
      </c>
      <c r="E1424">
        <v>45780</v>
      </c>
      <c r="G1424" t="s">
        <v>2170</v>
      </c>
      <c r="K1424">
        <v>0</v>
      </c>
      <c r="AE1424" t="s">
        <v>233</v>
      </c>
      <c r="AF1424">
        <v>0</v>
      </c>
      <c r="AG1424">
        <v>0</v>
      </c>
      <c r="AH1424">
        <v>0</v>
      </c>
      <c r="AI1424" t="s">
        <v>11634</v>
      </c>
      <c r="AL1424" s="94">
        <v>17.399999999999999</v>
      </c>
      <c r="AM1424" t="s">
        <v>11646</v>
      </c>
    </row>
    <row r="1425" spans="1:39" x14ac:dyDescent="0.25">
      <c r="A1425" t="s">
        <v>38</v>
      </c>
      <c r="B1425">
        <v>9164</v>
      </c>
      <c r="C1425" t="s">
        <v>2302</v>
      </c>
      <c r="D1425">
        <v>164</v>
      </c>
      <c r="E1425">
        <v>45780</v>
      </c>
      <c r="F1425">
        <v>45813</v>
      </c>
      <c r="G1425" t="s">
        <v>2170</v>
      </c>
      <c r="H1425" t="s">
        <v>2190</v>
      </c>
      <c r="I1425" t="s">
        <v>24</v>
      </c>
      <c r="K1425">
        <v>0</v>
      </c>
      <c r="AE1425" t="s">
        <v>233</v>
      </c>
      <c r="AF1425">
        <v>0</v>
      </c>
      <c r="AG1425">
        <v>0</v>
      </c>
      <c r="AH1425">
        <v>0</v>
      </c>
      <c r="AI1425" t="s">
        <v>11634</v>
      </c>
      <c r="AL1425" s="94">
        <v>16.399999999999999</v>
      </c>
      <c r="AM1425" t="s">
        <v>11646</v>
      </c>
    </row>
    <row r="1426" spans="1:39" x14ac:dyDescent="0.25">
      <c r="A1426" t="s">
        <v>38</v>
      </c>
      <c r="B1426">
        <v>9163</v>
      </c>
      <c r="C1426" t="s">
        <v>2303</v>
      </c>
      <c r="D1426">
        <v>610</v>
      </c>
      <c r="E1426">
        <v>45780</v>
      </c>
      <c r="G1426" t="s">
        <v>2170</v>
      </c>
      <c r="K1426">
        <v>0</v>
      </c>
      <c r="AE1426" t="s">
        <v>233</v>
      </c>
      <c r="AF1426">
        <v>0</v>
      </c>
      <c r="AG1426">
        <v>0</v>
      </c>
      <c r="AH1426">
        <v>0</v>
      </c>
      <c r="AI1426" t="s">
        <v>11634</v>
      </c>
      <c r="AL1426" s="94">
        <v>61</v>
      </c>
      <c r="AM1426" t="s">
        <v>11646</v>
      </c>
    </row>
    <row r="1427" spans="1:39" x14ac:dyDescent="0.25">
      <c r="A1427" t="s">
        <v>38</v>
      </c>
      <c r="B1427">
        <v>9166</v>
      </c>
      <c r="C1427" t="s">
        <v>2304</v>
      </c>
      <c r="D1427">
        <v>99</v>
      </c>
      <c r="E1427">
        <v>45780</v>
      </c>
      <c r="G1427" t="s">
        <v>2170</v>
      </c>
      <c r="K1427">
        <v>0</v>
      </c>
      <c r="AE1427" t="s">
        <v>233</v>
      </c>
      <c r="AF1427">
        <v>0</v>
      </c>
      <c r="AG1427">
        <v>0</v>
      </c>
      <c r="AH1427">
        <v>0</v>
      </c>
      <c r="AI1427" t="s">
        <v>11634</v>
      </c>
      <c r="AL1427" s="94">
        <v>9.9</v>
      </c>
      <c r="AM1427" t="s">
        <v>11646</v>
      </c>
    </row>
    <row r="1428" spans="1:39" x14ac:dyDescent="0.25">
      <c r="A1428" t="s">
        <v>38</v>
      </c>
      <c r="B1428">
        <v>9167</v>
      </c>
      <c r="C1428" t="s">
        <v>2305</v>
      </c>
      <c r="D1428">
        <v>46</v>
      </c>
      <c r="E1428">
        <v>45780</v>
      </c>
      <c r="G1428" t="s">
        <v>2170</v>
      </c>
      <c r="K1428">
        <v>0</v>
      </c>
      <c r="AE1428" t="s">
        <v>233</v>
      </c>
      <c r="AF1428">
        <v>0</v>
      </c>
      <c r="AG1428">
        <v>0</v>
      </c>
      <c r="AH1428">
        <v>0</v>
      </c>
      <c r="AI1428" t="s">
        <v>11634</v>
      </c>
      <c r="AL1428" s="94">
        <v>4.5999999999999996</v>
      </c>
      <c r="AM1428" t="s">
        <v>11646</v>
      </c>
    </row>
    <row r="1429" spans="1:39" x14ac:dyDescent="0.25">
      <c r="A1429" t="s">
        <v>38</v>
      </c>
      <c r="B1429">
        <v>9168</v>
      </c>
      <c r="C1429" t="s">
        <v>2306</v>
      </c>
      <c r="D1429">
        <v>303</v>
      </c>
      <c r="E1429">
        <v>45780</v>
      </c>
      <c r="G1429" t="s">
        <v>2170</v>
      </c>
      <c r="K1429">
        <v>0</v>
      </c>
      <c r="AE1429" t="s">
        <v>233</v>
      </c>
      <c r="AF1429">
        <v>0</v>
      </c>
      <c r="AG1429">
        <v>0</v>
      </c>
      <c r="AH1429">
        <v>0</v>
      </c>
      <c r="AI1429" t="s">
        <v>11634</v>
      </c>
      <c r="AL1429" s="94">
        <v>30.3</v>
      </c>
      <c r="AM1429" t="s">
        <v>11646</v>
      </c>
    </row>
    <row r="1430" spans="1:39" x14ac:dyDescent="0.25">
      <c r="A1430" t="s">
        <v>38</v>
      </c>
      <c r="B1430">
        <v>9169</v>
      </c>
      <c r="C1430" t="s">
        <v>2307</v>
      </c>
      <c r="D1430">
        <v>107</v>
      </c>
      <c r="E1430">
        <v>45780</v>
      </c>
      <c r="G1430" t="s">
        <v>2170</v>
      </c>
      <c r="K1430">
        <v>0</v>
      </c>
      <c r="AE1430" t="s">
        <v>233</v>
      </c>
      <c r="AF1430">
        <v>0</v>
      </c>
      <c r="AG1430">
        <v>0</v>
      </c>
      <c r="AH1430">
        <v>0</v>
      </c>
      <c r="AI1430" t="s">
        <v>11634</v>
      </c>
      <c r="AL1430" s="94">
        <v>10.7</v>
      </c>
      <c r="AM1430" t="s">
        <v>11646</v>
      </c>
    </row>
    <row r="1431" spans="1:39" x14ac:dyDescent="0.25">
      <c r="A1431" t="s">
        <v>38</v>
      </c>
      <c r="B1431">
        <v>9170</v>
      </c>
      <c r="C1431" t="s">
        <v>2308</v>
      </c>
      <c r="D1431">
        <v>212</v>
      </c>
      <c r="E1431">
        <v>45780</v>
      </c>
      <c r="G1431" t="s">
        <v>2170</v>
      </c>
      <c r="K1431">
        <v>0</v>
      </c>
      <c r="AE1431" t="s">
        <v>233</v>
      </c>
      <c r="AF1431">
        <v>0</v>
      </c>
      <c r="AG1431">
        <v>0</v>
      </c>
      <c r="AH1431">
        <v>0</v>
      </c>
      <c r="AI1431" t="s">
        <v>11634</v>
      </c>
      <c r="AL1431" s="94">
        <v>21.2</v>
      </c>
      <c r="AM1431" t="s">
        <v>11646</v>
      </c>
    </row>
    <row r="1432" spans="1:39" x14ac:dyDescent="0.25">
      <c r="A1432" t="s">
        <v>38</v>
      </c>
      <c r="B1432">
        <v>9172</v>
      </c>
      <c r="C1432" t="s">
        <v>2309</v>
      </c>
      <c r="D1432">
        <v>153</v>
      </c>
      <c r="E1432">
        <v>45780</v>
      </c>
      <c r="G1432" t="s">
        <v>2170</v>
      </c>
      <c r="K1432">
        <v>0</v>
      </c>
      <c r="AE1432" t="s">
        <v>233</v>
      </c>
      <c r="AF1432">
        <v>0</v>
      </c>
      <c r="AG1432">
        <v>0</v>
      </c>
      <c r="AH1432">
        <v>0</v>
      </c>
      <c r="AI1432" t="s">
        <v>11634</v>
      </c>
      <c r="AL1432" s="94">
        <v>15.3</v>
      </c>
      <c r="AM1432" t="s">
        <v>11646</v>
      </c>
    </row>
    <row r="1433" spans="1:39" x14ac:dyDescent="0.25">
      <c r="A1433" t="s">
        <v>38</v>
      </c>
      <c r="B1433">
        <v>9173</v>
      </c>
      <c r="C1433" t="s">
        <v>2310</v>
      </c>
      <c r="D1433">
        <v>128</v>
      </c>
      <c r="E1433">
        <v>45780</v>
      </c>
      <c r="G1433" t="s">
        <v>2170</v>
      </c>
      <c r="K1433">
        <v>0</v>
      </c>
      <c r="AE1433" t="s">
        <v>233</v>
      </c>
      <c r="AF1433">
        <v>0</v>
      </c>
      <c r="AG1433">
        <v>0</v>
      </c>
      <c r="AH1433">
        <v>0</v>
      </c>
      <c r="AI1433" t="s">
        <v>11634</v>
      </c>
      <c r="AL1433" s="94">
        <v>12.8</v>
      </c>
      <c r="AM1433" t="s">
        <v>11646</v>
      </c>
    </row>
    <row r="1434" spans="1:39" x14ac:dyDescent="0.25">
      <c r="A1434" t="s">
        <v>38</v>
      </c>
      <c r="B1434">
        <v>9174</v>
      </c>
      <c r="C1434" t="s">
        <v>2311</v>
      </c>
      <c r="D1434">
        <v>881</v>
      </c>
      <c r="E1434">
        <v>45780</v>
      </c>
      <c r="G1434" t="s">
        <v>2170</v>
      </c>
      <c r="K1434">
        <v>0</v>
      </c>
      <c r="AE1434" t="s">
        <v>233</v>
      </c>
      <c r="AF1434">
        <v>0</v>
      </c>
      <c r="AG1434">
        <v>0</v>
      </c>
      <c r="AH1434">
        <v>0</v>
      </c>
      <c r="AI1434" t="s">
        <v>11634</v>
      </c>
      <c r="AL1434" s="94">
        <v>88.1</v>
      </c>
      <c r="AM1434" t="s">
        <v>11646</v>
      </c>
    </row>
    <row r="1435" spans="1:39" x14ac:dyDescent="0.25">
      <c r="A1435" t="s">
        <v>38</v>
      </c>
      <c r="B1435">
        <v>9175</v>
      </c>
      <c r="C1435" t="s">
        <v>2312</v>
      </c>
      <c r="D1435">
        <v>116</v>
      </c>
      <c r="E1435">
        <v>45780</v>
      </c>
      <c r="G1435" t="s">
        <v>2170</v>
      </c>
      <c r="K1435">
        <v>0</v>
      </c>
      <c r="AE1435" t="s">
        <v>233</v>
      </c>
      <c r="AF1435">
        <v>0</v>
      </c>
      <c r="AG1435">
        <v>0</v>
      </c>
      <c r="AH1435">
        <v>0</v>
      </c>
      <c r="AI1435" t="s">
        <v>11634</v>
      </c>
      <c r="AL1435" s="94">
        <v>11.6</v>
      </c>
      <c r="AM1435" t="s">
        <v>11646</v>
      </c>
    </row>
    <row r="1436" spans="1:39" x14ac:dyDescent="0.25">
      <c r="A1436" t="s">
        <v>38</v>
      </c>
      <c r="B1436">
        <v>9176</v>
      </c>
      <c r="C1436" t="s">
        <v>2313</v>
      </c>
      <c r="D1436">
        <v>53</v>
      </c>
      <c r="E1436">
        <v>45780</v>
      </c>
      <c r="G1436" t="s">
        <v>2170</v>
      </c>
      <c r="K1436">
        <v>0</v>
      </c>
      <c r="AE1436" t="s">
        <v>233</v>
      </c>
      <c r="AF1436">
        <v>0</v>
      </c>
      <c r="AG1436">
        <v>0</v>
      </c>
      <c r="AH1436">
        <v>0</v>
      </c>
      <c r="AI1436" t="s">
        <v>11634</v>
      </c>
      <c r="AL1436" s="94">
        <v>5.3</v>
      </c>
      <c r="AM1436" t="s">
        <v>11646</v>
      </c>
    </row>
    <row r="1437" spans="1:39" x14ac:dyDescent="0.25">
      <c r="A1437" t="s">
        <v>38</v>
      </c>
      <c r="B1437">
        <v>9177</v>
      </c>
      <c r="C1437" t="s">
        <v>2314</v>
      </c>
      <c r="D1437">
        <v>1445</v>
      </c>
      <c r="E1437">
        <v>45780</v>
      </c>
      <c r="G1437" t="s">
        <v>2170</v>
      </c>
      <c r="K1437">
        <v>0</v>
      </c>
      <c r="AE1437" t="s">
        <v>233</v>
      </c>
      <c r="AF1437">
        <v>0</v>
      </c>
      <c r="AG1437">
        <v>0</v>
      </c>
      <c r="AH1437">
        <v>0</v>
      </c>
      <c r="AI1437" t="s">
        <v>11634</v>
      </c>
      <c r="AL1437" s="94">
        <v>144.5</v>
      </c>
      <c r="AM1437" t="s">
        <v>11646</v>
      </c>
    </row>
    <row r="1438" spans="1:39" x14ac:dyDescent="0.25">
      <c r="A1438" t="s">
        <v>38</v>
      </c>
      <c r="B1438">
        <v>9178</v>
      </c>
      <c r="C1438" t="s">
        <v>2315</v>
      </c>
      <c r="D1438">
        <v>29</v>
      </c>
      <c r="E1438">
        <v>45780</v>
      </c>
      <c r="G1438" t="s">
        <v>2170</v>
      </c>
      <c r="K1438">
        <v>0</v>
      </c>
      <c r="AE1438" t="s">
        <v>233</v>
      </c>
      <c r="AF1438">
        <v>0</v>
      </c>
      <c r="AG1438">
        <v>0</v>
      </c>
      <c r="AH1438">
        <v>0</v>
      </c>
      <c r="AI1438" t="s">
        <v>11634</v>
      </c>
      <c r="AL1438" s="94">
        <v>2.9</v>
      </c>
      <c r="AM1438" t="s">
        <v>11646</v>
      </c>
    </row>
    <row r="1439" spans="1:39" x14ac:dyDescent="0.25">
      <c r="A1439" t="s">
        <v>38</v>
      </c>
      <c r="B1439">
        <v>9179</v>
      </c>
      <c r="C1439" t="s">
        <v>2316</v>
      </c>
      <c r="D1439">
        <v>45</v>
      </c>
      <c r="E1439">
        <v>45780</v>
      </c>
      <c r="G1439" t="s">
        <v>2170</v>
      </c>
      <c r="K1439">
        <v>0</v>
      </c>
      <c r="AE1439" t="s">
        <v>233</v>
      </c>
      <c r="AF1439">
        <v>0</v>
      </c>
      <c r="AG1439">
        <v>0</v>
      </c>
      <c r="AH1439">
        <v>0</v>
      </c>
      <c r="AI1439" t="s">
        <v>11634</v>
      </c>
      <c r="AL1439" s="94">
        <v>4.5</v>
      </c>
      <c r="AM1439" t="s">
        <v>11646</v>
      </c>
    </row>
    <row r="1440" spans="1:39" x14ac:dyDescent="0.25">
      <c r="A1440" t="s">
        <v>38</v>
      </c>
      <c r="B1440">
        <v>9180</v>
      </c>
      <c r="C1440" t="s">
        <v>2317</v>
      </c>
      <c r="D1440">
        <v>141</v>
      </c>
      <c r="E1440">
        <v>45780</v>
      </c>
      <c r="G1440" t="s">
        <v>2170</v>
      </c>
      <c r="K1440">
        <v>0</v>
      </c>
      <c r="AE1440" t="s">
        <v>233</v>
      </c>
      <c r="AF1440">
        <v>0</v>
      </c>
      <c r="AG1440">
        <v>0</v>
      </c>
      <c r="AH1440">
        <v>0</v>
      </c>
      <c r="AI1440" t="s">
        <v>11634</v>
      </c>
      <c r="AL1440" s="94">
        <v>14.1</v>
      </c>
      <c r="AM1440" t="s">
        <v>11646</v>
      </c>
    </row>
    <row r="1441" spans="1:39" x14ac:dyDescent="0.25">
      <c r="A1441" t="s">
        <v>38</v>
      </c>
      <c r="B1441">
        <v>9181</v>
      </c>
      <c r="C1441" t="s">
        <v>2318</v>
      </c>
      <c r="D1441">
        <v>284</v>
      </c>
      <c r="E1441">
        <v>45780</v>
      </c>
      <c r="G1441" t="s">
        <v>2170</v>
      </c>
      <c r="K1441">
        <v>0</v>
      </c>
      <c r="AE1441" t="s">
        <v>233</v>
      </c>
      <c r="AF1441">
        <v>0</v>
      </c>
      <c r="AG1441">
        <v>0</v>
      </c>
      <c r="AH1441">
        <v>0</v>
      </c>
      <c r="AI1441" t="s">
        <v>11634</v>
      </c>
      <c r="AL1441" s="94">
        <v>28.4</v>
      </c>
      <c r="AM1441" t="s">
        <v>11646</v>
      </c>
    </row>
    <row r="1442" spans="1:39" x14ac:dyDescent="0.25">
      <c r="A1442" t="s">
        <v>38</v>
      </c>
      <c r="B1442">
        <v>9182</v>
      </c>
      <c r="C1442" t="s">
        <v>2319</v>
      </c>
      <c r="D1442">
        <v>71</v>
      </c>
      <c r="E1442">
        <v>45780</v>
      </c>
      <c r="G1442" t="s">
        <v>2170</v>
      </c>
      <c r="K1442">
        <v>0</v>
      </c>
      <c r="AE1442" t="s">
        <v>233</v>
      </c>
      <c r="AF1442">
        <v>0</v>
      </c>
      <c r="AG1442">
        <v>0</v>
      </c>
      <c r="AH1442">
        <v>0</v>
      </c>
      <c r="AI1442" t="s">
        <v>11634</v>
      </c>
      <c r="AL1442" s="94">
        <v>7.1</v>
      </c>
      <c r="AM1442" t="s">
        <v>11646</v>
      </c>
    </row>
    <row r="1443" spans="1:39" x14ac:dyDescent="0.25">
      <c r="A1443" t="s">
        <v>38</v>
      </c>
      <c r="B1443">
        <v>9183</v>
      </c>
      <c r="C1443" t="s">
        <v>2320</v>
      </c>
      <c r="D1443">
        <v>47</v>
      </c>
      <c r="E1443">
        <v>45780</v>
      </c>
      <c r="G1443" t="s">
        <v>2170</v>
      </c>
      <c r="K1443">
        <v>0</v>
      </c>
      <c r="AE1443" t="s">
        <v>233</v>
      </c>
      <c r="AF1443">
        <v>0</v>
      </c>
      <c r="AG1443">
        <v>0</v>
      </c>
      <c r="AH1443">
        <v>0</v>
      </c>
      <c r="AI1443" t="s">
        <v>11634</v>
      </c>
      <c r="AL1443" s="94">
        <v>4.7</v>
      </c>
      <c r="AM1443" t="s">
        <v>11646</v>
      </c>
    </row>
    <row r="1444" spans="1:39" x14ac:dyDescent="0.25">
      <c r="A1444" t="s">
        <v>38</v>
      </c>
      <c r="B1444">
        <v>9184</v>
      </c>
      <c r="C1444" t="s">
        <v>2321</v>
      </c>
      <c r="D1444">
        <v>10</v>
      </c>
      <c r="E1444">
        <v>45780</v>
      </c>
      <c r="G1444" t="s">
        <v>2170</v>
      </c>
      <c r="K1444">
        <v>0</v>
      </c>
      <c r="AE1444" t="s">
        <v>233</v>
      </c>
      <c r="AF1444">
        <v>0</v>
      </c>
      <c r="AG1444">
        <v>0</v>
      </c>
      <c r="AH1444">
        <v>0</v>
      </c>
      <c r="AI1444" t="s">
        <v>11634</v>
      </c>
      <c r="AL1444" s="94">
        <v>1</v>
      </c>
      <c r="AM1444" t="s">
        <v>11646</v>
      </c>
    </row>
    <row r="1445" spans="1:39" x14ac:dyDescent="0.25">
      <c r="A1445" t="s">
        <v>38</v>
      </c>
      <c r="B1445">
        <v>9189</v>
      </c>
      <c r="C1445" t="s">
        <v>2322</v>
      </c>
      <c r="D1445">
        <v>122</v>
      </c>
      <c r="E1445">
        <v>45780</v>
      </c>
      <c r="G1445" t="s">
        <v>2170</v>
      </c>
      <c r="K1445">
        <v>0</v>
      </c>
      <c r="AE1445" t="s">
        <v>233</v>
      </c>
      <c r="AF1445">
        <v>0</v>
      </c>
      <c r="AG1445">
        <v>0</v>
      </c>
      <c r="AH1445">
        <v>0</v>
      </c>
      <c r="AI1445" t="s">
        <v>11634</v>
      </c>
      <c r="AL1445" s="94">
        <v>12.2</v>
      </c>
      <c r="AM1445" t="s">
        <v>11646</v>
      </c>
    </row>
    <row r="1446" spans="1:39" x14ac:dyDescent="0.25">
      <c r="A1446" t="s">
        <v>38</v>
      </c>
      <c r="B1446">
        <v>9190</v>
      </c>
      <c r="C1446" t="s">
        <v>2323</v>
      </c>
      <c r="D1446">
        <v>78</v>
      </c>
      <c r="E1446">
        <v>45780</v>
      </c>
      <c r="G1446" t="s">
        <v>2170</v>
      </c>
      <c r="K1446">
        <v>0</v>
      </c>
      <c r="AE1446" t="s">
        <v>233</v>
      </c>
      <c r="AF1446">
        <v>0</v>
      </c>
      <c r="AG1446">
        <v>0</v>
      </c>
      <c r="AH1446">
        <v>0</v>
      </c>
      <c r="AI1446" t="s">
        <v>11634</v>
      </c>
      <c r="AL1446" s="94">
        <v>7.8</v>
      </c>
      <c r="AM1446" t="s">
        <v>11646</v>
      </c>
    </row>
    <row r="1447" spans="1:39" x14ac:dyDescent="0.25">
      <c r="A1447" t="s">
        <v>38</v>
      </c>
      <c r="B1447">
        <v>9191</v>
      </c>
      <c r="C1447" t="s">
        <v>2324</v>
      </c>
      <c r="D1447">
        <v>41</v>
      </c>
      <c r="E1447">
        <v>45780</v>
      </c>
      <c r="G1447" t="s">
        <v>2170</v>
      </c>
      <c r="K1447">
        <v>0</v>
      </c>
      <c r="AE1447" t="s">
        <v>233</v>
      </c>
      <c r="AF1447">
        <v>0</v>
      </c>
      <c r="AG1447">
        <v>0</v>
      </c>
      <c r="AH1447">
        <v>0</v>
      </c>
      <c r="AI1447" t="s">
        <v>11634</v>
      </c>
      <c r="AL1447" s="94">
        <v>4.0999999999999996</v>
      </c>
      <c r="AM1447" t="s">
        <v>11646</v>
      </c>
    </row>
    <row r="1448" spans="1:39" x14ac:dyDescent="0.25">
      <c r="A1448" t="s">
        <v>38</v>
      </c>
      <c r="B1448">
        <v>9192</v>
      </c>
      <c r="C1448" t="s">
        <v>2325</v>
      </c>
      <c r="D1448">
        <v>66</v>
      </c>
      <c r="E1448">
        <v>45780</v>
      </c>
      <c r="G1448" t="s">
        <v>2170</v>
      </c>
      <c r="K1448">
        <v>0</v>
      </c>
      <c r="AE1448" t="s">
        <v>233</v>
      </c>
      <c r="AF1448">
        <v>0</v>
      </c>
      <c r="AG1448">
        <v>0</v>
      </c>
      <c r="AH1448">
        <v>0</v>
      </c>
      <c r="AI1448" t="s">
        <v>11634</v>
      </c>
      <c r="AL1448" s="94">
        <v>6.6</v>
      </c>
      <c r="AM1448" t="s">
        <v>11646</v>
      </c>
    </row>
    <row r="1449" spans="1:39" x14ac:dyDescent="0.25">
      <c r="A1449" t="s">
        <v>38</v>
      </c>
      <c r="B1449">
        <v>9194</v>
      </c>
      <c r="C1449" t="s">
        <v>2326</v>
      </c>
      <c r="D1449">
        <v>2556</v>
      </c>
      <c r="E1449">
        <v>45780</v>
      </c>
      <c r="G1449" t="s">
        <v>2170</v>
      </c>
      <c r="K1449">
        <v>0</v>
      </c>
      <c r="AE1449" t="s">
        <v>233</v>
      </c>
      <c r="AF1449">
        <v>0</v>
      </c>
      <c r="AG1449">
        <v>0</v>
      </c>
      <c r="AH1449">
        <v>0</v>
      </c>
      <c r="AI1449" t="s">
        <v>11634</v>
      </c>
      <c r="AL1449" s="94">
        <v>255.6</v>
      </c>
      <c r="AM1449" t="s">
        <v>11646</v>
      </c>
    </row>
    <row r="1450" spans="1:39" x14ac:dyDescent="0.25">
      <c r="A1450" t="s">
        <v>38</v>
      </c>
      <c r="B1450">
        <v>9195</v>
      </c>
      <c r="C1450" t="s">
        <v>2327</v>
      </c>
      <c r="D1450">
        <v>49</v>
      </c>
      <c r="E1450">
        <v>45780</v>
      </c>
      <c r="G1450" t="s">
        <v>2170</v>
      </c>
      <c r="K1450">
        <v>0</v>
      </c>
      <c r="AE1450" t="s">
        <v>233</v>
      </c>
      <c r="AF1450">
        <v>0</v>
      </c>
      <c r="AG1450">
        <v>0</v>
      </c>
      <c r="AH1450">
        <v>0</v>
      </c>
      <c r="AI1450" t="s">
        <v>11634</v>
      </c>
      <c r="AL1450" s="94">
        <v>4.9000000000000004</v>
      </c>
      <c r="AM1450" t="s">
        <v>11646</v>
      </c>
    </row>
    <row r="1451" spans="1:39" x14ac:dyDescent="0.25">
      <c r="A1451" t="s">
        <v>38</v>
      </c>
      <c r="B1451">
        <v>9196</v>
      </c>
      <c r="C1451" t="s">
        <v>2328</v>
      </c>
      <c r="D1451">
        <v>143</v>
      </c>
      <c r="E1451">
        <v>45781</v>
      </c>
      <c r="G1451" t="s">
        <v>2170</v>
      </c>
      <c r="K1451">
        <v>0</v>
      </c>
      <c r="AE1451" t="s">
        <v>233</v>
      </c>
      <c r="AF1451">
        <v>0</v>
      </c>
      <c r="AG1451">
        <v>0</v>
      </c>
      <c r="AH1451">
        <v>0</v>
      </c>
      <c r="AI1451" t="s">
        <v>11634</v>
      </c>
      <c r="AL1451" s="94">
        <v>14.3</v>
      </c>
      <c r="AM1451" t="s">
        <v>11646</v>
      </c>
    </row>
    <row r="1452" spans="1:39" x14ac:dyDescent="0.25">
      <c r="A1452" t="s">
        <v>38</v>
      </c>
      <c r="B1452">
        <v>9197</v>
      </c>
      <c r="C1452" t="s">
        <v>2329</v>
      </c>
      <c r="D1452">
        <v>176</v>
      </c>
      <c r="E1452">
        <v>45781</v>
      </c>
      <c r="G1452" t="s">
        <v>2170</v>
      </c>
      <c r="K1452">
        <v>0</v>
      </c>
      <c r="AE1452" t="s">
        <v>233</v>
      </c>
      <c r="AF1452">
        <v>0</v>
      </c>
      <c r="AG1452">
        <v>0</v>
      </c>
      <c r="AH1452">
        <v>0</v>
      </c>
      <c r="AI1452" t="s">
        <v>11634</v>
      </c>
      <c r="AL1452" s="94">
        <v>17.600000000000001</v>
      </c>
      <c r="AM1452" t="s">
        <v>11646</v>
      </c>
    </row>
    <row r="1453" spans="1:39" x14ac:dyDescent="0.25">
      <c r="A1453" t="s">
        <v>38</v>
      </c>
      <c r="B1453">
        <v>9198</v>
      </c>
      <c r="C1453" t="s">
        <v>2330</v>
      </c>
      <c r="D1453">
        <v>105</v>
      </c>
      <c r="E1453">
        <v>45781</v>
      </c>
      <c r="G1453" t="s">
        <v>2170</v>
      </c>
      <c r="K1453">
        <v>0</v>
      </c>
      <c r="AE1453" t="s">
        <v>233</v>
      </c>
      <c r="AF1453">
        <v>0</v>
      </c>
      <c r="AG1453">
        <v>0</v>
      </c>
      <c r="AH1453">
        <v>0</v>
      </c>
      <c r="AI1453" t="s">
        <v>11634</v>
      </c>
      <c r="AL1453" s="94">
        <v>10.5</v>
      </c>
      <c r="AM1453" t="s">
        <v>11646</v>
      </c>
    </row>
    <row r="1454" spans="1:39" x14ac:dyDescent="0.25">
      <c r="A1454" t="s">
        <v>38</v>
      </c>
      <c r="B1454">
        <v>9199</v>
      </c>
      <c r="C1454" t="s">
        <v>2331</v>
      </c>
      <c r="D1454">
        <v>107</v>
      </c>
      <c r="E1454">
        <v>45781</v>
      </c>
      <c r="G1454" t="s">
        <v>2170</v>
      </c>
      <c r="K1454">
        <v>0</v>
      </c>
      <c r="AE1454" t="s">
        <v>233</v>
      </c>
      <c r="AF1454">
        <v>0</v>
      </c>
      <c r="AG1454">
        <v>0</v>
      </c>
      <c r="AH1454">
        <v>0</v>
      </c>
      <c r="AI1454" t="s">
        <v>11634</v>
      </c>
      <c r="AL1454" s="94">
        <v>10.7</v>
      </c>
      <c r="AM1454" t="s">
        <v>11646</v>
      </c>
    </row>
    <row r="1455" spans="1:39" x14ac:dyDescent="0.25">
      <c r="A1455" t="s">
        <v>38</v>
      </c>
      <c r="B1455">
        <v>9200</v>
      </c>
      <c r="C1455" t="s">
        <v>2332</v>
      </c>
      <c r="D1455">
        <v>56</v>
      </c>
      <c r="E1455">
        <v>45781</v>
      </c>
      <c r="G1455" t="s">
        <v>2170</v>
      </c>
      <c r="K1455">
        <v>0</v>
      </c>
      <c r="AE1455" t="s">
        <v>233</v>
      </c>
      <c r="AF1455">
        <v>0</v>
      </c>
      <c r="AG1455">
        <v>0</v>
      </c>
      <c r="AH1455">
        <v>0</v>
      </c>
      <c r="AI1455" t="s">
        <v>11634</v>
      </c>
      <c r="AL1455" s="94">
        <v>5.6</v>
      </c>
      <c r="AM1455" t="s">
        <v>11646</v>
      </c>
    </row>
    <row r="1456" spans="1:39" x14ac:dyDescent="0.25">
      <c r="A1456" t="s">
        <v>38</v>
      </c>
      <c r="B1456">
        <v>9201</v>
      </c>
      <c r="C1456" t="s">
        <v>2333</v>
      </c>
      <c r="D1456">
        <v>28</v>
      </c>
      <c r="E1456">
        <v>45781</v>
      </c>
      <c r="G1456" t="s">
        <v>2170</v>
      </c>
      <c r="K1456">
        <v>0</v>
      </c>
      <c r="AE1456" t="s">
        <v>233</v>
      </c>
      <c r="AF1456">
        <v>0</v>
      </c>
      <c r="AG1456">
        <v>0</v>
      </c>
      <c r="AH1456">
        <v>0</v>
      </c>
      <c r="AI1456" t="s">
        <v>11634</v>
      </c>
      <c r="AL1456" s="94">
        <v>2.8</v>
      </c>
      <c r="AM1456" t="s">
        <v>11646</v>
      </c>
    </row>
    <row r="1457" spans="1:39" x14ac:dyDescent="0.25">
      <c r="A1457" t="s">
        <v>38</v>
      </c>
      <c r="B1457">
        <v>9202</v>
      </c>
      <c r="C1457" t="s">
        <v>2334</v>
      </c>
      <c r="D1457">
        <v>21</v>
      </c>
      <c r="E1457">
        <v>45781</v>
      </c>
      <c r="G1457" t="s">
        <v>2170</v>
      </c>
      <c r="K1457">
        <v>0</v>
      </c>
      <c r="AE1457" t="s">
        <v>233</v>
      </c>
      <c r="AF1457">
        <v>0</v>
      </c>
      <c r="AG1457">
        <v>0</v>
      </c>
      <c r="AH1457">
        <v>0</v>
      </c>
      <c r="AI1457" t="s">
        <v>11634</v>
      </c>
      <c r="AL1457" s="94">
        <v>2.1</v>
      </c>
      <c r="AM1457" t="s">
        <v>11646</v>
      </c>
    </row>
    <row r="1458" spans="1:39" x14ac:dyDescent="0.25">
      <c r="A1458" t="s">
        <v>38</v>
      </c>
      <c r="B1458">
        <v>9206</v>
      </c>
      <c r="C1458" t="s">
        <v>2335</v>
      </c>
      <c r="D1458">
        <v>56</v>
      </c>
      <c r="E1458">
        <v>45781</v>
      </c>
      <c r="G1458" t="s">
        <v>2170</v>
      </c>
      <c r="K1458">
        <v>0</v>
      </c>
      <c r="AE1458" t="s">
        <v>233</v>
      </c>
      <c r="AF1458">
        <v>0</v>
      </c>
      <c r="AG1458">
        <v>0</v>
      </c>
      <c r="AH1458">
        <v>0</v>
      </c>
      <c r="AI1458" t="s">
        <v>11634</v>
      </c>
      <c r="AL1458" s="94">
        <v>5.6</v>
      </c>
      <c r="AM1458" t="s">
        <v>11646</v>
      </c>
    </row>
    <row r="1459" spans="1:39" x14ac:dyDescent="0.25">
      <c r="A1459" t="s">
        <v>38</v>
      </c>
      <c r="B1459">
        <v>9208</v>
      </c>
      <c r="C1459" t="s">
        <v>2336</v>
      </c>
      <c r="D1459">
        <v>188</v>
      </c>
      <c r="E1459">
        <v>45781</v>
      </c>
      <c r="G1459" t="s">
        <v>2170</v>
      </c>
      <c r="K1459">
        <v>0</v>
      </c>
      <c r="AE1459" t="s">
        <v>233</v>
      </c>
      <c r="AF1459">
        <v>0</v>
      </c>
      <c r="AG1459">
        <v>0</v>
      </c>
      <c r="AH1459">
        <v>0</v>
      </c>
      <c r="AI1459" t="s">
        <v>11634</v>
      </c>
      <c r="AL1459" s="94">
        <v>18.8</v>
      </c>
      <c r="AM1459" t="s">
        <v>11646</v>
      </c>
    </row>
    <row r="1460" spans="1:39" x14ac:dyDescent="0.25">
      <c r="A1460" t="s">
        <v>38</v>
      </c>
      <c r="B1460">
        <v>9209</v>
      </c>
      <c r="C1460" t="s">
        <v>2337</v>
      </c>
      <c r="D1460">
        <v>5997</v>
      </c>
      <c r="E1460">
        <v>45781</v>
      </c>
      <c r="G1460" t="s">
        <v>2170</v>
      </c>
      <c r="K1460">
        <v>0</v>
      </c>
      <c r="AE1460" t="s">
        <v>233</v>
      </c>
      <c r="AF1460">
        <v>0</v>
      </c>
      <c r="AG1460">
        <v>0</v>
      </c>
      <c r="AH1460">
        <v>0</v>
      </c>
      <c r="AI1460" t="s">
        <v>11634</v>
      </c>
      <c r="AL1460" s="94">
        <v>599.70000000000005</v>
      </c>
      <c r="AM1460" t="s">
        <v>11646</v>
      </c>
    </row>
    <row r="1461" spans="1:39" x14ac:dyDescent="0.25">
      <c r="A1461" t="s">
        <v>38</v>
      </c>
      <c r="B1461">
        <v>9211</v>
      </c>
      <c r="C1461" t="s">
        <v>2338</v>
      </c>
      <c r="D1461">
        <v>1513</v>
      </c>
      <c r="E1461">
        <v>45781</v>
      </c>
      <c r="G1461" t="s">
        <v>2170</v>
      </c>
      <c r="K1461">
        <v>0</v>
      </c>
      <c r="AE1461" t="s">
        <v>233</v>
      </c>
      <c r="AF1461">
        <v>0</v>
      </c>
      <c r="AG1461">
        <v>0</v>
      </c>
      <c r="AH1461">
        <v>0</v>
      </c>
      <c r="AI1461" t="s">
        <v>11634</v>
      </c>
      <c r="AL1461" s="94">
        <v>151.30000000000001</v>
      </c>
      <c r="AM1461" t="s">
        <v>11646</v>
      </c>
    </row>
    <row r="1462" spans="1:39" x14ac:dyDescent="0.25">
      <c r="A1462" t="s">
        <v>38</v>
      </c>
      <c r="B1462">
        <v>9213</v>
      </c>
      <c r="C1462" t="s">
        <v>2339</v>
      </c>
      <c r="D1462">
        <v>270</v>
      </c>
      <c r="E1462">
        <v>45781</v>
      </c>
      <c r="G1462" t="s">
        <v>2170</v>
      </c>
      <c r="K1462">
        <v>0</v>
      </c>
      <c r="AE1462" t="s">
        <v>233</v>
      </c>
      <c r="AF1462">
        <v>0</v>
      </c>
      <c r="AG1462">
        <v>0</v>
      </c>
      <c r="AH1462">
        <v>0</v>
      </c>
      <c r="AI1462" t="s">
        <v>11634</v>
      </c>
      <c r="AL1462" s="94">
        <v>27</v>
      </c>
      <c r="AM1462" t="s">
        <v>11646</v>
      </c>
    </row>
    <row r="1463" spans="1:39" x14ac:dyDescent="0.25">
      <c r="A1463" t="s">
        <v>38</v>
      </c>
      <c r="B1463">
        <v>9214</v>
      </c>
      <c r="C1463" t="s">
        <v>2340</v>
      </c>
      <c r="D1463">
        <v>736</v>
      </c>
      <c r="E1463">
        <v>45781</v>
      </c>
      <c r="F1463">
        <v>45813</v>
      </c>
      <c r="G1463" t="s">
        <v>2170</v>
      </c>
      <c r="H1463" t="s">
        <v>2341</v>
      </c>
      <c r="I1463" t="s">
        <v>24</v>
      </c>
      <c r="K1463">
        <v>0</v>
      </c>
      <c r="X1463" t="s">
        <v>2342</v>
      </c>
      <c r="AE1463" t="s">
        <v>233</v>
      </c>
      <c r="AF1463">
        <v>0</v>
      </c>
      <c r="AG1463">
        <v>0</v>
      </c>
      <c r="AH1463">
        <v>1</v>
      </c>
      <c r="AI1463" t="s">
        <v>11632</v>
      </c>
      <c r="AL1463" s="94">
        <v>73.599999999999994</v>
      </c>
      <c r="AM1463" t="s">
        <v>11646</v>
      </c>
    </row>
    <row r="1464" spans="1:39" x14ac:dyDescent="0.25">
      <c r="A1464" t="s">
        <v>38</v>
      </c>
      <c r="B1464">
        <v>9906</v>
      </c>
      <c r="C1464" t="s">
        <v>2343</v>
      </c>
      <c r="D1464">
        <v>1411</v>
      </c>
      <c r="E1464">
        <v>45781</v>
      </c>
      <c r="G1464" t="s">
        <v>2170</v>
      </c>
      <c r="K1464">
        <v>0</v>
      </c>
      <c r="AE1464" t="s">
        <v>233</v>
      </c>
      <c r="AF1464">
        <v>0</v>
      </c>
      <c r="AG1464">
        <v>0</v>
      </c>
      <c r="AH1464">
        <v>0</v>
      </c>
      <c r="AI1464" t="s">
        <v>11634</v>
      </c>
      <c r="AL1464" s="94">
        <v>141.1</v>
      </c>
      <c r="AM1464" t="s">
        <v>11646</v>
      </c>
    </row>
    <row r="1465" spans="1:39" x14ac:dyDescent="0.25">
      <c r="A1465" t="s">
        <v>38</v>
      </c>
      <c r="B1465">
        <v>9215</v>
      </c>
      <c r="C1465" t="s">
        <v>2344</v>
      </c>
      <c r="D1465">
        <v>412</v>
      </c>
      <c r="E1465">
        <v>45781</v>
      </c>
      <c r="G1465" t="s">
        <v>2170</v>
      </c>
      <c r="K1465">
        <v>0</v>
      </c>
      <c r="AE1465" t="s">
        <v>233</v>
      </c>
      <c r="AF1465">
        <v>0</v>
      </c>
      <c r="AG1465">
        <v>0</v>
      </c>
      <c r="AH1465">
        <v>0</v>
      </c>
      <c r="AI1465" t="s">
        <v>11634</v>
      </c>
      <c r="AL1465" s="94">
        <v>41.2</v>
      </c>
      <c r="AM1465" t="s">
        <v>11646</v>
      </c>
    </row>
    <row r="1466" spans="1:39" x14ac:dyDescent="0.25">
      <c r="A1466" t="s">
        <v>38</v>
      </c>
      <c r="B1466">
        <v>9216</v>
      </c>
      <c r="C1466" t="s">
        <v>2345</v>
      </c>
      <c r="D1466">
        <v>421</v>
      </c>
      <c r="E1466">
        <v>45781</v>
      </c>
      <c r="G1466" t="s">
        <v>2170</v>
      </c>
      <c r="K1466">
        <v>0</v>
      </c>
      <c r="AE1466" t="s">
        <v>233</v>
      </c>
      <c r="AF1466">
        <v>0</v>
      </c>
      <c r="AG1466">
        <v>0</v>
      </c>
      <c r="AH1466">
        <v>0</v>
      </c>
      <c r="AI1466" t="s">
        <v>11634</v>
      </c>
      <c r="AL1466" s="94">
        <v>42.1</v>
      </c>
      <c r="AM1466" t="s">
        <v>11646</v>
      </c>
    </row>
    <row r="1467" spans="1:39" x14ac:dyDescent="0.25">
      <c r="A1467" t="s">
        <v>38</v>
      </c>
      <c r="B1467">
        <v>9217</v>
      </c>
      <c r="C1467" t="s">
        <v>2346</v>
      </c>
      <c r="D1467">
        <v>401</v>
      </c>
      <c r="E1467">
        <v>45781</v>
      </c>
      <c r="G1467" t="s">
        <v>2170</v>
      </c>
      <c r="K1467">
        <v>0</v>
      </c>
      <c r="AE1467" t="s">
        <v>233</v>
      </c>
      <c r="AF1467">
        <v>0</v>
      </c>
      <c r="AG1467">
        <v>0</v>
      </c>
      <c r="AH1467">
        <v>0</v>
      </c>
      <c r="AI1467" t="s">
        <v>11634</v>
      </c>
      <c r="AL1467" s="94">
        <v>40.1</v>
      </c>
      <c r="AM1467" t="s">
        <v>11646</v>
      </c>
    </row>
    <row r="1468" spans="1:39" x14ac:dyDescent="0.25">
      <c r="A1468" t="s">
        <v>38</v>
      </c>
      <c r="B1468">
        <v>9218</v>
      </c>
      <c r="C1468" t="s">
        <v>2347</v>
      </c>
      <c r="D1468">
        <v>415</v>
      </c>
      <c r="E1468">
        <v>45781</v>
      </c>
      <c r="G1468" t="s">
        <v>2170</v>
      </c>
      <c r="K1468">
        <v>0</v>
      </c>
      <c r="AE1468" t="s">
        <v>233</v>
      </c>
      <c r="AF1468">
        <v>0</v>
      </c>
      <c r="AG1468">
        <v>0</v>
      </c>
      <c r="AH1468">
        <v>0</v>
      </c>
      <c r="AI1468" t="s">
        <v>11634</v>
      </c>
      <c r="AL1468" s="94">
        <v>41.5</v>
      </c>
      <c r="AM1468" t="s">
        <v>11646</v>
      </c>
    </row>
    <row r="1469" spans="1:39" x14ac:dyDescent="0.25">
      <c r="A1469" t="s">
        <v>38</v>
      </c>
      <c r="B1469">
        <v>9219</v>
      </c>
      <c r="C1469" t="s">
        <v>2348</v>
      </c>
      <c r="D1469">
        <v>36018</v>
      </c>
      <c r="E1469">
        <v>45781</v>
      </c>
      <c r="F1469">
        <v>45814</v>
      </c>
      <c r="G1469" t="s">
        <v>2170</v>
      </c>
      <c r="H1469" t="s">
        <v>2349</v>
      </c>
      <c r="I1469" t="s">
        <v>24</v>
      </c>
      <c r="K1469">
        <v>0</v>
      </c>
      <c r="AE1469" t="s">
        <v>233</v>
      </c>
      <c r="AF1469">
        <v>0</v>
      </c>
      <c r="AG1469">
        <v>0</v>
      </c>
      <c r="AH1469">
        <v>0</v>
      </c>
      <c r="AI1469" t="s">
        <v>11634</v>
      </c>
      <c r="AL1469" s="94">
        <v>3601.8</v>
      </c>
      <c r="AM1469" t="s">
        <v>11646</v>
      </c>
    </row>
    <row r="1470" spans="1:39" x14ac:dyDescent="0.25">
      <c r="A1470" t="s">
        <v>38</v>
      </c>
      <c r="B1470">
        <v>9220</v>
      </c>
      <c r="C1470" t="s">
        <v>2350</v>
      </c>
      <c r="D1470">
        <v>95</v>
      </c>
      <c r="E1470">
        <v>45781</v>
      </c>
      <c r="F1470">
        <v>45814</v>
      </c>
      <c r="G1470" t="s">
        <v>2170</v>
      </c>
      <c r="H1470" t="s">
        <v>2190</v>
      </c>
      <c r="I1470" t="s">
        <v>24</v>
      </c>
      <c r="K1470">
        <v>0</v>
      </c>
      <c r="AE1470" t="s">
        <v>233</v>
      </c>
      <c r="AF1470">
        <v>0</v>
      </c>
      <c r="AG1470">
        <v>0</v>
      </c>
      <c r="AH1470">
        <v>0</v>
      </c>
      <c r="AI1470" t="s">
        <v>11634</v>
      </c>
      <c r="AL1470" s="94">
        <v>9.5</v>
      </c>
      <c r="AM1470" t="s">
        <v>11646</v>
      </c>
    </row>
    <row r="1471" spans="1:39" x14ac:dyDescent="0.25">
      <c r="A1471" t="s">
        <v>38</v>
      </c>
      <c r="B1471">
        <v>9221</v>
      </c>
      <c r="C1471" t="s">
        <v>2351</v>
      </c>
      <c r="D1471">
        <v>769</v>
      </c>
      <c r="E1471">
        <v>45781</v>
      </c>
      <c r="G1471" t="s">
        <v>2170</v>
      </c>
      <c r="K1471">
        <v>0</v>
      </c>
      <c r="AE1471" t="s">
        <v>233</v>
      </c>
      <c r="AF1471">
        <v>0</v>
      </c>
      <c r="AG1471">
        <v>0</v>
      </c>
      <c r="AH1471">
        <v>0</v>
      </c>
      <c r="AI1471" t="s">
        <v>11634</v>
      </c>
      <c r="AL1471" s="94">
        <v>76.900000000000006</v>
      </c>
      <c r="AM1471" t="s">
        <v>11646</v>
      </c>
    </row>
    <row r="1472" spans="1:39" x14ac:dyDescent="0.25">
      <c r="A1472" t="s">
        <v>38</v>
      </c>
      <c r="B1472">
        <v>9223</v>
      </c>
      <c r="C1472" t="s">
        <v>2352</v>
      </c>
      <c r="D1472">
        <v>40</v>
      </c>
      <c r="E1472">
        <v>45781</v>
      </c>
      <c r="G1472" t="s">
        <v>2170</v>
      </c>
      <c r="K1472">
        <v>0</v>
      </c>
      <c r="AE1472" t="s">
        <v>233</v>
      </c>
      <c r="AF1472">
        <v>0</v>
      </c>
      <c r="AG1472">
        <v>0</v>
      </c>
      <c r="AH1472">
        <v>0</v>
      </c>
      <c r="AI1472" t="s">
        <v>11634</v>
      </c>
      <c r="AL1472" s="94">
        <v>4</v>
      </c>
      <c r="AM1472" t="s">
        <v>11646</v>
      </c>
    </row>
    <row r="1473" spans="1:39" x14ac:dyDescent="0.25">
      <c r="A1473" t="s">
        <v>38</v>
      </c>
      <c r="B1473">
        <v>9224</v>
      </c>
      <c r="C1473" t="s">
        <v>2353</v>
      </c>
      <c r="D1473">
        <v>169</v>
      </c>
      <c r="E1473">
        <v>45781</v>
      </c>
      <c r="G1473" t="s">
        <v>2170</v>
      </c>
      <c r="K1473">
        <v>0</v>
      </c>
      <c r="AE1473" t="s">
        <v>233</v>
      </c>
      <c r="AF1473">
        <v>0</v>
      </c>
      <c r="AG1473">
        <v>0</v>
      </c>
      <c r="AH1473">
        <v>0</v>
      </c>
      <c r="AI1473" t="s">
        <v>11634</v>
      </c>
      <c r="AL1473" s="94">
        <v>16.899999999999999</v>
      </c>
      <c r="AM1473" t="s">
        <v>11646</v>
      </c>
    </row>
    <row r="1474" spans="1:39" x14ac:dyDescent="0.25">
      <c r="A1474" t="s">
        <v>38</v>
      </c>
      <c r="B1474">
        <v>9225</v>
      </c>
      <c r="C1474" t="s">
        <v>2354</v>
      </c>
      <c r="D1474">
        <v>76</v>
      </c>
      <c r="E1474">
        <v>45781</v>
      </c>
      <c r="G1474" t="s">
        <v>2170</v>
      </c>
      <c r="K1474">
        <v>0</v>
      </c>
      <c r="AE1474" t="s">
        <v>233</v>
      </c>
      <c r="AF1474">
        <v>0</v>
      </c>
      <c r="AG1474">
        <v>0</v>
      </c>
      <c r="AH1474">
        <v>0</v>
      </c>
      <c r="AI1474" t="s">
        <v>11634</v>
      </c>
      <c r="AL1474" s="94">
        <v>7.6</v>
      </c>
      <c r="AM1474" t="s">
        <v>11646</v>
      </c>
    </row>
    <row r="1475" spans="1:39" x14ac:dyDescent="0.25">
      <c r="A1475" t="s">
        <v>38</v>
      </c>
      <c r="B1475">
        <v>9226</v>
      </c>
      <c r="C1475" t="s">
        <v>2355</v>
      </c>
      <c r="D1475">
        <v>56</v>
      </c>
      <c r="E1475">
        <v>45781</v>
      </c>
      <c r="G1475" t="s">
        <v>2170</v>
      </c>
      <c r="K1475">
        <v>0</v>
      </c>
      <c r="AE1475" t="s">
        <v>233</v>
      </c>
      <c r="AF1475">
        <v>0</v>
      </c>
      <c r="AG1475">
        <v>0</v>
      </c>
      <c r="AH1475">
        <v>0</v>
      </c>
      <c r="AI1475" t="s">
        <v>11634</v>
      </c>
      <c r="AL1475" s="94">
        <v>5.6</v>
      </c>
      <c r="AM1475" t="s">
        <v>11646</v>
      </c>
    </row>
    <row r="1476" spans="1:39" x14ac:dyDescent="0.25">
      <c r="A1476" t="s">
        <v>38</v>
      </c>
      <c r="B1476">
        <v>9227</v>
      </c>
      <c r="C1476" t="s">
        <v>2356</v>
      </c>
      <c r="D1476">
        <v>149</v>
      </c>
      <c r="E1476">
        <v>45781</v>
      </c>
      <c r="G1476" t="s">
        <v>2170</v>
      </c>
      <c r="K1476">
        <v>0</v>
      </c>
      <c r="AE1476" t="s">
        <v>233</v>
      </c>
      <c r="AF1476">
        <v>0</v>
      </c>
      <c r="AG1476">
        <v>0</v>
      </c>
      <c r="AH1476">
        <v>0</v>
      </c>
      <c r="AI1476" t="s">
        <v>11634</v>
      </c>
      <c r="AL1476" s="94">
        <v>14.9</v>
      </c>
      <c r="AM1476" t="s">
        <v>11646</v>
      </c>
    </row>
    <row r="1477" spans="1:39" x14ac:dyDescent="0.25">
      <c r="A1477" t="s">
        <v>38</v>
      </c>
      <c r="B1477">
        <v>9228</v>
      </c>
      <c r="C1477" t="s">
        <v>2357</v>
      </c>
      <c r="D1477">
        <v>170</v>
      </c>
      <c r="E1477">
        <v>45781</v>
      </c>
      <c r="F1477">
        <v>45814</v>
      </c>
      <c r="G1477" t="s">
        <v>2170</v>
      </c>
      <c r="H1477" t="s">
        <v>2190</v>
      </c>
      <c r="I1477" t="s">
        <v>24</v>
      </c>
      <c r="K1477">
        <v>0</v>
      </c>
      <c r="AE1477" t="s">
        <v>233</v>
      </c>
      <c r="AF1477">
        <v>0</v>
      </c>
      <c r="AG1477">
        <v>0</v>
      </c>
      <c r="AH1477">
        <v>0</v>
      </c>
      <c r="AI1477" t="s">
        <v>11634</v>
      </c>
      <c r="AL1477" s="94">
        <v>17</v>
      </c>
      <c r="AM1477" t="s">
        <v>11646</v>
      </c>
    </row>
    <row r="1478" spans="1:39" x14ac:dyDescent="0.25">
      <c r="A1478" t="s">
        <v>38</v>
      </c>
      <c r="B1478">
        <v>9229</v>
      </c>
      <c r="C1478" t="s">
        <v>2358</v>
      </c>
      <c r="D1478">
        <v>199</v>
      </c>
      <c r="E1478">
        <v>45781</v>
      </c>
      <c r="G1478" t="s">
        <v>2170</v>
      </c>
      <c r="K1478">
        <v>0</v>
      </c>
      <c r="AE1478" t="s">
        <v>233</v>
      </c>
      <c r="AF1478">
        <v>0</v>
      </c>
      <c r="AG1478">
        <v>0</v>
      </c>
      <c r="AH1478">
        <v>0</v>
      </c>
      <c r="AI1478" t="s">
        <v>11634</v>
      </c>
      <c r="AL1478" s="94">
        <v>19.899999999999999</v>
      </c>
      <c r="AM1478" t="s">
        <v>11646</v>
      </c>
    </row>
    <row r="1479" spans="1:39" x14ac:dyDescent="0.25">
      <c r="A1479" t="s">
        <v>38</v>
      </c>
      <c r="B1479">
        <v>9230</v>
      </c>
      <c r="C1479" t="s">
        <v>2359</v>
      </c>
      <c r="D1479">
        <v>24</v>
      </c>
      <c r="E1479">
        <v>45781</v>
      </c>
      <c r="G1479" t="s">
        <v>2170</v>
      </c>
      <c r="K1479">
        <v>0</v>
      </c>
      <c r="AE1479" t="s">
        <v>233</v>
      </c>
      <c r="AF1479">
        <v>0</v>
      </c>
      <c r="AG1479">
        <v>0</v>
      </c>
      <c r="AH1479">
        <v>0</v>
      </c>
      <c r="AI1479" t="s">
        <v>11634</v>
      </c>
      <c r="AL1479" s="94">
        <v>2.4</v>
      </c>
      <c r="AM1479" t="s">
        <v>11646</v>
      </c>
    </row>
    <row r="1480" spans="1:39" x14ac:dyDescent="0.25">
      <c r="A1480" t="s">
        <v>38</v>
      </c>
      <c r="B1480">
        <v>9231</v>
      </c>
      <c r="C1480" t="s">
        <v>2360</v>
      </c>
      <c r="D1480">
        <v>55</v>
      </c>
      <c r="E1480">
        <v>45781</v>
      </c>
      <c r="G1480" t="s">
        <v>2170</v>
      </c>
      <c r="K1480">
        <v>0</v>
      </c>
      <c r="AE1480" t="s">
        <v>233</v>
      </c>
      <c r="AF1480">
        <v>0</v>
      </c>
      <c r="AG1480">
        <v>0</v>
      </c>
      <c r="AH1480">
        <v>0</v>
      </c>
      <c r="AI1480" t="s">
        <v>11634</v>
      </c>
      <c r="AL1480" s="94">
        <v>5.5</v>
      </c>
      <c r="AM1480" t="s">
        <v>11646</v>
      </c>
    </row>
    <row r="1481" spans="1:39" x14ac:dyDescent="0.25">
      <c r="A1481" t="s">
        <v>38</v>
      </c>
      <c r="B1481">
        <v>9232</v>
      </c>
      <c r="C1481" t="s">
        <v>2361</v>
      </c>
      <c r="D1481">
        <v>119</v>
      </c>
      <c r="E1481">
        <v>45781</v>
      </c>
      <c r="G1481" t="s">
        <v>2170</v>
      </c>
      <c r="K1481">
        <v>0</v>
      </c>
      <c r="AE1481" t="s">
        <v>233</v>
      </c>
      <c r="AF1481">
        <v>0</v>
      </c>
      <c r="AG1481">
        <v>0</v>
      </c>
      <c r="AH1481">
        <v>0</v>
      </c>
      <c r="AI1481" t="s">
        <v>11634</v>
      </c>
      <c r="AL1481" s="94">
        <v>11.9</v>
      </c>
      <c r="AM1481" t="s">
        <v>11646</v>
      </c>
    </row>
    <row r="1482" spans="1:39" x14ac:dyDescent="0.25">
      <c r="A1482" t="s">
        <v>38</v>
      </c>
      <c r="B1482">
        <v>9235</v>
      </c>
      <c r="C1482" t="s">
        <v>2362</v>
      </c>
      <c r="D1482">
        <v>179</v>
      </c>
      <c r="E1482">
        <v>45781</v>
      </c>
      <c r="G1482" t="s">
        <v>2170</v>
      </c>
      <c r="K1482">
        <v>0</v>
      </c>
      <c r="AE1482" t="s">
        <v>233</v>
      </c>
      <c r="AF1482">
        <v>0</v>
      </c>
      <c r="AG1482">
        <v>0</v>
      </c>
      <c r="AH1482">
        <v>0</v>
      </c>
      <c r="AI1482" t="s">
        <v>11634</v>
      </c>
      <c r="AL1482" s="94">
        <v>17.899999999999999</v>
      </c>
      <c r="AM1482" t="s">
        <v>11646</v>
      </c>
    </row>
    <row r="1483" spans="1:39" x14ac:dyDescent="0.25">
      <c r="A1483" t="s">
        <v>38</v>
      </c>
      <c r="B1483">
        <v>9236</v>
      </c>
      <c r="C1483" t="s">
        <v>2363</v>
      </c>
      <c r="D1483">
        <v>40</v>
      </c>
      <c r="E1483">
        <v>45781</v>
      </c>
      <c r="G1483" t="s">
        <v>2170</v>
      </c>
      <c r="K1483">
        <v>0</v>
      </c>
      <c r="AE1483" t="s">
        <v>233</v>
      </c>
      <c r="AF1483">
        <v>0</v>
      </c>
      <c r="AG1483">
        <v>0</v>
      </c>
      <c r="AH1483">
        <v>0</v>
      </c>
      <c r="AI1483" t="s">
        <v>11634</v>
      </c>
      <c r="AL1483" s="94">
        <v>4</v>
      </c>
      <c r="AM1483" t="s">
        <v>11646</v>
      </c>
    </row>
    <row r="1484" spans="1:39" x14ac:dyDescent="0.25">
      <c r="A1484" t="s">
        <v>38</v>
      </c>
      <c r="B1484">
        <v>9238</v>
      </c>
      <c r="C1484" t="s">
        <v>2364</v>
      </c>
      <c r="D1484">
        <v>951</v>
      </c>
      <c r="E1484">
        <v>45781</v>
      </c>
      <c r="F1484">
        <v>45823</v>
      </c>
      <c r="G1484" t="s">
        <v>2170</v>
      </c>
      <c r="H1484" t="s">
        <v>2365</v>
      </c>
      <c r="I1484" t="s">
        <v>24</v>
      </c>
      <c r="K1484">
        <v>0</v>
      </c>
      <c r="AE1484" t="s">
        <v>233</v>
      </c>
      <c r="AF1484">
        <v>0</v>
      </c>
      <c r="AG1484">
        <v>0</v>
      </c>
      <c r="AH1484">
        <v>0</v>
      </c>
      <c r="AI1484" t="s">
        <v>11634</v>
      </c>
      <c r="AL1484" s="94">
        <v>95.1</v>
      </c>
      <c r="AM1484" t="s">
        <v>11646</v>
      </c>
    </row>
    <row r="1485" spans="1:39" x14ac:dyDescent="0.25">
      <c r="A1485" t="s">
        <v>38</v>
      </c>
      <c r="B1485">
        <v>9239</v>
      </c>
      <c r="C1485" t="s">
        <v>2366</v>
      </c>
      <c r="D1485">
        <v>49</v>
      </c>
      <c r="E1485">
        <v>45781</v>
      </c>
      <c r="G1485" t="s">
        <v>2170</v>
      </c>
      <c r="K1485">
        <v>0</v>
      </c>
      <c r="AE1485" t="s">
        <v>233</v>
      </c>
      <c r="AF1485">
        <v>0</v>
      </c>
      <c r="AG1485">
        <v>0</v>
      </c>
      <c r="AH1485">
        <v>0</v>
      </c>
      <c r="AI1485" t="s">
        <v>11634</v>
      </c>
      <c r="AL1485" s="94">
        <v>4.9000000000000004</v>
      </c>
      <c r="AM1485" t="s">
        <v>11646</v>
      </c>
    </row>
    <row r="1486" spans="1:39" x14ac:dyDescent="0.25">
      <c r="A1486" t="s">
        <v>38</v>
      </c>
      <c r="B1486">
        <v>9241</v>
      </c>
      <c r="C1486" t="s">
        <v>2367</v>
      </c>
      <c r="D1486">
        <v>350</v>
      </c>
      <c r="E1486">
        <v>45781</v>
      </c>
      <c r="G1486" t="s">
        <v>2170</v>
      </c>
      <c r="K1486">
        <v>0</v>
      </c>
      <c r="AE1486" t="s">
        <v>233</v>
      </c>
      <c r="AF1486">
        <v>0</v>
      </c>
      <c r="AG1486">
        <v>0</v>
      </c>
      <c r="AH1486">
        <v>0</v>
      </c>
      <c r="AI1486" t="s">
        <v>11634</v>
      </c>
      <c r="AL1486" s="94">
        <v>35</v>
      </c>
      <c r="AM1486" t="s">
        <v>11646</v>
      </c>
    </row>
    <row r="1487" spans="1:39" x14ac:dyDescent="0.25">
      <c r="A1487" t="s">
        <v>38</v>
      </c>
      <c r="B1487">
        <v>9242</v>
      </c>
      <c r="C1487" t="s">
        <v>2368</v>
      </c>
      <c r="D1487">
        <v>67</v>
      </c>
      <c r="E1487">
        <v>45781</v>
      </c>
      <c r="G1487" t="s">
        <v>2170</v>
      </c>
      <c r="K1487">
        <v>0</v>
      </c>
      <c r="AE1487" t="s">
        <v>233</v>
      </c>
      <c r="AF1487">
        <v>0</v>
      </c>
      <c r="AG1487">
        <v>0</v>
      </c>
      <c r="AH1487">
        <v>0</v>
      </c>
      <c r="AI1487" t="s">
        <v>11634</v>
      </c>
      <c r="AL1487" s="94">
        <v>6.7</v>
      </c>
      <c r="AM1487" t="s">
        <v>11646</v>
      </c>
    </row>
    <row r="1488" spans="1:39" x14ac:dyDescent="0.25">
      <c r="A1488" t="s">
        <v>38</v>
      </c>
      <c r="B1488">
        <v>9243</v>
      </c>
      <c r="C1488" t="s">
        <v>2369</v>
      </c>
      <c r="D1488">
        <v>92</v>
      </c>
      <c r="E1488">
        <v>45781</v>
      </c>
      <c r="G1488" t="s">
        <v>2170</v>
      </c>
      <c r="K1488">
        <v>0</v>
      </c>
      <c r="AE1488" t="s">
        <v>233</v>
      </c>
      <c r="AF1488">
        <v>0</v>
      </c>
      <c r="AG1488">
        <v>0</v>
      </c>
      <c r="AH1488">
        <v>0</v>
      </c>
      <c r="AI1488" t="s">
        <v>11634</v>
      </c>
      <c r="AL1488" s="94">
        <v>9.1999999999999993</v>
      </c>
      <c r="AM1488" t="s">
        <v>11646</v>
      </c>
    </row>
    <row r="1489" spans="1:39" x14ac:dyDescent="0.25">
      <c r="A1489" t="s">
        <v>38</v>
      </c>
      <c r="B1489">
        <v>9244</v>
      </c>
      <c r="C1489" t="s">
        <v>2370</v>
      </c>
      <c r="D1489">
        <v>60</v>
      </c>
      <c r="E1489">
        <v>45781</v>
      </c>
      <c r="G1489" t="s">
        <v>2170</v>
      </c>
      <c r="K1489">
        <v>0</v>
      </c>
      <c r="AE1489" t="s">
        <v>233</v>
      </c>
      <c r="AF1489">
        <v>0</v>
      </c>
      <c r="AG1489">
        <v>0</v>
      </c>
      <c r="AH1489">
        <v>0</v>
      </c>
      <c r="AI1489" t="s">
        <v>11634</v>
      </c>
      <c r="AL1489" s="94">
        <v>6</v>
      </c>
      <c r="AM1489" t="s">
        <v>11646</v>
      </c>
    </row>
    <row r="1490" spans="1:39" x14ac:dyDescent="0.25">
      <c r="A1490" t="s">
        <v>38</v>
      </c>
      <c r="B1490">
        <v>9246</v>
      </c>
      <c r="C1490" t="s">
        <v>2371</v>
      </c>
      <c r="D1490">
        <v>675</v>
      </c>
      <c r="E1490">
        <v>45781</v>
      </c>
      <c r="G1490" t="s">
        <v>2170</v>
      </c>
      <c r="K1490">
        <v>0</v>
      </c>
      <c r="AE1490" t="s">
        <v>233</v>
      </c>
      <c r="AF1490">
        <v>0</v>
      </c>
      <c r="AG1490">
        <v>0</v>
      </c>
      <c r="AH1490">
        <v>0</v>
      </c>
      <c r="AI1490" t="s">
        <v>11634</v>
      </c>
      <c r="AL1490" s="94">
        <v>67.5</v>
      </c>
      <c r="AM1490" t="s">
        <v>11646</v>
      </c>
    </row>
    <row r="1491" spans="1:39" x14ac:dyDescent="0.25">
      <c r="A1491" t="s">
        <v>38</v>
      </c>
      <c r="B1491">
        <v>9247</v>
      </c>
      <c r="C1491" t="s">
        <v>2372</v>
      </c>
      <c r="D1491">
        <v>18</v>
      </c>
      <c r="E1491">
        <v>45781</v>
      </c>
      <c r="G1491" t="s">
        <v>2170</v>
      </c>
      <c r="K1491">
        <v>0</v>
      </c>
      <c r="AE1491" t="s">
        <v>233</v>
      </c>
      <c r="AF1491">
        <v>0</v>
      </c>
      <c r="AG1491">
        <v>0</v>
      </c>
      <c r="AH1491">
        <v>0</v>
      </c>
      <c r="AI1491" t="s">
        <v>11634</v>
      </c>
      <c r="AL1491" s="94">
        <v>1.8</v>
      </c>
      <c r="AM1491" t="s">
        <v>11646</v>
      </c>
    </row>
    <row r="1492" spans="1:39" x14ac:dyDescent="0.25">
      <c r="A1492" t="s">
        <v>38</v>
      </c>
      <c r="B1492">
        <v>9248</v>
      </c>
      <c r="C1492" t="s">
        <v>2373</v>
      </c>
      <c r="D1492">
        <v>93</v>
      </c>
      <c r="E1492">
        <v>45781</v>
      </c>
      <c r="G1492" t="s">
        <v>2170</v>
      </c>
      <c r="K1492">
        <v>0</v>
      </c>
      <c r="AE1492" t="s">
        <v>233</v>
      </c>
      <c r="AF1492">
        <v>0</v>
      </c>
      <c r="AG1492">
        <v>0</v>
      </c>
      <c r="AH1492">
        <v>0</v>
      </c>
      <c r="AI1492" t="s">
        <v>11634</v>
      </c>
      <c r="AL1492" s="94">
        <v>9.3000000000000007</v>
      </c>
      <c r="AM1492" t="s">
        <v>11646</v>
      </c>
    </row>
    <row r="1493" spans="1:39" x14ac:dyDescent="0.25">
      <c r="A1493" t="s">
        <v>38</v>
      </c>
      <c r="B1493">
        <v>9249</v>
      </c>
      <c r="C1493" t="s">
        <v>2374</v>
      </c>
      <c r="D1493">
        <v>54</v>
      </c>
      <c r="E1493">
        <v>45781</v>
      </c>
      <c r="G1493" t="s">
        <v>2170</v>
      </c>
      <c r="K1493">
        <v>0</v>
      </c>
      <c r="AE1493" t="s">
        <v>233</v>
      </c>
      <c r="AF1493">
        <v>0</v>
      </c>
      <c r="AG1493">
        <v>0</v>
      </c>
      <c r="AH1493">
        <v>0</v>
      </c>
      <c r="AI1493" t="s">
        <v>11634</v>
      </c>
      <c r="AL1493" s="94">
        <v>5.4</v>
      </c>
      <c r="AM1493" t="s">
        <v>11646</v>
      </c>
    </row>
    <row r="1494" spans="1:39" x14ac:dyDescent="0.25">
      <c r="A1494" t="s">
        <v>38</v>
      </c>
      <c r="B1494">
        <v>9250</v>
      </c>
      <c r="C1494" t="s">
        <v>2375</v>
      </c>
      <c r="D1494">
        <v>291</v>
      </c>
      <c r="E1494">
        <v>45781</v>
      </c>
      <c r="G1494" t="s">
        <v>2170</v>
      </c>
      <c r="K1494">
        <v>0</v>
      </c>
      <c r="AE1494" t="s">
        <v>233</v>
      </c>
      <c r="AF1494">
        <v>0</v>
      </c>
      <c r="AG1494">
        <v>0</v>
      </c>
      <c r="AH1494">
        <v>0</v>
      </c>
      <c r="AI1494" t="s">
        <v>11634</v>
      </c>
      <c r="AL1494" s="94">
        <v>29.1</v>
      </c>
      <c r="AM1494" t="s">
        <v>11646</v>
      </c>
    </row>
    <row r="1495" spans="1:39" x14ac:dyDescent="0.25">
      <c r="A1495" t="s">
        <v>38</v>
      </c>
      <c r="B1495">
        <v>9251</v>
      </c>
      <c r="C1495" t="s">
        <v>2376</v>
      </c>
      <c r="D1495">
        <v>437</v>
      </c>
      <c r="E1495">
        <v>45781</v>
      </c>
      <c r="G1495" t="s">
        <v>2170</v>
      </c>
      <c r="K1495">
        <v>0</v>
      </c>
      <c r="AE1495" t="s">
        <v>233</v>
      </c>
      <c r="AF1495">
        <v>0</v>
      </c>
      <c r="AG1495">
        <v>0</v>
      </c>
      <c r="AH1495">
        <v>0</v>
      </c>
      <c r="AI1495" t="s">
        <v>11634</v>
      </c>
      <c r="AL1495" s="94">
        <v>43.7</v>
      </c>
      <c r="AM1495" t="s">
        <v>11646</v>
      </c>
    </row>
    <row r="1496" spans="1:39" x14ac:dyDescent="0.25">
      <c r="A1496" t="s">
        <v>38</v>
      </c>
      <c r="B1496">
        <v>9253</v>
      </c>
      <c r="C1496" t="s">
        <v>2377</v>
      </c>
      <c r="D1496">
        <v>102</v>
      </c>
      <c r="E1496">
        <v>45781</v>
      </c>
      <c r="G1496" t="s">
        <v>2170</v>
      </c>
      <c r="K1496">
        <v>0</v>
      </c>
      <c r="AE1496" t="s">
        <v>233</v>
      </c>
      <c r="AF1496">
        <v>0</v>
      </c>
      <c r="AG1496">
        <v>0</v>
      </c>
      <c r="AH1496">
        <v>0</v>
      </c>
      <c r="AI1496" t="s">
        <v>11634</v>
      </c>
      <c r="AL1496" s="94">
        <v>10.199999999999999</v>
      </c>
      <c r="AM1496" t="s">
        <v>11646</v>
      </c>
    </row>
    <row r="1497" spans="1:39" x14ac:dyDescent="0.25">
      <c r="A1497" t="s">
        <v>38</v>
      </c>
      <c r="B1497">
        <v>9255</v>
      </c>
      <c r="C1497" t="s">
        <v>2378</v>
      </c>
      <c r="D1497">
        <v>81</v>
      </c>
      <c r="G1497" t="s">
        <v>2170</v>
      </c>
      <c r="K1497">
        <v>0</v>
      </c>
      <c r="AE1497" t="s">
        <v>233</v>
      </c>
      <c r="AF1497">
        <v>0</v>
      </c>
      <c r="AG1497">
        <v>0</v>
      </c>
      <c r="AH1497">
        <v>0</v>
      </c>
      <c r="AI1497" t="s">
        <v>11634</v>
      </c>
      <c r="AL1497" s="94">
        <v>8.1</v>
      </c>
      <c r="AM1497" t="s">
        <v>11646</v>
      </c>
    </row>
    <row r="1498" spans="1:39" x14ac:dyDescent="0.25">
      <c r="A1498" t="s">
        <v>38</v>
      </c>
      <c r="B1498">
        <v>9256</v>
      </c>
      <c r="C1498" t="s">
        <v>2379</v>
      </c>
      <c r="D1498">
        <v>460</v>
      </c>
      <c r="E1498">
        <v>45781</v>
      </c>
      <c r="G1498" t="s">
        <v>2170</v>
      </c>
      <c r="K1498">
        <v>0</v>
      </c>
      <c r="AE1498" t="s">
        <v>233</v>
      </c>
      <c r="AF1498">
        <v>0</v>
      </c>
      <c r="AG1498">
        <v>0</v>
      </c>
      <c r="AH1498">
        <v>0</v>
      </c>
      <c r="AI1498" t="s">
        <v>11634</v>
      </c>
      <c r="AL1498" s="94">
        <v>46</v>
      </c>
      <c r="AM1498" t="s">
        <v>11646</v>
      </c>
    </row>
    <row r="1499" spans="1:39" x14ac:dyDescent="0.25">
      <c r="A1499" t="s">
        <v>38</v>
      </c>
      <c r="B1499">
        <v>9259</v>
      </c>
      <c r="C1499" t="s">
        <v>2380</v>
      </c>
      <c r="D1499">
        <v>243</v>
      </c>
      <c r="E1499">
        <v>45781</v>
      </c>
      <c r="G1499" t="s">
        <v>2170</v>
      </c>
      <c r="K1499">
        <v>0</v>
      </c>
      <c r="AE1499" t="s">
        <v>233</v>
      </c>
      <c r="AF1499">
        <v>0</v>
      </c>
      <c r="AG1499">
        <v>0</v>
      </c>
      <c r="AH1499">
        <v>0</v>
      </c>
      <c r="AI1499" t="s">
        <v>11634</v>
      </c>
      <c r="AL1499" s="94">
        <v>24.3</v>
      </c>
      <c r="AM1499" t="s">
        <v>11646</v>
      </c>
    </row>
    <row r="1500" spans="1:39" x14ac:dyDescent="0.25">
      <c r="A1500" t="s">
        <v>38</v>
      </c>
      <c r="B1500">
        <v>9257</v>
      </c>
      <c r="C1500" t="s">
        <v>2381</v>
      </c>
      <c r="D1500">
        <v>89</v>
      </c>
      <c r="E1500">
        <v>45781</v>
      </c>
      <c r="G1500" t="s">
        <v>2170</v>
      </c>
      <c r="K1500">
        <v>0</v>
      </c>
      <c r="AE1500" t="s">
        <v>233</v>
      </c>
      <c r="AF1500">
        <v>0</v>
      </c>
      <c r="AG1500">
        <v>0</v>
      </c>
      <c r="AH1500">
        <v>0</v>
      </c>
      <c r="AI1500" t="s">
        <v>11634</v>
      </c>
      <c r="AL1500" s="94">
        <v>8.9</v>
      </c>
      <c r="AM1500" t="s">
        <v>11646</v>
      </c>
    </row>
    <row r="1501" spans="1:39" x14ac:dyDescent="0.25">
      <c r="A1501" t="s">
        <v>38</v>
      </c>
      <c r="B1501">
        <v>9258</v>
      </c>
      <c r="C1501" t="s">
        <v>2382</v>
      </c>
      <c r="D1501">
        <v>163</v>
      </c>
      <c r="E1501">
        <v>45781</v>
      </c>
      <c r="G1501" t="s">
        <v>2170</v>
      </c>
      <c r="K1501">
        <v>0</v>
      </c>
      <c r="AE1501" t="s">
        <v>233</v>
      </c>
      <c r="AF1501">
        <v>0</v>
      </c>
      <c r="AG1501">
        <v>0</v>
      </c>
      <c r="AH1501">
        <v>0</v>
      </c>
      <c r="AI1501" t="s">
        <v>11634</v>
      </c>
      <c r="AL1501" s="94">
        <v>16.3</v>
      </c>
      <c r="AM1501" t="s">
        <v>11646</v>
      </c>
    </row>
    <row r="1502" spans="1:39" x14ac:dyDescent="0.25">
      <c r="A1502" t="s">
        <v>38</v>
      </c>
      <c r="B1502">
        <v>9261</v>
      </c>
      <c r="C1502" t="s">
        <v>2383</v>
      </c>
      <c r="D1502">
        <v>465</v>
      </c>
      <c r="E1502">
        <v>45782</v>
      </c>
      <c r="F1502">
        <v>45827</v>
      </c>
      <c r="G1502" t="s">
        <v>2170</v>
      </c>
      <c r="H1502">
        <v>45796</v>
      </c>
      <c r="I1502" t="s">
        <v>24</v>
      </c>
      <c r="K1502">
        <v>0</v>
      </c>
      <c r="L1502" t="s">
        <v>487</v>
      </c>
      <c r="N1502" t="s">
        <v>488</v>
      </c>
      <c r="P1502" t="s">
        <v>25</v>
      </c>
      <c r="X1502" t="s">
        <v>25</v>
      </c>
      <c r="Y1502" t="s">
        <v>25</v>
      </c>
      <c r="Z1502" t="s">
        <v>25</v>
      </c>
      <c r="AE1502" t="s">
        <v>233</v>
      </c>
      <c r="AF1502">
        <v>0</v>
      </c>
      <c r="AG1502">
        <v>0</v>
      </c>
      <c r="AH1502">
        <v>6</v>
      </c>
      <c r="AI1502" t="s">
        <v>11632</v>
      </c>
      <c r="AL1502" s="94">
        <v>46.5</v>
      </c>
      <c r="AM1502" t="s">
        <v>11646</v>
      </c>
    </row>
    <row r="1503" spans="1:39" x14ac:dyDescent="0.25">
      <c r="A1503" t="s">
        <v>38</v>
      </c>
      <c r="B1503">
        <v>9262</v>
      </c>
      <c r="C1503" t="s">
        <v>2384</v>
      </c>
      <c r="D1503">
        <v>170</v>
      </c>
      <c r="E1503">
        <v>45782</v>
      </c>
      <c r="G1503" t="s">
        <v>2170</v>
      </c>
      <c r="K1503">
        <v>0</v>
      </c>
      <c r="AE1503" t="s">
        <v>233</v>
      </c>
      <c r="AF1503">
        <v>0</v>
      </c>
      <c r="AG1503">
        <v>0</v>
      </c>
      <c r="AH1503">
        <v>0</v>
      </c>
      <c r="AI1503" t="s">
        <v>11634</v>
      </c>
      <c r="AL1503" s="94">
        <v>17</v>
      </c>
      <c r="AM1503" t="s">
        <v>11646</v>
      </c>
    </row>
    <row r="1504" spans="1:39" x14ac:dyDescent="0.25">
      <c r="A1504" t="s">
        <v>38</v>
      </c>
      <c r="B1504">
        <v>9265</v>
      </c>
      <c r="C1504" t="s">
        <v>2385</v>
      </c>
      <c r="D1504">
        <v>39</v>
      </c>
      <c r="E1504">
        <v>45782</v>
      </c>
      <c r="G1504" t="s">
        <v>2170</v>
      </c>
      <c r="K1504">
        <v>0</v>
      </c>
      <c r="AE1504" t="s">
        <v>233</v>
      </c>
      <c r="AF1504">
        <v>0</v>
      </c>
      <c r="AG1504">
        <v>0</v>
      </c>
      <c r="AH1504">
        <v>0</v>
      </c>
      <c r="AI1504" t="s">
        <v>11634</v>
      </c>
      <c r="AL1504" s="94">
        <v>3.9</v>
      </c>
      <c r="AM1504" t="s">
        <v>11646</v>
      </c>
    </row>
    <row r="1505" spans="1:39" x14ac:dyDescent="0.25">
      <c r="A1505" t="s">
        <v>38</v>
      </c>
      <c r="B1505">
        <v>9266</v>
      </c>
      <c r="C1505" t="s">
        <v>2386</v>
      </c>
      <c r="D1505">
        <v>94</v>
      </c>
      <c r="E1505">
        <v>45782</v>
      </c>
      <c r="G1505" t="s">
        <v>2170</v>
      </c>
      <c r="K1505">
        <v>0</v>
      </c>
      <c r="AE1505" t="s">
        <v>233</v>
      </c>
      <c r="AF1505">
        <v>0</v>
      </c>
      <c r="AG1505">
        <v>0</v>
      </c>
      <c r="AH1505">
        <v>0</v>
      </c>
      <c r="AI1505" t="s">
        <v>11634</v>
      </c>
      <c r="AL1505" s="94">
        <v>9.4</v>
      </c>
      <c r="AM1505" t="s">
        <v>11646</v>
      </c>
    </row>
    <row r="1506" spans="1:39" x14ac:dyDescent="0.25">
      <c r="A1506" t="s">
        <v>38</v>
      </c>
      <c r="B1506">
        <v>9267</v>
      </c>
      <c r="C1506" t="s">
        <v>2387</v>
      </c>
      <c r="D1506">
        <v>98</v>
      </c>
      <c r="E1506">
        <v>45782</v>
      </c>
      <c r="G1506" t="s">
        <v>2170</v>
      </c>
      <c r="K1506">
        <v>0</v>
      </c>
      <c r="AE1506" t="s">
        <v>233</v>
      </c>
      <c r="AF1506">
        <v>0</v>
      </c>
      <c r="AG1506">
        <v>0</v>
      </c>
      <c r="AH1506">
        <v>0</v>
      </c>
      <c r="AI1506" t="s">
        <v>11634</v>
      </c>
      <c r="AL1506" s="94">
        <v>9.8000000000000007</v>
      </c>
      <c r="AM1506" t="s">
        <v>11646</v>
      </c>
    </row>
    <row r="1507" spans="1:39" x14ac:dyDescent="0.25">
      <c r="A1507" t="s">
        <v>38</v>
      </c>
      <c r="B1507">
        <v>9268</v>
      </c>
      <c r="C1507" t="s">
        <v>2388</v>
      </c>
      <c r="D1507">
        <v>98</v>
      </c>
      <c r="E1507">
        <v>45782</v>
      </c>
      <c r="G1507" t="s">
        <v>2170</v>
      </c>
      <c r="K1507">
        <v>0</v>
      </c>
      <c r="AE1507" t="s">
        <v>233</v>
      </c>
      <c r="AF1507">
        <v>0</v>
      </c>
      <c r="AG1507">
        <v>0</v>
      </c>
      <c r="AH1507">
        <v>0</v>
      </c>
      <c r="AI1507" t="s">
        <v>11634</v>
      </c>
      <c r="AL1507" s="94">
        <v>9.8000000000000007</v>
      </c>
      <c r="AM1507" t="s">
        <v>11646</v>
      </c>
    </row>
    <row r="1508" spans="1:39" x14ac:dyDescent="0.25">
      <c r="A1508" t="s">
        <v>38</v>
      </c>
      <c r="B1508">
        <v>9269</v>
      </c>
      <c r="C1508" t="s">
        <v>2389</v>
      </c>
      <c r="D1508">
        <v>33</v>
      </c>
      <c r="E1508">
        <v>45782</v>
      </c>
      <c r="G1508" t="s">
        <v>2170</v>
      </c>
      <c r="K1508">
        <v>0</v>
      </c>
      <c r="AE1508" t="s">
        <v>233</v>
      </c>
      <c r="AF1508">
        <v>0</v>
      </c>
      <c r="AG1508">
        <v>0</v>
      </c>
      <c r="AH1508">
        <v>0</v>
      </c>
      <c r="AI1508" t="s">
        <v>11634</v>
      </c>
      <c r="AL1508" s="94">
        <v>3.3</v>
      </c>
      <c r="AM1508" t="s">
        <v>11646</v>
      </c>
    </row>
    <row r="1509" spans="1:39" x14ac:dyDescent="0.25">
      <c r="A1509" t="s">
        <v>38</v>
      </c>
      <c r="B1509">
        <v>9270</v>
      </c>
      <c r="C1509" t="s">
        <v>2390</v>
      </c>
      <c r="D1509">
        <v>161</v>
      </c>
      <c r="E1509">
        <v>45782</v>
      </c>
      <c r="G1509" t="s">
        <v>2170</v>
      </c>
      <c r="K1509">
        <v>0</v>
      </c>
      <c r="AE1509" t="s">
        <v>233</v>
      </c>
      <c r="AF1509">
        <v>0</v>
      </c>
      <c r="AG1509">
        <v>0</v>
      </c>
      <c r="AH1509">
        <v>0</v>
      </c>
      <c r="AI1509" t="s">
        <v>11634</v>
      </c>
      <c r="AL1509" s="94">
        <v>16.100000000000001</v>
      </c>
      <c r="AM1509" t="s">
        <v>11646</v>
      </c>
    </row>
    <row r="1510" spans="1:39" x14ac:dyDescent="0.25">
      <c r="A1510" t="s">
        <v>38</v>
      </c>
      <c r="B1510">
        <v>9272</v>
      </c>
      <c r="C1510" t="s">
        <v>2391</v>
      </c>
      <c r="D1510">
        <v>283</v>
      </c>
      <c r="E1510">
        <v>45782</v>
      </c>
      <c r="G1510" t="s">
        <v>2170</v>
      </c>
      <c r="K1510">
        <v>0</v>
      </c>
      <c r="AE1510" t="s">
        <v>233</v>
      </c>
      <c r="AF1510">
        <v>0</v>
      </c>
      <c r="AG1510">
        <v>0</v>
      </c>
      <c r="AH1510">
        <v>0</v>
      </c>
      <c r="AI1510" t="s">
        <v>11634</v>
      </c>
      <c r="AL1510" s="94">
        <v>28.3</v>
      </c>
      <c r="AM1510" t="s">
        <v>11646</v>
      </c>
    </row>
    <row r="1511" spans="1:39" x14ac:dyDescent="0.25">
      <c r="A1511" t="s">
        <v>38</v>
      </c>
      <c r="B1511">
        <v>9273</v>
      </c>
      <c r="C1511" t="s">
        <v>2392</v>
      </c>
      <c r="D1511">
        <v>56</v>
      </c>
      <c r="E1511">
        <v>45782</v>
      </c>
      <c r="G1511" t="s">
        <v>2170</v>
      </c>
      <c r="K1511">
        <v>0</v>
      </c>
      <c r="AE1511" t="s">
        <v>233</v>
      </c>
      <c r="AF1511">
        <v>0</v>
      </c>
      <c r="AG1511">
        <v>0</v>
      </c>
      <c r="AH1511">
        <v>0</v>
      </c>
      <c r="AI1511" t="s">
        <v>11634</v>
      </c>
      <c r="AL1511" s="94">
        <v>5.6</v>
      </c>
      <c r="AM1511" t="s">
        <v>11646</v>
      </c>
    </row>
    <row r="1512" spans="1:39" x14ac:dyDescent="0.25">
      <c r="A1512" t="s">
        <v>38</v>
      </c>
      <c r="B1512">
        <v>9274</v>
      </c>
      <c r="C1512" t="s">
        <v>2393</v>
      </c>
      <c r="D1512">
        <v>1070</v>
      </c>
      <c r="E1512">
        <v>45782</v>
      </c>
      <c r="G1512" t="s">
        <v>2170</v>
      </c>
      <c r="K1512">
        <v>0</v>
      </c>
      <c r="AE1512" t="s">
        <v>233</v>
      </c>
      <c r="AF1512">
        <v>0</v>
      </c>
      <c r="AG1512">
        <v>0</v>
      </c>
      <c r="AH1512">
        <v>0</v>
      </c>
      <c r="AI1512" t="s">
        <v>11634</v>
      </c>
      <c r="AL1512" s="94">
        <v>107</v>
      </c>
      <c r="AM1512" t="s">
        <v>11646</v>
      </c>
    </row>
    <row r="1513" spans="1:39" x14ac:dyDescent="0.25">
      <c r="A1513" t="s">
        <v>38</v>
      </c>
      <c r="B1513">
        <v>9275</v>
      </c>
      <c r="C1513" t="s">
        <v>2394</v>
      </c>
      <c r="D1513">
        <v>207</v>
      </c>
      <c r="E1513">
        <v>45782</v>
      </c>
      <c r="G1513" t="s">
        <v>2170</v>
      </c>
      <c r="K1513">
        <v>0</v>
      </c>
      <c r="AE1513" t="s">
        <v>233</v>
      </c>
      <c r="AF1513">
        <v>0</v>
      </c>
      <c r="AG1513">
        <v>0</v>
      </c>
      <c r="AH1513">
        <v>0</v>
      </c>
      <c r="AI1513" t="s">
        <v>11634</v>
      </c>
      <c r="AL1513" s="94">
        <v>20.7</v>
      </c>
      <c r="AM1513" t="s">
        <v>11646</v>
      </c>
    </row>
    <row r="1514" spans="1:39" x14ac:dyDescent="0.25">
      <c r="A1514" t="s">
        <v>38</v>
      </c>
      <c r="B1514">
        <v>9276</v>
      </c>
      <c r="C1514" t="s">
        <v>2395</v>
      </c>
      <c r="D1514">
        <v>557</v>
      </c>
      <c r="E1514">
        <v>45782</v>
      </c>
      <c r="G1514" t="s">
        <v>2170</v>
      </c>
      <c r="K1514">
        <v>0</v>
      </c>
      <c r="AE1514" t="s">
        <v>233</v>
      </c>
      <c r="AF1514">
        <v>0</v>
      </c>
      <c r="AG1514">
        <v>0</v>
      </c>
      <c r="AH1514">
        <v>0</v>
      </c>
      <c r="AI1514" t="s">
        <v>11634</v>
      </c>
      <c r="AL1514" s="94">
        <v>55.7</v>
      </c>
      <c r="AM1514" t="s">
        <v>11646</v>
      </c>
    </row>
    <row r="1515" spans="1:39" x14ac:dyDescent="0.25">
      <c r="A1515" t="s">
        <v>38</v>
      </c>
      <c r="B1515">
        <v>9277</v>
      </c>
      <c r="C1515" t="s">
        <v>2396</v>
      </c>
      <c r="D1515">
        <v>122</v>
      </c>
      <c r="E1515">
        <v>45782</v>
      </c>
      <c r="G1515" t="s">
        <v>2170</v>
      </c>
      <c r="K1515">
        <v>0</v>
      </c>
      <c r="AE1515" t="s">
        <v>233</v>
      </c>
      <c r="AF1515">
        <v>0</v>
      </c>
      <c r="AG1515">
        <v>0</v>
      </c>
      <c r="AH1515">
        <v>0</v>
      </c>
      <c r="AI1515" t="s">
        <v>11634</v>
      </c>
      <c r="AL1515" s="94">
        <v>12.2</v>
      </c>
      <c r="AM1515" t="s">
        <v>11646</v>
      </c>
    </row>
    <row r="1516" spans="1:39" x14ac:dyDescent="0.25">
      <c r="A1516" t="s">
        <v>38</v>
      </c>
      <c r="B1516">
        <v>9279</v>
      </c>
      <c r="C1516" t="s">
        <v>2397</v>
      </c>
      <c r="D1516">
        <v>238</v>
      </c>
      <c r="E1516">
        <v>45782</v>
      </c>
      <c r="G1516" t="s">
        <v>2170</v>
      </c>
      <c r="H1516">
        <v>45806</v>
      </c>
      <c r="I1516" t="s">
        <v>28</v>
      </c>
      <c r="K1516">
        <v>0</v>
      </c>
      <c r="L1516" t="s">
        <v>341</v>
      </c>
      <c r="N1516" t="s">
        <v>341</v>
      </c>
      <c r="O1516" t="s">
        <v>341</v>
      </c>
      <c r="P1516" t="s">
        <v>341</v>
      </c>
      <c r="X1516" t="s">
        <v>341</v>
      </c>
      <c r="Y1516" t="s">
        <v>341</v>
      </c>
      <c r="Z1516" t="s">
        <v>341</v>
      </c>
      <c r="AE1516" t="s">
        <v>233</v>
      </c>
      <c r="AF1516">
        <v>0</v>
      </c>
      <c r="AG1516">
        <v>0</v>
      </c>
      <c r="AH1516">
        <v>8</v>
      </c>
      <c r="AI1516" t="s">
        <v>11632</v>
      </c>
      <c r="AL1516" s="94">
        <v>23.8</v>
      </c>
      <c r="AM1516" t="s">
        <v>11646</v>
      </c>
    </row>
    <row r="1517" spans="1:39" x14ac:dyDescent="0.25">
      <c r="A1517" t="s">
        <v>38</v>
      </c>
      <c r="B1517">
        <v>9281</v>
      </c>
      <c r="C1517" t="s">
        <v>2398</v>
      </c>
      <c r="D1517">
        <v>149</v>
      </c>
      <c r="E1517">
        <v>45782</v>
      </c>
      <c r="G1517" t="s">
        <v>2170</v>
      </c>
      <c r="K1517">
        <v>0</v>
      </c>
      <c r="AE1517" t="s">
        <v>233</v>
      </c>
      <c r="AF1517">
        <v>0</v>
      </c>
      <c r="AG1517">
        <v>0</v>
      </c>
      <c r="AH1517">
        <v>0</v>
      </c>
      <c r="AI1517" t="s">
        <v>11634</v>
      </c>
      <c r="AL1517" s="94">
        <v>14.9</v>
      </c>
      <c r="AM1517" t="s">
        <v>11646</v>
      </c>
    </row>
    <row r="1518" spans="1:39" x14ac:dyDescent="0.25">
      <c r="A1518" t="s">
        <v>38</v>
      </c>
      <c r="B1518">
        <v>9280</v>
      </c>
      <c r="C1518" t="s">
        <v>2399</v>
      </c>
      <c r="D1518">
        <v>31</v>
      </c>
      <c r="E1518">
        <v>45782</v>
      </c>
      <c r="G1518" t="s">
        <v>2170</v>
      </c>
      <c r="K1518">
        <v>0</v>
      </c>
      <c r="AE1518" t="s">
        <v>233</v>
      </c>
      <c r="AF1518">
        <v>0</v>
      </c>
      <c r="AG1518">
        <v>0</v>
      </c>
      <c r="AH1518">
        <v>0</v>
      </c>
      <c r="AI1518" t="s">
        <v>11634</v>
      </c>
      <c r="AL1518" s="94">
        <v>3.1</v>
      </c>
      <c r="AM1518" t="s">
        <v>11646</v>
      </c>
    </row>
    <row r="1519" spans="1:39" x14ac:dyDescent="0.25">
      <c r="A1519" t="s">
        <v>38</v>
      </c>
      <c r="B1519">
        <v>9283</v>
      </c>
      <c r="C1519" t="s">
        <v>2400</v>
      </c>
      <c r="D1519">
        <v>47</v>
      </c>
      <c r="E1519">
        <v>45782</v>
      </c>
      <c r="G1519" t="s">
        <v>2170</v>
      </c>
      <c r="K1519">
        <v>0</v>
      </c>
      <c r="AE1519" t="s">
        <v>233</v>
      </c>
      <c r="AF1519">
        <v>0</v>
      </c>
      <c r="AG1519">
        <v>0</v>
      </c>
      <c r="AH1519">
        <v>0</v>
      </c>
      <c r="AI1519" t="s">
        <v>11634</v>
      </c>
      <c r="AL1519" s="94">
        <v>4.7</v>
      </c>
      <c r="AM1519" t="s">
        <v>11646</v>
      </c>
    </row>
    <row r="1520" spans="1:39" x14ac:dyDescent="0.25">
      <c r="A1520" t="s">
        <v>38</v>
      </c>
      <c r="B1520">
        <v>9287</v>
      </c>
      <c r="C1520" t="s">
        <v>2401</v>
      </c>
      <c r="D1520">
        <v>284</v>
      </c>
      <c r="E1520">
        <v>45782</v>
      </c>
      <c r="G1520" t="s">
        <v>2170</v>
      </c>
      <c r="K1520">
        <v>0</v>
      </c>
      <c r="AE1520" t="s">
        <v>233</v>
      </c>
      <c r="AF1520">
        <v>0</v>
      </c>
      <c r="AG1520">
        <v>0</v>
      </c>
      <c r="AH1520">
        <v>0</v>
      </c>
      <c r="AI1520" t="s">
        <v>11634</v>
      </c>
      <c r="AL1520" s="94">
        <v>28.4</v>
      </c>
      <c r="AM1520" t="s">
        <v>11646</v>
      </c>
    </row>
    <row r="1521" spans="1:39" x14ac:dyDescent="0.25">
      <c r="A1521" t="s">
        <v>38</v>
      </c>
      <c r="B1521">
        <v>9288</v>
      </c>
      <c r="C1521" t="s">
        <v>2402</v>
      </c>
      <c r="D1521">
        <v>120</v>
      </c>
      <c r="E1521">
        <v>45782</v>
      </c>
      <c r="G1521" t="s">
        <v>2170</v>
      </c>
      <c r="K1521">
        <v>0</v>
      </c>
      <c r="AE1521" t="s">
        <v>233</v>
      </c>
      <c r="AF1521">
        <v>0</v>
      </c>
      <c r="AG1521">
        <v>0</v>
      </c>
      <c r="AH1521">
        <v>0</v>
      </c>
      <c r="AI1521" t="s">
        <v>11634</v>
      </c>
      <c r="AL1521" s="94">
        <v>12</v>
      </c>
      <c r="AM1521" t="s">
        <v>11646</v>
      </c>
    </row>
    <row r="1522" spans="1:39" x14ac:dyDescent="0.25">
      <c r="A1522" t="s">
        <v>38</v>
      </c>
      <c r="B1522">
        <v>9289</v>
      </c>
      <c r="C1522" t="s">
        <v>2403</v>
      </c>
      <c r="D1522">
        <v>1513</v>
      </c>
      <c r="E1522">
        <v>45782</v>
      </c>
      <c r="G1522" t="s">
        <v>2170</v>
      </c>
      <c r="K1522">
        <v>0</v>
      </c>
      <c r="AE1522" t="s">
        <v>233</v>
      </c>
      <c r="AF1522">
        <v>0</v>
      </c>
      <c r="AG1522">
        <v>0</v>
      </c>
      <c r="AH1522">
        <v>0</v>
      </c>
      <c r="AI1522" t="s">
        <v>11634</v>
      </c>
      <c r="AL1522" s="94">
        <v>151.30000000000001</v>
      </c>
      <c r="AM1522" t="s">
        <v>11646</v>
      </c>
    </row>
    <row r="1523" spans="1:39" x14ac:dyDescent="0.25">
      <c r="A1523" t="s">
        <v>38</v>
      </c>
      <c r="B1523">
        <v>9292</v>
      </c>
      <c r="C1523" t="s">
        <v>2404</v>
      </c>
      <c r="D1523">
        <v>64</v>
      </c>
      <c r="E1523">
        <v>45782</v>
      </c>
      <c r="G1523" t="s">
        <v>2170</v>
      </c>
      <c r="K1523">
        <v>0</v>
      </c>
      <c r="AE1523" t="s">
        <v>233</v>
      </c>
      <c r="AF1523">
        <v>0</v>
      </c>
      <c r="AG1523">
        <v>0</v>
      </c>
      <c r="AH1523">
        <v>0</v>
      </c>
      <c r="AI1523" t="s">
        <v>11634</v>
      </c>
      <c r="AL1523" s="94">
        <v>6.4</v>
      </c>
      <c r="AM1523" t="s">
        <v>11646</v>
      </c>
    </row>
    <row r="1524" spans="1:39" x14ac:dyDescent="0.25">
      <c r="A1524" t="s">
        <v>38</v>
      </c>
      <c r="B1524">
        <v>9294</v>
      </c>
      <c r="C1524" t="s">
        <v>2405</v>
      </c>
      <c r="D1524">
        <v>108</v>
      </c>
      <c r="E1524">
        <v>45782</v>
      </c>
      <c r="G1524" t="s">
        <v>2170</v>
      </c>
      <c r="K1524">
        <v>0</v>
      </c>
      <c r="AE1524" t="s">
        <v>233</v>
      </c>
      <c r="AF1524">
        <v>0</v>
      </c>
      <c r="AG1524">
        <v>0</v>
      </c>
      <c r="AH1524">
        <v>0</v>
      </c>
      <c r="AI1524" t="s">
        <v>11634</v>
      </c>
      <c r="AL1524" s="94">
        <v>10.8</v>
      </c>
      <c r="AM1524" t="s">
        <v>11646</v>
      </c>
    </row>
    <row r="1525" spans="1:39" x14ac:dyDescent="0.25">
      <c r="A1525" t="s">
        <v>38</v>
      </c>
      <c r="B1525">
        <v>9901</v>
      </c>
      <c r="C1525" t="s">
        <v>2406</v>
      </c>
      <c r="D1525">
        <v>335</v>
      </c>
      <c r="E1525">
        <v>45782</v>
      </c>
      <c r="G1525" t="s">
        <v>2170</v>
      </c>
      <c r="K1525">
        <v>0</v>
      </c>
      <c r="AE1525" t="s">
        <v>233</v>
      </c>
      <c r="AF1525">
        <v>0</v>
      </c>
      <c r="AG1525">
        <v>0</v>
      </c>
      <c r="AH1525">
        <v>0</v>
      </c>
      <c r="AI1525" t="s">
        <v>11634</v>
      </c>
      <c r="AL1525" s="94">
        <v>33.5</v>
      </c>
      <c r="AM1525" t="s">
        <v>11646</v>
      </c>
    </row>
    <row r="1526" spans="1:39" x14ac:dyDescent="0.25">
      <c r="A1526" t="s">
        <v>38</v>
      </c>
      <c r="B1526">
        <v>9295</v>
      </c>
      <c r="C1526" t="s">
        <v>2407</v>
      </c>
      <c r="D1526">
        <v>50</v>
      </c>
      <c r="E1526">
        <v>45782</v>
      </c>
      <c r="G1526" t="s">
        <v>2170</v>
      </c>
      <c r="K1526">
        <v>0</v>
      </c>
      <c r="AE1526" t="s">
        <v>233</v>
      </c>
      <c r="AF1526">
        <v>0</v>
      </c>
      <c r="AG1526">
        <v>0</v>
      </c>
      <c r="AH1526">
        <v>0</v>
      </c>
      <c r="AI1526" t="s">
        <v>11634</v>
      </c>
      <c r="AL1526" s="94">
        <v>5</v>
      </c>
      <c r="AM1526" t="s">
        <v>11646</v>
      </c>
    </row>
    <row r="1527" spans="1:39" x14ac:dyDescent="0.25">
      <c r="A1527" t="s">
        <v>38</v>
      </c>
      <c r="B1527">
        <v>9298</v>
      </c>
      <c r="C1527" t="s">
        <v>2408</v>
      </c>
      <c r="D1527">
        <v>68</v>
      </c>
      <c r="E1527">
        <v>45782</v>
      </c>
      <c r="F1527">
        <v>45834</v>
      </c>
      <c r="G1527" t="s">
        <v>2170</v>
      </c>
      <c r="H1527" t="s">
        <v>2409</v>
      </c>
      <c r="I1527" t="s">
        <v>24</v>
      </c>
      <c r="K1527">
        <v>0</v>
      </c>
      <c r="AE1527" t="s">
        <v>233</v>
      </c>
      <c r="AF1527">
        <v>0</v>
      </c>
      <c r="AG1527">
        <v>0</v>
      </c>
      <c r="AH1527">
        <v>0</v>
      </c>
      <c r="AI1527" t="s">
        <v>11634</v>
      </c>
      <c r="AL1527" s="94">
        <v>6.8</v>
      </c>
      <c r="AM1527" t="s">
        <v>11646</v>
      </c>
    </row>
    <row r="1528" spans="1:39" x14ac:dyDescent="0.25">
      <c r="A1528" t="s">
        <v>38</v>
      </c>
      <c r="B1528">
        <v>9301</v>
      </c>
      <c r="C1528" t="s">
        <v>2410</v>
      </c>
      <c r="D1528">
        <v>885</v>
      </c>
      <c r="E1528">
        <v>45782</v>
      </c>
      <c r="G1528" t="s">
        <v>2170</v>
      </c>
      <c r="K1528">
        <v>0</v>
      </c>
      <c r="AE1528" t="s">
        <v>233</v>
      </c>
      <c r="AF1528">
        <v>0</v>
      </c>
      <c r="AG1528">
        <v>0</v>
      </c>
      <c r="AH1528">
        <v>0</v>
      </c>
      <c r="AI1528" t="s">
        <v>11634</v>
      </c>
      <c r="AL1528" s="94">
        <v>88.5</v>
      </c>
      <c r="AM1528" t="s">
        <v>11646</v>
      </c>
    </row>
    <row r="1529" spans="1:39" x14ac:dyDescent="0.25">
      <c r="A1529" t="s">
        <v>38</v>
      </c>
      <c r="B1529">
        <v>9297</v>
      </c>
      <c r="C1529" t="s">
        <v>2411</v>
      </c>
      <c r="D1529">
        <v>388</v>
      </c>
      <c r="E1529">
        <v>45782</v>
      </c>
      <c r="G1529" t="s">
        <v>2170</v>
      </c>
      <c r="K1529">
        <v>0</v>
      </c>
      <c r="AE1529" t="s">
        <v>233</v>
      </c>
      <c r="AF1529">
        <v>0</v>
      </c>
      <c r="AG1529">
        <v>0</v>
      </c>
      <c r="AH1529">
        <v>0</v>
      </c>
      <c r="AI1529" t="s">
        <v>11634</v>
      </c>
      <c r="AL1529" s="94">
        <v>38.799999999999997</v>
      </c>
      <c r="AM1529" t="s">
        <v>11646</v>
      </c>
    </row>
    <row r="1530" spans="1:39" x14ac:dyDescent="0.25">
      <c r="A1530" t="s">
        <v>38</v>
      </c>
      <c r="B1530">
        <v>9302</v>
      </c>
      <c r="C1530" t="s">
        <v>2412</v>
      </c>
      <c r="D1530">
        <v>99</v>
      </c>
      <c r="E1530">
        <v>45782</v>
      </c>
      <c r="G1530" t="s">
        <v>2170</v>
      </c>
      <c r="K1530">
        <v>0</v>
      </c>
      <c r="AE1530" t="s">
        <v>233</v>
      </c>
      <c r="AF1530">
        <v>0</v>
      </c>
      <c r="AG1530">
        <v>0</v>
      </c>
      <c r="AH1530">
        <v>0</v>
      </c>
      <c r="AI1530" t="s">
        <v>11634</v>
      </c>
      <c r="AL1530" s="94">
        <v>9.9</v>
      </c>
      <c r="AM1530" t="s">
        <v>11646</v>
      </c>
    </row>
    <row r="1531" spans="1:39" x14ac:dyDescent="0.25">
      <c r="A1531" t="s">
        <v>38</v>
      </c>
      <c r="B1531">
        <v>9303</v>
      </c>
      <c r="C1531" t="s">
        <v>2413</v>
      </c>
      <c r="D1531">
        <v>79</v>
      </c>
      <c r="E1531">
        <v>45782</v>
      </c>
      <c r="G1531" t="s">
        <v>2170</v>
      </c>
      <c r="K1531">
        <v>0</v>
      </c>
      <c r="AE1531" t="s">
        <v>233</v>
      </c>
      <c r="AF1531">
        <v>0</v>
      </c>
      <c r="AG1531">
        <v>0</v>
      </c>
      <c r="AH1531">
        <v>0</v>
      </c>
      <c r="AI1531" t="s">
        <v>11634</v>
      </c>
      <c r="AL1531" s="94">
        <v>7.9</v>
      </c>
      <c r="AM1531" t="s">
        <v>11646</v>
      </c>
    </row>
    <row r="1532" spans="1:39" x14ac:dyDescent="0.25">
      <c r="A1532" t="s">
        <v>38</v>
      </c>
      <c r="B1532">
        <v>9304</v>
      </c>
      <c r="C1532" t="s">
        <v>2414</v>
      </c>
      <c r="D1532">
        <v>250</v>
      </c>
      <c r="E1532">
        <v>45782</v>
      </c>
      <c r="G1532" t="s">
        <v>2170</v>
      </c>
      <c r="K1532">
        <v>0</v>
      </c>
      <c r="AE1532" t="s">
        <v>233</v>
      </c>
      <c r="AF1532">
        <v>0</v>
      </c>
      <c r="AG1532">
        <v>0</v>
      </c>
      <c r="AH1532">
        <v>0</v>
      </c>
      <c r="AI1532" t="s">
        <v>11634</v>
      </c>
      <c r="AL1532" s="94">
        <v>25</v>
      </c>
      <c r="AM1532" t="s">
        <v>11646</v>
      </c>
    </row>
    <row r="1533" spans="1:39" x14ac:dyDescent="0.25">
      <c r="A1533" t="s">
        <v>38</v>
      </c>
      <c r="B1533">
        <v>9306</v>
      </c>
      <c r="C1533" t="s">
        <v>2415</v>
      </c>
      <c r="D1533">
        <v>92</v>
      </c>
      <c r="E1533">
        <v>45782</v>
      </c>
      <c r="G1533" t="s">
        <v>2170</v>
      </c>
      <c r="K1533">
        <v>0</v>
      </c>
      <c r="AE1533" t="s">
        <v>233</v>
      </c>
      <c r="AF1533">
        <v>0</v>
      </c>
      <c r="AG1533">
        <v>0</v>
      </c>
      <c r="AH1533">
        <v>0</v>
      </c>
      <c r="AI1533" t="s">
        <v>11634</v>
      </c>
      <c r="AL1533" s="94">
        <v>9.1999999999999993</v>
      </c>
      <c r="AM1533" t="s">
        <v>11646</v>
      </c>
    </row>
    <row r="1534" spans="1:39" x14ac:dyDescent="0.25">
      <c r="A1534" t="s">
        <v>38</v>
      </c>
      <c r="B1534">
        <v>9307</v>
      </c>
      <c r="C1534" t="s">
        <v>2416</v>
      </c>
      <c r="D1534">
        <v>93</v>
      </c>
      <c r="E1534">
        <v>45782</v>
      </c>
      <c r="G1534" t="s">
        <v>2170</v>
      </c>
      <c r="K1534">
        <v>0</v>
      </c>
      <c r="AE1534" t="s">
        <v>233</v>
      </c>
      <c r="AF1534">
        <v>0</v>
      </c>
      <c r="AG1534">
        <v>0</v>
      </c>
      <c r="AH1534">
        <v>0</v>
      </c>
      <c r="AI1534" t="s">
        <v>11634</v>
      </c>
      <c r="AL1534" s="94">
        <v>9.3000000000000007</v>
      </c>
      <c r="AM1534" t="s">
        <v>11646</v>
      </c>
    </row>
    <row r="1535" spans="1:39" x14ac:dyDescent="0.25">
      <c r="A1535" t="s">
        <v>38</v>
      </c>
      <c r="B1535">
        <v>9308</v>
      </c>
      <c r="C1535" t="s">
        <v>2417</v>
      </c>
      <c r="D1535">
        <v>67</v>
      </c>
      <c r="E1535">
        <v>45782</v>
      </c>
      <c r="G1535" t="s">
        <v>2170</v>
      </c>
      <c r="K1535">
        <v>0</v>
      </c>
      <c r="AE1535" t="s">
        <v>233</v>
      </c>
      <c r="AF1535">
        <v>0</v>
      </c>
      <c r="AG1535">
        <v>0</v>
      </c>
      <c r="AH1535">
        <v>0</v>
      </c>
      <c r="AI1535" t="s">
        <v>11634</v>
      </c>
      <c r="AL1535" s="94">
        <v>6.7</v>
      </c>
      <c r="AM1535" t="s">
        <v>11646</v>
      </c>
    </row>
    <row r="1536" spans="1:39" x14ac:dyDescent="0.25">
      <c r="A1536" t="s">
        <v>38</v>
      </c>
      <c r="B1536">
        <v>9309</v>
      </c>
      <c r="C1536" t="s">
        <v>2418</v>
      </c>
      <c r="D1536">
        <v>301</v>
      </c>
      <c r="E1536">
        <v>45782</v>
      </c>
      <c r="G1536" t="s">
        <v>2170</v>
      </c>
      <c r="K1536">
        <v>0</v>
      </c>
      <c r="AE1536" t="s">
        <v>233</v>
      </c>
      <c r="AF1536">
        <v>0</v>
      </c>
      <c r="AG1536">
        <v>0</v>
      </c>
      <c r="AH1536">
        <v>0</v>
      </c>
      <c r="AI1536" t="s">
        <v>11634</v>
      </c>
      <c r="AL1536" s="94">
        <v>30.1</v>
      </c>
      <c r="AM1536" t="s">
        <v>11646</v>
      </c>
    </row>
    <row r="1537" spans="1:39" x14ac:dyDescent="0.25">
      <c r="A1537" t="s">
        <v>38</v>
      </c>
      <c r="B1537">
        <v>9310</v>
      </c>
      <c r="C1537" t="s">
        <v>2419</v>
      </c>
      <c r="D1537">
        <v>18</v>
      </c>
      <c r="E1537">
        <v>45782</v>
      </c>
      <c r="G1537" t="s">
        <v>2170</v>
      </c>
      <c r="K1537">
        <v>0</v>
      </c>
      <c r="AE1537" t="s">
        <v>233</v>
      </c>
      <c r="AF1537">
        <v>0</v>
      </c>
      <c r="AG1537">
        <v>0</v>
      </c>
      <c r="AH1537">
        <v>0</v>
      </c>
      <c r="AI1537" t="s">
        <v>11634</v>
      </c>
      <c r="AL1537" s="94">
        <v>1.8</v>
      </c>
      <c r="AM1537" t="s">
        <v>11646</v>
      </c>
    </row>
    <row r="1538" spans="1:39" x14ac:dyDescent="0.25">
      <c r="A1538" t="s">
        <v>38</v>
      </c>
      <c r="B1538">
        <v>9311</v>
      </c>
      <c r="C1538" t="s">
        <v>2420</v>
      </c>
      <c r="D1538">
        <v>59</v>
      </c>
      <c r="E1538">
        <v>45782</v>
      </c>
      <c r="G1538" t="s">
        <v>2170</v>
      </c>
      <c r="K1538">
        <v>0</v>
      </c>
      <c r="AE1538" t="s">
        <v>233</v>
      </c>
      <c r="AF1538">
        <v>0</v>
      </c>
      <c r="AG1538">
        <v>0</v>
      </c>
      <c r="AH1538">
        <v>0</v>
      </c>
      <c r="AI1538" t="s">
        <v>11634</v>
      </c>
      <c r="AL1538" s="94">
        <v>5.9</v>
      </c>
      <c r="AM1538" t="s">
        <v>11646</v>
      </c>
    </row>
    <row r="1539" spans="1:39" x14ac:dyDescent="0.25">
      <c r="A1539" t="s">
        <v>38</v>
      </c>
      <c r="B1539">
        <v>9314</v>
      </c>
      <c r="C1539" t="s">
        <v>2421</v>
      </c>
      <c r="D1539">
        <v>94</v>
      </c>
      <c r="E1539">
        <v>45782</v>
      </c>
      <c r="G1539" t="s">
        <v>2170</v>
      </c>
      <c r="K1539">
        <v>0</v>
      </c>
      <c r="AE1539" t="s">
        <v>233</v>
      </c>
      <c r="AF1539">
        <v>0</v>
      </c>
      <c r="AG1539">
        <v>0</v>
      </c>
      <c r="AH1539">
        <v>0</v>
      </c>
      <c r="AI1539" t="s">
        <v>11634</v>
      </c>
      <c r="AL1539" s="94">
        <v>9.4</v>
      </c>
      <c r="AM1539" t="s">
        <v>11646</v>
      </c>
    </row>
    <row r="1540" spans="1:39" x14ac:dyDescent="0.25">
      <c r="A1540" t="s">
        <v>38</v>
      </c>
      <c r="B1540">
        <v>9316</v>
      </c>
      <c r="C1540" t="s">
        <v>2422</v>
      </c>
      <c r="D1540">
        <v>115</v>
      </c>
      <c r="E1540">
        <v>45782</v>
      </c>
      <c r="G1540" t="s">
        <v>2170</v>
      </c>
      <c r="K1540">
        <v>0</v>
      </c>
      <c r="AE1540" t="s">
        <v>233</v>
      </c>
      <c r="AF1540">
        <v>0</v>
      </c>
      <c r="AG1540">
        <v>0</v>
      </c>
      <c r="AH1540">
        <v>0</v>
      </c>
      <c r="AI1540" t="s">
        <v>11634</v>
      </c>
      <c r="AL1540" s="94">
        <v>11.5</v>
      </c>
      <c r="AM1540" t="s">
        <v>11646</v>
      </c>
    </row>
    <row r="1541" spans="1:39" x14ac:dyDescent="0.25">
      <c r="A1541" t="s">
        <v>38</v>
      </c>
      <c r="B1541">
        <v>9312</v>
      </c>
      <c r="C1541" t="s">
        <v>2423</v>
      </c>
      <c r="D1541">
        <v>101</v>
      </c>
      <c r="E1541">
        <v>45782</v>
      </c>
      <c r="G1541" t="s">
        <v>2170</v>
      </c>
      <c r="K1541">
        <v>0</v>
      </c>
      <c r="AE1541" t="s">
        <v>233</v>
      </c>
      <c r="AF1541">
        <v>0</v>
      </c>
      <c r="AG1541">
        <v>0</v>
      </c>
      <c r="AH1541">
        <v>0</v>
      </c>
      <c r="AI1541" t="s">
        <v>11634</v>
      </c>
      <c r="AL1541" s="94">
        <v>10.1</v>
      </c>
      <c r="AM1541" t="s">
        <v>11646</v>
      </c>
    </row>
    <row r="1542" spans="1:39" x14ac:dyDescent="0.25">
      <c r="A1542" t="s">
        <v>38</v>
      </c>
      <c r="B1542">
        <v>9315</v>
      </c>
      <c r="C1542" t="s">
        <v>2424</v>
      </c>
      <c r="D1542">
        <v>634</v>
      </c>
      <c r="E1542">
        <v>45782</v>
      </c>
      <c r="G1542" t="s">
        <v>2170</v>
      </c>
      <c r="K1542">
        <v>0</v>
      </c>
      <c r="AE1542" t="s">
        <v>233</v>
      </c>
      <c r="AF1542">
        <v>0</v>
      </c>
      <c r="AG1542">
        <v>0</v>
      </c>
      <c r="AH1542">
        <v>0</v>
      </c>
      <c r="AI1542" t="s">
        <v>11634</v>
      </c>
      <c r="AL1542" s="94">
        <v>63.4</v>
      </c>
      <c r="AM1542" t="s">
        <v>11646</v>
      </c>
    </row>
    <row r="1543" spans="1:39" x14ac:dyDescent="0.25">
      <c r="A1543" t="s">
        <v>38</v>
      </c>
      <c r="B1543">
        <v>9317</v>
      </c>
      <c r="C1543" t="s">
        <v>2425</v>
      </c>
      <c r="D1543">
        <v>17</v>
      </c>
      <c r="E1543">
        <v>45782</v>
      </c>
      <c r="G1543" t="s">
        <v>2170</v>
      </c>
      <c r="K1543">
        <v>0</v>
      </c>
      <c r="AE1543" t="s">
        <v>233</v>
      </c>
      <c r="AF1543">
        <v>0</v>
      </c>
      <c r="AG1543">
        <v>0</v>
      </c>
      <c r="AH1543">
        <v>0</v>
      </c>
      <c r="AI1543" t="s">
        <v>11634</v>
      </c>
      <c r="AL1543" s="94">
        <v>1.7</v>
      </c>
      <c r="AM1543" t="s">
        <v>11646</v>
      </c>
    </row>
    <row r="1544" spans="1:39" x14ac:dyDescent="0.25">
      <c r="A1544" t="s">
        <v>38</v>
      </c>
      <c r="B1544">
        <v>9318</v>
      </c>
      <c r="C1544" t="s">
        <v>2426</v>
      </c>
      <c r="D1544">
        <v>55</v>
      </c>
      <c r="E1544">
        <v>45782</v>
      </c>
      <c r="G1544" t="s">
        <v>2170</v>
      </c>
      <c r="K1544">
        <v>0</v>
      </c>
      <c r="AE1544" t="s">
        <v>233</v>
      </c>
      <c r="AF1544">
        <v>0</v>
      </c>
      <c r="AG1544">
        <v>0</v>
      </c>
      <c r="AH1544">
        <v>0</v>
      </c>
      <c r="AI1544" t="s">
        <v>11634</v>
      </c>
      <c r="AL1544" s="94">
        <v>5.5</v>
      </c>
      <c r="AM1544" t="s">
        <v>11646</v>
      </c>
    </row>
    <row r="1545" spans="1:39" x14ac:dyDescent="0.25">
      <c r="A1545" t="s">
        <v>38</v>
      </c>
      <c r="B1545">
        <v>9321</v>
      </c>
      <c r="C1545" t="s">
        <v>2427</v>
      </c>
      <c r="D1545">
        <v>2244</v>
      </c>
      <c r="E1545">
        <v>45782</v>
      </c>
      <c r="G1545" t="s">
        <v>2170</v>
      </c>
      <c r="K1545">
        <v>0</v>
      </c>
      <c r="AE1545" t="s">
        <v>233</v>
      </c>
      <c r="AF1545">
        <v>0</v>
      </c>
      <c r="AG1545">
        <v>0</v>
      </c>
      <c r="AH1545">
        <v>0</v>
      </c>
      <c r="AI1545" t="s">
        <v>11634</v>
      </c>
      <c r="AL1545" s="94">
        <v>224.4</v>
      </c>
      <c r="AM1545" t="s">
        <v>11646</v>
      </c>
    </row>
    <row r="1546" spans="1:39" x14ac:dyDescent="0.25">
      <c r="A1546" t="s">
        <v>38</v>
      </c>
      <c r="B1546">
        <v>9323</v>
      </c>
      <c r="C1546" t="s">
        <v>2428</v>
      </c>
      <c r="D1546">
        <v>60</v>
      </c>
      <c r="E1546">
        <v>45782</v>
      </c>
      <c r="G1546" t="s">
        <v>2170</v>
      </c>
      <c r="K1546">
        <v>0</v>
      </c>
      <c r="AE1546" t="s">
        <v>233</v>
      </c>
      <c r="AF1546">
        <v>0</v>
      </c>
      <c r="AG1546">
        <v>0</v>
      </c>
      <c r="AH1546">
        <v>0</v>
      </c>
      <c r="AI1546" t="s">
        <v>11634</v>
      </c>
      <c r="AL1546" s="94">
        <v>6</v>
      </c>
      <c r="AM1546" t="s">
        <v>11646</v>
      </c>
    </row>
    <row r="1547" spans="1:39" x14ac:dyDescent="0.25">
      <c r="A1547" t="s">
        <v>38</v>
      </c>
      <c r="B1547">
        <v>9325</v>
      </c>
      <c r="C1547" t="s">
        <v>2429</v>
      </c>
      <c r="D1547">
        <v>170</v>
      </c>
      <c r="E1547">
        <v>45782</v>
      </c>
      <c r="G1547" t="s">
        <v>2170</v>
      </c>
      <c r="K1547">
        <v>0</v>
      </c>
      <c r="AE1547" t="s">
        <v>233</v>
      </c>
      <c r="AF1547">
        <v>0</v>
      </c>
      <c r="AG1547">
        <v>0</v>
      </c>
      <c r="AH1547">
        <v>0</v>
      </c>
      <c r="AI1547" t="s">
        <v>11634</v>
      </c>
      <c r="AL1547" s="94">
        <v>17</v>
      </c>
      <c r="AM1547" t="s">
        <v>11646</v>
      </c>
    </row>
    <row r="1548" spans="1:39" x14ac:dyDescent="0.25">
      <c r="A1548" t="s">
        <v>38</v>
      </c>
      <c r="B1548">
        <v>9326</v>
      </c>
      <c r="C1548" t="s">
        <v>2430</v>
      </c>
      <c r="D1548">
        <v>217</v>
      </c>
      <c r="E1548">
        <v>45782</v>
      </c>
      <c r="G1548" t="s">
        <v>2170</v>
      </c>
      <c r="K1548">
        <v>0</v>
      </c>
      <c r="AE1548" t="s">
        <v>233</v>
      </c>
      <c r="AF1548">
        <v>0</v>
      </c>
      <c r="AG1548">
        <v>0</v>
      </c>
      <c r="AH1548">
        <v>0</v>
      </c>
      <c r="AI1548" t="s">
        <v>11634</v>
      </c>
      <c r="AL1548" s="94">
        <v>21.7</v>
      </c>
      <c r="AM1548" t="s">
        <v>11646</v>
      </c>
    </row>
    <row r="1549" spans="1:39" x14ac:dyDescent="0.25">
      <c r="A1549" t="s">
        <v>38</v>
      </c>
      <c r="B1549">
        <v>9327</v>
      </c>
      <c r="C1549" t="s">
        <v>2431</v>
      </c>
      <c r="D1549">
        <v>33</v>
      </c>
      <c r="E1549">
        <v>45782</v>
      </c>
      <c r="F1549">
        <v>45821</v>
      </c>
      <c r="G1549" t="s">
        <v>2170</v>
      </c>
      <c r="H1549" t="s">
        <v>2190</v>
      </c>
      <c r="I1549" t="s">
        <v>24</v>
      </c>
      <c r="K1549">
        <v>0</v>
      </c>
      <c r="AE1549" t="s">
        <v>233</v>
      </c>
      <c r="AF1549">
        <v>0</v>
      </c>
      <c r="AG1549">
        <v>0</v>
      </c>
      <c r="AH1549">
        <v>0</v>
      </c>
      <c r="AI1549" t="s">
        <v>11634</v>
      </c>
      <c r="AL1549" s="94">
        <v>3.3</v>
      </c>
      <c r="AM1549" t="s">
        <v>11646</v>
      </c>
    </row>
    <row r="1550" spans="1:39" x14ac:dyDescent="0.25">
      <c r="A1550" t="s">
        <v>38</v>
      </c>
      <c r="B1550">
        <v>9328</v>
      </c>
      <c r="C1550" t="s">
        <v>2432</v>
      </c>
      <c r="D1550">
        <v>72</v>
      </c>
      <c r="E1550">
        <v>45782</v>
      </c>
      <c r="G1550" t="s">
        <v>2170</v>
      </c>
      <c r="K1550">
        <v>0</v>
      </c>
      <c r="AE1550" t="s">
        <v>233</v>
      </c>
      <c r="AF1550">
        <v>0</v>
      </c>
      <c r="AG1550">
        <v>0</v>
      </c>
      <c r="AH1550">
        <v>0</v>
      </c>
      <c r="AI1550" t="s">
        <v>11634</v>
      </c>
      <c r="AL1550" s="94">
        <v>7.2</v>
      </c>
      <c r="AM1550" t="s">
        <v>11646</v>
      </c>
    </row>
    <row r="1551" spans="1:39" x14ac:dyDescent="0.25">
      <c r="A1551" t="s">
        <v>38</v>
      </c>
      <c r="B1551">
        <v>9329</v>
      </c>
      <c r="C1551" t="s">
        <v>2433</v>
      </c>
      <c r="D1551">
        <v>129</v>
      </c>
      <c r="E1551">
        <v>45782</v>
      </c>
      <c r="G1551" t="s">
        <v>2170</v>
      </c>
      <c r="K1551">
        <v>0</v>
      </c>
      <c r="AE1551" t="s">
        <v>233</v>
      </c>
      <c r="AF1551">
        <v>0</v>
      </c>
      <c r="AG1551">
        <v>0</v>
      </c>
      <c r="AH1551">
        <v>0</v>
      </c>
      <c r="AI1551" t="s">
        <v>11634</v>
      </c>
      <c r="AL1551" s="94">
        <v>12.9</v>
      </c>
      <c r="AM1551" t="s">
        <v>11646</v>
      </c>
    </row>
    <row r="1552" spans="1:39" x14ac:dyDescent="0.25">
      <c r="A1552" t="s">
        <v>38</v>
      </c>
      <c r="B1552">
        <v>9330</v>
      </c>
      <c r="C1552" t="s">
        <v>2434</v>
      </c>
      <c r="D1552">
        <v>1984</v>
      </c>
      <c r="E1552">
        <v>45783</v>
      </c>
      <c r="G1552" t="s">
        <v>2170</v>
      </c>
      <c r="K1552">
        <v>0</v>
      </c>
      <c r="AE1552" t="s">
        <v>233</v>
      </c>
      <c r="AF1552">
        <v>0</v>
      </c>
      <c r="AG1552">
        <v>0</v>
      </c>
      <c r="AH1552">
        <v>0</v>
      </c>
      <c r="AI1552" t="s">
        <v>11634</v>
      </c>
      <c r="AL1552" s="94">
        <v>198.4</v>
      </c>
      <c r="AM1552" t="s">
        <v>11646</v>
      </c>
    </row>
    <row r="1553" spans="1:39" x14ac:dyDescent="0.25">
      <c r="A1553" t="s">
        <v>38</v>
      </c>
      <c r="B1553">
        <v>9332</v>
      </c>
      <c r="C1553" t="s">
        <v>2435</v>
      </c>
      <c r="D1553">
        <v>201</v>
      </c>
      <c r="E1553">
        <v>45783</v>
      </c>
      <c r="G1553" t="s">
        <v>2170</v>
      </c>
      <c r="K1553">
        <v>0</v>
      </c>
      <c r="AE1553" t="s">
        <v>233</v>
      </c>
      <c r="AF1553">
        <v>0</v>
      </c>
      <c r="AG1553">
        <v>0</v>
      </c>
      <c r="AH1553">
        <v>0</v>
      </c>
      <c r="AI1553" t="s">
        <v>11634</v>
      </c>
      <c r="AL1553" s="94">
        <v>20.100000000000001</v>
      </c>
      <c r="AM1553" t="s">
        <v>11646</v>
      </c>
    </row>
    <row r="1554" spans="1:39" x14ac:dyDescent="0.25">
      <c r="A1554" t="s">
        <v>38</v>
      </c>
      <c r="B1554">
        <v>9334</v>
      </c>
      <c r="C1554" t="s">
        <v>2436</v>
      </c>
      <c r="D1554">
        <v>48</v>
      </c>
      <c r="E1554">
        <v>45783</v>
      </c>
      <c r="G1554" t="s">
        <v>2170</v>
      </c>
      <c r="K1554">
        <v>0</v>
      </c>
      <c r="AE1554" t="s">
        <v>233</v>
      </c>
      <c r="AF1554">
        <v>0</v>
      </c>
      <c r="AG1554">
        <v>0</v>
      </c>
      <c r="AH1554">
        <v>0</v>
      </c>
      <c r="AI1554" t="s">
        <v>11634</v>
      </c>
      <c r="AL1554" s="94">
        <v>4.8</v>
      </c>
      <c r="AM1554" t="s">
        <v>11646</v>
      </c>
    </row>
    <row r="1555" spans="1:39" x14ac:dyDescent="0.25">
      <c r="A1555" t="s">
        <v>38</v>
      </c>
      <c r="B1555">
        <v>9335</v>
      </c>
      <c r="C1555" t="s">
        <v>2437</v>
      </c>
      <c r="D1555">
        <v>86</v>
      </c>
      <c r="E1555">
        <v>45783</v>
      </c>
      <c r="G1555" t="s">
        <v>2170</v>
      </c>
      <c r="K1555">
        <v>0</v>
      </c>
      <c r="AE1555" t="s">
        <v>233</v>
      </c>
      <c r="AF1555">
        <v>0</v>
      </c>
      <c r="AG1555">
        <v>0</v>
      </c>
      <c r="AH1555">
        <v>0</v>
      </c>
      <c r="AI1555" t="s">
        <v>11634</v>
      </c>
      <c r="AL1555" s="94">
        <v>8.6</v>
      </c>
      <c r="AM1555" t="s">
        <v>11646</v>
      </c>
    </row>
    <row r="1556" spans="1:39" x14ac:dyDescent="0.25">
      <c r="A1556" t="s">
        <v>38</v>
      </c>
      <c r="B1556">
        <v>9337</v>
      </c>
      <c r="C1556" t="s">
        <v>2438</v>
      </c>
      <c r="D1556">
        <v>152</v>
      </c>
      <c r="E1556">
        <v>45783</v>
      </c>
      <c r="G1556" t="s">
        <v>2170</v>
      </c>
      <c r="H1556">
        <v>45820</v>
      </c>
      <c r="I1556" t="s">
        <v>24</v>
      </c>
      <c r="K1556">
        <v>0</v>
      </c>
      <c r="X1556" t="s">
        <v>2439</v>
      </c>
      <c r="AE1556" t="s">
        <v>233</v>
      </c>
      <c r="AF1556">
        <v>0</v>
      </c>
      <c r="AG1556">
        <v>0</v>
      </c>
      <c r="AH1556">
        <v>1</v>
      </c>
      <c r="AI1556" t="s">
        <v>11632</v>
      </c>
      <c r="AL1556" s="94">
        <v>15.2</v>
      </c>
      <c r="AM1556" t="s">
        <v>11646</v>
      </c>
    </row>
    <row r="1557" spans="1:39" x14ac:dyDescent="0.25">
      <c r="A1557" t="s">
        <v>38</v>
      </c>
      <c r="B1557">
        <v>9338</v>
      </c>
      <c r="C1557" t="s">
        <v>2440</v>
      </c>
      <c r="D1557">
        <v>310</v>
      </c>
      <c r="E1557">
        <v>45783</v>
      </c>
      <c r="G1557" t="s">
        <v>2170</v>
      </c>
      <c r="K1557">
        <v>0</v>
      </c>
      <c r="AE1557" t="s">
        <v>233</v>
      </c>
      <c r="AF1557">
        <v>0</v>
      </c>
      <c r="AG1557">
        <v>0</v>
      </c>
      <c r="AH1557">
        <v>0</v>
      </c>
      <c r="AI1557" t="s">
        <v>11634</v>
      </c>
      <c r="AL1557" s="94">
        <v>31</v>
      </c>
      <c r="AM1557" t="s">
        <v>11646</v>
      </c>
    </row>
    <row r="1558" spans="1:39" x14ac:dyDescent="0.25">
      <c r="A1558" t="s">
        <v>38</v>
      </c>
      <c r="B1558">
        <v>9339</v>
      </c>
      <c r="C1558" t="s">
        <v>2441</v>
      </c>
      <c r="D1558">
        <v>139</v>
      </c>
      <c r="E1558">
        <v>45783</v>
      </c>
      <c r="G1558" t="s">
        <v>2170</v>
      </c>
      <c r="K1558">
        <v>0</v>
      </c>
      <c r="AE1558" t="s">
        <v>233</v>
      </c>
      <c r="AF1558">
        <v>0</v>
      </c>
      <c r="AG1558">
        <v>0</v>
      </c>
      <c r="AH1558">
        <v>0</v>
      </c>
      <c r="AI1558" t="s">
        <v>11634</v>
      </c>
      <c r="AL1558" s="94">
        <v>13.9</v>
      </c>
      <c r="AM1558" t="s">
        <v>11646</v>
      </c>
    </row>
    <row r="1559" spans="1:39" x14ac:dyDescent="0.25">
      <c r="A1559" t="s">
        <v>38</v>
      </c>
      <c r="B1559">
        <v>9340</v>
      </c>
      <c r="C1559" t="s">
        <v>2442</v>
      </c>
      <c r="D1559">
        <v>61</v>
      </c>
      <c r="E1559">
        <v>45783</v>
      </c>
      <c r="G1559" t="s">
        <v>2170</v>
      </c>
      <c r="K1559">
        <v>0</v>
      </c>
      <c r="AE1559" t="s">
        <v>233</v>
      </c>
      <c r="AF1559">
        <v>0</v>
      </c>
      <c r="AG1559">
        <v>0</v>
      </c>
      <c r="AH1559">
        <v>0</v>
      </c>
      <c r="AI1559" t="s">
        <v>11634</v>
      </c>
      <c r="AL1559" s="94">
        <v>6.1</v>
      </c>
      <c r="AM1559" t="s">
        <v>11646</v>
      </c>
    </row>
    <row r="1560" spans="1:39" x14ac:dyDescent="0.25">
      <c r="A1560" t="s">
        <v>38</v>
      </c>
      <c r="B1560">
        <v>9360</v>
      </c>
      <c r="C1560" t="s">
        <v>2443</v>
      </c>
      <c r="D1560">
        <v>28</v>
      </c>
      <c r="E1560">
        <v>45783</v>
      </c>
      <c r="G1560" t="s">
        <v>2170</v>
      </c>
      <c r="K1560">
        <v>0</v>
      </c>
      <c r="AE1560" t="s">
        <v>233</v>
      </c>
      <c r="AF1560">
        <v>0</v>
      </c>
      <c r="AG1560">
        <v>0</v>
      </c>
      <c r="AH1560">
        <v>0</v>
      </c>
      <c r="AI1560" t="s">
        <v>11634</v>
      </c>
      <c r="AL1560" s="94">
        <v>2.8</v>
      </c>
      <c r="AM1560" t="s">
        <v>11646</v>
      </c>
    </row>
    <row r="1561" spans="1:39" x14ac:dyDescent="0.25">
      <c r="A1561" t="s">
        <v>38</v>
      </c>
      <c r="B1561">
        <v>9343</v>
      </c>
      <c r="C1561" t="s">
        <v>2444</v>
      </c>
      <c r="D1561">
        <v>105</v>
      </c>
      <c r="E1561">
        <v>45783</v>
      </c>
      <c r="G1561" t="s">
        <v>2170</v>
      </c>
      <c r="K1561">
        <v>0</v>
      </c>
      <c r="AE1561" t="s">
        <v>233</v>
      </c>
      <c r="AF1561">
        <v>0</v>
      </c>
      <c r="AG1561">
        <v>0</v>
      </c>
      <c r="AH1561">
        <v>0</v>
      </c>
      <c r="AI1561" t="s">
        <v>11634</v>
      </c>
      <c r="AL1561" s="94">
        <v>10.5</v>
      </c>
      <c r="AM1561" t="s">
        <v>11646</v>
      </c>
    </row>
    <row r="1562" spans="1:39" x14ac:dyDescent="0.25">
      <c r="A1562" t="s">
        <v>38</v>
      </c>
      <c r="B1562">
        <v>9345</v>
      </c>
      <c r="C1562" t="s">
        <v>2445</v>
      </c>
      <c r="D1562">
        <v>134</v>
      </c>
      <c r="E1562">
        <v>45783</v>
      </c>
      <c r="G1562" t="s">
        <v>2170</v>
      </c>
      <c r="K1562">
        <v>0</v>
      </c>
      <c r="AE1562" t="s">
        <v>233</v>
      </c>
      <c r="AF1562">
        <v>0</v>
      </c>
      <c r="AG1562">
        <v>0</v>
      </c>
      <c r="AH1562">
        <v>0</v>
      </c>
      <c r="AI1562" t="s">
        <v>11634</v>
      </c>
      <c r="AL1562" s="94">
        <v>13.4</v>
      </c>
      <c r="AM1562" t="s">
        <v>11646</v>
      </c>
    </row>
    <row r="1563" spans="1:39" x14ac:dyDescent="0.25">
      <c r="A1563" t="s">
        <v>38</v>
      </c>
      <c r="B1563">
        <v>9346</v>
      </c>
      <c r="C1563" t="s">
        <v>2446</v>
      </c>
      <c r="D1563">
        <v>103</v>
      </c>
      <c r="E1563">
        <v>45783</v>
      </c>
      <c r="G1563" t="s">
        <v>2170</v>
      </c>
      <c r="K1563">
        <v>0</v>
      </c>
      <c r="AE1563" t="s">
        <v>233</v>
      </c>
      <c r="AF1563">
        <v>0</v>
      </c>
      <c r="AG1563">
        <v>0</v>
      </c>
      <c r="AH1563">
        <v>0</v>
      </c>
      <c r="AI1563" t="s">
        <v>11634</v>
      </c>
      <c r="AL1563" s="94">
        <v>10.3</v>
      </c>
      <c r="AM1563" t="s">
        <v>11646</v>
      </c>
    </row>
    <row r="1564" spans="1:39" x14ac:dyDescent="0.25">
      <c r="A1564" t="s">
        <v>38</v>
      </c>
      <c r="B1564">
        <v>9347</v>
      </c>
      <c r="C1564" t="s">
        <v>2447</v>
      </c>
      <c r="D1564">
        <v>161</v>
      </c>
      <c r="E1564">
        <v>45783</v>
      </c>
      <c r="G1564" t="s">
        <v>2170</v>
      </c>
      <c r="K1564">
        <v>0</v>
      </c>
      <c r="AE1564" t="s">
        <v>233</v>
      </c>
      <c r="AF1564">
        <v>0</v>
      </c>
      <c r="AG1564">
        <v>0</v>
      </c>
      <c r="AH1564">
        <v>0</v>
      </c>
      <c r="AI1564" t="s">
        <v>11634</v>
      </c>
      <c r="AL1564" s="94">
        <v>16.100000000000001</v>
      </c>
      <c r="AM1564" t="s">
        <v>11646</v>
      </c>
    </row>
    <row r="1565" spans="1:39" x14ac:dyDescent="0.25">
      <c r="A1565" t="s">
        <v>38</v>
      </c>
      <c r="B1565">
        <v>9348</v>
      </c>
      <c r="C1565" t="s">
        <v>2448</v>
      </c>
      <c r="D1565">
        <v>155</v>
      </c>
      <c r="E1565">
        <v>45783</v>
      </c>
      <c r="G1565" t="s">
        <v>2170</v>
      </c>
      <c r="K1565">
        <v>0</v>
      </c>
      <c r="AE1565" t="s">
        <v>233</v>
      </c>
      <c r="AF1565">
        <v>0</v>
      </c>
      <c r="AG1565">
        <v>0</v>
      </c>
      <c r="AH1565">
        <v>0</v>
      </c>
      <c r="AI1565" t="s">
        <v>11634</v>
      </c>
      <c r="AL1565" s="94">
        <v>15.5</v>
      </c>
      <c r="AM1565" t="s">
        <v>11646</v>
      </c>
    </row>
    <row r="1566" spans="1:39" x14ac:dyDescent="0.25">
      <c r="A1566" t="s">
        <v>38</v>
      </c>
      <c r="B1566">
        <v>9350</v>
      </c>
      <c r="C1566" t="s">
        <v>2449</v>
      </c>
      <c r="D1566">
        <v>523</v>
      </c>
      <c r="E1566">
        <v>45783</v>
      </c>
      <c r="G1566" t="s">
        <v>2170</v>
      </c>
      <c r="H1566">
        <v>45813</v>
      </c>
      <c r="I1566" t="s">
        <v>28</v>
      </c>
      <c r="K1566">
        <v>0</v>
      </c>
      <c r="L1566" t="s">
        <v>25</v>
      </c>
      <c r="M1566" t="s">
        <v>5764</v>
      </c>
      <c r="N1566" t="s">
        <v>25</v>
      </c>
      <c r="O1566" t="s">
        <v>25</v>
      </c>
      <c r="P1566" t="s">
        <v>25</v>
      </c>
      <c r="S1566">
        <v>220</v>
      </c>
      <c r="T1566">
        <v>0</v>
      </c>
      <c r="U1566">
        <v>0</v>
      </c>
      <c r="V1566">
        <v>0</v>
      </c>
      <c r="W1566">
        <v>0</v>
      </c>
      <c r="X1566" t="s">
        <v>26</v>
      </c>
      <c r="Y1566" t="s">
        <v>25</v>
      </c>
      <c r="Z1566" t="s">
        <v>25</v>
      </c>
      <c r="AE1566" t="s">
        <v>233</v>
      </c>
      <c r="AG1566">
        <v>0</v>
      </c>
      <c r="AH1566">
        <v>13</v>
      </c>
      <c r="AI1566" t="s">
        <v>11632</v>
      </c>
      <c r="AK1566">
        <v>0.42065009560229444</v>
      </c>
      <c r="AL1566" s="94">
        <v>52.3</v>
      </c>
      <c r="AM1566" t="s">
        <v>11646</v>
      </c>
    </row>
    <row r="1567" spans="1:39" x14ac:dyDescent="0.25">
      <c r="A1567" t="s">
        <v>38</v>
      </c>
      <c r="B1567">
        <v>9351</v>
      </c>
      <c r="C1567" t="s">
        <v>2450</v>
      </c>
      <c r="D1567">
        <v>67</v>
      </c>
      <c r="E1567">
        <v>45783</v>
      </c>
      <c r="G1567" t="s">
        <v>2170</v>
      </c>
      <c r="K1567">
        <v>0</v>
      </c>
      <c r="AE1567" t="s">
        <v>233</v>
      </c>
      <c r="AF1567">
        <v>0</v>
      </c>
      <c r="AG1567">
        <v>0</v>
      </c>
      <c r="AH1567">
        <v>0</v>
      </c>
      <c r="AI1567" t="s">
        <v>11634</v>
      </c>
      <c r="AL1567" s="94">
        <v>6.7</v>
      </c>
      <c r="AM1567" t="s">
        <v>11646</v>
      </c>
    </row>
    <row r="1568" spans="1:39" x14ac:dyDescent="0.25">
      <c r="A1568" t="s">
        <v>38</v>
      </c>
      <c r="B1568">
        <v>9352</v>
      </c>
      <c r="C1568" t="s">
        <v>2451</v>
      </c>
      <c r="D1568">
        <v>108</v>
      </c>
      <c r="E1568">
        <v>45783</v>
      </c>
      <c r="G1568" t="s">
        <v>2170</v>
      </c>
      <c r="K1568">
        <v>0</v>
      </c>
      <c r="AE1568" t="s">
        <v>233</v>
      </c>
      <c r="AF1568">
        <v>0</v>
      </c>
      <c r="AG1568">
        <v>0</v>
      </c>
      <c r="AH1568">
        <v>0</v>
      </c>
      <c r="AI1568" t="s">
        <v>11634</v>
      </c>
      <c r="AL1568" s="94">
        <v>10.8</v>
      </c>
      <c r="AM1568" t="s">
        <v>11646</v>
      </c>
    </row>
    <row r="1569" spans="1:39" x14ac:dyDescent="0.25">
      <c r="A1569" t="s">
        <v>38</v>
      </c>
      <c r="B1569">
        <v>9353</v>
      </c>
      <c r="C1569" t="s">
        <v>2452</v>
      </c>
      <c r="D1569">
        <v>95</v>
      </c>
      <c r="E1569">
        <v>45783</v>
      </c>
      <c r="G1569" t="s">
        <v>2170</v>
      </c>
      <c r="K1569">
        <v>0</v>
      </c>
      <c r="AE1569" t="s">
        <v>233</v>
      </c>
      <c r="AF1569">
        <v>0</v>
      </c>
      <c r="AG1569">
        <v>0</v>
      </c>
      <c r="AH1569">
        <v>0</v>
      </c>
      <c r="AI1569" t="s">
        <v>11634</v>
      </c>
      <c r="AL1569" s="94">
        <v>9.5</v>
      </c>
      <c r="AM1569" t="s">
        <v>11646</v>
      </c>
    </row>
    <row r="1570" spans="1:39" x14ac:dyDescent="0.25">
      <c r="A1570" t="s">
        <v>38</v>
      </c>
      <c r="B1570">
        <v>9354</v>
      </c>
      <c r="C1570" t="s">
        <v>2453</v>
      </c>
      <c r="D1570">
        <v>38</v>
      </c>
      <c r="E1570">
        <v>45783</v>
      </c>
      <c r="G1570" t="s">
        <v>2170</v>
      </c>
      <c r="K1570">
        <v>0</v>
      </c>
      <c r="AE1570" t="s">
        <v>233</v>
      </c>
      <c r="AF1570">
        <v>0</v>
      </c>
      <c r="AG1570">
        <v>0</v>
      </c>
      <c r="AH1570">
        <v>0</v>
      </c>
      <c r="AI1570" t="s">
        <v>11634</v>
      </c>
      <c r="AL1570" s="94">
        <v>3.8</v>
      </c>
      <c r="AM1570" t="s">
        <v>11646</v>
      </c>
    </row>
    <row r="1571" spans="1:39" x14ac:dyDescent="0.25">
      <c r="A1571" t="s">
        <v>38</v>
      </c>
      <c r="B1571">
        <v>9355</v>
      </c>
      <c r="C1571" t="s">
        <v>2454</v>
      </c>
      <c r="D1571">
        <v>77</v>
      </c>
      <c r="E1571">
        <v>45783</v>
      </c>
      <c r="G1571" t="s">
        <v>2170</v>
      </c>
      <c r="K1571">
        <v>0</v>
      </c>
      <c r="AE1571" t="s">
        <v>233</v>
      </c>
      <c r="AF1571">
        <v>0</v>
      </c>
      <c r="AG1571">
        <v>0</v>
      </c>
      <c r="AH1571">
        <v>0</v>
      </c>
      <c r="AI1571" t="s">
        <v>11634</v>
      </c>
      <c r="AL1571" s="94">
        <v>7.7</v>
      </c>
      <c r="AM1571" t="s">
        <v>11646</v>
      </c>
    </row>
    <row r="1572" spans="1:39" x14ac:dyDescent="0.25">
      <c r="A1572" t="s">
        <v>38</v>
      </c>
      <c r="B1572">
        <v>9356</v>
      </c>
      <c r="C1572" t="s">
        <v>2455</v>
      </c>
      <c r="D1572">
        <v>70</v>
      </c>
      <c r="E1572">
        <v>45783</v>
      </c>
      <c r="G1572" t="s">
        <v>2170</v>
      </c>
      <c r="K1572">
        <v>0</v>
      </c>
      <c r="AE1572" t="s">
        <v>233</v>
      </c>
      <c r="AF1572">
        <v>0</v>
      </c>
      <c r="AG1572">
        <v>0</v>
      </c>
      <c r="AH1572">
        <v>0</v>
      </c>
      <c r="AI1572" t="s">
        <v>11634</v>
      </c>
      <c r="AL1572" s="94">
        <v>7</v>
      </c>
      <c r="AM1572" t="s">
        <v>11646</v>
      </c>
    </row>
    <row r="1573" spans="1:39" x14ac:dyDescent="0.25">
      <c r="A1573" t="s">
        <v>38</v>
      </c>
      <c r="B1573">
        <v>9358</v>
      </c>
      <c r="C1573" t="s">
        <v>2456</v>
      </c>
      <c r="D1573">
        <v>247</v>
      </c>
      <c r="E1573">
        <v>45783</v>
      </c>
      <c r="G1573" t="s">
        <v>2170</v>
      </c>
      <c r="K1573">
        <v>0</v>
      </c>
      <c r="AE1573" t="s">
        <v>233</v>
      </c>
      <c r="AF1573">
        <v>0</v>
      </c>
      <c r="AG1573">
        <v>0</v>
      </c>
      <c r="AH1573">
        <v>0</v>
      </c>
      <c r="AI1573" t="s">
        <v>11634</v>
      </c>
      <c r="AL1573" s="94">
        <v>24.7</v>
      </c>
      <c r="AM1573" t="s">
        <v>11646</v>
      </c>
    </row>
    <row r="1574" spans="1:39" x14ac:dyDescent="0.25">
      <c r="A1574" t="s">
        <v>38</v>
      </c>
      <c r="B1574">
        <v>9361</v>
      </c>
      <c r="C1574" t="s">
        <v>2457</v>
      </c>
      <c r="D1574">
        <v>133</v>
      </c>
      <c r="E1574">
        <v>45783</v>
      </c>
      <c r="F1574">
        <v>45822</v>
      </c>
      <c r="G1574" t="s">
        <v>2170</v>
      </c>
      <c r="H1574" t="s">
        <v>2190</v>
      </c>
      <c r="I1574" t="s">
        <v>24</v>
      </c>
      <c r="K1574">
        <v>0</v>
      </c>
      <c r="AE1574" t="s">
        <v>233</v>
      </c>
      <c r="AF1574">
        <v>0</v>
      </c>
      <c r="AG1574">
        <v>0</v>
      </c>
      <c r="AH1574">
        <v>0</v>
      </c>
      <c r="AI1574" t="s">
        <v>11634</v>
      </c>
      <c r="AL1574" s="94">
        <v>13.3</v>
      </c>
      <c r="AM1574" t="s">
        <v>11646</v>
      </c>
    </row>
    <row r="1575" spans="1:39" x14ac:dyDescent="0.25">
      <c r="A1575" t="s">
        <v>38</v>
      </c>
      <c r="B1575">
        <v>9362</v>
      </c>
      <c r="C1575" t="s">
        <v>2458</v>
      </c>
      <c r="D1575">
        <v>261</v>
      </c>
      <c r="E1575">
        <v>45783</v>
      </c>
      <c r="G1575" t="s">
        <v>2170</v>
      </c>
      <c r="K1575">
        <v>0</v>
      </c>
      <c r="AE1575" t="s">
        <v>233</v>
      </c>
      <c r="AF1575">
        <v>0</v>
      </c>
      <c r="AG1575">
        <v>0</v>
      </c>
      <c r="AH1575">
        <v>0</v>
      </c>
      <c r="AI1575" t="s">
        <v>11634</v>
      </c>
      <c r="AL1575" s="94">
        <v>26.1</v>
      </c>
      <c r="AM1575" t="s">
        <v>11646</v>
      </c>
    </row>
    <row r="1576" spans="1:39" x14ac:dyDescent="0.25">
      <c r="A1576" t="s">
        <v>38</v>
      </c>
      <c r="B1576">
        <v>9363</v>
      </c>
      <c r="C1576" t="s">
        <v>2459</v>
      </c>
      <c r="D1576">
        <v>912</v>
      </c>
      <c r="E1576">
        <v>45783</v>
      </c>
      <c r="G1576" t="s">
        <v>2170</v>
      </c>
      <c r="K1576">
        <v>0</v>
      </c>
      <c r="AE1576" t="s">
        <v>233</v>
      </c>
      <c r="AF1576">
        <v>0</v>
      </c>
      <c r="AG1576">
        <v>0</v>
      </c>
      <c r="AH1576">
        <v>0</v>
      </c>
      <c r="AI1576" t="s">
        <v>11634</v>
      </c>
      <c r="AL1576" s="94">
        <v>91.2</v>
      </c>
      <c r="AM1576" t="s">
        <v>11646</v>
      </c>
    </row>
    <row r="1577" spans="1:39" x14ac:dyDescent="0.25">
      <c r="A1577" t="s">
        <v>38</v>
      </c>
      <c r="B1577">
        <v>9365</v>
      </c>
      <c r="C1577" t="s">
        <v>2460</v>
      </c>
      <c r="D1577">
        <v>27</v>
      </c>
      <c r="E1577">
        <v>45783</v>
      </c>
      <c r="G1577" t="s">
        <v>2170</v>
      </c>
      <c r="K1577">
        <v>0</v>
      </c>
      <c r="AE1577" t="s">
        <v>233</v>
      </c>
      <c r="AF1577">
        <v>0</v>
      </c>
      <c r="AG1577">
        <v>0</v>
      </c>
      <c r="AH1577">
        <v>0</v>
      </c>
      <c r="AI1577" t="s">
        <v>11634</v>
      </c>
      <c r="AL1577" s="94">
        <v>2.7</v>
      </c>
      <c r="AM1577" t="s">
        <v>11646</v>
      </c>
    </row>
    <row r="1578" spans="1:39" x14ac:dyDescent="0.25">
      <c r="A1578" t="s">
        <v>38</v>
      </c>
      <c r="B1578">
        <v>9366</v>
      </c>
      <c r="C1578" t="s">
        <v>2461</v>
      </c>
      <c r="D1578">
        <v>77</v>
      </c>
      <c r="E1578">
        <v>45783</v>
      </c>
      <c r="G1578" t="s">
        <v>2170</v>
      </c>
      <c r="K1578">
        <v>0</v>
      </c>
      <c r="AE1578" t="s">
        <v>233</v>
      </c>
      <c r="AF1578">
        <v>0</v>
      </c>
      <c r="AG1578">
        <v>0</v>
      </c>
      <c r="AH1578">
        <v>0</v>
      </c>
      <c r="AI1578" t="s">
        <v>11634</v>
      </c>
      <c r="AL1578" s="94">
        <v>7.7</v>
      </c>
      <c r="AM1578" t="s">
        <v>11646</v>
      </c>
    </row>
    <row r="1579" spans="1:39" x14ac:dyDescent="0.25">
      <c r="A1579" t="s">
        <v>38</v>
      </c>
      <c r="B1579">
        <v>9368</v>
      </c>
      <c r="C1579" t="s">
        <v>2462</v>
      </c>
      <c r="D1579">
        <v>22</v>
      </c>
      <c r="E1579">
        <v>45783</v>
      </c>
      <c r="G1579" t="s">
        <v>2170</v>
      </c>
      <c r="K1579">
        <v>0</v>
      </c>
      <c r="AE1579" t="s">
        <v>233</v>
      </c>
      <c r="AF1579">
        <v>0</v>
      </c>
      <c r="AG1579">
        <v>0</v>
      </c>
      <c r="AH1579">
        <v>0</v>
      </c>
      <c r="AI1579" t="s">
        <v>11634</v>
      </c>
      <c r="AL1579" s="94">
        <v>2.2000000000000002</v>
      </c>
      <c r="AM1579" t="s">
        <v>11646</v>
      </c>
    </row>
    <row r="1580" spans="1:39" x14ac:dyDescent="0.25">
      <c r="A1580" t="s">
        <v>38</v>
      </c>
      <c r="B1580">
        <v>9369</v>
      </c>
      <c r="C1580" t="s">
        <v>2463</v>
      </c>
      <c r="D1580">
        <v>470</v>
      </c>
      <c r="E1580">
        <v>45783</v>
      </c>
      <c r="G1580" t="s">
        <v>2170</v>
      </c>
      <c r="K1580">
        <v>0</v>
      </c>
      <c r="AE1580" t="s">
        <v>233</v>
      </c>
      <c r="AF1580">
        <v>0</v>
      </c>
      <c r="AG1580">
        <v>0</v>
      </c>
      <c r="AH1580">
        <v>0</v>
      </c>
      <c r="AI1580" t="s">
        <v>11634</v>
      </c>
      <c r="AL1580" s="94">
        <v>47</v>
      </c>
      <c r="AM1580" t="s">
        <v>11646</v>
      </c>
    </row>
    <row r="1581" spans="1:39" x14ac:dyDescent="0.25">
      <c r="A1581" t="s">
        <v>38</v>
      </c>
      <c r="B1581">
        <v>9372</v>
      </c>
      <c r="C1581" t="s">
        <v>2464</v>
      </c>
      <c r="D1581">
        <v>301</v>
      </c>
      <c r="E1581">
        <v>45783</v>
      </c>
      <c r="G1581" t="s">
        <v>2170</v>
      </c>
      <c r="K1581">
        <v>0</v>
      </c>
      <c r="AE1581" t="s">
        <v>233</v>
      </c>
      <c r="AF1581">
        <v>0</v>
      </c>
      <c r="AG1581">
        <v>0</v>
      </c>
      <c r="AH1581">
        <v>0</v>
      </c>
      <c r="AI1581" t="s">
        <v>11634</v>
      </c>
      <c r="AL1581" s="94">
        <v>30.1</v>
      </c>
      <c r="AM1581" t="s">
        <v>11646</v>
      </c>
    </row>
    <row r="1582" spans="1:39" x14ac:dyDescent="0.25">
      <c r="A1582" t="s">
        <v>38</v>
      </c>
      <c r="B1582">
        <v>9373</v>
      </c>
      <c r="C1582" t="s">
        <v>2465</v>
      </c>
      <c r="D1582">
        <v>420</v>
      </c>
      <c r="E1582">
        <v>45783</v>
      </c>
      <c r="G1582" t="s">
        <v>2170</v>
      </c>
      <c r="K1582">
        <v>0</v>
      </c>
      <c r="AE1582" t="s">
        <v>233</v>
      </c>
      <c r="AF1582">
        <v>0</v>
      </c>
      <c r="AG1582">
        <v>0</v>
      </c>
      <c r="AH1582">
        <v>0</v>
      </c>
      <c r="AI1582" t="s">
        <v>11634</v>
      </c>
      <c r="AL1582" s="94">
        <v>42</v>
      </c>
      <c r="AM1582" t="s">
        <v>11646</v>
      </c>
    </row>
    <row r="1583" spans="1:39" x14ac:dyDescent="0.25">
      <c r="A1583" t="s">
        <v>38</v>
      </c>
      <c r="B1583">
        <v>9374</v>
      </c>
      <c r="C1583" t="s">
        <v>2466</v>
      </c>
      <c r="D1583">
        <v>118</v>
      </c>
      <c r="E1583">
        <v>45783</v>
      </c>
      <c r="G1583" t="s">
        <v>2170</v>
      </c>
      <c r="H1583" t="s">
        <v>2467</v>
      </c>
      <c r="I1583" t="s">
        <v>24</v>
      </c>
      <c r="K1583">
        <v>0</v>
      </c>
      <c r="AE1583" t="s">
        <v>233</v>
      </c>
      <c r="AF1583">
        <v>0</v>
      </c>
      <c r="AG1583">
        <v>0</v>
      </c>
      <c r="AH1583">
        <v>0</v>
      </c>
      <c r="AI1583" t="s">
        <v>11634</v>
      </c>
      <c r="AL1583" s="94">
        <v>11.8</v>
      </c>
      <c r="AM1583" t="s">
        <v>11646</v>
      </c>
    </row>
    <row r="1584" spans="1:39" x14ac:dyDescent="0.25">
      <c r="A1584" t="s">
        <v>38</v>
      </c>
      <c r="B1584">
        <v>9375</v>
      </c>
      <c r="C1584" t="s">
        <v>2468</v>
      </c>
      <c r="D1584">
        <v>55</v>
      </c>
      <c r="E1584">
        <v>45783</v>
      </c>
      <c r="G1584" t="s">
        <v>2170</v>
      </c>
      <c r="K1584">
        <v>0</v>
      </c>
      <c r="AE1584" t="s">
        <v>233</v>
      </c>
      <c r="AF1584">
        <v>0</v>
      </c>
      <c r="AG1584">
        <v>0</v>
      </c>
      <c r="AH1584">
        <v>0</v>
      </c>
      <c r="AI1584" t="s">
        <v>11634</v>
      </c>
      <c r="AL1584" s="94">
        <v>5.5</v>
      </c>
      <c r="AM1584" t="s">
        <v>11646</v>
      </c>
    </row>
    <row r="1585" spans="1:39" x14ac:dyDescent="0.25">
      <c r="A1585" t="s">
        <v>38</v>
      </c>
      <c r="B1585">
        <v>9377</v>
      </c>
      <c r="C1585" t="s">
        <v>2469</v>
      </c>
      <c r="D1585">
        <v>864</v>
      </c>
      <c r="E1585">
        <v>45783</v>
      </c>
      <c r="F1585">
        <v>45822</v>
      </c>
      <c r="G1585" t="s">
        <v>2170</v>
      </c>
      <c r="H1585" t="s">
        <v>2190</v>
      </c>
      <c r="I1585" t="s">
        <v>24</v>
      </c>
      <c r="J1585">
        <v>45967</v>
      </c>
      <c r="K1585">
        <v>0</v>
      </c>
      <c r="L1585" t="s">
        <v>25</v>
      </c>
      <c r="N1585" t="s">
        <v>25</v>
      </c>
      <c r="O1585" t="s">
        <v>25</v>
      </c>
      <c r="P1585" t="s">
        <v>25</v>
      </c>
      <c r="T1585">
        <v>1</v>
      </c>
      <c r="U1585">
        <v>0</v>
      </c>
      <c r="V1585">
        <v>0</v>
      </c>
      <c r="W1585">
        <v>0</v>
      </c>
      <c r="X1585" t="s">
        <v>2470</v>
      </c>
      <c r="Y1585" t="s">
        <v>478</v>
      </c>
      <c r="Z1585" t="s">
        <v>25</v>
      </c>
      <c r="AE1585" t="s">
        <v>233</v>
      </c>
      <c r="AF1585">
        <v>0</v>
      </c>
      <c r="AG1585">
        <v>0</v>
      </c>
      <c r="AH1585">
        <v>11</v>
      </c>
      <c r="AI1585" t="s">
        <v>11632</v>
      </c>
      <c r="AL1585" s="94">
        <v>86.4</v>
      </c>
      <c r="AM1585" t="s">
        <v>11646</v>
      </c>
    </row>
    <row r="1586" spans="1:39" x14ac:dyDescent="0.25">
      <c r="A1586" t="s">
        <v>38</v>
      </c>
      <c r="B1586">
        <v>9378</v>
      </c>
      <c r="C1586" t="s">
        <v>2471</v>
      </c>
      <c r="D1586">
        <v>35</v>
      </c>
      <c r="E1586">
        <v>45783</v>
      </c>
      <c r="G1586" t="s">
        <v>2170</v>
      </c>
      <c r="K1586">
        <v>0</v>
      </c>
      <c r="AE1586" t="s">
        <v>233</v>
      </c>
      <c r="AF1586">
        <v>0</v>
      </c>
      <c r="AG1586">
        <v>0</v>
      </c>
      <c r="AH1586">
        <v>0</v>
      </c>
      <c r="AI1586" t="s">
        <v>11634</v>
      </c>
      <c r="AL1586" s="94">
        <v>3.5</v>
      </c>
      <c r="AM1586" t="s">
        <v>11646</v>
      </c>
    </row>
    <row r="1587" spans="1:39" x14ac:dyDescent="0.25">
      <c r="A1587" t="s">
        <v>38</v>
      </c>
      <c r="B1587">
        <v>9380</v>
      </c>
      <c r="C1587" t="s">
        <v>2472</v>
      </c>
      <c r="D1587">
        <v>64</v>
      </c>
      <c r="E1587">
        <v>45783</v>
      </c>
      <c r="G1587" t="s">
        <v>2170</v>
      </c>
      <c r="K1587">
        <v>0</v>
      </c>
      <c r="AE1587" t="s">
        <v>233</v>
      </c>
      <c r="AF1587">
        <v>0</v>
      </c>
      <c r="AG1587">
        <v>0</v>
      </c>
      <c r="AH1587">
        <v>0</v>
      </c>
      <c r="AI1587" t="s">
        <v>11634</v>
      </c>
      <c r="AL1587" s="94">
        <v>6.4</v>
      </c>
      <c r="AM1587" t="s">
        <v>11646</v>
      </c>
    </row>
    <row r="1588" spans="1:39" x14ac:dyDescent="0.25">
      <c r="A1588" t="s">
        <v>38</v>
      </c>
      <c r="B1588">
        <v>9381</v>
      </c>
      <c r="C1588" t="s">
        <v>2473</v>
      </c>
      <c r="D1588">
        <v>23</v>
      </c>
      <c r="E1588">
        <v>45783</v>
      </c>
      <c r="G1588" t="s">
        <v>2170</v>
      </c>
      <c r="K1588">
        <v>0</v>
      </c>
      <c r="AE1588" t="s">
        <v>233</v>
      </c>
      <c r="AF1588">
        <v>0</v>
      </c>
      <c r="AG1588">
        <v>0</v>
      </c>
      <c r="AH1588">
        <v>0</v>
      </c>
      <c r="AI1588" t="s">
        <v>11634</v>
      </c>
      <c r="AL1588" s="94">
        <v>2.2999999999999998</v>
      </c>
      <c r="AM1588" t="s">
        <v>11646</v>
      </c>
    </row>
    <row r="1589" spans="1:39" x14ac:dyDescent="0.25">
      <c r="A1589" t="s">
        <v>38</v>
      </c>
      <c r="B1589">
        <v>9382</v>
      </c>
      <c r="C1589" t="s">
        <v>2474</v>
      </c>
      <c r="D1589">
        <v>27</v>
      </c>
      <c r="E1589">
        <v>45783</v>
      </c>
      <c r="G1589" t="s">
        <v>2170</v>
      </c>
      <c r="K1589">
        <v>0</v>
      </c>
      <c r="AE1589" t="s">
        <v>233</v>
      </c>
      <c r="AF1589">
        <v>0</v>
      </c>
      <c r="AG1589">
        <v>0</v>
      </c>
      <c r="AH1589">
        <v>0</v>
      </c>
      <c r="AI1589" t="s">
        <v>11634</v>
      </c>
      <c r="AL1589" s="94">
        <v>2.7</v>
      </c>
      <c r="AM1589" t="s">
        <v>11646</v>
      </c>
    </row>
    <row r="1590" spans="1:39" x14ac:dyDescent="0.25">
      <c r="A1590" t="s">
        <v>38</v>
      </c>
      <c r="B1590">
        <v>9384</v>
      </c>
      <c r="C1590" t="s">
        <v>2475</v>
      </c>
      <c r="D1590">
        <v>298</v>
      </c>
      <c r="E1590">
        <v>45783</v>
      </c>
      <c r="G1590" t="s">
        <v>2170</v>
      </c>
      <c r="K1590">
        <v>0</v>
      </c>
      <c r="AE1590" t="s">
        <v>233</v>
      </c>
      <c r="AF1590">
        <v>0</v>
      </c>
      <c r="AG1590">
        <v>0</v>
      </c>
      <c r="AH1590">
        <v>0</v>
      </c>
      <c r="AI1590" t="s">
        <v>11634</v>
      </c>
      <c r="AL1590" s="94">
        <v>29.8</v>
      </c>
      <c r="AM1590" t="s">
        <v>11646</v>
      </c>
    </row>
    <row r="1591" spans="1:39" x14ac:dyDescent="0.25">
      <c r="A1591" t="s">
        <v>38</v>
      </c>
      <c r="B1591">
        <v>9386</v>
      </c>
      <c r="C1591" t="s">
        <v>2476</v>
      </c>
      <c r="D1591">
        <v>79</v>
      </c>
      <c r="E1591">
        <v>45783</v>
      </c>
      <c r="G1591" t="s">
        <v>2170</v>
      </c>
      <c r="K1591">
        <v>0</v>
      </c>
      <c r="AE1591" t="s">
        <v>233</v>
      </c>
      <c r="AF1591">
        <v>0</v>
      </c>
      <c r="AG1591">
        <v>0</v>
      </c>
      <c r="AH1591">
        <v>0</v>
      </c>
      <c r="AI1591" t="s">
        <v>11634</v>
      </c>
      <c r="AL1591" s="94">
        <v>7.9</v>
      </c>
      <c r="AM1591" t="s">
        <v>11646</v>
      </c>
    </row>
    <row r="1592" spans="1:39" x14ac:dyDescent="0.25">
      <c r="A1592" t="s">
        <v>38</v>
      </c>
      <c r="B1592">
        <v>9387</v>
      </c>
      <c r="C1592" t="s">
        <v>2477</v>
      </c>
      <c r="D1592">
        <v>123</v>
      </c>
      <c r="E1592">
        <v>45783</v>
      </c>
      <c r="G1592" t="s">
        <v>2170</v>
      </c>
      <c r="K1592">
        <v>0</v>
      </c>
      <c r="AE1592" t="s">
        <v>233</v>
      </c>
      <c r="AF1592">
        <v>0</v>
      </c>
      <c r="AG1592">
        <v>0</v>
      </c>
      <c r="AH1592">
        <v>0</v>
      </c>
      <c r="AI1592" t="s">
        <v>11634</v>
      </c>
      <c r="AL1592" s="94">
        <v>12.3</v>
      </c>
      <c r="AM1592" t="s">
        <v>11646</v>
      </c>
    </row>
    <row r="1593" spans="1:39" x14ac:dyDescent="0.25">
      <c r="A1593" t="s">
        <v>38</v>
      </c>
      <c r="B1593">
        <v>9388</v>
      </c>
      <c r="C1593" t="s">
        <v>2478</v>
      </c>
      <c r="D1593">
        <v>32</v>
      </c>
      <c r="E1593">
        <v>45783</v>
      </c>
      <c r="G1593" t="s">
        <v>2170</v>
      </c>
      <c r="K1593">
        <v>0</v>
      </c>
      <c r="AE1593" t="s">
        <v>233</v>
      </c>
      <c r="AF1593">
        <v>0</v>
      </c>
      <c r="AG1593">
        <v>0</v>
      </c>
      <c r="AH1593">
        <v>0</v>
      </c>
      <c r="AI1593" t="s">
        <v>11634</v>
      </c>
      <c r="AL1593" s="94">
        <v>3.2</v>
      </c>
      <c r="AM1593" t="s">
        <v>11646</v>
      </c>
    </row>
    <row r="1594" spans="1:39" x14ac:dyDescent="0.25">
      <c r="A1594" t="s">
        <v>38</v>
      </c>
      <c r="B1594">
        <v>9389</v>
      </c>
      <c r="C1594" t="s">
        <v>2479</v>
      </c>
      <c r="D1594">
        <v>65</v>
      </c>
      <c r="E1594">
        <v>45783</v>
      </c>
      <c r="G1594" t="s">
        <v>2170</v>
      </c>
      <c r="K1594">
        <v>0</v>
      </c>
      <c r="AE1594" t="s">
        <v>233</v>
      </c>
      <c r="AF1594">
        <v>0</v>
      </c>
      <c r="AG1594">
        <v>0</v>
      </c>
      <c r="AH1594">
        <v>0</v>
      </c>
      <c r="AI1594" t="s">
        <v>11634</v>
      </c>
      <c r="AL1594" s="94">
        <v>6.5</v>
      </c>
      <c r="AM1594" t="s">
        <v>11646</v>
      </c>
    </row>
    <row r="1595" spans="1:39" x14ac:dyDescent="0.25">
      <c r="A1595" t="s">
        <v>38</v>
      </c>
      <c r="B1595">
        <v>9390</v>
      </c>
      <c r="C1595" t="s">
        <v>2480</v>
      </c>
      <c r="D1595">
        <v>574</v>
      </c>
      <c r="E1595">
        <v>45783</v>
      </c>
      <c r="G1595" t="s">
        <v>2170</v>
      </c>
      <c r="K1595">
        <v>0</v>
      </c>
      <c r="AE1595" t="s">
        <v>233</v>
      </c>
      <c r="AF1595">
        <v>0</v>
      </c>
      <c r="AG1595">
        <v>0</v>
      </c>
      <c r="AH1595">
        <v>0</v>
      </c>
      <c r="AI1595" t="s">
        <v>11634</v>
      </c>
      <c r="AL1595" s="94">
        <v>57.4</v>
      </c>
      <c r="AM1595" t="s">
        <v>11646</v>
      </c>
    </row>
    <row r="1596" spans="1:39" x14ac:dyDescent="0.25">
      <c r="A1596" t="s">
        <v>38</v>
      </c>
      <c r="B1596">
        <v>9391</v>
      </c>
      <c r="C1596" t="s">
        <v>2481</v>
      </c>
      <c r="D1596">
        <v>387</v>
      </c>
      <c r="E1596">
        <v>45783</v>
      </c>
      <c r="G1596" t="s">
        <v>2170</v>
      </c>
      <c r="K1596">
        <v>0</v>
      </c>
      <c r="AE1596" t="s">
        <v>233</v>
      </c>
      <c r="AF1596">
        <v>0</v>
      </c>
      <c r="AG1596">
        <v>0</v>
      </c>
      <c r="AH1596">
        <v>0</v>
      </c>
      <c r="AI1596" t="s">
        <v>11634</v>
      </c>
      <c r="AL1596" s="94">
        <v>38.700000000000003</v>
      </c>
      <c r="AM1596" t="s">
        <v>11646</v>
      </c>
    </row>
    <row r="1597" spans="1:39" x14ac:dyDescent="0.25">
      <c r="A1597" t="s">
        <v>38</v>
      </c>
      <c r="B1597">
        <v>9392</v>
      </c>
      <c r="C1597" t="s">
        <v>2482</v>
      </c>
      <c r="D1597">
        <v>53</v>
      </c>
      <c r="E1597">
        <v>45783</v>
      </c>
      <c r="G1597" t="s">
        <v>2170</v>
      </c>
      <c r="K1597">
        <v>0</v>
      </c>
      <c r="AE1597" t="s">
        <v>233</v>
      </c>
      <c r="AF1597">
        <v>0</v>
      </c>
      <c r="AG1597">
        <v>0</v>
      </c>
      <c r="AH1597">
        <v>0</v>
      </c>
      <c r="AI1597" t="s">
        <v>11634</v>
      </c>
      <c r="AL1597" s="94">
        <v>5.3</v>
      </c>
      <c r="AM1597" t="s">
        <v>11646</v>
      </c>
    </row>
    <row r="1598" spans="1:39" x14ac:dyDescent="0.25">
      <c r="A1598" t="s">
        <v>38</v>
      </c>
      <c r="B1598">
        <v>9394</v>
      </c>
      <c r="C1598" t="s">
        <v>2483</v>
      </c>
      <c r="D1598">
        <v>713</v>
      </c>
      <c r="E1598">
        <v>45783</v>
      </c>
      <c r="F1598">
        <v>45814</v>
      </c>
      <c r="G1598" t="s">
        <v>2170</v>
      </c>
      <c r="H1598" t="s">
        <v>2484</v>
      </c>
      <c r="I1598" t="s">
        <v>24</v>
      </c>
      <c r="K1598">
        <v>0</v>
      </c>
      <c r="AE1598" t="s">
        <v>233</v>
      </c>
      <c r="AF1598">
        <v>0</v>
      </c>
      <c r="AG1598">
        <v>0</v>
      </c>
      <c r="AH1598">
        <v>0</v>
      </c>
      <c r="AI1598" t="s">
        <v>11634</v>
      </c>
      <c r="AL1598" s="94">
        <v>71.3</v>
      </c>
      <c r="AM1598" t="s">
        <v>11646</v>
      </c>
    </row>
    <row r="1599" spans="1:39" x14ac:dyDescent="0.25">
      <c r="A1599" t="s">
        <v>38</v>
      </c>
      <c r="B1599">
        <v>9395</v>
      </c>
      <c r="C1599" t="s">
        <v>2485</v>
      </c>
      <c r="D1599">
        <v>128</v>
      </c>
      <c r="E1599">
        <v>45783</v>
      </c>
      <c r="F1599">
        <v>45821</v>
      </c>
      <c r="G1599" t="s">
        <v>2170</v>
      </c>
      <c r="H1599" t="s">
        <v>2190</v>
      </c>
      <c r="I1599" t="s">
        <v>24</v>
      </c>
      <c r="J1599">
        <v>45965</v>
      </c>
      <c r="K1599">
        <v>0</v>
      </c>
      <c r="AE1599" t="s">
        <v>233</v>
      </c>
      <c r="AF1599">
        <v>0</v>
      </c>
      <c r="AG1599">
        <v>0</v>
      </c>
      <c r="AH1599">
        <v>0</v>
      </c>
      <c r="AI1599" t="s">
        <v>11634</v>
      </c>
      <c r="AL1599" s="94">
        <v>12.8</v>
      </c>
      <c r="AM1599" t="s">
        <v>11646</v>
      </c>
    </row>
    <row r="1600" spans="1:39" x14ac:dyDescent="0.25">
      <c r="A1600" t="s">
        <v>38</v>
      </c>
      <c r="B1600">
        <v>9396</v>
      </c>
      <c r="C1600" t="s">
        <v>2486</v>
      </c>
      <c r="D1600">
        <v>171</v>
      </c>
      <c r="E1600">
        <v>45783</v>
      </c>
      <c r="G1600" t="s">
        <v>2170</v>
      </c>
      <c r="K1600">
        <v>0</v>
      </c>
      <c r="AE1600" t="s">
        <v>233</v>
      </c>
      <c r="AF1600">
        <v>0</v>
      </c>
      <c r="AG1600">
        <v>0</v>
      </c>
      <c r="AH1600">
        <v>0</v>
      </c>
      <c r="AI1600" t="s">
        <v>11634</v>
      </c>
      <c r="AL1600" s="94">
        <v>17.100000000000001</v>
      </c>
      <c r="AM1600" t="s">
        <v>11646</v>
      </c>
    </row>
    <row r="1601" spans="1:39" x14ac:dyDescent="0.25">
      <c r="A1601" t="s">
        <v>38</v>
      </c>
      <c r="B1601">
        <v>9398</v>
      </c>
      <c r="C1601" t="s">
        <v>2487</v>
      </c>
      <c r="D1601">
        <v>58</v>
      </c>
      <c r="E1601">
        <v>45783</v>
      </c>
      <c r="G1601" t="s">
        <v>2170</v>
      </c>
      <c r="K1601">
        <v>0</v>
      </c>
      <c r="AE1601" t="s">
        <v>233</v>
      </c>
      <c r="AF1601">
        <v>0</v>
      </c>
      <c r="AG1601">
        <v>0</v>
      </c>
      <c r="AH1601">
        <v>0</v>
      </c>
      <c r="AI1601" t="s">
        <v>11634</v>
      </c>
      <c r="AL1601" s="94">
        <v>5.8</v>
      </c>
      <c r="AM1601" t="s">
        <v>11646</v>
      </c>
    </row>
    <row r="1602" spans="1:39" x14ac:dyDescent="0.25">
      <c r="A1602" t="s">
        <v>38</v>
      </c>
      <c r="B1602">
        <v>9400</v>
      </c>
      <c r="C1602" t="s">
        <v>2488</v>
      </c>
      <c r="D1602">
        <v>364</v>
      </c>
      <c r="E1602">
        <v>45784</v>
      </c>
      <c r="G1602" t="s">
        <v>2170</v>
      </c>
      <c r="K1602">
        <v>0</v>
      </c>
      <c r="AE1602" t="s">
        <v>233</v>
      </c>
      <c r="AF1602">
        <v>0</v>
      </c>
      <c r="AG1602">
        <v>0</v>
      </c>
      <c r="AH1602">
        <v>0</v>
      </c>
      <c r="AI1602" t="s">
        <v>11634</v>
      </c>
      <c r="AL1602" s="94">
        <v>36.4</v>
      </c>
      <c r="AM1602" t="s">
        <v>11646</v>
      </c>
    </row>
    <row r="1603" spans="1:39" x14ac:dyDescent="0.25">
      <c r="A1603" t="s">
        <v>38</v>
      </c>
      <c r="B1603">
        <v>9403</v>
      </c>
      <c r="C1603" t="s">
        <v>2489</v>
      </c>
      <c r="D1603">
        <v>98</v>
      </c>
      <c r="E1603">
        <v>45784</v>
      </c>
      <c r="G1603" t="s">
        <v>2170</v>
      </c>
      <c r="K1603">
        <v>0</v>
      </c>
      <c r="AE1603" t="s">
        <v>233</v>
      </c>
      <c r="AF1603">
        <v>0</v>
      </c>
      <c r="AG1603">
        <v>0</v>
      </c>
      <c r="AH1603">
        <v>0</v>
      </c>
      <c r="AI1603" t="s">
        <v>11634</v>
      </c>
      <c r="AL1603" s="94">
        <v>9.8000000000000007</v>
      </c>
      <c r="AM1603" t="s">
        <v>11646</v>
      </c>
    </row>
    <row r="1604" spans="1:39" x14ac:dyDescent="0.25">
      <c r="A1604" t="s">
        <v>38</v>
      </c>
      <c r="B1604">
        <v>9405</v>
      </c>
      <c r="C1604" t="s">
        <v>2490</v>
      </c>
      <c r="D1604">
        <v>121</v>
      </c>
      <c r="E1604">
        <v>45784</v>
      </c>
      <c r="G1604" t="s">
        <v>2170</v>
      </c>
      <c r="K1604">
        <v>0</v>
      </c>
      <c r="AE1604" t="s">
        <v>233</v>
      </c>
      <c r="AF1604">
        <v>0</v>
      </c>
      <c r="AG1604">
        <v>0</v>
      </c>
      <c r="AH1604">
        <v>0</v>
      </c>
      <c r="AI1604" t="s">
        <v>11634</v>
      </c>
      <c r="AL1604" s="94">
        <v>12.1</v>
      </c>
      <c r="AM1604" t="s">
        <v>11646</v>
      </c>
    </row>
    <row r="1605" spans="1:39" x14ac:dyDescent="0.25">
      <c r="A1605" t="s">
        <v>38</v>
      </c>
      <c r="B1605">
        <v>9406</v>
      </c>
      <c r="C1605" t="s">
        <v>2491</v>
      </c>
      <c r="D1605">
        <v>375</v>
      </c>
      <c r="E1605">
        <v>45784</v>
      </c>
      <c r="G1605" t="s">
        <v>2170</v>
      </c>
      <c r="K1605">
        <v>0</v>
      </c>
      <c r="AE1605" t="s">
        <v>233</v>
      </c>
      <c r="AF1605">
        <v>0</v>
      </c>
      <c r="AG1605">
        <v>0</v>
      </c>
      <c r="AH1605">
        <v>0</v>
      </c>
      <c r="AI1605" t="s">
        <v>11634</v>
      </c>
      <c r="AL1605" s="94">
        <v>37.5</v>
      </c>
      <c r="AM1605" t="s">
        <v>11646</v>
      </c>
    </row>
    <row r="1606" spans="1:39" x14ac:dyDescent="0.25">
      <c r="A1606" t="s">
        <v>38</v>
      </c>
      <c r="B1606">
        <v>9408</v>
      </c>
      <c r="C1606" t="s">
        <v>2492</v>
      </c>
      <c r="D1606">
        <v>42</v>
      </c>
      <c r="E1606">
        <v>45784</v>
      </c>
      <c r="G1606" t="s">
        <v>2170</v>
      </c>
      <c r="K1606">
        <v>0</v>
      </c>
      <c r="AE1606" t="s">
        <v>233</v>
      </c>
      <c r="AF1606">
        <v>0</v>
      </c>
      <c r="AG1606">
        <v>0</v>
      </c>
      <c r="AH1606">
        <v>0</v>
      </c>
      <c r="AI1606" t="s">
        <v>11634</v>
      </c>
      <c r="AL1606" s="94">
        <v>4.2</v>
      </c>
      <c r="AM1606" t="s">
        <v>11646</v>
      </c>
    </row>
    <row r="1607" spans="1:39" x14ac:dyDescent="0.25">
      <c r="A1607" t="s">
        <v>38</v>
      </c>
      <c r="B1607">
        <v>9904</v>
      </c>
      <c r="C1607" t="s">
        <v>2493</v>
      </c>
      <c r="D1607">
        <v>543</v>
      </c>
      <c r="E1607">
        <v>45784</v>
      </c>
      <c r="G1607" t="s">
        <v>2170</v>
      </c>
      <c r="K1607">
        <v>0</v>
      </c>
      <c r="AE1607" t="s">
        <v>233</v>
      </c>
      <c r="AF1607">
        <v>0</v>
      </c>
      <c r="AG1607">
        <v>0</v>
      </c>
      <c r="AH1607">
        <v>0</v>
      </c>
      <c r="AI1607" t="s">
        <v>11634</v>
      </c>
      <c r="AL1607" s="94">
        <v>54.3</v>
      </c>
      <c r="AM1607" t="s">
        <v>11646</v>
      </c>
    </row>
    <row r="1608" spans="1:39" x14ac:dyDescent="0.25">
      <c r="A1608" t="s">
        <v>38</v>
      </c>
      <c r="B1608">
        <v>9908</v>
      </c>
      <c r="C1608" t="s">
        <v>2494</v>
      </c>
      <c r="D1608">
        <v>496</v>
      </c>
      <c r="E1608">
        <v>45784</v>
      </c>
      <c r="G1608" t="s">
        <v>2170</v>
      </c>
      <c r="K1608">
        <v>0</v>
      </c>
      <c r="AE1608" t="s">
        <v>233</v>
      </c>
      <c r="AF1608">
        <v>0</v>
      </c>
      <c r="AG1608">
        <v>0</v>
      </c>
      <c r="AH1608">
        <v>0</v>
      </c>
      <c r="AI1608" t="s">
        <v>11634</v>
      </c>
      <c r="AL1608" s="94">
        <v>49.6</v>
      </c>
      <c r="AM1608" t="s">
        <v>11646</v>
      </c>
    </row>
    <row r="1609" spans="1:39" x14ac:dyDescent="0.25">
      <c r="A1609" t="s">
        <v>38</v>
      </c>
      <c r="B1609">
        <v>9409</v>
      </c>
      <c r="C1609" t="s">
        <v>2495</v>
      </c>
      <c r="D1609">
        <v>115</v>
      </c>
      <c r="E1609">
        <v>45784</v>
      </c>
      <c r="G1609" t="s">
        <v>2170</v>
      </c>
      <c r="K1609">
        <v>0</v>
      </c>
      <c r="AE1609" t="s">
        <v>233</v>
      </c>
      <c r="AF1609">
        <v>0</v>
      </c>
      <c r="AG1609">
        <v>0</v>
      </c>
      <c r="AH1609">
        <v>0</v>
      </c>
      <c r="AI1609" t="s">
        <v>11634</v>
      </c>
      <c r="AL1609" s="94">
        <v>11.5</v>
      </c>
      <c r="AM1609" t="s">
        <v>11646</v>
      </c>
    </row>
    <row r="1610" spans="1:39" x14ac:dyDescent="0.25">
      <c r="A1610" t="s">
        <v>38</v>
      </c>
      <c r="B1610">
        <v>9410</v>
      </c>
      <c r="C1610" t="s">
        <v>2496</v>
      </c>
      <c r="D1610">
        <v>4140</v>
      </c>
      <c r="E1610">
        <v>45784</v>
      </c>
      <c r="G1610" t="s">
        <v>2170</v>
      </c>
      <c r="K1610">
        <v>0</v>
      </c>
      <c r="AE1610" t="s">
        <v>233</v>
      </c>
      <c r="AF1610">
        <v>0</v>
      </c>
      <c r="AG1610">
        <v>0</v>
      </c>
      <c r="AH1610">
        <v>0</v>
      </c>
      <c r="AI1610" t="s">
        <v>11634</v>
      </c>
      <c r="AL1610" s="94">
        <v>414</v>
      </c>
      <c r="AM1610" t="s">
        <v>11646</v>
      </c>
    </row>
    <row r="1611" spans="1:39" x14ac:dyDescent="0.25">
      <c r="A1611" t="s">
        <v>38</v>
      </c>
      <c r="B1611">
        <v>9411</v>
      </c>
      <c r="C1611" t="s">
        <v>2497</v>
      </c>
      <c r="D1611">
        <v>163</v>
      </c>
      <c r="E1611">
        <v>45784</v>
      </c>
      <c r="G1611" t="s">
        <v>2170</v>
      </c>
      <c r="K1611">
        <v>0</v>
      </c>
      <c r="AE1611" t="s">
        <v>233</v>
      </c>
      <c r="AF1611">
        <v>0</v>
      </c>
      <c r="AG1611">
        <v>0</v>
      </c>
      <c r="AH1611">
        <v>0</v>
      </c>
      <c r="AI1611" t="s">
        <v>11634</v>
      </c>
      <c r="AL1611" s="94">
        <v>16.3</v>
      </c>
      <c r="AM1611" t="s">
        <v>11646</v>
      </c>
    </row>
    <row r="1612" spans="1:39" x14ac:dyDescent="0.25">
      <c r="A1612" t="s">
        <v>38</v>
      </c>
      <c r="B1612">
        <v>9902</v>
      </c>
      <c r="C1612" t="s">
        <v>2498</v>
      </c>
      <c r="D1612">
        <v>479</v>
      </c>
      <c r="E1612">
        <v>45784</v>
      </c>
      <c r="G1612" t="s">
        <v>2170</v>
      </c>
      <c r="K1612">
        <v>0</v>
      </c>
      <c r="AE1612" t="s">
        <v>233</v>
      </c>
      <c r="AF1612">
        <v>0</v>
      </c>
      <c r="AG1612">
        <v>0</v>
      </c>
      <c r="AH1612">
        <v>0</v>
      </c>
      <c r="AI1612" t="s">
        <v>11634</v>
      </c>
      <c r="AL1612" s="94">
        <v>47.9</v>
      </c>
      <c r="AM1612" t="s">
        <v>11646</v>
      </c>
    </row>
    <row r="1613" spans="1:39" x14ac:dyDescent="0.25">
      <c r="A1613" t="s">
        <v>38</v>
      </c>
      <c r="B1613">
        <v>9905</v>
      </c>
      <c r="C1613" t="s">
        <v>2499</v>
      </c>
      <c r="D1613">
        <v>409</v>
      </c>
      <c r="E1613">
        <v>45784</v>
      </c>
      <c r="G1613" t="s">
        <v>2170</v>
      </c>
      <c r="K1613">
        <v>0</v>
      </c>
      <c r="AE1613" t="s">
        <v>233</v>
      </c>
      <c r="AF1613">
        <v>0</v>
      </c>
      <c r="AG1613">
        <v>0</v>
      </c>
      <c r="AH1613">
        <v>0</v>
      </c>
      <c r="AI1613" t="s">
        <v>11634</v>
      </c>
      <c r="AL1613" s="94">
        <v>40.9</v>
      </c>
      <c r="AM1613" t="s">
        <v>11646</v>
      </c>
    </row>
    <row r="1614" spans="1:39" x14ac:dyDescent="0.25">
      <c r="A1614" t="s">
        <v>38</v>
      </c>
      <c r="B1614">
        <v>9412</v>
      </c>
      <c r="C1614" t="s">
        <v>2500</v>
      </c>
      <c r="D1614">
        <v>863</v>
      </c>
      <c r="E1614">
        <v>45784</v>
      </c>
      <c r="F1614">
        <v>45814</v>
      </c>
      <c r="G1614" t="s">
        <v>2170</v>
      </c>
      <c r="H1614" t="s">
        <v>2190</v>
      </c>
      <c r="I1614" t="s">
        <v>24</v>
      </c>
      <c r="K1614">
        <v>0</v>
      </c>
      <c r="AE1614" t="s">
        <v>233</v>
      </c>
      <c r="AF1614">
        <v>0</v>
      </c>
      <c r="AG1614">
        <v>0</v>
      </c>
      <c r="AH1614">
        <v>0</v>
      </c>
      <c r="AI1614" t="s">
        <v>11634</v>
      </c>
      <c r="AL1614" s="94">
        <v>86.3</v>
      </c>
      <c r="AM1614" t="s">
        <v>11646</v>
      </c>
    </row>
    <row r="1615" spans="1:39" x14ac:dyDescent="0.25">
      <c r="A1615" t="s">
        <v>38</v>
      </c>
      <c r="B1615">
        <v>9413</v>
      </c>
      <c r="C1615" t="s">
        <v>2501</v>
      </c>
      <c r="D1615">
        <v>482</v>
      </c>
      <c r="E1615">
        <v>45784</v>
      </c>
      <c r="G1615" t="s">
        <v>2170</v>
      </c>
      <c r="K1615">
        <v>0</v>
      </c>
      <c r="AE1615" t="s">
        <v>233</v>
      </c>
      <c r="AF1615">
        <v>0</v>
      </c>
      <c r="AG1615">
        <v>0</v>
      </c>
      <c r="AH1615">
        <v>0</v>
      </c>
      <c r="AI1615" t="s">
        <v>11634</v>
      </c>
      <c r="AL1615" s="94">
        <v>48.2</v>
      </c>
      <c r="AM1615" t="s">
        <v>11646</v>
      </c>
    </row>
    <row r="1616" spans="1:39" x14ac:dyDescent="0.25">
      <c r="A1616" t="s">
        <v>38</v>
      </c>
      <c r="B1616">
        <v>9414</v>
      </c>
      <c r="C1616" t="s">
        <v>2502</v>
      </c>
      <c r="D1616">
        <v>191</v>
      </c>
      <c r="E1616">
        <v>45784</v>
      </c>
      <c r="G1616" t="s">
        <v>2170</v>
      </c>
      <c r="K1616">
        <v>0</v>
      </c>
      <c r="AE1616" t="s">
        <v>233</v>
      </c>
      <c r="AF1616">
        <v>0</v>
      </c>
      <c r="AG1616">
        <v>0</v>
      </c>
      <c r="AH1616">
        <v>0</v>
      </c>
      <c r="AI1616" t="s">
        <v>11634</v>
      </c>
      <c r="AL1616" s="94">
        <v>19.100000000000001</v>
      </c>
      <c r="AM1616" t="s">
        <v>11646</v>
      </c>
    </row>
    <row r="1617" spans="1:39" x14ac:dyDescent="0.25">
      <c r="A1617" t="s">
        <v>38</v>
      </c>
      <c r="B1617">
        <v>9415</v>
      </c>
      <c r="C1617" t="s">
        <v>2503</v>
      </c>
      <c r="D1617">
        <v>330</v>
      </c>
      <c r="E1617">
        <v>45784</v>
      </c>
      <c r="G1617" t="s">
        <v>2170</v>
      </c>
      <c r="K1617">
        <v>0</v>
      </c>
      <c r="AE1617" t="s">
        <v>233</v>
      </c>
      <c r="AF1617">
        <v>0</v>
      </c>
      <c r="AG1617">
        <v>0</v>
      </c>
      <c r="AH1617">
        <v>0</v>
      </c>
      <c r="AI1617" t="s">
        <v>11634</v>
      </c>
      <c r="AL1617" s="94">
        <v>33</v>
      </c>
      <c r="AM1617" t="s">
        <v>11646</v>
      </c>
    </row>
    <row r="1618" spans="1:39" x14ac:dyDescent="0.25">
      <c r="A1618" t="s">
        <v>38</v>
      </c>
      <c r="B1618">
        <v>9416</v>
      </c>
      <c r="C1618" t="s">
        <v>2504</v>
      </c>
      <c r="D1618">
        <v>45</v>
      </c>
      <c r="E1618">
        <v>45784</v>
      </c>
      <c r="G1618" t="s">
        <v>2170</v>
      </c>
      <c r="K1618">
        <v>0</v>
      </c>
      <c r="AE1618" t="s">
        <v>233</v>
      </c>
      <c r="AF1618">
        <v>0</v>
      </c>
      <c r="AG1618">
        <v>0</v>
      </c>
      <c r="AH1618">
        <v>0</v>
      </c>
      <c r="AI1618" t="s">
        <v>11634</v>
      </c>
      <c r="AL1618" s="94">
        <v>4.5</v>
      </c>
      <c r="AM1618" t="s">
        <v>11646</v>
      </c>
    </row>
    <row r="1619" spans="1:39" x14ac:dyDescent="0.25">
      <c r="A1619" t="s">
        <v>38</v>
      </c>
      <c r="B1619">
        <v>9417</v>
      </c>
      <c r="C1619" t="s">
        <v>2505</v>
      </c>
      <c r="D1619">
        <v>39</v>
      </c>
      <c r="E1619">
        <v>45784</v>
      </c>
      <c r="G1619" t="s">
        <v>2170</v>
      </c>
      <c r="K1619">
        <v>0</v>
      </c>
      <c r="AE1619" t="s">
        <v>233</v>
      </c>
      <c r="AF1619">
        <v>0</v>
      </c>
      <c r="AG1619">
        <v>0</v>
      </c>
      <c r="AH1619">
        <v>0</v>
      </c>
      <c r="AI1619" t="s">
        <v>11634</v>
      </c>
      <c r="AL1619" s="94">
        <v>3.9</v>
      </c>
      <c r="AM1619" t="s">
        <v>11646</v>
      </c>
    </row>
    <row r="1620" spans="1:39" x14ac:dyDescent="0.25">
      <c r="A1620" t="s">
        <v>38</v>
      </c>
      <c r="B1620">
        <v>9418</v>
      </c>
      <c r="C1620" t="s">
        <v>2506</v>
      </c>
      <c r="D1620">
        <v>75</v>
      </c>
      <c r="E1620">
        <v>45784</v>
      </c>
      <c r="G1620" t="s">
        <v>2170</v>
      </c>
      <c r="K1620">
        <v>0</v>
      </c>
      <c r="AE1620" t="s">
        <v>233</v>
      </c>
      <c r="AF1620">
        <v>0</v>
      </c>
      <c r="AG1620">
        <v>0</v>
      </c>
      <c r="AH1620">
        <v>0</v>
      </c>
      <c r="AI1620" t="s">
        <v>11634</v>
      </c>
      <c r="AL1620" s="94">
        <v>7.5</v>
      </c>
      <c r="AM1620" t="s">
        <v>11646</v>
      </c>
    </row>
    <row r="1621" spans="1:39" x14ac:dyDescent="0.25">
      <c r="A1621" t="s">
        <v>38</v>
      </c>
      <c r="B1621">
        <v>9419</v>
      </c>
      <c r="C1621" t="s">
        <v>2507</v>
      </c>
      <c r="D1621">
        <v>63</v>
      </c>
      <c r="E1621">
        <v>45784</v>
      </c>
      <c r="G1621" t="s">
        <v>2170</v>
      </c>
      <c r="K1621">
        <v>0</v>
      </c>
      <c r="AE1621" t="s">
        <v>233</v>
      </c>
      <c r="AF1621">
        <v>0</v>
      </c>
      <c r="AG1621">
        <v>0</v>
      </c>
      <c r="AH1621">
        <v>0</v>
      </c>
      <c r="AI1621" t="s">
        <v>11634</v>
      </c>
      <c r="AL1621" s="94">
        <v>6.3</v>
      </c>
      <c r="AM1621" t="s">
        <v>11646</v>
      </c>
    </row>
    <row r="1622" spans="1:39" x14ac:dyDescent="0.25">
      <c r="A1622" t="s">
        <v>38</v>
      </c>
      <c r="B1622">
        <v>9407</v>
      </c>
      <c r="C1622" t="s">
        <v>2508</v>
      </c>
      <c r="D1622">
        <v>26</v>
      </c>
      <c r="E1622">
        <v>45784</v>
      </c>
      <c r="G1622" t="s">
        <v>2170</v>
      </c>
      <c r="K1622">
        <v>0</v>
      </c>
      <c r="AE1622" t="s">
        <v>233</v>
      </c>
      <c r="AF1622">
        <v>0</v>
      </c>
      <c r="AG1622">
        <v>0</v>
      </c>
      <c r="AH1622">
        <v>0</v>
      </c>
      <c r="AI1622" t="s">
        <v>11634</v>
      </c>
      <c r="AL1622" s="94">
        <v>2.6</v>
      </c>
      <c r="AM1622" t="s">
        <v>11646</v>
      </c>
    </row>
    <row r="1623" spans="1:39" x14ac:dyDescent="0.25">
      <c r="A1623" t="s">
        <v>38</v>
      </c>
      <c r="B1623">
        <v>9422</v>
      </c>
      <c r="C1623" t="s">
        <v>2509</v>
      </c>
      <c r="D1623">
        <v>24</v>
      </c>
      <c r="E1623">
        <v>45784</v>
      </c>
      <c r="G1623" t="s">
        <v>2170</v>
      </c>
      <c r="K1623">
        <v>0</v>
      </c>
      <c r="AE1623" t="s">
        <v>233</v>
      </c>
      <c r="AF1623">
        <v>0</v>
      </c>
      <c r="AG1623">
        <v>0</v>
      </c>
      <c r="AH1623">
        <v>0</v>
      </c>
      <c r="AI1623" t="s">
        <v>11634</v>
      </c>
      <c r="AL1623" s="94">
        <v>2.4</v>
      </c>
      <c r="AM1623" t="s">
        <v>11646</v>
      </c>
    </row>
    <row r="1624" spans="1:39" x14ac:dyDescent="0.25">
      <c r="A1624" t="s">
        <v>38</v>
      </c>
      <c r="B1624">
        <v>9421</v>
      </c>
      <c r="C1624" t="s">
        <v>2510</v>
      </c>
      <c r="D1624">
        <v>245</v>
      </c>
      <c r="E1624">
        <v>45784</v>
      </c>
      <c r="G1624" t="s">
        <v>2170</v>
      </c>
      <c r="K1624">
        <v>0</v>
      </c>
      <c r="AE1624" t="s">
        <v>233</v>
      </c>
      <c r="AF1624">
        <v>0</v>
      </c>
      <c r="AG1624">
        <v>0</v>
      </c>
      <c r="AH1624">
        <v>0</v>
      </c>
      <c r="AI1624" t="s">
        <v>11634</v>
      </c>
      <c r="AL1624" s="94">
        <v>24.5</v>
      </c>
      <c r="AM1624" t="s">
        <v>11646</v>
      </c>
    </row>
    <row r="1625" spans="1:39" x14ac:dyDescent="0.25">
      <c r="A1625" t="s">
        <v>38</v>
      </c>
      <c r="B1625">
        <v>9423</v>
      </c>
      <c r="C1625" t="s">
        <v>2511</v>
      </c>
      <c r="D1625">
        <v>27</v>
      </c>
      <c r="E1625">
        <v>45784</v>
      </c>
      <c r="G1625" t="s">
        <v>2170</v>
      </c>
      <c r="K1625">
        <v>0</v>
      </c>
      <c r="AE1625" t="s">
        <v>233</v>
      </c>
      <c r="AF1625">
        <v>0</v>
      </c>
      <c r="AG1625">
        <v>0</v>
      </c>
      <c r="AH1625">
        <v>0</v>
      </c>
      <c r="AI1625" t="s">
        <v>11634</v>
      </c>
      <c r="AL1625" s="94">
        <v>2.7</v>
      </c>
      <c r="AM1625" t="s">
        <v>11646</v>
      </c>
    </row>
    <row r="1626" spans="1:39" x14ac:dyDescent="0.25">
      <c r="A1626" t="s">
        <v>38</v>
      </c>
      <c r="B1626">
        <v>9427</v>
      </c>
      <c r="C1626" t="s">
        <v>2512</v>
      </c>
      <c r="D1626">
        <v>1455</v>
      </c>
      <c r="E1626">
        <v>45784</v>
      </c>
      <c r="G1626" t="s">
        <v>2170</v>
      </c>
      <c r="K1626">
        <v>0</v>
      </c>
      <c r="AE1626" t="s">
        <v>233</v>
      </c>
      <c r="AF1626">
        <v>0</v>
      </c>
      <c r="AG1626">
        <v>0</v>
      </c>
      <c r="AH1626">
        <v>0</v>
      </c>
      <c r="AI1626" t="s">
        <v>11634</v>
      </c>
      <c r="AL1626" s="94">
        <v>145.5</v>
      </c>
      <c r="AM1626" t="s">
        <v>11646</v>
      </c>
    </row>
    <row r="1627" spans="1:39" x14ac:dyDescent="0.25">
      <c r="A1627" t="s">
        <v>38</v>
      </c>
      <c r="B1627">
        <v>9428</v>
      </c>
      <c r="C1627" t="s">
        <v>2513</v>
      </c>
      <c r="D1627">
        <v>90</v>
      </c>
      <c r="E1627">
        <v>45784</v>
      </c>
      <c r="G1627" t="s">
        <v>2170</v>
      </c>
      <c r="K1627">
        <v>0</v>
      </c>
      <c r="AE1627" t="s">
        <v>233</v>
      </c>
      <c r="AF1627">
        <v>0</v>
      </c>
      <c r="AG1627">
        <v>0</v>
      </c>
      <c r="AH1627">
        <v>0</v>
      </c>
      <c r="AI1627" t="s">
        <v>11634</v>
      </c>
      <c r="AL1627" s="94">
        <v>9</v>
      </c>
      <c r="AM1627" t="s">
        <v>11646</v>
      </c>
    </row>
    <row r="1628" spans="1:39" x14ac:dyDescent="0.25">
      <c r="A1628" t="s">
        <v>38</v>
      </c>
      <c r="B1628">
        <v>9429</v>
      </c>
      <c r="C1628" t="s">
        <v>2514</v>
      </c>
      <c r="D1628">
        <v>60</v>
      </c>
      <c r="E1628">
        <v>45784</v>
      </c>
      <c r="G1628" t="s">
        <v>2170</v>
      </c>
      <c r="K1628">
        <v>0</v>
      </c>
      <c r="AE1628" t="s">
        <v>233</v>
      </c>
      <c r="AF1628">
        <v>0</v>
      </c>
      <c r="AG1628">
        <v>0</v>
      </c>
      <c r="AH1628">
        <v>0</v>
      </c>
      <c r="AI1628" t="s">
        <v>11634</v>
      </c>
      <c r="AL1628" s="94">
        <v>6</v>
      </c>
      <c r="AM1628" t="s">
        <v>11646</v>
      </c>
    </row>
    <row r="1629" spans="1:39" x14ac:dyDescent="0.25">
      <c r="A1629" t="s">
        <v>38</v>
      </c>
      <c r="B1629">
        <v>9430</v>
      </c>
      <c r="C1629" t="s">
        <v>2515</v>
      </c>
      <c r="D1629">
        <v>22</v>
      </c>
      <c r="E1629">
        <v>45784</v>
      </c>
      <c r="G1629" t="s">
        <v>2170</v>
      </c>
      <c r="K1629">
        <v>0</v>
      </c>
      <c r="AE1629" t="s">
        <v>233</v>
      </c>
      <c r="AF1629">
        <v>0</v>
      </c>
      <c r="AG1629">
        <v>0</v>
      </c>
      <c r="AH1629">
        <v>0</v>
      </c>
      <c r="AI1629" t="s">
        <v>11634</v>
      </c>
      <c r="AL1629" s="94">
        <v>2.2000000000000002</v>
      </c>
      <c r="AM1629" t="s">
        <v>11646</v>
      </c>
    </row>
    <row r="1630" spans="1:39" x14ac:dyDescent="0.25">
      <c r="A1630" t="s">
        <v>38</v>
      </c>
      <c r="B1630">
        <v>9431</v>
      </c>
      <c r="C1630" t="s">
        <v>2516</v>
      </c>
      <c r="D1630">
        <v>122</v>
      </c>
      <c r="E1630">
        <v>45784</v>
      </c>
      <c r="G1630" t="s">
        <v>2170</v>
      </c>
      <c r="K1630">
        <v>0</v>
      </c>
      <c r="AE1630" t="s">
        <v>233</v>
      </c>
      <c r="AF1630">
        <v>0</v>
      </c>
      <c r="AG1630">
        <v>0</v>
      </c>
      <c r="AH1630">
        <v>0</v>
      </c>
      <c r="AI1630" t="s">
        <v>11634</v>
      </c>
      <c r="AL1630" s="94">
        <v>12.2</v>
      </c>
      <c r="AM1630" t="s">
        <v>11646</v>
      </c>
    </row>
    <row r="1631" spans="1:39" x14ac:dyDescent="0.25">
      <c r="A1631" t="s">
        <v>38</v>
      </c>
      <c r="B1631">
        <v>9432</v>
      </c>
      <c r="C1631" t="s">
        <v>2517</v>
      </c>
      <c r="D1631">
        <v>143</v>
      </c>
      <c r="E1631">
        <v>45784</v>
      </c>
      <c r="G1631" t="s">
        <v>2170</v>
      </c>
      <c r="K1631">
        <v>0</v>
      </c>
      <c r="AE1631" t="s">
        <v>233</v>
      </c>
      <c r="AF1631">
        <v>0</v>
      </c>
      <c r="AG1631">
        <v>0</v>
      </c>
      <c r="AH1631">
        <v>0</v>
      </c>
      <c r="AI1631" t="s">
        <v>11634</v>
      </c>
      <c r="AL1631" s="94">
        <v>14.3</v>
      </c>
      <c r="AM1631" t="s">
        <v>11646</v>
      </c>
    </row>
    <row r="1632" spans="1:39" x14ac:dyDescent="0.25">
      <c r="A1632" t="s">
        <v>38</v>
      </c>
      <c r="B1632">
        <v>9433</v>
      </c>
      <c r="C1632" t="s">
        <v>2518</v>
      </c>
      <c r="D1632">
        <v>52</v>
      </c>
      <c r="E1632">
        <v>45784</v>
      </c>
      <c r="G1632" t="s">
        <v>2170</v>
      </c>
      <c r="K1632">
        <v>0</v>
      </c>
      <c r="AE1632" t="s">
        <v>233</v>
      </c>
      <c r="AF1632">
        <v>0</v>
      </c>
      <c r="AG1632">
        <v>0</v>
      </c>
      <c r="AH1632">
        <v>0</v>
      </c>
      <c r="AI1632" t="s">
        <v>11634</v>
      </c>
      <c r="AL1632" s="94">
        <v>5.2</v>
      </c>
      <c r="AM1632" t="s">
        <v>11646</v>
      </c>
    </row>
    <row r="1633" spans="1:39" x14ac:dyDescent="0.25">
      <c r="A1633" t="s">
        <v>38</v>
      </c>
      <c r="B1633">
        <v>9434</v>
      </c>
      <c r="C1633" t="s">
        <v>2519</v>
      </c>
      <c r="D1633">
        <v>1882</v>
      </c>
      <c r="E1633">
        <v>45784</v>
      </c>
      <c r="G1633" t="s">
        <v>2170</v>
      </c>
      <c r="K1633">
        <v>0</v>
      </c>
      <c r="AE1633" t="s">
        <v>233</v>
      </c>
      <c r="AF1633">
        <v>0</v>
      </c>
      <c r="AG1633">
        <v>0</v>
      </c>
      <c r="AH1633">
        <v>0</v>
      </c>
      <c r="AI1633" t="s">
        <v>11634</v>
      </c>
      <c r="AL1633" s="94">
        <v>188.2</v>
      </c>
      <c r="AM1633" t="s">
        <v>11646</v>
      </c>
    </row>
    <row r="1634" spans="1:39" x14ac:dyDescent="0.25">
      <c r="A1634" t="s">
        <v>38</v>
      </c>
      <c r="B1634">
        <v>9437</v>
      </c>
      <c r="C1634" t="s">
        <v>2520</v>
      </c>
      <c r="D1634">
        <v>287</v>
      </c>
      <c r="E1634">
        <v>45784</v>
      </c>
      <c r="G1634" t="s">
        <v>2170</v>
      </c>
      <c r="K1634">
        <v>0</v>
      </c>
      <c r="AE1634" t="s">
        <v>233</v>
      </c>
      <c r="AF1634">
        <v>0</v>
      </c>
      <c r="AG1634">
        <v>0</v>
      </c>
      <c r="AH1634">
        <v>0</v>
      </c>
      <c r="AI1634" t="s">
        <v>11634</v>
      </c>
      <c r="AL1634" s="94">
        <v>28.7</v>
      </c>
      <c r="AM1634" t="s">
        <v>11646</v>
      </c>
    </row>
    <row r="1635" spans="1:39" x14ac:dyDescent="0.25">
      <c r="A1635" t="s">
        <v>38</v>
      </c>
      <c r="B1635">
        <v>9438</v>
      </c>
      <c r="C1635" t="s">
        <v>2521</v>
      </c>
      <c r="D1635">
        <v>706</v>
      </c>
      <c r="E1635">
        <v>45784</v>
      </c>
      <c r="G1635" t="s">
        <v>2170</v>
      </c>
      <c r="K1635">
        <v>0</v>
      </c>
      <c r="AE1635" t="s">
        <v>233</v>
      </c>
      <c r="AF1635">
        <v>0</v>
      </c>
      <c r="AG1635">
        <v>0</v>
      </c>
      <c r="AH1635">
        <v>0</v>
      </c>
      <c r="AI1635" t="s">
        <v>11634</v>
      </c>
      <c r="AL1635" s="94">
        <v>70.599999999999994</v>
      </c>
      <c r="AM1635" t="s">
        <v>11646</v>
      </c>
    </row>
    <row r="1636" spans="1:39" x14ac:dyDescent="0.25">
      <c r="A1636" t="s">
        <v>38</v>
      </c>
      <c r="B1636">
        <v>9439</v>
      </c>
      <c r="C1636" t="s">
        <v>2522</v>
      </c>
      <c r="D1636">
        <v>1514</v>
      </c>
      <c r="E1636">
        <v>45784</v>
      </c>
      <c r="G1636" t="s">
        <v>2170</v>
      </c>
      <c r="K1636">
        <v>0</v>
      </c>
      <c r="AE1636" t="s">
        <v>233</v>
      </c>
      <c r="AF1636">
        <v>0</v>
      </c>
      <c r="AG1636">
        <v>0</v>
      </c>
      <c r="AH1636">
        <v>0</v>
      </c>
      <c r="AI1636" t="s">
        <v>11634</v>
      </c>
      <c r="AL1636" s="94">
        <v>151.4</v>
      </c>
      <c r="AM1636" t="s">
        <v>11646</v>
      </c>
    </row>
    <row r="1637" spans="1:39" x14ac:dyDescent="0.25">
      <c r="A1637" t="s">
        <v>38</v>
      </c>
      <c r="B1637">
        <v>9440</v>
      </c>
      <c r="C1637" t="s">
        <v>2523</v>
      </c>
      <c r="D1637">
        <v>74</v>
      </c>
      <c r="E1637">
        <v>45784</v>
      </c>
      <c r="G1637" t="s">
        <v>2170</v>
      </c>
      <c r="K1637">
        <v>0</v>
      </c>
      <c r="AE1637" t="s">
        <v>233</v>
      </c>
      <c r="AF1637">
        <v>0</v>
      </c>
      <c r="AG1637">
        <v>0</v>
      </c>
      <c r="AH1637">
        <v>0</v>
      </c>
      <c r="AI1637" t="s">
        <v>11634</v>
      </c>
      <c r="AL1637" s="94">
        <v>7.4</v>
      </c>
      <c r="AM1637" t="s">
        <v>11646</v>
      </c>
    </row>
    <row r="1638" spans="1:39" x14ac:dyDescent="0.25">
      <c r="A1638" t="s">
        <v>38</v>
      </c>
      <c r="B1638">
        <v>9441</v>
      </c>
      <c r="C1638" t="s">
        <v>2524</v>
      </c>
      <c r="D1638">
        <v>91</v>
      </c>
      <c r="E1638">
        <v>45784</v>
      </c>
      <c r="G1638" t="s">
        <v>2170</v>
      </c>
      <c r="K1638">
        <v>0</v>
      </c>
      <c r="AE1638" t="s">
        <v>233</v>
      </c>
      <c r="AF1638">
        <v>0</v>
      </c>
      <c r="AG1638">
        <v>0</v>
      </c>
      <c r="AH1638">
        <v>0</v>
      </c>
      <c r="AI1638" t="s">
        <v>11634</v>
      </c>
      <c r="AL1638" s="94">
        <v>9.1</v>
      </c>
      <c r="AM1638" t="s">
        <v>11646</v>
      </c>
    </row>
    <row r="1639" spans="1:39" x14ac:dyDescent="0.25">
      <c r="A1639" t="s">
        <v>38</v>
      </c>
      <c r="B1639">
        <v>9442</v>
      </c>
      <c r="C1639" t="s">
        <v>2525</v>
      </c>
      <c r="D1639">
        <v>410</v>
      </c>
      <c r="E1639">
        <v>45784</v>
      </c>
      <c r="G1639" t="s">
        <v>2170</v>
      </c>
      <c r="K1639">
        <v>0</v>
      </c>
      <c r="AE1639" t="s">
        <v>233</v>
      </c>
      <c r="AF1639">
        <v>0</v>
      </c>
      <c r="AG1639">
        <v>0</v>
      </c>
      <c r="AH1639">
        <v>0</v>
      </c>
      <c r="AI1639" t="s">
        <v>11634</v>
      </c>
      <c r="AL1639" s="94">
        <v>41</v>
      </c>
      <c r="AM1639" t="s">
        <v>11646</v>
      </c>
    </row>
    <row r="1640" spans="1:39" x14ac:dyDescent="0.25">
      <c r="A1640" t="s">
        <v>38</v>
      </c>
      <c r="B1640">
        <v>9443</v>
      </c>
      <c r="C1640" t="s">
        <v>2526</v>
      </c>
      <c r="D1640">
        <v>160</v>
      </c>
      <c r="E1640">
        <v>45784</v>
      </c>
      <c r="G1640" t="s">
        <v>2170</v>
      </c>
      <c r="K1640">
        <v>0</v>
      </c>
      <c r="AE1640" t="s">
        <v>233</v>
      </c>
      <c r="AF1640">
        <v>0</v>
      </c>
      <c r="AG1640">
        <v>0</v>
      </c>
      <c r="AH1640">
        <v>0</v>
      </c>
      <c r="AI1640" t="s">
        <v>11634</v>
      </c>
      <c r="AL1640" s="94">
        <v>16</v>
      </c>
      <c r="AM1640" t="s">
        <v>11646</v>
      </c>
    </row>
    <row r="1641" spans="1:39" x14ac:dyDescent="0.25">
      <c r="A1641" t="s">
        <v>38</v>
      </c>
      <c r="B1641">
        <v>9444</v>
      </c>
      <c r="C1641" t="s">
        <v>2527</v>
      </c>
      <c r="D1641">
        <v>56</v>
      </c>
      <c r="E1641">
        <v>45784</v>
      </c>
      <c r="G1641" t="s">
        <v>2170</v>
      </c>
      <c r="K1641">
        <v>0</v>
      </c>
      <c r="AE1641" t="s">
        <v>233</v>
      </c>
      <c r="AF1641">
        <v>0</v>
      </c>
      <c r="AG1641">
        <v>0</v>
      </c>
      <c r="AH1641">
        <v>0</v>
      </c>
      <c r="AI1641" t="s">
        <v>11634</v>
      </c>
      <c r="AL1641" s="94">
        <v>5.6</v>
      </c>
      <c r="AM1641" t="s">
        <v>11646</v>
      </c>
    </row>
    <row r="1642" spans="1:39" x14ac:dyDescent="0.25">
      <c r="A1642" t="s">
        <v>38</v>
      </c>
      <c r="B1642">
        <v>9445</v>
      </c>
      <c r="C1642" t="s">
        <v>2528</v>
      </c>
      <c r="D1642">
        <v>43</v>
      </c>
      <c r="E1642">
        <v>45784</v>
      </c>
      <c r="G1642" t="s">
        <v>2170</v>
      </c>
      <c r="K1642">
        <v>0</v>
      </c>
      <c r="AE1642" t="s">
        <v>233</v>
      </c>
      <c r="AF1642">
        <v>0</v>
      </c>
      <c r="AG1642">
        <v>0</v>
      </c>
      <c r="AH1642">
        <v>0</v>
      </c>
      <c r="AI1642" t="s">
        <v>11634</v>
      </c>
      <c r="AL1642" s="94">
        <v>4.3</v>
      </c>
      <c r="AM1642" t="s">
        <v>11646</v>
      </c>
    </row>
    <row r="1643" spans="1:39" x14ac:dyDescent="0.25">
      <c r="A1643" t="s">
        <v>38</v>
      </c>
      <c r="B1643">
        <v>9446</v>
      </c>
      <c r="C1643" t="s">
        <v>2529</v>
      </c>
      <c r="D1643">
        <v>9</v>
      </c>
      <c r="E1643">
        <v>45784</v>
      </c>
      <c r="G1643" t="s">
        <v>2170</v>
      </c>
      <c r="K1643">
        <v>0</v>
      </c>
      <c r="AE1643" t="s">
        <v>233</v>
      </c>
      <c r="AF1643">
        <v>0</v>
      </c>
      <c r="AG1643">
        <v>0</v>
      </c>
      <c r="AH1643">
        <v>0</v>
      </c>
      <c r="AI1643" t="s">
        <v>11634</v>
      </c>
      <c r="AL1643" s="94">
        <v>0.9</v>
      </c>
      <c r="AM1643" t="s">
        <v>11646</v>
      </c>
    </row>
    <row r="1644" spans="1:39" x14ac:dyDescent="0.25">
      <c r="A1644" t="s">
        <v>38</v>
      </c>
      <c r="B1644">
        <v>9447</v>
      </c>
      <c r="C1644" t="s">
        <v>2530</v>
      </c>
      <c r="D1644">
        <v>43</v>
      </c>
      <c r="E1644">
        <v>45784</v>
      </c>
      <c r="G1644" t="s">
        <v>2170</v>
      </c>
      <c r="K1644">
        <v>0</v>
      </c>
      <c r="AE1644" t="s">
        <v>233</v>
      </c>
      <c r="AF1644">
        <v>0</v>
      </c>
      <c r="AG1644">
        <v>0</v>
      </c>
      <c r="AH1644">
        <v>0</v>
      </c>
      <c r="AI1644" t="s">
        <v>11634</v>
      </c>
      <c r="AL1644" s="94">
        <v>4.3</v>
      </c>
      <c r="AM1644" t="s">
        <v>11646</v>
      </c>
    </row>
    <row r="1645" spans="1:39" x14ac:dyDescent="0.25">
      <c r="A1645" t="s">
        <v>38</v>
      </c>
      <c r="B1645">
        <v>9448</v>
      </c>
      <c r="C1645" t="s">
        <v>2531</v>
      </c>
      <c r="D1645">
        <v>232</v>
      </c>
      <c r="E1645">
        <v>45785</v>
      </c>
      <c r="G1645" t="s">
        <v>2170</v>
      </c>
      <c r="K1645">
        <v>0</v>
      </c>
      <c r="AE1645" t="s">
        <v>233</v>
      </c>
      <c r="AF1645">
        <v>0</v>
      </c>
      <c r="AG1645">
        <v>0</v>
      </c>
      <c r="AH1645">
        <v>0</v>
      </c>
      <c r="AI1645" t="s">
        <v>11634</v>
      </c>
      <c r="AL1645" s="94">
        <v>23.2</v>
      </c>
      <c r="AM1645" t="s">
        <v>11646</v>
      </c>
    </row>
    <row r="1646" spans="1:39" x14ac:dyDescent="0.25">
      <c r="A1646" t="s">
        <v>38</v>
      </c>
      <c r="B1646">
        <v>9449</v>
      </c>
      <c r="C1646" t="s">
        <v>2532</v>
      </c>
      <c r="D1646">
        <v>122</v>
      </c>
      <c r="G1646" t="s">
        <v>2170</v>
      </c>
      <c r="K1646">
        <v>0</v>
      </c>
      <c r="AE1646" t="s">
        <v>233</v>
      </c>
      <c r="AF1646">
        <v>0</v>
      </c>
      <c r="AG1646">
        <v>0</v>
      </c>
      <c r="AH1646">
        <v>0</v>
      </c>
      <c r="AI1646" t="s">
        <v>11634</v>
      </c>
      <c r="AL1646" s="94">
        <v>12.2</v>
      </c>
      <c r="AM1646" t="s">
        <v>11646</v>
      </c>
    </row>
    <row r="1647" spans="1:39" x14ac:dyDescent="0.25">
      <c r="A1647" t="s">
        <v>38</v>
      </c>
      <c r="B1647">
        <v>9450</v>
      </c>
      <c r="C1647" t="s">
        <v>2533</v>
      </c>
      <c r="D1647">
        <v>27</v>
      </c>
      <c r="E1647">
        <v>45785</v>
      </c>
      <c r="G1647" t="s">
        <v>2170</v>
      </c>
      <c r="K1647">
        <v>0</v>
      </c>
      <c r="AE1647" t="s">
        <v>233</v>
      </c>
      <c r="AF1647">
        <v>0</v>
      </c>
      <c r="AG1647">
        <v>0</v>
      </c>
      <c r="AH1647">
        <v>0</v>
      </c>
      <c r="AI1647" t="s">
        <v>11634</v>
      </c>
      <c r="AL1647" s="94">
        <v>2.7</v>
      </c>
      <c r="AM1647" t="s">
        <v>11646</v>
      </c>
    </row>
    <row r="1648" spans="1:39" x14ac:dyDescent="0.25">
      <c r="A1648" t="s">
        <v>38</v>
      </c>
      <c r="B1648">
        <v>9451</v>
      </c>
      <c r="C1648" t="s">
        <v>2534</v>
      </c>
      <c r="D1648">
        <v>279</v>
      </c>
      <c r="E1648">
        <v>45785</v>
      </c>
      <c r="G1648" t="s">
        <v>2170</v>
      </c>
      <c r="K1648">
        <v>0</v>
      </c>
      <c r="AE1648" t="s">
        <v>233</v>
      </c>
      <c r="AF1648">
        <v>0</v>
      </c>
      <c r="AG1648">
        <v>0</v>
      </c>
      <c r="AH1648">
        <v>0</v>
      </c>
      <c r="AI1648" t="s">
        <v>11634</v>
      </c>
      <c r="AL1648" s="94">
        <v>27.9</v>
      </c>
      <c r="AM1648" t="s">
        <v>11646</v>
      </c>
    </row>
    <row r="1649" spans="1:39" x14ac:dyDescent="0.25">
      <c r="A1649" t="s">
        <v>38</v>
      </c>
      <c r="B1649">
        <v>9454</v>
      </c>
      <c r="C1649" t="s">
        <v>2535</v>
      </c>
      <c r="D1649">
        <v>42</v>
      </c>
      <c r="E1649">
        <v>45785</v>
      </c>
      <c r="G1649" t="s">
        <v>2170</v>
      </c>
      <c r="K1649">
        <v>0</v>
      </c>
      <c r="AE1649" t="s">
        <v>233</v>
      </c>
      <c r="AF1649">
        <v>0</v>
      </c>
      <c r="AG1649">
        <v>0</v>
      </c>
      <c r="AH1649">
        <v>0</v>
      </c>
      <c r="AI1649" t="s">
        <v>11634</v>
      </c>
      <c r="AL1649" s="94">
        <v>4.2</v>
      </c>
      <c r="AM1649" t="s">
        <v>11646</v>
      </c>
    </row>
    <row r="1650" spans="1:39" x14ac:dyDescent="0.25">
      <c r="A1650" t="s">
        <v>38</v>
      </c>
      <c r="B1650">
        <v>9455</v>
      </c>
      <c r="C1650" t="s">
        <v>2536</v>
      </c>
      <c r="D1650">
        <v>46</v>
      </c>
      <c r="E1650">
        <v>45785</v>
      </c>
      <c r="G1650" t="s">
        <v>2170</v>
      </c>
      <c r="K1650">
        <v>0</v>
      </c>
      <c r="AE1650" t="s">
        <v>233</v>
      </c>
      <c r="AF1650">
        <v>0</v>
      </c>
      <c r="AG1650">
        <v>0</v>
      </c>
      <c r="AH1650">
        <v>0</v>
      </c>
      <c r="AI1650" t="s">
        <v>11634</v>
      </c>
      <c r="AL1650" s="94">
        <v>4.5999999999999996</v>
      </c>
      <c r="AM1650" t="s">
        <v>11646</v>
      </c>
    </row>
    <row r="1651" spans="1:39" x14ac:dyDescent="0.25">
      <c r="A1651" t="s">
        <v>38</v>
      </c>
      <c r="B1651">
        <v>9456</v>
      </c>
      <c r="C1651" t="s">
        <v>2537</v>
      </c>
      <c r="D1651">
        <v>138</v>
      </c>
      <c r="E1651">
        <v>45785</v>
      </c>
      <c r="G1651" t="s">
        <v>2170</v>
      </c>
      <c r="K1651">
        <v>0</v>
      </c>
      <c r="AE1651" t="s">
        <v>233</v>
      </c>
      <c r="AF1651">
        <v>0</v>
      </c>
      <c r="AG1651">
        <v>0</v>
      </c>
      <c r="AH1651">
        <v>0</v>
      </c>
      <c r="AI1651" t="s">
        <v>11634</v>
      </c>
      <c r="AL1651" s="94">
        <v>13.8</v>
      </c>
      <c r="AM1651" t="s">
        <v>11646</v>
      </c>
    </row>
    <row r="1652" spans="1:39" x14ac:dyDescent="0.25">
      <c r="A1652" t="s">
        <v>38</v>
      </c>
      <c r="B1652">
        <v>9903</v>
      </c>
      <c r="C1652" t="s">
        <v>2538</v>
      </c>
      <c r="D1652">
        <v>4047</v>
      </c>
      <c r="E1652">
        <v>45785</v>
      </c>
      <c r="G1652" t="s">
        <v>2170</v>
      </c>
      <c r="K1652">
        <v>0</v>
      </c>
      <c r="AE1652" t="s">
        <v>233</v>
      </c>
      <c r="AF1652">
        <v>0</v>
      </c>
      <c r="AG1652">
        <v>0</v>
      </c>
      <c r="AH1652">
        <v>0</v>
      </c>
      <c r="AI1652" t="s">
        <v>11634</v>
      </c>
      <c r="AL1652" s="94">
        <v>404.7</v>
      </c>
      <c r="AM1652" t="s">
        <v>11646</v>
      </c>
    </row>
    <row r="1653" spans="1:39" x14ac:dyDescent="0.25">
      <c r="A1653" t="s">
        <v>38</v>
      </c>
      <c r="B1653">
        <v>9458</v>
      </c>
      <c r="C1653" t="s">
        <v>2539</v>
      </c>
      <c r="D1653">
        <v>719</v>
      </c>
      <c r="E1653">
        <v>45785</v>
      </c>
      <c r="G1653" t="s">
        <v>2170</v>
      </c>
      <c r="K1653">
        <v>0</v>
      </c>
      <c r="AE1653" t="s">
        <v>233</v>
      </c>
      <c r="AF1653">
        <v>0</v>
      </c>
      <c r="AG1653">
        <v>0</v>
      </c>
      <c r="AH1653">
        <v>0</v>
      </c>
      <c r="AI1653" t="s">
        <v>11634</v>
      </c>
      <c r="AL1653" s="94">
        <v>71.900000000000006</v>
      </c>
      <c r="AM1653" t="s">
        <v>11646</v>
      </c>
    </row>
    <row r="1654" spans="1:39" x14ac:dyDescent="0.25">
      <c r="A1654" t="s">
        <v>38</v>
      </c>
      <c r="B1654">
        <v>9460</v>
      </c>
      <c r="C1654" t="s">
        <v>2540</v>
      </c>
      <c r="D1654">
        <v>178</v>
      </c>
      <c r="E1654">
        <v>45785</v>
      </c>
      <c r="G1654" t="s">
        <v>2170</v>
      </c>
      <c r="K1654">
        <v>0</v>
      </c>
      <c r="AE1654" t="s">
        <v>233</v>
      </c>
      <c r="AF1654">
        <v>0</v>
      </c>
      <c r="AG1654">
        <v>0</v>
      </c>
      <c r="AH1654">
        <v>0</v>
      </c>
      <c r="AI1654" t="s">
        <v>11634</v>
      </c>
      <c r="AL1654" s="94">
        <v>17.8</v>
      </c>
      <c r="AM1654" t="s">
        <v>11646</v>
      </c>
    </row>
    <row r="1655" spans="1:39" x14ac:dyDescent="0.25">
      <c r="A1655" t="s">
        <v>38</v>
      </c>
      <c r="B1655">
        <v>9463</v>
      </c>
      <c r="C1655" t="s">
        <v>2541</v>
      </c>
      <c r="D1655">
        <v>273</v>
      </c>
      <c r="E1655">
        <v>45785</v>
      </c>
      <c r="G1655" t="s">
        <v>2170</v>
      </c>
      <c r="K1655">
        <v>0</v>
      </c>
      <c r="AE1655" t="s">
        <v>233</v>
      </c>
      <c r="AF1655">
        <v>0</v>
      </c>
      <c r="AG1655">
        <v>0</v>
      </c>
      <c r="AH1655">
        <v>0</v>
      </c>
      <c r="AI1655" t="s">
        <v>11634</v>
      </c>
      <c r="AL1655" s="94">
        <v>27.3</v>
      </c>
      <c r="AM1655" t="s">
        <v>11646</v>
      </c>
    </row>
    <row r="1656" spans="1:39" x14ac:dyDescent="0.25">
      <c r="A1656" t="s">
        <v>38</v>
      </c>
      <c r="B1656">
        <v>9464</v>
      </c>
      <c r="C1656" t="s">
        <v>2542</v>
      </c>
      <c r="D1656">
        <v>53</v>
      </c>
      <c r="G1656" t="s">
        <v>2170</v>
      </c>
      <c r="K1656">
        <v>0</v>
      </c>
      <c r="AE1656" t="s">
        <v>233</v>
      </c>
      <c r="AF1656">
        <v>0</v>
      </c>
      <c r="AG1656">
        <v>0</v>
      </c>
      <c r="AH1656">
        <v>0</v>
      </c>
      <c r="AI1656" t="s">
        <v>11634</v>
      </c>
      <c r="AL1656" s="94">
        <v>5.3</v>
      </c>
      <c r="AM1656" t="s">
        <v>11646</v>
      </c>
    </row>
    <row r="1657" spans="1:39" x14ac:dyDescent="0.25">
      <c r="A1657" t="s">
        <v>38</v>
      </c>
      <c r="B1657">
        <v>9466</v>
      </c>
      <c r="C1657" t="s">
        <v>2543</v>
      </c>
      <c r="D1657">
        <v>108</v>
      </c>
      <c r="E1657">
        <v>45785</v>
      </c>
      <c r="G1657" t="s">
        <v>2170</v>
      </c>
      <c r="K1657">
        <v>0</v>
      </c>
      <c r="AE1657" t="s">
        <v>233</v>
      </c>
      <c r="AF1657">
        <v>0</v>
      </c>
      <c r="AG1657">
        <v>0</v>
      </c>
      <c r="AH1657">
        <v>0</v>
      </c>
      <c r="AI1657" t="s">
        <v>11634</v>
      </c>
      <c r="AL1657" s="94">
        <v>10.8</v>
      </c>
      <c r="AM1657" t="s">
        <v>11646</v>
      </c>
    </row>
    <row r="1658" spans="1:39" x14ac:dyDescent="0.25">
      <c r="A1658" t="s">
        <v>38</v>
      </c>
      <c r="B1658">
        <v>9467</v>
      </c>
      <c r="C1658" t="s">
        <v>2544</v>
      </c>
      <c r="D1658">
        <v>75</v>
      </c>
      <c r="E1658">
        <v>45785</v>
      </c>
      <c r="G1658" t="s">
        <v>2170</v>
      </c>
      <c r="H1658">
        <v>45790</v>
      </c>
      <c r="I1658" t="s">
        <v>28</v>
      </c>
      <c r="K1658">
        <v>0</v>
      </c>
      <c r="L1658" t="s">
        <v>487</v>
      </c>
      <c r="M1658">
        <v>0</v>
      </c>
      <c r="N1658" t="s">
        <v>25</v>
      </c>
      <c r="O1658" t="s">
        <v>487</v>
      </c>
      <c r="P1658" t="s">
        <v>25</v>
      </c>
      <c r="Q1658">
        <v>0</v>
      </c>
      <c r="R1658">
        <v>0</v>
      </c>
      <c r="S1658">
        <v>0</v>
      </c>
      <c r="T1658">
        <v>0</v>
      </c>
      <c r="U1658">
        <v>0</v>
      </c>
      <c r="V1658">
        <v>0</v>
      </c>
      <c r="W1658">
        <v>0</v>
      </c>
      <c r="X1658" t="s">
        <v>25</v>
      </c>
      <c r="Y1658" t="s">
        <v>25</v>
      </c>
      <c r="Z1658" t="s">
        <v>25</v>
      </c>
      <c r="AE1658" t="s">
        <v>233</v>
      </c>
      <c r="AF1658">
        <v>0</v>
      </c>
      <c r="AG1658">
        <v>0</v>
      </c>
      <c r="AH1658">
        <v>16</v>
      </c>
      <c r="AI1658" t="s">
        <v>11631</v>
      </c>
      <c r="AJ1658">
        <v>0</v>
      </c>
      <c r="AK1658">
        <v>0</v>
      </c>
      <c r="AL1658" s="94">
        <v>7.5</v>
      </c>
      <c r="AM1658" t="s">
        <v>11646</v>
      </c>
    </row>
    <row r="1659" spans="1:39" x14ac:dyDescent="0.25">
      <c r="A1659" t="s">
        <v>38</v>
      </c>
      <c r="B1659">
        <v>9471</v>
      </c>
      <c r="C1659" t="s">
        <v>2545</v>
      </c>
      <c r="D1659">
        <v>205</v>
      </c>
      <c r="E1659">
        <v>45785</v>
      </c>
      <c r="G1659" t="s">
        <v>2170</v>
      </c>
      <c r="K1659">
        <v>0</v>
      </c>
      <c r="AE1659" t="s">
        <v>233</v>
      </c>
      <c r="AF1659">
        <v>0</v>
      </c>
      <c r="AG1659">
        <v>0</v>
      </c>
      <c r="AH1659">
        <v>0</v>
      </c>
      <c r="AI1659" t="s">
        <v>11634</v>
      </c>
      <c r="AL1659" s="94">
        <v>20.5</v>
      </c>
      <c r="AM1659" t="s">
        <v>11646</v>
      </c>
    </row>
    <row r="1660" spans="1:39" x14ac:dyDescent="0.25">
      <c r="A1660" t="s">
        <v>38</v>
      </c>
      <c r="B1660">
        <v>9472</v>
      </c>
      <c r="C1660" t="s">
        <v>2546</v>
      </c>
      <c r="D1660">
        <v>52</v>
      </c>
      <c r="E1660">
        <v>45785</v>
      </c>
      <c r="G1660" t="s">
        <v>2170</v>
      </c>
      <c r="K1660">
        <v>0</v>
      </c>
      <c r="AE1660" t="s">
        <v>233</v>
      </c>
      <c r="AF1660">
        <v>0</v>
      </c>
      <c r="AG1660">
        <v>0</v>
      </c>
      <c r="AH1660">
        <v>0</v>
      </c>
      <c r="AI1660" t="s">
        <v>11634</v>
      </c>
      <c r="AL1660" s="94">
        <v>5.2</v>
      </c>
      <c r="AM1660" t="s">
        <v>11646</v>
      </c>
    </row>
    <row r="1661" spans="1:39" x14ac:dyDescent="0.25">
      <c r="A1661" t="s">
        <v>38</v>
      </c>
      <c r="B1661">
        <v>9473</v>
      </c>
      <c r="C1661" t="s">
        <v>2547</v>
      </c>
      <c r="D1661">
        <v>79</v>
      </c>
      <c r="E1661">
        <v>45785</v>
      </c>
      <c r="G1661" t="s">
        <v>2170</v>
      </c>
      <c r="K1661">
        <v>0</v>
      </c>
      <c r="AE1661" t="s">
        <v>233</v>
      </c>
      <c r="AF1661">
        <v>0</v>
      </c>
      <c r="AG1661">
        <v>0</v>
      </c>
      <c r="AH1661">
        <v>0</v>
      </c>
      <c r="AI1661" t="s">
        <v>11634</v>
      </c>
      <c r="AL1661" s="94">
        <v>7.9</v>
      </c>
      <c r="AM1661" t="s">
        <v>11646</v>
      </c>
    </row>
    <row r="1662" spans="1:39" x14ac:dyDescent="0.25">
      <c r="A1662" t="s">
        <v>38</v>
      </c>
      <c r="B1662">
        <v>9476</v>
      </c>
      <c r="C1662" t="s">
        <v>2548</v>
      </c>
      <c r="D1662">
        <v>63</v>
      </c>
      <c r="E1662">
        <v>45785</v>
      </c>
      <c r="G1662" t="s">
        <v>2170</v>
      </c>
      <c r="K1662">
        <v>0</v>
      </c>
      <c r="AE1662" t="s">
        <v>233</v>
      </c>
      <c r="AF1662">
        <v>0</v>
      </c>
      <c r="AG1662">
        <v>0</v>
      </c>
      <c r="AH1662">
        <v>0</v>
      </c>
      <c r="AI1662" t="s">
        <v>11634</v>
      </c>
      <c r="AL1662" s="94">
        <v>6.3</v>
      </c>
      <c r="AM1662" t="s">
        <v>11646</v>
      </c>
    </row>
    <row r="1663" spans="1:39" x14ac:dyDescent="0.25">
      <c r="A1663" t="s">
        <v>38</v>
      </c>
      <c r="B1663">
        <v>9424</v>
      </c>
      <c r="C1663" t="s">
        <v>2549</v>
      </c>
      <c r="D1663">
        <v>37</v>
      </c>
      <c r="E1663">
        <v>45785</v>
      </c>
      <c r="G1663" t="s">
        <v>2170</v>
      </c>
      <c r="K1663">
        <v>0</v>
      </c>
      <c r="AE1663" t="s">
        <v>233</v>
      </c>
      <c r="AF1663">
        <v>0</v>
      </c>
      <c r="AG1663">
        <v>0</v>
      </c>
      <c r="AH1663">
        <v>0</v>
      </c>
      <c r="AI1663" t="s">
        <v>11634</v>
      </c>
      <c r="AL1663" s="94">
        <v>3.7</v>
      </c>
      <c r="AM1663" t="s">
        <v>11646</v>
      </c>
    </row>
    <row r="1664" spans="1:39" x14ac:dyDescent="0.25">
      <c r="A1664" t="s">
        <v>38</v>
      </c>
      <c r="B1664">
        <v>9425</v>
      </c>
      <c r="C1664" t="s">
        <v>2550</v>
      </c>
      <c r="D1664">
        <v>504</v>
      </c>
      <c r="E1664">
        <v>45785</v>
      </c>
      <c r="G1664" t="s">
        <v>2170</v>
      </c>
      <c r="K1664">
        <v>0</v>
      </c>
      <c r="AE1664" t="s">
        <v>233</v>
      </c>
      <c r="AF1664">
        <v>0</v>
      </c>
      <c r="AG1664">
        <v>0</v>
      </c>
      <c r="AH1664">
        <v>0</v>
      </c>
      <c r="AI1664" t="s">
        <v>11634</v>
      </c>
      <c r="AL1664" s="94">
        <v>50.4</v>
      </c>
      <c r="AM1664" t="s">
        <v>11646</v>
      </c>
    </row>
    <row r="1665" spans="1:39" x14ac:dyDescent="0.25">
      <c r="A1665" t="s">
        <v>38</v>
      </c>
      <c r="B1665">
        <v>9478</v>
      </c>
      <c r="C1665" t="s">
        <v>2551</v>
      </c>
      <c r="D1665">
        <v>40</v>
      </c>
      <c r="E1665">
        <v>45785</v>
      </c>
      <c r="G1665" t="s">
        <v>2170</v>
      </c>
      <c r="K1665">
        <v>0</v>
      </c>
      <c r="AE1665" t="s">
        <v>233</v>
      </c>
      <c r="AF1665">
        <v>0</v>
      </c>
      <c r="AG1665">
        <v>0</v>
      </c>
      <c r="AH1665">
        <v>0</v>
      </c>
      <c r="AI1665" t="s">
        <v>11634</v>
      </c>
      <c r="AL1665" s="94">
        <v>4</v>
      </c>
      <c r="AM1665" t="s">
        <v>11646</v>
      </c>
    </row>
    <row r="1666" spans="1:39" x14ac:dyDescent="0.25">
      <c r="A1666" t="s">
        <v>38</v>
      </c>
      <c r="B1666">
        <v>9480</v>
      </c>
      <c r="C1666" t="s">
        <v>2552</v>
      </c>
      <c r="D1666">
        <v>115</v>
      </c>
      <c r="E1666">
        <v>45785</v>
      </c>
      <c r="G1666" t="s">
        <v>2170</v>
      </c>
      <c r="K1666">
        <v>0</v>
      </c>
      <c r="AE1666" t="s">
        <v>233</v>
      </c>
      <c r="AF1666">
        <v>0</v>
      </c>
      <c r="AG1666">
        <v>0</v>
      </c>
      <c r="AH1666">
        <v>0</v>
      </c>
      <c r="AI1666" t="s">
        <v>11634</v>
      </c>
      <c r="AL1666" s="94">
        <v>11.5</v>
      </c>
      <c r="AM1666" t="s">
        <v>11646</v>
      </c>
    </row>
    <row r="1667" spans="1:39" x14ac:dyDescent="0.25">
      <c r="A1667" t="s">
        <v>38</v>
      </c>
      <c r="B1667">
        <v>9482</v>
      </c>
      <c r="C1667" t="s">
        <v>2553</v>
      </c>
      <c r="D1667">
        <v>31</v>
      </c>
      <c r="E1667">
        <v>45785</v>
      </c>
      <c r="G1667" t="s">
        <v>2170</v>
      </c>
      <c r="K1667">
        <v>0</v>
      </c>
      <c r="AE1667" t="s">
        <v>233</v>
      </c>
      <c r="AF1667">
        <v>0</v>
      </c>
      <c r="AG1667">
        <v>0</v>
      </c>
      <c r="AH1667">
        <v>0</v>
      </c>
      <c r="AI1667" t="s">
        <v>11634</v>
      </c>
      <c r="AL1667" s="94">
        <v>3.1</v>
      </c>
      <c r="AM1667" t="s">
        <v>11646</v>
      </c>
    </row>
    <row r="1668" spans="1:39" x14ac:dyDescent="0.25">
      <c r="A1668" t="s">
        <v>38</v>
      </c>
      <c r="B1668">
        <v>9483</v>
      </c>
      <c r="C1668" t="s">
        <v>2554</v>
      </c>
      <c r="D1668">
        <v>209</v>
      </c>
      <c r="E1668">
        <v>45785</v>
      </c>
      <c r="G1668" t="s">
        <v>2170</v>
      </c>
      <c r="H1668" t="s">
        <v>2555</v>
      </c>
      <c r="I1668" t="s">
        <v>24</v>
      </c>
      <c r="K1668">
        <v>0</v>
      </c>
      <c r="AE1668" t="s">
        <v>233</v>
      </c>
      <c r="AF1668">
        <v>0</v>
      </c>
      <c r="AG1668">
        <v>0</v>
      </c>
      <c r="AH1668">
        <v>0</v>
      </c>
      <c r="AI1668" t="s">
        <v>11634</v>
      </c>
      <c r="AL1668" s="94">
        <v>20.9</v>
      </c>
      <c r="AM1668" t="s">
        <v>11646</v>
      </c>
    </row>
    <row r="1669" spans="1:39" x14ac:dyDescent="0.25">
      <c r="A1669" t="s">
        <v>38</v>
      </c>
      <c r="B1669">
        <v>9485</v>
      </c>
      <c r="C1669" t="s">
        <v>2556</v>
      </c>
      <c r="D1669">
        <v>57</v>
      </c>
      <c r="E1669">
        <v>45785</v>
      </c>
      <c r="G1669" t="s">
        <v>2170</v>
      </c>
      <c r="K1669">
        <v>0</v>
      </c>
      <c r="AE1669" t="s">
        <v>233</v>
      </c>
      <c r="AF1669">
        <v>0</v>
      </c>
      <c r="AG1669">
        <v>0</v>
      </c>
      <c r="AH1669">
        <v>0</v>
      </c>
      <c r="AI1669" t="s">
        <v>11634</v>
      </c>
      <c r="AL1669" s="94">
        <v>5.7</v>
      </c>
      <c r="AM1669" t="s">
        <v>11646</v>
      </c>
    </row>
    <row r="1670" spans="1:39" x14ac:dyDescent="0.25">
      <c r="A1670" t="s">
        <v>39</v>
      </c>
      <c r="B1670">
        <v>10001</v>
      </c>
      <c r="C1670" t="s">
        <v>2557</v>
      </c>
      <c r="D1670">
        <v>331</v>
      </c>
      <c r="E1670">
        <v>45782</v>
      </c>
      <c r="F1670">
        <v>45921</v>
      </c>
      <c r="G1670" t="s">
        <v>2558</v>
      </c>
      <c r="H1670" t="s">
        <v>2559</v>
      </c>
      <c r="I1670" t="s">
        <v>24</v>
      </c>
      <c r="J1670" t="s">
        <v>2560</v>
      </c>
      <c r="K1670">
        <v>0</v>
      </c>
      <c r="AE1670" t="s">
        <v>234</v>
      </c>
      <c r="AF1670">
        <v>0</v>
      </c>
      <c r="AG1670">
        <v>0</v>
      </c>
      <c r="AH1670">
        <v>0</v>
      </c>
      <c r="AI1670" t="s">
        <v>11634</v>
      </c>
      <c r="AL1670" s="94">
        <v>33.1</v>
      </c>
      <c r="AM1670" t="s">
        <v>11646</v>
      </c>
    </row>
    <row r="1671" spans="1:39" x14ac:dyDescent="0.25">
      <c r="A1671" t="s">
        <v>39</v>
      </c>
      <c r="B1671">
        <v>10002</v>
      </c>
      <c r="C1671" t="s">
        <v>2561</v>
      </c>
      <c r="D1671">
        <v>368</v>
      </c>
      <c r="E1671">
        <v>45782</v>
      </c>
      <c r="F1671">
        <v>45817</v>
      </c>
      <c r="G1671" t="s">
        <v>2558</v>
      </c>
      <c r="H1671" t="s">
        <v>2562</v>
      </c>
      <c r="I1671" t="s">
        <v>24</v>
      </c>
      <c r="K1671">
        <v>0</v>
      </c>
      <c r="AE1671" t="s">
        <v>234</v>
      </c>
      <c r="AF1671">
        <v>0</v>
      </c>
      <c r="AG1671">
        <v>0</v>
      </c>
      <c r="AH1671">
        <v>0</v>
      </c>
      <c r="AI1671" t="s">
        <v>11634</v>
      </c>
      <c r="AL1671" s="94">
        <v>36.799999999999997</v>
      </c>
      <c r="AM1671" t="s">
        <v>11646</v>
      </c>
    </row>
    <row r="1672" spans="1:39" x14ac:dyDescent="0.25">
      <c r="A1672" t="s">
        <v>39</v>
      </c>
      <c r="B1672">
        <v>10003</v>
      </c>
      <c r="C1672" t="s">
        <v>2563</v>
      </c>
      <c r="D1672">
        <v>576</v>
      </c>
      <c r="E1672">
        <v>45782</v>
      </c>
      <c r="F1672">
        <v>45817</v>
      </c>
      <c r="G1672" t="s">
        <v>2558</v>
      </c>
      <c r="H1672" t="s">
        <v>2564</v>
      </c>
      <c r="I1672" t="s">
        <v>24</v>
      </c>
      <c r="K1672">
        <v>0</v>
      </c>
      <c r="AE1672" t="s">
        <v>234</v>
      </c>
      <c r="AF1672">
        <v>0</v>
      </c>
      <c r="AG1672">
        <v>0</v>
      </c>
      <c r="AH1672">
        <v>0</v>
      </c>
      <c r="AI1672" t="s">
        <v>11634</v>
      </c>
      <c r="AL1672" s="94">
        <v>57.6</v>
      </c>
      <c r="AM1672" t="s">
        <v>11646</v>
      </c>
    </row>
    <row r="1673" spans="1:39" x14ac:dyDescent="0.25">
      <c r="A1673" t="s">
        <v>39</v>
      </c>
      <c r="B1673">
        <v>10004</v>
      </c>
      <c r="C1673" t="s">
        <v>2565</v>
      </c>
      <c r="D1673">
        <v>805</v>
      </c>
      <c r="E1673">
        <v>45782</v>
      </c>
      <c r="F1673">
        <v>45817</v>
      </c>
      <c r="G1673" t="s">
        <v>2558</v>
      </c>
      <c r="H1673" t="s">
        <v>2566</v>
      </c>
      <c r="I1673" t="s">
        <v>24</v>
      </c>
      <c r="K1673">
        <v>0</v>
      </c>
      <c r="AE1673" t="s">
        <v>234</v>
      </c>
      <c r="AF1673">
        <v>0</v>
      </c>
      <c r="AG1673">
        <v>0</v>
      </c>
      <c r="AH1673">
        <v>0</v>
      </c>
      <c r="AI1673" t="s">
        <v>11634</v>
      </c>
      <c r="AL1673" s="94">
        <v>80.5</v>
      </c>
      <c r="AM1673" t="s">
        <v>11646</v>
      </c>
    </row>
    <row r="1674" spans="1:39" x14ac:dyDescent="0.25">
      <c r="A1674" t="s">
        <v>39</v>
      </c>
      <c r="B1674">
        <v>10005</v>
      </c>
      <c r="C1674" t="s">
        <v>2567</v>
      </c>
      <c r="D1674">
        <v>581</v>
      </c>
      <c r="E1674">
        <v>45782</v>
      </c>
      <c r="F1674">
        <v>45817</v>
      </c>
      <c r="G1674" t="s">
        <v>2558</v>
      </c>
      <c r="H1674" t="s">
        <v>2566</v>
      </c>
      <c r="I1674" t="s">
        <v>24</v>
      </c>
      <c r="K1674">
        <v>0</v>
      </c>
      <c r="AE1674" t="s">
        <v>234</v>
      </c>
      <c r="AF1674">
        <v>0</v>
      </c>
      <c r="AG1674">
        <v>0</v>
      </c>
      <c r="AH1674">
        <v>0</v>
      </c>
      <c r="AI1674" t="s">
        <v>11634</v>
      </c>
      <c r="AL1674" s="94">
        <v>58.1</v>
      </c>
      <c r="AM1674" t="s">
        <v>11646</v>
      </c>
    </row>
    <row r="1675" spans="1:39" x14ac:dyDescent="0.25">
      <c r="A1675" t="s">
        <v>39</v>
      </c>
      <c r="B1675">
        <v>10006</v>
      </c>
      <c r="C1675" t="s">
        <v>2568</v>
      </c>
      <c r="D1675">
        <v>1349</v>
      </c>
      <c r="E1675">
        <v>45782</v>
      </c>
      <c r="G1675" t="s">
        <v>2558</v>
      </c>
      <c r="H1675">
        <v>45783</v>
      </c>
      <c r="I1675" t="s">
        <v>28</v>
      </c>
      <c r="K1675">
        <v>0</v>
      </c>
      <c r="L1675" t="s">
        <v>487</v>
      </c>
      <c r="M1675">
        <v>0</v>
      </c>
      <c r="N1675" t="s">
        <v>25</v>
      </c>
      <c r="O1675" t="s">
        <v>487</v>
      </c>
      <c r="P1675" t="s">
        <v>25</v>
      </c>
      <c r="Q1675">
        <v>0</v>
      </c>
      <c r="R1675">
        <v>0</v>
      </c>
      <c r="S1675">
        <v>0</v>
      </c>
      <c r="T1675">
        <v>0</v>
      </c>
      <c r="U1675">
        <v>0</v>
      </c>
      <c r="V1675">
        <v>0</v>
      </c>
      <c r="W1675">
        <v>0</v>
      </c>
      <c r="X1675" t="s">
        <v>2569</v>
      </c>
      <c r="Y1675" t="s">
        <v>25</v>
      </c>
      <c r="Z1675" t="s">
        <v>25</v>
      </c>
      <c r="AE1675" t="s">
        <v>234</v>
      </c>
      <c r="AF1675">
        <v>0</v>
      </c>
      <c r="AG1675">
        <v>0</v>
      </c>
      <c r="AH1675">
        <v>16</v>
      </c>
      <c r="AI1675" t="s">
        <v>11631</v>
      </c>
      <c r="AJ1675">
        <v>0</v>
      </c>
      <c r="AK1675">
        <v>0</v>
      </c>
      <c r="AL1675" s="94">
        <v>134.9</v>
      </c>
      <c r="AM1675" t="s">
        <v>11646</v>
      </c>
    </row>
    <row r="1676" spans="1:39" x14ac:dyDescent="0.25">
      <c r="A1676" t="s">
        <v>39</v>
      </c>
      <c r="B1676">
        <v>10007</v>
      </c>
      <c r="C1676" t="s">
        <v>2570</v>
      </c>
      <c r="D1676">
        <v>657</v>
      </c>
      <c r="E1676">
        <v>45782</v>
      </c>
      <c r="G1676" t="s">
        <v>2558</v>
      </c>
      <c r="H1676">
        <v>45792</v>
      </c>
      <c r="I1676" t="s">
        <v>28</v>
      </c>
      <c r="K1676">
        <v>0</v>
      </c>
      <c r="L1676" t="s">
        <v>487</v>
      </c>
      <c r="M1676">
        <v>0</v>
      </c>
      <c r="N1676" t="s">
        <v>25</v>
      </c>
      <c r="O1676" t="s">
        <v>487</v>
      </c>
      <c r="P1676" t="s">
        <v>25</v>
      </c>
      <c r="Q1676">
        <v>0</v>
      </c>
      <c r="R1676">
        <v>0</v>
      </c>
      <c r="S1676">
        <v>0</v>
      </c>
      <c r="T1676">
        <v>0</v>
      </c>
      <c r="U1676">
        <v>0</v>
      </c>
      <c r="V1676">
        <v>0</v>
      </c>
      <c r="W1676">
        <v>0</v>
      </c>
      <c r="X1676" t="s">
        <v>25</v>
      </c>
      <c r="Y1676" t="s">
        <v>25</v>
      </c>
      <c r="Z1676" t="s">
        <v>25</v>
      </c>
      <c r="AE1676" t="s">
        <v>234</v>
      </c>
      <c r="AF1676">
        <v>0</v>
      </c>
      <c r="AG1676">
        <v>0</v>
      </c>
      <c r="AH1676">
        <v>16</v>
      </c>
      <c r="AI1676" t="s">
        <v>11631</v>
      </c>
      <c r="AJ1676">
        <v>0</v>
      </c>
      <c r="AK1676">
        <v>0</v>
      </c>
      <c r="AL1676" s="94">
        <v>65.7</v>
      </c>
      <c r="AM1676" t="s">
        <v>11646</v>
      </c>
    </row>
    <row r="1677" spans="1:39" x14ac:dyDescent="0.25">
      <c r="A1677" t="s">
        <v>39</v>
      </c>
      <c r="B1677">
        <v>10008</v>
      </c>
      <c r="C1677" t="s">
        <v>2571</v>
      </c>
      <c r="D1677">
        <v>1347</v>
      </c>
      <c r="E1677">
        <v>45782</v>
      </c>
      <c r="F1677">
        <v>45817</v>
      </c>
      <c r="G1677" t="s">
        <v>2558</v>
      </c>
      <c r="H1677" t="s">
        <v>2566</v>
      </c>
      <c r="I1677" t="s">
        <v>24</v>
      </c>
      <c r="K1677">
        <v>0</v>
      </c>
      <c r="AE1677" t="s">
        <v>234</v>
      </c>
      <c r="AF1677">
        <v>0</v>
      </c>
      <c r="AG1677">
        <v>0</v>
      </c>
      <c r="AH1677">
        <v>0</v>
      </c>
      <c r="AI1677" t="s">
        <v>11634</v>
      </c>
      <c r="AL1677" s="94">
        <v>134.69999999999999</v>
      </c>
      <c r="AM1677" t="s">
        <v>11646</v>
      </c>
    </row>
    <row r="1678" spans="1:39" x14ac:dyDescent="0.25">
      <c r="A1678" t="s">
        <v>39</v>
      </c>
      <c r="B1678">
        <v>10009</v>
      </c>
      <c r="C1678" t="s">
        <v>2572</v>
      </c>
      <c r="D1678">
        <v>266</v>
      </c>
      <c r="E1678">
        <v>45782</v>
      </c>
      <c r="F1678">
        <v>45921</v>
      </c>
      <c r="G1678" t="s">
        <v>2558</v>
      </c>
      <c r="H1678" t="s">
        <v>2573</v>
      </c>
      <c r="I1678" t="s">
        <v>24</v>
      </c>
      <c r="K1678">
        <v>0</v>
      </c>
      <c r="AE1678" t="s">
        <v>234</v>
      </c>
      <c r="AF1678">
        <v>0</v>
      </c>
      <c r="AG1678">
        <v>0</v>
      </c>
      <c r="AH1678">
        <v>0</v>
      </c>
      <c r="AI1678" t="s">
        <v>11634</v>
      </c>
      <c r="AL1678" s="94">
        <v>26.6</v>
      </c>
      <c r="AM1678" t="s">
        <v>11646</v>
      </c>
    </row>
    <row r="1679" spans="1:39" x14ac:dyDescent="0.25">
      <c r="A1679" t="s">
        <v>39</v>
      </c>
      <c r="B1679">
        <v>10010</v>
      </c>
      <c r="C1679" t="s">
        <v>2574</v>
      </c>
      <c r="D1679">
        <v>2454</v>
      </c>
      <c r="E1679">
        <v>45782</v>
      </c>
      <c r="G1679" t="s">
        <v>2558</v>
      </c>
      <c r="H1679">
        <v>45782</v>
      </c>
      <c r="I1679" t="s">
        <v>28</v>
      </c>
      <c r="K1679">
        <v>0</v>
      </c>
      <c r="L1679" t="s">
        <v>487</v>
      </c>
      <c r="M1679">
        <v>0</v>
      </c>
      <c r="N1679" t="s">
        <v>26</v>
      </c>
      <c r="O1679">
        <v>45483</v>
      </c>
      <c r="P1679" t="s">
        <v>25</v>
      </c>
      <c r="Q1679">
        <v>0</v>
      </c>
      <c r="R1679">
        <v>0</v>
      </c>
      <c r="S1679">
        <v>0</v>
      </c>
      <c r="T1679">
        <v>0</v>
      </c>
      <c r="U1679">
        <v>0</v>
      </c>
      <c r="V1679">
        <v>0</v>
      </c>
      <c r="W1679">
        <v>0</v>
      </c>
      <c r="X1679" t="s">
        <v>2575</v>
      </c>
      <c r="Y1679" t="s">
        <v>25</v>
      </c>
      <c r="Z1679" t="s">
        <v>25</v>
      </c>
      <c r="AE1679" t="s">
        <v>234</v>
      </c>
      <c r="AF1679">
        <v>0</v>
      </c>
      <c r="AG1679">
        <v>0</v>
      </c>
      <c r="AH1679">
        <v>16</v>
      </c>
      <c r="AI1679" t="s">
        <v>11631</v>
      </c>
      <c r="AJ1679">
        <v>0</v>
      </c>
      <c r="AK1679">
        <v>0</v>
      </c>
      <c r="AL1679" s="94">
        <v>245.4</v>
      </c>
      <c r="AM1679" t="s">
        <v>11646</v>
      </c>
    </row>
    <row r="1680" spans="1:39" x14ac:dyDescent="0.25">
      <c r="A1680" t="s">
        <v>39</v>
      </c>
      <c r="B1680">
        <v>10011</v>
      </c>
      <c r="C1680" t="s">
        <v>2576</v>
      </c>
      <c r="D1680">
        <v>593</v>
      </c>
      <c r="E1680">
        <v>45782</v>
      </c>
      <c r="F1680">
        <v>45817</v>
      </c>
      <c r="G1680" t="s">
        <v>2558</v>
      </c>
      <c r="H1680">
        <v>45890</v>
      </c>
      <c r="I1680" t="s">
        <v>2577</v>
      </c>
      <c r="J1680" t="s">
        <v>2578</v>
      </c>
      <c r="K1680">
        <v>0</v>
      </c>
      <c r="L1680" t="s">
        <v>487</v>
      </c>
      <c r="M1680">
        <v>0</v>
      </c>
      <c r="N1680" t="s">
        <v>26</v>
      </c>
      <c r="O1680" t="s">
        <v>2579</v>
      </c>
      <c r="P1680" t="s">
        <v>26</v>
      </c>
      <c r="Q1680">
        <v>0</v>
      </c>
      <c r="R1680">
        <v>8380</v>
      </c>
      <c r="S1680">
        <v>0</v>
      </c>
      <c r="T1680">
        <v>0</v>
      </c>
      <c r="U1680">
        <v>0</v>
      </c>
      <c r="V1680">
        <v>0</v>
      </c>
      <c r="W1680">
        <v>0</v>
      </c>
      <c r="X1680" t="s">
        <v>2580</v>
      </c>
      <c r="Y1680" t="s">
        <v>26</v>
      </c>
      <c r="Z1680" t="s">
        <v>26</v>
      </c>
      <c r="AE1680" t="s">
        <v>234</v>
      </c>
      <c r="AF1680">
        <v>0</v>
      </c>
      <c r="AG1680">
        <v>0</v>
      </c>
      <c r="AH1680">
        <v>16</v>
      </c>
      <c r="AI1680" t="s">
        <v>11631</v>
      </c>
      <c r="AJ1680">
        <v>14.131534569983137</v>
      </c>
      <c r="AK1680">
        <v>0</v>
      </c>
      <c r="AL1680" s="94">
        <v>59.3</v>
      </c>
      <c r="AM1680" t="s">
        <v>11646</v>
      </c>
    </row>
    <row r="1681" spans="1:39" x14ac:dyDescent="0.25">
      <c r="A1681" t="s">
        <v>39</v>
      </c>
      <c r="B1681">
        <v>10012</v>
      </c>
      <c r="C1681" t="s">
        <v>2581</v>
      </c>
      <c r="D1681">
        <v>600</v>
      </c>
      <c r="E1681">
        <v>45782</v>
      </c>
      <c r="F1681">
        <v>45817</v>
      </c>
      <c r="G1681" t="s">
        <v>2558</v>
      </c>
      <c r="H1681" t="s">
        <v>2582</v>
      </c>
      <c r="I1681" t="s">
        <v>24</v>
      </c>
      <c r="K1681">
        <v>0</v>
      </c>
      <c r="AE1681" t="s">
        <v>234</v>
      </c>
      <c r="AF1681">
        <v>0</v>
      </c>
      <c r="AG1681">
        <v>0</v>
      </c>
      <c r="AH1681">
        <v>0</v>
      </c>
      <c r="AI1681" t="s">
        <v>11634</v>
      </c>
      <c r="AL1681" s="94">
        <v>60</v>
      </c>
      <c r="AM1681" t="s">
        <v>11646</v>
      </c>
    </row>
    <row r="1682" spans="1:39" x14ac:dyDescent="0.25">
      <c r="A1682" t="s">
        <v>39</v>
      </c>
      <c r="B1682">
        <v>10013</v>
      </c>
      <c r="C1682" t="s">
        <v>2583</v>
      </c>
      <c r="D1682">
        <v>286</v>
      </c>
      <c r="E1682">
        <v>45782</v>
      </c>
      <c r="F1682">
        <v>45817</v>
      </c>
      <c r="G1682" t="s">
        <v>2558</v>
      </c>
      <c r="H1682" t="s">
        <v>2566</v>
      </c>
      <c r="I1682" t="s">
        <v>24</v>
      </c>
      <c r="K1682">
        <v>0</v>
      </c>
      <c r="AE1682" t="s">
        <v>234</v>
      </c>
      <c r="AF1682">
        <v>0</v>
      </c>
      <c r="AG1682">
        <v>0</v>
      </c>
      <c r="AH1682">
        <v>0</v>
      </c>
      <c r="AI1682" t="s">
        <v>11634</v>
      </c>
      <c r="AL1682" s="94">
        <v>28.6</v>
      </c>
      <c r="AM1682" t="s">
        <v>11646</v>
      </c>
    </row>
    <row r="1683" spans="1:39" x14ac:dyDescent="0.25">
      <c r="A1683" t="s">
        <v>39</v>
      </c>
      <c r="B1683">
        <v>10014</v>
      </c>
      <c r="C1683" t="s">
        <v>2584</v>
      </c>
      <c r="D1683">
        <v>1997</v>
      </c>
      <c r="E1683">
        <v>45782</v>
      </c>
      <c r="F1683">
        <v>45817</v>
      </c>
      <c r="G1683" t="s">
        <v>2558</v>
      </c>
      <c r="H1683" t="s">
        <v>2562</v>
      </c>
      <c r="I1683" t="s">
        <v>24</v>
      </c>
      <c r="K1683">
        <v>0</v>
      </c>
      <c r="AE1683" t="s">
        <v>234</v>
      </c>
      <c r="AF1683">
        <v>0</v>
      </c>
      <c r="AG1683">
        <v>0</v>
      </c>
      <c r="AH1683">
        <v>0</v>
      </c>
      <c r="AI1683" t="s">
        <v>11634</v>
      </c>
      <c r="AL1683" s="94">
        <v>199.7</v>
      </c>
      <c r="AM1683" t="s">
        <v>11646</v>
      </c>
    </row>
    <row r="1684" spans="1:39" x14ac:dyDescent="0.25">
      <c r="A1684" t="s">
        <v>39</v>
      </c>
      <c r="B1684">
        <v>10015</v>
      </c>
      <c r="C1684" t="s">
        <v>2585</v>
      </c>
      <c r="D1684">
        <v>704</v>
      </c>
      <c r="E1684">
        <v>45782</v>
      </c>
      <c r="F1684">
        <v>45817</v>
      </c>
      <c r="G1684" t="s">
        <v>2558</v>
      </c>
      <c r="H1684" t="s">
        <v>2566</v>
      </c>
      <c r="I1684" t="s">
        <v>24</v>
      </c>
      <c r="K1684">
        <v>0</v>
      </c>
      <c r="AE1684" t="s">
        <v>234</v>
      </c>
      <c r="AF1684">
        <v>0</v>
      </c>
      <c r="AG1684">
        <v>0</v>
      </c>
      <c r="AH1684">
        <v>0</v>
      </c>
      <c r="AI1684" t="s">
        <v>11634</v>
      </c>
      <c r="AL1684" s="94">
        <v>70.400000000000006</v>
      </c>
      <c r="AM1684" t="s">
        <v>11646</v>
      </c>
    </row>
    <row r="1685" spans="1:39" x14ac:dyDescent="0.25">
      <c r="A1685" t="s">
        <v>39</v>
      </c>
      <c r="B1685">
        <v>10016</v>
      </c>
      <c r="C1685" t="s">
        <v>2586</v>
      </c>
      <c r="D1685">
        <v>352</v>
      </c>
      <c r="E1685">
        <v>45782</v>
      </c>
      <c r="F1685">
        <v>45817</v>
      </c>
      <c r="G1685" t="s">
        <v>2558</v>
      </c>
      <c r="H1685">
        <v>45799</v>
      </c>
      <c r="I1685" t="s">
        <v>24</v>
      </c>
      <c r="J1685" t="s">
        <v>2587</v>
      </c>
      <c r="K1685">
        <v>0</v>
      </c>
      <c r="AE1685" t="s">
        <v>234</v>
      </c>
      <c r="AF1685">
        <v>0</v>
      </c>
      <c r="AG1685">
        <v>0</v>
      </c>
      <c r="AH1685">
        <v>0</v>
      </c>
      <c r="AI1685" t="s">
        <v>11634</v>
      </c>
      <c r="AL1685" s="94">
        <v>35.200000000000003</v>
      </c>
      <c r="AM1685" t="s">
        <v>11646</v>
      </c>
    </row>
    <row r="1686" spans="1:39" x14ac:dyDescent="0.25">
      <c r="A1686" t="s">
        <v>39</v>
      </c>
      <c r="B1686">
        <v>10017</v>
      </c>
      <c r="C1686" t="s">
        <v>2588</v>
      </c>
      <c r="D1686">
        <v>746</v>
      </c>
      <c r="E1686">
        <v>45782</v>
      </c>
      <c r="F1686">
        <v>45817</v>
      </c>
      <c r="G1686" t="s">
        <v>2558</v>
      </c>
      <c r="H1686" t="s">
        <v>2589</v>
      </c>
      <c r="I1686" t="s">
        <v>24</v>
      </c>
      <c r="K1686">
        <v>0</v>
      </c>
      <c r="AE1686" t="s">
        <v>234</v>
      </c>
      <c r="AF1686">
        <v>0</v>
      </c>
      <c r="AG1686">
        <v>0</v>
      </c>
      <c r="AH1686">
        <v>0</v>
      </c>
      <c r="AI1686" t="s">
        <v>11634</v>
      </c>
      <c r="AL1686" s="94">
        <v>74.599999999999994</v>
      </c>
      <c r="AM1686" t="s">
        <v>11646</v>
      </c>
    </row>
    <row r="1687" spans="1:39" x14ac:dyDescent="0.25">
      <c r="A1687" t="s">
        <v>39</v>
      </c>
      <c r="B1687">
        <v>10018</v>
      </c>
      <c r="C1687" t="s">
        <v>2590</v>
      </c>
      <c r="D1687">
        <v>1724</v>
      </c>
      <c r="E1687">
        <v>45782</v>
      </c>
      <c r="F1687">
        <v>45817</v>
      </c>
      <c r="G1687" t="s">
        <v>2558</v>
      </c>
      <c r="H1687" t="s">
        <v>2564</v>
      </c>
      <c r="I1687" t="s">
        <v>24</v>
      </c>
      <c r="K1687">
        <v>0</v>
      </c>
      <c r="AE1687" t="s">
        <v>234</v>
      </c>
      <c r="AF1687">
        <v>0</v>
      </c>
      <c r="AG1687">
        <v>0</v>
      </c>
      <c r="AH1687">
        <v>0</v>
      </c>
      <c r="AI1687" t="s">
        <v>11634</v>
      </c>
      <c r="AL1687" s="94">
        <v>172.4</v>
      </c>
      <c r="AM1687" t="s">
        <v>11646</v>
      </c>
    </row>
    <row r="1688" spans="1:39" x14ac:dyDescent="0.25">
      <c r="A1688" t="s">
        <v>39</v>
      </c>
      <c r="B1688">
        <v>10019</v>
      </c>
      <c r="C1688" t="s">
        <v>2591</v>
      </c>
      <c r="D1688">
        <v>1615</v>
      </c>
      <c r="E1688">
        <v>45782</v>
      </c>
      <c r="F1688">
        <v>45817</v>
      </c>
      <c r="G1688" t="s">
        <v>2558</v>
      </c>
      <c r="H1688" t="s">
        <v>2566</v>
      </c>
      <c r="I1688" t="s">
        <v>24</v>
      </c>
      <c r="K1688">
        <v>0</v>
      </c>
      <c r="AE1688" t="s">
        <v>234</v>
      </c>
      <c r="AF1688">
        <v>0</v>
      </c>
      <c r="AG1688">
        <v>0</v>
      </c>
      <c r="AH1688">
        <v>0</v>
      </c>
      <c r="AI1688" t="s">
        <v>11634</v>
      </c>
      <c r="AL1688" s="94">
        <v>161.5</v>
      </c>
      <c r="AM1688" t="s">
        <v>11646</v>
      </c>
    </row>
    <row r="1689" spans="1:39" x14ac:dyDescent="0.25">
      <c r="A1689" t="s">
        <v>39</v>
      </c>
      <c r="B1689">
        <v>10020</v>
      </c>
      <c r="C1689" t="s">
        <v>2592</v>
      </c>
      <c r="D1689">
        <v>1779</v>
      </c>
      <c r="E1689">
        <v>45782</v>
      </c>
      <c r="F1689">
        <v>45817</v>
      </c>
      <c r="G1689" t="s">
        <v>2558</v>
      </c>
      <c r="H1689" t="s">
        <v>2589</v>
      </c>
      <c r="I1689" t="s">
        <v>24</v>
      </c>
      <c r="K1689">
        <v>0</v>
      </c>
      <c r="AE1689" t="s">
        <v>234</v>
      </c>
      <c r="AF1689">
        <v>0</v>
      </c>
      <c r="AG1689">
        <v>0</v>
      </c>
      <c r="AH1689">
        <v>0</v>
      </c>
      <c r="AI1689" t="s">
        <v>11634</v>
      </c>
      <c r="AL1689" s="94">
        <v>177.9</v>
      </c>
      <c r="AM1689" t="s">
        <v>11646</v>
      </c>
    </row>
    <row r="1690" spans="1:39" x14ac:dyDescent="0.25">
      <c r="A1690" t="s">
        <v>39</v>
      </c>
      <c r="B1690">
        <v>10021</v>
      </c>
      <c r="C1690" t="s">
        <v>2593</v>
      </c>
      <c r="D1690">
        <v>5520</v>
      </c>
      <c r="E1690">
        <v>45782</v>
      </c>
      <c r="F1690">
        <v>45817</v>
      </c>
      <c r="G1690" t="s">
        <v>2558</v>
      </c>
      <c r="H1690" t="s">
        <v>2566</v>
      </c>
      <c r="I1690" t="s">
        <v>24</v>
      </c>
      <c r="K1690">
        <v>0</v>
      </c>
      <c r="AE1690" t="s">
        <v>234</v>
      </c>
      <c r="AF1690">
        <v>0</v>
      </c>
      <c r="AG1690">
        <v>0</v>
      </c>
      <c r="AH1690">
        <v>0</v>
      </c>
      <c r="AI1690" t="s">
        <v>11634</v>
      </c>
      <c r="AL1690" s="94">
        <v>552</v>
      </c>
      <c r="AM1690" t="s">
        <v>11646</v>
      </c>
    </row>
    <row r="1691" spans="1:39" x14ac:dyDescent="0.25">
      <c r="A1691" t="s">
        <v>39</v>
      </c>
      <c r="B1691">
        <v>10022</v>
      </c>
      <c r="C1691" t="s">
        <v>2594</v>
      </c>
      <c r="D1691">
        <v>426</v>
      </c>
      <c r="E1691">
        <v>45782</v>
      </c>
      <c r="F1691">
        <v>45817</v>
      </c>
      <c r="G1691" t="s">
        <v>2558</v>
      </c>
      <c r="H1691" t="s">
        <v>2564</v>
      </c>
      <c r="I1691" t="s">
        <v>24</v>
      </c>
      <c r="K1691">
        <v>0</v>
      </c>
      <c r="AE1691" t="s">
        <v>234</v>
      </c>
      <c r="AF1691">
        <v>0</v>
      </c>
      <c r="AG1691">
        <v>0</v>
      </c>
      <c r="AH1691">
        <v>0</v>
      </c>
      <c r="AI1691" t="s">
        <v>11634</v>
      </c>
      <c r="AL1691" s="94">
        <v>42.6</v>
      </c>
      <c r="AM1691" t="s">
        <v>11646</v>
      </c>
    </row>
    <row r="1692" spans="1:39" x14ac:dyDescent="0.25">
      <c r="A1692" t="s">
        <v>39</v>
      </c>
      <c r="B1692">
        <v>10023</v>
      </c>
      <c r="C1692" t="s">
        <v>2595</v>
      </c>
      <c r="D1692">
        <v>812</v>
      </c>
      <c r="E1692">
        <v>45782</v>
      </c>
      <c r="F1692">
        <v>45817</v>
      </c>
      <c r="G1692" t="s">
        <v>2558</v>
      </c>
      <c r="H1692" t="s">
        <v>2566</v>
      </c>
      <c r="I1692" t="s">
        <v>24</v>
      </c>
      <c r="K1692">
        <v>0</v>
      </c>
      <c r="AE1692" t="s">
        <v>234</v>
      </c>
      <c r="AF1692">
        <v>0</v>
      </c>
      <c r="AG1692">
        <v>0</v>
      </c>
      <c r="AH1692">
        <v>0</v>
      </c>
      <c r="AI1692" t="s">
        <v>11634</v>
      </c>
      <c r="AL1692" s="94">
        <v>81.2</v>
      </c>
      <c r="AM1692" t="s">
        <v>11646</v>
      </c>
    </row>
    <row r="1693" spans="1:39" x14ac:dyDescent="0.25">
      <c r="A1693" t="s">
        <v>39</v>
      </c>
      <c r="B1693">
        <v>10024</v>
      </c>
      <c r="C1693" t="s">
        <v>2596</v>
      </c>
      <c r="D1693">
        <v>737</v>
      </c>
      <c r="E1693">
        <v>45782</v>
      </c>
      <c r="G1693" t="s">
        <v>2558</v>
      </c>
      <c r="H1693" t="s">
        <v>2597</v>
      </c>
      <c r="I1693" t="s">
        <v>28</v>
      </c>
      <c r="K1693">
        <v>63</v>
      </c>
      <c r="L1693">
        <v>2024</v>
      </c>
      <c r="M1693">
        <v>50</v>
      </c>
      <c r="N1693" t="s">
        <v>25</v>
      </c>
      <c r="O1693" t="s">
        <v>487</v>
      </c>
      <c r="P1693" t="s">
        <v>26</v>
      </c>
      <c r="Q1693">
        <v>50</v>
      </c>
      <c r="R1693">
        <v>3500</v>
      </c>
      <c r="S1693">
        <v>0</v>
      </c>
      <c r="T1693">
        <v>0</v>
      </c>
      <c r="U1693">
        <v>0</v>
      </c>
      <c r="V1693">
        <v>0</v>
      </c>
      <c r="W1693">
        <v>0</v>
      </c>
      <c r="X1693" t="s">
        <v>25</v>
      </c>
      <c r="Y1693" t="s">
        <v>25</v>
      </c>
      <c r="Z1693" t="s">
        <v>25</v>
      </c>
      <c r="AE1693" t="s">
        <v>234</v>
      </c>
      <c r="AF1693">
        <v>0.5</v>
      </c>
      <c r="AG1693">
        <v>32</v>
      </c>
      <c r="AH1693">
        <v>16</v>
      </c>
      <c r="AI1693" t="s">
        <v>11631</v>
      </c>
      <c r="AJ1693">
        <v>4.7489823609226596</v>
      </c>
      <c r="AK1693">
        <v>0</v>
      </c>
      <c r="AL1693" s="94">
        <v>73.7</v>
      </c>
      <c r="AM1693" t="s">
        <v>11647</v>
      </c>
    </row>
    <row r="1694" spans="1:39" x14ac:dyDescent="0.25">
      <c r="A1694" t="s">
        <v>39</v>
      </c>
      <c r="B1694">
        <v>10025</v>
      </c>
      <c r="C1694" t="s">
        <v>2598</v>
      </c>
      <c r="D1694">
        <v>382</v>
      </c>
      <c r="E1694">
        <v>45782</v>
      </c>
      <c r="F1694">
        <v>45818</v>
      </c>
      <c r="G1694" t="s">
        <v>2558</v>
      </c>
      <c r="H1694">
        <v>45957</v>
      </c>
      <c r="I1694" t="s">
        <v>28</v>
      </c>
      <c r="K1694">
        <v>0</v>
      </c>
      <c r="L1694" t="s">
        <v>487</v>
      </c>
      <c r="M1694">
        <v>0</v>
      </c>
      <c r="N1694" t="s">
        <v>25</v>
      </c>
      <c r="O1694" t="s">
        <v>487</v>
      </c>
      <c r="P1694" t="s">
        <v>25</v>
      </c>
      <c r="Q1694">
        <v>0</v>
      </c>
      <c r="R1694">
        <v>0</v>
      </c>
      <c r="S1694">
        <v>0</v>
      </c>
      <c r="T1694">
        <v>2</v>
      </c>
      <c r="U1694">
        <v>0</v>
      </c>
      <c r="V1694">
        <v>0</v>
      </c>
      <c r="W1694">
        <v>0</v>
      </c>
      <c r="X1694" t="s">
        <v>2599</v>
      </c>
      <c r="Y1694" t="s">
        <v>25</v>
      </c>
      <c r="Z1694" t="s">
        <v>25</v>
      </c>
      <c r="AE1694" t="s">
        <v>234</v>
      </c>
      <c r="AF1694">
        <v>0</v>
      </c>
      <c r="AG1694">
        <v>0</v>
      </c>
      <c r="AH1694">
        <v>16</v>
      </c>
      <c r="AI1694" t="s">
        <v>11631</v>
      </c>
      <c r="AJ1694">
        <v>0</v>
      </c>
      <c r="AK1694">
        <v>0</v>
      </c>
      <c r="AL1694" s="94">
        <v>38.200000000000003</v>
      </c>
      <c r="AM1694" t="s">
        <v>11646</v>
      </c>
    </row>
    <row r="1695" spans="1:39" x14ac:dyDescent="0.25">
      <c r="A1695" t="s">
        <v>39</v>
      </c>
      <c r="B1695">
        <v>10026</v>
      </c>
      <c r="C1695" t="s">
        <v>2600</v>
      </c>
      <c r="D1695">
        <v>743</v>
      </c>
      <c r="E1695">
        <v>45782</v>
      </c>
      <c r="F1695">
        <v>45818</v>
      </c>
      <c r="G1695" t="s">
        <v>2558</v>
      </c>
      <c r="H1695" t="s">
        <v>2566</v>
      </c>
      <c r="I1695" t="s">
        <v>24</v>
      </c>
      <c r="K1695">
        <v>0</v>
      </c>
      <c r="AE1695" t="s">
        <v>234</v>
      </c>
      <c r="AF1695">
        <v>0</v>
      </c>
      <c r="AG1695">
        <v>0</v>
      </c>
      <c r="AH1695">
        <v>0</v>
      </c>
      <c r="AI1695" t="s">
        <v>11634</v>
      </c>
      <c r="AL1695" s="94">
        <v>74.3</v>
      </c>
      <c r="AM1695" t="s">
        <v>11646</v>
      </c>
    </row>
    <row r="1696" spans="1:39" x14ac:dyDescent="0.25">
      <c r="A1696" t="s">
        <v>39</v>
      </c>
      <c r="B1696">
        <v>10027</v>
      </c>
      <c r="C1696" t="s">
        <v>2601</v>
      </c>
      <c r="D1696">
        <v>84</v>
      </c>
      <c r="E1696">
        <v>45782</v>
      </c>
      <c r="G1696" t="s">
        <v>2558</v>
      </c>
      <c r="H1696">
        <v>45798</v>
      </c>
      <c r="I1696" t="s">
        <v>28</v>
      </c>
      <c r="K1696">
        <v>0</v>
      </c>
      <c r="L1696" t="s">
        <v>487</v>
      </c>
      <c r="M1696">
        <v>0</v>
      </c>
      <c r="N1696" t="s">
        <v>25</v>
      </c>
      <c r="O1696" t="s">
        <v>25</v>
      </c>
      <c r="P1696" t="s">
        <v>25</v>
      </c>
      <c r="Q1696">
        <v>0</v>
      </c>
      <c r="R1696">
        <v>50</v>
      </c>
      <c r="S1696">
        <v>0</v>
      </c>
      <c r="T1696">
        <v>0</v>
      </c>
      <c r="U1696">
        <v>0</v>
      </c>
      <c r="V1696">
        <v>0</v>
      </c>
      <c r="W1696">
        <v>0</v>
      </c>
      <c r="X1696" t="s">
        <v>2602</v>
      </c>
      <c r="Y1696" t="s">
        <v>26</v>
      </c>
      <c r="Z1696" t="s">
        <v>25</v>
      </c>
      <c r="AE1696" t="s">
        <v>234</v>
      </c>
      <c r="AF1696">
        <v>0</v>
      </c>
      <c r="AG1696">
        <v>0</v>
      </c>
      <c r="AH1696">
        <v>16</v>
      </c>
      <c r="AI1696" t="s">
        <v>11631</v>
      </c>
      <c r="AJ1696">
        <v>0.59523809523809523</v>
      </c>
      <c r="AK1696">
        <v>0</v>
      </c>
      <c r="AL1696" s="94">
        <v>8.4</v>
      </c>
      <c r="AM1696" t="s">
        <v>11646</v>
      </c>
    </row>
    <row r="1697" spans="1:39" x14ac:dyDescent="0.25">
      <c r="A1697" t="s">
        <v>39</v>
      </c>
      <c r="B1697">
        <v>10028</v>
      </c>
      <c r="C1697" t="s">
        <v>2603</v>
      </c>
      <c r="D1697">
        <v>124</v>
      </c>
      <c r="E1697">
        <v>45782</v>
      </c>
      <c r="F1697">
        <v>45818</v>
      </c>
      <c r="G1697" t="s">
        <v>2558</v>
      </c>
      <c r="H1697" t="s">
        <v>2564</v>
      </c>
      <c r="I1697" t="s">
        <v>24</v>
      </c>
      <c r="K1697">
        <v>0</v>
      </c>
      <c r="AE1697" t="s">
        <v>234</v>
      </c>
      <c r="AF1697">
        <v>0</v>
      </c>
      <c r="AG1697">
        <v>0</v>
      </c>
      <c r="AH1697">
        <v>0</v>
      </c>
      <c r="AI1697" t="s">
        <v>11634</v>
      </c>
      <c r="AL1697" s="94">
        <v>12.4</v>
      </c>
      <c r="AM1697" t="s">
        <v>11646</v>
      </c>
    </row>
    <row r="1698" spans="1:39" x14ac:dyDescent="0.25">
      <c r="A1698" t="s">
        <v>39</v>
      </c>
      <c r="B1698">
        <v>10029</v>
      </c>
      <c r="C1698" t="s">
        <v>2604</v>
      </c>
      <c r="D1698">
        <v>395</v>
      </c>
      <c r="E1698">
        <v>45782</v>
      </c>
      <c r="F1698">
        <v>45818</v>
      </c>
      <c r="G1698" t="s">
        <v>2558</v>
      </c>
      <c r="H1698" t="s">
        <v>2605</v>
      </c>
      <c r="I1698" t="s">
        <v>24</v>
      </c>
      <c r="K1698">
        <v>0</v>
      </c>
      <c r="AE1698" t="s">
        <v>234</v>
      </c>
      <c r="AF1698">
        <v>0</v>
      </c>
      <c r="AG1698">
        <v>0</v>
      </c>
      <c r="AH1698">
        <v>0</v>
      </c>
      <c r="AI1698" t="s">
        <v>11634</v>
      </c>
      <c r="AL1698" s="94">
        <v>39.5</v>
      </c>
      <c r="AM1698" t="s">
        <v>11646</v>
      </c>
    </row>
    <row r="1699" spans="1:39" x14ac:dyDescent="0.25">
      <c r="A1699" t="s">
        <v>39</v>
      </c>
      <c r="B1699">
        <v>10030</v>
      </c>
      <c r="C1699" t="s">
        <v>2606</v>
      </c>
      <c r="D1699">
        <v>503</v>
      </c>
      <c r="E1699">
        <v>45782</v>
      </c>
      <c r="F1699">
        <v>45921</v>
      </c>
      <c r="G1699" t="s">
        <v>2558</v>
      </c>
      <c r="H1699" t="s">
        <v>2607</v>
      </c>
      <c r="I1699" t="s">
        <v>24</v>
      </c>
      <c r="K1699">
        <v>0</v>
      </c>
      <c r="AE1699" t="s">
        <v>234</v>
      </c>
      <c r="AF1699">
        <v>0</v>
      </c>
      <c r="AG1699">
        <v>0</v>
      </c>
      <c r="AH1699">
        <v>0</v>
      </c>
      <c r="AI1699" t="s">
        <v>11634</v>
      </c>
      <c r="AL1699" s="94">
        <v>50.3</v>
      </c>
      <c r="AM1699" t="s">
        <v>11646</v>
      </c>
    </row>
    <row r="1700" spans="1:39" x14ac:dyDescent="0.25">
      <c r="A1700" t="s">
        <v>39</v>
      </c>
      <c r="B1700">
        <v>10031</v>
      </c>
      <c r="C1700" t="s">
        <v>2608</v>
      </c>
      <c r="D1700">
        <v>188</v>
      </c>
      <c r="E1700">
        <v>45782</v>
      </c>
      <c r="F1700">
        <v>45818</v>
      </c>
      <c r="G1700" t="s">
        <v>2558</v>
      </c>
      <c r="H1700" t="s">
        <v>2566</v>
      </c>
      <c r="I1700" t="s">
        <v>24</v>
      </c>
      <c r="K1700">
        <v>0</v>
      </c>
      <c r="AE1700" t="s">
        <v>234</v>
      </c>
      <c r="AF1700">
        <v>0</v>
      </c>
      <c r="AG1700">
        <v>0</v>
      </c>
      <c r="AH1700">
        <v>0</v>
      </c>
      <c r="AI1700" t="s">
        <v>11634</v>
      </c>
      <c r="AL1700" s="94">
        <v>18.8</v>
      </c>
      <c r="AM1700" t="s">
        <v>11646</v>
      </c>
    </row>
    <row r="1701" spans="1:39" x14ac:dyDescent="0.25">
      <c r="A1701" t="s">
        <v>39</v>
      </c>
      <c r="B1701">
        <v>10032</v>
      </c>
      <c r="C1701" t="s">
        <v>2609</v>
      </c>
      <c r="D1701">
        <v>1746</v>
      </c>
      <c r="E1701">
        <v>45782</v>
      </c>
      <c r="F1701">
        <v>45818</v>
      </c>
      <c r="G1701" t="s">
        <v>2558</v>
      </c>
      <c r="H1701" t="s">
        <v>2566</v>
      </c>
      <c r="I1701" t="s">
        <v>24</v>
      </c>
      <c r="K1701">
        <v>0</v>
      </c>
      <c r="AE1701" t="s">
        <v>234</v>
      </c>
      <c r="AF1701">
        <v>0</v>
      </c>
      <c r="AG1701">
        <v>0</v>
      </c>
      <c r="AH1701">
        <v>0</v>
      </c>
      <c r="AI1701" t="s">
        <v>11634</v>
      </c>
      <c r="AL1701" s="94">
        <v>174.6</v>
      </c>
      <c r="AM1701" t="s">
        <v>11646</v>
      </c>
    </row>
    <row r="1702" spans="1:39" x14ac:dyDescent="0.25">
      <c r="A1702" t="s">
        <v>39</v>
      </c>
      <c r="B1702">
        <v>10033</v>
      </c>
      <c r="C1702" t="s">
        <v>2610</v>
      </c>
      <c r="D1702">
        <v>407</v>
      </c>
      <c r="E1702">
        <v>45782</v>
      </c>
      <c r="F1702">
        <v>45818</v>
      </c>
      <c r="G1702" t="s">
        <v>2558</v>
      </c>
      <c r="H1702" t="s">
        <v>2611</v>
      </c>
      <c r="I1702" t="s">
        <v>24</v>
      </c>
      <c r="K1702">
        <v>0</v>
      </c>
      <c r="AE1702" t="s">
        <v>234</v>
      </c>
      <c r="AF1702">
        <v>0</v>
      </c>
      <c r="AG1702">
        <v>0</v>
      </c>
      <c r="AH1702">
        <v>0</v>
      </c>
      <c r="AI1702" t="s">
        <v>11634</v>
      </c>
      <c r="AL1702" s="94">
        <v>40.700000000000003</v>
      </c>
      <c r="AM1702" t="s">
        <v>11646</v>
      </c>
    </row>
    <row r="1703" spans="1:39" x14ac:dyDescent="0.25">
      <c r="A1703" t="s">
        <v>39</v>
      </c>
      <c r="B1703">
        <v>10034</v>
      </c>
      <c r="C1703" t="s">
        <v>2612</v>
      </c>
      <c r="D1703">
        <v>335</v>
      </c>
      <c r="E1703">
        <v>45782</v>
      </c>
      <c r="F1703">
        <v>45818</v>
      </c>
      <c r="G1703" t="s">
        <v>2558</v>
      </c>
      <c r="H1703" t="s">
        <v>2566</v>
      </c>
      <c r="I1703" t="s">
        <v>24</v>
      </c>
      <c r="K1703">
        <v>0</v>
      </c>
      <c r="AE1703" t="s">
        <v>234</v>
      </c>
      <c r="AF1703">
        <v>0</v>
      </c>
      <c r="AG1703">
        <v>0</v>
      </c>
      <c r="AH1703">
        <v>0</v>
      </c>
      <c r="AI1703" t="s">
        <v>11634</v>
      </c>
      <c r="AL1703" s="94">
        <v>33.5</v>
      </c>
      <c r="AM1703" t="s">
        <v>11646</v>
      </c>
    </row>
    <row r="1704" spans="1:39" x14ac:dyDescent="0.25">
      <c r="A1704" t="s">
        <v>39</v>
      </c>
      <c r="B1704">
        <v>10035</v>
      </c>
      <c r="C1704" t="s">
        <v>2613</v>
      </c>
      <c r="D1704">
        <v>2127</v>
      </c>
      <c r="E1704">
        <v>45782</v>
      </c>
      <c r="F1704">
        <v>45818</v>
      </c>
      <c r="G1704" t="s">
        <v>2558</v>
      </c>
      <c r="H1704" t="s">
        <v>2566</v>
      </c>
      <c r="I1704" t="s">
        <v>24</v>
      </c>
      <c r="K1704">
        <v>0</v>
      </c>
      <c r="AE1704" t="s">
        <v>234</v>
      </c>
      <c r="AF1704">
        <v>0</v>
      </c>
      <c r="AG1704">
        <v>0</v>
      </c>
      <c r="AH1704">
        <v>0</v>
      </c>
      <c r="AI1704" t="s">
        <v>11634</v>
      </c>
      <c r="AL1704" s="94">
        <v>212.7</v>
      </c>
      <c r="AM1704" t="s">
        <v>11646</v>
      </c>
    </row>
    <row r="1705" spans="1:39" x14ac:dyDescent="0.25">
      <c r="A1705" t="s">
        <v>39</v>
      </c>
      <c r="B1705">
        <v>10036</v>
      </c>
      <c r="C1705" t="s">
        <v>2614</v>
      </c>
      <c r="D1705">
        <v>349</v>
      </c>
      <c r="E1705">
        <v>45782</v>
      </c>
      <c r="F1705">
        <v>45818</v>
      </c>
      <c r="G1705" t="s">
        <v>2558</v>
      </c>
      <c r="H1705" t="s">
        <v>2564</v>
      </c>
      <c r="I1705" t="s">
        <v>24</v>
      </c>
      <c r="K1705">
        <v>0</v>
      </c>
      <c r="AE1705" t="s">
        <v>234</v>
      </c>
      <c r="AF1705">
        <v>0</v>
      </c>
      <c r="AG1705">
        <v>0</v>
      </c>
      <c r="AH1705">
        <v>0</v>
      </c>
      <c r="AI1705" t="s">
        <v>11634</v>
      </c>
      <c r="AL1705" s="94">
        <v>34.9</v>
      </c>
      <c r="AM1705" t="s">
        <v>11646</v>
      </c>
    </row>
    <row r="1706" spans="1:39" x14ac:dyDescent="0.25">
      <c r="A1706" t="s">
        <v>39</v>
      </c>
      <c r="B1706">
        <v>10037</v>
      </c>
      <c r="C1706" t="s">
        <v>2615</v>
      </c>
      <c r="D1706">
        <v>96441</v>
      </c>
      <c r="E1706">
        <v>45782</v>
      </c>
      <c r="F1706">
        <v>45818</v>
      </c>
      <c r="G1706" t="s">
        <v>2558</v>
      </c>
      <c r="H1706" t="s">
        <v>2564</v>
      </c>
      <c r="I1706" t="s">
        <v>24</v>
      </c>
      <c r="K1706">
        <v>0</v>
      </c>
      <c r="AE1706" t="s">
        <v>234</v>
      </c>
      <c r="AF1706">
        <v>0</v>
      </c>
      <c r="AG1706">
        <v>0</v>
      </c>
      <c r="AH1706">
        <v>0</v>
      </c>
      <c r="AI1706" t="s">
        <v>11634</v>
      </c>
      <c r="AL1706" s="94">
        <v>9644.1</v>
      </c>
      <c r="AM1706" t="s">
        <v>11646</v>
      </c>
    </row>
    <row r="1707" spans="1:39" x14ac:dyDescent="0.25">
      <c r="A1707" t="s">
        <v>39</v>
      </c>
      <c r="B1707">
        <v>10038</v>
      </c>
      <c r="C1707" t="s">
        <v>2616</v>
      </c>
      <c r="D1707">
        <v>82</v>
      </c>
      <c r="E1707">
        <v>45782</v>
      </c>
      <c r="F1707">
        <v>45818</v>
      </c>
      <c r="G1707" t="s">
        <v>2558</v>
      </c>
      <c r="H1707" t="s">
        <v>2564</v>
      </c>
      <c r="I1707" t="s">
        <v>24</v>
      </c>
      <c r="K1707">
        <v>0</v>
      </c>
      <c r="AE1707" t="s">
        <v>234</v>
      </c>
      <c r="AF1707">
        <v>0</v>
      </c>
      <c r="AG1707">
        <v>0</v>
      </c>
      <c r="AH1707">
        <v>0</v>
      </c>
      <c r="AI1707" t="s">
        <v>11634</v>
      </c>
      <c r="AL1707" s="94">
        <v>8.1999999999999993</v>
      </c>
      <c r="AM1707" t="s">
        <v>11646</v>
      </c>
    </row>
    <row r="1708" spans="1:39" x14ac:dyDescent="0.25">
      <c r="A1708" t="s">
        <v>39</v>
      </c>
      <c r="B1708">
        <v>10039</v>
      </c>
      <c r="C1708" t="s">
        <v>2617</v>
      </c>
      <c r="D1708">
        <v>407</v>
      </c>
      <c r="E1708">
        <v>45782</v>
      </c>
      <c r="F1708">
        <v>45818</v>
      </c>
      <c r="G1708" t="s">
        <v>2558</v>
      </c>
      <c r="H1708" t="s">
        <v>2566</v>
      </c>
      <c r="I1708" t="s">
        <v>24</v>
      </c>
      <c r="K1708">
        <v>0</v>
      </c>
      <c r="AE1708" t="s">
        <v>234</v>
      </c>
      <c r="AF1708">
        <v>0</v>
      </c>
      <c r="AG1708">
        <v>0</v>
      </c>
      <c r="AH1708">
        <v>0</v>
      </c>
      <c r="AI1708" t="s">
        <v>11634</v>
      </c>
      <c r="AL1708" s="94">
        <v>40.700000000000003</v>
      </c>
      <c r="AM1708" t="s">
        <v>11646</v>
      </c>
    </row>
    <row r="1709" spans="1:39" x14ac:dyDescent="0.25">
      <c r="A1709" t="s">
        <v>39</v>
      </c>
      <c r="B1709">
        <v>10040</v>
      </c>
      <c r="C1709" t="s">
        <v>2618</v>
      </c>
      <c r="D1709">
        <v>455</v>
      </c>
      <c r="E1709">
        <v>45782</v>
      </c>
      <c r="F1709">
        <v>45818</v>
      </c>
      <c r="G1709" t="s">
        <v>2558</v>
      </c>
      <c r="H1709" t="s">
        <v>2566</v>
      </c>
      <c r="I1709" t="s">
        <v>24</v>
      </c>
      <c r="K1709">
        <v>0</v>
      </c>
      <c r="AE1709" t="s">
        <v>234</v>
      </c>
      <c r="AF1709">
        <v>0</v>
      </c>
      <c r="AG1709">
        <v>0</v>
      </c>
      <c r="AH1709">
        <v>0</v>
      </c>
      <c r="AI1709" t="s">
        <v>11634</v>
      </c>
      <c r="AL1709" s="94">
        <v>45.5</v>
      </c>
      <c r="AM1709" t="s">
        <v>11646</v>
      </c>
    </row>
    <row r="1710" spans="1:39" x14ac:dyDescent="0.25">
      <c r="A1710" t="s">
        <v>39</v>
      </c>
      <c r="B1710">
        <v>10041</v>
      </c>
      <c r="C1710" t="s">
        <v>2619</v>
      </c>
      <c r="D1710">
        <v>1120</v>
      </c>
      <c r="E1710">
        <v>45782</v>
      </c>
      <c r="F1710">
        <v>45818</v>
      </c>
      <c r="G1710" t="s">
        <v>2558</v>
      </c>
      <c r="H1710" t="s">
        <v>2566</v>
      </c>
      <c r="I1710" t="s">
        <v>24</v>
      </c>
      <c r="K1710">
        <v>0</v>
      </c>
      <c r="AE1710" t="s">
        <v>234</v>
      </c>
      <c r="AF1710">
        <v>0</v>
      </c>
      <c r="AG1710">
        <v>0</v>
      </c>
      <c r="AH1710">
        <v>0</v>
      </c>
      <c r="AI1710" t="s">
        <v>11634</v>
      </c>
      <c r="AL1710" s="94">
        <v>112</v>
      </c>
      <c r="AM1710" t="s">
        <v>11646</v>
      </c>
    </row>
    <row r="1711" spans="1:39" x14ac:dyDescent="0.25">
      <c r="A1711" t="s">
        <v>39</v>
      </c>
      <c r="B1711">
        <v>10042</v>
      </c>
      <c r="C1711" t="s">
        <v>2620</v>
      </c>
      <c r="D1711">
        <v>84</v>
      </c>
      <c r="E1711">
        <v>45782</v>
      </c>
      <c r="F1711">
        <v>45818</v>
      </c>
      <c r="G1711" t="s">
        <v>2558</v>
      </c>
      <c r="H1711" t="s">
        <v>2564</v>
      </c>
      <c r="I1711" t="s">
        <v>24</v>
      </c>
      <c r="K1711">
        <v>0</v>
      </c>
      <c r="AE1711" t="s">
        <v>234</v>
      </c>
      <c r="AF1711">
        <v>0</v>
      </c>
      <c r="AG1711">
        <v>0</v>
      </c>
      <c r="AH1711">
        <v>0</v>
      </c>
      <c r="AI1711" t="s">
        <v>11634</v>
      </c>
      <c r="AL1711" s="94">
        <v>8.4</v>
      </c>
      <c r="AM1711" t="s">
        <v>11646</v>
      </c>
    </row>
    <row r="1712" spans="1:39" x14ac:dyDescent="0.25">
      <c r="A1712" t="s">
        <v>39</v>
      </c>
      <c r="B1712">
        <v>10043</v>
      </c>
      <c r="C1712" t="s">
        <v>2621</v>
      </c>
      <c r="D1712">
        <v>804</v>
      </c>
      <c r="E1712">
        <v>45782</v>
      </c>
      <c r="F1712">
        <v>45818</v>
      </c>
      <c r="G1712" t="s">
        <v>2558</v>
      </c>
      <c r="H1712" t="s">
        <v>2564</v>
      </c>
      <c r="I1712" t="s">
        <v>24</v>
      </c>
      <c r="K1712">
        <v>0</v>
      </c>
      <c r="AE1712" t="s">
        <v>234</v>
      </c>
      <c r="AF1712">
        <v>0</v>
      </c>
      <c r="AG1712">
        <v>0</v>
      </c>
      <c r="AH1712">
        <v>0</v>
      </c>
      <c r="AI1712" t="s">
        <v>11634</v>
      </c>
      <c r="AL1712" s="94">
        <v>80.400000000000006</v>
      </c>
      <c r="AM1712" t="s">
        <v>11646</v>
      </c>
    </row>
    <row r="1713" spans="1:39" x14ac:dyDescent="0.25">
      <c r="A1713" t="s">
        <v>39</v>
      </c>
      <c r="B1713">
        <v>10044</v>
      </c>
      <c r="C1713" t="s">
        <v>2622</v>
      </c>
      <c r="D1713">
        <v>1601</v>
      </c>
      <c r="E1713">
        <v>45782</v>
      </c>
      <c r="F1713">
        <v>45921</v>
      </c>
      <c r="G1713" t="s">
        <v>2558</v>
      </c>
      <c r="H1713" t="s">
        <v>2607</v>
      </c>
      <c r="I1713" t="s">
        <v>24</v>
      </c>
      <c r="K1713">
        <v>0</v>
      </c>
      <c r="AE1713" t="s">
        <v>234</v>
      </c>
      <c r="AF1713">
        <v>0</v>
      </c>
      <c r="AG1713">
        <v>0</v>
      </c>
      <c r="AH1713">
        <v>0</v>
      </c>
      <c r="AI1713" t="s">
        <v>11634</v>
      </c>
      <c r="AL1713" s="94">
        <v>160.1</v>
      </c>
      <c r="AM1713" t="s">
        <v>11646</v>
      </c>
    </row>
    <row r="1714" spans="1:39" x14ac:dyDescent="0.25">
      <c r="A1714" t="s">
        <v>39</v>
      </c>
      <c r="B1714">
        <v>10045</v>
      </c>
      <c r="C1714" t="s">
        <v>2623</v>
      </c>
      <c r="D1714">
        <v>1008</v>
      </c>
      <c r="E1714">
        <v>45782</v>
      </c>
      <c r="F1714">
        <v>45818</v>
      </c>
      <c r="G1714" t="s">
        <v>2558</v>
      </c>
      <c r="H1714" t="s">
        <v>2564</v>
      </c>
      <c r="I1714" t="s">
        <v>24</v>
      </c>
      <c r="K1714">
        <v>0</v>
      </c>
      <c r="AE1714" t="s">
        <v>234</v>
      </c>
      <c r="AF1714">
        <v>0</v>
      </c>
      <c r="AG1714">
        <v>0</v>
      </c>
      <c r="AH1714">
        <v>0</v>
      </c>
      <c r="AI1714" t="s">
        <v>11634</v>
      </c>
      <c r="AL1714" s="94">
        <v>100.8</v>
      </c>
      <c r="AM1714" t="s">
        <v>11646</v>
      </c>
    </row>
    <row r="1715" spans="1:39" x14ac:dyDescent="0.25">
      <c r="A1715" t="s">
        <v>39</v>
      </c>
      <c r="B1715">
        <v>10046</v>
      </c>
      <c r="C1715" t="s">
        <v>2624</v>
      </c>
      <c r="D1715">
        <v>177</v>
      </c>
      <c r="E1715">
        <v>45782</v>
      </c>
      <c r="G1715" t="s">
        <v>2558</v>
      </c>
      <c r="H1715">
        <v>45800</v>
      </c>
      <c r="I1715" t="s">
        <v>28</v>
      </c>
      <c r="K1715">
        <v>0</v>
      </c>
      <c r="L1715" t="s">
        <v>487</v>
      </c>
      <c r="M1715">
        <v>0</v>
      </c>
      <c r="N1715" t="s">
        <v>25</v>
      </c>
      <c r="O1715" t="s">
        <v>487</v>
      </c>
      <c r="P1715" t="s">
        <v>25</v>
      </c>
      <c r="Q1715">
        <v>0</v>
      </c>
      <c r="R1715">
        <v>240</v>
      </c>
      <c r="S1715">
        <v>0</v>
      </c>
      <c r="T1715">
        <v>0</v>
      </c>
      <c r="U1715">
        <v>0</v>
      </c>
      <c r="V1715">
        <v>0</v>
      </c>
      <c r="W1715">
        <v>0</v>
      </c>
      <c r="X1715" t="s">
        <v>2599</v>
      </c>
      <c r="Y1715" t="s">
        <v>25</v>
      </c>
      <c r="Z1715" t="s">
        <v>25</v>
      </c>
      <c r="AE1715" t="s">
        <v>234</v>
      </c>
      <c r="AF1715">
        <v>0</v>
      </c>
      <c r="AG1715">
        <v>0</v>
      </c>
      <c r="AH1715">
        <v>16</v>
      </c>
      <c r="AI1715" t="s">
        <v>11631</v>
      </c>
      <c r="AJ1715">
        <v>1.3559322033898304</v>
      </c>
      <c r="AK1715">
        <v>0</v>
      </c>
      <c r="AL1715" s="94">
        <v>17.7</v>
      </c>
      <c r="AM1715" t="s">
        <v>11646</v>
      </c>
    </row>
    <row r="1716" spans="1:39" x14ac:dyDescent="0.25">
      <c r="A1716" t="s">
        <v>39</v>
      </c>
      <c r="B1716">
        <v>10047</v>
      </c>
      <c r="C1716" t="s">
        <v>2625</v>
      </c>
      <c r="D1716">
        <v>1069</v>
      </c>
      <c r="E1716">
        <v>45782</v>
      </c>
      <c r="G1716" t="s">
        <v>2558</v>
      </c>
      <c r="H1716">
        <v>45789</v>
      </c>
      <c r="I1716" t="s">
        <v>28</v>
      </c>
      <c r="K1716">
        <v>0</v>
      </c>
      <c r="L1716" t="s">
        <v>487</v>
      </c>
      <c r="M1716">
        <v>0</v>
      </c>
      <c r="N1716" t="s">
        <v>25</v>
      </c>
      <c r="O1716" t="s">
        <v>487</v>
      </c>
      <c r="P1716" t="s">
        <v>25</v>
      </c>
      <c r="Q1716">
        <v>0</v>
      </c>
      <c r="R1716">
        <v>705</v>
      </c>
      <c r="S1716">
        <v>0</v>
      </c>
      <c r="T1716">
        <v>0</v>
      </c>
      <c r="U1716">
        <v>0</v>
      </c>
      <c r="V1716">
        <v>0</v>
      </c>
      <c r="W1716">
        <v>0</v>
      </c>
      <c r="X1716" t="s">
        <v>2599</v>
      </c>
      <c r="Y1716" t="s">
        <v>25</v>
      </c>
      <c r="Z1716" t="s">
        <v>25</v>
      </c>
      <c r="AE1716" t="s">
        <v>234</v>
      </c>
      <c r="AF1716">
        <v>0</v>
      </c>
      <c r="AG1716">
        <v>0</v>
      </c>
      <c r="AH1716">
        <v>16</v>
      </c>
      <c r="AI1716" t="s">
        <v>11631</v>
      </c>
      <c r="AJ1716">
        <v>0.65949485500467731</v>
      </c>
      <c r="AK1716">
        <v>0</v>
      </c>
      <c r="AL1716" s="94">
        <v>106.9</v>
      </c>
      <c r="AM1716" t="s">
        <v>11646</v>
      </c>
    </row>
    <row r="1717" spans="1:39" x14ac:dyDescent="0.25">
      <c r="A1717" t="s">
        <v>39</v>
      </c>
      <c r="B1717">
        <v>10048</v>
      </c>
      <c r="C1717" t="s">
        <v>2626</v>
      </c>
      <c r="D1717">
        <v>225</v>
      </c>
      <c r="E1717">
        <v>45782</v>
      </c>
      <c r="F1717">
        <v>45818</v>
      </c>
      <c r="G1717" t="s">
        <v>2558</v>
      </c>
      <c r="H1717" t="s">
        <v>2589</v>
      </c>
      <c r="I1717" t="s">
        <v>24</v>
      </c>
      <c r="K1717">
        <v>0</v>
      </c>
      <c r="AE1717" t="s">
        <v>234</v>
      </c>
      <c r="AF1717">
        <v>0</v>
      </c>
      <c r="AG1717">
        <v>0</v>
      </c>
      <c r="AH1717">
        <v>0</v>
      </c>
      <c r="AI1717" t="s">
        <v>11634</v>
      </c>
      <c r="AL1717" s="94">
        <v>22.5</v>
      </c>
      <c r="AM1717" t="s">
        <v>11646</v>
      </c>
    </row>
    <row r="1718" spans="1:39" x14ac:dyDescent="0.25">
      <c r="A1718" t="s">
        <v>39</v>
      </c>
      <c r="B1718">
        <v>10049</v>
      </c>
      <c r="C1718" t="s">
        <v>2627</v>
      </c>
      <c r="D1718">
        <v>4477</v>
      </c>
      <c r="E1718">
        <v>45782</v>
      </c>
      <c r="G1718" t="s">
        <v>2558</v>
      </c>
      <c r="H1718">
        <v>45785</v>
      </c>
      <c r="I1718" t="s">
        <v>28</v>
      </c>
      <c r="K1718">
        <v>150</v>
      </c>
      <c r="L1718">
        <v>2023</v>
      </c>
      <c r="M1718">
        <v>50</v>
      </c>
      <c r="N1718" t="s">
        <v>26</v>
      </c>
      <c r="O1718">
        <v>44986</v>
      </c>
      <c r="P1718" t="s">
        <v>26</v>
      </c>
      <c r="Q1718">
        <v>50</v>
      </c>
      <c r="R1718">
        <v>8000</v>
      </c>
      <c r="S1718">
        <v>0</v>
      </c>
      <c r="T1718">
        <v>0</v>
      </c>
      <c r="U1718">
        <v>0</v>
      </c>
      <c r="V1718">
        <v>0</v>
      </c>
      <c r="W1718">
        <v>2</v>
      </c>
      <c r="X1718" t="s">
        <v>2628</v>
      </c>
      <c r="Y1718" t="s">
        <v>26</v>
      </c>
      <c r="Z1718" t="s">
        <v>26</v>
      </c>
      <c r="AE1718" t="s">
        <v>234</v>
      </c>
      <c r="AF1718">
        <v>0.5</v>
      </c>
      <c r="AG1718">
        <v>75</v>
      </c>
      <c r="AH1718">
        <v>16</v>
      </c>
      <c r="AI1718" t="s">
        <v>11631</v>
      </c>
      <c r="AJ1718">
        <v>1.7869108778199687</v>
      </c>
      <c r="AK1718">
        <v>0</v>
      </c>
      <c r="AL1718" s="94">
        <v>447.7</v>
      </c>
      <c r="AM1718" t="s">
        <v>11647</v>
      </c>
    </row>
    <row r="1719" spans="1:39" x14ac:dyDescent="0.25">
      <c r="A1719" t="s">
        <v>39</v>
      </c>
      <c r="B1719">
        <v>10050</v>
      </c>
      <c r="C1719" t="s">
        <v>2629</v>
      </c>
      <c r="D1719">
        <v>993</v>
      </c>
      <c r="E1719">
        <v>45782</v>
      </c>
      <c r="F1719">
        <v>45818</v>
      </c>
      <c r="G1719" t="s">
        <v>2558</v>
      </c>
      <c r="H1719" t="s">
        <v>2589</v>
      </c>
      <c r="I1719" t="s">
        <v>24</v>
      </c>
      <c r="K1719">
        <v>0</v>
      </c>
      <c r="AE1719" t="s">
        <v>234</v>
      </c>
      <c r="AF1719">
        <v>0</v>
      </c>
      <c r="AG1719">
        <v>0</v>
      </c>
      <c r="AH1719">
        <v>0</v>
      </c>
      <c r="AI1719" t="s">
        <v>11634</v>
      </c>
      <c r="AL1719" s="94">
        <v>99.3</v>
      </c>
      <c r="AM1719" t="s">
        <v>11646</v>
      </c>
    </row>
    <row r="1720" spans="1:39" x14ac:dyDescent="0.25">
      <c r="A1720" t="s">
        <v>39</v>
      </c>
      <c r="B1720">
        <v>10051</v>
      </c>
      <c r="C1720" t="s">
        <v>2630</v>
      </c>
      <c r="D1720">
        <v>369</v>
      </c>
      <c r="E1720">
        <v>45782</v>
      </c>
      <c r="F1720">
        <v>45818</v>
      </c>
      <c r="G1720" t="s">
        <v>2558</v>
      </c>
      <c r="H1720" t="s">
        <v>2566</v>
      </c>
      <c r="I1720" t="s">
        <v>24</v>
      </c>
      <c r="K1720">
        <v>0</v>
      </c>
      <c r="AE1720" t="s">
        <v>234</v>
      </c>
      <c r="AF1720">
        <v>0</v>
      </c>
      <c r="AG1720">
        <v>0</v>
      </c>
      <c r="AH1720">
        <v>0</v>
      </c>
      <c r="AI1720" t="s">
        <v>11634</v>
      </c>
      <c r="AL1720" s="94">
        <v>36.9</v>
      </c>
      <c r="AM1720" t="s">
        <v>11646</v>
      </c>
    </row>
    <row r="1721" spans="1:39" x14ac:dyDescent="0.25">
      <c r="A1721" t="s">
        <v>39</v>
      </c>
      <c r="B1721">
        <v>10052</v>
      </c>
      <c r="C1721" t="s">
        <v>2631</v>
      </c>
      <c r="D1721">
        <v>177</v>
      </c>
      <c r="E1721">
        <v>45782</v>
      </c>
      <c r="F1721">
        <v>45921</v>
      </c>
      <c r="G1721" t="s">
        <v>2558</v>
      </c>
      <c r="H1721" t="s">
        <v>2632</v>
      </c>
      <c r="I1721" t="s">
        <v>24</v>
      </c>
      <c r="K1721">
        <v>0</v>
      </c>
      <c r="AE1721" t="s">
        <v>234</v>
      </c>
      <c r="AF1721">
        <v>0</v>
      </c>
      <c r="AG1721">
        <v>0</v>
      </c>
      <c r="AH1721">
        <v>0</v>
      </c>
      <c r="AI1721" t="s">
        <v>11634</v>
      </c>
      <c r="AL1721" s="94">
        <v>17.7</v>
      </c>
      <c r="AM1721" t="s">
        <v>11646</v>
      </c>
    </row>
    <row r="1722" spans="1:39" x14ac:dyDescent="0.25">
      <c r="A1722" t="s">
        <v>39</v>
      </c>
      <c r="B1722">
        <v>10053</v>
      </c>
      <c r="C1722" t="s">
        <v>2633</v>
      </c>
      <c r="D1722">
        <v>330</v>
      </c>
      <c r="E1722">
        <v>45782</v>
      </c>
      <c r="F1722">
        <v>45818</v>
      </c>
      <c r="G1722" t="s">
        <v>2558</v>
      </c>
      <c r="H1722" t="s">
        <v>2566</v>
      </c>
      <c r="I1722" t="s">
        <v>24</v>
      </c>
      <c r="K1722">
        <v>0</v>
      </c>
      <c r="AE1722" t="s">
        <v>234</v>
      </c>
      <c r="AF1722">
        <v>0</v>
      </c>
      <c r="AG1722">
        <v>0</v>
      </c>
      <c r="AH1722">
        <v>0</v>
      </c>
      <c r="AI1722" t="s">
        <v>11634</v>
      </c>
      <c r="AL1722" s="94">
        <v>33</v>
      </c>
      <c r="AM1722" t="s">
        <v>11646</v>
      </c>
    </row>
    <row r="1723" spans="1:39" x14ac:dyDescent="0.25">
      <c r="A1723" t="s">
        <v>39</v>
      </c>
      <c r="B1723">
        <v>10054</v>
      </c>
      <c r="C1723" t="s">
        <v>2634</v>
      </c>
      <c r="D1723">
        <v>578</v>
      </c>
      <c r="E1723">
        <v>45782</v>
      </c>
      <c r="F1723">
        <v>45818</v>
      </c>
      <c r="G1723" t="s">
        <v>2558</v>
      </c>
      <c r="H1723" t="s">
        <v>2566</v>
      </c>
      <c r="I1723" t="s">
        <v>24</v>
      </c>
      <c r="K1723">
        <v>0</v>
      </c>
      <c r="AE1723" t="s">
        <v>234</v>
      </c>
      <c r="AF1723">
        <v>0</v>
      </c>
      <c r="AG1723">
        <v>0</v>
      </c>
      <c r="AH1723">
        <v>0</v>
      </c>
      <c r="AI1723" t="s">
        <v>11634</v>
      </c>
      <c r="AL1723" s="94">
        <v>57.8</v>
      </c>
      <c r="AM1723" t="s">
        <v>11646</v>
      </c>
    </row>
    <row r="1724" spans="1:39" x14ac:dyDescent="0.25">
      <c r="A1724" t="s">
        <v>39</v>
      </c>
      <c r="B1724">
        <v>10055</v>
      </c>
      <c r="C1724" t="s">
        <v>2635</v>
      </c>
      <c r="D1724">
        <v>768</v>
      </c>
      <c r="E1724">
        <v>45782</v>
      </c>
      <c r="F1724">
        <v>45921</v>
      </c>
      <c r="G1724" t="s">
        <v>2558</v>
      </c>
      <c r="H1724" t="s">
        <v>2636</v>
      </c>
      <c r="I1724" t="s">
        <v>24</v>
      </c>
      <c r="K1724">
        <v>0</v>
      </c>
      <c r="AE1724" t="s">
        <v>234</v>
      </c>
      <c r="AF1724">
        <v>0</v>
      </c>
      <c r="AG1724">
        <v>0</v>
      </c>
      <c r="AH1724">
        <v>0</v>
      </c>
      <c r="AI1724" t="s">
        <v>11634</v>
      </c>
      <c r="AL1724" s="94">
        <v>76.8</v>
      </c>
      <c r="AM1724" t="s">
        <v>11646</v>
      </c>
    </row>
    <row r="1725" spans="1:39" x14ac:dyDescent="0.25">
      <c r="A1725" t="s">
        <v>39</v>
      </c>
      <c r="B1725">
        <v>10056</v>
      </c>
      <c r="C1725" t="s">
        <v>2637</v>
      </c>
      <c r="D1725">
        <v>564</v>
      </c>
      <c r="E1725">
        <v>45782</v>
      </c>
      <c r="F1725">
        <v>45818</v>
      </c>
      <c r="G1725" t="s">
        <v>2558</v>
      </c>
      <c r="H1725" t="s">
        <v>2566</v>
      </c>
      <c r="I1725" t="s">
        <v>24</v>
      </c>
      <c r="K1725">
        <v>0</v>
      </c>
      <c r="AE1725" t="s">
        <v>234</v>
      </c>
      <c r="AF1725">
        <v>0</v>
      </c>
      <c r="AG1725">
        <v>0</v>
      </c>
      <c r="AH1725">
        <v>0</v>
      </c>
      <c r="AI1725" t="s">
        <v>11634</v>
      </c>
      <c r="AL1725" s="94">
        <v>56.4</v>
      </c>
      <c r="AM1725" t="s">
        <v>11646</v>
      </c>
    </row>
    <row r="1726" spans="1:39" x14ac:dyDescent="0.25">
      <c r="A1726" t="s">
        <v>39</v>
      </c>
      <c r="B1726">
        <v>10057</v>
      </c>
      <c r="C1726" t="s">
        <v>2638</v>
      </c>
      <c r="D1726">
        <v>112</v>
      </c>
      <c r="E1726">
        <v>45782</v>
      </c>
      <c r="F1726">
        <v>45818</v>
      </c>
      <c r="G1726" t="s">
        <v>2558</v>
      </c>
      <c r="H1726" t="s">
        <v>2564</v>
      </c>
      <c r="I1726" t="s">
        <v>24</v>
      </c>
      <c r="K1726">
        <v>0</v>
      </c>
      <c r="AE1726" t="s">
        <v>234</v>
      </c>
      <c r="AF1726">
        <v>0</v>
      </c>
      <c r="AG1726">
        <v>0</v>
      </c>
      <c r="AH1726">
        <v>0</v>
      </c>
      <c r="AI1726" t="s">
        <v>11634</v>
      </c>
      <c r="AL1726" s="94">
        <v>11.2</v>
      </c>
      <c r="AM1726" t="s">
        <v>11646</v>
      </c>
    </row>
    <row r="1727" spans="1:39" x14ac:dyDescent="0.25">
      <c r="A1727" t="s">
        <v>39</v>
      </c>
      <c r="B1727">
        <v>10058</v>
      </c>
      <c r="C1727" t="s">
        <v>2639</v>
      </c>
      <c r="D1727">
        <v>1382</v>
      </c>
      <c r="E1727">
        <v>45782</v>
      </c>
      <c r="G1727" t="s">
        <v>2558</v>
      </c>
      <c r="H1727">
        <v>45789</v>
      </c>
      <c r="I1727" t="s">
        <v>28</v>
      </c>
      <c r="K1727">
        <v>121</v>
      </c>
      <c r="L1727">
        <v>45509</v>
      </c>
      <c r="M1727">
        <v>25</v>
      </c>
      <c r="N1727" t="s">
        <v>26</v>
      </c>
      <c r="O1727">
        <v>45113</v>
      </c>
      <c r="P1727" t="s">
        <v>26</v>
      </c>
      <c r="Q1727">
        <v>25</v>
      </c>
      <c r="R1727">
        <v>7000</v>
      </c>
      <c r="S1727">
        <v>0</v>
      </c>
      <c r="T1727">
        <v>8</v>
      </c>
      <c r="U1727">
        <v>40</v>
      </c>
      <c r="V1727">
        <v>0</v>
      </c>
      <c r="W1727">
        <v>10</v>
      </c>
      <c r="X1727" t="s">
        <v>2640</v>
      </c>
      <c r="Y1727" t="s">
        <v>25</v>
      </c>
      <c r="Z1727" t="s">
        <v>26</v>
      </c>
      <c r="AE1727" t="s">
        <v>234</v>
      </c>
      <c r="AF1727">
        <v>0.25</v>
      </c>
      <c r="AG1727">
        <v>30</v>
      </c>
      <c r="AH1727">
        <v>16</v>
      </c>
      <c r="AI1727" t="s">
        <v>11631</v>
      </c>
      <c r="AJ1727">
        <v>5.0651230101302458</v>
      </c>
      <c r="AK1727">
        <v>0</v>
      </c>
      <c r="AL1727" s="94">
        <v>138.19999999999999</v>
      </c>
      <c r="AM1727" t="s">
        <v>11647</v>
      </c>
    </row>
    <row r="1728" spans="1:39" x14ac:dyDescent="0.25">
      <c r="A1728" t="s">
        <v>39</v>
      </c>
      <c r="B1728">
        <v>10059</v>
      </c>
      <c r="C1728" t="s">
        <v>2641</v>
      </c>
      <c r="D1728">
        <v>344</v>
      </c>
      <c r="E1728">
        <v>45782</v>
      </c>
      <c r="F1728">
        <v>45818</v>
      </c>
      <c r="G1728" t="s">
        <v>2558</v>
      </c>
      <c r="H1728" t="s">
        <v>2566</v>
      </c>
      <c r="I1728" t="s">
        <v>24</v>
      </c>
      <c r="K1728">
        <v>0</v>
      </c>
      <c r="AE1728" t="s">
        <v>234</v>
      </c>
      <c r="AF1728">
        <v>0</v>
      </c>
      <c r="AG1728">
        <v>0</v>
      </c>
      <c r="AH1728">
        <v>0</v>
      </c>
      <c r="AI1728" t="s">
        <v>11634</v>
      </c>
      <c r="AL1728" s="94">
        <v>34.4</v>
      </c>
      <c r="AM1728" t="s">
        <v>11646</v>
      </c>
    </row>
    <row r="1729" spans="1:39" x14ac:dyDescent="0.25">
      <c r="A1729" t="s">
        <v>39</v>
      </c>
      <c r="B1729">
        <v>10060</v>
      </c>
      <c r="C1729" t="s">
        <v>2642</v>
      </c>
      <c r="D1729">
        <v>1032</v>
      </c>
      <c r="E1729">
        <v>45782</v>
      </c>
      <c r="F1729">
        <v>45818</v>
      </c>
      <c r="G1729" t="s">
        <v>2558</v>
      </c>
      <c r="H1729" t="s">
        <v>2562</v>
      </c>
      <c r="I1729" t="s">
        <v>24</v>
      </c>
      <c r="K1729">
        <v>0</v>
      </c>
      <c r="AE1729" t="s">
        <v>234</v>
      </c>
      <c r="AF1729">
        <v>0</v>
      </c>
      <c r="AG1729">
        <v>0</v>
      </c>
      <c r="AH1729">
        <v>0</v>
      </c>
      <c r="AI1729" t="s">
        <v>11634</v>
      </c>
      <c r="AL1729" s="94">
        <v>103.2</v>
      </c>
      <c r="AM1729" t="s">
        <v>11646</v>
      </c>
    </row>
    <row r="1730" spans="1:39" x14ac:dyDescent="0.25">
      <c r="A1730" t="s">
        <v>39</v>
      </c>
      <c r="B1730">
        <v>10061</v>
      </c>
      <c r="C1730" t="s">
        <v>2643</v>
      </c>
      <c r="D1730">
        <v>1781</v>
      </c>
      <c r="E1730">
        <v>45782</v>
      </c>
      <c r="F1730">
        <v>45818</v>
      </c>
      <c r="G1730" t="s">
        <v>2558</v>
      </c>
      <c r="H1730" t="s">
        <v>2564</v>
      </c>
      <c r="I1730" t="s">
        <v>24</v>
      </c>
      <c r="K1730">
        <v>0</v>
      </c>
      <c r="AE1730" t="s">
        <v>234</v>
      </c>
      <c r="AF1730">
        <v>0</v>
      </c>
      <c r="AG1730">
        <v>0</v>
      </c>
      <c r="AH1730">
        <v>0</v>
      </c>
      <c r="AI1730" t="s">
        <v>11634</v>
      </c>
      <c r="AL1730" s="94">
        <v>178.1</v>
      </c>
      <c r="AM1730" t="s">
        <v>11646</v>
      </c>
    </row>
    <row r="1731" spans="1:39" x14ac:dyDescent="0.25">
      <c r="A1731" t="s">
        <v>39</v>
      </c>
      <c r="B1731">
        <v>10062</v>
      </c>
      <c r="C1731" t="s">
        <v>2644</v>
      </c>
      <c r="D1731">
        <v>434</v>
      </c>
      <c r="E1731">
        <v>45782</v>
      </c>
      <c r="F1731">
        <v>45818</v>
      </c>
      <c r="G1731" t="s">
        <v>2558</v>
      </c>
      <c r="H1731" t="s">
        <v>2589</v>
      </c>
      <c r="I1731" t="s">
        <v>24</v>
      </c>
      <c r="K1731">
        <v>0</v>
      </c>
      <c r="AE1731" t="s">
        <v>234</v>
      </c>
      <c r="AF1731">
        <v>0</v>
      </c>
      <c r="AG1731">
        <v>0</v>
      </c>
      <c r="AH1731">
        <v>0</v>
      </c>
      <c r="AI1731" t="s">
        <v>11634</v>
      </c>
      <c r="AL1731" s="94">
        <v>43.4</v>
      </c>
      <c r="AM1731" t="s">
        <v>11646</v>
      </c>
    </row>
    <row r="1732" spans="1:39" x14ac:dyDescent="0.25">
      <c r="A1732" t="s">
        <v>39</v>
      </c>
      <c r="B1732">
        <v>10063</v>
      </c>
      <c r="C1732" t="s">
        <v>2645</v>
      </c>
      <c r="D1732">
        <v>147</v>
      </c>
      <c r="E1732">
        <v>45782</v>
      </c>
      <c r="F1732">
        <v>45818</v>
      </c>
      <c r="G1732" t="s">
        <v>2558</v>
      </c>
      <c r="H1732" t="s">
        <v>2564</v>
      </c>
      <c r="I1732" t="s">
        <v>24</v>
      </c>
      <c r="K1732">
        <v>0</v>
      </c>
      <c r="AE1732" t="s">
        <v>234</v>
      </c>
      <c r="AF1732">
        <v>0</v>
      </c>
      <c r="AG1732">
        <v>0</v>
      </c>
      <c r="AH1732">
        <v>0</v>
      </c>
      <c r="AI1732" t="s">
        <v>11634</v>
      </c>
      <c r="AL1732" s="94">
        <v>14.7</v>
      </c>
      <c r="AM1732" t="s">
        <v>11646</v>
      </c>
    </row>
    <row r="1733" spans="1:39" x14ac:dyDescent="0.25">
      <c r="A1733" t="s">
        <v>39</v>
      </c>
      <c r="B1733">
        <v>10064</v>
      </c>
      <c r="C1733" t="s">
        <v>2646</v>
      </c>
      <c r="D1733">
        <v>1555</v>
      </c>
      <c r="E1733">
        <v>45782</v>
      </c>
      <c r="F1733">
        <v>45818</v>
      </c>
      <c r="G1733" t="s">
        <v>2558</v>
      </c>
      <c r="H1733" t="s">
        <v>2564</v>
      </c>
      <c r="I1733" t="s">
        <v>24</v>
      </c>
      <c r="K1733">
        <v>0</v>
      </c>
      <c r="AE1733" t="s">
        <v>234</v>
      </c>
      <c r="AF1733">
        <v>0</v>
      </c>
      <c r="AG1733">
        <v>0</v>
      </c>
      <c r="AH1733">
        <v>0</v>
      </c>
      <c r="AI1733" t="s">
        <v>11634</v>
      </c>
      <c r="AL1733" s="94">
        <v>155.5</v>
      </c>
      <c r="AM1733" t="s">
        <v>11646</v>
      </c>
    </row>
    <row r="1734" spans="1:39" x14ac:dyDescent="0.25">
      <c r="A1734" t="s">
        <v>39</v>
      </c>
      <c r="B1734">
        <v>10065</v>
      </c>
      <c r="C1734" t="s">
        <v>2647</v>
      </c>
      <c r="D1734">
        <v>276</v>
      </c>
      <c r="E1734">
        <v>45782</v>
      </c>
      <c r="F1734">
        <v>45818</v>
      </c>
      <c r="G1734" t="s">
        <v>2558</v>
      </c>
      <c r="H1734" t="s">
        <v>2564</v>
      </c>
      <c r="I1734" t="s">
        <v>24</v>
      </c>
      <c r="K1734">
        <v>0</v>
      </c>
      <c r="AE1734" t="s">
        <v>234</v>
      </c>
      <c r="AF1734">
        <v>0</v>
      </c>
      <c r="AG1734">
        <v>0</v>
      </c>
      <c r="AH1734">
        <v>0</v>
      </c>
      <c r="AI1734" t="s">
        <v>11634</v>
      </c>
      <c r="AL1734" s="94">
        <v>27.6</v>
      </c>
      <c r="AM1734" t="s">
        <v>11646</v>
      </c>
    </row>
    <row r="1735" spans="1:39" x14ac:dyDescent="0.25">
      <c r="A1735" t="s">
        <v>39</v>
      </c>
      <c r="B1735">
        <v>10066</v>
      </c>
      <c r="C1735" t="s">
        <v>2648</v>
      </c>
      <c r="D1735">
        <v>183</v>
      </c>
      <c r="E1735">
        <v>45782</v>
      </c>
      <c r="F1735">
        <v>45921</v>
      </c>
      <c r="G1735" t="s">
        <v>2558</v>
      </c>
      <c r="H1735" t="s">
        <v>2649</v>
      </c>
      <c r="I1735" t="s">
        <v>24</v>
      </c>
      <c r="K1735">
        <v>0</v>
      </c>
      <c r="AE1735" t="s">
        <v>234</v>
      </c>
      <c r="AF1735">
        <v>0</v>
      </c>
      <c r="AG1735">
        <v>0</v>
      </c>
      <c r="AH1735">
        <v>0</v>
      </c>
      <c r="AI1735" t="s">
        <v>11634</v>
      </c>
      <c r="AL1735" s="94">
        <v>18.3</v>
      </c>
      <c r="AM1735" t="s">
        <v>11646</v>
      </c>
    </row>
    <row r="1736" spans="1:39" x14ac:dyDescent="0.25">
      <c r="A1736" t="s">
        <v>39</v>
      </c>
      <c r="B1736">
        <v>10067</v>
      </c>
      <c r="C1736" t="s">
        <v>2650</v>
      </c>
      <c r="D1736">
        <v>12114</v>
      </c>
      <c r="E1736">
        <v>45782</v>
      </c>
      <c r="F1736">
        <v>45818</v>
      </c>
      <c r="G1736" t="s">
        <v>2558</v>
      </c>
      <c r="H1736" t="s">
        <v>2564</v>
      </c>
      <c r="I1736" t="s">
        <v>24</v>
      </c>
      <c r="K1736">
        <v>0</v>
      </c>
      <c r="AE1736" t="s">
        <v>234</v>
      </c>
      <c r="AF1736">
        <v>0</v>
      </c>
      <c r="AG1736">
        <v>0</v>
      </c>
      <c r="AH1736">
        <v>0</v>
      </c>
      <c r="AI1736" t="s">
        <v>11634</v>
      </c>
      <c r="AL1736" s="94">
        <v>1211.4000000000001</v>
      </c>
      <c r="AM1736" t="s">
        <v>11646</v>
      </c>
    </row>
    <row r="1737" spans="1:39" x14ac:dyDescent="0.25">
      <c r="A1737" t="s">
        <v>39</v>
      </c>
      <c r="B1737">
        <v>10068</v>
      </c>
      <c r="C1737" t="s">
        <v>2651</v>
      </c>
      <c r="D1737">
        <v>829</v>
      </c>
      <c r="E1737">
        <v>45782</v>
      </c>
      <c r="F1737">
        <v>45818</v>
      </c>
      <c r="G1737" t="s">
        <v>2558</v>
      </c>
      <c r="H1737" t="s">
        <v>2564</v>
      </c>
      <c r="I1737" t="s">
        <v>24</v>
      </c>
      <c r="K1737">
        <v>0</v>
      </c>
      <c r="AE1737" t="s">
        <v>234</v>
      </c>
      <c r="AF1737">
        <v>0</v>
      </c>
      <c r="AG1737">
        <v>0</v>
      </c>
      <c r="AH1737">
        <v>0</v>
      </c>
      <c r="AI1737" t="s">
        <v>11634</v>
      </c>
      <c r="AL1737" s="94">
        <v>82.9</v>
      </c>
      <c r="AM1737" t="s">
        <v>11646</v>
      </c>
    </row>
    <row r="1738" spans="1:39" x14ac:dyDescent="0.25">
      <c r="A1738" t="s">
        <v>39</v>
      </c>
      <c r="B1738">
        <v>10069</v>
      </c>
      <c r="C1738" t="s">
        <v>2652</v>
      </c>
      <c r="D1738">
        <v>828</v>
      </c>
      <c r="E1738">
        <v>45782</v>
      </c>
      <c r="F1738">
        <v>45818</v>
      </c>
      <c r="G1738" t="s">
        <v>2558</v>
      </c>
      <c r="H1738" t="s">
        <v>2564</v>
      </c>
      <c r="I1738" t="s">
        <v>24</v>
      </c>
      <c r="K1738">
        <v>0</v>
      </c>
      <c r="AE1738" t="s">
        <v>234</v>
      </c>
      <c r="AF1738">
        <v>0</v>
      </c>
      <c r="AG1738">
        <v>0</v>
      </c>
      <c r="AH1738">
        <v>0</v>
      </c>
      <c r="AI1738" t="s">
        <v>11634</v>
      </c>
      <c r="AL1738" s="94">
        <v>82.8</v>
      </c>
      <c r="AM1738" t="s">
        <v>11646</v>
      </c>
    </row>
    <row r="1739" spans="1:39" x14ac:dyDescent="0.25">
      <c r="A1739" t="s">
        <v>39</v>
      </c>
      <c r="B1739">
        <v>10070</v>
      </c>
      <c r="C1739" t="s">
        <v>2653</v>
      </c>
      <c r="D1739">
        <v>682</v>
      </c>
      <c r="E1739">
        <v>45782</v>
      </c>
      <c r="F1739">
        <v>45818</v>
      </c>
      <c r="G1739" t="s">
        <v>2558</v>
      </c>
      <c r="H1739" t="s">
        <v>2564</v>
      </c>
      <c r="I1739" t="s">
        <v>24</v>
      </c>
      <c r="K1739">
        <v>0</v>
      </c>
      <c r="AE1739" t="s">
        <v>234</v>
      </c>
      <c r="AF1739">
        <v>0</v>
      </c>
      <c r="AG1739">
        <v>0</v>
      </c>
      <c r="AH1739">
        <v>0</v>
      </c>
      <c r="AI1739" t="s">
        <v>11634</v>
      </c>
      <c r="AL1739" s="94">
        <v>68.2</v>
      </c>
      <c r="AM1739" t="s">
        <v>11646</v>
      </c>
    </row>
    <row r="1740" spans="1:39" x14ac:dyDescent="0.25">
      <c r="A1740" t="s">
        <v>39</v>
      </c>
      <c r="B1740">
        <v>10071</v>
      </c>
      <c r="C1740" t="s">
        <v>2654</v>
      </c>
      <c r="D1740">
        <v>108</v>
      </c>
      <c r="E1740">
        <v>45782</v>
      </c>
      <c r="F1740">
        <v>45818</v>
      </c>
      <c r="G1740" t="s">
        <v>2558</v>
      </c>
      <c r="H1740" t="s">
        <v>2589</v>
      </c>
      <c r="I1740" t="s">
        <v>24</v>
      </c>
      <c r="K1740">
        <v>0</v>
      </c>
      <c r="AE1740" t="s">
        <v>234</v>
      </c>
      <c r="AF1740">
        <v>0</v>
      </c>
      <c r="AG1740">
        <v>0</v>
      </c>
      <c r="AH1740">
        <v>0</v>
      </c>
      <c r="AI1740" t="s">
        <v>11634</v>
      </c>
      <c r="AL1740" s="94">
        <v>10.8</v>
      </c>
      <c r="AM1740" t="s">
        <v>11646</v>
      </c>
    </row>
    <row r="1741" spans="1:39" x14ac:dyDescent="0.25">
      <c r="A1741" t="s">
        <v>39</v>
      </c>
      <c r="B1741">
        <v>10072</v>
      </c>
      <c r="C1741" t="s">
        <v>2655</v>
      </c>
      <c r="D1741">
        <v>836</v>
      </c>
      <c r="E1741">
        <v>45782</v>
      </c>
      <c r="F1741">
        <v>45921</v>
      </c>
      <c r="G1741" t="s">
        <v>2558</v>
      </c>
      <c r="H1741" t="s">
        <v>2632</v>
      </c>
      <c r="I1741" t="s">
        <v>24</v>
      </c>
      <c r="K1741">
        <v>0</v>
      </c>
      <c r="AE1741" t="s">
        <v>234</v>
      </c>
      <c r="AF1741">
        <v>0</v>
      </c>
      <c r="AG1741">
        <v>0</v>
      </c>
      <c r="AH1741">
        <v>0</v>
      </c>
      <c r="AI1741" t="s">
        <v>11634</v>
      </c>
      <c r="AL1741" s="94">
        <v>83.6</v>
      </c>
      <c r="AM1741" t="s">
        <v>11646</v>
      </c>
    </row>
    <row r="1742" spans="1:39" x14ac:dyDescent="0.25">
      <c r="A1742" t="s">
        <v>39</v>
      </c>
      <c r="B1742">
        <v>10073</v>
      </c>
      <c r="C1742" t="s">
        <v>2656</v>
      </c>
      <c r="D1742">
        <v>869</v>
      </c>
      <c r="E1742">
        <v>45782</v>
      </c>
      <c r="F1742">
        <v>45818</v>
      </c>
      <c r="G1742" t="s">
        <v>2558</v>
      </c>
      <c r="H1742" t="s">
        <v>2562</v>
      </c>
      <c r="I1742" t="s">
        <v>24</v>
      </c>
      <c r="K1742">
        <v>0</v>
      </c>
      <c r="AE1742" t="s">
        <v>234</v>
      </c>
      <c r="AF1742">
        <v>0</v>
      </c>
      <c r="AG1742">
        <v>0</v>
      </c>
      <c r="AH1742">
        <v>0</v>
      </c>
      <c r="AI1742" t="s">
        <v>11634</v>
      </c>
      <c r="AL1742" s="94">
        <v>86.9</v>
      </c>
      <c r="AM1742" t="s">
        <v>11646</v>
      </c>
    </row>
    <row r="1743" spans="1:39" x14ac:dyDescent="0.25">
      <c r="A1743" t="s">
        <v>39</v>
      </c>
      <c r="B1743">
        <v>10075</v>
      </c>
      <c r="C1743" t="s">
        <v>2657</v>
      </c>
      <c r="D1743">
        <v>239</v>
      </c>
      <c r="E1743">
        <v>45782</v>
      </c>
      <c r="G1743" t="s">
        <v>2558</v>
      </c>
      <c r="H1743">
        <v>45796</v>
      </c>
      <c r="I1743" t="s">
        <v>28</v>
      </c>
      <c r="K1743">
        <v>0</v>
      </c>
      <c r="L1743" t="s">
        <v>487</v>
      </c>
      <c r="M1743">
        <v>0</v>
      </c>
      <c r="N1743" t="s">
        <v>25</v>
      </c>
      <c r="O1743" t="s">
        <v>487</v>
      </c>
      <c r="P1743" t="s">
        <v>25</v>
      </c>
      <c r="Q1743">
        <v>0</v>
      </c>
      <c r="R1743">
        <v>0</v>
      </c>
      <c r="S1743">
        <v>0</v>
      </c>
      <c r="T1743">
        <v>0</v>
      </c>
      <c r="U1743">
        <v>0</v>
      </c>
      <c r="V1743">
        <v>0</v>
      </c>
      <c r="W1743">
        <v>0</v>
      </c>
      <c r="X1743" t="s">
        <v>2658</v>
      </c>
      <c r="Y1743" t="s">
        <v>25</v>
      </c>
      <c r="Z1743" t="s">
        <v>26</v>
      </c>
      <c r="AE1743" t="s">
        <v>234</v>
      </c>
      <c r="AF1743">
        <v>0</v>
      </c>
      <c r="AG1743">
        <v>0</v>
      </c>
      <c r="AH1743">
        <v>16</v>
      </c>
      <c r="AI1743" t="s">
        <v>11631</v>
      </c>
      <c r="AJ1743">
        <v>0</v>
      </c>
      <c r="AK1743">
        <v>0</v>
      </c>
      <c r="AL1743" s="94">
        <v>23.9</v>
      </c>
      <c r="AM1743" t="s">
        <v>11646</v>
      </c>
    </row>
    <row r="1744" spans="1:39" x14ac:dyDescent="0.25">
      <c r="A1744" t="s">
        <v>39</v>
      </c>
      <c r="B1744">
        <v>10076</v>
      </c>
      <c r="C1744" t="s">
        <v>2659</v>
      </c>
      <c r="D1744">
        <v>835</v>
      </c>
      <c r="E1744">
        <v>45782</v>
      </c>
      <c r="F1744">
        <v>45818</v>
      </c>
      <c r="G1744" t="s">
        <v>2558</v>
      </c>
      <c r="H1744" t="s">
        <v>2564</v>
      </c>
      <c r="I1744" t="s">
        <v>24</v>
      </c>
      <c r="K1744">
        <v>0</v>
      </c>
      <c r="AE1744" t="s">
        <v>234</v>
      </c>
      <c r="AF1744">
        <v>0</v>
      </c>
      <c r="AG1744">
        <v>0</v>
      </c>
      <c r="AH1744">
        <v>0</v>
      </c>
      <c r="AI1744" t="s">
        <v>11634</v>
      </c>
      <c r="AL1744" s="94">
        <v>83.5</v>
      </c>
      <c r="AM1744" t="s">
        <v>11646</v>
      </c>
    </row>
    <row r="1745" spans="1:39" x14ac:dyDescent="0.25">
      <c r="A1745" t="s">
        <v>39</v>
      </c>
      <c r="B1745">
        <v>10077</v>
      </c>
      <c r="C1745" t="s">
        <v>2660</v>
      </c>
      <c r="D1745">
        <v>664</v>
      </c>
      <c r="E1745">
        <v>45782</v>
      </c>
      <c r="F1745">
        <v>45818</v>
      </c>
      <c r="G1745" t="s">
        <v>2558</v>
      </c>
      <c r="H1745" t="s">
        <v>2564</v>
      </c>
      <c r="I1745" t="s">
        <v>24</v>
      </c>
      <c r="K1745">
        <v>0</v>
      </c>
      <c r="AE1745" t="s">
        <v>234</v>
      </c>
      <c r="AF1745">
        <v>0</v>
      </c>
      <c r="AG1745">
        <v>0</v>
      </c>
      <c r="AH1745">
        <v>0</v>
      </c>
      <c r="AI1745" t="s">
        <v>11634</v>
      </c>
      <c r="AL1745" s="94">
        <v>66.400000000000006</v>
      </c>
      <c r="AM1745" t="s">
        <v>11646</v>
      </c>
    </row>
    <row r="1746" spans="1:39" x14ac:dyDescent="0.25">
      <c r="A1746" t="s">
        <v>39</v>
      </c>
      <c r="B1746">
        <v>10078</v>
      </c>
      <c r="C1746" t="s">
        <v>2661</v>
      </c>
      <c r="D1746">
        <v>353</v>
      </c>
      <c r="E1746">
        <v>45782</v>
      </c>
      <c r="G1746" t="s">
        <v>2558</v>
      </c>
      <c r="H1746">
        <v>45814</v>
      </c>
      <c r="I1746" t="s">
        <v>28</v>
      </c>
      <c r="K1746">
        <v>0</v>
      </c>
      <c r="L1746" t="s">
        <v>487</v>
      </c>
      <c r="M1746">
        <v>0</v>
      </c>
      <c r="N1746" t="s">
        <v>25</v>
      </c>
      <c r="O1746" t="s">
        <v>487</v>
      </c>
      <c r="P1746" t="s">
        <v>25</v>
      </c>
      <c r="Q1746">
        <v>0</v>
      </c>
      <c r="R1746">
        <v>0</v>
      </c>
      <c r="S1746">
        <v>0</v>
      </c>
      <c r="T1746">
        <v>0</v>
      </c>
      <c r="U1746">
        <v>0</v>
      </c>
      <c r="V1746">
        <v>0</v>
      </c>
      <c r="W1746">
        <v>0</v>
      </c>
      <c r="X1746" t="s">
        <v>25</v>
      </c>
      <c r="Y1746" t="s">
        <v>25</v>
      </c>
      <c r="Z1746" t="s">
        <v>25</v>
      </c>
      <c r="AE1746" t="s">
        <v>234</v>
      </c>
      <c r="AF1746">
        <v>0</v>
      </c>
      <c r="AG1746">
        <v>0</v>
      </c>
      <c r="AH1746">
        <v>16</v>
      </c>
      <c r="AI1746" t="s">
        <v>11631</v>
      </c>
      <c r="AJ1746">
        <v>0</v>
      </c>
      <c r="AK1746">
        <v>0</v>
      </c>
      <c r="AL1746" s="94">
        <v>35.299999999999997</v>
      </c>
      <c r="AM1746" t="s">
        <v>11646</v>
      </c>
    </row>
    <row r="1747" spans="1:39" x14ac:dyDescent="0.25">
      <c r="A1747" t="s">
        <v>39</v>
      </c>
      <c r="B1747">
        <v>10079</v>
      </c>
      <c r="C1747" t="s">
        <v>2662</v>
      </c>
      <c r="D1747">
        <v>883</v>
      </c>
      <c r="E1747">
        <v>45782</v>
      </c>
      <c r="F1747">
        <v>45921</v>
      </c>
      <c r="G1747" t="s">
        <v>2558</v>
      </c>
      <c r="H1747" t="s">
        <v>2663</v>
      </c>
      <c r="I1747" t="s">
        <v>24</v>
      </c>
      <c r="K1747">
        <v>0</v>
      </c>
      <c r="AE1747" t="s">
        <v>234</v>
      </c>
      <c r="AF1747">
        <v>0</v>
      </c>
      <c r="AG1747">
        <v>0</v>
      </c>
      <c r="AH1747">
        <v>0</v>
      </c>
      <c r="AI1747" t="s">
        <v>11634</v>
      </c>
      <c r="AL1747" s="94">
        <v>88.3</v>
      </c>
      <c r="AM1747" t="s">
        <v>11646</v>
      </c>
    </row>
    <row r="1748" spans="1:39" x14ac:dyDescent="0.25">
      <c r="A1748" t="s">
        <v>39</v>
      </c>
      <c r="B1748">
        <v>10080</v>
      </c>
      <c r="C1748" t="s">
        <v>2664</v>
      </c>
      <c r="D1748">
        <v>364</v>
      </c>
      <c r="E1748">
        <v>45782</v>
      </c>
      <c r="F1748">
        <v>45819</v>
      </c>
      <c r="G1748" t="s">
        <v>2558</v>
      </c>
      <c r="H1748" t="s">
        <v>2562</v>
      </c>
      <c r="I1748" t="s">
        <v>24</v>
      </c>
      <c r="K1748">
        <v>0</v>
      </c>
      <c r="AE1748" t="s">
        <v>234</v>
      </c>
      <c r="AF1748">
        <v>0</v>
      </c>
      <c r="AG1748">
        <v>0</v>
      </c>
      <c r="AH1748">
        <v>0</v>
      </c>
      <c r="AI1748" t="s">
        <v>11634</v>
      </c>
      <c r="AL1748" s="94">
        <v>36.4</v>
      </c>
      <c r="AM1748" t="s">
        <v>11646</v>
      </c>
    </row>
    <row r="1749" spans="1:39" x14ac:dyDescent="0.25">
      <c r="A1749" t="s">
        <v>39</v>
      </c>
      <c r="B1749">
        <v>10081</v>
      </c>
      <c r="C1749" t="s">
        <v>2665</v>
      </c>
      <c r="D1749">
        <v>182</v>
      </c>
      <c r="E1749">
        <v>45782</v>
      </c>
      <c r="F1749">
        <v>45819</v>
      </c>
      <c r="G1749" t="s">
        <v>2558</v>
      </c>
      <c r="H1749" t="s">
        <v>2564</v>
      </c>
      <c r="I1749" t="s">
        <v>24</v>
      </c>
      <c r="K1749">
        <v>0</v>
      </c>
      <c r="AE1749" t="s">
        <v>234</v>
      </c>
      <c r="AF1749">
        <v>0</v>
      </c>
      <c r="AG1749">
        <v>0</v>
      </c>
      <c r="AH1749">
        <v>0</v>
      </c>
      <c r="AI1749" t="s">
        <v>11634</v>
      </c>
      <c r="AL1749" s="94">
        <v>18.2</v>
      </c>
      <c r="AM1749" t="s">
        <v>11646</v>
      </c>
    </row>
    <row r="1750" spans="1:39" x14ac:dyDescent="0.25">
      <c r="A1750" t="s">
        <v>39</v>
      </c>
      <c r="B1750">
        <v>10082</v>
      </c>
      <c r="C1750" t="s">
        <v>2666</v>
      </c>
      <c r="D1750">
        <v>1959</v>
      </c>
      <c r="E1750">
        <v>45782</v>
      </c>
      <c r="F1750">
        <v>45819</v>
      </c>
      <c r="G1750" t="s">
        <v>2558</v>
      </c>
      <c r="H1750" t="s">
        <v>2564</v>
      </c>
      <c r="I1750" t="s">
        <v>24</v>
      </c>
      <c r="K1750">
        <v>0</v>
      </c>
      <c r="AE1750" t="s">
        <v>234</v>
      </c>
      <c r="AF1750">
        <v>0</v>
      </c>
      <c r="AG1750">
        <v>0</v>
      </c>
      <c r="AH1750">
        <v>0</v>
      </c>
      <c r="AI1750" t="s">
        <v>11634</v>
      </c>
      <c r="AL1750" s="94">
        <v>195.9</v>
      </c>
      <c r="AM1750" t="s">
        <v>11646</v>
      </c>
    </row>
    <row r="1751" spans="1:39" x14ac:dyDescent="0.25">
      <c r="A1751" t="s">
        <v>39</v>
      </c>
      <c r="B1751">
        <v>10083</v>
      </c>
      <c r="C1751" t="s">
        <v>2667</v>
      </c>
      <c r="D1751">
        <v>94</v>
      </c>
      <c r="E1751">
        <v>45782</v>
      </c>
      <c r="F1751">
        <v>45819</v>
      </c>
      <c r="G1751" t="s">
        <v>2558</v>
      </c>
      <c r="H1751" t="s">
        <v>2605</v>
      </c>
      <c r="I1751" t="s">
        <v>24</v>
      </c>
      <c r="K1751">
        <v>0</v>
      </c>
      <c r="AE1751" t="s">
        <v>234</v>
      </c>
      <c r="AF1751">
        <v>0</v>
      </c>
      <c r="AG1751">
        <v>0</v>
      </c>
      <c r="AH1751">
        <v>0</v>
      </c>
      <c r="AI1751" t="s">
        <v>11634</v>
      </c>
      <c r="AL1751" s="94">
        <v>9.4</v>
      </c>
      <c r="AM1751" t="s">
        <v>11646</v>
      </c>
    </row>
    <row r="1752" spans="1:39" x14ac:dyDescent="0.25">
      <c r="A1752" t="s">
        <v>39</v>
      </c>
      <c r="B1752">
        <v>10084</v>
      </c>
      <c r="C1752" t="s">
        <v>2668</v>
      </c>
      <c r="D1752">
        <v>1353</v>
      </c>
      <c r="E1752">
        <v>45782</v>
      </c>
      <c r="F1752">
        <v>45819</v>
      </c>
      <c r="G1752" t="s">
        <v>2558</v>
      </c>
      <c r="H1752" t="s">
        <v>2564</v>
      </c>
      <c r="I1752" t="s">
        <v>24</v>
      </c>
      <c r="K1752">
        <v>0</v>
      </c>
      <c r="AE1752" t="s">
        <v>234</v>
      </c>
      <c r="AF1752">
        <v>0</v>
      </c>
      <c r="AG1752">
        <v>0</v>
      </c>
      <c r="AH1752">
        <v>0</v>
      </c>
      <c r="AI1752" t="s">
        <v>11634</v>
      </c>
      <c r="AL1752" s="94">
        <v>135.30000000000001</v>
      </c>
      <c r="AM1752" t="s">
        <v>11646</v>
      </c>
    </row>
    <row r="1753" spans="1:39" x14ac:dyDescent="0.25">
      <c r="A1753" t="s">
        <v>39</v>
      </c>
      <c r="B1753">
        <v>10085</v>
      </c>
      <c r="C1753" t="s">
        <v>2669</v>
      </c>
      <c r="D1753">
        <v>369</v>
      </c>
      <c r="E1753">
        <v>45782</v>
      </c>
      <c r="G1753" t="s">
        <v>2558</v>
      </c>
      <c r="H1753">
        <v>45784</v>
      </c>
      <c r="I1753" t="s">
        <v>28</v>
      </c>
      <c r="K1753">
        <v>0</v>
      </c>
      <c r="L1753" t="s">
        <v>487</v>
      </c>
      <c r="M1753">
        <v>0</v>
      </c>
      <c r="N1753" t="s">
        <v>25</v>
      </c>
      <c r="O1753" t="s">
        <v>487</v>
      </c>
      <c r="P1753" t="s">
        <v>25</v>
      </c>
      <c r="Q1753">
        <v>0</v>
      </c>
      <c r="R1753">
        <v>0</v>
      </c>
      <c r="S1753">
        <v>0</v>
      </c>
      <c r="T1753">
        <v>0</v>
      </c>
      <c r="U1753">
        <v>0</v>
      </c>
      <c r="V1753">
        <v>0</v>
      </c>
      <c r="W1753">
        <v>0</v>
      </c>
      <c r="X1753" t="s">
        <v>2670</v>
      </c>
      <c r="Y1753" t="s">
        <v>25</v>
      </c>
      <c r="Z1753" t="s">
        <v>25</v>
      </c>
      <c r="AE1753" t="s">
        <v>234</v>
      </c>
      <c r="AF1753">
        <v>0</v>
      </c>
      <c r="AG1753">
        <v>0</v>
      </c>
      <c r="AH1753">
        <v>16</v>
      </c>
      <c r="AI1753" t="s">
        <v>11631</v>
      </c>
      <c r="AJ1753">
        <v>0</v>
      </c>
      <c r="AK1753">
        <v>0</v>
      </c>
      <c r="AL1753" s="94">
        <v>36.9</v>
      </c>
      <c r="AM1753" t="s">
        <v>11646</v>
      </c>
    </row>
    <row r="1754" spans="1:39" x14ac:dyDescent="0.25">
      <c r="A1754" t="s">
        <v>39</v>
      </c>
      <c r="B1754">
        <v>10086</v>
      </c>
      <c r="C1754" t="s">
        <v>2671</v>
      </c>
      <c r="D1754">
        <v>313</v>
      </c>
      <c r="E1754">
        <v>45782</v>
      </c>
      <c r="F1754">
        <v>45819</v>
      </c>
      <c r="G1754" t="s">
        <v>2558</v>
      </c>
      <c r="H1754" t="s">
        <v>2564</v>
      </c>
      <c r="I1754" t="s">
        <v>24</v>
      </c>
      <c r="K1754">
        <v>0</v>
      </c>
      <c r="AE1754" t="s">
        <v>234</v>
      </c>
      <c r="AF1754">
        <v>0</v>
      </c>
      <c r="AG1754">
        <v>0</v>
      </c>
      <c r="AH1754">
        <v>0</v>
      </c>
      <c r="AI1754" t="s">
        <v>11634</v>
      </c>
      <c r="AL1754" s="94">
        <v>31.3</v>
      </c>
      <c r="AM1754" t="s">
        <v>11646</v>
      </c>
    </row>
    <row r="1755" spans="1:39" x14ac:dyDescent="0.25">
      <c r="A1755" t="s">
        <v>39</v>
      </c>
      <c r="B1755">
        <v>10087</v>
      </c>
      <c r="C1755" t="s">
        <v>2672</v>
      </c>
      <c r="D1755">
        <v>1752</v>
      </c>
      <c r="E1755">
        <v>45782</v>
      </c>
      <c r="F1755">
        <v>45819</v>
      </c>
      <c r="G1755" t="s">
        <v>2558</v>
      </c>
      <c r="H1755" t="s">
        <v>2564</v>
      </c>
      <c r="I1755" t="s">
        <v>24</v>
      </c>
      <c r="K1755">
        <v>0</v>
      </c>
      <c r="AE1755" t="s">
        <v>234</v>
      </c>
      <c r="AF1755">
        <v>0</v>
      </c>
      <c r="AG1755">
        <v>0</v>
      </c>
      <c r="AH1755">
        <v>0</v>
      </c>
      <c r="AI1755" t="s">
        <v>11634</v>
      </c>
      <c r="AL1755" s="94">
        <v>175.2</v>
      </c>
      <c r="AM1755" t="s">
        <v>11646</v>
      </c>
    </row>
    <row r="1756" spans="1:39" x14ac:dyDescent="0.25">
      <c r="A1756" t="s">
        <v>39</v>
      </c>
      <c r="B1756">
        <v>10088</v>
      </c>
      <c r="C1756" t="s">
        <v>2673</v>
      </c>
      <c r="D1756">
        <v>189</v>
      </c>
      <c r="E1756">
        <v>45782</v>
      </c>
      <c r="F1756">
        <v>45870</v>
      </c>
      <c r="G1756" t="s">
        <v>2558</v>
      </c>
      <c r="H1756">
        <v>45888</v>
      </c>
      <c r="I1756" t="s">
        <v>28</v>
      </c>
      <c r="J1756" t="s">
        <v>2674</v>
      </c>
      <c r="K1756">
        <v>0</v>
      </c>
      <c r="L1756" t="s">
        <v>487</v>
      </c>
      <c r="M1756">
        <v>15</v>
      </c>
      <c r="N1756" t="s">
        <v>25</v>
      </c>
      <c r="O1756" t="s">
        <v>487</v>
      </c>
      <c r="P1756" t="s">
        <v>25</v>
      </c>
      <c r="Q1756">
        <v>0</v>
      </c>
      <c r="R1756">
        <v>0</v>
      </c>
      <c r="S1756">
        <v>0</v>
      </c>
      <c r="T1756">
        <v>4</v>
      </c>
      <c r="U1756">
        <v>0</v>
      </c>
      <c r="V1756">
        <v>0</v>
      </c>
      <c r="W1756">
        <v>0</v>
      </c>
      <c r="X1756" t="s">
        <v>2675</v>
      </c>
      <c r="Y1756" t="s">
        <v>26</v>
      </c>
      <c r="Z1756" t="s">
        <v>26</v>
      </c>
      <c r="AE1756" t="s">
        <v>234</v>
      </c>
      <c r="AF1756">
        <v>0.15</v>
      </c>
      <c r="AG1756">
        <v>0</v>
      </c>
      <c r="AH1756">
        <v>16</v>
      </c>
      <c r="AI1756" t="s">
        <v>11631</v>
      </c>
      <c r="AJ1756">
        <v>0</v>
      </c>
      <c r="AK1756">
        <v>0</v>
      </c>
      <c r="AL1756" s="94">
        <v>18.899999999999999</v>
      </c>
      <c r="AM1756" t="s">
        <v>11646</v>
      </c>
    </row>
    <row r="1757" spans="1:39" x14ac:dyDescent="0.25">
      <c r="A1757" t="s">
        <v>39</v>
      </c>
      <c r="B1757">
        <v>10089</v>
      </c>
      <c r="C1757" t="s">
        <v>2676</v>
      </c>
      <c r="D1757">
        <v>1487</v>
      </c>
      <c r="E1757">
        <v>45782</v>
      </c>
      <c r="F1757">
        <v>45819</v>
      </c>
      <c r="G1757" t="s">
        <v>2558</v>
      </c>
      <c r="H1757" t="s">
        <v>2564</v>
      </c>
      <c r="I1757" t="s">
        <v>24</v>
      </c>
      <c r="K1757">
        <v>0</v>
      </c>
      <c r="AE1757" t="s">
        <v>234</v>
      </c>
      <c r="AF1757">
        <v>0</v>
      </c>
      <c r="AG1757">
        <v>0</v>
      </c>
      <c r="AH1757">
        <v>0</v>
      </c>
      <c r="AI1757" t="s">
        <v>11634</v>
      </c>
      <c r="AL1757" s="94">
        <v>148.69999999999999</v>
      </c>
      <c r="AM1757" t="s">
        <v>11646</v>
      </c>
    </row>
    <row r="1758" spans="1:39" x14ac:dyDescent="0.25">
      <c r="A1758" t="s">
        <v>39</v>
      </c>
      <c r="B1758">
        <v>10090</v>
      </c>
      <c r="C1758" t="s">
        <v>2677</v>
      </c>
      <c r="D1758">
        <v>487</v>
      </c>
      <c r="E1758">
        <v>45782</v>
      </c>
      <c r="G1758" t="s">
        <v>2558</v>
      </c>
      <c r="H1758">
        <v>45797</v>
      </c>
      <c r="I1758" t="s">
        <v>28</v>
      </c>
      <c r="K1758">
        <v>0</v>
      </c>
      <c r="L1758" t="s">
        <v>25</v>
      </c>
      <c r="M1758">
        <v>0</v>
      </c>
      <c r="N1758" t="s">
        <v>25</v>
      </c>
      <c r="O1758" t="s">
        <v>25</v>
      </c>
      <c r="P1758" t="s">
        <v>25</v>
      </c>
      <c r="Q1758">
        <v>0</v>
      </c>
      <c r="R1758">
        <v>0</v>
      </c>
      <c r="S1758">
        <v>0</v>
      </c>
      <c r="T1758">
        <v>1</v>
      </c>
      <c r="U1758">
        <v>0</v>
      </c>
      <c r="V1758">
        <v>0</v>
      </c>
      <c r="W1758">
        <v>0</v>
      </c>
      <c r="X1758" t="s">
        <v>2599</v>
      </c>
      <c r="Y1758" t="s">
        <v>26</v>
      </c>
      <c r="Z1758" t="s">
        <v>25</v>
      </c>
      <c r="AE1758" t="s">
        <v>234</v>
      </c>
      <c r="AF1758">
        <v>0</v>
      </c>
      <c r="AG1758">
        <v>0</v>
      </c>
      <c r="AH1758">
        <v>16</v>
      </c>
      <c r="AI1758" t="s">
        <v>11631</v>
      </c>
      <c r="AJ1758">
        <v>0</v>
      </c>
      <c r="AK1758">
        <v>0</v>
      </c>
      <c r="AL1758" s="94">
        <v>48.7</v>
      </c>
      <c r="AM1758" t="s">
        <v>11646</v>
      </c>
    </row>
    <row r="1759" spans="1:39" x14ac:dyDescent="0.25">
      <c r="A1759" t="s">
        <v>39</v>
      </c>
      <c r="B1759">
        <v>10091</v>
      </c>
      <c r="C1759" t="s">
        <v>2678</v>
      </c>
      <c r="D1759">
        <v>363</v>
      </c>
      <c r="E1759">
        <v>45782</v>
      </c>
      <c r="F1759">
        <v>45921</v>
      </c>
      <c r="G1759" t="s">
        <v>2558</v>
      </c>
      <c r="H1759" t="s">
        <v>2679</v>
      </c>
      <c r="I1759" t="s">
        <v>24</v>
      </c>
      <c r="K1759">
        <v>0</v>
      </c>
      <c r="AE1759" t="s">
        <v>234</v>
      </c>
      <c r="AF1759">
        <v>0</v>
      </c>
      <c r="AG1759">
        <v>0</v>
      </c>
      <c r="AH1759">
        <v>0</v>
      </c>
      <c r="AI1759" t="s">
        <v>11634</v>
      </c>
      <c r="AL1759" s="94">
        <v>36.299999999999997</v>
      </c>
      <c r="AM1759" t="s">
        <v>11646</v>
      </c>
    </row>
    <row r="1760" spans="1:39" x14ac:dyDescent="0.25">
      <c r="A1760" t="s">
        <v>39</v>
      </c>
      <c r="B1760">
        <v>10092</v>
      </c>
      <c r="C1760" t="s">
        <v>2680</v>
      </c>
      <c r="D1760">
        <v>267</v>
      </c>
      <c r="E1760">
        <v>45782</v>
      </c>
      <c r="F1760">
        <v>45819</v>
      </c>
      <c r="G1760" t="s">
        <v>2558</v>
      </c>
      <c r="H1760" t="s">
        <v>2564</v>
      </c>
      <c r="I1760" t="s">
        <v>24</v>
      </c>
      <c r="K1760">
        <v>0</v>
      </c>
      <c r="AE1760" t="s">
        <v>234</v>
      </c>
      <c r="AF1760">
        <v>0</v>
      </c>
      <c r="AG1760">
        <v>0</v>
      </c>
      <c r="AH1760">
        <v>0</v>
      </c>
      <c r="AI1760" t="s">
        <v>11634</v>
      </c>
      <c r="AL1760" s="94">
        <v>26.7</v>
      </c>
      <c r="AM1760" t="s">
        <v>11646</v>
      </c>
    </row>
    <row r="1761" spans="1:39" x14ac:dyDescent="0.25">
      <c r="A1761" t="s">
        <v>39</v>
      </c>
      <c r="B1761">
        <v>10093</v>
      </c>
      <c r="C1761" t="s">
        <v>2681</v>
      </c>
      <c r="D1761">
        <v>411</v>
      </c>
      <c r="E1761">
        <v>45782</v>
      </c>
      <c r="F1761">
        <v>45819</v>
      </c>
      <c r="G1761" t="s">
        <v>2558</v>
      </c>
      <c r="H1761" t="s">
        <v>2564</v>
      </c>
      <c r="I1761" t="s">
        <v>24</v>
      </c>
      <c r="K1761">
        <v>0</v>
      </c>
      <c r="AE1761" t="s">
        <v>234</v>
      </c>
      <c r="AF1761">
        <v>0</v>
      </c>
      <c r="AG1761">
        <v>0</v>
      </c>
      <c r="AH1761">
        <v>0</v>
      </c>
      <c r="AI1761" t="s">
        <v>11634</v>
      </c>
      <c r="AL1761" s="94">
        <v>41.1</v>
      </c>
      <c r="AM1761" t="s">
        <v>11646</v>
      </c>
    </row>
    <row r="1762" spans="1:39" x14ac:dyDescent="0.25">
      <c r="A1762" t="s">
        <v>39</v>
      </c>
      <c r="B1762">
        <v>10094</v>
      </c>
      <c r="C1762" t="s">
        <v>2682</v>
      </c>
      <c r="D1762">
        <v>224</v>
      </c>
      <c r="E1762">
        <v>45782</v>
      </c>
      <c r="F1762">
        <v>45819</v>
      </c>
      <c r="G1762" t="s">
        <v>2558</v>
      </c>
      <c r="H1762" t="s">
        <v>2564</v>
      </c>
      <c r="I1762" t="s">
        <v>24</v>
      </c>
      <c r="K1762">
        <v>0</v>
      </c>
      <c r="AE1762" t="s">
        <v>234</v>
      </c>
      <c r="AF1762">
        <v>0</v>
      </c>
      <c r="AG1762">
        <v>0</v>
      </c>
      <c r="AH1762">
        <v>0</v>
      </c>
      <c r="AI1762" t="s">
        <v>11634</v>
      </c>
      <c r="AL1762" s="94">
        <v>22.4</v>
      </c>
      <c r="AM1762" t="s">
        <v>11646</v>
      </c>
    </row>
    <row r="1763" spans="1:39" x14ac:dyDescent="0.25">
      <c r="A1763" t="s">
        <v>39</v>
      </c>
      <c r="B1763">
        <v>10095</v>
      </c>
      <c r="C1763" t="s">
        <v>2683</v>
      </c>
      <c r="D1763">
        <v>325</v>
      </c>
      <c r="E1763">
        <v>45783</v>
      </c>
      <c r="G1763" t="s">
        <v>2558</v>
      </c>
      <c r="H1763">
        <v>45800</v>
      </c>
      <c r="I1763" t="s">
        <v>28</v>
      </c>
      <c r="K1763">
        <v>0</v>
      </c>
      <c r="L1763" t="s">
        <v>25</v>
      </c>
      <c r="M1763">
        <v>0</v>
      </c>
      <c r="N1763" t="s">
        <v>25</v>
      </c>
      <c r="O1763" t="s">
        <v>25</v>
      </c>
      <c r="P1763" t="s">
        <v>25</v>
      </c>
      <c r="Q1763">
        <v>0</v>
      </c>
      <c r="R1763">
        <v>0</v>
      </c>
      <c r="S1763">
        <v>0</v>
      </c>
      <c r="T1763">
        <v>0</v>
      </c>
      <c r="U1763">
        <v>0</v>
      </c>
      <c r="V1763">
        <v>0</v>
      </c>
      <c r="W1763">
        <v>0</v>
      </c>
      <c r="X1763" t="s">
        <v>25</v>
      </c>
      <c r="Y1763" t="s">
        <v>25</v>
      </c>
      <c r="Z1763" t="s">
        <v>25</v>
      </c>
      <c r="AE1763" t="s">
        <v>234</v>
      </c>
      <c r="AF1763">
        <v>0</v>
      </c>
      <c r="AG1763">
        <v>0</v>
      </c>
      <c r="AH1763">
        <v>16</v>
      </c>
      <c r="AI1763" t="s">
        <v>11631</v>
      </c>
      <c r="AJ1763">
        <v>0</v>
      </c>
      <c r="AK1763">
        <v>0</v>
      </c>
      <c r="AL1763" s="94">
        <v>32.5</v>
      </c>
      <c r="AM1763" t="s">
        <v>11646</v>
      </c>
    </row>
    <row r="1764" spans="1:39" x14ac:dyDescent="0.25">
      <c r="A1764" t="s">
        <v>39</v>
      </c>
      <c r="B1764">
        <v>10096</v>
      </c>
      <c r="C1764" t="s">
        <v>2684</v>
      </c>
      <c r="D1764">
        <v>3921</v>
      </c>
      <c r="E1764">
        <v>45783</v>
      </c>
      <c r="F1764">
        <v>45819</v>
      </c>
      <c r="G1764" t="s">
        <v>2558</v>
      </c>
      <c r="H1764" t="s">
        <v>2564</v>
      </c>
      <c r="I1764" t="s">
        <v>24</v>
      </c>
      <c r="K1764">
        <v>0</v>
      </c>
      <c r="AE1764" t="s">
        <v>234</v>
      </c>
      <c r="AF1764">
        <v>0</v>
      </c>
      <c r="AG1764">
        <v>0</v>
      </c>
      <c r="AH1764">
        <v>0</v>
      </c>
      <c r="AI1764" t="s">
        <v>11634</v>
      </c>
      <c r="AL1764" s="94">
        <v>392.1</v>
      </c>
      <c r="AM1764" t="s">
        <v>11646</v>
      </c>
    </row>
    <row r="1765" spans="1:39" x14ac:dyDescent="0.25">
      <c r="A1765" t="s">
        <v>39</v>
      </c>
      <c r="B1765">
        <v>10097</v>
      </c>
      <c r="C1765" t="s">
        <v>2685</v>
      </c>
      <c r="D1765">
        <v>100</v>
      </c>
      <c r="E1765">
        <v>45783</v>
      </c>
      <c r="F1765">
        <v>45921</v>
      </c>
      <c r="G1765" t="s">
        <v>2558</v>
      </c>
      <c r="H1765" t="s">
        <v>2573</v>
      </c>
      <c r="I1765" t="s">
        <v>24</v>
      </c>
      <c r="K1765">
        <v>0</v>
      </c>
      <c r="AE1765" t="s">
        <v>234</v>
      </c>
      <c r="AF1765">
        <v>0</v>
      </c>
      <c r="AG1765">
        <v>0</v>
      </c>
      <c r="AH1765">
        <v>0</v>
      </c>
      <c r="AI1765" t="s">
        <v>11634</v>
      </c>
      <c r="AL1765" s="94">
        <v>10</v>
      </c>
      <c r="AM1765" t="s">
        <v>11646</v>
      </c>
    </row>
    <row r="1766" spans="1:39" x14ac:dyDescent="0.25">
      <c r="A1766" t="s">
        <v>39</v>
      </c>
      <c r="B1766">
        <v>10098</v>
      </c>
      <c r="C1766" t="s">
        <v>2686</v>
      </c>
      <c r="D1766">
        <v>388</v>
      </c>
      <c r="E1766">
        <v>45783</v>
      </c>
      <c r="F1766">
        <v>45819</v>
      </c>
      <c r="G1766" t="s">
        <v>2558</v>
      </c>
      <c r="H1766" t="s">
        <v>2564</v>
      </c>
      <c r="I1766" t="s">
        <v>24</v>
      </c>
      <c r="K1766">
        <v>0</v>
      </c>
      <c r="AE1766" t="s">
        <v>234</v>
      </c>
      <c r="AF1766">
        <v>0</v>
      </c>
      <c r="AG1766">
        <v>0</v>
      </c>
      <c r="AH1766">
        <v>0</v>
      </c>
      <c r="AI1766" t="s">
        <v>11634</v>
      </c>
      <c r="AL1766" s="94">
        <v>38.799999999999997</v>
      </c>
      <c r="AM1766" t="s">
        <v>11646</v>
      </c>
    </row>
    <row r="1767" spans="1:39" x14ac:dyDescent="0.25">
      <c r="A1767" t="s">
        <v>39</v>
      </c>
      <c r="B1767">
        <v>10099</v>
      </c>
      <c r="C1767" t="s">
        <v>2687</v>
      </c>
      <c r="D1767">
        <v>593</v>
      </c>
      <c r="E1767">
        <v>45783</v>
      </c>
      <c r="F1767">
        <v>45819</v>
      </c>
      <c r="G1767" t="s">
        <v>2558</v>
      </c>
      <c r="H1767" t="s">
        <v>2564</v>
      </c>
      <c r="I1767" t="s">
        <v>24</v>
      </c>
      <c r="K1767">
        <v>0</v>
      </c>
      <c r="AE1767" t="s">
        <v>234</v>
      </c>
      <c r="AF1767">
        <v>0</v>
      </c>
      <c r="AG1767">
        <v>0</v>
      </c>
      <c r="AH1767">
        <v>0</v>
      </c>
      <c r="AI1767" t="s">
        <v>11634</v>
      </c>
      <c r="AL1767" s="94">
        <v>59.3</v>
      </c>
      <c r="AM1767" t="s">
        <v>11646</v>
      </c>
    </row>
    <row r="1768" spans="1:39" x14ac:dyDescent="0.25">
      <c r="A1768" t="s">
        <v>39</v>
      </c>
      <c r="B1768">
        <v>10100</v>
      </c>
      <c r="C1768" t="s">
        <v>2688</v>
      </c>
      <c r="D1768">
        <v>858</v>
      </c>
      <c r="E1768">
        <v>45783</v>
      </c>
      <c r="F1768">
        <v>45819</v>
      </c>
      <c r="G1768" t="s">
        <v>2558</v>
      </c>
      <c r="H1768" t="s">
        <v>2564</v>
      </c>
      <c r="I1768" t="s">
        <v>24</v>
      </c>
      <c r="K1768">
        <v>0</v>
      </c>
      <c r="AE1768" t="s">
        <v>234</v>
      </c>
      <c r="AF1768">
        <v>0</v>
      </c>
      <c r="AG1768">
        <v>0</v>
      </c>
      <c r="AH1768">
        <v>0</v>
      </c>
      <c r="AI1768" t="s">
        <v>11634</v>
      </c>
      <c r="AL1768" s="94">
        <v>85.8</v>
      </c>
      <c r="AM1768" t="s">
        <v>11646</v>
      </c>
    </row>
    <row r="1769" spans="1:39" x14ac:dyDescent="0.25">
      <c r="A1769" t="s">
        <v>39</v>
      </c>
      <c r="B1769">
        <v>10101</v>
      </c>
      <c r="C1769" t="s">
        <v>2689</v>
      </c>
      <c r="D1769">
        <v>205</v>
      </c>
      <c r="E1769">
        <v>45783</v>
      </c>
      <c r="F1769">
        <v>45921</v>
      </c>
      <c r="G1769" t="s">
        <v>2558</v>
      </c>
      <c r="H1769" t="s">
        <v>2649</v>
      </c>
      <c r="I1769" t="s">
        <v>24</v>
      </c>
      <c r="K1769">
        <v>0</v>
      </c>
      <c r="AE1769" t="s">
        <v>234</v>
      </c>
      <c r="AF1769">
        <v>0</v>
      </c>
      <c r="AG1769">
        <v>0</v>
      </c>
      <c r="AH1769">
        <v>0</v>
      </c>
      <c r="AI1769" t="s">
        <v>11634</v>
      </c>
      <c r="AL1769" s="94">
        <v>20.5</v>
      </c>
      <c r="AM1769" t="s">
        <v>11646</v>
      </c>
    </row>
    <row r="1770" spans="1:39" x14ac:dyDescent="0.25">
      <c r="A1770" t="s">
        <v>39</v>
      </c>
      <c r="B1770">
        <v>10102</v>
      </c>
      <c r="C1770" t="s">
        <v>2690</v>
      </c>
      <c r="D1770">
        <v>545</v>
      </c>
      <c r="E1770">
        <v>45783</v>
      </c>
      <c r="F1770">
        <v>45819</v>
      </c>
      <c r="G1770" t="s">
        <v>2558</v>
      </c>
      <c r="H1770" t="s">
        <v>2564</v>
      </c>
      <c r="I1770" t="s">
        <v>24</v>
      </c>
      <c r="K1770">
        <v>0</v>
      </c>
      <c r="AE1770" t="s">
        <v>234</v>
      </c>
      <c r="AF1770">
        <v>0</v>
      </c>
      <c r="AG1770">
        <v>0</v>
      </c>
      <c r="AH1770">
        <v>0</v>
      </c>
      <c r="AI1770" t="s">
        <v>11634</v>
      </c>
      <c r="AL1770" s="94">
        <v>54.5</v>
      </c>
      <c r="AM1770" t="s">
        <v>11646</v>
      </c>
    </row>
    <row r="1771" spans="1:39" x14ac:dyDescent="0.25">
      <c r="A1771" t="s">
        <v>39</v>
      </c>
      <c r="B1771">
        <v>10103</v>
      </c>
      <c r="C1771" t="s">
        <v>2691</v>
      </c>
      <c r="D1771">
        <v>436</v>
      </c>
      <c r="E1771">
        <v>45783</v>
      </c>
      <c r="F1771">
        <v>45921</v>
      </c>
      <c r="G1771" t="s">
        <v>2558</v>
      </c>
      <c r="H1771" t="s">
        <v>2632</v>
      </c>
      <c r="I1771" t="s">
        <v>24</v>
      </c>
      <c r="K1771">
        <v>0</v>
      </c>
      <c r="AE1771" t="s">
        <v>234</v>
      </c>
      <c r="AF1771">
        <v>0</v>
      </c>
      <c r="AG1771">
        <v>0</v>
      </c>
      <c r="AH1771">
        <v>0</v>
      </c>
      <c r="AI1771" t="s">
        <v>11634</v>
      </c>
      <c r="AL1771" s="94">
        <v>43.6</v>
      </c>
      <c r="AM1771" t="s">
        <v>11646</v>
      </c>
    </row>
    <row r="1772" spans="1:39" x14ac:dyDescent="0.25">
      <c r="A1772" t="s">
        <v>39</v>
      </c>
      <c r="B1772">
        <v>10104</v>
      </c>
      <c r="C1772" t="s">
        <v>2692</v>
      </c>
      <c r="D1772">
        <v>6720</v>
      </c>
      <c r="E1772">
        <v>45783</v>
      </c>
      <c r="F1772">
        <v>45819</v>
      </c>
      <c r="G1772" t="s">
        <v>2558</v>
      </c>
      <c r="H1772" t="s">
        <v>2564</v>
      </c>
      <c r="I1772" t="s">
        <v>24</v>
      </c>
      <c r="K1772">
        <v>0</v>
      </c>
      <c r="AE1772" t="s">
        <v>234</v>
      </c>
      <c r="AF1772">
        <v>0</v>
      </c>
      <c r="AG1772">
        <v>0</v>
      </c>
      <c r="AH1772">
        <v>0</v>
      </c>
      <c r="AI1772" t="s">
        <v>11634</v>
      </c>
      <c r="AL1772" s="94">
        <v>672</v>
      </c>
      <c r="AM1772" t="s">
        <v>11646</v>
      </c>
    </row>
    <row r="1773" spans="1:39" x14ac:dyDescent="0.25">
      <c r="A1773" t="s">
        <v>39</v>
      </c>
      <c r="B1773">
        <v>10105</v>
      </c>
      <c r="C1773" t="s">
        <v>2693</v>
      </c>
      <c r="D1773">
        <v>2845</v>
      </c>
      <c r="E1773">
        <v>45783</v>
      </c>
      <c r="G1773" t="s">
        <v>2558</v>
      </c>
      <c r="H1773" t="s">
        <v>2694</v>
      </c>
      <c r="I1773" t="s">
        <v>28</v>
      </c>
      <c r="K1773">
        <v>230</v>
      </c>
      <c r="L1773">
        <v>2025</v>
      </c>
      <c r="M1773">
        <v>20</v>
      </c>
      <c r="N1773" t="s">
        <v>25</v>
      </c>
      <c r="O1773">
        <v>2026</v>
      </c>
      <c r="P1773" t="s">
        <v>26</v>
      </c>
      <c r="Q1773">
        <v>20</v>
      </c>
      <c r="R1773">
        <v>5000</v>
      </c>
      <c r="S1773">
        <v>0</v>
      </c>
      <c r="T1773">
        <v>15</v>
      </c>
      <c r="U1773">
        <v>0</v>
      </c>
      <c r="V1773">
        <v>0</v>
      </c>
      <c r="W1773">
        <v>0</v>
      </c>
      <c r="X1773" t="s">
        <v>2695</v>
      </c>
      <c r="Y1773" t="s">
        <v>26</v>
      </c>
      <c r="Z1773" t="s">
        <v>26</v>
      </c>
      <c r="AE1773" t="s">
        <v>234</v>
      </c>
      <c r="AF1773">
        <v>0.2</v>
      </c>
      <c r="AG1773">
        <v>46</v>
      </c>
      <c r="AH1773">
        <v>16</v>
      </c>
      <c r="AI1773" t="s">
        <v>11631</v>
      </c>
      <c r="AJ1773">
        <v>1.7574692442882249</v>
      </c>
      <c r="AK1773">
        <v>0</v>
      </c>
      <c r="AL1773" s="94">
        <v>284.5</v>
      </c>
      <c r="AM1773" t="s">
        <v>11647</v>
      </c>
    </row>
    <row r="1774" spans="1:39" x14ac:dyDescent="0.25">
      <c r="A1774" t="s">
        <v>39</v>
      </c>
      <c r="B1774">
        <v>10106</v>
      </c>
      <c r="C1774" t="s">
        <v>2696</v>
      </c>
      <c r="D1774">
        <v>139</v>
      </c>
      <c r="E1774">
        <v>45783</v>
      </c>
      <c r="F1774">
        <v>45819</v>
      </c>
      <c r="G1774" t="s">
        <v>2558</v>
      </c>
      <c r="H1774" t="s">
        <v>2697</v>
      </c>
      <c r="I1774" t="s">
        <v>24</v>
      </c>
      <c r="K1774">
        <v>0</v>
      </c>
      <c r="AE1774" t="s">
        <v>234</v>
      </c>
      <c r="AF1774">
        <v>0</v>
      </c>
      <c r="AG1774">
        <v>0</v>
      </c>
      <c r="AH1774">
        <v>0</v>
      </c>
      <c r="AI1774" t="s">
        <v>11634</v>
      </c>
      <c r="AL1774" s="94">
        <v>13.9</v>
      </c>
      <c r="AM1774" t="s">
        <v>11646</v>
      </c>
    </row>
    <row r="1775" spans="1:39" x14ac:dyDescent="0.25">
      <c r="A1775" t="s">
        <v>39</v>
      </c>
      <c r="B1775">
        <v>10107</v>
      </c>
      <c r="C1775" t="s">
        <v>2698</v>
      </c>
      <c r="D1775">
        <v>1200</v>
      </c>
      <c r="E1775">
        <v>45783</v>
      </c>
      <c r="F1775">
        <v>45812</v>
      </c>
      <c r="G1775" t="s">
        <v>2558</v>
      </c>
      <c r="H1775">
        <v>45986</v>
      </c>
      <c r="I1775" t="s">
        <v>2577</v>
      </c>
      <c r="J1775" t="s">
        <v>2699</v>
      </c>
      <c r="K1775">
        <v>0</v>
      </c>
      <c r="L1775" t="s">
        <v>487</v>
      </c>
      <c r="M1775">
        <v>0</v>
      </c>
      <c r="N1775" t="s">
        <v>25</v>
      </c>
      <c r="O1775" t="s">
        <v>487</v>
      </c>
      <c r="P1775" t="s">
        <v>25</v>
      </c>
      <c r="Q1775">
        <v>0</v>
      </c>
      <c r="R1775">
        <v>0</v>
      </c>
      <c r="S1775">
        <v>0</v>
      </c>
      <c r="T1775">
        <v>0</v>
      </c>
      <c r="U1775">
        <v>0</v>
      </c>
      <c r="V1775">
        <v>0</v>
      </c>
      <c r="W1775">
        <v>0</v>
      </c>
      <c r="X1775" t="s">
        <v>25</v>
      </c>
      <c r="Y1775" t="s">
        <v>25</v>
      </c>
      <c r="Z1775" t="s">
        <v>25</v>
      </c>
      <c r="AE1775" t="s">
        <v>234</v>
      </c>
      <c r="AF1775">
        <v>0</v>
      </c>
      <c r="AG1775">
        <v>0</v>
      </c>
      <c r="AH1775">
        <v>16</v>
      </c>
      <c r="AI1775" t="s">
        <v>11631</v>
      </c>
      <c r="AJ1775">
        <v>0</v>
      </c>
      <c r="AK1775">
        <v>0</v>
      </c>
      <c r="AL1775" s="94">
        <v>120</v>
      </c>
      <c r="AM1775" t="s">
        <v>11646</v>
      </c>
    </row>
    <row r="1776" spans="1:39" x14ac:dyDescent="0.25">
      <c r="A1776" t="s">
        <v>39</v>
      </c>
      <c r="B1776">
        <v>10108</v>
      </c>
      <c r="C1776" t="s">
        <v>2700</v>
      </c>
      <c r="D1776">
        <v>185</v>
      </c>
      <c r="E1776">
        <v>45783</v>
      </c>
      <c r="F1776">
        <v>45921</v>
      </c>
      <c r="G1776" t="s">
        <v>2558</v>
      </c>
      <c r="H1776" t="s">
        <v>2589</v>
      </c>
      <c r="I1776" t="s">
        <v>24</v>
      </c>
      <c r="K1776">
        <v>0</v>
      </c>
      <c r="AE1776" t="s">
        <v>234</v>
      </c>
      <c r="AF1776">
        <v>0</v>
      </c>
      <c r="AG1776">
        <v>0</v>
      </c>
      <c r="AH1776">
        <v>0</v>
      </c>
      <c r="AI1776" t="s">
        <v>11634</v>
      </c>
      <c r="AL1776" s="94">
        <v>18.5</v>
      </c>
      <c r="AM1776" t="s">
        <v>11646</v>
      </c>
    </row>
    <row r="1777" spans="1:39" x14ac:dyDescent="0.25">
      <c r="A1777" t="s">
        <v>39</v>
      </c>
      <c r="B1777">
        <v>10109</v>
      </c>
      <c r="C1777" t="s">
        <v>2701</v>
      </c>
      <c r="D1777">
        <v>1903</v>
      </c>
      <c r="E1777">
        <v>45783</v>
      </c>
      <c r="F1777">
        <v>45921</v>
      </c>
      <c r="G1777" t="s">
        <v>2558</v>
      </c>
      <c r="H1777" t="s">
        <v>2564</v>
      </c>
      <c r="I1777" t="s">
        <v>24</v>
      </c>
      <c r="K1777">
        <v>0</v>
      </c>
      <c r="AE1777" t="s">
        <v>234</v>
      </c>
      <c r="AF1777">
        <v>0</v>
      </c>
      <c r="AG1777">
        <v>0</v>
      </c>
      <c r="AH1777">
        <v>0</v>
      </c>
      <c r="AI1777" t="s">
        <v>11634</v>
      </c>
      <c r="AL1777" s="94">
        <v>190.3</v>
      </c>
      <c r="AM1777" t="s">
        <v>11646</v>
      </c>
    </row>
    <row r="1778" spans="1:39" x14ac:dyDescent="0.25">
      <c r="A1778" t="s">
        <v>39</v>
      </c>
      <c r="B1778">
        <v>10110</v>
      </c>
      <c r="C1778" t="s">
        <v>2702</v>
      </c>
      <c r="D1778">
        <v>2805</v>
      </c>
      <c r="E1778">
        <v>45783</v>
      </c>
      <c r="F1778">
        <v>45921</v>
      </c>
      <c r="G1778" t="s">
        <v>2558</v>
      </c>
      <c r="I1778" t="s">
        <v>24</v>
      </c>
      <c r="K1778">
        <v>0</v>
      </c>
      <c r="AE1778" t="s">
        <v>234</v>
      </c>
      <c r="AF1778">
        <v>0</v>
      </c>
      <c r="AG1778">
        <v>0</v>
      </c>
      <c r="AH1778">
        <v>0</v>
      </c>
      <c r="AI1778" t="s">
        <v>11634</v>
      </c>
      <c r="AL1778" s="94">
        <v>280.5</v>
      </c>
      <c r="AM1778" t="s">
        <v>11646</v>
      </c>
    </row>
    <row r="1779" spans="1:39" x14ac:dyDescent="0.25">
      <c r="A1779" t="s">
        <v>39</v>
      </c>
      <c r="B1779">
        <v>10111</v>
      </c>
      <c r="C1779" t="s">
        <v>2703</v>
      </c>
      <c r="D1779">
        <v>1533</v>
      </c>
      <c r="E1779">
        <v>45783</v>
      </c>
      <c r="F1779">
        <v>45921</v>
      </c>
      <c r="G1779" t="s">
        <v>2558</v>
      </c>
      <c r="H1779" t="s">
        <v>2564</v>
      </c>
      <c r="I1779" t="s">
        <v>24</v>
      </c>
      <c r="K1779">
        <v>0</v>
      </c>
      <c r="AE1779" t="s">
        <v>234</v>
      </c>
      <c r="AF1779">
        <v>0</v>
      </c>
      <c r="AG1779">
        <v>0</v>
      </c>
      <c r="AH1779">
        <v>0</v>
      </c>
      <c r="AI1779" t="s">
        <v>11634</v>
      </c>
      <c r="AL1779" s="94">
        <v>153.30000000000001</v>
      </c>
      <c r="AM1779" t="s">
        <v>11646</v>
      </c>
    </row>
    <row r="1780" spans="1:39" x14ac:dyDescent="0.25">
      <c r="A1780" t="s">
        <v>39</v>
      </c>
      <c r="B1780">
        <v>10112</v>
      </c>
      <c r="C1780" t="s">
        <v>2704</v>
      </c>
      <c r="D1780">
        <v>1708</v>
      </c>
      <c r="E1780">
        <v>45783</v>
      </c>
      <c r="F1780">
        <v>45921</v>
      </c>
      <c r="G1780" t="s">
        <v>2558</v>
      </c>
      <c r="H1780" t="s">
        <v>2564</v>
      </c>
      <c r="I1780" t="s">
        <v>24</v>
      </c>
      <c r="K1780">
        <v>0</v>
      </c>
      <c r="AE1780" t="s">
        <v>234</v>
      </c>
      <c r="AF1780">
        <v>0</v>
      </c>
      <c r="AG1780">
        <v>0</v>
      </c>
      <c r="AH1780">
        <v>0</v>
      </c>
      <c r="AI1780" t="s">
        <v>11634</v>
      </c>
      <c r="AL1780" s="94">
        <v>170.8</v>
      </c>
      <c r="AM1780" t="s">
        <v>11646</v>
      </c>
    </row>
    <row r="1781" spans="1:39" x14ac:dyDescent="0.25">
      <c r="A1781" t="s">
        <v>39</v>
      </c>
      <c r="B1781">
        <v>10113</v>
      </c>
      <c r="C1781" t="s">
        <v>2705</v>
      </c>
      <c r="D1781">
        <v>2364</v>
      </c>
      <c r="E1781">
        <v>45783</v>
      </c>
      <c r="F1781">
        <v>45921</v>
      </c>
      <c r="G1781" t="s">
        <v>2558</v>
      </c>
      <c r="H1781" t="s">
        <v>2564</v>
      </c>
      <c r="I1781" t="s">
        <v>24</v>
      </c>
      <c r="K1781">
        <v>0</v>
      </c>
      <c r="AE1781" t="s">
        <v>234</v>
      </c>
      <c r="AF1781">
        <v>0</v>
      </c>
      <c r="AG1781">
        <v>0</v>
      </c>
      <c r="AH1781">
        <v>0</v>
      </c>
      <c r="AI1781" t="s">
        <v>11634</v>
      </c>
      <c r="AL1781" s="94">
        <v>236.4</v>
      </c>
      <c r="AM1781" t="s">
        <v>11646</v>
      </c>
    </row>
    <row r="1782" spans="1:39" x14ac:dyDescent="0.25">
      <c r="A1782" t="s">
        <v>39</v>
      </c>
      <c r="B1782">
        <v>10114</v>
      </c>
      <c r="C1782" t="s">
        <v>2706</v>
      </c>
      <c r="D1782">
        <v>1267</v>
      </c>
      <c r="E1782">
        <v>45783</v>
      </c>
      <c r="F1782">
        <v>45921</v>
      </c>
      <c r="G1782" t="s">
        <v>2558</v>
      </c>
      <c r="H1782" t="s">
        <v>2589</v>
      </c>
      <c r="I1782" t="s">
        <v>24</v>
      </c>
      <c r="K1782">
        <v>0</v>
      </c>
      <c r="AE1782" t="s">
        <v>234</v>
      </c>
      <c r="AF1782">
        <v>0</v>
      </c>
      <c r="AG1782">
        <v>0</v>
      </c>
      <c r="AH1782">
        <v>0</v>
      </c>
      <c r="AI1782" t="s">
        <v>11634</v>
      </c>
      <c r="AL1782" s="94">
        <v>126.7</v>
      </c>
      <c r="AM1782" t="s">
        <v>11646</v>
      </c>
    </row>
    <row r="1783" spans="1:39" x14ac:dyDescent="0.25">
      <c r="A1783" t="s">
        <v>39</v>
      </c>
      <c r="B1783">
        <v>10115</v>
      </c>
      <c r="C1783" t="s">
        <v>2707</v>
      </c>
      <c r="D1783">
        <v>4030</v>
      </c>
      <c r="E1783">
        <v>45783</v>
      </c>
      <c r="F1783">
        <v>45921</v>
      </c>
      <c r="G1783" t="s">
        <v>2558</v>
      </c>
      <c r="H1783" t="s">
        <v>2564</v>
      </c>
      <c r="I1783" t="s">
        <v>24</v>
      </c>
      <c r="K1783">
        <v>0</v>
      </c>
      <c r="AE1783" t="s">
        <v>234</v>
      </c>
      <c r="AF1783">
        <v>0</v>
      </c>
      <c r="AG1783">
        <v>0</v>
      </c>
      <c r="AH1783">
        <v>0</v>
      </c>
      <c r="AI1783" t="s">
        <v>11634</v>
      </c>
      <c r="AL1783" s="94">
        <v>403</v>
      </c>
      <c r="AM1783" t="s">
        <v>11646</v>
      </c>
    </row>
    <row r="1784" spans="1:39" x14ac:dyDescent="0.25">
      <c r="A1784" t="s">
        <v>39</v>
      </c>
      <c r="B1784">
        <v>10116</v>
      </c>
      <c r="C1784" t="s">
        <v>2708</v>
      </c>
      <c r="D1784">
        <v>4673</v>
      </c>
      <c r="E1784">
        <v>45783</v>
      </c>
      <c r="G1784" t="s">
        <v>2558</v>
      </c>
      <c r="H1784">
        <v>45845</v>
      </c>
      <c r="I1784" t="s">
        <v>28</v>
      </c>
      <c r="K1784">
        <v>110</v>
      </c>
      <c r="L1784" t="s">
        <v>487</v>
      </c>
      <c r="M1784">
        <v>85</v>
      </c>
      <c r="N1784" t="s">
        <v>26</v>
      </c>
      <c r="O1784">
        <v>2023</v>
      </c>
      <c r="P1784" t="s">
        <v>26</v>
      </c>
      <c r="Q1784">
        <v>85</v>
      </c>
      <c r="R1784">
        <v>10000</v>
      </c>
      <c r="S1784">
        <v>0</v>
      </c>
      <c r="T1784">
        <v>0</v>
      </c>
      <c r="U1784">
        <v>50</v>
      </c>
      <c r="V1784">
        <v>0</v>
      </c>
      <c r="W1784">
        <v>15</v>
      </c>
      <c r="X1784" t="s">
        <v>2709</v>
      </c>
      <c r="Y1784" t="s">
        <v>26</v>
      </c>
      <c r="Z1784" t="s">
        <v>26</v>
      </c>
      <c r="AE1784" t="s">
        <v>234</v>
      </c>
      <c r="AF1784">
        <v>0.85</v>
      </c>
      <c r="AG1784">
        <v>94</v>
      </c>
      <c r="AH1784">
        <v>16</v>
      </c>
      <c r="AI1784" t="s">
        <v>11631</v>
      </c>
      <c r="AJ1784">
        <v>2.1399529210357371</v>
      </c>
      <c r="AK1784">
        <v>0</v>
      </c>
      <c r="AL1784" s="94">
        <v>467.3</v>
      </c>
      <c r="AM1784" t="s">
        <v>11647</v>
      </c>
    </row>
    <row r="1785" spans="1:39" x14ac:dyDescent="0.25">
      <c r="A1785" t="s">
        <v>39</v>
      </c>
      <c r="B1785">
        <v>10117</v>
      </c>
      <c r="C1785" t="s">
        <v>2710</v>
      </c>
      <c r="D1785">
        <v>236</v>
      </c>
      <c r="E1785">
        <v>45783</v>
      </c>
      <c r="F1785">
        <v>45921</v>
      </c>
      <c r="G1785" t="s">
        <v>2558</v>
      </c>
      <c r="H1785" t="s">
        <v>2589</v>
      </c>
      <c r="I1785" t="s">
        <v>24</v>
      </c>
      <c r="K1785">
        <v>0</v>
      </c>
      <c r="AE1785" t="s">
        <v>234</v>
      </c>
      <c r="AF1785">
        <v>0</v>
      </c>
      <c r="AG1785">
        <v>0</v>
      </c>
      <c r="AH1785">
        <v>0</v>
      </c>
      <c r="AI1785" t="s">
        <v>11634</v>
      </c>
      <c r="AL1785" s="94">
        <v>23.6</v>
      </c>
      <c r="AM1785" t="s">
        <v>11646</v>
      </c>
    </row>
    <row r="1786" spans="1:39" x14ac:dyDescent="0.25">
      <c r="A1786" t="s">
        <v>39</v>
      </c>
      <c r="B1786">
        <v>10118</v>
      </c>
      <c r="C1786" t="s">
        <v>2711</v>
      </c>
      <c r="D1786">
        <v>286</v>
      </c>
      <c r="E1786">
        <v>45783</v>
      </c>
      <c r="F1786">
        <v>45921</v>
      </c>
      <c r="G1786" t="s">
        <v>2558</v>
      </c>
      <c r="H1786" t="s">
        <v>2712</v>
      </c>
      <c r="I1786" t="s">
        <v>24</v>
      </c>
      <c r="K1786">
        <v>0</v>
      </c>
      <c r="AE1786" t="s">
        <v>234</v>
      </c>
      <c r="AF1786">
        <v>0</v>
      </c>
      <c r="AG1786">
        <v>0</v>
      </c>
      <c r="AH1786">
        <v>0</v>
      </c>
      <c r="AI1786" t="s">
        <v>11634</v>
      </c>
      <c r="AL1786" s="94">
        <v>28.6</v>
      </c>
      <c r="AM1786" t="s">
        <v>11646</v>
      </c>
    </row>
    <row r="1787" spans="1:39" x14ac:dyDescent="0.25">
      <c r="A1787" t="s">
        <v>39</v>
      </c>
      <c r="B1787">
        <v>10119</v>
      </c>
      <c r="C1787" t="s">
        <v>2713</v>
      </c>
      <c r="D1787">
        <v>572</v>
      </c>
      <c r="E1787">
        <v>45783</v>
      </c>
      <c r="F1787">
        <v>45921</v>
      </c>
      <c r="G1787" t="s">
        <v>2558</v>
      </c>
      <c r="H1787" t="s">
        <v>2573</v>
      </c>
      <c r="I1787" t="s">
        <v>24</v>
      </c>
      <c r="K1787">
        <v>0</v>
      </c>
      <c r="AE1787" t="s">
        <v>234</v>
      </c>
      <c r="AF1787">
        <v>0</v>
      </c>
      <c r="AG1787">
        <v>0</v>
      </c>
      <c r="AH1787">
        <v>0</v>
      </c>
      <c r="AI1787" t="s">
        <v>11634</v>
      </c>
      <c r="AL1787" s="94">
        <v>57.2</v>
      </c>
      <c r="AM1787" t="s">
        <v>11646</v>
      </c>
    </row>
    <row r="1788" spans="1:39" x14ac:dyDescent="0.25">
      <c r="A1788" t="s">
        <v>39</v>
      </c>
      <c r="B1788">
        <v>10120</v>
      </c>
      <c r="C1788" t="s">
        <v>2714</v>
      </c>
      <c r="D1788">
        <v>152</v>
      </c>
      <c r="E1788">
        <v>45783</v>
      </c>
      <c r="F1788">
        <v>45921</v>
      </c>
      <c r="G1788" t="s">
        <v>2558</v>
      </c>
      <c r="H1788" t="s">
        <v>2715</v>
      </c>
      <c r="I1788" t="s">
        <v>24</v>
      </c>
      <c r="K1788">
        <v>0</v>
      </c>
      <c r="AE1788" t="s">
        <v>234</v>
      </c>
      <c r="AF1788">
        <v>0</v>
      </c>
      <c r="AG1788">
        <v>0</v>
      </c>
      <c r="AH1788">
        <v>0</v>
      </c>
      <c r="AI1788" t="s">
        <v>11634</v>
      </c>
      <c r="AL1788" s="94">
        <v>15.2</v>
      </c>
      <c r="AM1788" t="s">
        <v>11646</v>
      </c>
    </row>
    <row r="1789" spans="1:39" x14ac:dyDescent="0.25">
      <c r="A1789" t="s">
        <v>39</v>
      </c>
      <c r="B1789">
        <v>10121</v>
      </c>
      <c r="C1789" t="s">
        <v>2716</v>
      </c>
      <c r="D1789">
        <v>9370</v>
      </c>
      <c r="E1789">
        <v>45783</v>
      </c>
      <c r="F1789">
        <v>45817</v>
      </c>
      <c r="G1789" t="s">
        <v>2558</v>
      </c>
      <c r="H1789" t="s">
        <v>2717</v>
      </c>
      <c r="I1789" t="s">
        <v>24</v>
      </c>
      <c r="J1789" t="s">
        <v>2718</v>
      </c>
      <c r="K1789">
        <v>0</v>
      </c>
      <c r="AE1789" t="s">
        <v>234</v>
      </c>
      <c r="AF1789">
        <v>0</v>
      </c>
      <c r="AG1789">
        <v>0</v>
      </c>
      <c r="AH1789">
        <v>0</v>
      </c>
      <c r="AI1789" t="s">
        <v>11634</v>
      </c>
      <c r="AL1789" s="94">
        <v>937</v>
      </c>
      <c r="AM1789" t="s">
        <v>11646</v>
      </c>
    </row>
    <row r="1790" spans="1:39" x14ac:dyDescent="0.25">
      <c r="A1790" t="s">
        <v>39</v>
      </c>
      <c r="B1790">
        <v>10122</v>
      </c>
      <c r="C1790" t="s">
        <v>2719</v>
      </c>
      <c r="D1790">
        <v>223</v>
      </c>
      <c r="E1790">
        <v>45783</v>
      </c>
      <c r="F1790">
        <v>45812</v>
      </c>
      <c r="G1790" t="s">
        <v>2558</v>
      </c>
      <c r="H1790" t="s">
        <v>2720</v>
      </c>
      <c r="I1790" t="s">
        <v>24</v>
      </c>
      <c r="J1790" t="s">
        <v>2721</v>
      </c>
      <c r="K1790">
        <v>0</v>
      </c>
      <c r="AE1790" t="s">
        <v>234</v>
      </c>
      <c r="AF1790">
        <v>0</v>
      </c>
      <c r="AG1790">
        <v>0</v>
      </c>
      <c r="AH1790">
        <v>0</v>
      </c>
      <c r="AI1790" t="s">
        <v>11634</v>
      </c>
      <c r="AL1790" s="94">
        <v>22.3</v>
      </c>
      <c r="AM1790" t="s">
        <v>11646</v>
      </c>
    </row>
    <row r="1791" spans="1:39" x14ac:dyDescent="0.25">
      <c r="A1791" t="s">
        <v>39</v>
      </c>
      <c r="B1791">
        <v>10123</v>
      </c>
      <c r="C1791" t="s">
        <v>2722</v>
      </c>
      <c r="D1791">
        <v>632</v>
      </c>
      <c r="E1791">
        <v>45783</v>
      </c>
      <c r="F1791">
        <v>45921</v>
      </c>
      <c r="G1791" t="s">
        <v>2558</v>
      </c>
      <c r="H1791" t="s">
        <v>2589</v>
      </c>
      <c r="I1791" t="s">
        <v>24</v>
      </c>
      <c r="K1791">
        <v>0</v>
      </c>
      <c r="AE1791" t="s">
        <v>234</v>
      </c>
      <c r="AF1791">
        <v>0</v>
      </c>
      <c r="AG1791">
        <v>0</v>
      </c>
      <c r="AH1791">
        <v>0</v>
      </c>
      <c r="AI1791" t="s">
        <v>11634</v>
      </c>
      <c r="AL1791" s="94">
        <v>63.2</v>
      </c>
      <c r="AM1791" t="s">
        <v>11646</v>
      </c>
    </row>
    <row r="1792" spans="1:39" x14ac:dyDescent="0.25">
      <c r="A1792" t="s">
        <v>39</v>
      </c>
      <c r="B1792">
        <v>10124</v>
      </c>
      <c r="C1792" t="s">
        <v>2723</v>
      </c>
      <c r="D1792">
        <v>850</v>
      </c>
      <c r="E1792">
        <v>45783</v>
      </c>
      <c r="F1792">
        <v>45921</v>
      </c>
      <c r="G1792" t="s">
        <v>2558</v>
      </c>
      <c r="H1792" t="s">
        <v>2564</v>
      </c>
      <c r="I1792" t="s">
        <v>24</v>
      </c>
      <c r="K1792">
        <v>0</v>
      </c>
      <c r="AE1792" t="s">
        <v>234</v>
      </c>
      <c r="AF1792">
        <v>0</v>
      </c>
      <c r="AG1792">
        <v>0</v>
      </c>
      <c r="AH1792">
        <v>0</v>
      </c>
      <c r="AI1792" t="s">
        <v>11634</v>
      </c>
      <c r="AL1792" s="94">
        <v>85</v>
      </c>
      <c r="AM1792" t="s">
        <v>11646</v>
      </c>
    </row>
    <row r="1793" spans="1:39" x14ac:dyDescent="0.25">
      <c r="A1793" t="s">
        <v>39</v>
      </c>
      <c r="B1793">
        <v>10125</v>
      </c>
      <c r="C1793" t="s">
        <v>2724</v>
      </c>
      <c r="D1793">
        <v>884</v>
      </c>
      <c r="E1793">
        <v>45783</v>
      </c>
      <c r="F1793">
        <v>45921</v>
      </c>
      <c r="G1793" t="s">
        <v>2558</v>
      </c>
      <c r="H1793" t="s">
        <v>2564</v>
      </c>
      <c r="I1793" t="s">
        <v>24</v>
      </c>
      <c r="K1793">
        <v>0</v>
      </c>
      <c r="AE1793" t="s">
        <v>234</v>
      </c>
      <c r="AF1793">
        <v>0</v>
      </c>
      <c r="AG1793">
        <v>0</v>
      </c>
      <c r="AH1793">
        <v>0</v>
      </c>
      <c r="AI1793" t="s">
        <v>11634</v>
      </c>
      <c r="AL1793" s="94">
        <v>88.4</v>
      </c>
      <c r="AM1793" t="s">
        <v>11646</v>
      </c>
    </row>
    <row r="1794" spans="1:39" x14ac:dyDescent="0.25">
      <c r="A1794" t="s">
        <v>39</v>
      </c>
      <c r="B1794">
        <v>10126</v>
      </c>
      <c r="C1794" t="s">
        <v>2725</v>
      </c>
      <c r="D1794">
        <v>1608</v>
      </c>
      <c r="E1794">
        <v>45783</v>
      </c>
      <c r="F1794">
        <v>45921</v>
      </c>
      <c r="G1794" t="s">
        <v>2558</v>
      </c>
      <c r="H1794" t="s">
        <v>2564</v>
      </c>
      <c r="I1794" t="s">
        <v>24</v>
      </c>
      <c r="K1794">
        <v>0</v>
      </c>
      <c r="AE1794" t="s">
        <v>234</v>
      </c>
      <c r="AF1794">
        <v>0</v>
      </c>
      <c r="AG1794">
        <v>0</v>
      </c>
      <c r="AH1794">
        <v>0</v>
      </c>
      <c r="AI1794" t="s">
        <v>11634</v>
      </c>
      <c r="AL1794" s="94">
        <v>160.80000000000001</v>
      </c>
      <c r="AM1794" t="s">
        <v>11646</v>
      </c>
    </row>
    <row r="1795" spans="1:39" x14ac:dyDescent="0.25">
      <c r="A1795" t="s">
        <v>39</v>
      </c>
      <c r="B1795">
        <v>10127</v>
      </c>
      <c r="C1795" t="s">
        <v>2726</v>
      </c>
      <c r="D1795">
        <v>5586</v>
      </c>
      <c r="E1795">
        <v>45783</v>
      </c>
      <c r="F1795">
        <v>45921</v>
      </c>
      <c r="G1795" t="s">
        <v>2558</v>
      </c>
      <c r="H1795" t="s">
        <v>2564</v>
      </c>
      <c r="I1795" t="s">
        <v>24</v>
      </c>
      <c r="K1795">
        <v>0</v>
      </c>
      <c r="AE1795" t="s">
        <v>234</v>
      </c>
      <c r="AF1795">
        <v>0</v>
      </c>
      <c r="AG1795">
        <v>0</v>
      </c>
      <c r="AH1795">
        <v>0</v>
      </c>
      <c r="AI1795" t="s">
        <v>11634</v>
      </c>
      <c r="AL1795" s="94">
        <v>558.6</v>
      </c>
      <c r="AM1795" t="s">
        <v>11646</v>
      </c>
    </row>
    <row r="1796" spans="1:39" x14ac:dyDescent="0.25">
      <c r="A1796" t="s">
        <v>39</v>
      </c>
      <c r="B1796">
        <v>10128</v>
      </c>
      <c r="C1796" t="s">
        <v>2727</v>
      </c>
      <c r="D1796">
        <v>6578</v>
      </c>
      <c r="E1796">
        <v>45783</v>
      </c>
      <c r="F1796">
        <v>45921</v>
      </c>
      <c r="G1796" t="s">
        <v>2558</v>
      </c>
      <c r="H1796" t="s">
        <v>2564</v>
      </c>
      <c r="I1796" t="s">
        <v>24</v>
      </c>
      <c r="K1796">
        <v>0</v>
      </c>
      <c r="AE1796" t="s">
        <v>234</v>
      </c>
      <c r="AF1796">
        <v>0</v>
      </c>
      <c r="AG1796">
        <v>0</v>
      </c>
      <c r="AH1796">
        <v>0</v>
      </c>
      <c r="AI1796" t="s">
        <v>11634</v>
      </c>
      <c r="AL1796" s="94">
        <v>657.8</v>
      </c>
      <c r="AM1796" t="s">
        <v>11646</v>
      </c>
    </row>
    <row r="1797" spans="1:39" x14ac:dyDescent="0.25">
      <c r="A1797" t="s">
        <v>39</v>
      </c>
      <c r="B1797">
        <v>10129</v>
      </c>
      <c r="C1797" t="s">
        <v>2728</v>
      </c>
      <c r="D1797">
        <v>369</v>
      </c>
      <c r="E1797">
        <v>45783</v>
      </c>
      <c r="F1797">
        <v>45921</v>
      </c>
      <c r="G1797" t="s">
        <v>2558</v>
      </c>
      <c r="H1797" t="s">
        <v>2589</v>
      </c>
      <c r="I1797" t="s">
        <v>24</v>
      </c>
      <c r="K1797">
        <v>0</v>
      </c>
      <c r="AE1797" t="s">
        <v>234</v>
      </c>
      <c r="AF1797">
        <v>0</v>
      </c>
      <c r="AG1797">
        <v>0</v>
      </c>
      <c r="AH1797">
        <v>0</v>
      </c>
      <c r="AI1797" t="s">
        <v>11634</v>
      </c>
      <c r="AL1797" s="94">
        <v>36.9</v>
      </c>
      <c r="AM1797" t="s">
        <v>11646</v>
      </c>
    </row>
    <row r="1798" spans="1:39" x14ac:dyDescent="0.25">
      <c r="A1798" t="s">
        <v>39</v>
      </c>
      <c r="B1798">
        <v>10130</v>
      </c>
      <c r="C1798" t="s">
        <v>2729</v>
      </c>
      <c r="D1798">
        <v>2044</v>
      </c>
      <c r="E1798">
        <v>45783</v>
      </c>
      <c r="F1798">
        <v>45921</v>
      </c>
      <c r="G1798" t="s">
        <v>2558</v>
      </c>
      <c r="H1798" t="s">
        <v>2715</v>
      </c>
      <c r="I1798" t="s">
        <v>24</v>
      </c>
      <c r="K1798">
        <v>0</v>
      </c>
      <c r="AE1798" t="s">
        <v>234</v>
      </c>
      <c r="AF1798">
        <v>0</v>
      </c>
      <c r="AG1798">
        <v>0</v>
      </c>
      <c r="AH1798">
        <v>0</v>
      </c>
      <c r="AI1798" t="s">
        <v>11634</v>
      </c>
      <c r="AL1798" s="94">
        <v>204.4</v>
      </c>
      <c r="AM1798" t="s">
        <v>11646</v>
      </c>
    </row>
    <row r="1799" spans="1:39" x14ac:dyDescent="0.25">
      <c r="A1799" t="s">
        <v>39</v>
      </c>
      <c r="B1799">
        <v>10131</v>
      </c>
      <c r="C1799" t="s">
        <v>2730</v>
      </c>
      <c r="D1799">
        <v>17028</v>
      </c>
      <c r="E1799">
        <v>45783</v>
      </c>
      <c r="F1799">
        <v>45921</v>
      </c>
      <c r="G1799" t="s">
        <v>2558</v>
      </c>
      <c r="H1799" t="s">
        <v>2564</v>
      </c>
      <c r="I1799" t="s">
        <v>24</v>
      </c>
      <c r="K1799">
        <v>0</v>
      </c>
      <c r="AE1799" t="s">
        <v>234</v>
      </c>
      <c r="AF1799">
        <v>0</v>
      </c>
      <c r="AG1799">
        <v>0</v>
      </c>
      <c r="AH1799">
        <v>0</v>
      </c>
      <c r="AI1799" t="s">
        <v>11634</v>
      </c>
      <c r="AL1799" s="94">
        <v>1702.8</v>
      </c>
      <c r="AM1799" t="s">
        <v>11646</v>
      </c>
    </row>
    <row r="1800" spans="1:39" x14ac:dyDescent="0.25">
      <c r="A1800" t="s">
        <v>39</v>
      </c>
      <c r="B1800">
        <v>10132</v>
      </c>
      <c r="C1800" t="s">
        <v>2731</v>
      </c>
      <c r="D1800">
        <v>378</v>
      </c>
      <c r="E1800">
        <v>45783</v>
      </c>
      <c r="G1800" t="s">
        <v>2558</v>
      </c>
      <c r="H1800">
        <v>45785</v>
      </c>
      <c r="I1800" t="s">
        <v>28</v>
      </c>
      <c r="K1800">
        <v>0</v>
      </c>
      <c r="L1800" t="s">
        <v>25</v>
      </c>
      <c r="M1800">
        <v>0</v>
      </c>
      <c r="N1800" t="s">
        <v>26</v>
      </c>
      <c r="O1800">
        <v>45611</v>
      </c>
      <c r="P1800" t="s">
        <v>25</v>
      </c>
      <c r="Q1800">
        <v>0</v>
      </c>
      <c r="R1800">
        <v>0</v>
      </c>
      <c r="S1800">
        <v>0</v>
      </c>
      <c r="T1800">
        <v>0</v>
      </c>
      <c r="U1800">
        <v>0</v>
      </c>
      <c r="V1800">
        <v>0</v>
      </c>
      <c r="W1800">
        <v>0</v>
      </c>
      <c r="X1800" t="s">
        <v>2732</v>
      </c>
      <c r="Y1800" t="s">
        <v>25</v>
      </c>
      <c r="Z1800" t="s">
        <v>25</v>
      </c>
      <c r="AE1800" t="s">
        <v>234</v>
      </c>
      <c r="AF1800">
        <v>0</v>
      </c>
      <c r="AG1800">
        <v>0</v>
      </c>
      <c r="AH1800">
        <v>16</v>
      </c>
      <c r="AI1800" t="s">
        <v>11631</v>
      </c>
      <c r="AJ1800">
        <v>0</v>
      </c>
      <c r="AK1800">
        <v>0</v>
      </c>
      <c r="AL1800" s="94">
        <v>37.799999999999997</v>
      </c>
      <c r="AM1800" t="s">
        <v>11646</v>
      </c>
    </row>
    <row r="1801" spans="1:39" x14ac:dyDescent="0.25">
      <c r="A1801" t="s">
        <v>39</v>
      </c>
      <c r="B1801">
        <v>10133</v>
      </c>
      <c r="C1801" t="s">
        <v>2733</v>
      </c>
      <c r="D1801">
        <v>1259</v>
      </c>
      <c r="E1801">
        <v>45783</v>
      </c>
      <c r="F1801">
        <v>45921</v>
      </c>
      <c r="G1801" t="s">
        <v>2558</v>
      </c>
      <c r="H1801" t="s">
        <v>2589</v>
      </c>
      <c r="I1801" t="s">
        <v>24</v>
      </c>
      <c r="K1801">
        <v>0</v>
      </c>
      <c r="AE1801" t="s">
        <v>234</v>
      </c>
      <c r="AF1801">
        <v>0</v>
      </c>
      <c r="AG1801">
        <v>0</v>
      </c>
      <c r="AH1801">
        <v>0</v>
      </c>
      <c r="AI1801" t="s">
        <v>11634</v>
      </c>
      <c r="AL1801" s="94">
        <v>125.9</v>
      </c>
      <c r="AM1801" t="s">
        <v>11646</v>
      </c>
    </row>
    <row r="1802" spans="1:39" x14ac:dyDescent="0.25">
      <c r="A1802" t="s">
        <v>39</v>
      </c>
      <c r="B1802">
        <v>10134</v>
      </c>
      <c r="C1802" t="s">
        <v>2734</v>
      </c>
      <c r="D1802">
        <v>649</v>
      </c>
      <c r="E1802">
        <v>45783</v>
      </c>
      <c r="F1802">
        <v>45921</v>
      </c>
      <c r="G1802" t="s">
        <v>2558</v>
      </c>
      <c r="H1802" t="s">
        <v>2564</v>
      </c>
      <c r="I1802" t="s">
        <v>24</v>
      </c>
      <c r="K1802">
        <v>0</v>
      </c>
      <c r="AE1802" t="s">
        <v>234</v>
      </c>
      <c r="AF1802">
        <v>0</v>
      </c>
      <c r="AG1802">
        <v>0</v>
      </c>
      <c r="AH1802">
        <v>0</v>
      </c>
      <c r="AI1802" t="s">
        <v>11634</v>
      </c>
      <c r="AL1802" s="94">
        <v>64.900000000000006</v>
      </c>
      <c r="AM1802" t="s">
        <v>11646</v>
      </c>
    </row>
    <row r="1803" spans="1:39" x14ac:dyDescent="0.25">
      <c r="A1803" t="s">
        <v>39</v>
      </c>
      <c r="B1803">
        <v>10135</v>
      </c>
      <c r="C1803" t="s">
        <v>2735</v>
      </c>
      <c r="D1803">
        <v>1202</v>
      </c>
      <c r="E1803">
        <v>45783</v>
      </c>
      <c r="F1803">
        <v>45921</v>
      </c>
      <c r="G1803" t="s">
        <v>2558</v>
      </c>
      <c r="H1803" t="s">
        <v>2564</v>
      </c>
      <c r="I1803" t="s">
        <v>24</v>
      </c>
      <c r="K1803">
        <v>0</v>
      </c>
      <c r="AE1803" t="s">
        <v>234</v>
      </c>
      <c r="AF1803">
        <v>0</v>
      </c>
      <c r="AG1803">
        <v>0</v>
      </c>
      <c r="AH1803">
        <v>0</v>
      </c>
      <c r="AI1803" t="s">
        <v>11634</v>
      </c>
      <c r="AL1803" s="94">
        <v>120.2</v>
      </c>
      <c r="AM1803" t="s">
        <v>11646</v>
      </c>
    </row>
    <row r="1804" spans="1:39" x14ac:dyDescent="0.25">
      <c r="A1804" t="s">
        <v>39</v>
      </c>
      <c r="B1804">
        <v>10136</v>
      </c>
      <c r="C1804" t="s">
        <v>2736</v>
      </c>
      <c r="D1804">
        <v>292</v>
      </c>
      <c r="E1804">
        <v>45783</v>
      </c>
      <c r="F1804">
        <v>45921</v>
      </c>
      <c r="G1804" t="s">
        <v>2558</v>
      </c>
      <c r="H1804" t="s">
        <v>2737</v>
      </c>
      <c r="I1804" t="s">
        <v>24</v>
      </c>
      <c r="K1804">
        <v>0</v>
      </c>
      <c r="AE1804" t="s">
        <v>234</v>
      </c>
      <c r="AF1804">
        <v>0</v>
      </c>
      <c r="AG1804">
        <v>0</v>
      </c>
      <c r="AH1804">
        <v>0</v>
      </c>
      <c r="AI1804" t="s">
        <v>11634</v>
      </c>
      <c r="AL1804" s="94">
        <v>29.2</v>
      </c>
      <c r="AM1804" t="s">
        <v>11646</v>
      </c>
    </row>
    <row r="1805" spans="1:39" x14ac:dyDescent="0.25">
      <c r="A1805" t="s">
        <v>39</v>
      </c>
      <c r="B1805">
        <v>10137</v>
      </c>
      <c r="C1805" t="s">
        <v>2738</v>
      </c>
      <c r="D1805">
        <v>445</v>
      </c>
      <c r="E1805">
        <v>45783</v>
      </c>
      <c r="F1805">
        <v>45921</v>
      </c>
      <c r="G1805" t="s">
        <v>2558</v>
      </c>
      <c r="H1805" t="s">
        <v>2739</v>
      </c>
      <c r="I1805" t="s">
        <v>24</v>
      </c>
      <c r="K1805">
        <v>0</v>
      </c>
      <c r="AE1805" t="s">
        <v>234</v>
      </c>
      <c r="AF1805">
        <v>0</v>
      </c>
      <c r="AG1805">
        <v>0</v>
      </c>
      <c r="AH1805">
        <v>0</v>
      </c>
      <c r="AI1805" t="s">
        <v>11634</v>
      </c>
      <c r="AL1805" s="94">
        <v>44.5</v>
      </c>
      <c r="AM1805" t="s">
        <v>11646</v>
      </c>
    </row>
    <row r="1806" spans="1:39" x14ac:dyDescent="0.25">
      <c r="A1806" t="s">
        <v>39</v>
      </c>
      <c r="B1806">
        <v>10138</v>
      </c>
      <c r="C1806" t="s">
        <v>2740</v>
      </c>
      <c r="D1806">
        <v>592</v>
      </c>
      <c r="E1806">
        <v>45783</v>
      </c>
      <c r="F1806">
        <v>45921</v>
      </c>
      <c r="G1806" t="s">
        <v>2558</v>
      </c>
      <c r="H1806" t="s">
        <v>2589</v>
      </c>
      <c r="I1806" t="s">
        <v>24</v>
      </c>
      <c r="K1806">
        <v>0</v>
      </c>
      <c r="AE1806" t="s">
        <v>234</v>
      </c>
      <c r="AF1806">
        <v>0</v>
      </c>
      <c r="AG1806">
        <v>0</v>
      </c>
      <c r="AH1806">
        <v>0</v>
      </c>
      <c r="AI1806" t="s">
        <v>11634</v>
      </c>
      <c r="AL1806" s="94">
        <v>59.2</v>
      </c>
      <c r="AM1806" t="s">
        <v>11646</v>
      </c>
    </row>
    <row r="1807" spans="1:39" x14ac:dyDescent="0.25">
      <c r="A1807" t="s">
        <v>39</v>
      </c>
      <c r="B1807">
        <v>10139</v>
      </c>
      <c r="C1807" t="s">
        <v>2741</v>
      </c>
      <c r="D1807">
        <v>92</v>
      </c>
      <c r="E1807">
        <v>45783</v>
      </c>
      <c r="F1807">
        <v>45921</v>
      </c>
      <c r="G1807" t="s">
        <v>2558</v>
      </c>
      <c r="H1807" t="s">
        <v>2742</v>
      </c>
      <c r="I1807" t="s">
        <v>24</v>
      </c>
      <c r="K1807">
        <v>0</v>
      </c>
      <c r="AE1807" t="s">
        <v>234</v>
      </c>
      <c r="AF1807">
        <v>0</v>
      </c>
      <c r="AG1807">
        <v>0</v>
      </c>
      <c r="AH1807">
        <v>0</v>
      </c>
      <c r="AI1807" t="s">
        <v>11634</v>
      </c>
      <c r="AL1807" s="94">
        <v>9.1999999999999993</v>
      </c>
      <c r="AM1807" t="s">
        <v>11646</v>
      </c>
    </row>
    <row r="1808" spans="1:39" x14ac:dyDescent="0.25">
      <c r="A1808" t="s">
        <v>39</v>
      </c>
      <c r="B1808">
        <v>10140</v>
      </c>
      <c r="C1808" t="s">
        <v>2743</v>
      </c>
      <c r="D1808">
        <v>1431</v>
      </c>
      <c r="E1808">
        <v>45783</v>
      </c>
      <c r="F1808">
        <v>45921</v>
      </c>
      <c r="G1808" t="s">
        <v>2558</v>
      </c>
      <c r="H1808" t="s">
        <v>2564</v>
      </c>
      <c r="I1808" t="s">
        <v>24</v>
      </c>
      <c r="K1808">
        <v>0</v>
      </c>
      <c r="AE1808" t="s">
        <v>234</v>
      </c>
      <c r="AF1808">
        <v>0</v>
      </c>
      <c r="AG1808">
        <v>0</v>
      </c>
      <c r="AH1808">
        <v>0</v>
      </c>
      <c r="AI1808" t="s">
        <v>11634</v>
      </c>
      <c r="AL1808" s="94">
        <v>143.1</v>
      </c>
      <c r="AM1808" t="s">
        <v>11646</v>
      </c>
    </row>
    <row r="1809" spans="1:39" x14ac:dyDescent="0.25">
      <c r="A1809" t="s">
        <v>39</v>
      </c>
      <c r="B1809">
        <v>10141</v>
      </c>
      <c r="C1809" t="s">
        <v>2744</v>
      </c>
      <c r="D1809">
        <v>277</v>
      </c>
      <c r="E1809">
        <v>45783</v>
      </c>
      <c r="F1809">
        <v>45921</v>
      </c>
      <c r="G1809" t="s">
        <v>2558</v>
      </c>
      <c r="H1809" t="s">
        <v>2589</v>
      </c>
      <c r="I1809" t="s">
        <v>24</v>
      </c>
      <c r="K1809">
        <v>0</v>
      </c>
      <c r="AE1809" t="s">
        <v>234</v>
      </c>
      <c r="AF1809">
        <v>0</v>
      </c>
      <c r="AG1809">
        <v>0</v>
      </c>
      <c r="AH1809">
        <v>0</v>
      </c>
      <c r="AI1809" t="s">
        <v>11634</v>
      </c>
      <c r="AL1809" s="94">
        <v>27.7</v>
      </c>
      <c r="AM1809" t="s">
        <v>11646</v>
      </c>
    </row>
    <row r="1810" spans="1:39" x14ac:dyDescent="0.25">
      <c r="A1810" t="s">
        <v>39</v>
      </c>
      <c r="B1810">
        <v>10142</v>
      </c>
      <c r="C1810" t="s">
        <v>2745</v>
      </c>
      <c r="D1810">
        <v>903</v>
      </c>
      <c r="E1810">
        <v>45783</v>
      </c>
      <c r="F1810">
        <v>45921</v>
      </c>
      <c r="G1810" t="s">
        <v>2558</v>
      </c>
      <c r="H1810" t="s">
        <v>2564</v>
      </c>
      <c r="I1810" t="s">
        <v>24</v>
      </c>
      <c r="K1810">
        <v>0</v>
      </c>
      <c r="AE1810" t="s">
        <v>234</v>
      </c>
      <c r="AF1810">
        <v>0</v>
      </c>
      <c r="AG1810">
        <v>0</v>
      </c>
      <c r="AH1810">
        <v>0</v>
      </c>
      <c r="AI1810" t="s">
        <v>11634</v>
      </c>
      <c r="AL1810" s="94">
        <v>90.3</v>
      </c>
      <c r="AM1810" t="s">
        <v>11646</v>
      </c>
    </row>
    <row r="1811" spans="1:39" x14ac:dyDescent="0.25">
      <c r="A1811" t="s">
        <v>39</v>
      </c>
      <c r="B1811">
        <v>10143</v>
      </c>
      <c r="C1811" t="s">
        <v>2746</v>
      </c>
      <c r="D1811">
        <v>150</v>
      </c>
      <c r="E1811">
        <v>45783</v>
      </c>
      <c r="G1811" t="s">
        <v>2558</v>
      </c>
      <c r="H1811">
        <v>45786</v>
      </c>
      <c r="I1811" t="s">
        <v>28</v>
      </c>
      <c r="K1811">
        <v>0</v>
      </c>
      <c r="L1811" t="s">
        <v>25</v>
      </c>
      <c r="M1811">
        <v>0</v>
      </c>
      <c r="N1811" t="s">
        <v>25</v>
      </c>
      <c r="O1811" t="s">
        <v>25</v>
      </c>
      <c r="P1811" t="s">
        <v>25</v>
      </c>
      <c r="Q1811">
        <v>0</v>
      </c>
      <c r="R1811">
        <v>0</v>
      </c>
      <c r="S1811">
        <v>0</v>
      </c>
      <c r="T1811">
        <v>0</v>
      </c>
      <c r="U1811">
        <v>0</v>
      </c>
      <c r="V1811">
        <v>0</v>
      </c>
      <c r="W1811">
        <v>0</v>
      </c>
      <c r="X1811" t="s">
        <v>2732</v>
      </c>
      <c r="Y1811" t="s">
        <v>25</v>
      </c>
      <c r="Z1811" t="s">
        <v>25</v>
      </c>
      <c r="AE1811" t="s">
        <v>234</v>
      </c>
      <c r="AF1811">
        <v>0</v>
      </c>
      <c r="AG1811">
        <v>0</v>
      </c>
      <c r="AH1811">
        <v>16</v>
      </c>
      <c r="AI1811" t="s">
        <v>11631</v>
      </c>
      <c r="AJ1811">
        <v>0</v>
      </c>
      <c r="AK1811">
        <v>0</v>
      </c>
      <c r="AL1811" s="94">
        <v>15</v>
      </c>
      <c r="AM1811" t="s">
        <v>11646</v>
      </c>
    </row>
    <row r="1812" spans="1:39" x14ac:dyDescent="0.25">
      <c r="A1812" t="s">
        <v>39</v>
      </c>
      <c r="B1812">
        <v>10144</v>
      </c>
      <c r="C1812" t="s">
        <v>2747</v>
      </c>
      <c r="D1812">
        <v>955</v>
      </c>
      <c r="E1812">
        <v>45783</v>
      </c>
      <c r="G1812" t="s">
        <v>2558</v>
      </c>
      <c r="H1812">
        <v>45785</v>
      </c>
      <c r="I1812" t="s">
        <v>28</v>
      </c>
      <c r="K1812">
        <v>0</v>
      </c>
      <c r="L1812" t="s">
        <v>25</v>
      </c>
      <c r="M1812">
        <v>0</v>
      </c>
      <c r="N1812" t="s">
        <v>25</v>
      </c>
      <c r="O1812" t="s">
        <v>25</v>
      </c>
      <c r="P1812" t="s">
        <v>25</v>
      </c>
      <c r="Q1812">
        <v>0</v>
      </c>
      <c r="R1812">
        <v>0</v>
      </c>
      <c r="S1812">
        <v>0</v>
      </c>
      <c r="T1812">
        <v>0</v>
      </c>
      <c r="U1812">
        <v>0</v>
      </c>
      <c r="V1812">
        <v>0</v>
      </c>
      <c r="W1812">
        <v>0</v>
      </c>
      <c r="X1812" t="s">
        <v>25</v>
      </c>
      <c r="Y1812" t="s">
        <v>25</v>
      </c>
      <c r="Z1812" t="s">
        <v>25</v>
      </c>
      <c r="AE1812" t="s">
        <v>234</v>
      </c>
      <c r="AF1812">
        <v>0</v>
      </c>
      <c r="AG1812">
        <v>0</v>
      </c>
      <c r="AH1812">
        <v>16</v>
      </c>
      <c r="AI1812" t="s">
        <v>11631</v>
      </c>
      <c r="AJ1812">
        <v>0</v>
      </c>
      <c r="AK1812">
        <v>0</v>
      </c>
      <c r="AL1812" s="94">
        <v>95.5</v>
      </c>
      <c r="AM1812" t="s">
        <v>11646</v>
      </c>
    </row>
    <row r="1813" spans="1:39" x14ac:dyDescent="0.25">
      <c r="A1813" t="s">
        <v>39</v>
      </c>
      <c r="B1813">
        <v>10145</v>
      </c>
      <c r="C1813" t="s">
        <v>2748</v>
      </c>
      <c r="D1813">
        <v>125</v>
      </c>
      <c r="E1813">
        <v>45783</v>
      </c>
      <c r="G1813" t="s">
        <v>2558</v>
      </c>
      <c r="H1813">
        <v>45825</v>
      </c>
      <c r="I1813" t="s">
        <v>28</v>
      </c>
      <c r="K1813">
        <v>0</v>
      </c>
      <c r="L1813" t="s">
        <v>487</v>
      </c>
      <c r="M1813">
        <v>0</v>
      </c>
      <c r="N1813" t="s">
        <v>25</v>
      </c>
      <c r="O1813" t="s">
        <v>487</v>
      </c>
      <c r="P1813" t="s">
        <v>25</v>
      </c>
      <c r="Q1813">
        <v>0</v>
      </c>
      <c r="R1813">
        <v>250</v>
      </c>
      <c r="S1813">
        <v>0</v>
      </c>
      <c r="T1813">
        <v>2</v>
      </c>
      <c r="U1813">
        <v>0</v>
      </c>
      <c r="V1813">
        <v>0</v>
      </c>
      <c r="W1813">
        <v>0</v>
      </c>
      <c r="X1813" t="s">
        <v>2732</v>
      </c>
      <c r="Y1813" t="s">
        <v>25</v>
      </c>
      <c r="Z1813" t="s">
        <v>25</v>
      </c>
      <c r="AE1813" t="s">
        <v>234</v>
      </c>
      <c r="AF1813">
        <v>0</v>
      </c>
      <c r="AG1813">
        <v>0</v>
      </c>
      <c r="AH1813">
        <v>16</v>
      </c>
      <c r="AI1813" t="s">
        <v>11631</v>
      </c>
      <c r="AJ1813">
        <v>2</v>
      </c>
      <c r="AK1813">
        <v>0</v>
      </c>
      <c r="AL1813" s="94">
        <v>12.5</v>
      </c>
      <c r="AM1813" t="s">
        <v>11646</v>
      </c>
    </row>
    <row r="1814" spans="1:39" x14ac:dyDescent="0.25">
      <c r="A1814" t="s">
        <v>39</v>
      </c>
      <c r="B1814">
        <v>10146</v>
      </c>
      <c r="C1814" t="s">
        <v>2749</v>
      </c>
      <c r="D1814">
        <v>1763</v>
      </c>
      <c r="E1814">
        <v>45783</v>
      </c>
      <c r="F1814">
        <v>45947</v>
      </c>
      <c r="G1814" t="s">
        <v>2558</v>
      </c>
      <c r="I1814" t="s">
        <v>24</v>
      </c>
      <c r="K1814">
        <v>0</v>
      </c>
      <c r="AE1814" t="s">
        <v>234</v>
      </c>
      <c r="AF1814">
        <v>0</v>
      </c>
      <c r="AG1814">
        <v>0</v>
      </c>
      <c r="AH1814">
        <v>0</v>
      </c>
      <c r="AI1814" t="s">
        <v>11634</v>
      </c>
      <c r="AL1814" s="94">
        <v>176.3</v>
      </c>
      <c r="AM1814" t="s">
        <v>11646</v>
      </c>
    </row>
    <row r="1815" spans="1:39" x14ac:dyDescent="0.25">
      <c r="A1815" t="s">
        <v>39</v>
      </c>
      <c r="B1815">
        <v>10147</v>
      </c>
      <c r="C1815" t="s">
        <v>2750</v>
      </c>
      <c r="D1815">
        <v>1454</v>
      </c>
      <c r="E1815">
        <v>45783</v>
      </c>
      <c r="F1815">
        <v>45947</v>
      </c>
      <c r="G1815" t="s">
        <v>2558</v>
      </c>
      <c r="I1815" t="s">
        <v>24</v>
      </c>
      <c r="K1815">
        <v>0</v>
      </c>
      <c r="AE1815" t="s">
        <v>234</v>
      </c>
      <c r="AF1815">
        <v>0</v>
      </c>
      <c r="AG1815">
        <v>0</v>
      </c>
      <c r="AH1815">
        <v>0</v>
      </c>
      <c r="AI1815" t="s">
        <v>11634</v>
      </c>
      <c r="AL1815" s="94">
        <v>145.4</v>
      </c>
      <c r="AM1815" t="s">
        <v>11646</v>
      </c>
    </row>
    <row r="1816" spans="1:39" x14ac:dyDescent="0.25">
      <c r="A1816" t="s">
        <v>39</v>
      </c>
      <c r="B1816">
        <v>10148</v>
      </c>
      <c r="C1816" t="s">
        <v>2751</v>
      </c>
      <c r="D1816">
        <v>39829</v>
      </c>
      <c r="E1816">
        <v>45783</v>
      </c>
      <c r="F1816">
        <v>45947</v>
      </c>
      <c r="G1816" t="s">
        <v>2558</v>
      </c>
      <c r="I1816" t="s">
        <v>24</v>
      </c>
      <c r="K1816">
        <v>0</v>
      </c>
      <c r="AE1816" t="s">
        <v>234</v>
      </c>
      <c r="AF1816">
        <v>0</v>
      </c>
      <c r="AG1816">
        <v>0</v>
      </c>
      <c r="AH1816">
        <v>0</v>
      </c>
      <c r="AI1816" t="s">
        <v>11634</v>
      </c>
      <c r="AL1816" s="94">
        <v>3982.9</v>
      </c>
      <c r="AM1816" t="s">
        <v>11646</v>
      </c>
    </row>
    <row r="1817" spans="1:39" x14ac:dyDescent="0.25">
      <c r="A1817" t="s">
        <v>39</v>
      </c>
      <c r="B1817">
        <v>10149</v>
      </c>
      <c r="C1817" t="s">
        <v>2752</v>
      </c>
      <c r="D1817">
        <v>518</v>
      </c>
      <c r="E1817">
        <v>45783</v>
      </c>
      <c r="F1817">
        <v>45947</v>
      </c>
      <c r="G1817" t="s">
        <v>2558</v>
      </c>
      <c r="I1817" t="s">
        <v>24</v>
      </c>
      <c r="K1817">
        <v>0</v>
      </c>
      <c r="AE1817" t="s">
        <v>234</v>
      </c>
      <c r="AF1817">
        <v>0</v>
      </c>
      <c r="AG1817">
        <v>0</v>
      </c>
      <c r="AH1817">
        <v>0</v>
      </c>
      <c r="AI1817" t="s">
        <v>11634</v>
      </c>
      <c r="AL1817" s="94">
        <v>51.8</v>
      </c>
      <c r="AM1817" t="s">
        <v>11646</v>
      </c>
    </row>
    <row r="1818" spans="1:39" x14ac:dyDescent="0.25">
      <c r="A1818" t="s">
        <v>39</v>
      </c>
      <c r="B1818">
        <v>10150</v>
      </c>
      <c r="C1818" t="s">
        <v>2753</v>
      </c>
      <c r="D1818">
        <v>380</v>
      </c>
      <c r="E1818">
        <v>45783</v>
      </c>
      <c r="G1818" t="s">
        <v>2558</v>
      </c>
      <c r="H1818">
        <v>45784</v>
      </c>
      <c r="I1818" t="s">
        <v>28</v>
      </c>
      <c r="K1818">
        <v>0</v>
      </c>
      <c r="L1818" t="s">
        <v>25</v>
      </c>
      <c r="M1818">
        <v>0</v>
      </c>
      <c r="N1818" t="s">
        <v>25</v>
      </c>
      <c r="O1818" t="s">
        <v>25</v>
      </c>
      <c r="P1818" t="s">
        <v>25</v>
      </c>
      <c r="Q1818">
        <v>0</v>
      </c>
      <c r="R1818">
        <v>0</v>
      </c>
      <c r="S1818">
        <v>0</v>
      </c>
      <c r="T1818">
        <v>0</v>
      </c>
      <c r="U1818">
        <v>0</v>
      </c>
      <c r="V1818">
        <v>0</v>
      </c>
      <c r="W1818">
        <v>0</v>
      </c>
      <c r="X1818" t="s">
        <v>2732</v>
      </c>
      <c r="Y1818" t="s">
        <v>25</v>
      </c>
      <c r="Z1818" t="s">
        <v>25</v>
      </c>
      <c r="AE1818" t="s">
        <v>234</v>
      </c>
      <c r="AF1818">
        <v>0</v>
      </c>
      <c r="AG1818">
        <v>0</v>
      </c>
      <c r="AH1818">
        <v>16</v>
      </c>
      <c r="AI1818" t="s">
        <v>11631</v>
      </c>
      <c r="AJ1818">
        <v>0</v>
      </c>
      <c r="AK1818">
        <v>0</v>
      </c>
      <c r="AL1818" s="94">
        <v>38</v>
      </c>
      <c r="AM1818" t="s">
        <v>11646</v>
      </c>
    </row>
    <row r="1819" spans="1:39" x14ac:dyDescent="0.25">
      <c r="A1819" t="s">
        <v>39</v>
      </c>
      <c r="B1819">
        <v>10151</v>
      </c>
      <c r="C1819" t="s">
        <v>2754</v>
      </c>
      <c r="D1819">
        <v>206</v>
      </c>
      <c r="E1819">
        <v>45783</v>
      </c>
      <c r="F1819">
        <v>45947</v>
      </c>
      <c r="G1819" t="s">
        <v>2558</v>
      </c>
      <c r="I1819" t="s">
        <v>24</v>
      </c>
      <c r="K1819">
        <v>0</v>
      </c>
      <c r="AE1819" t="s">
        <v>234</v>
      </c>
      <c r="AF1819">
        <v>0</v>
      </c>
      <c r="AG1819">
        <v>0</v>
      </c>
      <c r="AH1819">
        <v>0</v>
      </c>
      <c r="AI1819" t="s">
        <v>11634</v>
      </c>
      <c r="AL1819" s="94">
        <v>20.6</v>
      </c>
      <c r="AM1819" t="s">
        <v>11646</v>
      </c>
    </row>
    <row r="1820" spans="1:39" x14ac:dyDescent="0.25">
      <c r="A1820" t="s">
        <v>39</v>
      </c>
      <c r="B1820">
        <v>10152</v>
      </c>
      <c r="C1820" t="s">
        <v>2755</v>
      </c>
      <c r="D1820">
        <v>428</v>
      </c>
      <c r="E1820">
        <v>45783</v>
      </c>
      <c r="F1820">
        <v>45947</v>
      </c>
      <c r="G1820" t="s">
        <v>2558</v>
      </c>
      <c r="I1820" t="s">
        <v>24</v>
      </c>
      <c r="K1820">
        <v>0</v>
      </c>
      <c r="AE1820" t="s">
        <v>234</v>
      </c>
      <c r="AF1820">
        <v>0</v>
      </c>
      <c r="AG1820">
        <v>0</v>
      </c>
      <c r="AH1820">
        <v>0</v>
      </c>
      <c r="AI1820" t="s">
        <v>11634</v>
      </c>
      <c r="AL1820" s="94">
        <v>42.8</v>
      </c>
      <c r="AM1820" t="s">
        <v>11646</v>
      </c>
    </row>
    <row r="1821" spans="1:39" x14ac:dyDescent="0.25">
      <c r="A1821" t="s">
        <v>39</v>
      </c>
      <c r="B1821">
        <v>10153</v>
      </c>
      <c r="C1821" t="s">
        <v>2756</v>
      </c>
      <c r="D1821">
        <v>264</v>
      </c>
      <c r="E1821">
        <v>45783</v>
      </c>
      <c r="F1821">
        <v>45947</v>
      </c>
      <c r="G1821" t="s">
        <v>2558</v>
      </c>
      <c r="I1821" t="s">
        <v>24</v>
      </c>
      <c r="K1821">
        <v>0</v>
      </c>
      <c r="AE1821" t="s">
        <v>234</v>
      </c>
      <c r="AF1821">
        <v>0</v>
      </c>
      <c r="AG1821">
        <v>0</v>
      </c>
      <c r="AH1821">
        <v>0</v>
      </c>
      <c r="AI1821" t="s">
        <v>11634</v>
      </c>
      <c r="AL1821" s="94">
        <v>26.4</v>
      </c>
      <c r="AM1821" t="s">
        <v>11646</v>
      </c>
    </row>
    <row r="1822" spans="1:39" x14ac:dyDescent="0.25">
      <c r="A1822" t="s">
        <v>39</v>
      </c>
      <c r="B1822">
        <v>10154</v>
      </c>
      <c r="C1822" t="s">
        <v>2757</v>
      </c>
      <c r="D1822">
        <v>196</v>
      </c>
      <c r="E1822">
        <v>45783</v>
      </c>
      <c r="F1822">
        <v>45947</v>
      </c>
      <c r="G1822" t="s">
        <v>2558</v>
      </c>
      <c r="I1822" t="s">
        <v>24</v>
      </c>
      <c r="K1822">
        <v>0</v>
      </c>
      <c r="AE1822" t="s">
        <v>234</v>
      </c>
      <c r="AF1822">
        <v>0</v>
      </c>
      <c r="AG1822">
        <v>0</v>
      </c>
      <c r="AH1822">
        <v>0</v>
      </c>
      <c r="AI1822" t="s">
        <v>11634</v>
      </c>
      <c r="AL1822" s="94">
        <v>19.600000000000001</v>
      </c>
      <c r="AM1822" t="s">
        <v>11646</v>
      </c>
    </row>
    <row r="1823" spans="1:39" x14ac:dyDescent="0.25">
      <c r="A1823" t="s">
        <v>39</v>
      </c>
      <c r="B1823">
        <v>10155</v>
      </c>
      <c r="C1823" t="s">
        <v>2758</v>
      </c>
      <c r="D1823">
        <v>1180</v>
      </c>
      <c r="E1823">
        <v>45783</v>
      </c>
      <c r="F1823">
        <v>45947</v>
      </c>
      <c r="G1823" t="s">
        <v>2558</v>
      </c>
      <c r="I1823" t="s">
        <v>24</v>
      </c>
      <c r="K1823">
        <v>0</v>
      </c>
      <c r="AE1823" t="s">
        <v>234</v>
      </c>
      <c r="AF1823">
        <v>0</v>
      </c>
      <c r="AG1823">
        <v>0</v>
      </c>
      <c r="AH1823">
        <v>0</v>
      </c>
      <c r="AI1823" t="s">
        <v>11634</v>
      </c>
      <c r="AL1823" s="94">
        <v>118</v>
      </c>
      <c r="AM1823" t="s">
        <v>11646</v>
      </c>
    </row>
    <row r="1824" spans="1:39" x14ac:dyDescent="0.25">
      <c r="A1824" t="s">
        <v>39</v>
      </c>
      <c r="B1824">
        <v>10156</v>
      </c>
      <c r="C1824" t="s">
        <v>2759</v>
      </c>
      <c r="D1824">
        <v>94</v>
      </c>
      <c r="E1824">
        <v>45783</v>
      </c>
      <c r="F1824">
        <v>45947</v>
      </c>
      <c r="G1824" t="s">
        <v>2558</v>
      </c>
      <c r="I1824" t="s">
        <v>24</v>
      </c>
      <c r="K1824">
        <v>0</v>
      </c>
      <c r="AE1824" t="s">
        <v>234</v>
      </c>
      <c r="AF1824">
        <v>0</v>
      </c>
      <c r="AG1824">
        <v>0</v>
      </c>
      <c r="AH1824">
        <v>0</v>
      </c>
      <c r="AI1824" t="s">
        <v>11634</v>
      </c>
      <c r="AL1824" s="94">
        <v>9.4</v>
      </c>
      <c r="AM1824" t="s">
        <v>11646</v>
      </c>
    </row>
    <row r="1825" spans="1:39" x14ac:dyDescent="0.25">
      <c r="A1825" t="s">
        <v>39</v>
      </c>
      <c r="B1825">
        <v>10157</v>
      </c>
      <c r="C1825" t="s">
        <v>2760</v>
      </c>
      <c r="D1825">
        <v>259</v>
      </c>
      <c r="E1825">
        <v>45783</v>
      </c>
      <c r="F1825">
        <v>45947</v>
      </c>
      <c r="G1825" t="s">
        <v>2558</v>
      </c>
      <c r="I1825" t="s">
        <v>24</v>
      </c>
      <c r="K1825">
        <v>0</v>
      </c>
      <c r="AE1825" t="s">
        <v>234</v>
      </c>
      <c r="AF1825">
        <v>0</v>
      </c>
      <c r="AG1825">
        <v>0</v>
      </c>
      <c r="AH1825">
        <v>0</v>
      </c>
      <c r="AI1825" t="s">
        <v>11634</v>
      </c>
      <c r="AL1825" s="94">
        <v>25.9</v>
      </c>
      <c r="AM1825" t="s">
        <v>11646</v>
      </c>
    </row>
    <row r="1826" spans="1:39" x14ac:dyDescent="0.25">
      <c r="A1826" t="s">
        <v>39</v>
      </c>
      <c r="B1826">
        <v>10158</v>
      </c>
      <c r="C1826" t="s">
        <v>2761</v>
      </c>
      <c r="D1826">
        <v>368</v>
      </c>
      <c r="E1826">
        <v>45783</v>
      </c>
      <c r="F1826">
        <v>45947</v>
      </c>
      <c r="G1826" t="s">
        <v>2558</v>
      </c>
      <c r="I1826" t="s">
        <v>24</v>
      </c>
      <c r="K1826">
        <v>0</v>
      </c>
      <c r="AE1826" t="s">
        <v>234</v>
      </c>
      <c r="AF1826">
        <v>0</v>
      </c>
      <c r="AG1826">
        <v>0</v>
      </c>
      <c r="AH1826">
        <v>0</v>
      </c>
      <c r="AI1826" t="s">
        <v>11634</v>
      </c>
      <c r="AL1826" s="94">
        <v>36.799999999999997</v>
      </c>
      <c r="AM1826" t="s">
        <v>11646</v>
      </c>
    </row>
    <row r="1827" spans="1:39" x14ac:dyDescent="0.25">
      <c r="A1827" t="s">
        <v>39</v>
      </c>
      <c r="B1827">
        <v>10159</v>
      </c>
      <c r="C1827" t="s">
        <v>2762</v>
      </c>
      <c r="D1827">
        <v>320</v>
      </c>
      <c r="E1827">
        <v>45783</v>
      </c>
      <c r="G1827" t="s">
        <v>2558</v>
      </c>
      <c r="H1827">
        <v>45796</v>
      </c>
      <c r="I1827" t="s">
        <v>28</v>
      </c>
      <c r="K1827">
        <v>0</v>
      </c>
      <c r="L1827" t="s">
        <v>487</v>
      </c>
      <c r="M1827">
        <v>0</v>
      </c>
      <c r="N1827" t="s">
        <v>25</v>
      </c>
      <c r="O1827" t="s">
        <v>487</v>
      </c>
      <c r="P1827" t="s">
        <v>25</v>
      </c>
      <c r="Q1827">
        <v>0</v>
      </c>
      <c r="R1827">
        <v>0</v>
      </c>
      <c r="S1827">
        <v>0</v>
      </c>
      <c r="T1827">
        <v>0</v>
      </c>
      <c r="U1827">
        <v>0</v>
      </c>
      <c r="V1827">
        <v>0</v>
      </c>
      <c r="W1827">
        <v>0</v>
      </c>
      <c r="X1827" t="s">
        <v>2763</v>
      </c>
      <c r="Y1827" t="s">
        <v>26</v>
      </c>
      <c r="Z1827" t="s">
        <v>25</v>
      </c>
      <c r="AE1827" t="s">
        <v>234</v>
      </c>
      <c r="AF1827">
        <v>0</v>
      </c>
      <c r="AG1827">
        <v>0</v>
      </c>
      <c r="AH1827">
        <v>16</v>
      </c>
      <c r="AI1827" t="s">
        <v>11631</v>
      </c>
      <c r="AJ1827">
        <v>0</v>
      </c>
      <c r="AK1827">
        <v>0</v>
      </c>
      <c r="AL1827" s="94">
        <v>32</v>
      </c>
      <c r="AM1827" t="s">
        <v>11646</v>
      </c>
    </row>
    <row r="1828" spans="1:39" x14ac:dyDescent="0.25">
      <c r="A1828" t="s">
        <v>39</v>
      </c>
      <c r="B1828">
        <v>10160</v>
      </c>
      <c r="C1828" t="s">
        <v>2764</v>
      </c>
      <c r="D1828">
        <v>251</v>
      </c>
      <c r="E1828">
        <v>45783</v>
      </c>
      <c r="F1828">
        <v>45947</v>
      </c>
      <c r="G1828" t="s">
        <v>2558</v>
      </c>
      <c r="I1828" t="s">
        <v>24</v>
      </c>
      <c r="K1828">
        <v>0</v>
      </c>
      <c r="AE1828" t="s">
        <v>234</v>
      </c>
      <c r="AF1828">
        <v>0</v>
      </c>
      <c r="AG1828">
        <v>0</v>
      </c>
      <c r="AH1828">
        <v>0</v>
      </c>
      <c r="AI1828" t="s">
        <v>11634</v>
      </c>
      <c r="AL1828" s="94">
        <v>25.1</v>
      </c>
      <c r="AM1828" t="s">
        <v>11646</v>
      </c>
    </row>
    <row r="1829" spans="1:39" x14ac:dyDescent="0.25">
      <c r="A1829" t="s">
        <v>39</v>
      </c>
      <c r="B1829">
        <v>10161</v>
      </c>
      <c r="C1829" t="s">
        <v>2765</v>
      </c>
      <c r="D1829">
        <v>81</v>
      </c>
      <c r="E1829">
        <v>45783</v>
      </c>
      <c r="F1829">
        <v>45947</v>
      </c>
      <c r="G1829" t="s">
        <v>2558</v>
      </c>
      <c r="I1829" t="s">
        <v>24</v>
      </c>
      <c r="K1829">
        <v>0</v>
      </c>
      <c r="AE1829" t="s">
        <v>234</v>
      </c>
      <c r="AF1829">
        <v>0</v>
      </c>
      <c r="AG1829">
        <v>0</v>
      </c>
      <c r="AH1829">
        <v>0</v>
      </c>
      <c r="AI1829" t="s">
        <v>11634</v>
      </c>
      <c r="AL1829" s="94">
        <v>8.1</v>
      </c>
      <c r="AM1829" t="s">
        <v>11646</v>
      </c>
    </row>
    <row r="1830" spans="1:39" x14ac:dyDescent="0.25">
      <c r="A1830" t="s">
        <v>39</v>
      </c>
      <c r="B1830">
        <v>10162</v>
      </c>
      <c r="C1830" t="s">
        <v>2766</v>
      </c>
      <c r="D1830">
        <v>537</v>
      </c>
      <c r="E1830">
        <v>45783</v>
      </c>
      <c r="G1830" t="s">
        <v>2558</v>
      </c>
      <c r="H1830">
        <v>45802</v>
      </c>
      <c r="I1830" t="s">
        <v>28</v>
      </c>
      <c r="K1830">
        <v>0</v>
      </c>
      <c r="L1830" t="s">
        <v>487</v>
      </c>
      <c r="M1830">
        <v>0</v>
      </c>
      <c r="N1830" t="s">
        <v>25</v>
      </c>
      <c r="O1830" t="s">
        <v>487</v>
      </c>
      <c r="P1830" t="s">
        <v>25</v>
      </c>
      <c r="Q1830">
        <v>0</v>
      </c>
      <c r="R1830">
        <v>0</v>
      </c>
      <c r="S1830">
        <v>0</v>
      </c>
      <c r="T1830">
        <v>0</v>
      </c>
      <c r="U1830">
        <v>0</v>
      </c>
      <c r="V1830">
        <v>0</v>
      </c>
      <c r="W1830">
        <v>0</v>
      </c>
      <c r="AE1830" t="s">
        <v>234</v>
      </c>
      <c r="AF1830">
        <v>0</v>
      </c>
      <c r="AG1830">
        <v>0</v>
      </c>
      <c r="AH1830">
        <v>13</v>
      </c>
      <c r="AI1830" t="s">
        <v>11632</v>
      </c>
      <c r="AJ1830">
        <v>0</v>
      </c>
      <c r="AK1830">
        <v>0</v>
      </c>
      <c r="AL1830" s="94">
        <v>53.7</v>
      </c>
      <c r="AM1830" t="s">
        <v>11646</v>
      </c>
    </row>
    <row r="1831" spans="1:39" x14ac:dyDescent="0.25">
      <c r="A1831" t="s">
        <v>39</v>
      </c>
      <c r="B1831">
        <v>10163</v>
      </c>
      <c r="C1831" t="s">
        <v>2767</v>
      </c>
      <c r="D1831">
        <v>248</v>
      </c>
      <c r="E1831">
        <v>45783</v>
      </c>
      <c r="F1831">
        <v>45947</v>
      </c>
      <c r="G1831" t="s">
        <v>2558</v>
      </c>
      <c r="H1831" t="s">
        <v>2768</v>
      </c>
      <c r="I1831" t="s">
        <v>24</v>
      </c>
      <c r="K1831">
        <v>0</v>
      </c>
      <c r="AE1831" t="s">
        <v>234</v>
      </c>
      <c r="AF1831">
        <v>0</v>
      </c>
      <c r="AG1831">
        <v>0</v>
      </c>
      <c r="AH1831">
        <v>0</v>
      </c>
      <c r="AI1831" t="s">
        <v>11634</v>
      </c>
      <c r="AL1831" s="94">
        <v>24.8</v>
      </c>
      <c r="AM1831" t="s">
        <v>11646</v>
      </c>
    </row>
    <row r="1832" spans="1:39" x14ac:dyDescent="0.25">
      <c r="A1832" t="s">
        <v>39</v>
      </c>
      <c r="B1832">
        <v>10164</v>
      </c>
      <c r="C1832" t="s">
        <v>2769</v>
      </c>
      <c r="D1832">
        <v>702</v>
      </c>
      <c r="E1832">
        <v>45783</v>
      </c>
      <c r="G1832" t="s">
        <v>2558</v>
      </c>
      <c r="H1832">
        <v>45796</v>
      </c>
      <c r="I1832" t="s">
        <v>28</v>
      </c>
      <c r="K1832">
        <v>0</v>
      </c>
      <c r="L1832" t="s">
        <v>487</v>
      </c>
      <c r="M1832">
        <v>0</v>
      </c>
      <c r="N1832" t="s">
        <v>25</v>
      </c>
      <c r="O1832" t="s">
        <v>487</v>
      </c>
      <c r="P1832" t="s">
        <v>25</v>
      </c>
      <c r="Q1832">
        <v>0</v>
      </c>
      <c r="R1832">
        <v>0</v>
      </c>
      <c r="S1832">
        <v>0</v>
      </c>
      <c r="T1832">
        <v>0</v>
      </c>
      <c r="U1832">
        <v>0</v>
      </c>
      <c r="V1832">
        <v>0</v>
      </c>
      <c r="W1832">
        <v>0</v>
      </c>
      <c r="X1832" t="s">
        <v>2732</v>
      </c>
      <c r="AE1832" t="s">
        <v>234</v>
      </c>
      <c r="AF1832">
        <v>0</v>
      </c>
      <c r="AG1832">
        <v>0</v>
      </c>
      <c r="AH1832">
        <v>14</v>
      </c>
      <c r="AI1832" t="s">
        <v>11632</v>
      </c>
      <c r="AJ1832">
        <v>0</v>
      </c>
      <c r="AK1832">
        <v>0</v>
      </c>
      <c r="AL1832" s="94">
        <v>70.2</v>
      </c>
      <c r="AM1832" t="s">
        <v>11646</v>
      </c>
    </row>
    <row r="1833" spans="1:39" x14ac:dyDescent="0.25">
      <c r="A1833" t="s">
        <v>39</v>
      </c>
      <c r="B1833">
        <v>10165</v>
      </c>
      <c r="C1833" t="s">
        <v>2770</v>
      </c>
      <c r="D1833">
        <v>307</v>
      </c>
      <c r="E1833">
        <v>45783</v>
      </c>
      <c r="F1833">
        <v>45947</v>
      </c>
      <c r="G1833" t="s">
        <v>2558</v>
      </c>
      <c r="I1833" t="s">
        <v>24</v>
      </c>
      <c r="K1833">
        <v>0</v>
      </c>
      <c r="AE1833" t="s">
        <v>234</v>
      </c>
      <c r="AF1833">
        <v>0</v>
      </c>
      <c r="AG1833">
        <v>0</v>
      </c>
      <c r="AH1833">
        <v>0</v>
      </c>
      <c r="AI1833" t="s">
        <v>11634</v>
      </c>
      <c r="AL1833" s="94">
        <v>30.7</v>
      </c>
      <c r="AM1833" t="s">
        <v>11646</v>
      </c>
    </row>
    <row r="1834" spans="1:39" x14ac:dyDescent="0.25">
      <c r="A1834" t="s">
        <v>39</v>
      </c>
      <c r="B1834">
        <v>10166</v>
      </c>
      <c r="C1834" t="s">
        <v>2771</v>
      </c>
      <c r="D1834">
        <v>322</v>
      </c>
      <c r="E1834">
        <v>45783</v>
      </c>
      <c r="F1834">
        <v>45947</v>
      </c>
      <c r="G1834" t="s">
        <v>2558</v>
      </c>
      <c r="I1834" t="s">
        <v>24</v>
      </c>
      <c r="K1834">
        <v>0</v>
      </c>
      <c r="AE1834" t="s">
        <v>234</v>
      </c>
      <c r="AF1834">
        <v>0</v>
      </c>
      <c r="AG1834">
        <v>0</v>
      </c>
      <c r="AH1834">
        <v>0</v>
      </c>
      <c r="AI1834" t="s">
        <v>11634</v>
      </c>
      <c r="AL1834" s="94">
        <v>32.200000000000003</v>
      </c>
      <c r="AM1834" t="s">
        <v>11646</v>
      </c>
    </row>
    <row r="1835" spans="1:39" x14ac:dyDescent="0.25">
      <c r="A1835" t="s">
        <v>39</v>
      </c>
      <c r="B1835">
        <v>10167</v>
      </c>
      <c r="C1835" t="s">
        <v>2772</v>
      </c>
      <c r="D1835">
        <v>286</v>
      </c>
      <c r="E1835">
        <v>45783</v>
      </c>
      <c r="G1835" t="s">
        <v>2558</v>
      </c>
      <c r="H1835" t="s">
        <v>488</v>
      </c>
      <c r="I1835" t="s">
        <v>28</v>
      </c>
      <c r="K1835">
        <v>0</v>
      </c>
      <c r="L1835" t="s">
        <v>487</v>
      </c>
      <c r="M1835">
        <v>0</v>
      </c>
      <c r="N1835" t="s">
        <v>25</v>
      </c>
      <c r="O1835" t="s">
        <v>487</v>
      </c>
      <c r="P1835" t="s">
        <v>25</v>
      </c>
      <c r="Q1835">
        <v>0</v>
      </c>
      <c r="R1835">
        <v>0</v>
      </c>
      <c r="S1835">
        <v>0</v>
      </c>
      <c r="T1835">
        <v>0</v>
      </c>
      <c r="U1835">
        <v>0</v>
      </c>
      <c r="V1835">
        <v>0</v>
      </c>
      <c r="W1835">
        <v>0</v>
      </c>
      <c r="X1835" t="s">
        <v>25</v>
      </c>
      <c r="Y1835" t="s">
        <v>25</v>
      </c>
      <c r="Z1835" t="s">
        <v>25</v>
      </c>
      <c r="AE1835" t="s">
        <v>234</v>
      </c>
      <c r="AF1835">
        <v>0</v>
      </c>
      <c r="AG1835">
        <v>0</v>
      </c>
      <c r="AH1835">
        <v>16</v>
      </c>
      <c r="AI1835" t="s">
        <v>11631</v>
      </c>
      <c r="AJ1835">
        <v>0</v>
      </c>
      <c r="AK1835">
        <v>0</v>
      </c>
      <c r="AL1835" s="94">
        <v>28.6</v>
      </c>
      <c r="AM1835" t="s">
        <v>11646</v>
      </c>
    </row>
    <row r="1836" spans="1:39" x14ac:dyDescent="0.25">
      <c r="A1836" t="s">
        <v>39</v>
      </c>
      <c r="B1836">
        <v>10168</v>
      </c>
      <c r="C1836" t="s">
        <v>2773</v>
      </c>
      <c r="D1836">
        <v>292</v>
      </c>
      <c r="E1836">
        <v>45783</v>
      </c>
      <c r="F1836">
        <v>45947</v>
      </c>
      <c r="G1836" t="s">
        <v>2558</v>
      </c>
      <c r="I1836" t="s">
        <v>24</v>
      </c>
      <c r="K1836">
        <v>0</v>
      </c>
      <c r="AE1836" t="s">
        <v>234</v>
      </c>
      <c r="AF1836">
        <v>0</v>
      </c>
      <c r="AG1836">
        <v>0</v>
      </c>
      <c r="AH1836">
        <v>0</v>
      </c>
      <c r="AI1836" t="s">
        <v>11634</v>
      </c>
      <c r="AL1836" s="94">
        <v>29.2</v>
      </c>
      <c r="AM1836" t="s">
        <v>11646</v>
      </c>
    </row>
    <row r="1837" spans="1:39" x14ac:dyDescent="0.25">
      <c r="A1837" t="s">
        <v>39</v>
      </c>
      <c r="B1837">
        <v>10169</v>
      </c>
      <c r="C1837" t="s">
        <v>2774</v>
      </c>
      <c r="D1837">
        <v>465</v>
      </c>
      <c r="E1837">
        <v>45783</v>
      </c>
      <c r="F1837">
        <v>45947</v>
      </c>
      <c r="G1837" t="s">
        <v>2558</v>
      </c>
      <c r="I1837" t="s">
        <v>24</v>
      </c>
      <c r="K1837">
        <v>0</v>
      </c>
      <c r="AE1837" t="s">
        <v>234</v>
      </c>
      <c r="AF1837">
        <v>0</v>
      </c>
      <c r="AG1837">
        <v>0</v>
      </c>
      <c r="AH1837">
        <v>0</v>
      </c>
      <c r="AI1837" t="s">
        <v>11634</v>
      </c>
      <c r="AL1837" s="94">
        <v>46.5</v>
      </c>
      <c r="AM1837" t="s">
        <v>11646</v>
      </c>
    </row>
    <row r="1838" spans="1:39" x14ac:dyDescent="0.25">
      <c r="A1838" t="s">
        <v>39</v>
      </c>
      <c r="B1838">
        <v>10170</v>
      </c>
      <c r="C1838" t="s">
        <v>2775</v>
      </c>
      <c r="D1838">
        <v>247</v>
      </c>
      <c r="E1838">
        <v>45783</v>
      </c>
      <c r="F1838">
        <v>45947</v>
      </c>
      <c r="G1838" t="s">
        <v>2558</v>
      </c>
      <c r="I1838" t="s">
        <v>24</v>
      </c>
      <c r="K1838">
        <v>0</v>
      </c>
      <c r="AE1838" t="s">
        <v>234</v>
      </c>
      <c r="AF1838">
        <v>0</v>
      </c>
      <c r="AG1838">
        <v>0</v>
      </c>
      <c r="AH1838">
        <v>0</v>
      </c>
      <c r="AI1838" t="s">
        <v>11634</v>
      </c>
      <c r="AL1838" s="94">
        <v>24.7</v>
      </c>
      <c r="AM1838" t="s">
        <v>11646</v>
      </c>
    </row>
    <row r="1839" spans="1:39" x14ac:dyDescent="0.25">
      <c r="A1839" t="s">
        <v>39</v>
      </c>
      <c r="B1839">
        <v>10171</v>
      </c>
      <c r="C1839" t="s">
        <v>2776</v>
      </c>
      <c r="D1839">
        <v>379</v>
      </c>
      <c r="E1839">
        <v>45783</v>
      </c>
      <c r="G1839" t="s">
        <v>2558</v>
      </c>
      <c r="H1839">
        <v>45785</v>
      </c>
      <c r="I1839" t="s">
        <v>28</v>
      </c>
      <c r="K1839">
        <v>0</v>
      </c>
      <c r="L1839" t="s">
        <v>25</v>
      </c>
      <c r="M1839">
        <v>0</v>
      </c>
      <c r="N1839" t="s">
        <v>25</v>
      </c>
      <c r="O1839" t="s">
        <v>25</v>
      </c>
      <c r="P1839" t="s">
        <v>25</v>
      </c>
      <c r="Q1839">
        <v>0</v>
      </c>
      <c r="R1839">
        <v>0</v>
      </c>
      <c r="S1839">
        <v>0</v>
      </c>
      <c r="T1839">
        <v>0</v>
      </c>
      <c r="U1839">
        <v>0</v>
      </c>
      <c r="V1839">
        <v>0</v>
      </c>
      <c r="W1839">
        <v>0</v>
      </c>
      <c r="X1839" t="s">
        <v>2732</v>
      </c>
      <c r="Y1839" t="s">
        <v>25</v>
      </c>
      <c r="Z1839" t="s">
        <v>25</v>
      </c>
      <c r="AE1839" t="s">
        <v>234</v>
      </c>
      <c r="AF1839">
        <v>0</v>
      </c>
      <c r="AG1839">
        <v>0</v>
      </c>
      <c r="AH1839">
        <v>16</v>
      </c>
      <c r="AI1839" t="s">
        <v>11631</v>
      </c>
      <c r="AJ1839">
        <v>0</v>
      </c>
      <c r="AK1839">
        <v>0</v>
      </c>
      <c r="AL1839" s="94">
        <v>37.9</v>
      </c>
      <c r="AM1839" t="s">
        <v>11646</v>
      </c>
    </row>
    <row r="1840" spans="1:39" x14ac:dyDescent="0.25">
      <c r="A1840" t="s">
        <v>39</v>
      </c>
      <c r="B1840">
        <v>10172</v>
      </c>
      <c r="C1840" t="s">
        <v>2777</v>
      </c>
      <c r="D1840">
        <v>710</v>
      </c>
      <c r="E1840">
        <v>45783</v>
      </c>
      <c r="F1840">
        <v>45947</v>
      </c>
      <c r="G1840" t="s">
        <v>2558</v>
      </c>
      <c r="I1840" t="s">
        <v>24</v>
      </c>
      <c r="K1840">
        <v>0</v>
      </c>
      <c r="AE1840" t="s">
        <v>234</v>
      </c>
      <c r="AF1840">
        <v>0</v>
      </c>
      <c r="AG1840">
        <v>0</v>
      </c>
      <c r="AH1840">
        <v>0</v>
      </c>
      <c r="AI1840" t="s">
        <v>11634</v>
      </c>
      <c r="AL1840" s="94">
        <v>71</v>
      </c>
      <c r="AM1840" t="s">
        <v>11646</v>
      </c>
    </row>
    <row r="1841" spans="1:39" x14ac:dyDescent="0.25">
      <c r="A1841" t="s">
        <v>39</v>
      </c>
      <c r="B1841">
        <v>10173</v>
      </c>
      <c r="C1841" t="s">
        <v>2778</v>
      </c>
      <c r="D1841">
        <v>994</v>
      </c>
      <c r="E1841">
        <v>45783</v>
      </c>
      <c r="F1841">
        <v>45947</v>
      </c>
      <c r="G1841" t="s">
        <v>2558</v>
      </c>
      <c r="I1841" t="s">
        <v>24</v>
      </c>
      <c r="K1841">
        <v>0</v>
      </c>
      <c r="AE1841" t="s">
        <v>234</v>
      </c>
      <c r="AF1841">
        <v>0</v>
      </c>
      <c r="AG1841">
        <v>0</v>
      </c>
      <c r="AH1841">
        <v>0</v>
      </c>
      <c r="AI1841" t="s">
        <v>11634</v>
      </c>
      <c r="AL1841" s="94">
        <v>99.4</v>
      </c>
      <c r="AM1841" t="s">
        <v>11646</v>
      </c>
    </row>
    <row r="1842" spans="1:39" x14ac:dyDescent="0.25">
      <c r="A1842" t="s">
        <v>39</v>
      </c>
      <c r="B1842">
        <v>10174</v>
      </c>
      <c r="C1842" t="s">
        <v>2779</v>
      </c>
      <c r="D1842">
        <v>180</v>
      </c>
      <c r="E1842">
        <v>45783</v>
      </c>
      <c r="F1842">
        <v>45947</v>
      </c>
      <c r="G1842" t="s">
        <v>2558</v>
      </c>
      <c r="I1842" t="s">
        <v>24</v>
      </c>
      <c r="K1842">
        <v>0</v>
      </c>
      <c r="AE1842" t="s">
        <v>234</v>
      </c>
      <c r="AF1842">
        <v>0</v>
      </c>
      <c r="AG1842">
        <v>0</v>
      </c>
      <c r="AH1842">
        <v>0</v>
      </c>
      <c r="AI1842" t="s">
        <v>11634</v>
      </c>
      <c r="AL1842" s="94">
        <v>18</v>
      </c>
      <c r="AM1842" t="s">
        <v>11646</v>
      </c>
    </row>
    <row r="1843" spans="1:39" x14ac:dyDescent="0.25">
      <c r="A1843" t="s">
        <v>39</v>
      </c>
      <c r="B1843">
        <v>10175</v>
      </c>
      <c r="C1843" t="s">
        <v>2780</v>
      </c>
      <c r="D1843">
        <v>1482</v>
      </c>
      <c r="E1843">
        <v>45783</v>
      </c>
      <c r="F1843">
        <v>45947</v>
      </c>
      <c r="G1843" t="s">
        <v>2558</v>
      </c>
      <c r="I1843" t="s">
        <v>24</v>
      </c>
      <c r="K1843">
        <v>0</v>
      </c>
      <c r="AE1843" t="s">
        <v>234</v>
      </c>
      <c r="AF1843">
        <v>0</v>
      </c>
      <c r="AG1843">
        <v>0</v>
      </c>
      <c r="AH1843">
        <v>0</v>
      </c>
      <c r="AI1843" t="s">
        <v>11634</v>
      </c>
      <c r="AL1843" s="94">
        <v>148.19999999999999</v>
      </c>
      <c r="AM1843" t="s">
        <v>11646</v>
      </c>
    </row>
    <row r="1844" spans="1:39" x14ac:dyDescent="0.25">
      <c r="A1844" t="s">
        <v>39</v>
      </c>
      <c r="B1844">
        <v>10176</v>
      </c>
      <c r="C1844" t="s">
        <v>2781</v>
      </c>
      <c r="D1844">
        <v>407</v>
      </c>
      <c r="E1844">
        <v>45783</v>
      </c>
      <c r="F1844">
        <v>45947</v>
      </c>
      <c r="G1844" t="s">
        <v>2558</v>
      </c>
      <c r="I1844" t="s">
        <v>24</v>
      </c>
      <c r="K1844">
        <v>0</v>
      </c>
      <c r="AE1844" t="s">
        <v>234</v>
      </c>
      <c r="AF1844">
        <v>0</v>
      </c>
      <c r="AG1844">
        <v>0</v>
      </c>
      <c r="AH1844">
        <v>0</v>
      </c>
      <c r="AI1844" t="s">
        <v>11634</v>
      </c>
      <c r="AL1844" s="94">
        <v>40.700000000000003</v>
      </c>
      <c r="AM1844" t="s">
        <v>11646</v>
      </c>
    </row>
    <row r="1845" spans="1:39" x14ac:dyDescent="0.25">
      <c r="A1845" t="s">
        <v>39</v>
      </c>
      <c r="B1845">
        <v>10177</v>
      </c>
      <c r="C1845" t="s">
        <v>2782</v>
      </c>
      <c r="D1845">
        <v>2056</v>
      </c>
      <c r="E1845">
        <v>45783</v>
      </c>
      <c r="F1845">
        <v>45812</v>
      </c>
      <c r="G1845" t="s">
        <v>2558</v>
      </c>
      <c r="H1845" t="s">
        <v>2783</v>
      </c>
      <c r="I1845" t="s">
        <v>2577</v>
      </c>
      <c r="J1845">
        <v>45848</v>
      </c>
      <c r="K1845">
        <v>0</v>
      </c>
      <c r="L1845" t="s">
        <v>487</v>
      </c>
      <c r="M1845">
        <v>0</v>
      </c>
      <c r="N1845" t="s">
        <v>25</v>
      </c>
      <c r="O1845" t="s">
        <v>25</v>
      </c>
      <c r="P1845" t="s">
        <v>25</v>
      </c>
      <c r="Q1845">
        <v>0</v>
      </c>
      <c r="R1845">
        <v>0</v>
      </c>
      <c r="S1845">
        <v>0</v>
      </c>
      <c r="T1845">
        <v>0</v>
      </c>
      <c r="U1845">
        <v>0</v>
      </c>
      <c r="V1845">
        <v>0</v>
      </c>
      <c r="W1845">
        <v>0</v>
      </c>
      <c r="X1845" t="s">
        <v>26</v>
      </c>
      <c r="Y1845" t="s">
        <v>25</v>
      </c>
      <c r="Z1845" t="s">
        <v>25</v>
      </c>
      <c r="AE1845" t="s">
        <v>234</v>
      </c>
      <c r="AF1845">
        <v>0</v>
      </c>
      <c r="AG1845">
        <v>0</v>
      </c>
      <c r="AH1845">
        <v>16</v>
      </c>
      <c r="AI1845" t="s">
        <v>11631</v>
      </c>
      <c r="AJ1845">
        <v>0</v>
      </c>
      <c r="AK1845">
        <v>0</v>
      </c>
      <c r="AL1845" s="94">
        <v>205.6</v>
      </c>
      <c r="AM1845" t="s">
        <v>11646</v>
      </c>
    </row>
    <row r="1846" spans="1:39" x14ac:dyDescent="0.25">
      <c r="A1846" t="s">
        <v>39</v>
      </c>
      <c r="B1846">
        <v>10178</v>
      </c>
      <c r="C1846" t="s">
        <v>2784</v>
      </c>
      <c r="D1846">
        <v>769</v>
      </c>
      <c r="E1846">
        <v>45783</v>
      </c>
      <c r="F1846">
        <v>45947</v>
      </c>
      <c r="G1846" t="s">
        <v>2558</v>
      </c>
      <c r="I1846" t="s">
        <v>24</v>
      </c>
      <c r="K1846">
        <v>0</v>
      </c>
      <c r="AE1846" t="s">
        <v>234</v>
      </c>
      <c r="AF1846">
        <v>0</v>
      </c>
      <c r="AG1846">
        <v>0</v>
      </c>
      <c r="AH1846">
        <v>0</v>
      </c>
      <c r="AI1846" t="s">
        <v>11634</v>
      </c>
      <c r="AL1846" s="94">
        <v>76.900000000000006</v>
      </c>
      <c r="AM1846" t="s">
        <v>11646</v>
      </c>
    </row>
    <row r="1847" spans="1:39" x14ac:dyDescent="0.25">
      <c r="A1847" t="s">
        <v>39</v>
      </c>
      <c r="B1847">
        <v>10179</v>
      </c>
      <c r="C1847" t="s">
        <v>2785</v>
      </c>
      <c r="D1847">
        <v>301</v>
      </c>
      <c r="E1847">
        <v>45783</v>
      </c>
      <c r="F1847">
        <v>45947</v>
      </c>
      <c r="G1847" t="s">
        <v>2558</v>
      </c>
      <c r="I1847" t="s">
        <v>24</v>
      </c>
      <c r="K1847">
        <v>0</v>
      </c>
      <c r="AE1847" t="s">
        <v>234</v>
      </c>
      <c r="AF1847">
        <v>0</v>
      </c>
      <c r="AG1847">
        <v>0</v>
      </c>
      <c r="AH1847">
        <v>0</v>
      </c>
      <c r="AI1847" t="s">
        <v>11634</v>
      </c>
      <c r="AL1847" s="94">
        <v>30.1</v>
      </c>
      <c r="AM1847" t="s">
        <v>11646</v>
      </c>
    </row>
    <row r="1848" spans="1:39" x14ac:dyDescent="0.25">
      <c r="A1848" t="s">
        <v>39</v>
      </c>
      <c r="B1848">
        <v>10180</v>
      </c>
      <c r="C1848" t="s">
        <v>2786</v>
      </c>
      <c r="D1848">
        <v>7304</v>
      </c>
      <c r="E1848">
        <v>45783</v>
      </c>
      <c r="F1848">
        <v>45947</v>
      </c>
      <c r="G1848" t="s">
        <v>2558</v>
      </c>
      <c r="I1848" t="s">
        <v>24</v>
      </c>
      <c r="K1848">
        <v>0</v>
      </c>
      <c r="AE1848" t="s">
        <v>234</v>
      </c>
      <c r="AF1848">
        <v>0</v>
      </c>
      <c r="AG1848">
        <v>0</v>
      </c>
      <c r="AH1848">
        <v>0</v>
      </c>
      <c r="AI1848" t="s">
        <v>11634</v>
      </c>
      <c r="AL1848" s="94">
        <v>730.4</v>
      </c>
      <c r="AM1848" t="s">
        <v>11646</v>
      </c>
    </row>
    <row r="1849" spans="1:39" x14ac:dyDescent="0.25">
      <c r="A1849" t="s">
        <v>39</v>
      </c>
      <c r="B1849">
        <v>10181</v>
      </c>
      <c r="C1849" t="s">
        <v>2787</v>
      </c>
      <c r="D1849">
        <v>766</v>
      </c>
      <c r="E1849">
        <v>45783</v>
      </c>
      <c r="G1849" t="s">
        <v>2558</v>
      </c>
      <c r="H1849">
        <v>45785</v>
      </c>
      <c r="I1849" t="s">
        <v>28</v>
      </c>
      <c r="K1849">
        <v>0</v>
      </c>
      <c r="L1849" t="s">
        <v>487</v>
      </c>
      <c r="M1849">
        <v>0</v>
      </c>
      <c r="N1849" t="s">
        <v>25</v>
      </c>
      <c r="O1849" t="s">
        <v>487</v>
      </c>
      <c r="P1849" t="s">
        <v>25</v>
      </c>
      <c r="Q1849">
        <v>0</v>
      </c>
      <c r="R1849">
        <v>0</v>
      </c>
      <c r="S1849">
        <v>238</v>
      </c>
      <c r="T1849">
        <v>2</v>
      </c>
      <c r="U1849">
        <v>0</v>
      </c>
      <c r="V1849">
        <v>0</v>
      </c>
      <c r="W1849">
        <v>0</v>
      </c>
      <c r="X1849" t="s">
        <v>2732</v>
      </c>
      <c r="Y1849" t="s">
        <v>25</v>
      </c>
      <c r="Z1849" t="s">
        <v>25</v>
      </c>
      <c r="AE1849" t="s">
        <v>234</v>
      </c>
      <c r="AF1849">
        <v>0</v>
      </c>
      <c r="AG1849">
        <v>0</v>
      </c>
      <c r="AH1849">
        <v>16</v>
      </c>
      <c r="AI1849" t="s">
        <v>11631</v>
      </c>
      <c r="AJ1849">
        <v>0</v>
      </c>
      <c r="AK1849">
        <v>0.31070496083550914</v>
      </c>
      <c r="AL1849" s="94">
        <v>76.599999999999994</v>
      </c>
      <c r="AM1849" t="s">
        <v>11646</v>
      </c>
    </row>
    <row r="1850" spans="1:39" x14ac:dyDescent="0.25">
      <c r="A1850" t="s">
        <v>39</v>
      </c>
      <c r="B1850">
        <v>10182</v>
      </c>
      <c r="C1850" t="s">
        <v>2788</v>
      </c>
      <c r="D1850">
        <v>159</v>
      </c>
      <c r="E1850">
        <v>45783</v>
      </c>
      <c r="F1850">
        <v>45947</v>
      </c>
      <c r="G1850" t="s">
        <v>2558</v>
      </c>
      <c r="I1850" t="s">
        <v>24</v>
      </c>
      <c r="K1850">
        <v>0</v>
      </c>
      <c r="AE1850" t="s">
        <v>234</v>
      </c>
      <c r="AF1850">
        <v>0</v>
      </c>
      <c r="AG1850">
        <v>0</v>
      </c>
      <c r="AH1850">
        <v>0</v>
      </c>
      <c r="AI1850" t="s">
        <v>11634</v>
      </c>
      <c r="AL1850" s="94">
        <v>15.9</v>
      </c>
      <c r="AM1850" t="s">
        <v>11646</v>
      </c>
    </row>
    <row r="1851" spans="1:39" x14ac:dyDescent="0.25">
      <c r="A1851" t="s">
        <v>39</v>
      </c>
      <c r="B1851">
        <v>10183</v>
      </c>
      <c r="C1851" t="s">
        <v>2789</v>
      </c>
      <c r="D1851">
        <v>991</v>
      </c>
      <c r="E1851">
        <v>45783</v>
      </c>
      <c r="F1851">
        <v>45947</v>
      </c>
      <c r="G1851" t="s">
        <v>2558</v>
      </c>
      <c r="I1851" t="s">
        <v>24</v>
      </c>
      <c r="K1851">
        <v>0</v>
      </c>
      <c r="AE1851" t="s">
        <v>234</v>
      </c>
      <c r="AF1851">
        <v>0</v>
      </c>
      <c r="AG1851">
        <v>0</v>
      </c>
      <c r="AH1851">
        <v>0</v>
      </c>
      <c r="AI1851" t="s">
        <v>11634</v>
      </c>
      <c r="AL1851" s="94">
        <v>99.1</v>
      </c>
      <c r="AM1851" t="s">
        <v>11646</v>
      </c>
    </row>
    <row r="1852" spans="1:39" x14ac:dyDescent="0.25">
      <c r="A1852" t="s">
        <v>39</v>
      </c>
      <c r="B1852">
        <v>10184</v>
      </c>
      <c r="C1852" t="s">
        <v>2790</v>
      </c>
      <c r="D1852">
        <v>833</v>
      </c>
      <c r="E1852">
        <v>45783</v>
      </c>
      <c r="F1852">
        <v>45947</v>
      </c>
      <c r="G1852" t="s">
        <v>2558</v>
      </c>
      <c r="I1852" t="s">
        <v>24</v>
      </c>
      <c r="K1852">
        <v>0</v>
      </c>
      <c r="AE1852" t="s">
        <v>234</v>
      </c>
      <c r="AF1852">
        <v>0</v>
      </c>
      <c r="AG1852">
        <v>0</v>
      </c>
      <c r="AH1852">
        <v>0</v>
      </c>
      <c r="AI1852" t="s">
        <v>11634</v>
      </c>
      <c r="AL1852" s="94">
        <v>83.3</v>
      </c>
      <c r="AM1852" t="s">
        <v>11646</v>
      </c>
    </row>
    <row r="1853" spans="1:39" x14ac:dyDescent="0.25">
      <c r="A1853" t="s">
        <v>39</v>
      </c>
      <c r="B1853">
        <v>10185</v>
      </c>
      <c r="C1853" t="s">
        <v>2791</v>
      </c>
      <c r="D1853">
        <v>640</v>
      </c>
      <c r="E1853">
        <v>45783</v>
      </c>
      <c r="F1853">
        <v>45947</v>
      </c>
      <c r="G1853" t="s">
        <v>2558</v>
      </c>
      <c r="I1853" t="s">
        <v>24</v>
      </c>
      <c r="K1853">
        <v>0</v>
      </c>
      <c r="AE1853" t="s">
        <v>234</v>
      </c>
      <c r="AF1853">
        <v>0</v>
      </c>
      <c r="AG1853">
        <v>0</v>
      </c>
      <c r="AH1853">
        <v>0</v>
      </c>
      <c r="AI1853" t="s">
        <v>11634</v>
      </c>
      <c r="AL1853" s="94">
        <v>64</v>
      </c>
      <c r="AM1853" t="s">
        <v>11646</v>
      </c>
    </row>
    <row r="1854" spans="1:39" x14ac:dyDescent="0.25">
      <c r="A1854" t="s">
        <v>39</v>
      </c>
      <c r="B1854">
        <v>10186</v>
      </c>
      <c r="C1854" t="s">
        <v>2792</v>
      </c>
      <c r="D1854">
        <v>1047</v>
      </c>
      <c r="E1854">
        <v>45783</v>
      </c>
      <c r="F1854">
        <v>45947</v>
      </c>
      <c r="G1854" t="s">
        <v>2558</v>
      </c>
      <c r="I1854" t="s">
        <v>24</v>
      </c>
      <c r="K1854">
        <v>0</v>
      </c>
      <c r="AE1854" t="s">
        <v>234</v>
      </c>
      <c r="AF1854">
        <v>0</v>
      </c>
      <c r="AG1854">
        <v>0</v>
      </c>
      <c r="AH1854">
        <v>0</v>
      </c>
      <c r="AI1854" t="s">
        <v>11634</v>
      </c>
      <c r="AL1854" s="94">
        <v>104.7</v>
      </c>
      <c r="AM1854" t="s">
        <v>11646</v>
      </c>
    </row>
    <row r="1855" spans="1:39" x14ac:dyDescent="0.25">
      <c r="A1855" t="s">
        <v>39</v>
      </c>
      <c r="B1855">
        <v>10187</v>
      </c>
      <c r="C1855" t="s">
        <v>2793</v>
      </c>
      <c r="D1855">
        <v>476</v>
      </c>
      <c r="E1855">
        <v>45783</v>
      </c>
      <c r="F1855">
        <v>45947</v>
      </c>
      <c r="G1855" t="s">
        <v>2558</v>
      </c>
      <c r="I1855" t="s">
        <v>24</v>
      </c>
      <c r="K1855">
        <v>0</v>
      </c>
      <c r="AE1855" t="s">
        <v>234</v>
      </c>
      <c r="AF1855">
        <v>0</v>
      </c>
      <c r="AG1855">
        <v>0</v>
      </c>
      <c r="AH1855">
        <v>0</v>
      </c>
      <c r="AI1855" t="s">
        <v>11634</v>
      </c>
      <c r="AL1855" s="94">
        <v>47.6</v>
      </c>
      <c r="AM1855" t="s">
        <v>11646</v>
      </c>
    </row>
    <row r="1856" spans="1:39" x14ac:dyDescent="0.25">
      <c r="A1856" t="s">
        <v>39</v>
      </c>
      <c r="B1856">
        <v>10188</v>
      </c>
      <c r="C1856" t="s">
        <v>2794</v>
      </c>
      <c r="D1856">
        <v>517</v>
      </c>
      <c r="E1856">
        <v>45783</v>
      </c>
      <c r="F1856">
        <v>45947</v>
      </c>
      <c r="G1856" t="s">
        <v>2558</v>
      </c>
      <c r="I1856" t="s">
        <v>24</v>
      </c>
      <c r="K1856">
        <v>0</v>
      </c>
      <c r="AE1856" t="s">
        <v>234</v>
      </c>
      <c r="AF1856">
        <v>0</v>
      </c>
      <c r="AG1856">
        <v>0</v>
      </c>
      <c r="AH1856">
        <v>0</v>
      </c>
      <c r="AI1856" t="s">
        <v>11634</v>
      </c>
      <c r="AL1856" s="94">
        <v>51.7</v>
      </c>
      <c r="AM1856" t="s">
        <v>11646</v>
      </c>
    </row>
    <row r="1857" spans="1:39" x14ac:dyDescent="0.25">
      <c r="A1857" t="s">
        <v>39</v>
      </c>
      <c r="B1857">
        <v>10189</v>
      </c>
      <c r="C1857" t="s">
        <v>2795</v>
      </c>
      <c r="D1857">
        <v>2765</v>
      </c>
      <c r="E1857">
        <v>45783</v>
      </c>
      <c r="F1857">
        <v>45947</v>
      </c>
      <c r="G1857" t="s">
        <v>2558</v>
      </c>
      <c r="I1857" t="s">
        <v>24</v>
      </c>
      <c r="K1857">
        <v>0</v>
      </c>
      <c r="AE1857" t="s">
        <v>234</v>
      </c>
      <c r="AF1857">
        <v>0</v>
      </c>
      <c r="AG1857">
        <v>0</v>
      </c>
      <c r="AH1857">
        <v>0</v>
      </c>
      <c r="AI1857" t="s">
        <v>11634</v>
      </c>
      <c r="AL1857" s="94">
        <v>276.5</v>
      </c>
      <c r="AM1857" t="s">
        <v>11646</v>
      </c>
    </row>
    <row r="1858" spans="1:39" x14ac:dyDescent="0.25">
      <c r="A1858" t="s">
        <v>39</v>
      </c>
      <c r="B1858">
        <v>10190</v>
      </c>
      <c r="C1858" t="s">
        <v>2796</v>
      </c>
      <c r="D1858">
        <v>535</v>
      </c>
      <c r="E1858">
        <v>45783</v>
      </c>
      <c r="F1858">
        <v>45947</v>
      </c>
      <c r="G1858" t="s">
        <v>2558</v>
      </c>
      <c r="I1858" t="s">
        <v>24</v>
      </c>
      <c r="K1858">
        <v>0</v>
      </c>
      <c r="AE1858" t="s">
        <v>234</v>
      </c>
      <c r="AF1858">
        <v>0</v>
      </c>
      <c r="AG1858">
        <v>0</v>
      </c>
      <c r="AH1858">
        <v>0</v>
      </c>
      <c r="AI1858" t="s">
        <v>11634</v>
      </c>
      <c r="AL1858" s="94">
        <v>53.5</v>
      </c>
      <c r="AM1858" t="s">
        <v>11646</v>
      </c>
    </row>
    <row r="1859" spans="1:39" x14ac:dyDescent="0.25">
      <c r="A1859" t="s">
        <v>39</v>
      </c>
      <c r="B1859">
        <v>10191</v>
      </c>
      <c r="C1859" t="s">
        <v>2797</v>
      </c>
      <c r="D1859">
        <v>616</v>
      </c>
      <c r="E1859">
        <v>45783</v>
      </c>
      <c r="F1859">
        <v>45947</v>
      </c>
      <c r="G1859" t="s">
        <v>2558</v>
      </c>
      <c r="I1859" t="s">
        <v>24</v>
      </c>
      <c r="K1859">
        <v>0</v>
      </c>
      <c r="AE1859" t="s">
        <v>234</v>
      </c>
      <c r="AF1859">
        <v>0</v>
      </c>
      <c r="AG1859">
        <v>0</v>
      </c>
      <c r="AH1859">
        <v>0</v>
      </c>
      <c r="AI1859" t="s">
        <v>11634</v>
      </c>
      <c r="AL1859" s="94">
        <v>61.6</v>
      </c>
      <c r="AM1859" t="s">
        <v>11646</v>
      </c>
    </row>
    <row r="1860" spans="1:39" x14ac:dyDescent="0.25">
      <c r="A1860" t="s">
        <v>39</v>
      </c>
      <c r="B1860">
        <v>10192</v>
      </c>
      <c r="C1860" t="s">
        <v>2798</v>
      </c>
      <c r="D1860">
        <v>736</v>
      </c>
      <c r="E1860">
        <v>45784</v>
      </c>
      <c r="F1860">
        <v>46312</v>
      </c>
      <c r="G1860" t="s">
        <v>2558</v>
      </c>
      <c r="I1860" t="s">
        <v>24</v>
      </c>
      <c r="K1860">
        <v>0</v>
      </c>
      <c r="AE1860" t="s">
        <v>234</v>
      </c>
      <c r="AF1860">
        <v>0</v>
      </c>
      <c r="AG1860">
        <v>0</v>
      </c>
      <c r="AH1860">
        <v>0</v>
      </c>
      <c r="AI1860" t="s">
        <v>11634</v>
      </c>
      <c r="AL1860" s="94">
        <v>73.599999999999994</v>
      </c>
      <c r="AM1860" t="s">
        <v>11646</v>
      </c>
    </row>
    <row r="1861" spans="1:39" x14ac:dyDescent="0.25">
      <c r="A1861" t="s">
        <v>39</v>
      </c>
      <c r="B1861">
        <v>10193</v>
      </c>
      <c r="C1861" t="s">
        <v>2799</v>
      </c>
      <c r="D1861">
        <v>1676</v>
      </c>
      <c r="E1861">
        <v>45784</v>
      </c>
      <c r="F1861">
        <v>46312</v>
      </c>
      <c r="G1861" t="s">
        <v>2558</v>
      </c>
      <c r="I1861" t="s">
        <v>24</v>
      </c>
      <c r="K1861">
        <v>0</v>
      </c>
      <c r="AE1861" t="s">
        <v>234</v>
      </c>
      <c r="AF1861">
        <v>0</v>
      </c>
      <c r="AG1861">
        <v>0</v>
      </c>
      <c r="AH1861">
        <v>0</v>
      </c>
      <c r="AI1861" t="s">
        <v>11634</v>
      </c>
      <c r="AL1861" s="94">
        <v>167.6</v>
      </c>
      <c r="AM1861" t="s">
        <v>11646</v>
      </c>
    </row>
    <row r="1862" spans="1:39" x14ac:dyDescent="0.25">
      <c r="A1862" t="s">
        <v>39</v>
      </c>
      <c r="B1862">
        <v>10194</v>
      </c>
      <c r="C1862" t="s">
        <v>2800</v>
      </c>
      <c r="D1862">
        <v>560</v>
      </c>
      <c r="E1862">
        <v>45784</v>
      </c>
      <c r="F1862">
        <v>46312</v>
      </c>
      <c r="G1862" t="s">
        <v>2558</v>
      </c>
      <c r="I1862" t="s">
        <v>24</v>
      </c>
      <c r="K1862">
        <v>0</v>
      </c>
      <c r="AE1862" t="s">
        <v>234</v>
      </c>
      <c r="AF1862">
        <v>0</v>
      </c>
      <c r="AG1862">
        <v>0</v>
      </c>
      <c r="AH1862">
        <v>0</v>
      </c>
      <c r="AI1862" t="s">
        <v>11634</v>
      </c>
      <c r="AL1862" s="94">
        <v>56</v>
      </c>
      <c r="AM1862" t="s">
        <v>11646</v>
      </c>
    </row>
    <row r="1863" spans="1:39" x14ac:dyDescent="0.25">
      <c r="A1863" t="s">
        <v>39</v>
      </c>
      <c r="B1863">
        <v>10195</v>
      </c>
      <c r="C1863" t="s">
        <v>2801</v>
      </c>
      <c r="D1863">
        <v>8619</v>
      </c>
      <c r="E1863">
        <v>45784</v>
      </c>
      <c r="F1863">
        <v>46312</v>
      </c>
      <c r="G1863" t="s">
        <v>2558</v>
      </c>
      <c r="I1863" t="s">
        <v>24</v>
      </c>
      <c r="K1863">
        <v>0</v>
      </c>
      <c r="AE1863" t="s">
        <v>234</v>
      </c>
      <c r="AF1863">
        <v>0</v>
      </c>
      <c r="AG1863">
        <v>0</v>
      </c>
      <c r="AH1863">
        <v>0</v>
      </c>
      <c r="AI1863" t="s">
        <v>11634</v>
      </c>
      <c r="AL1863" s="94">
        <v>861.9</v>
      </c>
      <c r="AM1863" t="s">
        <v>11646</v>
      </c>
    </row>
    <row r="1864" spans="1:39" x14ac:dyDescent="0.25">
      <c r="A1864" t="s">
        <v>39</v>
      </c>
      <c r="B1864">
        <v>10196</v>
      </c>
      <c r="C1864" t="s">
        <v>2802</v>
      </c>
      <c r="D1864">
        <v>319</v>
      </c>
      <c r="E1864">
        <v>45784</v>
      </c>
      <c r="F1864">
        <v>46312</v>
      </c>
      <c r="G1864" t="s">
        <v>2558</v>
      </c>
      <c r="I1864" t="s">
        <v>24</v>
      </c>
      <c r="K1864">
        <v>0</v>
      </c>
      <c r="AE1864" t="s">
        <v>234</v>
      </c>
      <c r="AF1864">
        <v>0</v>
      </c>
      <c r="AG1864">
        <v>0</v>
      </c>
      <c r="AH1864">
        <v>0</v>
      </c>
      <c r="AI1864" t="s">
        <v>11634</v>
      </c>
      <c r="AL1864" s="94">
        <v>31.9</v>
      </c>
      <c r="AM1864" t="s">
        <v>11646</v>
      </c>
    </row>
    <row r="1865" spans="1:39" x14ac:dyDescent="0.25">
      <c r="A1865" t="s">
        <v>39</v>
      </c>
      <c r="B1865">
        <v>10197</v>
      </c>
      <c r="C1865" t="s">
        <v>2803</v>
      </c>
      <c r="D1865">
        <v>96</v>
      </c>
      <c r="E1865">
        <v>45784</v>
      </c>
      <c r="F1865">
        <v>46312</v>
      </c>
      <c r="G1865" t="s">
        <v>2558</v>
      </c>
      <c r="I1865" t="s">
        <v>24</v>
      </c>
      <c r="K1865">
        <v>0</v>
      </c>
      <c r="AE1865" t="s">
        <v>234</v>
      </c>
      <c r="AF1865">
        <v>0</v>
      </c>
      <c r="AG1865">
        <v>0</v>
      </c>
      <c r="AH1865">
        <v>0</v>
      </c>
      <c r="AI1865" t="s">
        <v>11634</v>
      </c>
      <c r="AL1865" s="94">
        <v>9.6</v>
      </c>
      <c r="AM1865" t="s">
        <v>11646</v>
      </c>
    </row>
    <row r="1866" spans="1:39" x14ac:dyDescent="0.25">
      <c r="A1866" t="s">
        <v>39</v>
      </c>
      <c r="B1866">
        <v>10198</v>
      </c>
      <c r="C1866" t="s">
        <v>2804</v>
      </c>
      <c r="D1866">
        <v>1100</v>
      </c>
      <c r="E1866">
        <v>45784</v>
      </c>
      <c r="F1866">
        <v>46312</v>
      </c>
      <c r="G1866" t="s">
        <v>2558</v>
      </c>
      <c r="I1866" t="s">
        <v>24</v>
      </c>
      <c r="K1866">
        <v>0</v>
      </c>
      <c r="AE1866" t="s">
        <v>234</v>
      </c>
      <c r="AF1866">
        <v>0</v>
      </c>
      <c r="AG1866">
        <v>0</v>
      </c>
      <c r="AH1866">
        <v>0</v>
      </c>
      <c r="AI1866" t="s">
        <v>11634</v>
      </c>
      <c r="AL1866" s="94">
        <v>110</v>
      </c>
      <c r="AM1866" t="s">
        <v>11646</v>
      </c>
    </row>
    <row r="1867" spans="1:39" x14ac:dyDescent="0.25">
      <c r="A1867" t="s">
        <v>39</v>
      </c>
      <c r="B1867">
        <v>10199</v>
      </c>
      <c r="C1867" t="s">
        <v>2805</v>
      </c>
      <c r="D1867">
        <v>186</v>
      </c>
      <c r="E1867">
        <v>45784</v>
      </c>
      <c r="F1867">
        <v>46312</v>
      </c>
      <c r="G1867" t="s">
        <v>2558</v>
      </c>
      <c r="I1867" t="s">
        <v>24</v>
      </c>
      <c r="K1867">
        <v>0</v>
      </c>
      <c r="AE1867" t="s">
        <v>234</v>
      </c>
      <c r="AF1867">
        <v>0</v>
      </c>
      <c r="AG1867">
        <v>0</v>
      </c>
      <c r="AH1867">
        <v>0</v>
      </c>
      <c r="AI1867" t="s">
        <v>11634</v>
      </c>
      <c r="AL1867" s="94">
        <v>18.600000000000001</v>
      </c>
      <c r="AM1867" t="s">
        <v>11646</v>
      </c>
    </row>
    <row r="1868" spans="1:39" x14ac:dyDescent="0.25">
      <c r="A1868" t="s">
        <v>39</v>
      </c>
      <c r="B1868">
        <v>10200</v>
      </c>
      <c r="C1868" t="s">
        <v>2806</v>
      </c>
      <c r="D1868">
        <v>342</v>
      </c>
      <c r="E1868">
        <v>45784</v>
      </c>
      <c r="F1868">
        <v>45947</v>
      </c>
      <c r="G1868" t="s">
        <v>2558</v>
      </c>
      <c r="I1868" t="s">
        <v>24</v>
      </c>
      <c r="K1868">
        <v>0</v>
      </c>
      <c r="AE1868" t="s">
        <v>234</v>
      </c>
      <c r="AF1868">
        <v>0</v>
      </c>
      <c r="AG1868">
        <v>0</v>
      </c>
      <c r="AH1868">
        <v>0</v>
      </c>
      <c r="AI1868" t="s">
        <v>11634</v>
      </c>
      <c r="AL1868" s="94">
        <v>34.200000000000003</v>
      </c>
      <c r="AM1868" t="s">
        <v>11646</v>
      </c>
    </row>
    <row r="1869" spans="1:39" x14ac:dyDescent="0.25">
      <c r="A1869" t="s">
        <v>39</v>
      </c>
      <c r="B1869">
        <v>10201</v>
      </c>
      <c r="C1869" t="s">
        <v>2807</v>
      </c>
      <c r="D1869">
        <v>215</v>
      </c>
      <c r="E1869">
        <v>45784</v>
      </c>
      <c r="F1869">
        <v>45947</v>
      </c>
      <c r="G1869" t="s">
        <v>2558</v>
      </c>
      <c r="I1869" t="s">
        <v>24</v>
      </c>
      <c r="K1869">
        <v>0</v>
      </c>
      <c r="AE1869" t="s">
        <v>234</v>
      </c>
      <c r="AF1869">
        <v>0</v>
      </c>
      <c r="AG1869">
        <v>0</v>
      </c>
      <c r="AH1869">
        <v>0</v>
      </c>
      <c r="AI1869" t="s">
        <v>11634</v>
      </c>
      <c r="AL1869" s="94">
        <v>21.5</v>
      </c>
      <c r="AM1869" t="s">
        <v>11646</v>
      </c>
    </row>
    <row r="1870" spans="1:39" x14ac:dyDescent="0.25">
      <c r="A1870" t="s">
        <v>39</v>
      </c>
      <c r="B1870">
        <v>10202</v>
      </c>
      <c r="C1870" t="s">
        <v>2808</v>
      </c>
      <c r="D1870">
        <v>610</v>
      </c>
      <c r="E1870">
        <v>45784</v>
      </c>
      <c r="F1870" t="s">
        <v>2809</v>
      </c>
      <c r="G1870" t="s">
        <v>2558</v>
      </c>
      <c r="H1870">
        <v>45810</v>
      </c>
      <c r="I1870" t="s">
        <v>24</v>
      </c>
      <c r="J1870" t="s">
        <v>2810</v>
      </c>
      <c r="K1870">
        <v>0</v>
      </c>
      <c r="AE1870" t="s">
        <v>234</v>
      </c>
      <c r="AF1870">
        <v>0</v>
      </c>
      <c r="AG1870">
        <v>0</v>
      </c>
      <c r="AH1870">
        <v>0</v>
      </c>
      <c r="AI1870" t="s">
        <v>11634</v>
      </c>
      <c r="AL1870" s="94">
        <v>61</v>
      </c>
      <c r="AM1870" t="s">
        <v>11646</v>
      </c>
    </row>
    <row r="1871" spans="1:39" x14ac:dyDescent="0.25">
      <c r="A1871" t="s">
        <v>39</v>
      </c>
      <c r="B1871">
        <v>10203</v>
      </c>
      <c r="C1871" t="s">
        <v>2811</v>
      </c>
      <c r="D1871">
        <v>5196</v>
      </c>
      <c r="E1871">
        <v>45784</v>
      </c>
      <c r="F1871">
        <v>45947</v>
      </c>
      <c r="G1871" t="s">
        <v>2558</v>
      </c>
      <c r="I1871" t="s">
        <v>24</v>
      </c>
      <c r="K1871">
        <v>0</v>
      </c>
      <c r="AE1871" t="s">
        <v>234</v>
      </c>
      <c r="AF1871">
        <v>0</v>
      </c>
      <c r="AG1871">
        <v>0</v>
      </c>
      <c r="AH1871">
        <v>0</v>
      </c>
      <c r="AI1871" t="s">
        <v>11634</v>
      </c>
      <c r="AL1871" s="94">
        <v>519.6</v>
      </c>
      <c r="AM1871" t="s">
        <v>11646</v>
      </c>
    </row>
    <row r="1872" spans="1:39" x14ac:dyDescent="0.25">
      <c r="A1872" t="s">
        <v>39</v>
      </c>
      <c r="B1872">
        <v>10204</v>
      </c>
      <c r="C1872" t="s">
        <v>2812</v>
      </c>
      <c r="D1872">
        <v>448</v>
      </c>
      <c r="E1872">
        <v>45784</v>
      </c>
      <c r="F1872">
        <v>45947</v>
      </c>
      <c r="G1872" t="s">
        <v>2558</v>
      </c>
      <c r="I1872" t="s">
        <v>24</v>
      </c>
      <c r="K1872">
        <v>0</v>
      </c>
      <c r="AE1872" t="s">
        <v>234</v>
      </c>
      <c r="AF1872">
        <v>0</v>
      </c>
      <c r="AG1872">
        <v>0</v>
      </c>
      <c r="AH1872">
        <v>0</v>
      </c>
      <c r="AI1872" t="s">
        <v>11634</v>
      </c>
      <c r="AL1872" s="94">
        <v>44.8</v>
      </c>
      <c r="AM1872" t="s">
        <v>11646</v>
      </c>
    </row>
    <row r="1873" spans="1:39" x14ac:dyDescent="0.25">
      <c r="A1873" t="s">
        <v>39</v>
      </c>
      <c r="B1873">
        <v>10205</v>
      </c>
      <c r="C1873" t="s">
        <v>2813</v>
      </c>
      <c r="D1873">
        <v>2121</v>
      </c>
      <c r="E1873">
        <v>45784</v>
      </c>
      <c r="F1873">
        <v>45947</v>
      </c>
      <c r="G1873" t="s">
        <v>2558</v>
      </c>
      <c r="I1873" t="s">
        <v>24</v>
      </c>
      <c r="K1873">
        <v>0</v>
      </c>
      <c r="AE1873" t="s">
        <v>234</v>
      </c>
      <c r="AF1873">
        <v>0</v>
      </c>
      <c r="AG1873">
        <v>0</v>
      </c>
      <c r="AH1873">
        <v>0</v>
      </c>
      <c r="AI1873" t="s">
        <v>11634</v>
      </c>
      <c r="AL1873" s="94">
        <v>212.1</v>
      </c>
      <c r="AM1873" t="s">
        <v>11646</v>
      </c>
    </row>
    <row r="1874" spans="1:39" x14ac:dyDescent="0.25">
      <c r="A1874" t="s">
        <v>39</v>
      </c>
      <c r="B1874">
        <v>10206</v>
      </c>
      <c r="C1874" t="s">
        <v>2814</v>
      </c>
      <c r="D1874">
        <v>218</v>
      </c>
      <c r="E1874">
        <v>45784</v>
      </c>
      <c r="F1874">
        <v>45947</v>
      </c>
      <c r="G1874" t="s">
        <v>2558</v>
      </c>
      <c r="I1874" t="s">
        <v>24</v>
      </c>
      <c r="K1874">
        <v>0</v>
      </c>
      <c r="AE1874" t="s">
        <v>234</v>
      </c>
      <c r="AF1874">
        <v>0</v>
      </c>
      <c r="AG1874">
        <v>0</v>
      </c>
      <c r="AH1874">
        <v>0</v>
      </c>
      <c r="AI1874" t="s">
        <v>11634</v>
      </c>
      <c r="AL1874" s="94">
        <v>21.8</v>
      </c>
      <c r="AM1874" t="s">
        <v>11646</v>
      </c>
    </row>
    <row r="1875" spans="1:39" x14ac:dyDescent="0.25">
      <c r="A1875" t="s">
        <v>39</v>
      </c>
      <c r="B1875">
        <v>10207</v>
      </c>
      <c r="C1875" t="s">
        <v>2815</v>
      </c>
      <c r="D1875">
        <v>439</v>
      </c>
      <c r="E1875">
        <v>45784</v>
      </c>
      <c r="F1875">
        <v>45947</v>
      </c>
      <c r="G1875" t="s">
        <v>2558</v>
      </c>
      <c r="I1875" t="s">
        <v>24</v>
      </c>
      <c r="K1875">
        <v>0</v>
      </c>
      <c r="AE1875" t="s">
        <v>234</v>
      </c>
      <c r="AF1875">
        <v>0</v>
      </c>
      <c r="AG1875">
        <v>0</v>
      </c>
      <c r="AH1875">
        <v>0</v>
      </c>
      <c r="AI1875" t="s">
        <v>11634</v>
      </c>
      <c r="AL1875" s="94">
        <v>43.9</v>
      </c>
      <c r="AM1875" t="s">
        <v>11646</v>
      </c>
    </row>
    <row r="1876" spans="1:39" x14ac:dyDescent="0.25">
      <c r="A1876" t="s">
        <v>39</v>
      </c>
      <c r="B1876">
        <v>10208</v>
      </c>
      <c r="C1876" t="s">
        <v>2816</v>
      </c>
      <c r="D1876">
        <v>116</v>
      </c>
      <c r="E1876">
        <v>45784</v>
      </c>
      <c r="F1876">
        <v>45947</v>
      </c>
      <c r="G1876" t="s">
        <v>2558</v>
      </c>
      <c r="I1876" t="s">
        <v>24</v>
      </c>
      <c r="K1876">
        <v>0</v>
      </c>
      <c r="AE1876" t="s">
        <v>234</v>
      </c>
      <c r="AF1876">
        <v>0</v>
      </c>
      <c r="AG1876">
        <v>0</v>
      </c>
      <c r="AH1876">
        <v>0</v>
      </c>
      <c r="AI1876" t="s">
        <v>11634</v>
      </c>
      <c r="AL1876" s="94">
        <v>11.6</v>
      </c>
      <c r="AM1876" t="s">
        <v>11646</v>
      </c>
    </row>
    <row r="1877" spans="1:39" x14ac:dyDescent="0.25">
      <c r="A1877" t="s">
        <v>39</v>
      </c>
      <c r="B1877">
        <v>10209</v>
      </c>
      <c r="C1877" t="s">
        <v>2817</v>
      </c>
      <c r="D1877">
        <v>275</v>
      </c>
      <c r="E1877">
        <v>45784</v>
      </c>
      <c r="F1877">
        <v>45947</v>
      </c>
      <c r="G1877" t="s">
        <v>2558</v>
      </c>
      <c r="I1877" t="s">
        <v>24</v>
      </c>
      <c r="K1877">
        <v>0</v>
      </c>
      <c r="AE1877" t="s">
        <v>234</v>
      </c>
      <c r="AF1877">
        <v>0</v>
      </c>
      <c r="AG1877">
        <v>0</v>
      </c>
      <c r="AH1877">
        <v>0</v>
      </c>
      <c r="AI1877" t="s">
        <v>11634</v>
      </c>
      <c r="AL1877" s="94">
        <v>27.5</v>
      </c>
      <c r="AM1877" t="s">
        <v>11646</v>
      </c>
    </row>
    <row r="1878" spans="1:39" x14ac:dyDescent="0.25">
      <c r="A1878" t="s">
        <v>39</v>
      </c>
      <c r="B1878">
        <v>10210</v>
      </c>
      <c r="C1878" t="s">
        <v>2818</v>
      </c>
      <c r="D1878">
        <v>379</v>
      </c>
      <c r="E1878">
        <v>45784</v>
      </c>
      <c r="F1878">
        <v>45947</v>
      </c>
      <c r="G1878" t="s">
        <v>2558</v>
      </c>
      <c r="I1878" t="s">
        <v>24</v>
      </c>
      <c r="K1878">
        <v>0</v>
      </c>
      <c r="AE1878" t="s">
        <v>234</v>
      </c>
      <c r="AF1878">
        <v>0</v>
      </c>
      <c r="AG1878">
        <v>0</v>
      </c>
      <c r="AH1878">
        <v>0</v>
      </c>
      <c r="AI1878" t="s">
        <v>11634</v>
      </c>
      <c r="AL1878" s="94">
        <v>37.9</v>
      </c>
      <c r="AM1878" t="s">
        <v>11646</v>
      </c>
    </row>
    <row r="1879" spans="1:39" x14ac:dyDescent="0.25">
      <c r="A1879" t="s">
        <v>39</v>
      </c>
      <c r="B1879">
        <v>10211</v>
      </c>
      <c r="C1879" t="s">
        <v>2819</v>
      </c>
      <c r="D1879">
        <v>493</v>
      </c>
      <c r="E1879">
        <v>45784</v>
      </c>
      <c r="F1879">
        <v>45947</v>
      </c>
      <c r="G1879" t="s">
        <v>2558</v>
      </c>
      <c r="I1879" t="s">
        <v>24</v>
      </c>
      <c r="K1879">
        <v>0</v>
      </c>
      <c r="AE1879" t="s">
        <v>234</v>
      </c>
      <c r="AF1879">
        <v>0</v>
      </c>
      <c r="AG1879">
        <v>0</v>
      </c>
      <c r="AH1879">
        <v>0</v>
      </c>
      <c r="AI1879" t="s">
        <v>11634</v>
      </c>
      <c r="AL1879" s="94">
        <v>49.3</v>
      </c>
      <c r="AM1879" t="s">
        <v>11646</v>
      </c>
    </row>
    <row r="1880" spans="1:39" x14ac:dyDescent="0.25">
      <c r="A1880" t="s">
        <v>39</v>
      </c>
      <c r="B1880">
        <v>10212</v>
      </c>
      <c r="C1880" t="s">
        <v>2820</v>
      </c>
      <c r="D1880">
        <v>2110</v>
      </c>
      <c r="E1880">
        <v>45784</v>
      </c>
      <c r="F1880">
        <v>45947</v>
      </c>
      <c r="G1880" t="s">
        <v>2558</v>
      </c>
      <c r="I1880" t="s">
        <v>24</v>
      </c>
      <c r="K1880">
        <v>0</v>
      </c>
      <c r="AE1880" t="s">
        <v>234</v>
      </c>
      <c r="AF1880">
        <v>0</v>
      </c>
      <c r="AG1880">
        <v>0</v>
      </c>
      <c r="AH1880">
        <v>0</v>
      </c>
      <c r="AI1880" t="s">
        <v>11634</v>
      </c>
      <c r="AL1880" s="94">
        <v>211</v>
      </c>
      <c r="AM1880" t="s">
        <v>11646</v>
      </c>
    </row>
    <row r="1881" spans="1:39" x14ac:dyDescent="0.25">
      <c r="A1881" t="s">
        <v>39</v>
      </c>
      <c r="B1881">
        <v>10213</v>
      </c>
      <c r="C1881" t="s">
        <v>2821</v>
      </c>
      <c r="D1881">
        <v>556</v>
      </c>
      <c r="E1881">
        <v>45784</v>
      </c>
      <c r="F1881">
        <v>45947</v>
      </c>
      <c r="G1881" t="s">
        <v>2558</v>
      </c>
      <c r="H1881" t="s">
        <v>2822</v>
      </c>
      <c r="I1881" t="s">
        <v>24</v>
      </c>
      <c r="K1881">
        <v>0</v>
      </c>
      <c r="AE1881" t="s">
        <v>234</v>
      </c>
      <c r="AF1881">
        <v>0</v>
      </c>
      <c r="AG1881">
        <v>0</v>
      </c>
      <c r="AH1881">
        <v>0</v>
      </c>
      <c r="AI1881" t="s">
        <v>11634</v>
      </c>
      <c r="AL1881" s="94">
        <v>55.6</v>
      </c>
      <c r="AM1881" t="s">
        <v>11646</v>
      </c>
    </row>
    <row r="1882" spans="1:39" x14ac:dyDescent="0.25">
      <c r="A1882" t="s">
        <v>39</v>
      </c>
      <c r="B1882">
        <v>10214</v>
      </c>
      <c r="C1882" t="s">
        <v>2823</v>
      </c>
      <c r="D1882">
        <v>231</v>
      </c>
      <c r="E1882">
        <v>45784</v>
      </c>
      <c r="F1882">
        <v>45947</v>
      </c>
      <c r="G1882" t="s">
        <v>2558</v>
      </c>
      <c r="I1882" t="s">
        <v>24</v>
      </c>
      <c r="K1882">
        <v>0</v>
      </c>
      <c r="AE1882" t="s">
        <v>234</v>
      </c>
      <c r="AF1882">
        <v>0</v>
      </c>
      <c r="AG1882">
        <v>0</v>
      </c>
      <c r="AH1882">
        <v>0</v>
      </c>
      <c r="AI1882" t="s">
        <v>11634</v>
      </c>
      <c r="AL1882" s="94">
        <v>23.1</v>
      </c>
      <c r="AM1882" t="s">
        <v>11646</v>
      </c>
    </row>
    <row r="1883" spans="1:39" x14ac:dyDescent="0.25">
      <c r="A1883" t="s">
        <v>39</v>
      </c>
      <c r="B1883">
        <v>10215</v>
      </c>
      <c r="C1883" t="s">
        <v>2824</v>
      </c>
      <c r="D1883">
        <v>510</v>
      </c>
      <c r="E1883">
        <v>45784</v>
      </c>
      <c r="G1883" t="s">
        <v>2558</v>
      </c>
      <c r="H1883">
        <v>45790</v>
      </c>
      <c r="I1883" t="s">
        <v>28</v>
      </c>
      <c r="K1883">
        <v>0</v>
      </c>
      <c r="L1883" t="s">
        <v>25</v>
      </c>
      <c r="M1883">
        <v>0</v>
      </c>
      <c r="N1883" t="s">
        <v>25</v>
      </c>
      <c r="O1883" t="s">
        <v>25</v>
      </c>
      <c r="P1883" t="s">
        <v>25</v>
      </c>
      <c r="Q1883">
        <v>0</v>
      </c>
      <c r="R1883">
        <v>0</v>
      </c>
      <c r="S1883">
        <v>0</v>
      </c>
      <c r="T1883">
        <v>0</v>
      </c>
      <c r="U1883">
        <v>0</v>
      </c>
      <c r="V1883">
        <v>0</v>
      </c>
      <c r="W1883">
        <v>0</v>
      </c>
      <c r="X1883" t="s">
        <v>25</v>
      </c>
      <c r="Y1883" t="s">
        <v>25</v>
      </c>
      <c r="Z1883" t="s">
        <v>25</v>
      </c>
      <c r="AE1883" t="s">
        <v>234</v>
      </c>
      <c r="AF1883">
        <v>0</v>
      </c>
      <c r="AG1883">
        <v>0</v>
      </c>
      <c r="AH1883">
        <v>16</v>
      </c>
      <c r="AI1883" t="s">
        <v>11631</v>
      </c>
      <c r="AJ1883">
        <v>0</v>
      </c>
      <c r="AK1883">
        <v>0</v>
      </c>
      <c r="AL1883" s="94">
        <v>51</v>
      </c>
      <c r="AM1883" t="s">
        <v>11646</v>
      </c>
    </row>
    <row r="1884" spans="1:39" x14ac:dyDescent="0.25">
      <c r="A1884" t="s">
        <v>39</v>
      </c>
      <c r="B1884">
        <v>10216</v>
      </c>
      <c r="C1884" t="s">
        <v>2825</v>
      </c>
      <c r="D1884">
        <v>1803</v>
      </c>
      <c r="E1884">
        <v>45784</v>
      </c>
      <c r="F1884">
        <v>45947</v>
      </c>
      <c r="G1884" t="s">
        <v>2558</v>
      </c>
      <c r="I1884" t="s">
        <v>24</v>
      </c>
      <c r="K1884">
        <v>0</v>
      </c>
      <c r="AE1884" t="s">
        <v>234</v>
      </c>
      <c r="AF1884">
        <v>0</v>
      </c>
      <c r="AG1884">
        <v>0</v>
      </c>
      <c r="AH1884">
        <v>0</v>
      </c>
      <c r="AI1884" t="s">
        <v>11634</v>
      </c>
      <c r="AL1884" s="94">
        <v>180.3</v>
      </c>
      <c r="AM1884" t="s">
        <v>11646</v>
      </c>
    </row>
    <row r="1885" spans="1:39" x14ac:dyDescent="0.25">
      <c r="A1885" t="s">
        <v>39</v>
      </c>
      <c r="B1885">
        <v>10217</v>
      </c>
      <c r="C1885" t="s">
        <v>2826</v>
      </c>
      <c r="D1885">
        <v>519</v>
      </c>
      <c r="E1885">
        <v>45784</v>
      </c>
      <c r="F1885">
        <v>45947</v>
      </c>
      <c r="G1885" t="s">
        <v>2558</v>
      </c>
      <c r="I1885" t="s">
        <v>24</v>
      </c>
      <c r="K1885">
        <v>0</v>
      </c>
      <c r="AE1885" t="s">
        <v>234</v>
      </c>
      <c r="AF1885">
        <v>0</v>
      </c>
      <c r="AG1885">
        <v>0</v>
      </c>
      <c r="AH1885">
        <v>0</v>
      </c>
      <c r="AI1885" t="s">
        <v>11634</v>
      </c>
      <c r="AL1885" s="94">
        <v>51.9</v>
      </c>
      <c r="AM1885" t="s">
        <v>11646</v>
      </c>
    </row>
    <row r="1886" spans="1:39" x14ac:dyDescent="0.25">
      <c r="A1886" t="s">
        <v>39</v>
      </c>
      <c r="B1886">
        <v>10218</v>
      </c>
      <c r="C1886" t="s">
        <v>2827</v>
      </c>
      <c r="D1886">
        <v>1117</v>
      </c>
      <c r="E1886">
        <v>45784</v>
      </c>
      <c r="F1886">
        <v>45947</v>
      </c>
      <c r="G1886" t="s">
        <v>2558</v>
      </c>
      <c r="H1886" t="s">
        <v>2828</v>
      </c>
      <c r="I1886" t="s">
        <v>24</v>
      </c>
      <c r="K1886">
        <v>0</v>
      </c>
      <c r="AE1886" t="s">
        <v>234</v>
      </c>
      <c r="AF1886">
        <v>0</v>
      </c>
      <c r="AG1886">
        <v>0</v>
      </c>
      <c r="AH1886">
        <v>0</v>
      </c>
      <c r="AI1886" t="s">
        <v>11634</v>
      </c>
      <c r="AL1886" s="94">
        <v>111.7</v>
      </c>
      <c r="AM1886" t="s">
        <v>11646</v>
      </c>
    </row>
    <row r="1887" spans="1:39" x14ac:dyDescent="0.25">
      <c r="A1887" t="s">
        <v>39</v>
      </c>
      <c r="B1887">
        <v>10219</v>
      </c>
      <c r="C1887" t="s">
        <v>2829</v>
      </c>
      <c r="D1887">
        <v>1248</v>
      </c>
      <c r="E1887">
        <v>45784</v>
      </c>
      <c r="F1887">
        <v>45947</v>
      </c>
      <c r="G1887" t="s">
        <v>2558</v>
      </c>
      <c r="H1887" t="s">
        <v>2828</v>
      </c>
      <c r="I1887" t="s">
        <v>24</v>
      </c>
      <c r="K1887">
        <v>0</v>
      </c>
      <c r="AE1887" t="s">
        <v>234</v>
      </c>
      <c r="AF1887">
        <v>0</v>
      </c>
      <c r="AG1887">
        <v>0</v>
      </c>
      <c r="AH1887">
        <v>0</v>
      </c>
      <c r="AI1887" t="s">
        <v>11634</v>
      </c>
      <c r="AL1887" s="94">
        <v>124.8</v>
      </c>
      <c r="AM1887" t="s">
        <v>11646</v>
      </c>
    </row>
    <row r="1888" spans="1:39" x14ac:dyDescent="0.25">
      <c r="A1888" t="s">
        <v>39</v>
      </c>
      <c r="B1888">
        <v>10901</v>
      </c>
      <c r="C1888" t="s">
        <v>2830</v>
      </c>
      <c r="D1888">
        <v>1328</v>
      </c>
      <c r="E1888">
        <v>45783</v>
      </c>
      <c r="F1888">
        <v>45947</v>
      </c>
      <c r="G1888" t="s">
        <v>2558</v>
      </c>
      <c r="I1888" t="s">
        <v>24</v>
      </c>
      <c r="K1888">
        <v>0</v>
      </c>
      <c r="AE1888" t="s">
        <v>234</v>
      </c>
      <c r="AF1888">
        <v>0</v>
      </c>
      <c r="AG1888">
        <v>0</v>
      </c>
      <c r="AH1888">
        <v>0</v>
      </c>
      <c r="AI1888" t="s">
        <v>11634</v>
      </c>
      <c r="AL1888" s="94">
        <v>132.80000000000001</v>
      </c>
      <c r="AM1888" t="s">
        <v>11646</v>
      </c>
    </row>
    <row r="1889" spans="1:39" x14ac:dyDescent="0.25">
      <c r="A1889" t="s">
        <v>39</v>
      </c>
      <c r="B1889">
        <v>10902</v>
      </c>
      <c r="C1889" t="s">
        <v>2831</v>
      </c>
      <c r="D1889">
        <v>844</v>
      </c>
      <c r="E1889">
        <v>45784</v>
      </c>
      <c r="F1889">
        <v>45947</v>
      </c>
      <c r="G1889" t="s">
        <v>2558</v>
      </c>
      <c r="I1889" t="s">
        <v>24</v>
      </c>
      <c r="K1889">
        <v>0</v>
      </c>
      <c r="AE1889" t="s">
        <v>234</v>
      </c>
      <c r="AF1889">
        <v>0</v>
      </c>
      <c r="AG1889">
        <v>0</v>
      </c>
      <c r="AH1889">
        <v>0</v>
      </c>
      <c r="AI1889" t="s">
        <v>11634</v>
      </c>
      <c r="AL1889" s="94">
        <v>84.4</v>
      </c>
      <c r="AM1889" t="s">
        <v>11646</v>
      </c>
    </row>
    <row r="1890" spans="1:39" x14ac:dyDescent="0.25">
      <c r="A1890" t="s">
        <v>39</v>
      </c>
      <c r="B1890">
        <v>10903</v>
      </c>
      <c r="C1890" t="s">
        <v>2832</v>
      </c>
      <c r="D1890">
        <v>909</v>
      </c>
      <c r="E1890">
        <v>45782</v>
      </c>
      <c r="F1890">
        <v>45817</v>
      </c>
      <c r="G1890" t="s">
        <v>2558</v>
      </c>
      <c r="H1890" t="s">
        <v>2566</v>
      </c>
      <c r="I1890" t="s">
        <v>24</v>
      </c>
      <c r="K1890">
        <v>0</v>
      </c>
      <c r="AE1890" t="s">
        <v>234</v>
      </c>
      <c r="AF1890">
        <v>0</v>
      </c>
      <c r="AG1890">
        <v>0</v>
      </c>
      <c r="AH1890">
        <v>0</v>
      </c>
      <c r="AI1890" t="s">
        <v>11634</v>
      </c>
      <c r="AL1890" s="94">
        <v>90.9</v>
      </c>
      <c r="AM1890" t="s">
        <v>11646</v>
      </c>
    </row>
    <row r="1891" spans="1:39" x14ac:dyDescent="0.25">
      <c r="A1891" t="s">
        <v>39</v>
      </c>
      <c r="B1891">
        <v>10904</v>
      </c>
      <c r="C1891" t="s">
        <v>2833</v>
      </c>
      <c r="D1891">
        <v>854</v>
      </c>
      <c r="E1891">
        <v>45783</v>
      </c>
      <c r="F1891">
        <v>45947</v>
      </c>
      <c r="G1891" t="s">
        <v>2558</v>
      </c>
      <c r="I1891" t="s">
        <v>24</v>
      </c>
      <c r="K1891">
        <v>0</v>
      </c>
      <c r="AE1891" t="s">
        <v>234</v>
      </c>
      <c r="AF1891">
        <v>0</v>
      </c>
      <c r="AG1891">
        <v>0</v>
      </c>
      <c r="AH1891">
        <v>0</v>
      </c>
      <c r="AI1891" t="s">
        <v>11634</v>
      </c>
      <c r="AL1891" s="94">
        <v>85.4</v>
      </c>
      <c r="AM1891" t="s">
        <v>11646</v>
      </c>
    </row>
    <row r="1892" spans="1:39" x14ac:dyDescent="0.25">
      <c r="A1892" t="s">
        <v>39</v>
      </c>
      <c r="B1892">
        <v>10905</v>
      </c>
      <c r="C1892" t="s">
        <v>2834</v>
      </c>
      <c r="D1892">
        <v>775</v>
      </c>
      <c r="E1892">
        <v>45783</v>
      </c>
      <c r="F1892">
        <v>45947</v>
      </c>
      <c r="G1892" t="s">
        <v>2558</v>
      </c>
      <c r="I1892" t="s">
        <v>24</v>
      </c>
      <c r="K1892">
        <v>0</v>
      </c>
      <c r="AE1892" t="s">
        <v>234</v>
      </c>
      <c r="AF1892">
        <v>0</v>
      </c>
      <c r="AG1892">
        <v>0</v>
      </c>
      <c r="AH1892">
        <v>0</v>
      </c>
      <c r="AI1892" t="s">
        <v>11634</v>
      </c>
      <c r="AL1892" s="94">
        <v>77.5</v>
      </c>
      <c r="AM1892" t="s">
        <v>11646</v>
      </c>
    </row>
    <row r="1893" spans="1:39" x14ac:dyDescent="0.25">
      <c r="A1893" t="s">
        <v>40</v>
      </c>
      <c r="B1893">
        <v>11001</v>
      </c>
      <c r="C1893" t="s">
        <v>2835</v>
      </c>
      <c r="D1893">
        <v>5223</v>
      </c>
      <c r="E1893">
        <v>45779</v>
      </c>
      <c r="F1893">
        <v>45950</v>
      </c>
      <c r="G1893" t="s">
        <v>2836</v>
      </c>
      <c r="I1893" t="s">
        <v>24</v>
      </c>
      <c r="J1893">
        <v>46034</v>
      </c>
      <c r="K1893">
        <v>0</v>
      </c>
      <c r="AE1893" t="s">
        <v>232</v>
      </c>
      <c r="AF1893">
        <v>0</v>
      </c>
      <c r="AG1893">
        <v>0</v>
      </c>
      <c r="AH1893">
        <v>0</v>
      </c>
      <c r="AI1893" t="s">
        <v>11634</v>
      </c>
      <c r="AL1893" s="94">
        <v>522.29999999999995</v>
      </c>
      <c r="AM1893" t="s">
        <v>11646</v>
      </c>
    </row>
    <row r="1894" spans="1:39" x14ac:dyDescent="0.25">
      <c r="A1894" t="s">
        <v>40</v>
      </c>
      <c r="B1894">
        <v>11002</v>
      </c>
      <c r="C1894" t="s">
        <v>2837</v>
      </c>
      <c r="D1894">
        <v>4936</v>
      </c>
      <c r="E1894">
        <v>45779</v>
      </c>
      <c r="F1894">
        <v>45950</v>
      </c>
      <c r="G1894" t="s">
        <v>2836</v>
      </c>
      <c r="I1894" t="s">
        <v>24</v>
      </c>
      <c r="J1894">
        <v>46033</v>
      </c>
      <c r="K1894">
        <v>0</v>
      </c>
      <c r="AE1894" t="s">
        <v>232</v>
      </c>
      <c r="AF1894">
        <v>0</v>
      </c>
      <c r="AG1894">
        <v>0</v>
      </c>
      <c r="AH1894">
        <v>0</v>
      </c>
      <c r="AI1894" t="s">
        <v>11634</v>
      </c>
      <c r="AL1894" s="94">
        <v>493.6</v>
      </c>
      <c r="AM1894" t="s">
        <v>11646</v>
      </c>
    </row>
    <row r="1895" spans="1:39" x14ac:dyDescent="0.25">
      <c r="A1895" t="s">
        <v>40</v>
      </c>
      <c r="B1895">
        <v>11003</v>
      </c>
      <c r="C1895" t="s">
        <v>2838</v>
      </c>
      <c r="D1895">
        <v>1436</v>
      </c>
      <c r="E1895">
        <v>45779</v>
      </c>
      <c r="F1895">
        <v>45950</v>
      </c>
      <c r="G1895" t="s">
        <v>2836</v>
      </c>
      <c r="I1895" t="s">
        <v>24</v>
      </c>
      <c r="J1895">
        <v>46050</v>
      </c>
      <c r="K1895">
        <v>0</v>
      </c>
      <c r="AE1895" t="s">
        <v>232</v>
      </c>
      <c r="AF1895">
        <v>0</v>
      </c>
      <c r="AG1895">
        <v>0</v>
      </c>
      <c r="AH1895">
        <v>0</v>
      </c>
      <c r="AI1895" t="s">
        <v>11634</v>
      </c>
      <c r="AL1895" s="94">
        <v>143.6</v>
      </c>
      <c r="AM1895" t="s">
        <v>11646</v>
      </c>
    </row>
    <row r="1896" spans="1:39" x14ac:dyDescent="0.25">
      <c r="A1896" t="s">
        <v>40</v>
      </c>
      <c r="B1896">
        <v>11004</v>
      </c>
      <c r="C1896" t="s">
        <v>2839</v>
      </c>
      <c r="D1896">
        <v>124978</v>
      </c>
      <c r="E1896">
        <v>45779</v>
      </c>
      <c r="F1896">
        <v>45950</v>
      </c>
      <c r="G1896" t="s">
        <v>2836</v>
      </c>
      <c r="I1896" t="s">
        <v>24</v>
      </c>
      <c r="J1896">
        <v>45978</v>
      </c>
      <c r="K1896">
        <v>1501</v>
      </c>
      <c r="L1896">
        <v>45930</v>
      </c>
      <c r="M1896">
        <v>61.1</v>
      </c>
      <c r="N1896" t="s">
        <v>350</v>
      </c>
      <c r="P1896" t="s">
        <v>353</v>
      </c>
      <c r="Q1896">
        <v>0.28839999999999999</v>
      </c>
      <c r="R1896">
        <v>23292.5</v>
      </c>
      <c r="S1896">
        <v>278264.12</v>
      </c>
      <c r="T1896">
        <v>380</v>
      </c>
      <c r="U1896">
        <v>220</v>
      </c>
      <c r="X1896" t="s">
        <v>2840</v>
      </c>
      <c r="AE1896" t="s">
        <v>232</v>
      </c>
      <c r="AF1896">
        <v>0.61099999999999999</v>
      </c>
      <c r="AG1896">
        <v>917</v>
      </c>
      <c r="AH1896">
        <v>11</v>
      </c>
      <c r="AI1896" t="s">
        <v>11632</v>
      </c>
      <c r="AJ1896">
        <v>0.18637280161308389</v>
      </c>
      <c r="AK1896">
        <v>2.2265048248491732</v>
      </c>
      <c r="AL1896" s="94">
        <v>12497.8</v>
      </c>
      <c r="AM1896" t="s">
        <v>11647</v>
      </c>
    </row>
    <row r="1897" spans="1:39" x14ac:dyDescent="0.25">
      <c r="A1897" t="s">
        <v>40</v>
      </c>
      <c r="B1897">
        <v>11005</v>
      </c>
      <c r="C1897" t="s">
        <v>2841</v>
      </c>
      <c r="D1897">
        <v>5443</v>
      </c>
      <c r="E1897">
        <v>45779</v>
      </c>
      <c r="F1897">
        <v>45950</v>
      </c>
      <c r="G1897" t="s">
        <v>2836</v>
      </c>
      <c r="I1897" t="s">
        <v>24</v>
      </c>
      <c r="J1897">
        <v>46021</v>
      </c>
      <c r="K1897">
        <v>115</v>
      </c>
      <c r="L1897">
        <v>45819</v>
      </c>
      <c r="M1897">
        <v>25</v>
      </c>
      <c r="N1897" t="s">
        <v>353</v>
      </c>
      <c r="O1897">
        <v>45482</v>
      </c>
      <c r="P1897" t="s">
        <v>353</v>
      </c>
      <c r="R1897">
        <v>15000</v>
      </c>
      <c r="X1897" t="s">
        <v>2842</v>
      </c>
      <c r="Y1897" t="s">
        <v>350</v>
      </c>
      <c r="Z1897" t="s">
        <v>350</v>
      </c>
      <c r="AE1897" t="s">
        <v>232</v>
      </c>
      <c r="AF1897">
        <v>0.25</v>
      </c>
      <c r="AG1897">
        <v>29</v>
      </c>
      <c r="AH1897">
        <v>10</v>
      </c>
      <c r="AI1897" t="s">
        <v>11632</v>
      </c>
      <c r="AJ1897">
        <v>2.7558331802314902</v>
      </c>
      <c r="AL1897" s="94">
        <v>544.29999999999995</v>
      </c>
      <c r="AM1897" t="s">
        <v>11647</v>
      </c>
    </row>
    <row r="1898" spans="1:39" x14ac:dyDescent="0.25">
      <c r="A1898" t="s">
        <v>40</v>
      </c>
      <c r="B1898">
        <v>11006</v>
      </c>
      <c r="C1898" t="s">
        <v>2843</v>
      </c>
      <c r="D1898">
        <v>31046</v>
      </c>
      <c r="E1898">
        <v>45779</v>
      </c>
      <c r="F1898">
        <v>45950</v>
      </c>
      <c r="G1898" t="s">
        <v>2836</v>
      </c>
      <c r="I1898" t="s">
        <v>24</v>
      </c>
      <c r="J1898">
        <v>46033</v>
      </c>
      <c r="K1898">
        <v>0</v>
      </c>
      <c r="AE1898" t="s">
        <v>232</v>
      </c>
      <c r="AF1898">
        <v>0</v>
      </c>
      <c r="AG1898">
        <v>0</v>
      </c>
      <c r="AH1898">
        <v>0</v>
      </c>
      <c r="AI1898" t="s">
        <v>11634</v>
      </c>
      <c r="AL1898" s="94">
        <v>3104.6</v>
      </c>
      <c r="AM1898" t="s">
        <v>11646</v>
      </c>
    </row>
    <row r="1899" spans="1:39" x14ac:dyDescent="0.25">
      <c r="A1899" t="s">
        <v>40</v>
      </c>
      <c r="B1899">
        <v>11007</v>
      </c>
      <c r="C1899" t="s">
        <v>2844</v>
      </c>
      <c r="D1899">
        <v>22709</v>
      </c>
      <c r="E1899">
        <v>45779</v>
      </c>
      <c r="F1899">
        <v>45950</v>
      </c>
      <c r="G1899" t="s">
        <v>2836</v>
      </c>
      <c r="I1899" t="s">
        <v>24</v>
      </c>
      <c r="J1899">
        <v>46033</v>
      </c>
      <c r="K1899">
        <v>0</v>
      </c>
      <c r="AE1899" t="s">
        <v>232</v>
      </c>
      <c r="AF1899">
        <v>0</v>
      </c>
      <c r="AG1899">
        <v>0</v>
      </c>
      <c r="AH1899">
        <v>0</v>
      </c>
      <c r="AI1899" t="s">
        <v>11634</v>
      </c>
      <c r="AL1899" s="94">
        <v>2270.9</v>
      </c>
      <c r="AM1899" t="s">
        <v>11646</v>
      </c>
    </row>
    <row r="1900" spans="1:39" x14ac:dyDescent="0.25">
      <c r="A1900" t="s">
        <v>40</v>
      </c>
      <c r="B1900">
        <v>11008</v>
      </c>
      <c r="C1900" t="s">
        <v>2845</v>
      </c>
      <c r="D1900">
        <v>24404</v>
      </c>
      <c r="E1900">
        <v>45779</v>
      </c>
      <c r="F1900">
        <v>45814</v>
      </c>
      <c r="G1900" t="s">
        <v>2836</v>
      </c>
      <c r="H1900">
        <v>45783</v>
      </c>
      <c r="I1900" t="s">
        <v>24</v>
      </c>
      <c r="J1900" t="s">
        <v>2846</v>
      </c>
      <c r="K1900">
        <v>136</v>
      </c>
      <c r="L1900">
        <v>45839</v>
      </c>
      <c r="M1900">
        <v>1</v>
      </c>
      <c r="N1900" t="s">
        <v>353</v>
      </c>
      <c r="O1900">
        <v>44572</v>
      </c>
      <c r="P1900" t="s">
        <v>353</v>
      </c>
      <c r="Q1900">
        <v>1</v>
      </c>
      <c r="R1900">
        <v>6000</v>
      </c>
      <c r="S1900">
        <v>35400</v>
      </c>
      <c r="T1900">
        <v>125</v>
      </c>
      <c r="U1900">
        <v>90</v>
      </c>
      <c r="V1900">
        <v>4</v>
      </c>
      <c r="W1900">
        <v>30</v>
      </c>
      <c r="X1900" t="s">
        <v>2847</v>
      </c>
      <c r="Y1900" t="s">
        <v>353</v>
      </c>
      <c r="Z1900" t="s">
        <v>353</v>
      </c>
      <c r="AE1900" t="s">
        <v>232</v>
      </c>
      <c r="AF1900">
        <v>1</v>
      </c>
      <c r="AG1900">
        <v>136</v>
      </c>
      <c r="AH1900">
        <v>16</v>
      </c>
      <c r="AI1900" t="s">
        <v>11631</v>
      </c>
      <c r="AJ1900">
        <v>0.24586133420750697</v>
      </c>
      <c r="AK1900">
        <v>1.4505818718242911</v>
      </c>
      <c r="AL1900" s="94">
        <v>2440.4</v>
      </c>
      <c r="AM1900" t="s">
        <v>11648</v>
      </c>
    </row>
    <row r="1901" spans="1:39" x14ac:dyDescent="0.25">
      <c r="A1901" t="s">
        <v>40</v>
      </c>
      <c r="B1901">
        <v>11901</v>
      </c>
      <c r="C1901" t="s">
        <v>2848</v>
      </c>
      <c r="D1901">
        <v>7228</v>
      </c>
      <c r="E1901">
        <v>45779</v>
      </c>
      <c r="F1901">
        <v>45950</v>
      </c>
      <c r="G1901" t="s">
        <v>2836</v>
      </c>
      <c r="I1901" t="s">
        <v>24</v>
      </c>
      <c r="J1901">
        <v>46006</v>
      </c>
      <c r="K1901">
        <v>78</v>
      </c>
      <c r="L1901">
        <v>45964</v>
      </c>
      <c r="M1901">
        <v>0.7</v>
      </c>
      <c r="N1901" t="s">
        <v>353</v>
      </c>
      <c r="O1901">
        <v>45797</v>
      </c>
      <c r="P1901" t="s">
        <v>353</v>
      </c>
      <c r="Q1901">
        <v>0.55000000000000004</v>
      </c>
      <c r="T1901">
        <v>44</v>
      </c>
      <c r="V1901">
        <v>0</v>
      </c>
      <c r="W1901">
        <v>0</v>
      </c>
      <c r="X1901" t="s">
        <v>350</v>
      </c>
      <c r="Y1901" t="s">
        <v>350</v>
      </c>
      <c r="Z1901" t="s">
        <v>350</v>
      </c>
      <c r="AE1901" t="s">
        <v>232</v>
      </c>
      <c r="AF1901">
        <v>0.7</v>
      </c>
      <c r="AG1901">
        <v>55</v>
      </c>
      <c r="AH1901">
        <v>13</v>
      </c>
      <c r="AI1901" t="s">
        <v>11632</v>
      </c>
      <c r="AL1901" s="94">
        <v>722.8</v>
      </c>
      <c r="AM1901" t="s">
        <v>11647</v>
      </c>
    </row>
    <row r="1902" spans="1:39" x14ac:dyDescent="0.25">
      <c r="A1902" t="s">
        <v>40</v>
      </c>
      <c r="B1902">
        <v>11009</v>
      </c>
      <c r="C1902" t="s">
        <v>2849</v>
      </c>
      <c r="D1902">
        <v>754</v>
      </c>
      <c r="E1902">
        <v>45779</v>
      </c>
      <c r="F1902">
        <v>45963</v>
      </c>
      <c r="G1902" t="s">
        <v>2836</v>
      </c>
      <c r="I1902" t="s">
        <v>24</v>
      </c>
      <c r="J1902">
        <v>46045</v>
      </c>
      <c r="K1902">
        <v>0</v>
      </c>
      <c r="AE1902" t="s">
        <v>232</v>
      </c>
      <c r="AF1902">
        <v>0</v>
      </c>
      <c r="AG1902">
        <v>0</v>
      </c>
      <c r="AH1902">
        <v>0</v>
      </c>
      <c r="AI1902" t="s">
        <v>11634</v>
      </c>
      <c r="AL1902" s="94">
        <v>75.400000000000006</v>
      </c>
      <c r="AM1902" t="s">
        <v>11646</v>
      </c>
    </row>
    <row r="1903" spans="1:39" x14ac:dyDescent="0.25">
      <c r="A1903" t="s">
        <v>40</v>
      </c>
      <c r="B1903">
        <v>11010</v>
      </c>
      <c r="C1903" t="s">
        <v>2850</v>
      </c>
      <c r="D1903">
        <v>7533</v>
      </c>
      <c r="E1903">
        <v>45779</v>
      </c>
      <c r="F1903">
        <v>45950</v>
      </c>
      <c r="G1903" t="s">
        <v>2836</v>
      </c>
      <c r="I1903" t="s">
        <v>24</v>
      </c>
      <c r="J1903">
        <v>46034</v>
      </c>
      <c r="K1903">
        <v>0</v>
      </c>
      <c r="AE1903" t="s">
        <v>232</v>
      </c>
      <c r="AF1903">
        <v>0</v>
      </c>
      <c r="AG1903">
        <v>0</v>
      </c>
      <c r="AH1903">
        <v>0</v>
      </c>
      <c r="AI1903" t="s">
        <v>11634</v>
      </c>
      <c r="AL1903" s="94">
        <v>753.3</v>
      </c>
      <c r="AM1903" t="s">
        <v>11646</v>
      </c>
    </row>
    <row r="1904" spans="1:39" x14ac:dyDescent="0.25">
      <c r="A1904" t="s">
        <v>40</v>
      </c>
      <c r="B1904">
        <v>11011</v>
      </c>
      <c r="C1904" t="s">
        <v>2851</v>
      </c>
      <c r="D1904">
        <v>2249</v>
      </c>
      <c r="E1904">
        <v>45779</v>
      </c>
      <c r="F1904">
        <v>45950</v>
      </c>
      <c r="G1904" t="s">
        <v>2836</v>
      </c>
      <c r="I1904" t="s">
        <v>24</v>
      </c>
      <c r="J1904">
        <v>46086</v>
      </c>
      <c r="K1904">
        <v>0</v>
      </c>
      <c r="AE1904" t="s">
        <v>232</v>
      </c>
      <c r="AF1904">
        <v>0</v>
      </c>
      <c r="AG1904">
        <v>0</v>
      </c>
      <c r="AH1904">
        <v>0</v>
      </c>
      <c r="AI1904" t="s">
        <v>11634</v>
      </c>
      <c r="AL1904" s="94">
        <v>224.9</v>
      </c>
      <c r="AM1904" t="s">
        <v>11646</v>
      </c>
    </row>
    <row r="1905" spans="1:39" x14ac:dyDescent="0.25">
      <c r="A1905" t="s">
        <v>40</v>
      </c>
      <c r="B1905">
        <v>11012</v>
      </c>
      <c r="C1905" t="s">
        <v>2852</v>
      </c>
      <c r="D1905">
        <v>110914</v>
      </c>
      <c r="E1905">
        <v>45779</v>
      </c>
      <c r="F1905">
        <v>45950</v>
      </c>
      <c r="G1905" t="s">
        <v>2836</v>
      </c>
      <c r="I1905" t="s">
        <v>24</v>
      </c>
      <c r="J1905">
        <v>46033</v>
      </c>
      <c r="K1905">
        <v>0</v>
      </c>
      <c r="AE1905" t="s">
        <v>232</v>
      </c>
      <c r="AF1905">
        <v>0</v>
      </c>
      <c r="AG1905">
        <v>0</v>
      </c>
      <c r="AH1905">
        <v>0</v>
      </c>
      <c r="AI1905" t="s">
        <v>11634</v>
      </c>
      <c r="AL1905" s="94">
        <v>11091.4</v>
      </c>
      <c r="AM1905" t="s">
        <v>11646</v>
      </c>
    </row>
    <row r="1906" spans="1:39" x14ac:dyDescent="0.25">
      <c r="A1906" t="s">
        <v>40</v>
      </c>
      <c r="B1906">
        <v>11013</v>
      </c>
      <c r="C1906" t="s">
        <v>2853</v>
      </c>
      <c r="D1906">
        <v>2976</v>
      </c>
      <c r="E1906">
        <v>45779</v>
      </c>
      <c r="F1906">
        <v>45950</v>
      </c>
      <c r="G1906" t="s">
        <v>2836</v>
      </c>
      <c r="I1906" t="s">
        <v>24</v>
      </c>
      <c r="J1906">
        <v>46086</v>
      </c>
      <c r="K1906">
        <v>0</v>
      </c>
      <c r="AE1906" t="s">
        <v>232</v>
      </c>
      <c r="AF1906">
        <v>0</v>
      </c>
      <c r="AG1906">
        <v>0</v>
      </c>
      <c r="AH1906">
        <v>0</v>
      </c>
      <c r="AI1906" t="s">
        <v>11634</v>
      </c>
      <c r="AL1906" s="94">
        <v>297.60000000000002</v>
      </c>
      <c r="AM1906" t="s">
        <v>11646</v>
      </c>
    </row>
    <row r="1907" spans="1:39" x14ac:dyDescent="0.25">
      <c r="A1907" t="s">
        <v>40</v>
      </c>
      <c r="B1907">
        <v>11015</v>
      </c>
      <c r="C1907" t="s">
        <v>2854</v>
      </c>
      <c r="D1907">
        <v>89794</v>
      </c>
      <c r="E1907">
        <v>45779</v>
      </c>
      <c r="F1907">
        <v>45950</v>
      </c>
      <c r="G1907" t="s">
        <v>2836</v>
      </c>
      <c r="I1907" t="s">
        <v>24</v>
      </c>
      <c r="J1907">
        <v>46086</v>
      </c>
      <c r="K1907">
        <v>500</v>
      </c>
      <c r="L1907" t="s">
        <v>2855</v>
      </c>
      <c r="M1907">
        <v>0.97</v>
      </c>
      <c r="N1907" t="s">
        <v>2856</v>
      </c>
      <c r="P1907" t="s">
        <v>353</v>
      </c>
      <c r="Q1907">
        <v>0.97</v>
      </c>
      <c r="R1907">
        <v>25000</v>
      </c>
      <c r="S1907">
        <v>300000</v>
      </c>
      <c r="X1907" t="s">
        <v>353</v>
      </c>
      <c r="Y1907" t="s">
        <v>353</v>
      </c>
      <c r="Z1907" t="s">
        <v>2857</v>
      </c>
      <c r="AE1907" t="s">
        <v>232</v>
      </c>
      <c r="AF1907">
        <v>0.97</v>
      </c>
      <c r="AG1907">
        <v>485</v>
      </c>
      <c r="AH1907">
        <v>11</v>
      </c>
      <c r="AI1907" t="s">
        <v>11632</v>
      </c>
      <c r="AJ1907">
        <v>0.27841503886673941</v>
      </c>
      <c r="AK1907">
        <v>3.3409804664008731</v>
      </c>
      <c r="AL1907" s="94">
        <v>8979.4</v>
      </c>
      <c r="AM1907" t="s">
        <v>11648</v>
      </c>
    </row>
    <row r="1908" spans="1:39" x14ac:dyDescent="0.25">
      <c r="A1908" t="s">
        <v>40</v>
      </c>
      <c r="B1908">
        <v>11016</v>
      </c>
      <c r="C1908" t="s">
        <v>2858</v>
      </c>
      <c r="D1908">
        <v>19915</v>
      </c>
      <c r="E1908">
        <v>45779</v>
      </c>
      <c r="F1908">
        <v>45950</v>
      </c>
      <c r="G1908" t="s">
        <v>2836</v>
      </c>
      <c r="I1908" t="s">
        <v>24</v>
      </c>
      <c r="J1908">
        <v>46033</v>
      </c>
      <c r="K1908">
        <v>0</v>
      </c>
      <c r="AE1908" t="s">
        <v>232</v>
      </c>
      <c r="AF1908">
        <v>0</v>
      </c>
      <c r="AG1908">
        <v>0</v>
      </c>
      <c r="AH1908">
        <v>0</v>
      </c>
      <c r="AI1908" t="s">
        <v>11634</v>
      </c>
      <c r="AL1908" s="94">
        <v>1991.5</v>
      </c>
      <c r="AM1908" t="s">
        <v>11646</v>
      </c>
    </row>
    <row r="1909" spans="1:39" x14ac:dyDescent="0.25">
      <c r="A1909" t="s">
        <v>40</v>
      </c>
      <c r="B1909">
        <v>11014</v>
      </c>
      <c r="C1909" t="s">
        <v>2859</v>
      </c>
      <c r="D1909">
        <v>23996</v>
      </c>
      <c r="E1909">
        <v>45779</v>
      </c>
      <c r="F1909">
        <v>45950</v>
      </c>
      <c r="G1909" t="s">
        <v>2836</v>
      </c>
      <c r="I1909" t="s">
        <v>24</v>
      </c>
      <c r="J1909">
        <v>46033</v>
      </c>
      <c r="K1909">
        <v>0</v>
      </c>
      <c r="AE1909" t="s">
        <v>232</v>
      </c>
      <c r="AF1909">
        <v>0</v>
      </c>
      <c r="AG1909">
        <v>0</v>
      </c>
      <c r="AH1909">
        <v>0</v>
      </c>
      <c r="AI1909" t="s">
        <v>11634</v>
      </c>
      <c r="AL1909" s="94">
        <v>2399.6</v>
      </c>
      <c r="AM1909" t="s">
        <v>11646</v>
      </c>
    </row>
    <row r="1910" spans="1:39" x14ac:dyDescent="0.25">
      <c r="A1910" t="s">
        <v>40</v>
      </c>
      <c r="B1910">
        <v>11017</v>
      </c>
      <c r="C1910" t="s">
        <v>2860</v>
      </c>
      <c r="D1910">
        <v>3777</v>
      </c>
      <c r="E1910">
        <v>45779</v>
      </c>
      <c r="F1910">
        <v>45950</v>
      </c>
      <c r="G1910" t="s">
        <v>2836</v>
      </c>
      <c r="I1910" t="s">
        <v>24</v>
      </c>
      <c r="J1910">
        <v>46086</v>
      </c>
      <c r="K1910">
        <v>0</v>
      </c>
      <c r="AE1910" t="s">
        <v>232</v>
      </c>
      <c r="AF1910">
        <v>0</v>
      </c>
      <c r="AG1910">
        <v>0</v>
      </c>
      <c r="AH1910">
        <v>0</v>
      </c>
      <c r="AI1910" t="s">
        <v>11634</v>
      </c>
      <c r="AL1910" s="94">
        <v>377.7</v>
      </c>
      <c r="AM1910" t="s">
        <v>11646</v>
      </c>
    </row>
    <row r="1911" spans="1:39" x14ac:dyDescent="0.25">
      <c r="A1911" t="s">
        <v>40</v>
      </c>
      <c r="B1911">
        <v>11018</v>
      </c>
      <c r="C1911" t="s">
        <v>2861</v>
      </c>
      <c r="D1911">
        <v>1698</v>
      </c>
      <c r="E1911">
        <v>45779</v>
      </c>
      <c r="F1911">
        <v>45950</v>
      </c>
      <c r="G1911" t="s">
        <v>2836</v>
      </c>
      <c r="I1911" t="s">
        <v>24</v>
      </c>
      <c r="J1911">
        <v>46035</v>
      </c>
      <c r="K1911">
        <v>86</v>
      </c>
      <c r="L1911">
        <v>45717</v>
      </c>
      <c r="M1911">
        <v>0.5</v>
      </c>
      <c r="N1911" t="s">
        <v>350</v>
      </c>
      <c r="O1911" t="s">
        <v>2855</v>
      </c>
      <c r="P1911" t="s">
        <v>353</v>
      </c>
      <c r="Q1911">
        <v>0.5</v>
      </c>
      <c r="T1911">
        <v>8</v>
      </c>
      <c r="U1911">
        <v>0</v>
      </c>
      <c r="V1911">
        <v>0</v>
      </c>
      <c r="W1911">
        <v>0</v>
      </c>
      <c r="X1911" t="s">
        <v>2862</v>
      </c>
      <c r="Y1911" t="s">
        <v>2863</v>
      </c>
      <c r="Z1911" t="s">
        <v>2864</v>
      </c>
      <c r="AE1911" t="s">
        <v>232</v>
      </c>
      <c r="AF1911">
        <v>0.5</v>
      </c>
      <c r="AG1911">
        <v>43</v>
      </c>
      <c r="AH1911">
        <v>14</v>
      </c>
      <c r="AI1911" t="s">
        <v>11632</v>
      </c>
      <c r="AL1911" s="94">
        <v>169.8</v>
      </c>
      <c r="AM1911" t="s">
        <v>11647</v>
      </c>
    </row>
    <row r="1912" spans="1:39" x14ac:dyDescent="0.25">
      <c r="A1912" t="s">
        <v>40</v>
      </c>
      <c r="B1912">
        <v>11019</v>
      </c>
      <c r="C1912" t="s">
        <v>2865</v>
      </c>
      <c r="D1912">
        <v>1998</v>
      </c>
      <c r="E1912">
        <v>45779</v>
      </c>
      <c r="F1912">
        <v>45950</v>
      </c>
      <c r="G1912" t="s">
        <v>2836</v>
      </c>
      <c r="I1912" t="s">
        <v>24</v>
      </c>
      <c r="K1912">
        <v>0</v>
      </c>
      <c r="AE1912" t="s">
        <v>232</v>
      </c>
      <c r="AF1912">
        <v>0</v>
      </c>
      <c r="AG1912">
        <v>0</v>
      </c>
      <c r="AH1912">
        <v>0</v>
      </c>
      <c r="AI1912" t="s">
        <v>11634</v>
      </c>
      <c r="AL1912" s="94">
        <v>199.8</v>
      </c>
      <c r="AM1912" t="s">
        <v>11646</v>
      </c>
    </row>
    <row r="1913" spans="1:39" x14ac:dyDescent="0.25">
      <c r="A1913" t="s">
        <v>40</v>
      </c>
      <c r="B1913">
        <v>11020</v>
      </c>
      <c r="C1913" t="s">
        <v>2866</v>
      </c>
      <c r="D1913">
        <v>213688</v>
      </c>
      <c r="E1913">
        <v>45779</v>
      </c>
      <c r="F1913">
        <v>45950</v>
      </c>
      <c r="G1913" t="s">
        <v>2836</v>
      </c>
      <c r="I1913" t="s">
        <v>24</v>
      </c>
      <c r="J1913">
        <v>46038</v>
      </c>
      <c r="K1913">
        <v>2913</v>
      </c>
      <c r="L1913">
        <v>45791</v>
      </c>
      <c r="M1913">
        <v>0.36559999999999998</v>
      </c>
      <c r="N1913" t="s">
        <v>353</v>
      </c>
      <c r="O1913">
        <v>43433</v>
      </c>
      <c r="P1913" t="s">
        <v>353</v>
      </c>
      <c r="Q1913">
        <v>7.8E-2</v>
      </c>
      <c r="R1913">
        <v>15000</v>
      </c>
      <c r="S1913">
        <v>185912.16</v>
      </c>
      <c r="T1913">
        <v>503</v>
      </c>
      <c r="U1913">
        <v>19</v>
      </c>
      <c r="V1913">
        <v>16</v>
      </c>
      <c r="W1913">
        <v>178</v>
      </c>
      <c r="X1913" t="s">
        <v>2867</v>
      </c>
      <c r="Y1913" t="s">
        <v>353</v>
      </c>
      <c r="Z1913" t="s">
        <v>353</v>
      </c>
      <c r="AE1913" t="s">
        <v>232</v>
      </c>
      <c r="AF1913">
        <v>0.36559999999999998</v>
      </c>
      <c r="AG1913">
        <v>1065</v>
      </c>
      <c r="AH1913">
        <v>16</v>
      </c>
      <c r="AI1913" t="s">
        <v>11631</v>
      </c>
      <c r="AJ1913">
        <v>7.0195799483358912E-2</v>
      </c>
      <c r="AK1913">
        <v>0.87001684699187598</v>
      </c>
      <c r="AL1913" s="94">
        <v>21368.799999999999</v>
      </c>
      <c r="AM1913" t="s">
        <v>11647</v>
      </c>
    </row>
    <row r="1914" spans="1:39" x14ac:dyDescent="0.25">
      <c r="A1914" t="s">
        <v>40</v>
      </c>
      <c r="B1914">
        <v>11021</v>
      </c>
      <c r="C1914" t="s">
        <v>2868</v>
      </c>
      <c r="D1914">
        <v>6695</v>
      </c>
      <c r="E1914">
        <v>45779</v>
      </c>
      <c r="F1914">
        <v>45950</v>
      </c>
      <c r="G1914" t="s">
        <v>2836</v>
      </c>
      <c r="I1914" t="s">
        <v>24</v>
      </c>
      <c r="J1914">
        <v>46009</v>
      </c>
      <c r="K1914">
        <v>435</v>
      </c>
      <c r="L1914">
        <v>45627</v>
      </c>
      <c r="M1914">
        <v>0.93</v>
      </c>
      <c r="N1914" t="s">
        <v>2869</v>
      </c>
      <c r="P1914" t="s">
        <v>353</v>
      </c>
      <c r="Q1914">
        <v>1</v>
      </c>
      <c r="R1914">
        <v>8000</v>
      </c>
      <c r="T1914">
        <v>20</v>
      </c>
      <c r="U1914">
        <v>20</v>
      </c>
      <c r="X1914" t="s">
        <v>2870</v>
      </c>
      <c r="Y1914" t="s">
        <v>353</v>
      </c>
      <c r="Z1914" t="s">
        <v>350</v>
      </c>
      <c r="AE1914" t="s">
        <v>232</v>
      </c>
      <c r="AF1914">
        <v>0.93</v>
      </c>
      <c r="AG1914">
        <v>405</v>
      </c>
      <c r="AH1914">
        <v>12</v>
      </c>
      <c r="AI1914" t="s">
        <v>11632</v>
      </c>
      <c r="AJ1914">
        <v>1.1949215832710978</v>
      </c>
      <c r="AL1914" s="94">
        <v>669.5</v>
      </c>
      <c r="AM1914" t="s">
        <v>11647</v>
      </c>
    </row>
    <row r="1915" spans="1:39" x14ac:dyDescent="0.25">
      <c r="A1915" t="s">
        <v>40</v>
      </c>
      <c r="B1915">
        <v>11022</v>
      </c>
      <c r="C1915" t="s">
        <v>2871</v>
      </c>
      <c r="D1915">
        <v>64177</v>
      </c>
      <c r="E1915">
        <v>45779</v>
      </c>
      <c r="F1915">
        <v>45950</v>
      </c>
      <c r="G1915" t="s">
        <v>2836</v>
      </c>
      <c r="I1915" t="s">
        <v>24</v>
      </c>
      <c r="J1915">
        <v>46034</v>
      </c>
      <c r="K1915">
        <v>850</v>
      </c>
      <c r="L1915">
        <v>46029</v>
      </c>
      <c r="M1915">
        <v>0.65</v>
      </c>
      <c r="N1915" t="s">
        <v>353</v>
      </c>
      <c r="O1915">
        <v>45084</v>
      </c>
      <c r="P1915" t="s">
        <v>353</v>
      </c>
      <c r="Q1915">
        <v>0.65</v>
      </c>
      <c r="R1915">
        <v>30250</v>
      </c>
      <c r="S1915">
        <v>65340</v>
      </c>
      <c r="T1915">
        <v>190</v>
      </c>
      <c r="U1915">
        <v>55</v>
      </c>
      <c r="V1915" t="s">
        <v>5764</v>
      </c>
      <c r="W1915" t="s">
        <v>5764</v>
      </c>
      <c r="X1915" t="s">
        <v>2855</v>
      </c>
      <c r="Y1915" t="s">
        <v>2855</v>
      </c>
      <c r="Z1915" t="s">
        <v>2855</v>
      </c>
      <c r="AE1915" t="s">
        <v>232</v>
      </c>
      <c r="AF1915">
        <v>0.65</v>
      </c>
      <c r="AG1915">
        <v>552</v>
      </c>
      <c r="AH1915">
        <v>16</v>
      </c>
      <c r="AI1915" t="s">
        <v>11631</v>
      </c>
      <c r="AJ1915">
        <v>0.47135266528507097</v>
      </c>
      <c r="AK1915">
        <v>1.0181217570157532</v>
      </c>
      <c r="AL1915" s="94">
        <v>6417.7</v>
      </c>
      <c r="AM1915" t="s">
        <v>11647</v>
      </c>
    </row>
    <row r="1916" spans="1:39" x14ac:dyDescent="0.25">
      <c r="A1916" t="s">
        <v>40</v>
      </c>
      <c r="B1916">
        <v>11023</v>
      </c>
      <c r="C1916" t="s">
        <v>2872</v>
      </c>
      <c r="D1916">
        <v>11764</v>
      </c>
      <c r="E1916">
        <v>45779</v>
      </c>
      <c r="F1916">
        <v>45950</v>
      </c>
      <c r="G1916" t="s">
        <v>2836</v>
      </c>
      <c r="I1916" t="s">
        <v>24</v>
      </c>
      <c r="J1916">
        <v>46083</v>
      </c>
      <c r="K1916">
        <v>0</v>
      </c>
      <c r="AE1916" t="s">
        <v>232</v>
      </c>
      <c r="AF1916">
        <v>0</v>
      </c>
      <c r="AG1916">
        <v>0</v>
      </c>
      <c r="AH1916">
        <v>0</v>
      </c>
      <c r="AI1916" t="s">
        <v>11634</v>
      </c>
      <c r="AL1916" s="94">
        <v>1176.4000000000001</v>
      </c>
      <c r="AM1916" t="s">
        <v>11646</v>
      </c>
    </row>
    <row r="1917" spans="1:39" x14ac:dyDescent="0.25">
      <c r="A1917" t="s">
        <v>40</v>
      </c>
      <c r="B1917">
        <v>11024</v>
      </c>
      <c r="C1917" t="s">
        <v>2873</v>
      </c>
      <c r="D1917">
        <v>7864</v>
      </c>
      <c r="E1917">
        <v>45779</v>
      </c>
      <c r="F1917">
        <v>45950</v>
      </c>
      <c r="G1917" t="s">
        <v>2836</v>
      </c>
      <c r="I1917" t="s">
        <v>24</v>
      </c>
      <c r="J1917">
        <v>46086</v>
      </c>
      <c r="K1917">
        <v>0</v>
      </c>
      <c r="AE1917" t="s">
        <v>232</v>
      </c>
      <c r="AF1917">
        <v>0</v>
      </c>
      <c r="AG1917">
        <v>0</v>
      </c>
      <c r="AH1917">
        <v>0</v>
      </c>
      <c r="AI1917" t="s">
        <v>11634</v>
      </c>
      <c r="AL1917" s="94">
        <v>786.4</v>
      </c>
      <c r="AM1917" t="s">
        <v>11646</v>
      </c>
    </row>
    <row r="1918" spans="1:39" x14ac:dyDescent="0.25">
      <c r="A1918" t="s">
        <v>40</v>
      </c>
      <c r="B1918">
        <v>11025</v>
      </c>
      <c r="C1918" t="s">
        <v>2874</v>
      </c>
      <c r="D1918">
        <v>5505</v>
      </c>
      <c r="E1918">
        <v>45779</v>
      </c>
      <c r="F1918">
        <v>45950</v>
      </c>
      <c r="G1918" t="s">
        <v>2836</v>
      </c>
      <c r="I1918" t="s">
        <v>24</v>
      </c>
      <c r="J1918">
        <v>46100</v>
      </c>
      <c r="K1918">
        <v>0</v>
      </c>
      <c r="N1918" t="s">
        <v>350</v>
      </c>
      <c r="P1918" t="s">
        <v>350</v>
      </c>
      <c r="Q1918">
        <v>0</v>
      </c>
      <c r="X1918" t="s">
        <v>350</v>
      </c>
      <c r="Y1918" t="s">
        <v>350</v>
      </c>
      <c r="Z1918" t="s">
        <v>350</v>
      </c>
      <c r="AE1918" t="s">
        <v>232</v>
      </c>
      <c r="AF1918">
        <v>0</v>
      </c>
      <c r="AG1918">
        <v>0</v>
      </c>
      <c r="AH1918">
        <v>6</v>
      </c>
      <c r="AI1918" t="s">
        <v>11632</v>
      </c>
      <c r="AL1918" s="94">
        <v>550.5</v>
      </c>
      <c r="AM1918" t="s">
        <v>11646</v>
      </c>
    </row>
    <row r="1919" spans="1:39" x14ac:dyDescent="0.25">
      <c r="A1919" t="s">
        <v>40</v>
      </c>
      <c r="B1919">
        <v>11026</v>
      </c>
      <c r="C1919" t="s">
        <v>2875</v>
      </c>
      <c r="D1919">
        <v>5667</v>
      </c>
      <c r="E1919">
        <v>45779</v>
      </c>
      <c r="F1919">
        <v>45950</v>
      </c>
      <c r="G1919" t="s">
        <v>2836</v>
      </c>
      <c r="I1919" t="s">
        <v>24</v>
      </c>
      <c r="J1919">
        <v>46086</v>
      </c>
      <c r="K1919">
        <v>163</v>
      </c>
      <c r="L1919">
        <v>2025</v>
      </c>
      <c r="N1919" t="s">
        <v>353</v>
      </c>
      <c r="O1919">
        <v>45502</v>
      </c>
      <c r="P1919" t="s">
        <v>2855</v>
      </c>
      <c r="X1919" t="s">
        <v>350</v>
      </c>
      <c r="Y1919" t="s">
        <v>350</v>
      </c>
      <c r="Z1919" t="s">
        <v>350</v>
      </c>
      <c r="AE1919" t="s">
        <v>232</v>
      </c>
      <c r="AF1919">
        <v>0</v>
      </c>
      <c r="AG1919">
        <v>0</v>
      </c>
      <c r="AH1919">
        <v>8</v>
      </c>
      <c r="AI1919" t="s">
        <v>11632</v>
      </c>
      <c r="AL1919" s="94">
        <v>566.70000000000005</v>
      </c>
      <c r="AM1919" t="s">
        <v>11647</v>
      </c>
    </row>
    <row r="1920" spans="1:39" x14ac:dyDescent="0.25">
      <c r="A1920" t="s">
        <v>40</v>
      </c>
      <c r="B1920">
        <v>11027</v>
      </c>
      <c r="C1920" t="s">
        <v>2876</v>
      </c>
      <c r="D1920">
        <v>89960</v>
      </c>
      <c r="E1920">
        <v>45779</v>
      </c>
      <c r="F1920">
        <v>45950</v>
      </c>
      <c r="G1920" t="s">
        <v>2836</v>
      </c>
      <c r="I1920" t="s">
        <v>24</v>
      </c>
      <c r="J1920">
        <v>46048</v>
      </c>
      <c r="K1920">
        <v>0</v>
      </c>
      <c r="N1920" t="s">
        <v>350</v>
      </c>
      <c r="O1920" t="s">
        <v>2855</v>
      </c>
      <c r="P1920" t="s">
        <v>350</v>
      </c>
      <c r="Q1920">
        <v>0</v>
      </c>
      <c r="T1920">
        <v>91</v>
      </c>
      <c r="U1920">
        <v>413</v>
      </c>
      <c r="V1920">
        <v>5</v>
      </c>
      <c r="W1920">
        <v>86</v>
      </c>
      <c r="X1920" t="s">
        <v>350</v>
      </c>
      <c r="Y1920" t="s">
        <v>353</v>
      </c>
      <c r="Z1920" t="s">
        <v>353</v>
      </c>
      <c r="AE1920" t="s">
        <v>232</v>
      </c>
      <c r="AF1920">
        <v>0</v>
      </c>
      <c r="AG1920">
        <v>0</v>
      </c>
      <c r="AH1920">
        <v>11</v>
      </c>
      <c r="AI1920" t="s">
        <v>11632</v>
      </c>
      <c r="AL1920" s="94">
        <v>8996</v>
      </c>
      <c r="AM1920" t="s">
        <v>11646</v>
      </c>
    </row>
    <row r="1921" spans="1:39" x14ac:dyDescent="0.25">
      <c r="A1921" t="s">
        <v>40</v>
      </c>
      <c r="B1921">
        <v>11029</v>
      </c>
      <c r="C1921" t="s">
        <v>2877</v>
      </c>
      <c r="D1921">
        <v>6898</v>
      </c>
      <c r="E1921">
        <v>45779</v>
      </c>
      <c r="F1921">
        <v>45950</v>
      </c>
      <c r="G1921" t="s">
        <v>2836</v>
      </c>
      <c r="I1921" t="s">
        <v>24</v>
      </c>
      <c r="J1921">
        <v>46086</v>
      </c>
      <c r="K1921">
        <v>0</v>
      </c>
      <c r="T1921">
        <v>46092</v>
      </c>
      <c r="AE1921" t="s">
        <v>232</v>
      </c>
      <c r="AF1921">
        <v>0</v>
      </c>
      <c r="AG1921">
        <v>0</v>
      </c>
      <c r="AH1921">
        <v>1</v>
      </c>
      <c r="AI1921" t="s">
        <v>11632</v>
      </c>
      <c r="AL1921" s="94">
        <v>689.8</v>
      </c>
      <c r="AM1921" t="s">
        <v>11646</v>
      </c>
    </row>
    <row r="1922" spans="1:39" x14ac:dyDescent="0.25">
      <c r="A1922" t="s">
        <v>40</v>
      </c>
      <c r="B1922">
        <v>11030</v>
      </c>
      <c r="C1922" t="s">
        <v>2878</v>
      </c>
      <c r="D1922">
        <v>29552</v>
      </c>
      <c r="E1922">
        <v>45779</v>
      </c>
      <c r="F1922">
        <v>45950</v>
      </c>
      <c r="G1922" t="s">
        <v>2836</v>
      </c>
      <c r="I1922" t="s">
        <v>24</v>
      </c>
      <c r="J1922">
        <v>46008</v>
      </c>
      <c r="K1922">
        <v>688</v>
      </c>
      <c r="L1922">
        <v>45792</v>
      </c>
      <c r="M1922">
        <v>0.9</v>
      </c>
      <c r="N1922" t="s">
        <v>353</v>
      </c>
      <c r="O1922">
        <v>45131</v>
      </c>
      <c r="P1922" t="s">
        <v>350</v>
      </c>
      <c r="Q1922">
        <v>0</v>
      </c>
      <c r="X1922" t="s">
        <v>2879</v>
      </c>
      <c r="Y1922" t="s">
        <v>2880</v>
      </c>
      <c r="Z1922" t="s">
        <v>350</v>
      </c>
      <c r="AE1922" t="s">
        <v>232</v>
      </c>
      <c r="AF1922">
        <v>0.9</v>
      </c>
      <c r="AG1922">
        <v>619</v>
      </c>
      <c r="AH1922">
        <v>10</v>
      </c>
      <c r="AI1922" t="s">
        <v>11632</v>
      </c>
      <c r="AL1922" s="94">
        <v>2955.2</v>
      </c>
      <c r="AM1922" t="s">
        <v>11647</v>
      </c>
    </row>
    <row r="1923" spans="1:39" x14ac:dyDescent="0.25">
      <c r="A1923" t="s">
        <v>40</v>
      </c>
      <c r="B1923">
        <v>11028</v>
      </c>
      <c r="C1923" t="s">
        <v>2881</v>
      </c>
      <c r="D1923">
        <v>42151</v>
      </c>
      <c r="E1923">
        <v>45779</v>
      </c>
      <c r="F1923">
        <v>45950</v>
      </c>
      <c r="G1923" t="s">
        <v>2836</v>
      </c>
      <c r="I1923" t="s">
        <v>24</v>
      </c>
      <c r="J1923">
        <v>46041</v>
      </c>
      <c r="K1923">
        <v>903</v>
      </c>
      <c r="L1923">
        <v>45992</v>
      </c>
      <c r="M1923">
        <v>56.81</v>
      </c>
      <c r="N1923" t="s">
        <v>2855</v>
      </c>
      <c r="O1923" t="s">
        <v>2855</v>
      </c>
      <c r="P1923" t="s">
        <v>353</v>
      </c>
      <c r="Q1923">
        <v>23.03</v>
      </c>
      <c r="R1923">
        <v>11000</v>
      </c>
      <c r="S1923">
        <v>80000</v>
      </c>
      <c r="X1923" t="s">
        <v>2882</v>
      </c>
      <c r="AE1923" t="s">
        <v>232</v>
      </c>
      <c r="AF1923">
        <v>0.56810000000000005</v>
      </c>
      <c r="AG1923">
        <v>513</v>
      </c>
      <c r="AH1923">
        <v>10</v>
      </c>
      <c r="AI1923" t="s">
        <v>11632</v>
      </c>
      <c r="AJ1923">
        <v>0.260966525112097</v>
      </c>
      <c r="AK1923">
        <v>1.8979383644516143</v>
      </c>
      <c r="AL1923" s="94">
        <v>4215.1000000000004</v>
      </c>
      <c r="AM1923" t="s">
        <v>11647</v>
      </c>
    </row>
    <row r="1924" spans="1:39" x14ac:dyDescent="0.25">
      <c r="A1924" t="s">
        <v>40</v>
      </c>
      <c r="B1924">
        <v>11031</v>
      </c>
      <c r="C1924" t="s">
        <v>2883</v>
      </c>
      <c r="D1924">
        <v>93645</v>
      </c>
      <c r="E1924">
        <v>45779</v>
      </c>
      <c r="F1924">
        <v>45950</v>
      </c>
      <c r="G1924" t="s">
        <v>2836</v>
      </c>
      <c r="I1924" t="s">
        <v>24</v>
      </c>
      <c r="J1924">
        <v>46033</v>
      </c>
      <c r="K1924">
        <v>0</v>
      </c>
      <c r="AE1924" t="s">
        <v>232</v>
      </c>
      <c r="AF1924">
        <v>0</v>
      </c>
      <c r="AG1924">
        <v>0</v>
      </c>
      <c r="AH1924">
        <v>0</v>
      </c>
      <c r="AI1924" t="s">
        <v>11634</v>
      </c>
      <c r="AL1924" s="94">
        <v>9364.5</v>
      </c>
      <c r="AM1924" t="s">
        <v>11646</v>
      </c>
    </row>
    <row r="1925" spans="1:39" x14ac:dyDescent="0.25">
      <c r="A1925" t="s">
        <v>40</v>
      </c>
      <c r="B1925">
        <v>11902</v>
      </c>
      <c r="C1925" t="s">
        <v>2884</v>
      </c>
      <c r="D1925">
        <v>4472</v>
      </c>
      <c r="E1925">
        <v>45779</v>
      </c>
      <c r="F1925">
        <v>45950</v>
      </c>
      <c r="G1925" t="s">
        <v>2836</v>
      </c>
      <c r="I1925" t="s">
        <v>24</v>
      </c>
      <c r="J1925">
        <v>46090</v>
      </c>
      <c r="K1925">
        <v>0</v>
      </c>
      <c r="AE1925" t="s">
        <v>232</v>
      </c>
      <c r="AF1925">
        <v>0</v>
      </c>
      <c r="AG1925">
        <v>0</v>
      </c>
      <c r="AH1925">
        <v>0</v>
      </c>
      <c r="AI1925" t="s">
        <v>11634</v>
      </c>
      <c r="AL1925" s="94">
        <v>447.2</v>
      </c>
      <c r="AM1925" t="s">
        <v>11646</v>
      </c>
    </row>
    <row r="1926" spans="1:39" x14ac:dyDescent="0.25">
      <c r="A1926" t="s">
        <v>40</v>
      </c>
      <c r="B1926">
        <v>11903</v>
      </c>
      <c r="C1926" t="s">
        <v>2885</v>
      </c>
      <c r="D1926">
        <v>2739</v>
      </c>
      <c r="E1926">
        <v>45779</v>
      </c>
      <c r="F1926">
        <v>45950</v>
      </c>
      <c r="G1926" t="s">
        <v>2836</v>
      </c>
      <c r="I1926" t="s">
        <v>24</v>
      </c>
      <c r="J1926">
        <v>46020</v>
      </c>
      <c r="K1926">
        <v>0</v>
      </c>
      <c r="R1926">
        <v>2000</v>
      </c>
      <c r="AE1926" t="s">
        <v>232</v>
      </c>
      <c r="AF1926">
        <v>0</v>
      </c>
      <c r="AG1926">
        <v>0</v>
      </c>
      <c r="AH1926">
        <v>1</v>
      </c>
      <c r="AI1926" t="s">
        <v>11632</v>
      </c>
      <c r="AJ1926">
        <v>0.73019350127783866</v>
      </c>
      <c r="AL1926" s="94">
        <v>273.89999999999998</v>
      </c>
      <c r="AM1926" t="s">
        <v>11646</v>
      </c>
    </row>
    <row r="1927" spans="1:39" x14ac:dyDescent="0.25">
      <c r="A1927" t="s">
        <v>40</v>
      </c>
      <c r="B1927">
        <v>11033</v>
      </c>
      <c r="C1927" t="s">
        <v>2886</v>
      </c>
      <c r="D1927">
        <v>34190</v>
      </c>
      <c r="E1927">
        <v>45779</v>
      </c>
      <c r="F1927">
        <v>45950</v>
      </c>
      <c r="G1927" t="s">
        <v>2836</v>
      </c>
      <c r="I1927" t="s">
        <v>24</v>
      </c>
      <c r="J1927">
        <v>46033</v>
      </c>
      <c r="K1927">
        <v>0</v>
      </c>
      <c r="AE1927" t="s">
        <v>232</v>
      </c>
      <c r="AF1927">
        <v>0</v>
      </c>
      <c r="AG1927">
        <v>0</v>
      </c>
      <c r="AH1927">
        <v>0</v>
      </c>
      <c r="AI1927" t="s">
        <v>11634</v>
      </c>
      <c r="AL1927" s="94">
        <v>3419</v>
      </c>
      <c r="AM1927" t="s">
        <v>11646</v>
      </c>
    </row>
    <row r="1928" spans="1:39" x14ac:dyDescent="0.25">
      <c r="A1928" t="s">
        <v>40</v>
      </c>
      <c r="B1928">
        <v>11032</v>
      </c>
      <c r="C1928" t="s">
        <v>2887</v>
      </c>
      <c r="D1928">
        <v>69876</v>
      </c>
      <c r="E1928">
        <v>45779</v>
      </c>
      <c r="F1928">
        <v>45950</v>
      </c>
      <c r="G1928" t="s">
        <v>2836</v>
      </c>
      <c r="I1928" t="s">
        <v>24</v>
      </c>
      <c r="J1928">
        <v>46030</v>
      </c>
      <c r="K1928">
        <v>0</v>
      </c>
      <c r="N1928" t="s">
        <v>353</v>
      </c>
      <c r="O1928">
        <v>45467</v>
      </c>
      <c r="P1928" t="s">
        <v>2888</v>
      </c>
      <c r="Q1928">
        <v>0</v>
      </c>
      <c r="R1928">
        <v>40000</v>
      </c>
      <c r="S1928">
        <v>18000</v>
      </c>
      <c r="T1928">
        <v>24</v>
      </c>
      <c r="U1928">
        <v>1</v>
      </c>
      <c r="X1928" t="s">
        <v>2889</v>
      </c>
      <c r="Y1928" t="s">
        <v>353</v>
      </c>
      <c r="Z1928" t="s">
        <v>353</v>
      </c>
      <c r="AE1928" t="s">
        <v>232</v>
      </c>
      <c r="AF1928">
        <v>0</v>
      </c>
      <c r="AG1928">
        <v>0</v>
      </c>
      <c r="AH1928">
        <v>11</v>
      </c>
      <c r="AI1928" t="s">
        <v>11632</v>
      </c>
      <c r="AJ1928">
        <v>0.57244261262808405</v>
      </c>
      <c r="AK1928">
        <v>0.25759917568263779</v>
      </c>
      <c r="AL1928" s="94">
        <v>6987.6</v>
      </c>
      <c r="AM1928" t="s">
        <v>11646</v>
      </c>
    </row>
    <row r="1929" spans="1:39" x14ac:dyDescent="0.25">
      <c r="A1929" t="s">
        <v>40</v>
      </c>
      <c r="B1929">
        <v>11034</v>
      </c>
      <c r="C1929" t="s">
        <v>2890</v>
      </c>
      <c r="D1929">
        <v>2624</v>
      </c>
      <c r="E1929">
        <v>45779</v>
      </c>
      <c r="F1929">
        <v>45951</v>
      </c>
      <c r="G1929" t="s">
        <v>2836</v>
      </c>
      <c r="I1929" t="s">
        <v>24</v>
      </c>
      <c r="K1929">
        <v>0</v>
      </c>
      <c r="AE1929" t="s">
        <v>232</v>
      </c>
      <c r="AF1929">
        <v>0</v>
      </c>
      <c r="AG1929">
        <v>0</v>
      </c>
      <c r="AH1929">
        <v>0</v>
      </c>
      <c r="AI1929" t="s">
        <v>11634</v>
      </c>
      <c r="AL1929" s="94">
        <v>262.39999999999998</v>
      </c>
      <c r="AM1929" t="s">
        <v>11646</v>
      </c>
    </row>
    <row r="1930" spans="1:39" x14ac:dyDescent="0.25">
      <c r="A1930" t="s">
        <v>40</v>
      </c>
      <c r="B1930">
        <v>11035</v>
      </c>
      <c r="C1930" t="s">
        <v>2891</v>
      </c>
      <c r="D1930">
        <v>18664</v>
      </c>
      <c r="E1930">
        <v>45779</v>
      </c>
      <c r="F1930">
        <v>45951</v>
      </c>
      <c r="G1930" t="s">
        <v>2836</v>
      </c>
      <c r="I1930" t="s">
        <v>24</v>
      </c>
      <c r="J1930">
        <v>45996</v>
      </c>
      <c r="K1930">
        <v>0</v>
      </c>
      <c r="AE1930" t="s">
        <v>232</v>
      </c>
      <c r="AF1930">
        <v>0</v>
      </c>
      <c r="AG1930">
        <v>0</v>
      </c>
      <c r="AH1930">
        <v>0</v>
      </c>
      <c r="AI1930" t="s">
        <v>11634</v>
      </c>
      <c r="AL1930" s="94">
        <v>1866.4</v>
      </c>
      <c r="AM1930" t="s">
        <v>11646</v>
      </c>
    </row>
    <row r="1931" spans="1:39" x14ac:dyDescent="0.25">
      <c r="A1931" t="s">
        <v>40</v>
      </c>
      <c r="B1931">
        <v>11036</v>
      </c>
      <c r="C1931" t="s">
        <v>2892</v>
      </c>
      <c r="D1931">
        <v>798</v>
      </c>
      <c r="E1931">
        <v>45779</v>
      </c>
      <c r="F1931">
        <v>45963</v>
      </c>
      <c r="G1931" t="s">
        <v>2836</v>
      </c>
      <c r="I1931" t="s">
        <v>24</v>
      </c>
      <c r="J1931">
        <v>46045</v>
      </c>
      <c r="K1931">
        <v>0</v>
      </c>
      <c r="AE1931" t="s">
        <v>232</v>
      </c>
      <c r="AF1931">
        <v>0</v>
      </c>
      <c r="AG1931">
        <v>0</v>
      </c>
      <c r="AH1931">
        <v>0</v>
      </c>
      <c r="AI1931" t="s">
        <v>11634</v>
      </c>
      <c r="AL1931" s="94">
        <v>79.8</v>
      </c>
      <c r="AM1931" t="s">
        <v>11646</v>
      </c>
    </row>
    <row r="1932" spans="1:39" x14ac:dyDescent="0.25">
      <c r="A1932" t="s">
        <v>40</v>
      </c>
      <c r="B1932">
        <v>11037</v>
      </c>
      <c r="C1932" t="s">
        <v>2893</v>
      </c>
      <c r="D1932">
        <v>7015</v>
      </c>
      <c r="E1932">
        <v>45779</v>
      </c>
      <c r="G1932" t="s">
        <v>2836</v>
      </c>
      <c r="H1932">
        <v>45791</v>
      </c>
      <c r="I1932" t="s">
        <v>28</v>
      </c>
      <c r="K1932">
        <v>126</v>
      </c>
      <c r="L1932">
        <v>45689</v>
      </c>
      <c r="M1932">
        <v>30</v>
      </c>
      <c r="N1932" t="s">
        <v>353</v>
      </c>
      <c r="O1932">
        <v>2024</v>
      </c>
      <c r="P1932" t="s">
        <v>350</v>
      </c>
      <c r="R1932">
        <v>1500</v>
      </c>
      <c r="S1932">
        <v>1500</v>
      </c>
      <c r="T1932">
        <v>170</v>
      </c>
      <c r="U1932">
        <v>90</v>
      </c>
      <c r="V1932">
        <v>6</v>
      </c>
      <c r="W1932">
        <v>26</v>
      </c>
      <c r="X1932" t="s">
        <v>2894</v>
      </c>
      <c r="Y1932" t="s">
        <v>353</v>
      </c>
      <c r="Z1932" t="s">
        <v>353</v>
      </c>
      <c r="AE1932" t="s">
        <v>232</v>
      </c>
      <c r="AF1932">
        <v>0.3</v>
      </c>
      <c r="AG1932">
        <v>38</v>
      </c>
      <c r="AH1932">
        <v>15</v>
      </c>
      <c r="AI1932" t="s">
        <v>11632</v>
      </c>
      <c r="AJ1932">
        <v>0.21382751247327156</v>
      </c>
      <c r="AK1932">
        <v>0.21382751247327156</v>
      </c>
      <c r="AL1932" s="94">
        <v>701.5</v>
      </c>
      <c r="AM1932" t="s">
        <v>11647</v>
      </c>
    </row>
    <row r="1933" spans="1:39" x14ac:dyDescent="0.25">
      <c r="A1933" t="s">
        <v>40</v>
      </c>
      <c r="B1933">
        <v>11038</v>
      </c>
      <c r="C1933" t="s">
        <v>2895</v>
      </c>
      <c r="D1933">
        <v>16439</v>
      </c>
      <c r="E1933">
        <v>45779</v>
      </c>
      <c r="F1933">
        <v>45951</v>
      </c>
      <c r="G1933" t="s">
        <v>2836</v>
      </c>
      <c r="I1933" t="s">
        <v>24</v>
      </c>
      <c r="J1933">
        <v>46042</v>
      </c>
      <c r="K1933">
        <v>300</v>
      </c>
      <c r="L1933">
        <v>2025</v>
      </c>
      <c r="M1933">
        <v>0.6</v>
      </c>
      <c r="N1933" t="s">
        <v>353</v>
      </c>
      <c r="O1933">
        <v>45453</v>
      </c>
      <c r="P1933" t="s">
        <v>350</v>
      </c>
      <c r="Q1933">
        <v>0</v>
      </c>
      <c r="R1933">
        <v>16000</v>
      </c>
      <c r="S1933">
        <v>6000</v>
      </c>
      <c r="T1933">
        <v>25</v>
      </c>
      <c r="U1933">
        <v>0</v>
      </c>
      <c r="V1933">
        <v>0</v>
      </c>
      <c r="W1933">
        <v>0</v>
      </c>
      <c r="X1933" t="s">
        <v>2896</v>
      </c>
      <c r="Y1933" t="s">
        <v>353</v>
      </c>
      <c r="Z1933" t="s">
        <v>353</v>
      </c>
      <c r="AE1933" t="s">
        <v>232</v>
      </c>
      <c r="AF1933">
        <v>0.6</v>
      </c>
      <c r="AG1933">
        <v>180</v>
      </c>
      <c r="AH1933">
        <v>16</v>
      </c>
      <c r="AI1933" t="s">
        <v>11631</v>
      </c>
      <c r="AJ1933">
        <v>0.97329521260417295</v>
      </c>
      <c r="AK1933">
        <v>0.36498570472656489</v>
      </c>
      <c r="AL1933" s="94">
        <v>1643.9</v>
      </c>
      <c r="AM1933" t="s">
        <v>11647</v>
      </c>
    </row>
    <row r="1934" spans="1:39" x14ac:dyDescent="0.25">
      <c r="A1934" t="s">
        <v>40</v>
      </c>
      <c r="B1934">
        <v>11039</v>
      </c>
      <c r="C1934" t="s">
        <v>2897</v>
      </c>
      <c r="D1934">
        <v>12915</v>
      </c>
      <c r="E1934">
        <v>45779</v>
      </c>
      <c r="F1934">
        <v>45951</v>
      </c>
      <c r="G1934" t="s">
        <v>2836</v>
      </c>
      <c r="I1934" t="s">
        <v>24</v>
      </c>
      <c r="J1934">
        <v>46033</v>
      </c>
      <c r="K1934">
        <v>0</v>
      </c>
      <c r="AE1934" t="s">
        <v>232</v>
      </c>
      <c r="AF1934">
        <v>0</v>
      </c>
      <c r="AG1934">
        <v>0</v>
      </c>
      <c r="AH1934">
        <v>0</v>
      </c>
      <c r="AI1934" t="s">
        <v>11634</v>
      </c>
      <c r="AL1934" s="94">
        <v>1291.5</v>
      </c>
      <c r="AM1934" t="s">
        <v>11646</v>
      </c>
    </row>
    <row r="1935" spans="1:39" x14ac:dyDescent="0.25">
      <c r="A1935" t="s">
        <v>40</v>
      </c>
      <c r="B1935">
        <v>11040</v>
      </c>
      <c r="C1935" t="s">
        <v>2898</v>
      </c>
      <c r="D1935">
        <v>462</v>
      </c>
      <c r="E1935">
        <v>45779</v>
      </c>
      <c r="F1935">
        <v>45963</v>
      </c>
      <c r="G1935" t="s">
        <v>2836</v>
      </c>
      <c r="I1935" t="s">
        <v>24</v>
      </c>
      <c r="J1935">
        <v>46056</v>
      </c>
      <c r="K1935">
        <v>0</v>
      </c>
      <c r="L1935" t="s">
        <v>2855</v>
      </c>
      <c r="M1935">
        <v>0</v>
      </c>
      <c r="N1935" t="s">
        <v>350</v>
      </c>
      <c r="O1935" t="s">
        <v>2855</v>
      </c>
      <c r="P1935" t="s">
        <v>350</v>
      </c>
      <c r="Q1935">
        <v>0</v>
      </c>
      <c r="T1935">
        <v>0</v>
      </c>
      <c r="U1935">
        <v>0</v>
      </c>
      <c r="V1935">
        <v>0</v>
      </c>
      <c r="W1935">
        <v>0</v>
      </c>
      <c r="X1935" t="s">
        <v>2899</v>
      </c>
      <c r="Y1935" t="s">
        <v>350</v>
      </c>
      <c r="Z1935" t="s">
        <v>350</v>
      </c>
      <c r="AE1935" t="s">
        <v>232</v>
      </c>
      <c r="AF1935">
        <v>0</v>
      </c>
      <c r="AG1935">
        <v>0</v>
      </c>
      <c r="AH1935">
        <v>13</v>
      </c>
      <c r="AI1935" t="s">
        <v>11632</v>
      </c>
      <c r="AL1935" s="94">
        <v>46.2</v>
      </c>
      <c r="AM1935" t="s">
        <v>11646</v>
      </c>
    </row>
    <row r="1936" spans="1:39" x14ac:dyDescent="0.25">
      <c r="A1936" t="s">
        <v>40</v>
      </c>
      <c r="B1936">
        <v>11041</v>
      </c>
      <c r="C1936" t="s">
        <v>2900</v>
      </c>
      <c r="D1936">
        <v>12169</v>
      </c>
      <c r="E1936">
        <v>45779</v>
      </c>
      <c r="F1936">
        <v>45951</v>
      </c>
      <c r="G1936" t="s">
        <v>2836</v>
      </c>
      <c r="I1936" t="s">
        <v>24</v>
      </c>
      <c r="J1936">
        <v>46033</v>
      </c>
      <c r="K1936">
        <v>0</v>
      </c>
      <c r="AE1936" t="s">
        <v>232</v>
      </c>
      <c r="AF1936">
        <v>0</v>
      </c>
      <c r="AG1936">
        <v>0</v>
      </c>
      <c r="AH1936">
        <v>0</v>
      </c>
      <c r="AI1936" t="s">
        <v>11634</v>
      </c>
      <c r="AL1936" s="94">
        <v>1216.9000000000001</v>
      </c>
      <c r="AM1936" t="s">
        <v>11646</v>
      </c>
    </row>
    <row r="1937" spans="1:39" x14ac:dyDescent="0.25">
      <c r="A1937" t="s">
        <v>40</v>
      </c>
      <c r="B1937">
        <v>11042</v>
      </c>
      <c r="C1937" t="s">
        <v>2901</v>
      </c>
      <c r="D1937">
        <v>1355</v>
      </c>
      <c r="E1937">
        <v>45779</v>
      </c>
      <c r="F1937">
        <v>45951</v>
      </c>
      <c r="G1937" t="s">
        <v>2836</v>
      </c>
      <c r="I1937" t="s">
        <v>24</v>
      </c>
      <c r="J1937">
        <v>46042</v>
      </c>
      <c r="K1937">
        <v>0</v>
      </c>
      <c r="L1937" t="s">
        <v>2855</v>
      </c>
      <c r="N1937" t="s">
        <v>353</v>
      </c>
      <c r="O1937">
        <v>45467</v>
      </c>
      <c r="P1937" t="s">
        <v>350</v>
      </c>
      <c r="Q1937">
        <v>0</v>
      </c>
      <c r="R1937">
        <v>1000</v>
      </c>
      <c r="T1937">
        <v>5</v>
      </c>
      <c r="U1937">
        <v>0</v>
      </c>
      <c r="V1937">
        <v>5</v>
      </c>
      <c r="X1937" t="s">
        <v>2902</v>
      </c>
      <c r="Y1937" t="s">
        <v>2903</v>
      </c>
      <c r="AE1937" t="s">
        <v>232</v>
      </c>
      <c r="AF1937">
        <v>0</v>
      </c>
      <c r="AG1937">
        <v>0</v>
      </c>
      <c r="AH1937">
        <v>11</v>
      </c>
      <c r="AI1937" t="s">
        <v>11632</v>
      </c>
      <c r="AJ1937">
        <v>0.73800738007380073</v>
      </c>
      <c r="AL1937" s="94">
        <v>135.5</v>
      </c>
      <c r="AM1937" t="s">
        <v>11646</v>
      </c>
    </row>
    <row r="1938" spans="1:39" x14ac:dyDescent="0.25">
      <c r="A1938" t="s">
        <v>41</v>
      </c>
      <c r="B1938">
        <v>12002</v>
      </c>
      <c r="C1938" t="s">
        <v>42</v>
      </c>
      <c r="D1938">
        <v>131</v>
      </c>
      <c r="E1938">
        <v>45769</v>
      </c>
      <c r="F1938">
        <v>45798</v>
      </c>
      <c r="G1938" t="s">
        <v>43</v>
      </c>
      <c r="H1938">
        <v>45776</v>
      </c>
      <c r="I1938" t="s">
        <v>24</v>
      </c>
      <c r="J1938">
        <v>45829</v>
      </c>
      <c r="K1938">
        <v>15</v>
      </c>
      <c r="L1938">
        <v>45627</v>
      </c>
      <c r="M1938">
        <v>0.8</v>
      </c>
      <c r="N1938" t="s">
        <v>44</v>
      </c>
      <c r="O1938">
        <v>45553</v>
      </c>
      <c r="P1938" t="s">
        <v>25</v>
      </c>
      <c r="T1938">
        <v>0</v>
      </c>
      <c r="U1938">
        <v>0</v>
      </c>
      <c r="V1938">
        <v>0</v>
      </c>
      <c r="W1938">
        <v>3</v>
      </c>
      <c r="X1938" t="s">
        <v>25</v>
      </c>
      <c r="Y1938" t="s">
        <v>25</v>
      </c>
      <c r="Z1938" t="s">
        <v>25</v>
      </c>
      <c r="AE1938" t="s">
        <v>231</v>
      </c>
      <c r="AF1938">
        <v>0.8</v>
      </c>
      <c r="AG1938">
        <v>12</v>
      </c>
      <c r="AH1938">
        <v>13</v>
      </c>
      <c r="AI1938" t="s">
        <v>11632</v>
      </c>
      <c r="AL1938" s="94">
        <v>13.1</v>
      </c>
      <c r="AM1938" t="s">
        <v>11647</v>
      </c>
    </row>
    <row r="1939" spans="1:39" x14ac:dyDescent="0.25">
      <c r="A1939" t="s">
        <v>41</v>
      </c>
      <c r="B1939">
        <v>12003</v>
      </c>
      <c r="C1939" t="s">
        <v>45</v>
      </c>
      <c r="D1939">
        <v>1338</v>
      </c>
      <c r="E1939">
        <v>45769</v>
      </c>
      <c r="G1939" t="s">
        <v>43</v>
      </c>
      <c r="H1939">
        <v>45776</v>
      </c>
      <c r="I1939" t="s">
        <v>28</v>
      </c>
      <c r="K1939">
        <v>100</v>
      </c>
      <c r="L1939">
        <v>2024</v>
      </c>
      <c r="N1939" t="s">
        <v>25</v>
      </c>
      <c r="O1939" t="s">
        <v>25</v>
      </c>
      <c r="P1939" t="s">
        <v>26</v>
      </c>
      <c r="X1939" t="s">
        <v>46</v>
      </c>
      <c r="Y1939" t="s">
        <v>47</v>
      </c>
      <c r="Z1939" t="s">
        <v>25</v>
      </c>
      <c r="AE1939" t="s">
        <v>231</v>
      </c>
      <c r="AF1939">
        <v>0</v>
      </c>
      <c r="AG1939">
        <v>0</v>
      </c>
      <c r="AH1939">
        <v>8</v>
      </c>
      <c r="AI1939" t="s">
        <v>11632</v>
      </c>
      <c r="AL1939" s="94">
        <v>133.80000000000001</v>
      </c>
      <c r="AM1939" t="s">
        <v>11647</v>
      </c>
    </row>
    <row r="1940" spans="1:39" x14ac:dyDescent="0.25">
      <c r="A1940" t="s">
        <v>41</v>
      </c>
      <c r="B1940">
        <v>12004</v>
      </c>
      <c r="C1940" t="s">
        <v>48</v>
      </c>
      <c r="D1940">
        <v>7176</v>
      </c>
      <c r="E1940">
        <v>45769</v>
      </c>
      <c r="G1940" t="s">
        <v>43</v>
      </c>
      <c r="K1940">
        <v>0</v>
      </c>
      <c r="AE1940" t="s">
        <v>231</v>
      </c>
      <c r="AF1940">
        <v>0</v>
      </c>
      <c r="AG1940">
        <v>0</v>
      </c>
      <c r="AH1940">
        <v>0</v>
      </c>
      <c r="AI1940" t="s">
        <v>11634</v>
      </c>
      <c r="AL1940" s="94">
        <v>717.6</v>
      </c>
      <c r="AM1940" t="s">
        <v>11646</v>
      </c>
    </row>
    <row r="1941" spans="1:39" x14ac:dyDescent="0.25">
      <c r="A1941" t="s">
        <v>41</v>
      </c>
      <c r="B1941">
        <v>12005</v>
      </c>
      <c r="C1941" t="s">
        <v>49</v>
      </c>
      <c r="D1941">
        <v>10581</v>
      </c>
      <c r="E1941">
        <v>45769</v>
      </c>
      <c r="G1941" t="s">
        <v>43</v>
      </c>
      <c r="K1941">
        <v>0</v>
      </c>
      <c r="AE1941" t="s">
        <v>231</v>
      </c>
      <c r="AF1941">
        <v>0</v>
      </c>
      <c r="AG1941">
        <v>0</v>
      </c>
      <c r="AH1941">
        <v>0</v>
      </c>
      <c r="AI1941" t="s">
        <v>11634</v>
      </c>
      <c r="AL1941" s="94">
        <v>1058.0999999999999</v>
      </c>
      <c r="AM1941" t="s">
        <v>11646</v>
      </c>
    </row>
    <row r="1942" spans="1:39" x14ac:dyDescent="0.25">
      <c r="A1942" t="s">
        <v>41</v>
      </c>
      <c r="B1942">
        <v>12006</v>
      </c>
      <c r="C1942" t="s">
        <v>50</v>
      </c>
      <c r="D1942">
        <v>213</v>
      </c>
      <c r="E1942">
        <v>45769</v>
      </c>
      <c r="F1942">
        <v>45798</v>
      </c>
      <c r="G1942" t="s">
        <v>43</v>
      </c>
      <c r="H1942">
        <v>45784</v>
      </c>
      <c r="I1942" t="s">
        <v>24</v>
      </c>
      <c r="J1942">
        <v>45827</v>
      </c>
      <c r="K1942">
        <v>20</v>
      </c>
      <c r="L1942" t="s">
        <v>37</v>
      </c>
      <c r="M1942">
        <v>0.7</v>
      </c>
      <c r="N1942" t="s">
        <v>25</v>
      </c>
      <c r="O1942" t="s">
        <v>25</v>
      </c>
      <c r="P1942" t="s">
        <v>25</v>
      </c>
      <c r="V1942">
        <v>0</v>
      </c>
      <c r="W1942">
        <v>1</v>
      </c>
      <c r="X1942" t="s">
        <v>25</v>
      </c>
      <c r="Y1942" t="s">
        <v>25</v>
      </c>
      <c r="Z1942" t="s">
        <v>25</v>
      </c>
      <c r="AE1942" t="s">
        <v>231</v>
      </c>
      <c r="AF1942">
        <v>0.7</v>
      </c>
      <c r="AG1942">
        <v>14</v>
      </c>
      <c r="AH1942">
        <v>11</v>
      </c>
      <c r="AI1942" t="s">
        <v>11632</v>
      </c>
      <c r="AL1942" s="94">
        <v>21.3</v>
      </c>
      <c r="AM1942" t="s">
        <v>11647</v>
      </c>
    </row>
    <row r="1943" spans="1:39" x14ac:dyDescent="0.25">
      <c r="A1943" t="s">
        <v>41</v>
      </c>
      <c r="B1943">
        <v>12007</v>
      </c>
      <c r="C1943" t="s">
        <v>51</v>
      </c>
      <c r="D1943">
        <v>870</v>
      </c>
      <c r="E1943">
        <v>45769</v>
      </c>
      <c r="G1943" t="s">
        <v>43</v>
      </c>
      <c r="K1943">
        <v>0</v>
      </c>
      <c r="AE1943" t="s">
        <v>231</v>
      </c>
      <c r="AF1943">
        <v>0</v>
      </c>
      <c r="AG1943">
        <v>0</v>
      </c>
      <c r="AH1943">
        <v>0</v>
      </c>
      <c r="AI1943" t="s">
        <v>11634</v>
      </c>
      <c r="AL1943" s="94">
        <v>87</v>
      </c>
      <c r="AM1943" t="s">
        <v>11646</v>
      </c>
    </row>
    <row r="1944" spans="1:39" x14ac:dyDescent="0.25">
      <c r="A1944" t="s">
        <v>41</v>
      </c>
      <c r="B1944">
        <v>12008</v>
      </c>
      <c r="C1944" t="s">
        <v>52</v>
      </c>
      <c r="D1944">
        <v>258</v>
      </c>
      <c r="E1944">
        <v>45769</v>
      </c>
      <c r="G1944" t="s">
        <v>43</v>
      </c>
      <c r="K1944">
        <v>0</v>
      </c>
      <c r="AE1944" t="s">
        <v>231</v>
      </c>
      <c r="AF1944">
        <v>0</v>
      </c>
      <c r="AG1944">
        <v>0</v>
      </c>
      <c r="AH1944">
        <v>0</v>
      </c>
      <c r="AI1944" t="s">
        <v>11634</v>
      </c>
      <c r="AL1944" s="94">
        <v>25.8</v>
      </c>
      <c r="AM1944" t="s">
        <v>11646</v>
      </c>
    </row>
    <row r="1945" spans="1:39" x14ac:dyDescent="0.25">
      <c r="A1945" t="s">
        <v>41</v>
      </c>
      <c r="B1945">
        <v>12009</v>
      </c>
      <c r="C1945" t="s">
        <v>53</v>
      </c>
      <c r="D1945">
        <v>28497</v>
      </c>
      <c r="E1945">
        <v>45769</v>
      </c>
      <c r="G1945" t="s">
        <v>43</v>
      </c>
      <c r="K1945">
        <v>0</v>
      </c>
      <c r="AE1945" t="s">
        <v>231</v>
      </c>
      <c r="AF1945">
        <v>0</v>
      </c>
      <c r="AG1945">
        <v>0</v>
      </c>
      <c r="AH1945">
        <v>0</v>
      </c>
      <c r="AI1945" t="s">
        <v>11634</v>
      </c>
      <c r="AL1945" s="94">
        <v>2849.7</v>
      </c>
      <c r="AM1945" t="s">
        <v>11646</v>
      </c>
    </row>
    <row r="1946" spans="1:39" x14ac:dyDescent="0.25">
      <c r="A1946" t="s">
        <v>41</v>
      </c>
      <c r="B1946">
        <v>12010</v>
      </c>
      <c r="C1946" t="s">
        <v>54</v>
      </c>
      <c r="D1946">
        <v>288</v>
      </c>
      <c r="E1946">
        <v>45769</v>
      </c>
      <c r="G1946" t="s">
        <v>43</v>
      </c>
      <c r="H1946">
        <v>45820</v>
      </c>
      <c r="I1946" t="s">
        <v>28</v>
      </c>
      <c r="K1946">
        <v>40</v>
      </c>
      <c r="L1946">
        <v>45523</v>
      </c>
      <c r="M1946">
        <v>0.5</v>
      </c>
      <c r="N1946" t="s">
        <v>25</v>
      </c>
      <c r="O1946" t="s">
        <v>25</v>
      </c>
      <c r="P1946" t="s">
        <v>26</v>
      </c>
      <c r="Q1946">
        <v>0.5</v>
      </c>
      <c r="R1946">
        <v>9138</v>
      </c>
      <c r="T1946">
        <v>0</v>
      </c>
      <c r="U1946">
        <v>0</v>
      </c>
      <c r="V1946">
        <v>0</v>
      </c>
      <c r="W1946">
        <v>1</v>
      </c>
      <c r="X1946" t="s">
        <v>25</v>
      </c>
      <c r="Y1946" t="s">
        <v>25</v>
      </c>
      <c r="Z1946" t="s">
        <v>25</v>
      </c>
      <c r="AE1946" t="s">
        <v>231</v>
      </c>
      <c r="AF1946">
        <v>0.5</v>
      </c>
      <c r="AG1946">
        <v>20</v>
      </c>
      <c r="AH1946">
        <v>15</v>
      </c>
      <c r="AI1946" t="s">
        <v>11632</v>
      </c>
      <c r="AJ1946">
        <v>31.729166666666668</v>
      </c>
      <c r="AL1946" s="94">
        <v>28.8</v>
      </c>
      <c r="AM1946" t="s">
        <v>11647</v>
      </c>
    </row>
    <row r="1947" spans="1:39" x14ac:dyDescent="0.25">
      <c r="A1947" t="s">
        <v>41</v>
      </c>
      <c r="B1947">
        <v>12011</v>
      </c>
      <c r="C1947" t="s">
        <v>55</v>
      </c>
      <c r="D1947">
        <v>6710</v>
      </c>
      <c r="E1947">
        <v>45769</v>
      </c>
      <c r="G1947" t="s">
        <v>43</v>
      </c>
      <c r="K1947">
        <v>0</v>
      </c>
      <c r="AE1947" t="s">
        <v>231</v>
      </c>
      <c r="AF1947">
        <v>0</v>
      </c>
      <c r="AG1947">
        <v>0</v>
      </c>
      <c r="AH1947">
        <v>0</v>
      </c>
      <c r="AI1947" t="s">
        <v>11634</v>
      </c>
      <c r="AL1947" s="94">
        <v>671</v>
      </c>
      <c r="AM1947" t="s">
        <v>11646</v>
      </c>
    </row>
    <row r="1948" spans="1:39" x14ac:dyDescent="0.25">
      <c r="A1948" t="s">
        <v>41</v>
      </c>
      <c r="B1948">
        <v>12901</v>
      </c>
      <c r="C1948" t="s">
        <v>56</v>
      </c>
      <c r="D1948">
        <v>4563</v>
      </c>
      <c r="E1948">
        <v>45769</v>
      </c>
      <c r="G1948" t="s">
        <v>43</v>
      </c>
      <c r="K1948">
        <v>0</v>
      </c>
      <c r="AE1948" t="s">
        <v>231</v>
      </c>
      <c r="AF1948">
        <v>0</v>
      </c>
      <c r="AG1948">
        <v>0</v>
      </c>
      <c r="AH1948">
        <v>0</v>
      </c>
      <c r="AI1948" t="s">
        <v>11634</v>
      </c>
      <c r="AL1948" s="94">
        <v>456.3</v>
      </c>
      <c r="AM1948" t="s">
        <v>11646</v>
      </c>
    </row>
    <row r="1949" spans="1:39" x14ac:dyDescent="0.25">
      <c r="A1949" t="s">
        <v>41</v>
      </c>
      <c r="B1949">
        <v>12012</v>
      </c>
      <c r="C1949" t="s">
        <v>57</v>
      </c>
      <c r="D1949">
        <v>3790</v>
      </c>
      <c r="E1949">
        <v>45769</v>
      </c>
      <c r="F1949">
        <v>45798</v>
      </c>
      <c r="G1949" t="s">
        <v>43</v>
      </c>
      <c r="H1949">
        <v>45779</v>
      </c>
      <c r="I1949" t="s">
        <v>24</v>
      </c>
      <c r="K1949">
        <v>0</v>
      </c>
      <c r="X1949" t="s">
        <v>58</v>
      </c>
      <c r="AE1949" t="s">
        <v>231</v>
      </c>
      <c r="AF1949">
        <v>0</v>
      </c>
      <c r="AG1949">
        <v>0</v>
      </c>
      <c r="AH1949">
        <v>1</v>
      </c>
      <c r="AI1949" t="s">
        <v>11632</v>
      </c>
      <c r="AL1949" s="94">
        <v>379</v>
      </c>
      <c r="AM1949" t="s">
        <v>11646</v>
      </c>
    </row>
    <row r="1950" spans="1:39" x14ac:dyDescent="0.25">
      <c r="A1950" t="s">
        <v>41</v>
      </c>
      <c r="B1950">
        <v>12013</v>
      </c>
      <c r="C1950" t="s">
        <v>59</v>
      </c>
      <c r="D1950">
        <v>159</v>
      </c>
      <c r="E1950">
        <v>45769</v>
      </c>
      <c r="G1950" t="s">
        <v>43</v>
      </c>
      <c r="K1950">
        <v>0</v>
      </c>
      <c r="AE1950" t="s">
        <v>231</v>
      </c>
      <c r="AF1950">
        <v>0</v>
      </c>
      <c r="AG1950">
        <v>0</v>
      </c>
      <c r="AH1950">
        <v>0</v>
      </c>
      <c r="AI1950" t="s">
        <v>11634</v>
      </c>
      <c r="AL1950" s="94">
        <v>15.9</v>
      </c>
      <c r="AM1950" t="s">
        <v>11646</v>
      </c>
    </row>
    <row r="1951" spans="1:39" x14ac:dyDescent="0.25">
      <c r="A1951" t="s">
        <v>41</v>
      </c>
      <c r="B1951">
        <v>12014</v>
      </c>
      <c r="C1951" t="s">
        <v>60</v>
      </c>
      <c r="D1951">
        <v>177</v>
      </c>
      <c r="E1951">
        <v>45769</v>
      </c>
      <c r="G1951" t="s">
        <v>43</v>
      </c>
      <c r="K1951">
        <v>0</v>
      </c>
      <c r="AE1951" t="s">
        <v>231</v>
      </c>
      <c r="AF1951">
        <v>0</v>
      </c>
      <c r="AG1951">
        <v>0</v>
      </c>
      <c r="AH1951">
        <v>0</v>
      </c>
      <c r="AI1951" t="s">
        <v>11634</v>
      </c>
      <c r="AL1951" s="94">
        <v>17.7</v>
      </c>
      <c r="AM1951" t="s">
        <v>11646</v>
      </c>
    </row>
    <row r="1952" spans="1:39" x14ac:dyDescent="0.25">
      <c r="A1952" t="s">
        <v>41</v>
      </c>
      <c r="B1952">
        <v>12015</v>
      </c>
      <c r="C1952" t="s">
        <v>61</v>
      </c>
      <c r="D1952">
        <v>146</v>
      </c>
      <c r="E1952">
        <v>45769</v>
      </c>
      <c r="G1952" t="s">
        <v>43</v>
      </c>
      <c r="K1952">
        <v>0</v>
      </c>
      <c r="AE1952" t="s">
        <v>231</v>
      </c>
      <c r="AF1952">
        <v>0</v>
      </c>
      <c r="AG1952">
        <v>0</v>
      </c>
      <c r="AH1952">
        <v>0</v>
      </c>
      <c r="AI1952" t="s">
        <v>11634</v>
      </c>
      <c r="AL1952" s="94">
        <v>14.6</v>
      </c>
      <c r="AM1952" t="s">
        <v>11646</v>
      </c>
    </row>
    <row r="1953" spans="1:39" x14ac:dyDescent="0.25">
      <c r="A1953" t="s">
        <v>41</v>
      </c>
      <c r="B1953">
        <v>12016</v>
      </c>
      <c r="C1953" t="s">
        <v>62</v>
      </c>
      <c r="D1953">
        <v>1971</v>
      </c>
      <c r="E1953">
        <v>45769</v>
      </c>
      <c r="G1953" t="s">
        <v>43</v>
      </c>
      <c r="K1953">
        <v>0</v>
      </c>
      <c r="AE1953" t="s">
        <v>231</v>
      </c>
      <c r="AF1953">
        <v>0</v>
      </c>
      <c r="AG1953">
        <v>0</v>
      </c>
      <c r="AH1953">
        <v>0</v>
      </c>
      <c r="AI1953" t="s">
        <v>11634</v>
      </c>
      <c r="AL1953" s="94">
        <v>197.1</v>
      </c>
      <c r="AM1953" t="s">
        <v>11646</v>
      </c>
    </row>
    <row r="1954" spans="1:39" x14ac:dyDescent="0.25">
      <c r="A1954" t="s">
        <v>41</v>
      </c>
      <c r="B1954">
        <v>12001</v>
      </c>
      <c r="C1954" t="s">
        <v>63</v>
      </c>
      <c r="D1954">
        <v>1309</v>
      </c>
      <c r="E1954">
        <v>45769</v>
      </c>
      <c r="F1954">
        <v>45798</v>
      </c>
      <c r="G1954" t="s">
        <v>43</v>
      </c>
      <c r="H1954">
        <v>45776</v>
      </c>
      <c r="I1954" t="s">
        <v>24</v>
      </c>
      <c r="K1954">
        <v>0</v>
      </c>
      <c r="N1954" t="s">
        <v>26</v>
      </c>
      <c r="O1954">
        <v>45744</v>
      </c>
      <c r="AE1954" t="s">
        <v>231</v>
      </c>
      <c r="AF1954">
        <v>0</v>
      </c>
      <c r="AG1954">
        <v>0</v>
      </c>
      <c r="AH1954">
        <v>2</v>
      </c>
      <c r="AI1954" t="s">
        <v>11632</v>
      </c>
      <c r="AL1954" s="94">
        <v>130.9</v>
      </c>
      <c r="AM1954" t="s">
        <v>11646</v>
      </c>
    </row>
    <row r="1955" spans="1:39" x14ac:dyDescent="0.25">
      <c r="A1955" t="s">
        <v>41</v>
      </c>
      <c r="B1955">
        <v>12017</v>
      </c>
      <c r="C1955" t="s">
        <v>64</v>
      </c>
      <c r="D1955">
        <v>182</v>
      </c>
      <c r="E1955">
        <v>45769</v>
      </c>
      <c r="G1955" t="s">
        <v>43</v>
      </c>
      <c r="H1955">
        <v>45770</v>
      </c>
      <c r="I1955" t="s">
        <v>28</v>
      </c>
      <c r="K1955">
        <v>0</v>
      </c>
      <c r="L1955" t="s">
        <v>25</v>
      </c>
      <c r="N1955" t="s">
        <v>25</v>
      </c>
      <c r="O1955" t="s">
        <v>25</v>
      </c>
      <c r="P1955" t="s">
        <v>25</v>
      </c>
      <c r="X1955" t="s">
        <v>25</v>
      </c>
      <c r="Y1955" t="s">
        <v>25</v>
      </c>
      <c r="Z1955" t="s">
        <v>25</v>
      </c>
      <c r="AE1955" t="s">
        <v>231</v>
      </c>
      <c r="AF1955">
        <v>0</v>
      </c>
      <c r="AG1955">
        <v>0</v>
      </c>
      <c r="AH1955">
        <v>7</v>
      </c>
      <c r="AI1955" t="s">
        <v>11632</v>
      </c>
      <c r="AL1955" s="94">
        <v>18.2</v>
      </c>
      <c r="AM1955" t="s">
        <v>11646</v>
      </c>
    </row>
    <row r="1956" spans="1:39" x14ac:dyDescent="0.25">
      <c r="A1956" t="s">
        <v>41</v>
      </c>
      <c r="B1956">
        <v>12018</v>
      </c>
      <c r="C1956" t="s">
        <v>65</v>
      </c>
      <c r="D1956">
        <v>352</v>
      </c>
      <c r="E1956">
        <v>45769</v>
      </c>
      <c r="G1956" t="s">
        <v>43</v>
      </c>
      <c r="H1956">
        <v>45796</v>
      </c>
      <c r="I1956" t="s">
        <v>28</v>
      </c>
      <c r="K1956">
        <v>0</v>
      </c>
      <c r="L1956" t="s">
        <v>25</v>
      </c>
      <c r="N1956" t="s">
        <v>25</v>
      </c>
      <c r="O1956" t="s">
        <v>25</v>
      </c>
      <c r="P1956" t="s">
        <v>25</v>
      </c>
      <c r="R1956">
        <v>500</v>
      </c>
      <c r="S1956">
        <v>500</v>
      </c>
      <c r="T1956">
        <v>1</v>
      </c>
      <c r="U1956">
        <v>0</v>
      </c>
      <c r="X1956" t="s">
        <v>25</v>
      </c>
      <c r="Y1956" t="s">
        <v>25</v>
      </c>
      <c r="Z1956" t="s">
        <v>25</v>
      </c>
      <c r="AE1956" t="s">
        <v>231</v>
      </c>
      <c r="AF1956">
        <v>0</v>
      </c>
      <c r="AG1956">
        <v>0</v>
      </c>
      <c r="AH1956">
        <v>11</v>
      </c>
      <c r="AI1956" t="s">
        <v>11632</v>
      </c>
      <c r="AJ1956">
        <v>1.4204545454545454</v>
      </c>
      <c r="AK1956">
        <v>1.4204545454545454</v>
      </c>
      <c r="AL1956" s="94">
        <v>35.200000000000003</v>
      </c>
      <c r="AM1956" t="s">
        <v>11646</v>
      </c>
    </row>
    <row r="1957" spans="1:39" x14ac:dyDescent="0.25">
      <c r="A1957" t="s">
        <v>41</v>
      </c>
      <c r="B1957">
        <v>12020</v>
      </c>
      <c r="C1957" t="s">
        <v>66</v>
      </c>
      <c r="D1957">
        <v>195</v>
      </c>
      <c r="E1957">
        <v>45769</v>
      </c>
      <c r="G1957" t="s">
        <v>43</v>
      </c>
      <c r="K1957">
        <v>0</v>
      </c>
      <c r="AE1957" t="s">
        <v>231</v>
      </c>
      <c r="AF1957">
        <v>0</v>
      </c>
      <c r="AG1957">
        <v>0</v>
      </c>
      <c r="AH1957">
        <v>0</v>
      </c>
      <c r="AI1957" t="s">
        <v>11634</v>
      </c>
      <c r="AL1957" s="94">
        <v>19.5</v>
      </c>
      <c r="AM1957" t="s">
        <v>11646</v>
      </c>
    </row>
    <row r="1958" spans="1:39" x14ac:dyDescent="0.25">
      <c r="A1958" t="s">
        <v>41</v>
      </c>
      <c r="B1958">
        <v>12022</v>
      </c>
      <c r="C1958" t="s">
        <v>67</v>
      </c>
      <c r="D1958">
        <v>400</v>
      </c>
      <c r="E1958">
        <v>45769</v>
      </c>
      <c r="G1958" t="s">
        <v>43</v>
      </c>
      <c r="K1958">
        <v>0</v>
      </c>
      <c r="AE1958" t="s">
        <v>231</v>
      </c>
      <c r="AF1958">
        <v>0</v>
      </c>
      <c r="AG1958">
        <v>0</v>
      </c>
      <c r="AH1958">
        <v>0</v>
      </c>
      <c r="AI1958" t="s">
        <v>11634</v>
      </c>
      <c r="AL1958" s="94">
        <v>40</v>
      </c>
      <c r="AM1958" t="s">
        <v>11646</v>
      </c>
    </row>
    <row r="1959" spans="1:39" x14ac:dyDescent="0.25">
      <c r="A1959" t="s">
        <v>41</v>
      </c>
      <c r="B1959">
        <v>12024</v>
      </c>
      <c r="C1959" t="s">
        <v>68</v>
      </c>
      <c r="D1959">
        <v>170</v>
      </c>
      <c r="E1959">
        <v>45769</v>
      </c>
      <c r="G1959" t="s">
        <v>43</v>
      </c>
      <c r="K1959">
        <v>0</v>
      </c>
      <c r="AE1959" t="s">
        <v>231</v>
      </c>
      <c r="AF1959">
        <v>0</v>
      </c>
      <c r="AG1959">
        <v>0</v>
      </c>
      <c r="AH1959">
        <v>0</v>
      </c>
      <c r="AI1959" t="s">
        <v>11634</v>
      </c>
      <c r="AL1959" s="94">
        <v>17</v>
      </c>
      <c r="AM1959" t="s">
        <v>11646</v>
      </c>
    </row>
    <row r="1960" spans="1:39" x14ac:dyDescent="0.25">
      <c r="A1960" t="s">
        <v>41</v>
      </c>
      <c r="B1960">
        <v>12025</v>
      </c>
      <c r="C1960" t="s">
        <v>69</v>
      </c>
      <c r="D1960">
        <v>126</v>
      </c>
      <c r="E1960">
        <v>45769</v>
      </c>
      <c r="G1960" t="s">
        <v>43</v>
      </c>
      <c r="K1960">
        <v>0</v>
      </c>
      <c r="AE1960" t="s">
        <v>231</v>
      </c>
      <c r="AF1960">
        <v>0</v>
      </c>
      <c r="AG1960">
        <v>0</v>
      </c>
      <c r="AH1960">
        <v>0</v>
      </c>
      <c r="AI1960" t="s">
        <v>11634</v>
      </c>
      <c r="AL1960" s="94">
        <v>12.6</v>
      </c>
      <c r="AM1960" t="s">
        <v>11646</v>
      </c>
    </row>
    <row r="1961" spans="1:39" x14ac:dyDescent="0.25">
      <c r="A1961" t="s">
        <v>41</v>
      </c>
      <c r="B1961">
        <v>12026</v>
      </c>
      <c r="C1961" t="s">
        <v>70</v>
      </c>
      <c r="D1961">
        <v>1052</v>
      </c>
      <c r="E1961">
        <v>45769</v>
      </c>
      <c r="G1961" t="s">
        <v>43</v>
      </c>
      <c r="K1961">
        <v>0</v>
      </c>
      <c r="AE1961" t="s">
        <v>231</v>
      </c>
      <c r="AF1961">
        <v>0</v>
      </c>
      <c r="AG1961">
        <v>0</v>
      </c>
      <c r="AH1961">
        <v>0</v>
      </c>
      <c r="AI1961" t="s">
        <v>11634</v>
      </c>
      <c r="AL1961" s="94">
        <v>105.2</v>
      </c>
      <c r="AM1961" t="s">
        <v>11646</v>
      </c>
    </row>
    <row r="1962" spans="1:39" x14ac:dyDescent="0.25">
      <c r="A1962" t="s">
        <v>41</v>
      </c>
      <c r="B1962">
        <v>12027</v>
      </c>
      <c r="C1962" t="s">
        <v>71</v>
      </c>
      <c r="D1962">
        <v>29607</v>
      </c>
      <c r="E1962">
        <v>45769</v>
      </c>
      <c r="F1962">
        <v>45798</v>
      </c>
      <c r="G1962" t="s">
        <v>43</v>
      </c>
      <c r="H1962">
        <v>45786</v>
      </c>
      <c r="I1962" t="s">
        <v>24</v>
      </c>
      <c r="K1962">
        <v>0</v>
      </c>
      <c r="AE1962" t="s">
        <v>231</v>
      </c>
      <c r="AF1962">
        <v>0</v>
      </c>
      <c r="AG1962">
        <v>0</v>
      </c>
      <c r="AH1962">
        <v>0</v>
      </c>
      <c r="AI1962" t="s">
        <v>11634</v>
      </c>
      <c r="AL1962" s="94">
        <v>2960.7</v>
      </c>
      <c r="AM1962" t="s">
        <v>11646</v>
      </c>
    </row>
    <row r="1963" spans="1:39" x14ac:dyDescent="0.25">
      <c r="A1963" t="s">
        <v>41</v>
      </c>
      <c r="B1963">
        <v>12028</v>
      </c>
      <c r="C1963" t="s">
        <v>72</v>
      </c>
      <c r="D1963">
        <v>20322</v>
      </c>
      <c r="E1963">
        <v>45769</v>
      </c>
      <c r="G1963" t="s">
        <v>43</v>
      </c>
      <c r="K1963">
        <v>0</v>
      </c>
      <c r="AE1963" t="s">
        <v>231</v>
      </c>
      <c r="AF1963">
        <v>0</v>
      </c>
      <c r="AG1963">
        <v>0</v>
      </c>
      <c r="AH1963">
        <v>0</v>
      </c>
      <c r="AI1963" t="s">
        <v>11634</v>
      </c>
      <c r="AL1963" s="94">
        <v>2032.2</v>
      </c>
      <c r="AM1963" t="s">
        <v>11646</v>
      </c>
    </row>
    <row r="1964" spans="1:39" x14ac:dyDescent="0.25">
      <c r="A1964" t="s">
        <v>41</v>
      </c>
      <c r="B1964">
        <v>12029</v>
      </c>
      <c r="C1964" t="s">
        <v>73</v>
      </c>
      <c r="D1964">
        <v>1115</v>
      </c>
      <c r="E1964">
        <v>45769</v>
      </c>
      <c r="G1964" t="s">
        <v>43</v>
      </c>
      <c r="K1964">
        <v>0</v>
      </c>
      <c r="AE1964" t="s">
        <v>231</v>
      </c>
      <c r="AF1964">
        <v>0</v>
      </c>
      <c r="AG1964">
        <v>0</v>
      </c>
      <c r="AH1964">
        <v>0</v>
      </c>
      <c r="AI1964" t="s">
        <v>11634</v>
      </c>
      <c r="AL1964" s="94">
        <v>111.5</v>
      </c>
      <c r="AM1964" t="s">
        <v>11646</v>
      </c>
    </row>
    <row r="1965" spans="1:39" x14ac:dyDescent="0.25">
      <c r="A1965" t="s">
        <v>41</v>
      </c>
      <c r="B1965">
        <v>12021</v>
      </c>
      <c r="C1965" t="s">
        <v>74</v>
      </c>
      <c r="D1965">
        <v>5592</v>
      </c>
      <c r="E1965">
        <v>45769</v>
      </c>
      <c r="G1965" t="s">
        <v>43</v>
      </c>
      <c r="H1965">
        <v>45813</v>
      </c>
      <c r="I1965" t="s">
        <v>28</v>
      </c>
      <c r="K1965">
        <v>870</v>
      </c>
      <c r="L1965">
        <v>2025</v>
      </c>
      <c r="M1965">
        <v>0.625</v>
      </c>
      <c r="N1965" t="s">
        <v>25</v>
      </c>
      <c r="O1965" t="s">
        <v>25</v>
      </c>
      <c r="P1965" t="s">
        <v>25</v>
      </c>
      <c r="R1965">
        <v>10000</v>
      </c>
      <c r="S1965">
        <v>7260</v>
      </c>
      <c r="T1965">
        <v>42</v>
      </c>
      <c r="U1965">
        <v>0</v>
      </c>
      <c r="V1965">
        <v>16</v>
      </c>
      <c r="W1965">
        <v>0</v>
      </c>
      <c r="X1965" t="s">
        <v>75</v>
      </c>
      <c r="Y1965" t="s">
        <v>25</v>
      </c>
      <c r="Z1965" t="s">
        <v>25</v>
      </c>
      <c r="AE1965" t="s">
        <v>231</v>
      </c>
      <c r="AF1965">
        <v>0.625</v>
      </c>
      <c r="AG1965">
        <v>544</v>
      </c>
      <c r="AH1965">
        <v>15</v>
      </c>
      <c r="AI1965" t="s">
        <v>11632</v>
      </c>
      <c r="AJ1965">
        <v>1.7882689556509299</v>
      </c>
      <c r="AK1965">
        <v>1.298283261802575</v>
      </c>
      <c r="AL1965" s="94">
        <v>559.20000000000005</v>
      </c>
      <c r="AM1965" t="s">
        <v>11647</v>
      </c>
    </row>
    <row r="1966" spans="1:39" x14ac:dyDescent="0.25">
      <c r="A1966" t="s">
        <v>41</v>
      </c>
      <c r="B1966">
        <v>12032</v>
      </c>
      <c r="C1966" t="s">
        <v>76</v>
      </c>
      <c r="D1966">
        <v>36927</v>
      </c>
      <c r="E1966">
        <v>45769</v>
      </c>
      <c r="G1966" t="s">
        <v>43</v>
      </c>
      <c r="K1966">
        <v>0</v>
      </c>
      <c r="AE1966" t="s">
        <v>231</v>
      </c>
      <c r="AF1966">
        <v>0</v>
      </c>
      <c r="AG1966">
        <v>0</v>
      </c>
      <c r="AH1966">
        <v>0</v>
      </c>
      <c r="AI1966" t="s">
        <v>11634</v>
      </c>
      <c r="AL1966" s="94">
        <v>3692.7</v>
      </c>
      <c r="AM1966" t="s">
        <v>11646</v>
      </c>
    </row>
    <row r="1967" spans="1:39" x14ac:dyDescent="0.25">
      <c r="A1967" t="s">
        <v>41</v>
      </c>
      <c r="B1967">
        <v>12031</v>
      </c>
      <c r="C1967" t="s">
        <v>77</v>
      </c>
      <c r="D1967">
        <v>5945</v>
      </c>
      <c r="E1967">
        <v>45769</v>
      </c>
      <c r="G1967" t="s">
        <v>43</v>
      </c>
      <c r="H1967">
        <v>45812</v>
      </c>
      <c r="I1967" t="s">
        <v>28</v>
      </c>
      <c r="K1967">
        <v>0</v>
      </c>
      <c r="L1967">
        <v>45748</v>
      </c>
      <c r="M1967">
        <v>0.72</v>
      </c>
      <c r="N1967" t="s">
        <v>26</v>
      </c>
      <c r="O1967">
        <v>45405</v>
      </c>
      <c r="P1967" t="s">
        <v>25</v>
      </c>
      <c r="R1967">
        <v>6000</v>
      </c>
      <c r="S1967">
        <v>12000</v>
      </c>
      <c r="T1967">
        <v>125</v>
      </c>
      <c r="U1967">
        <v>41</v>
      </c>
      <c r="V1967">
        <v>12</v>
      </c>
      <c r="W1967">
        <v>4</v>
      </c>
      <c r="X1967" t="s">
        <v>78</v>
      </c>
      <c r="Y1967" t="s">
        <v>78</v>
      </c>
      <c r="Z1967" t="s">
        <v>25</v>
      </c>
      <c r="AE1967" t="s">
        <v>231</v>
      </c>
      <c r="AF1967">
        <v>0.72</v>
      </c>
      <c r="AG1967">
        <v>0</v>
      </c>
      <c r="AH1967">
        <v>14</v>
      </c>
      <c r="AI1967" t="s">
        <v>11632</v>
      </c>
      <c r="AJ1967">
        <v>1.0092514718250631</v>
      </c>
      <c r="AK1967">
        <v>2.0185029436501263</v>
      </c>
      <c r="AL1967" s="94">
        <v>594.5</v>
      </c>
      <c r="AM1967" t="s">
        <v>11646</v>
      </c>
    </row>
    <row r="1968" spans="1:39" x14ac:dyDescent="0.25">
      <c r="A1968" t="s">
        <v>41</v>
      </c>
      <c r="B1968">
        <v>12033</v>
      </c>
      <c r="C1968" t="s">
        <v>79</v>
      </c>
      <c r="D1968">
        <v>3313</v>
      </c>
      <c r="E1968">
        <v>45769</v>
      </c>
      <c r="G1968" t="s">
        <v>43</v>
      </c>
      <c r="H1968">
        <v>45861</v>
      </c>
      <c r="I1968" t="s">
        <v>28</v>
      </c>
      <c r="K1968">
        <v>450</v>
      </c>
      <c r="L1968">
        <v>45597</v>
      </c>
      <c r="M1968">
        <v>0.59</v>
      </c>
      <c r="N1968" t="s">
        <v>26</v>
      </c>
      <c r="O1968">
        <v>45474</v>
      </c>
      <c r="P1968" t="s">
        <v>25</v>
      </c>
      <c r="R1968">
        <v>9999</v>
      </c>
      <c r="S1968">
        <v>4000</v>
      </c>
      <c r="T1968">
        <v>8</v>
      </c>
      <c r="U1968">
        <v>60</v>
      </c>
      <c r="V1968">
        <v>0</v>
      </c>
      <c r="W1968">
        <v>2</v>
      </c>
      <c r="X1968" t="s">
        <v>80</v>
      </c>
      <c r="Y1968" t="s">
        <v>81</v>
      </c>
      <c r="Z1968" t="s">
        <v>82</v>
      </c>
      <c r="AE1968" t="s">
        <v>231</v>
      </c>
      <c r="AF1968">
        <v>0.59</v>
      </c>
      <c r="AG1968">
        <v>266</v>
      </c>
      <c r="AH1968">
        <v>15</v>
      </c>
      <c r="AI1968" t="s">
        <v>11632</v>
      </c>
      <c r="AJ1968">
        <v>3.0181104738907334</v>
      </c>
      <c r="AK1968">
        <v>1.2073649260488983</v>
      </c>
      <c r="AL1968" s="94">
        <v>331.3</v>
      </c>
      <c r="AM1968" t="s">
        <v>11647</v>
      </c>
    </row>
    <row r="1969" spans="1:39" x14ac:dyDescent="0.25">
      <c r="A1969" t="s">
        <v>41</v>
      </c>
      <c r="B1969">
        <v>12034</v>
      </c>
      <c r="C1969" t="s">
        <v>83</v>
      </c>
      <c r="D1969">
        <v>2048</v>
      </c>
      <c r="E1969">
        <v>45769</v>
      </c>
      <c r="G1969" t="s">
        <v>43</v>
      </c>
      <c r="K1969">
        <v>0</v>
      </c>
      <c r="AE1969" t="s">
        <v>231</v>
      </c>
      <c r="AF1969">
        <v>0</v>
      </c>
      <c r="AG1969">
        <v>0</v>
      </c>
      <c r="AH1969">
        <v>0</v>
      </c>
      <c r="AI1969" t="s">
        <v>11634</v>
      </c>
      <c r="AL1969" s="94">
        <v>204.8</v>
      </c>
      <c r="AM1969" t="s">
        <v>11646</v>
      </c>
    </row>
    <row r="1970" spans="1:39" x14ac:dyDescent="0.25">
      <c r="A1970" t="s">
        <v>41</v>
      </c>
      <c r="B1970">
        <v>12036</v>
      </c>
      <c r="C1970" t="s">
        <v>84</v>
      </c>
      <c r="D1970">
        <v>699</v>
      </c>
      <c r="E1970">
        <v>45769</v>
      </c>
      <c r="G1970" t="s">
        <v>43</v>
      </c>
      <c r="K1970">
        <v>0</v>
      </c>
      <c r="AE1970" t="s">
        <v>231</v>
      </c>
      <c r="AF1970">
        <v>0</v>
      </c>
      <c r="AG1970">
        <v>0</v>
      </c>
      <c r="AH1970">
        <v>0</v>
      </c>
      <c r="AI1970" t="s">
        <v>11634</v>
      </c>
      <c r="AL1970" s="94">
        <v>69.900000000000006</v>
      </c>
      <c r="AM1970" t="s">
        <v>11646</v>
      </c>
    </row>
    <row r="1971" spans="1:39" x14ac:dyDescent="0.25">
      <c r="A1971" t="s">
        <v>41</v>
      </c>
      <c r="B1971">
        <v>12037</v>
      </c>
      <c r="C1971" t="s">
        <v>85</v>
      </c>
      <c r="D1971">
        <v>22</v>
      </c>
      <c r="E1971">
        <v>45769</v>
      </c>
      <c r="G1971" t="s">
        <v>43</v>
      </c>
      <c r="K1971">
        <v>0</v>
      </c>
      <c r="AE1971" t="s">
        <v>231</v>
      </c>
      <c r="AF1971">
        <v>0</v>
      </c>
      <c r="AG1971">
        <v>0</v>
      </c>
      <c r="AH1971">
        <v>0</v>
      </c>
      <c r="AI1971" t="s">
        <v>11634</v>
      </c>
      <c r="AL1971" s="94">
        <v>2.2000000000000002</v>
      </c>
      <c r="AM1971" t="s">
        <v>11646</v>
      </c>
    </row>
    <row r="1972" spans="1:39" x14ac:dyDescent="0.25">
      <c r="A1972" t="s">
        <v>41</v>
      </c>
      <c r="B1972">
        <v>12038</v>
      </c>
      <c r="C1972" t="s">
        <v>86</v>
      </c>
      <c r="D1972">
        <v>190</v>
      </c>
      <c r="E1972">
        <v>45769</v>
      </c>
      <c r="G1972" t="s">
        <v>43</v>
      </c>
      <c r="K1972">
        <v>0</v>
      </c>
      <c r="AE1972" t="s">
        <v>231</v>
      </c>
      <c r="AF1972">
        <v>0</v>
      </c>
      <c r="AG1972">
        <v>0</v>
      </c>
      <c r="AH1972">
        <v>0</v>
      </c>
      <c r="AI1972" t="s">
        <v>11634</v>
      </c>
      <c r="AL1972" s="94">
        <v>19</v>
      </c>
      <c r="AM1972" t="s">
        <v>11646</v>
      </c>
    </row>
    <row r="1973" spans="1:39" x14ac:dyDescent="0.25">
      <c r="A1973" t="s">
        <v>41</v>
      </c>
      <c r="B1973">
        <v>12039</v>
      </c>
      <c r="C1973" t="s">
        <v>87</v>
      </c>
      <c r="D1973">
        <v>884</v>
      </c>
      <c r="E1973">
        <v>45769</v>
      </c>
      <c r="G1973" t="s">
        <v>43</v>
      </c>
      <c r="K1973">
        <v>0</v>
      </c>
      <c r="AE1973" t="s">
        <v>231</v>
      </c>
      <c r="AF1973">
        <v>0</v>
      </c>
      <c r="AG1973">
        <v>0</v>
      </c>
      <c r="AH1973">
        <v>0</v>
      </c>
      <c r="AI1973" t="s">
        <v>11634</v>
      </c>
      <c r="AL1973" s="94">
        <v>88.4</v>
      </c>
      <c r="AM1973" t="s">
        <v>11646</v>
      </c>
    </row>
    <row r="1974" spans="1:39" x14ac:dyDescent="0.25">
      <c r="A1974" t="s">
        <v>41</v>
      </c>
      <c r="B1974">
        <v>12040</v>
      </c>
      <c r="C1974" t="s">
        <v>88</v>
      </c>
      <c r="D1974">
        <v>180379</v>
      </c>
      <c r="E1974">
        <v>45769</v>
      </c>
      <c r="G1974" t="s">
        <v>43</v>
      </c>
      <c r="H1974">
        <v>45777</v>
      </c>
      <c r="I1974" t="s">
        <v>28</v>
      </c>
      <c r="K1974">
        <v>2528</v>
      </c>
      <c r="L1974">
        <v>45769</v>
      </c>
      <c r="M1974">
        <v>76.86</v>
      </c>
      <c r="N1974" t="s">
        <v>25</v>
      </c>
      <c r="O1974" t="s">
        <v>25</v>
      </c>
      <c r="P1974" t="s">
        <v>25</v>
      </c>
      <c r="R1974">
        <v>60000</v>
      </c>
      <c r="S1974">
        <v>126904</v>
      </c>
      <c r="T1974">
        <v>1562</v>
      </c>
      <c r="U1974">
        <v>402</v>
      </c>
      <c r="V1974">
        <v>125</v>
      </c>
      <c r="W1974">
        <v>48</v>
      </c>
      <c r="X1974" t="s">
        <v>89</v>
      </c>
      <c r="Y1974" t="s">
        <v>89</v>
      </c>
      <c r="Z1974" t="s">
        <v>89</v>
      </c>
      <c r="AE1974" t="s">
        <v>231</v>
      </c>
      <c r="AF1974">
        <v>0.76859999999999995</v>
      </c>
      <c r="AG1974">
        <v>1943</v>
      </c>
      <c r="AH1974">
        <v>15</v>
      </c>
      <c r="AI1974" t="s">
        <v>11632</v>
      </c>
      <c r="AJ1974">
        <v>0.33263295616452027</v>
      </c>
      <c r="AK1974">
        <v>0.70354087781837127</v>
      </c>
      <c r="AL1974" s="94">
        <v>18037.900000000001</v>
      </c>
      <c r="AM1974" t="s">
        <v>11647</v>
      </c>
    </row>
    <row r="1975" spans="1:39" x14ac:dyDescent="0.25">
      <c r="A1975" t="s">
        <v>41</v>
      </c>
      <c r="B1975">
        <v>12041</v>
      </c>
      <c r="C1975" t="s">
        <v>90</v>
      </c>
      <c r="D1975">
        <v>113</v>
      </c>
      <c r="E1975">
        <v>45769</v>
      </c>
      <c r="G1975" t="s">
        <v>43</v>
      </c>
      <c r="K1975">
        <v>0</v>
      </c>
      <c r="AE1975" t="s">
        <v>231</v>
      </c>
      <c r="AF1975">
        <v>0</v>
      </c>
      <c r="AG1975">
        <v>0</v>
      </c>
      <c r="AH1975">
        <v>0</v>
      </c>
      <c r="AI1975" t="s">
        <v>11634</v>
      </c>
      <c r="AL1975" s="94">
        <v>11.3</v>
      </c>
      <c r="AM1975" t="s">
        <v>11646</v>
      </c>
    </row>
    <row r="1976" spans="1:39" x14ac:dyDescent="0.25">
      <c r="A1976" t="s">
        <v>41</v>
      </c>
      <c r="B1976">
        <v>12042</v>
      </c>
      <c r="C1976" t="s">
        <v>91</v>
      </c>
      <c r="D1976">
        <v>760</v>
      </c>
      <c r="E1976">
        <v>45769</v>
      </c>
      <c r="G1976" t="s">
        <v>43</v>
      </c>
      <c r="K1976">
        <v>0</v>
      </c>
      <c r="AE1976" t="s">
        <v>231</v>
      </c>
      <c r="AF1976">
        <v>0</v>
      </c>
      <c r="AG1976">
        <v>0</v>
      </c>
      <c r="AH1976">
        <v>0</v>
      </c>
      <c r="AI1976" t="s">
        <v>11634</v>
      </c>
      <c r="AL1976" s="94">
        <v>76</v>
      </c>
      <c r="AM1976" t="s">
        <v>11646</v>
      </c>
    </row>
    <row r="1977" spans="1:39" x14ac:dyDescent="0.25">
      <c r="A1977" t="s">
        <v>41</v>
      </c>
      <c r="B1977">
        <v>12043</v>
      </c>
      <c r="C1977" t="s">
        <v>92</v>
      </c>
      <c r="D1977">
        <v>722</v>
      </c>
      <c r="E1977">
        <v>45769</v>
      </c>
      <c r="G1977" t="s">
        <v>43</v>
      </c>
      <c r="K1977">
        <v>0</v>
      </c>
      <c r="AE1977" t="s">
        <v>231</v>
      </c>
      <c r="AF1977">
        <v>0</v>
      </c>
      <c r="AG1977">
        <v>0</v>
      </c>
      <c r="AH1977">
        <v>0</v>
      </c>
      <c r="AI1977" t="s">
        <v>11634</v>
      </c>
      <c r="AL1977" s="94">
        <v>72.2</v>
      </c>
      <c r="AM1977" t="s">
        <v>11646</v>
      </c>
    </row>
    <row r="1978" spans="1:39" x14ac:dyDescent="0.25">
      <c r="A1978" t="s">
        <v>41</v>
      </c>
      <c r="B1978">
        <v>12044</v>
      </c>
      <c r="C1978" t="s">
        <v>93</v>
      </c>
      <c r="D1978">
        <v>643</v>
      </c>
      <c r="E1978">
        <v>45769</v>
      </c>
      <c r="G1978" t="s">
        <v>43</v>
      </c>
      <c r="K1978">
        <v>0</v>
      </c>
      <c r="AE1978" t="s">
        <v>231</v>
      </c>
      <c r="AF1978">
        <v>0</v>
      </c>
      <c r="AG1978">
        <v>0</v>
      </c>
      <c r="AH1978">
        <v>0</v>
      </c>
      <c r="AI1978" t="s">
        <v>11634</v>
      </c>
      <c r="AL1978" s="94">
        <v>64.3</v>
      </c>
      <c r="AM1978" t="s">
        <v>11646</v>
      </c>
    </row>
    <row r="1979" spans="1:39" x14ac:dyDescent="0.25">
      <c r="A1979" t="s">
        <v>41</v>
      </c>
      <c r="B1979">
        <v>12053</v>
      </c>
      <c r="C1979" t="s">
        <v>94</v>
      </c>
      <c r="D1979">
        <v>3094</v>
      </c>
      <c r="E1979">
        <v>45769</v>
      </c>
      <c r="G1979" t="s">
        <v>43</v>
      </c>
      <c r="I1979" t="s">
        <v>28</v>
      </c>
      <c r="K1979">
        <v>34</v>
      </c>
      <c r="L1979" t="s">
        <v>25</v>
      </c>
      <c r="N1979" t="s">
        <v>26</v>
      </c>
      <c r="O1979">
        <v>45407</v>
      </c>
      <c r="P1979" t="s">
        <v>25</v>
      </c>
      <c r="R1979">
        <v>3000</v>
      </c>
      <c r="S1979">
        <v>5500</v>
      </c>
      <c r="X1979" t="s">
        <v>89</v>
      </c>
      <c r="AE1979" t="s">
        <v>231</v>
      </c>
      <c r="AF1979">
        <v>0</v>
      </c>
      <c r="AG1979">
        <v>0</v>
      </c>
      <c r="AH1979">
        <v>8</v>
      </c>
      <c r="AI1979" t="s">
        <v>11632</v>
      </c>
      <c r="AJ1979">
        <v>0.9696186166774402</v>
      </c>
      <c r="AK1979">
        <v>1.7776341305753069</v>
      </c>
      <c r="AL1979" s="94">
        <v>309.39999999999998</v>
      </c>
      <c r="AM1979" t="s">
        <v>11647</v>
      </c>
    </row>
    <row r="1980" spans="1:39" x14ac:dyDescent="0.25">
      <c r="A1980" t="s">
        <v>41</v>
      </c>
      <c r="B1980">
        <v>12055</v>
      </c>
      <c r="C1980" t="s">
        <v>95</v>
      </c>
      <c r="D1980">
        <v>116</v>
      </c>
      <c r="E1980">
        <v>45769</v>
      </c>
      <c r="G1980" t="s">
        <v>43</v>
      </c>
      <c r="K1980">
        <v>0</v>
      </c>
      <c r="AE1980" t="s">
        <v>231</v>
      </c>
      <c r="AF1980">
        <v>0</v>
      </c>
      <c r="AG1980">
        <v>0</v>
      </c>
      <c r="AH1980">
        <v>0</v>
      </c>
      <c r="AI1980" t="s">
        <v>11634</v>
      </c>
      <c r="AL1980" s="94">
        <v>11.6</v>
      </c>
      <c r="AM1980" t="s">
        <v>11646</v>
      </c>
    </row>
    <row r="1981" spans="1:39" x14ac:dyDescent="0.25">
      <c r="A1981" t="s">
        <v>41</v>
      </c>
      <c r="B1981">
        <v>12056</v>
      </c>
      <c r="C1981" t="s">
        <v>96</v>
      </c>
      <c r="D1981">
        <v>312</v>
      </c>
      <c r="E1981">
        <v>45769</v>
      </c>
      <c r="G1981" t="s">
        <v>43</v>
      </c>
      <c r="K1981">
        <v>0</v>
      </c>
      <c r="AE1981" t="s">
        <v>231</v>
      </c>
      <c r="AF1981">
        <v>0</v>
      </c>
      <c r="AG1981">
        <v>0</v>
      </c>
      <c r="AH1981">
        <v>0</v>
      </c>
      <c r="AI1981" t="s">
        <v>11634</v>
      </c>
      <c r="AL1981" s="94">
        <v>31.2</v>
      </c>
      <c r="AM1981" t="s">
        <v>11646</v>
      </c>
    </row>
    <row r="1982" spans="1:39" x14ac:dyDescent="0.25">
      <c r="A1982" t="s">
        <v>41</v>
      </c>
      <c r="B1982">
        <v>12045</v>
      </c>
      <c r="C1982" t="s">
        <v>97</v>
      </c>
      <c r="D1982">
        <v>442</v>
      </c>
      <c r="E1982">
        <v>45769</v>
      </c>
      <c r="G1982" t="s">
        <v>43</v>
      </c>
      <c r="H1982">
        <v>45786</v>
      </c>
      <c r="I1982" t="s">
        <v>28</v>
      </c>
      <c r="K1982">
        <v>0</v>
      </c>
      <c r="L1982" t="s">
        <v>25</v>
      </c>
      <c r="N1982" t="s">
        <v>25</v>
      </c>
      <c r="O1982" t="s">
        <v>25</v>
      </c>
      <c r="P1982" t="s">
        <v>25</v>
      </c>
      <c r="X1982" t="s">
        <v>25</v>
      </c>
      <c r="Y1982" t="s">
        <v>25</v>
      </c>
      <c r="Z1982" t="s">
        <v>25</v>
      </c>
      <c r="AE1982" t="s">
        <v>231</v>
      </c>
      <c r="AF1982">
        <v>0</v>
      </c>
      <c r="AG1982">
        <v>0</v>
      </c>
      <c r="AH1982">
        <v>7</v>
      </c>
      <c r="AI1982" t="s">
        <v>11632</v>
      </c>
      <c r="AL1982" s="94">
        <v>44.2</v>
      </c>
      <c r="AM1982" t="s">
        <v>11646</v>
      </c>
    </row>
    <row r="1983" spans="1:39" x14ac:dyDescent="0.25">
      <c r="A1983" t="s">
        <v>41</v>
      </c>
      <c r="B1983">
        <v>12046</v>
      </c>
      <c r="C1983" t="s">
        <v>98</v>
      </c>
      <c r="D1983">
        <v>214</v>
      </c>
      <c r="E1983">
        <v>45769</v>
      </c>
      <c r="G1983" t="s">
        <v>43</v>
      </c>
      <c r="K1983">
        <v>0</v>
      </c>
      <c r="AE1983" t="s">
        <v>231</v>
      </c>
      <c r="AF1983">
        <v>0</v>
      </c>
      <c r="AG1983">
        <v>0</v>
      </c>
      <c r="AH1983">
        <v>0</v>
      </c>
      <c r="AI1983" t="s">
        <v>11634</v>
      </c>
      <c r="AL1983" s="94">
        <v>21.4</v>
      </c>
      <c r="AM1983" t="s">
        <v>11646</v>
      </c>
    </row>
    <row r="1984" spans="1:39" x14ac:dyDescent="0.25">
      <c r="A1984" t="s">
        <v>41</v>
      </c>
      <c r="B1984">
        <v>12048</v>
      </c>
      <c r="C1984" t="s">
        <v>99</v>
      </c>
      <c r="D1984">
        <v>311</v>
      </c>
      <c r="E1984">
        <v>45769</v>
      </c>
      <c r="G1984" t="s">
        <v>43</v>
      </c>
      <c r="K1984">
        <v>0</v>
      </c>
      <c r="AE1984" t="s">
        <v>231</v>
      </c>
      <c r="AF1984">
        <v>0</v>
      </c>
      <c r="AG1984">
        <v>0</v>
      </c>
      <c r="AH1984">
        <v>0</v>
      </c>
      <c r="AI1984" t="s">
        <v>11634</v>
      </c>
      <c r="AL1984" s="94">
        <v>31.1</v>
      </c>
      <c r="AM1984" t="s">
        <v>11646</v>
      </c>
    </row>
    <row r="1985" spans="1:39" x14ac:dyDescent="0.25">
      <c r="A1985" t="s">
        <v>41</v>
      </c>
      <c r="B1985">
        <v>12049</v>
      </c>
      <c r="C1985" t="s">
        <v>100</v>
      </c>
      <c r="D1985">
        <v>535</v>
      </c>
      <c r="E1985">
        <v>45769</v>
      </c>
      <c r="G1985" t="s">
        <v>43</v>
      </c>
      <c r="K1985">
        <v>0</v>
      </c>
      <c r="AE1985" t="s">
        <v>231</v>
      </c>
      <c r="AF1985">
        <v>0</v>
      </c>
      <c r="AG1985">
        <v>0</v>
      </c>
      <c r="AH1985">
        <v>0</v>
      </c>
      <c r="AI1985" t="s">
        <v>11634</v>
      </c>
      <c r="AL1985" s="94">
        <v>53.5</v>
      </c>
      <c r="AM1985" t="s">
        <v>11646</v>
      </c>
    </row>
    <row r="1986" spans="1:39" x14ac:dyDescent="0.25">
      <c r="A1986" t="s">
        <v>41</v>
      </c>
      <c r="B1986">
        <v>12050</v>
      </c>
      <c r="C1986" t="s">
        <v>101</v>
      </c>
      <c r="D1986">
        <v>1865</v>
      </c>
      <c r="E1986">
        <v>45769</v>
      </c>
      <c r="G1986" t="s">
        <v>43</v>
      </c>
      <c r="K1986">
        <v>0</v>
      </c>
      <c r="AE1986" t="s">
        <v>231</v>
      </c>
      <c r="AF1986">
        <v>0</v>
      </c>
      <c r="AG1986">
        <v>0</v>
      </c>
      <c r="AH1986">
        <v>0</v>
      </c>
      <c r="AI1986" t="s">
        <v>11634</v>
      </c>
      <c r="AL1986" s="94">
        <v>186.5</v>
      </c>
      <c r="AM1986" t="s">
        <v>11646</v>
      </c>
    </row>
    <row r="1987" spans="1:39" x14ac:dyDescent="0.25">
      <c r="A1987" t="s">
        <v>41</v>
      </c>
      <c r="B1987">
        <v>12051</v>
      </c>
      <c r="C1987" t="s">
        <v>102</v>
      </c>
      <c r="D1987">
        <v>493</v>
      </c>
      <c r="E1987">
        <v>45769</v>
      </c>
      <c r="G1987" t="s">
        <v>43</v>
      </c>
      <c r="K1987">
        <v>0</v>
      </c>
      <c r="AE1987" t="s">
        <v>231</v>
      </c>
      <c r="AF1987">
        <v>0</v>
      </c>
      <c r="AG1987">
        <v>0</v>
      </c>
      <c r="AH1987">
        <v>0</v>
      </c>
      <c r="AI1987" t="s">
        <v>11634</v>
      </c>
      <c r="AL1987" s="94">
        <v>49.3</v>
      </c>
      <c r="AM1987" t="s">
        <v>11646</v>
      </c>
    </row>
    <row r="1988" spans="1:39" x14ac:dyDescent="0.25">
      <c r="A1988" t="s">
        <v>41</v>
      </c>
      <c r="B1988">
        <v>12057</v>
      </c>
      <c r="C1988" t="s">
        <v>103</v>
      </c>
      <c r="D1988">
        <v>785</v>
      </c>
      <c r="E1988">
        <v>45769</v>
      </c>
      <c r="G1988" t="s">
        <v>43</v>
      </c>
      <c r="H1988">
        <v>45791</v>
      </c>
      <c r="I1988" t="s">
        <v>28</v>
      </c>
      <c r="K1988">
        <v>21</v>
      </c>
      <c r="L1988">
        <v>45658</v>
      </c>
      <c r="M1988">
        <v>0.8</v>
      </c>
      <c r="N1988" t="s">
        <v>31</v>
      </c>
      <c r="O1988">
        <v>45585</v>
      </c>
      <c r="P1988" t="s">
        <v>25</v>
      </c>
      <c r="X1988" t="s">
        <v>25</v>
      </c>
      <c r="Y1988" t="s">
        <v>25</v>
      </c>
      <c r="Z1988" t="s">
        <v>25</v>
      </c>
      <c r="AE1988" t="s">
        <v>231</v>
      </c>
      <c r="AF1988">
        <v>0.8</v>
      </c>
      <c r="AG1988">
        <v>17</v>
      </c>
      <c r="AH1988">
        <v>9</v>
      </c>
      <c r="AI1988" t="s">
        <v>11632</v>
      </c>
      <c r="AL1988" s="94">
        <v>78.5</v>
      </c>
      <c r="AM1988" t="s">
        <v>11647</v>
      </c>
    </row>
    <row r="1989" spans="1:39" x14ac:dyDescent="0.25">
      <c r="A1989" t="s">
        <v>41</v>
      </c>
      <c r="B1989">
        <v>12058</v>
      </c>
      <c r="C1989" t="s">
        <v>104</v>
      </c>
      <c r="D1989">
        <v>89</v>
      </c>
      <c r="E1989">
        <v>45769</v>
      </c>
      <c r="G1989" t="s">
        <v>43</v>
      </c>
      <c r="K1989">
        <v>0</v>
      </c>
      <c r="AE1989" t="s">
        <v>231</v>
      </c>
      <c r="AF1989">
        <v>0</v>
      </c>
      <c r="AG1989">
        <v>0</v>
      </c>
      <c r="AH1989">
        <v>0</v>
      </c>
      <c r="AI1989" t="s">
        <v>11634</v>
      </c>
      <c r="AL1989" s="94">
        <v>8.9</v>
      </c>
      <c r="AM1989" t="s">
        <v>11646</v>
      </c>
    </row>
    <row r="1990" spans="1:39" x14ac:dyDescent="0.25">
      <c r="A1990" t="s">
        <v>41</v>
      </c>
      <c r="B1990">
        <v>12059</v>
      </c>
      <c r="C1990" t="s">
        <v>105</v>
      </c>
      <c r="D1990">
        <v>297</v>
      </c>
      <c r="E1990">
        <v>45769</v>
      </c>
      <c r="G1990" t="s">
        <v>43</v>
      </c>
      <c r="K1990">
        <v>0</v>
      </c>
      <c r="AE1990" t="s">
        <v>231</v>
      </c>
      <c r="AF1990">
        <v>0</v>
      </c>
      <c r="AG1990">
        <v>0</v>
      </c>
      <c r="AH1990">
        <v>0</v>
      </c>
      <c r="AI1990" t="s">
        <v>11634</v>
      </c>
      <c r="AL1990" s="94">
        <v>29.7</v>
      </c>
      <c r="AM1990" t="s">
        <v>11646</v>
      </c>
    </row>
    <row r="1991" spans="1:39" x14ac:dyDescent="0.25">
      <c r="A1991" t="s">
        <v>41</v>
      </c>
      <c r="B1991">
        <v>12060</v>
      </c>
      <c r="C1991" t="s">
        <v>106</v>
      </c>
      <c r="D1991">
        <v>518</v>
      </c>
      <c r="E1991">
        <v>45769</v>
      </c>
      <c r="G1991" t="s">
        <v>43</v>
      </c>
      <c r="K1991">
        <v>0</v>
      </c>
      <c r="AE1991" t="s">
        <v>231</v>
      </c>
      <c r="AF1991">
        <v>0</v>
      </c>
      <c r="AG1991">
        <v>0</v>
      </c>
      <c r="AH1991">
        <v>0</v>
      </c>
      <c r="AI1991" t="s">
        <v>11634</v>
      </c>
      <c r="AL1991" s="94">
        <v>51.8</v>
      </c>
      <c r="AM1991" t="s">
        <v>11646</v>
      </c>
    </row>
    <row r="1992" spans="1:39" x14ac:dyDescent="0.25">
      <c r="A1992" t="s">
        <v>41</v>
      </c>
      <c r="B1992">
        <v>12061</v>
      </c>
      <c r="C1992" t="s">
        <v>107</v>
      </c>
      <c r="D1992">
        <v>477</v>
      </c>
      <c r="E1992">
        <v>45769</v>
      </c>
      <c r="G1992" t="s">
        <v>43</v>
      </c>
      <c r="K1992">
        <v>0</v>
      </c>
      <c r="AE1992" t="s">
        <v>231</v>
      </c>
      <c r="AF1992">
        <v>0</v>
      </c>
      <c r="AG1992">
        <v>0</v>
      </c>
      <c r="AH1992">
        <v>0</v>
      </c>
      <c r="AI1992" t="s">
        <v>11634</v>
      </c>
      <c r="AL1992" s="94">
        <v>47.7</v>
      </c>
      <c r="AM1992" t="s">
        <v>11646</v>
      </c>
    </row>
    <row r="1993" spans="1:39" x14ac:dyDescent="0.25">
      <c r="A1993" t="s">
        <v>41</v>
      </c>
      <c r="B1993">
        <v>12063</v>
      </c>
      <c r="C1993" t="s">
        <v>108</v>
      </c>
      <c r="D1993">
        <v>59</v>
      </c>
      <c r="E1993">
        <v>45769</v>
      </c>
      <c r="G1993" t="s">
        <v>43</v>
      </c>
      <c r="K1993">
        <v>0</v>
      </c>
      <c r="AE1993" t="s">
        <v>231</v>
      </c>
      <c r="AF1993">
        <v>0</v>
      </c>
      <c r="AG1993">
        <v>0</v>
      </c>
      <c r="AH1993">
        <v>0</v>
      </c>
      <c r="AI1993" t="s">
        <v>11634</v>
      </c>
      <c r="AL1993" s="94">
        <v>5.9</v>
      </c>
      <c r="AM1993" t="s">
        <v>11646</v>
      </c>
    </row>
    <row r="1994" spans="1:39" x14ac:dyDescent="0.25">
      <c r="A1994" t="s">
        <v>41</v>
      </c>
      <c r="B1994">
        <v>12064</v>
      </c>
      <c r="C1994" t="s">
        <v>109</v>
      </c>
      <c r="D1994">
        <v>95</v>
      </c>
      <c r="E1994">
        <v>45769</v>
      </c>
      <c r="G1994" t="s">
        <v>43</v>
      </c>
      <c r="K1994">
        <v>0</v>
      </c>
      <c r="AE1994" t="s">
        <v>231</v>
      </c>
      <c r="AF1994">
        <v>0</v>
      </c>
      <c r="AG1994">
        <v>0</v>
      </c>
      <c r="AH1994">
        <v>0</v>
      </c>
      <c r="AI1994" t="s">
        <v>11634</v>
      </c>
      <c r="AL1994" s="94">
        <v>9.5</v>
      </c>
      <c r="AM1994" t="s">
        <v>11646</v>
      </c>
    </row>
    <row r="1995" spans="1:39" x14ac:dyDescent="0.25">
      <c r="A1995" t="s">
        <v>41</v>
      </c>
      <c r="B1995">
        <v>12065</v>
      </c>
      <c r="C1995" t="s">
        <v>110</v>
      </c>
      <c r="D1995">
        <v>199</v>
      </c>
      <c r="E1995">
        <v>45769</v>
      </c>
      <c r="G1995" t="s">
        <v>43</v>
      </c>
      <c r="K1995">
        <v>0</v>
      </c>
      <c r="AE1995" t="s">
        <v>231</v>
      </c>
      <c r="AF1995">
        <v>0</v>
      </c>
      <c r="AG1995">
        <v>0</v>
      </c>
      <c r="AH1995">
        <v>0</v>
      </c>
      <c r="AI1995" t="s">
        <v>11634</v>
      </c>
      <c r="AL1995" s="94">
        <v>19.899999999999999</v>
      </c>
      <c r="AM1995" t="s">
        <v>11646</v>
      </c>
    </row>
    <row r="1996" spans="1:39" x14ac:dyDescent="0.25">
      <c r="A1996" t="s">
        <v>41</v>
      </c>
      <c r="B1996">
        <v>12067</v>
      </c>
      <c r="C1996" t="s">
        <v>111</v>
      </c>
      <c r="D1996">
        <v>651</v>
      </c>
      <c r="E1996">
        <v>45769</v>
      </c>
      <c r="G1996" t="s">
        <v>43</v>
      </c>
      <c r="K1996">
        <v>0</v>
      </c>
      <c r="AE1996" t="s">
        <v>231</v>
      </c>
      <c r="AF1996">
        <v>0</v>
      </c>
      <c r="AG1996">
        <v>0</v>
      </c>
      <c r="AH1996">
        <v>0</v>
      </c>
      <c r="AI1996" t="s">
        <v>11634</v>
      </c>
      <c r="AL1996" s="94">
        <v>65.099999999999994</v>
      </c>
      <c r="AM1996" t="s">
        <v>11646</v>
      </c>
    </row>
    <row r="1997" spans="1:39" x14ac:dyDescent="0.25">
      <c r="A1997" t="s">
        <v>41</v>
      </c>
      <c r="B1997">
        <v>12068</v>
      </c>
      <c r="C1997" t="s">
        <v>112</v>
      </c>
      <c r="D1997">
        <v>69</v>
      </c>
      <c r="E1997">
        <v>45769</v>
      </c>
      <c r="G1997" t="s">
        <v>43</v>
      </c>
      <c r="K1997">
        <v>0</v>
      </c>
      <c r="AE1997" t="s">
        <v>231</v>
      </c>
      <c r="AF1997">
        <v>0</v>
      </c>
      <c r="AG1997">
        <v>0</v>
      </c>
      <c r="AH1997">
        <v>0</v>
      </c>
      <c r="AI1997" t="s">
        <v>11634</v>
      </c>
      <c r="AL1997" s="94">
        <v>6.9</v>
      </c>
      <c r="AM1997" t="s">
        <v>11646</v>
      </c>
    </row>
    <row r="1998" spans="1:39" x14ac:dyDescent="0.25">
      <c r="A1998" t="s">
        <v>41</v>
      </c>
      <c r="B1998">
        <v>12069</v>
      </c>
      <c r="C1998" t="s">
        <v>113</v>
      </c>
      <c r="D1998">
        <v>46</v>
      </c>
      <c r="E1998">
        <v>45769</v>
      </c>
      <c r="G1998" t="s">
        <v>43</v>
      </c>
      <c r="K1998">
        <v>0</v>
      </c>
      <c r="AE1998" t="s">
        <v>231</v>
      </c>
      <c r="AF1998">
        <v>0</v>
      </c>
      <c r="AG1998">
        <v>0</v>
      </c>
      <c r="AH1998">
        <v>0</v>
      </c>
      <c r="AI1998" t="s">
        <v>11634</v>
      </c>
      <c r="AL1998" s="94">
        <v>4.5999999999999996</v>
      </c>
      <c r="AM1998" t="s">
        <v>11646</v>
      </c>
    </row>
    <row r="1999" spans="1:39" x14ac:dyDescent="0.25">
      <c r="A1999" t="s">
        <v>41</v>
      </c>
      <c r="B1999">
        <v>12070</v>
      </c>
      <c r="C1999" t="s">
        <v>114</v>
      </c>
      <c r="D1999">
        <v>688</v>
      </c>
      <c r="E1999">
        <v>45769</v>
      </c>
      <c r="G1999" t="s">
        <v>43</v>
      </c>
      <c r="K1999">
        <v>0</v>
      </c>
      <c r="AE1999" t="s">
        <v>231</v>
      </c>
      <c r="AF1999">
        <v>0</v>
      </c>
      <c r="AG1999">
        <v>0</v>
      </c>
      <c r="AH1999">
        <v>0</v>
      </c>
      <c r="AI1999" t="s">
        <v>11634</v>
      </c>
      <c r="AL1999" s="94">
        <v>68.8</v>
      </c>
      <c r="AM1999" t="s">
        <v>11646</v>
      </c>
    </row>
    <row r="2000" spans="1:39" x14ac:dyDescent="0.25">
      <c r="A2000" t="s">
        <v>41</v>
      </c>
      <c r="B2000">
        <v>12071</v>
      </c>
      <c r="C2000" t="s">
        <v>115</v>
      </c>
      <c r="D2000">
        <v>1726</v>
      </c>
      <c r="E2000">
        <v>45769</v>
      </c>
      <c r="G2000" t="s">
        <v>43</v>
      </c>
      <c r="K2000">
        <v>0</v>
      </c>
      <c r="AE2000" t="s">
        <v>231</v>
      </c>
      <c r="AF2000">
        <v>0</v>
      </c>
      <c r="AG2000">
        <v>0</v>
      </c>
      <c r="AH2000">
        <v>0</v>
      </c>
      <c r="AI2000" t="s">
        <v>11634</v>
      </c>
      <c r="AL2000" s="94">
        <v>172.6</v>
      </c>
      <c r="AM2000" t="s">
        <v>11646</v>
      </c>
    </row>
    <row r="2001" spans="1:39" x14ac:dyDescent="0.25">
      <c r="A2001" t="s">
        <v>41</v>
      </c>
      <c r="B2001">
        <v>12074</v>
      </c>
      <c r="C2001" t="s">
        <v>116</v>
      </c>
      <c r="D2001">
        <v>1042</v>
      </c>
      <c r="E2001">
        <v>45769</v>
      </c>
      <c r="G2001" t="s">
        <v>43</v>
      </c>
      <c r="K2001">
        <v>0</v>
      </c>
      <c r="AE2001" t="s">
        <v>231</v>
      </c>
      <c r="AF2001">
        <v>0</v>
      </c>
      <c r="AG2001">
        <v>0</v>
      </c>
      <c r="AH2001">
        <v>0</v>
      </c>
      <c r="AI2001" t="s">
        <v>11634</v>
      </c>
      <c r="AL2001" s="94">
        <v>104.2</v>
      </c>
      <c r="AM2001" t="s">
        <v>11646</v>
      </c>
    </row>
    <row r="2002" spans="1:39" x14ac:dyDescent="0.25">
      <c r="A2002" t="s">
        <v>41</v>
      </c>
      <c r="B2002">
        <v>12072</v>
      </c>
      <c r="C2002" t="s">
        <v>117</v>
      </c>
      <c r="D2002">
        <v>1420</v>
      </c>
      <c r="E2002">
        <v>45769</v>
      </c>
      <c r="G2002" t="s">
        <v>43</v>
      </c>
      <c r="K2002">
        <v>0</v>
      </c>
      <c r="AE2002" t="s">
        <v>231</v>
      </c>
      <c r="AF2002">
        <v>0</v>
      </c>
      <c r="AG2002">
        <v>0</v>
      </c>
      <c r="AH2002">
        <v>0</v>
      </c>
      <c r="AI2002" t="s">
        <v>11634</v>
      </c>
      <c r="AL2002" s="94">
        <v>142</v>
      </c>
      <c r="AM2002" t="s">
        <v>11646</v>
      </c>
    </row>
    <row r="2003" spans="1:39" x14ac:dyDescent="0.25">
      <c r="A2003" t="s">
        <v>41</v>
      </c>
      <c r="B2003">
        <v>12073</v>
      </c>
      <c r="C2003" t="s">
        <v>118</v>
      </c>
      <c r="D2003">
        <v>175</v>
      </c>
      <c r="E2003">
        <v>45769</v>
      </c>
      <c r="G2003" t="s">
        <v>43</v>
      </c>
      <c r="K2003">
        <v>0</v>
      </c>
      <c r="AE2003" t="s">
        <v>231</v>
      </c>
      <c r="AF2003">
        <v>0</v>
      </c>
      <c r="AG2003">
        <v>0</v>
      </c>
      <c r="AH2003">
        <v>0</v>
      </c>
      <c r="AI2003" t="s">
        <v>11634</v>
      </c>
      <c r="AL2003" s="94">
        <v>17.5</v>
      </c>
      <c r="AM2003" t="s">
        <v>11646</v>
      </c>
    </row>
    <row r="2004" spans="1:39" x14ac:dyDescent="0.25">
      <c r="A2004" t="s">
        <v>41</v>
      </c>
      <c r="B2004">
        <v>12075</v>
      </c>
      <c r="C2004" t="s">
        <v>119</v>
      </c>
      <c r="D2004">
        <v>184</v>
      </c>
      <c r="E2004">
        <v>45769</v>
      </c>
      <c r="G2004" t="s">
        <v>43</v>
      </c>
      <c r="K2004">
        <v>0</v>
      </c>
      <c r="AE2004" t="s">
        <v>231</v>
      </c>
      <c r="AF2004">
        <v>0</v>
      </c>
      <c r="AG2004">
        <v>0</v>
      </c>
      <c r="AH2004">
        <v>0</v>
      </c>
      <c r="AI2004" t="s">
        <v>11634</v>
      </c>
      <c r="AL2004" s="94">
        <v>18.399999999999999</v>
      </c>
      <c r="AM2004" t="s">
        <v>11646</v>
      </c>
    </row>
    <row r="2005" spans="1:39" x14ac:dyDescent="0.25">
      <c r="A2005" t="s">
        <v>41</v>
      </c>
      <c r="B2005">
        <v>12076</v>
      </c>
      <c r="C2005" t="s">
        <v>120</v>
      </c>
      <c r="D2005">
        <v>91</v>
      </c>
      <c r="E2005">
        <v>45769</v>
      </c>
      <c r="G2005" t="s">
        <v>43</v>
      </c>
      <c r="H2005">
        <v>45779</v>
      </c>
      <c r="I2005" t="s">
        <v>28</v>
      </c>
      <c r="K2005">
        <v>0</v>
      </c>
      <c r="L2005" t="s">
        <v>25</v>
      </c>
      <c r="N2005" t="s">
        <v>25</v>
      </c>
      <c r="O2005" t="s">
        <v>25</v>
      </c>
      <c r="P2005" t="s">
        <v>25</v>
      </c>
      <c r="X2005" t="s">
        <v>25</v>
      </c>
      <c r="Y2005" t="s">
        <v>25</v>
      </c>
      <c r="Z2005" t="s">
        <v>25</v>
      </c>
      <c r="AE2005" t="s">
        <v>231</v>
      </c>
      <c r="AF2005">
        <v>0</v>
      </c>
      <c r="AG2005">
        <v>0</v>
      </c>
      <c r="AH2005">
        <v>7</v>
      </c>
      <c r="AI2005" t="s">
        <v>11632</v>
      </c>
      <c r="AL2005" s="94">
        <v>9.1</v>
      </c>
      <c r="AM2005" t="s">
        <v>11646</v>
      </c>
    </row>
    <row r="2006" spans="1:39" x14ac:dyDescent="0.25">
      <c r="A2006" t="s">
        <v>41</v>
      </c>
      <c r="B2006">
        <v>12077</v>
      </c>
      <c r="C2006" t="s">
        <v>121</v>
      </c>
      <c r="D2006">
        <v>8011</v>
      </c>
      <c r="E2006">
        <v>45769</v>
      </c>
      <c r="G2006" t="s">
        <v>43</v>
      </c>
      <c r="K2006">
        <v>0</v>
      </c>
      <c r="AE2006" t="s">
        <v>231</v>
      </c>
      <c r="AF2006">
        <v>0</v>
      </c>
      <c r="AG2006">
        <v>0</v>
      </c>
      <c r="AH2006">
        <v>0</v>
      </c>
      <c r="AI2006" t="s">
        <v>11634</v>
      </c>
      <c r="AL2006" s="94">
        <v>801.1</v>
      </c>
      <c r="AM2006" t="s">
        <v>11646</v>
      </c>
    </row>
    <row r="2007" spans="1:39" x14ac:dyDescent="0.25">
      <c r="A2007" t="s">
        <v>41</v>
      </c>
      <c r="B2007">
        <v>12078</v>
      </c>
      <c r="C2007" t="s">
        <v>122</v>
      </c>
      <c r="D2007">
        <v>421</v>
      </c>
      <c r="E2007">
        <v>45769</v>
      </c>
      <c r="G2007" t="s">
        <v>43</v>
      </c>
      <c r="K2007">
        <v>0</v>
      </c>
      <c r="AE2007" t="s">
        <v>231</v>
      </c>
      <c r="AF2007">
        <v>0</v>
      </c>
      <c r="AG2007">
        <v>0</v>
      </c>
      <c r="AH2007">
        <v>0</v>
      </c>
      <c r="AI2007" t="s">
        <v>11634</v>
      </c>
      <c r="AL2007" s="94">
        <v>42.1</v>
      </c>
      <c r="AM2007" t="s">
        <v>11646</v>
      </c>
    </row>
    <row r="2008" spans="1:39" x14ac:dyDescent="0.25">
      <c r="A2008" t="s">
        <v>41</v>
      </c>
      <c r="B2008">
        <v>12079</v>
      </c>
      <c r="C2008" t="s">
        <v>123</v>
      </c>
      <c r="D2008">
        <v>643</v>
      </c>
      <c r="E2008">
        <v>45773</v>
      </c>
      <c r="G2008" t="s">
        <v>43</v>
      </c>
      <c r="K2008">
        <v>0</v>
      </c>
      <c r="AE2008" t="s">
        <v>231</v>
      </c>
      <c r="AF2008">
        <v>0</v>
      </c>
      <c r="AG2008">
        <v>0</v>
      </c>
      <c r="AH2008">
        <v>0</v>
      </c>
      <c r="AI2008" t="s">
        <v>11634</v>
      </c>
      <c r="AL2008" s="94">
        <v>64.3</v>
      </c>
      <c r="AM2008" t="s">
        <v>11646</v>
      </c>
    </row>
    <row r="2009" spans="1:39" x14ac:dyDescent="0.25">
      <c r="A2009" t="s">
        <v>41</v>
      </c>
      <c r="B2009">
        <v>12080</v>
      </c>
      <c r="C2009" t="s">
        <v>124</v>
      </c>
      <c r="D2009">
        <v>2494</v>
      </c>
      <c r="E2009">
        <v>45773</v>
      </c>
      <c r="G2009" t="s">
        <v>43</v>
      </c>
      <c r="K2009">
        <v>0</v>
      </c>
      <c r="AE2009" t="s">
        <v>231</v>
      </c>
      <c r="AF2009">
        <v>0</v>
      </c>
      <c r="AG2009">
        <v>0</v>
      </c>
      <c r="AH2009">
        <v>0</v>
      </c>
      <c r="AI2009" t="s">
        <v>11634</v>
      </c>
      <c r="AL2009" s="94">
        <v>249.4</v>
      </c>
      <c r="AM2009" t="s">
        <v>11646</v>
      </c>
    </row>
    <row r="2010" spans="1:39" x14ac:dyDescent="0.25">
      <c r="A2010" t="s">
        <v>41</v>
      </c>
      <c r="B2010">
        <v>12081</v>
      </c>
      <c r="C2010" t="s">
        <v>125</v>
      </c>
      <c r="D2010">
        <v>846</v>
      </c>
      <c r="E2010">
        <v>45773</v>
      </c>
      <c r="G2010" t="s">
        <v>43</v>
      </c>
      <c r="K2010">
        <v>0</v>
      </c>
      <c r="AE2010" t="s">
        <v>231</v>
      </c>
      <c r="AF2010">
        <v>0</v>
      </c>
      <c r="AG2010">
        <v>0</v>
      </c>
      <c r="AH2010">
        <v>0</v>
      </c>
      <c r="AI2010" t="s">
        <v>11634</v>
      </c>
      <c r="AL2010" s="94">
        <v>84.6</v>
      </c>
      <c r="AM2010" t="s">
        <v>11646</v>
      </c>
    </row>
    <row r="2011" spans="1:39" x14ac:dyDescent="0.25">
      <c r="A2011" t="s">
        <v>41</v>
      </c>
      <c r="B2011">
        <v>12082</v>
      </c>
      <c r="C2011" t="s">
        <v>126</v>
      </c>
      <c r="D2011">
        <v>14062</v>
      </c>
      <c r="E2011">
        <v>45773</v>
      </c>
      <c r="G2011" t="s">
        <v>43</v>
      </c>
      <c r="K2011">
        <v>0</v>
      </c>
      <c r="AE2011" t="s">
        <v>231</v>
      </c>
      <c r="AF2011">
        <v>0</v>
      </c>
      <c r="AG2011">
        <v>0</v>
      </c>
      <c r="AH2011">
        <v>0</v>
      </c>
      <c r="AI2011" t="s">
        <v>11634</v>
      </c>
      <c r="AL2011" s="94">
        <v>1406.2</v>
      </c>
      <c r="AM2011" t="s">
        <v>11646</v>
      </c>
    </row>
    <row r="2012" spans="1:39" x14ac:dyDescent="0.25">
      <c r="A2012" t="s">
        <v>41</v>
      </c>
      <c r="B2012">
        <v>12083</v>
      </c>
      <c r="C2012" t="s">
        <v>127</v>
      </c>
      <c r="D2012">
        <v>135</v>
      </c>
      <c r="E2012">
        <v>45773</v>
      </c>
      <c r="G2012" t="s">
        <v>43</v>
      </c>
      <c r="K2012">
        <v>0</v>
      </c>
      <c r="AE2012" t="s">
        <v>231</v>
      </c>
      <c r="AF2012">
        <v>0</v>
      </c>
      <c r="AG2012">
        <v>0</v>
      </c>
      <c r="AH2012">
        <v>0</v>
      </c>
      <c r="AI2012" t="s">
        <v>11634</v>
      </c>
      <c r="AL2012" s="94">
        <v>13.5</v>
      </c>
      <c r="AM2012" t="s">
        <v>11646</v>
      </c>
    </row>
    <row r="2013" spans="1:39" x14ac:dyDescent="0.25">
      <c r="A2013" t="s">
        <v>41</v>
      </c>
      <c r="B2013">
        <v>12084</v>
      </c>
      <c r="C2013" t="s">
        <v>128</v>
      </c>
      <c r="D2013">
        <v>25817</v>
      </c>
      <c r="E2013">
        <v>45773</v>
      </c>
      <c r="G2013" t="s">
        <v>43</v>
      </c>
      <c r="K2013">
        <v>0</v>
      </c>
      <c r="AE2013" t="s">
        <v>231</v>
      </c>
      <c r="AF2013">
        <v>0</v>
      </c>
      <c r="AG2013">
        <v>0</v>
      </c>
      <c r="AH2013">
        <v>0</v>
      </c>
      <c r="AI2013" t="s">
        <v>11634</v>
      </c>
      <c r="AL2013" s="94">
        <v>2581.6999999999998</v>
      </c>
      <c r="AM2013" t="s">
        <v>11646</v>
      </c>
    </row>
    <row r="2014" spans="1:39" x14ac:dyDescent="0.25">
      <c r="A2014" t="s">
        <v>41</v>
      </c>
      <c r="B2014">
        <v>12085</v>
      </c>
      <c r="C2014" t="s">
        <v>129</v>
      </c>
      <c r="D2014">
        <v>11785</v>
      </c>
      <c r="E2014">
        <v>45773</v>
      </c>
      <c r="G2014" t="s">
        <v>43</v>
      </c>
      <c r="K2014">
        <v>0</v>
      </c>
      <c r="AE2014" t="s">
        <v>231</v>
      </c>
      <c r="AF2014">
        <v>0</v>
      </c>
      <c r="AG2014">
        <v>0</v>
      </c>
      <c r="AH2014">
        <v>0</v>
      </c>
      <c r="AI2014" t="s">
        <v>11634</v>
      </c>
      <c r="AL2014" s="94">
        <v>1178.5</v>
      </c>
      <c r="AM2014" t="s">
        <v>11646</v>
      </c>
    </row>
    <row r="2015" spans="1:39" x14ac:dyDescent="0.25">
      <c r="A2015" t="s">
        <v>41</v>
      </c>
      <c r="B2015">
        <v>12087</v>
      </c>
      <c r="C2015" t="s">
        <v>130</v>
      </c>
      <c r="D2015">
        <v>34</v>
      </c>
      <c r="E2015">
        <v>45773</v>
      </c>
      <c r="G2015" t="s">
        <v>43</v>
      </c>
      <c r="K2015">
        <v>0</v>
      </c>
      <c r="AE2015" t="s">
        <v>231</v>
      </c>
      <c r="AF2015">
        <v>0</v>
      </c>
      <c r="AG2015">
        <v>0</v>
      </c>
      <c r="AH2015">
        <v>0</v>
      </c>
      <c r="AI2015" t="s">
        <v>11634</v>
      </c>
      <c r="AL2015" s="94">
        <v>3.4</v>
      </c>
      <c r="AM2015" t="s">
        <v>11646</v>
      </c>
    </row>
    <row r="2016" spans="1:39" x14ac:dyDescent="0.25">
      <c r="A2016" t="s">
        <v>41</v>
      </c>
      <c r="B2016">
        <v>12088</v>
      </c>
      <c r="C2016" t="s">
        <v>131</v>
      </c>
      <c r="D2016">
        <v>73</v>
      </c>
      <c r="E2016">
        <v>45773</v>
      </c>
      <c r="G2016" t="s">
        <v>43</v>
      </c>
      <c r="K2016">
        <v>0</v>
      </c>
      <c r="AE2016" t="s">
        <v>231</v>
      </c>
      <c r="AF2016">
        <v>0</v>
      </c>
      <c r="AG2016">
        <v>0</v>
      </c>
      <c r="AH2016">
        <v>0</v>
      </c>
      <c r="AI2016" t="s">
        <v>11634</v>
      </c>
      <c r="AL2016" s="94">
        <v>7.3</v>
      </c>
      <c r="AM2016" t="s">
        <v>11646</v>
      </c>
    </row>
    <row r="2017" spans="1:39" x14ac:dyDescent="0.25">
      <c r="A2017" t="s">
        <v>41</v>
      </c>
      <c r="B2017">
        <v>12089</v>
      </c>
      <c r="C2017" t="s">
        <v>132</v>
      </c>
      <c r="D2017">
        <v>8496</v>
      </c>
      <c r="E2017">
        <v>45773</v>
      </c>
      <c r="G2017" t="s">
        <v>43</v>
      </c>
      <c r="K2017">
        <v>0</v>
      </c>
      <c r="AE2017" t="s">
        <v>231</v>
      </c>
      <c r="AF2017">
        <v>0</v>
      </c>
      <c r="AG2017">
        <v>0</v>
      </c>
      <c r="AH2017">
        <v>0</v>
      </c>
      <c r="AI2017" t="s">
        <v>11634</v>
      </c>
      <c r="AL2017" s="94">
        <v>849.6</v>
      </c>
      <c r="AM2017" t="s">
        <v>11646</v>
      </c>
    </row>
    <row r="2018" spans="1:39" x14ac:dyDescent="0.25">
      <c r="A2018" t="s">
        <v>41</v>
      </c>
      <c r="B2018">
        <v>12090</v>
      </c>
      <c r="C2018" t="s">
        <v>133</v>
      </c>
      <c r="D2018">
        <v>118</v>
      </c>
      <c r="E2018">
        <v>45773</v>
      </c>
      <c r="G2018" t="s">
        <v>43</v>
      </c>
      <c r="K2018">
        <v>0</v>
      </c>
      <c r="AE2018" t="s">
        <v>231</v>
      </c>
      <c r="AF2018">
        <v>0</v>
      </c>
      <c r="AG2018">
        <v>0</v>
      </c>
      <c r="AH2018">
        <v>0</v>
      </c>
      <c r="AI2018" t="s">
        <v>11634</v>
      </c>
      <c r="AL2018" s="94">
        <v>11.8</v>
      </c>
      <c r="AM2018" t="s">
        <v>11646</v>
      </c>
    </row>
    <row r="2019" spans="1:39" x14ac:dyDescent="0.25">
      <c r="A2019" t="s">
        <v>41</v>
      </c>
      <c r="B2019">
        <v>12093</v>
      </c>
      <c r="C2019" t="s">
        <v>134</v>
      </c>
      <c r="D2019">
        <v>240</v>
      </c>
      <c r="E2019">
        <v>45773</v>
      </c>
      <c r="G2019" t="s">
        <v>43</v>
      </c>
      <c r="K2019">
        <v>0</v>
      </c>
      <c r="AE2019" t="s">
        <v>231</v>
      </c>
      <c r="AF2019">
        <v>0</v>
      </c>
      <c r="AG2019">
        <v>0</v>
      </c>
      <c r="AH2019">
        <v>0</v>
      </c>
      <c r="AI2019" t="s">
        <v>11634</v>
      </c>
      <c r="AL2019" s="94">
        <v>24</v>
      </c>
      <c r="AM2019" t="s">
        <v>11646</v>
      </c>
    </row>
    <row r="2020" spans="1:39" x14ac:dyDescent="0.25">
      <c r="A2020" t="s">
        <v>41</v>
      </c>
      <c r="B2020">
        <v>12094</v>
      </c>
      <c r="C2020" t="s">
        <v>135</v>
      </c>
      <c r="D2020">
        <v>1325</v>
      </c>
      <c r="E2020">
        <v>45773</v>
      </c>
      <c r="G2020" t="s">
        <v>43</v>
      </c>
      <c r="K2020">
        <v>0</v>
      </c>
      <c r="AE2020" t="s">
        <v>231</v>
      </c>
      <c r="AF2020">
        <v>0</v>
      </c>
      <c r="AG2020">
        <v>0</v>
      </c>
      <c r="AH2020">
        <v>0</v>
      </c>
      <c r="AI2020" t="s">
        <v>11634</v>
      </c>
      <c r="AL2020" s="94">
        <v>132.5</v>
      </c>
      <c r="AM2020" t="s">
        <v>11646</v>
      </c>
    </row>
    <row r="2021" spans="1:39" x14ac:dyDescent="0.25">
      <c r="A2021" t="s">
        <v>41</v>
      </c>
      <c r="B2021">
        <v>12091</v>
      </c>
      <c r="C2021" t="s">
        <v>136</v>
      </c>
      <c r="D2021">
        <v>155</v>
      </c>
      <c r="E2021">
        <v>45773</v>
      </c>
      <c r="G2021" t="s">
        <v>43</v>
      </c>
      <c r="K2021">
        <v>0</v>
      </c>
      <c r="AE2021" t="s">
        <v>231</v>
      </c>
      <c r="AF2021">
        <v>0</v>
      </c>
      <c r="AG2021">
        <v>0</v>
      </c>
      <c r="AH2021">
        <v>0</v>
      </c>
      <c r="AI2021" t="s">
        <v>11634</v>
      </c>
      <c r="AL2021" s="94">
        <v>15.5</v>
      </c>
      <c r="AM2021" t="s">
        <v>11646</v>
      </c>
    </row>
    <row r="2022" spans="1:39" x14ac:dyDescent="0.25">
      <c r="A2022" t="s">
        <v>41</v>
      </c>
      <c r="B2022">
        <v>12092</v>
      </c>
      <c r="C2022" t="s">
        <v>137</v>
      </c>
      <c r="D2022">
        <v>174</v>
      </c>
      <c r="E2022">
        <v>45773</v>
      </c>
      <c r="G2022" t="s">
        <v>43</v>
      </c>
      <c r="K2022">
        <v>0</v>
      </c>
      <c r="AE2022" t="s">
        <v>231</v>
      </c>
      <c r="AF2022">
        <v>0</v>
      </c>
      <c r="AG2022">
        <v>0</v>
      </c>
      <c r="AH2022">
        <v>0</v>
      </c>
      <c r="AI2022" t="s">
        <v>11634</v>
      </c>
      <c r="AL2022" s="94">
        <v>17.399999999999999</v>
      </c>
      <c r="AM2022" t="s">
        <v>11646</v>
      </c>
    </row>
    <row r="2023" spans="1:39" x14ac:dyDescent="0.25">
      <c r="A2023" t="s">
        <v>41</v>
      </c>
      <c r="B2023">
        <v>12095</v>
      </c>
      <c r="C2023" t="s">
        <v>138</v>
      </c>
      <c r="D2023">
        <v>1163</v>
      </c>
      <c r="E2023">
        <v>45773</v>
      </c>
      <c r="G2023" t="s">
        <v>43</v>
      </c>
      <c r="K2023">
        <v>0</v>
      </c>
      <c r="AE2023" t="s">
        <v>231</v>
      </c>
      <c r="AF2023">
        <v>0</v>
      </c>
      <c r="AG2023">
        <v>0</v>
      </c>
      <c r="AH2023">
        <v>0</v>
      </c>
      <c r="AI2023" t="s">
        <v>11634</v>
      </c>
      <c r="AL2023" s="94">
        <v>116.3</v>
      </c>
      <c r="AM2023" t="s">
        <v>11646</v>
      </c>
    </row>
    <row r="2024" spans="1:39" x14ac:dyDescent="0.25">
      <c r="A2024" t="s">
        <v>41</v>
      </c>
      <c r="B2024">
        <v>12096</v>
      </c>
      <c r="C2024" t="s">
        <v>139</v>
      </c>
      <c r="D2024">
        <v>892</v>
      </c>
      <c r="E2024">
        <v>45773</v>
      </c>
      <c r="G2024" t="s">
        <v>43</v>
      </c>
      <c r="K2024">
        <v>0</v>
      </c>
      <c r="AE2024" t="s">
        <v>231</v>
      </c>
      <c r="AF2024">
        <v>0</v>
      </c>
      <c r="AG2024">
        <v>0</v>
      </c>
      <c r="AH2024">
        <v>0</v>
      </c>
      <c r="AI2024" t="s">
        <v>11634</v>
      </c>
      <c r="AL2024" s="94">
        <v>89.2</v>
      </c>
      <c r="AM2024" t="s">
        <v>11646</v>
      </c>
    </row>
    <row r="2025" spans="1:39" x14ac:dyDescent="0.25">
      <c r="A2025" t="s">
        <v>41</v>
      </c>
      <c r="B2025">
        <v>12097</v>
      </c>
      <c r="C2025" t="s">
        <v>140</v>
      </c>
      <c r="D2025">
        <v>77</v>
      </c>
      <c r="E2025">
        <v>45773</v>
      </c>
      <c r="G2025" t="s">
        <v>43</v>
      </c>
      <c r="K2025">
        <v>0</v>
      </c>
      <c r="AE2025" t="s">
        <v>231</v>
      </c>
      <c r="AF2025">
        <v>0</v>
      </c>
      <c r="AG2025">
        <v>0</v>
      </c>
      <c r="AH2025">
        <v>0</v>
      </c>
      <c r="AI2025" t="s">
        <v>11634</v>
      </c>
      <c r="AL2025" s="94">
        <v>7.7</v>
      </c>
      <c r="AM2025" t="s">
        <v>11646</v>
      </c>
    </row>
    <row r="2026" spans="1:39" x14ac:dyDescent="0.25">
      <c r="A2026" t="s">
        <v>41</v>
      </c>
      <c r="B2026">
        <v>12098</v>
      </c>
      <c r="C2026" t="s">
        <v>141</v>
      </c>
      <c r="D2026">
        <v>678</v>
      </c>
      <c r="E2026">
        <v>45773</v>
      </c>
      <c r="G2026" t="s">
        <v>43</v>
      </c>
      <c r="K2026">
        <v>0</v>
      </c>
      <c r="AE2026" t="s">
        <v>231</v>
      </c>
      <c r="AF2026">
        <v>0</v>
      </c>
      <c r="AG2026">
        <v>0</v>
      </c>
      <c r="AH2026">
        <v>0</v>
      </c>
      <c r="AI2026" t="s">
        <v>11634</v>
      </c>
      <c r="AL2026" s="94">
        <v>67.8</v>
      </c>
      <c r="AM2026" t="s">
        <v>11646</v>
      </c>
    </row>
    <row r="2027" spans="1:39" x14ac:dyDescent="0.25">
      <c r="A2027" t="s">
        <v>41</v>
      </c>
      <c r="B2027">
        <v>12101</v>
      </c>
      <c r="C2027" t="s">
        <v>142</v>
      </c>
      <c r="D2027">
        <v>530</v>
      </c>
      <c r="E2027">
        <v>45773</v>
      </c>
      <c r="G2027" t="s">
        <v>43</v>
      </c>
      <c r="K2027">
        <v>0</v>
      </c>
      <c r="AE2027" t="s">
        <v>231</v>
      </c>
      <c r="AF2027">
        <v>0</v>
      </c>
      <c r="AG2027">
        <v>0</v>
      </c>
      <c r="AH2027">
        <v>0</v>
      </c>
      <c r="AI2027" t="s">
        <v>11634</v>
      </c>
      <c r="AL2027" s="94">
        <v>53</v>
      </c>
      <c r="AM2027" t="s">
        <v>11646</v>
      </c>
    </row>
    <row r="2028" spans="1:39" x14ac:dyDescent="0.25">
      <c r="A2028" t="s">
        <v>41</v>
      </c>
      <c r="B2028">
        <v>12902</v>
      </c>
      <c r="C2028" t="s">
        <v>143</v>
      </c>
      <c r="D2028">
        <v>3644</v>
      </c>
      <c r="E2028">
        <v>45773</v>
      </c>
      <c r="G2028" t="s">
        <v>43</v>
      </c>
      <c r="K2028">
        <v>0</v>
      </c>
      <c r="AE2028" t="s">
        <v>231</v>
      </c>
      <c r="AF2028">
        <v>0</v>
      </c>
      <c r="AG2028">
        <v>0</v>
      </c>
      <c r="AH2028">
        <v>0</v>
      </c>
      <c r="AI2028" t="s">
        <v>11634</v>
      </c>
      <c r="AL2028" s="94">
        <v>364.4</v>
      </c>
      <c r="AM2028" t="s">
        <v>11646</v>
      </c>
    </row>
    <row r="2029" spans="1:39" x14ac:dyDescent="0.25">
      <c r="A2029" t="s">
        <v>41</v>
      </c>
      <c r="B2029">
        <v>12099</v>
      </c>
      <c r="C2029" t="s">
        <v>144</v>
      </c>
      <c r="D2029">
        <v>1381</v>
      </c>
      <c r="E2029">
        <v>45773</v>
      </c>
      <c r="G2029" t="s">
        <v>43</v>
      </c>
      <c r="K2029">
        <v>0</v>
      </c>
      <c r="AE2029" t="s">
        <v>231</v>
      </c>
      <c r="AF2029">
        <v>0</v>
      </c>
      <c r="AG2029">
        <v>0</v>
      </c>
      <c r="AH2029">
        <v>0</v>
      </c>
      <c r="AI2029" t="s">
        <v>11634</v>
      </c>
      <c r="AL2029" s="94">
        <v>138.1</v>
      </c>
      <c r="AM2029" t="s">
        <v>11646</v>
      </c>
    </row>
    <row r="2030" spans="1:39" x14ac:dyDescent="0.25">
      <c r="A2030" t="s">
        <v>41</v>
      </c>
      <c r="B2030">
        <v>12100</v>
      </c>
      <c r="C2030" t="s">
        <v>145</v>
      </c>
      <c r="D2030">
        <v>2004</v>
      </c>
      <c r="E2030">
        <v>45773</v>
      </c>
      <c r="G2030" t="s">
        <v>43</v>
      </c>
      <c r="H2030">
        <v>45789</v>
      </c>
      <c r="I2030" t="s">
        <v>28</v>
      </c>
      <c r="K2030">
        <v>0</v>
      </c>
      <c r="L2030" t="s">
        <v>25</v>
      </c>
      <c r="N2030" t="s">
        <v>25</v>
      </c>
      <c r="O2030" t="s">
        <v>25</v>
      </c>
      <c r="P2030" t="s">
        <v>25</v>
      </c>
      <c r="U2030">
        <v>0</v>
      </c>
      <c r="V2030">
        <v>0</v>
      </c>
      <c r="W2030">
        <v>0</v>
      </c>
      <c r="X2030" t="s">
        <v>25</v>
      </c>
      <c r="Y2030" t="s">
        <v>25</v>
      </c>
      <c r="Z2030" t="s">
        <v>25</v>
      </c>
      <c r="AE2030" t="s">
        <v>231</v>
      </c>
      <c r="AF2030">
        <v>0</v>
      </c>
      <c r="AG2030">
        <v>0</v>
      </c>
      <c r="AH2030">
        <v>10</v>
      </c>
      <c r="AI2030" t="s">
        <v>11632</v>
      </c>
      <c r="AL2030" s="94">
        <v>200.4</v>
      </c>
      <c r="AM2030" t="s">
        <v>11646</v>
      </c>
    </row>
    <row r="2031" spans="1:39" x14ac:dyDescent="0.25">
      <c r="A2031" t="s">
        <v>41</v>
      </c>
      <c r="B2031">
        <v>12102</v>
      </c>
      <c r="C2031" t="s">
        <v>146</v>
      </c>
      <c r="D2031">
        <v>768</v>
      </c>
      <c r="E2031">
        <v>45773</v>
      </c>
      <c r="G2031" t="s">
        <v>43</v>
      </c>
      <c r="K2031">
        <v>0</v>
      </c>
      <c r="AE2031" t="s">
        <v>231</v>
      </c>
      <c r="AF2031">
        <v>0</v>
      </c>
      <c r="AG2031">
        <v>0</v>
      </c>
      <c r="AH2031">
        <v>0</v>
      </c>
      <c r="AI2031" t="s">
        <v>11634</v>
      </c>
      <c r="AL2031" s="94">
        <v>76.8</v>
      </c>
      <c r="AM2031" t="s">
        <v>11646</v>
      </c>
    </row>
    <row r="2032" spans="1:39" x14ac:dyDescent="0.25">
      <c r="A2032" t="s">
        <v>41</v>
      </c>
      <c r="B2032">
        <v>12104</v>
      </c>
      <c r="C2032" t="s">
        <v>147</v>
      </c>
      <c r="D2032">
        <v>9640</v>
      </c>
      <c r="E2032">
        <v>45773</v>
      </c>
      <c r="G2032" t="s">
        <v>43</v>
      </c>
      <c r="K2032">
        <v>0</v>
      </c>
      <c r="AE2032" t="s">
        <v>231</v>
      </c>
      <c r="AF2032">
        <v>0</v>
      </c>
      <c r="AG2032">
        <v>0</v>
      </c>
      <c r="AH2032">
        <v>0</v>
      </c>
      <c r="AI2032" t="s">
        <v>11634</v>
      </c>
      <c r="AL2032" s="94">
        <v>964</v>
      </c>
      <c r="AM2032" t="s">
        <v>11646</v>
      </c>
    </row>
    <row r="2033" spans="1:39" x14ac:dyDescent="0.25">
      <c r="A2033" t="s">
        <v>41</v>
      </c>
      <c r="B2033">
        <v>12103</v>
      </c>
      <c r="C2033" t="s">
        <v>148</v>
      </c>
      <c r="D2033">
        <v>113</v>
      </c>
      <c r="E2033">
        <v>45773</v>
      </c>
      <c r="G2033" t="s">
        <v>43</v>
      </c>
      <c r="K2033">
        <v>0</v>
      </c>
      <c r="AE2033" t="s">
        <v>231</v>
      </c>
      <c r="AF2033">
        <v>0</v>
      </c>
      <c r="AG2033">
        <v>0</v>
      </c>
      <c r="AH2033">
        <v>0</v>
      </c>
      <c r="AI2033" t="s">
        <v>11634</v>
      </c>
      <c r="AL2033" s="94">
        <v>11.3</v>
      </c>
      <c r="AM2033" t="s">
        <v>11646</v>
      </c>
    </row>
    <row r="2034" spans="1:39" x14ac:dyDescent="0.25">
      <c r="A2034" t="s">
        <v>41</v>
      </c>
      <c r="B2034">
        <v>12105</v>
      </c>
      <c r="C2034" t="s">
        <v>149</v>
      </c>
      <c r="D2034">
        <v>1043</v>
      </c>
      <c r="E2034">
        <v>45773</v>
      </c>
      <c r="G2034" t="s">
        <v>43</v>
      </c>
      <c r="K2034">
        <v>0</v>
      </c>
      <c r="AE2034" t="s">
        <v>231</v>
      </c>
      <c r="AF2034">
        <v>0</v>
      </c>
      <c r="AG2034">
        <v>0</v>
      </c>
      <c r="AH2034">
        <v>0</v>
      </c>
      <c r="AI2034" t="s">
        <v>11634</v>
      </c>
      <c r="AL2034" s="94">
        <v>104.3</v>
      </c>
      <c r="AM2034" t="s">
        <v>11646</v>
      </c>
    </row>
    <row r="2035" spans="1:39" x14ac:dyDescent="0.25">
      <c r="A2035" t="s">
        <v>41</v>
      </c>
      <c r="B2035">
        <v>12106</v>
      </c>
      <c r="C2035" t="s">
        <v>150</v>
      </c>
      <c r="D2035">
        <v>1513</v>
      </c>
      <c r="E2035">
        <v>45773</v>
      </c>
      <c r="G2035" t="s">
        <v>43</v>
      </c>
      <c r="K2035">
        <v>0</v>
      </c>
      <c r="AE2035" t="s">
        <v>231</v>
      </c>
      <c r="AF2035">
        <v>0</v>
      </c>
      <c r="AG2035">
        <v>0</v>
      </c>
      <c r="AH2035">
        <v>0</v>
      </c>
      <c r="AI2035" t="s">
        <v>11634</v>
      </c>
      <c r="AL2035" s="94">
        <v>151.30000000000001</v>
      </c>
      <c r="AM2035" t="s">
        <v>11646</v>
      </c>
    </row>
    <row r="2036" spans="1:39" x14ac:dyDescent="0.25">
      <c r="A2036" t="s">
        <v>41</v>
      </c>
      <c r="B2036">
        <v>12107</v>
      </c>
      <c r="C2036" t="s">
        <v>151</v>
      </c>
      <c r="D2036">
        <v>498</v>
      </c>
      <c r="E2036">
        <v>45773</v>
      </c>
      <c r="G2036" t="s">
        <v>43</v>
      </c>
      <c r="K2036">
        <v>0</v>
      </c>
      <c r="AE2036" t="s">
        <v>231</v>
      </c>
      <c r="AF2036">
        <v>0</v>
      </c>
      <c r="AG2036">
        <v>0</v>
      </c>
      <c r="AH2036">
        <v>0</v>
      </c>
      <c r="AI2036" t="s">
        <v>11634</v>
      </c>
      <c r="AL2036" s="94">
        <v>49.8</v>
      </c>
      <c r="AM2036" t="s">
        <v>11646</v>
      </c>
    </row>
    <row r="2037" spans="1:39" x14ac:dyDescent="0.25">
      <c r="A2037" t="s">
        <v>41</v>
      </c>
      <c r="B2037">
        <v>12108</v>
      </c>
      <c r="C2037" t="s">
        <v>152</v>
      </c>
      <c r="D2037">
        <v>573</v>
      </c>
      <c r="E2037">
        <v>45773</v>
      </c>
      <c r="G2037" t="s">
        <v>43</v>
      </c>
      <c r="K2037">
        <v>0</v>
      </c>
      <c r="AE2037" t="s">
        <v>231</v>
      </c>
      <c r="AF2037">
        <v>0</v>
      </c>
      <c r="AG2037">
        <v>0</v>
      </c>
      <c r="AH2037">
        <v>0</v>
      </c>
      <c r="AI2037" t="s">
        <v>11634</v>
      </c>
      <c r="AL2037" s="94">
        <v>57.3</v>
      </c>
      <c r="AM2037" t="s">
        <v>11646</v>
      </c>
    </row>
    <row r="2038" spans="1:39" x14ac:dyDescent="0.25">
      <c r="A2038" t="s">
        <v>41</v>
      </c>
      <c r="B2038">
        <v>12109</v>
      </c>
      <c r="C2038" t="s">
        <v>153</v>
      </c>
      <c r="D2038">
        <v>834</v>
      </c>
      <c r="E2038">
        <v>45773</v>
      </c>
      <c r="G2038" t="s">
        <v>43</v>
      </c>
      <c r="K2038">
        <v>0</v>
      </c>
      <c r="AE2038" t="s">
        <v>231</v>
      </c>
      <c r="AF2038">
        <v>0</v>
      </c>
      <c r="AG2038">
        <v>0</v>
      </c>
      <c r="AH2038">
        <v>0</v>
      </c>
      <c r="AI2038" t="s">
        <v>11634</v>
      </c>
      <c r="AL2038" s="94">
        <v>83.4</v>
      </c>
      <c r="AM2038" t="s">
        <v>11646</v>
      </c>
    </row>
    <row r="2039" spans="1:39" x14ac:dyDescent="0.25">
      <c r="A2039" t="s">
        <v>41</v>
      </c>
      <c r="B2039">
        <v>12110</v>
      </c>
      <c r="C2039" t="s">
        <v>154</v>
      </c>
      <c r="D2039">
        <v>231</v>
      </c>
      <c r="E2039">
        <v>45773</v>
      </c>
      <c r="G2039" t="s">
        <v>43</v>
      </c>
      <c r="K2039">
        <v>0</v>
      </c>
      <c r="AE2039" t="s">
        <v>231</v>
      </c>
      <c r="AF2039">
        <v>0</v>
      </c>
      <c r="AG2039">
        <v>0</v>
      </c>
      <c r="AH2039">
        <v>0</v>
      </c>
      <c r="AI2039" t="s">
        <v>11634</v>
      </c>
      <c r="AL2039" s="94">
        <v>23.1</v>
      </c>
      <c r="AM2039" t="s">
        <v>11646</v>
      </c>
    </row>
    <row r="2040" spans="1:39" x14ac:dyDescent="0.25">
      <c r="A2040" t="s">
        <v>41</v>
      </c>
      <c r="B2040">
        <v>12111</v>
      </c>
      <c r="C2040" t="s">
        <v>155</v>
      </c>
      <c r="D2040">
        <v>432</v>
      </c>
      <c r="E2040">
        <v>45773</v>
      </c>
      <c r="F2040">
        <v>45804</v>
      </c>
      <c r="G2040" t="s">
        <v>43</v>
      </c>
      <c r="H2040">
        <v>45796</v>
      </c>
      <c r="I2040" t="s">
        <v>24</v>
      </c>
      <c r="K2040">
        <v>22</v>
      </c>
      <c r="L2040">
        <v>45778</v>
      </c>
      <c r="M2040">
        <v>1</v>
      </c>
      <c r="N2040" t="s">
        <v>31</v>
      </c>
      <c r="P2040" t="s">
        <v>31</v>
      </c>
      <c r="Q2040">
        <v>1</v>
      </c>
      <c r="AE2040" t="s">
        <v>231</v>
      </c>
      <c r="AF2040">
        <v>1</v>
      </c>
      <c r="AG2040">
        <v>22</v>
      </c>
      <c r="AH2040">
        <v>6</v>
      </c>
      <c r="AI2040" t="s">
        <v>11632</v>
      </c>
      <c r="AL2040" s="94">
        <v>43.2</v>
      </c>
      <c r="AM2040" t="s">
        <v>11647</v>
      </c>
    </row>
    <row r="2041" spans="1:39" x14ac:dyDescent="0.25">
      <c r="A2041" t="s">
        <v>41</v>
      </c>
      <c r="B2041">
        <v>12112</v>
      </c>
      <c r="C2041" t="s">
        <v>156</v>
      </c>
      <c r="D2041">
        <v>147</v>
      </c>
      <c r="E2041">
        <v>45773</v>
      </c>
      <c r="G2041" t="s">
        <v>43</v>
      </c>
      <c r="K2041">
        <v>0</v>
      </c>
      <c r="AE2041" t="s">
        <v>231</v>
      </c>
      <c r="AF2041">
        <v>0</v>
      </c>
      <c r="AG2041">
        <v>0</v>
      </c>
      <c r="AH2041">
        <v>0</v>
      </c>
      <c r="AI2041" t="s">
        <v>11634</v>
      </c>
      <c r="AL2041" s="94">
        <v>14.7</v>
      </c>
      <c r="AM2041" t="s">
        <v>11646</v>
      </c>
    </row>
    <row r="2042" spans="1:39" x14ac:dyDescent="0.25">
      <c r="A2042" t="s">
        <v>41</v>
      </c>
      <c r="B2042">
        <v>12113</v>
      </c>
      <c r="C2042" t="s">
        <v>157</v>
      </c>
      <c r="D2042">
        <v>108</v>
      </c>
      <c r="E2042">
        <v>45773</v>
      </c>
      <c r="F2042">
        <v>45798</v>
      </c>
      <c r="G2042" t="s">
        <v>43</v>
      </c>
      <c r="H2042">
        <v>45779</v>
      </c>
      <c r="I2042" t="s">
        <v>24</v>
      </c>
      <c r="K2042">
        <v>0</v>
      </c>
      <c r="L2042" t="s">
        <v>25</v>
      </c>
      <c r="N2042" t="s">
        <v>26</v>
      </c>
      <c r="O2042">
        <v>45763</v>
      </c>
      <c r="P2042" t="s">
        <v>25</v>
      </c>
      <c r="X2042" t="s">
        <v>25</v>
      </c>
      <c r="Y2042" t="s">
        <v>25</v>
      </c>
      <c r="Z2042" t="s">
        <v>25</v>
      </c>
      <c r="AE2042" t="s">
        <v>231</v>
      </c>
      <c r="AF2042">
        <v>0</v>
      </c>
      <c r="AG2042">
        <v>0</v>
      </c>
      <c r="AH2042">
        <v>7</v>
      </c>
      <c r="AI2042" t="s">
        <v>11632</v>
      </c>
      <c r="AL2042" s="94">
        <v>10.8</v>
      </c>
      <c r="AM2042" t="s">
        <v>11646</v>
      </c>
    </row>
    <row r="2043" spans="1:39" x14ac:dyDescent="0.25">
      <c r="A2043" t="s">
        <v>41</v>
      </c>
      <c r="B2043">
        <v>12114</v>
      </c>
      <c r="C2043" t="s">
        <v>158</v>
      </c>
      <c r="D2043">
        <v>268</v>
      </c>
      <c r="E2043">
        <v>45773</v>
      </c>
      <c r="G2043" t="s">
        <v>43</v>
      </c>
      <c r="K2043">
        <v>0</v>
      </c>
      <c r="AE2043" t="s">
        <v>231</v>
      </c>
      <c r="AF2043">
        <v>0</v>
      </c>
      <c r="AG2043">
        <v>0</v>
      </c>
      <c r="AH2043">
        <v>0</v>
      </c>
      <c r="AI2043" t="s">
        <v>11634</v>
      </c>
      <c r="AL2043" s="94">
        <v>26.8</v>
      </c>
      <c r="AM2043" t="s">
        <v>11646</v>
      </c>
    </row>
    <row r="2044" spans="1:39" x14ac:dyDescent="0.25">
      <c r="A2044" t="s">
        <v>41</v>
      </c>
      <c r="B2044">
        <v>12115</v>
      </c>
      <c r="C2044" t="s">
        <v>159</v>
      </c>
      <c r="D2044">
        <v>262</v>
      </c>
      <c r="E2044">
        <v>45773</v>
      </c>
      <c r="G2044" t="s">
        <v>43</v>
      </c>
      <c r="K2044">
        <v>0</v>
      </c>
      <c r="AE2044" t="s">
        <v>231</v>
      </c>
      <c r="AF2044">
        <v>0</v>
      </c>
      <c r="AG2044">
        <v>0</v>
      </c>
      <c r="AH2044">
        <v>0</v>
      </c>
      <c r="AI2044" t="s">
        <v>11634</v>
      </c>
      <c r="AL2044" s="94">
        <v>26.2</v>
      </c>
      <c r="AM2044" t="s">
        <v>11646</v>
      </c>
    </row>
    <row r="2045" spans="1:39" x14ac:dyDescent="0.25">
      <c r="A2045" t="s">
        <v>41</v>
      </c>
      <c r="B2045">
        <v>12116</v>
      </c>
      <c r="C2045" t="s">
        <v>160</v>
      </c>
      <c r="D2045">
        <v>59</v>
      </c>
      <c r="E2045">
        <v>45773</v>
      </c>
      <c r="G2045" t="s">
        <v>43</v>
      </c>
      <c r="H2045">
        <v>45782</v>
      </c>
      <c r="I2045" t="s">
        <v>28</v>
      </c>
      <c r="K2045">
        <v>0</v>
      </c>
      <c r="L2045" t="s">
        <v>25</v>
      </c>
      <c r="N2045" t="s">
        <v>25</v>
      </c>
      <c r="O2045" t="s">
        <v>25</v>
      </c>
      <c r="P2045" t="s">
        <v>25</v>
      </c>
      <c r="X2045" t="s">
        <v>25</v>
      </c>
      <c r="Y2045" t="s">
        <v>25</v>
      </c>
      <c r="Z2045" t="s">
        <v>25</v>
      </c>
      <c r="AE2045" t="s">
        <v>231</v>
      </c>
      <c r="AF2045">
        <v>0</v>
      </c>
      <c r="AG2045">
        <v>0</v>
      </c>
      <c r="AH2045">
        <v>7</v>
      </c>
      <c r="AI2045" t="s">
        <v>11632</v>
      </c>
      <c r="AL2045" s="94">
        <v>5.9</v>
      </c>
      <c r="AM2045" t="s">
        <v>11646</v>
      </c>
    </row>
    <row r="2046" spans="1:39" x14ac:dyDescent="0.25">
      <c r="A2046" t="s">
        <v>41</v>
      </c>
      <c r="B2046">
        <v>12119</v>
      </c>
      <c r="C2046" t="s">
        <v>161</v>
      </c>
      <c r="D2046">
        <v>163</v>
      </c>
      <c r="E2046">
        <v>45773</v>
      </c>
      <c r="G2046" t="s">
        <v>43</v>
      </c>
      <c r="K2046">
        <v>0</v>
      </c>
      <c r="AE2046" t="s">
        <v>231</v>
      </c>
      <c r="AF2046">
        <v>0</v>
      </c>
      <c r="AG2046">
        <v>0</v>
      </c>
      <c r="AH2046">
        <v>0</v>
      </c>
      <c r="AI2046" t="s">
        <v>11634</v>
      </c>
      <c r="AL2046" s="94">
        <v>16.3</v>
      </c>
      <c r="AM2046" t="s">
        <v>11646</v>
      </c>
    </row>
    <row r="2047" spans="1:39" x14ac:dyDescent="0.25">
      <c r="A2047" t="s">
        <v>41</v>
      </c>
      <c r="B2047">
        <v>12120</v>
      </c>
      <c r="C2047" t="s">
        <v>162</v>
      </c>
      <c r="D2047">
        <v>182</v>
      </c>
      <c r="E2047">
        <v>45773</v>
      </c>
      <c r="G2047" t="s">
        <v>43</v>
      </c>
      <c r="K2047">
        <v>0</v>
      </c>
      <c r="AE2047" t="s">
        <v>231</v>
      </c>
      <c r="AF2047">
        <v>0</v>
      </c>
      <c r="AG2047">
        <v>0</v>
      </c>
      <c r="AH2047">
        <v>0</v>
      </c>
      <c r="AI2047" t="s">
        <v>11634</v>
      </c>
      <c r="AL2047" s="94">
        <v>18.2</v>
      </c>
      <c r="AM2047" t="s">
        <v>11646</v>
      </c>
    </row>
    <row r="2048" spans="1:39" x14ac:dyDescent="0.25">
      <c r="A2048" t="s">
        <v>41</v>
      </c>
      <c r="B2048">
        <v>12117</v>
      </c>
      <c r="C2048" t="s">
        <v>163</v>
      </c>
      <c r="D2048">
        <v>5674</v>
      </c>
      <c r="E2048">
        <v>45773</v>
      </c>
      <c r="G2048" t="s">
        <v>43</v>
      </c>
      <c r="H2048">
        <v>45782</v>
      </c>
      <c r="I2048" t="s">
        <v>28</v>
      </c>
      <c r="K2048">
        <v>0</v>
      </c>
      <c r="L2048">
        <v>45657</v>
      </c>
      <c r="M2048">
        <v>0.4</v>
      </c>
      <c r="N2048" t="s">
        <v>26</v>
      </c>
      <c r="O2048">
        <v>44987</v>
      </c>
      <c r="P2048" t="s">
        <v>25</v>
      </c>
      <c r="R2048">
        <v>2000</v>
      </c>
      <c r="S2048">
        <v>200</v>
      </c>
      <c r="T2048">
        <v>11</v>
      </c>
      <c r="U2048">
        <v>0</v>
      </c>
      <c r="X2048" t="s">
        <v>164</v>
      </c>
      <c r="Y2048" t="s">
        <v>25</v>
      </c>
      <c r="Z2048" t="s">
        <v>25</v>
      </c>
      <c r="AE2048" t="s">
        <v>231</v>
      </c>
      <c r="AF2048">
        <v>0.4</v>
      </c>
      <c r="AG2048">
        <v>0</v>
      </c>
      <c r="AH2048">
        <v>12</v>
      </c>
      <c r="AI2048" t="s">
        <v>11632</v>
      </c>
      <c r="AJ2048">
        <v>0.35248501938667609</v>
      </c>
      <c r="AK2048">
        <v>3.5248501938667604E-2</v>
      </c>
      <c r="AL2048" s="94">
        <v>567.4</v>
      </c>
      <c r="AM2048" t="s">
        <v>11646</v>
      </c>
    </row>
    <row r="2049" spans="1:39" x14ac:dyDescent="0.25">
      <c r="A2049" t="s">
        <v>41</v>
      </c>
      <c r="B2049">
        <v>12118</v>
      </c>
      <c r="C2049" t="s">
        <v>165</v>
      </c>
      <c r="D2049">
        <v>127</v>
      </c>
      <c r="E2049">
        <v>45773</v>
      </c>
      <c r="G2049" t="s">
        <v>43</v>
      </c>
      <c r="K2049">
        <v>0</v>
      </c>
      <c r="AE2049" t="s">
        <v>231</v>
      </c>
      <c r="AF2049">
        <v>0</v>
      </c>
      <c r="AG2049">
        <v>0</v>
      </c>
      <c r="AH2049">
        <v>0</v>
      </c>
      <c r="AI2049" t="s">
        <v>11634</v>
      </c>
      <c r="AL2049" s="94">
        <v>12.7</v>
      </c>
      <c r="AM2049" t="s">
        <v>11646</v>
      </c>
    </row>
    <row r="2050" spans="1:39" x14ac:dyDescent="0.25">
      <c r="A2050" t="s">
        <v>41</v>
      </c>
      <c r="B2050">
        <v>12121</v>
      </c>
      <c r="C2050" t="s">
        <v>166</v>
      </c>
      <c r="D2050">
        <v>1300</v>
      </c>
      <c r="E2050">
        <v>45773</v>
      </c>
      <c r="G2050" t="s">
        <v>43</v>
      </c>
      <c r="K2050">
        <v>0</v>
      </c>
      <c r="AE2050" t="s">
        <v>231</v>
      </c>
      <c r="AF2050">
        <v>0</v>
      </c>
      <c r="AG2050">
        <v>0</v>
      </c>
      <c r="AH2050">
        <v>0</v>
      </c>
      <c r="AI2050" t="s">
        <v>11634</v>
      </c>
      <c r="AL2050" s="94">
        <v>130</v>
      </c>
      <c r="AM2050" t="s">
        <v>11646</v>
      </c>
    </row>
    <row r="2051" spans="1:39" x14ac:dyDescent="0.25">
      <c r="A2051" t="s">
        <v>41</v>
      </c>
      <c r="B2051">
        <v>12122</v>
      </c>
      <c r="C2051" t="s">
        <v>167</v>
      </c>
      <c r="D2051">
        <v>961</v>
      </c>
      <c r="E2051">
        <v>45773</v>
      </c>
      <c r="G2051" t="s">
        <v>43</v>
      </c>
      <c r="K2051">
        <v>0</v>
      </c>
      <c r="AE2051" t="s">
        <v>231</v>
      </c>
      <c r="AF2051">
        <v>0</v>
      </c>
      <c r="AG2051">
        <v>0</v>
      </c>
      <c r="AH2051">
        <v>0</v>
      </c>
      <c r="AI2051" t="s">
        <v>11634</v>
      </c>
      <c r="AL2051" s="94">
        <v>96.1</v>
      </c>
      <c r="AM2051" t="s">
        <v>11646</v>
      </c>
    </row>
    <row r="2052" spans="1:39" x14ac:dyDescent="0.25">
      <c r="A2052" t="s">
        <v>41</v>
      </c>
      <c r="B2052">
        <v>12124</v>
      </c>
      <c r="C2052" t="s">
        <v>168</v>
      </c>
      <c r="D2052">
        <v>3103</v>
      </c>
      <c r="E2052">
        <v>45773</v>
      </c>
      <c r="G2052" t="s">
        <v>43</v>
      </c>
      <c r="K2052">
        <v>0</v>
      </c>
      <c r="AE2052" t="s">
        <v>231</v>
      </c>
      <c r="AF2052">
        <v>0</v>
      </c>
      <c r="AG2052">
        <v>0</v>
      </c>
      <c r="AH2052">
        <v>0</v>
      </c>
      <c r="AI2052" t="s">
        <v>11634</v>
      </c>
      <c r="AL2052" s="94">
        <v>310.3</v>
      </c>
      <c r="AM2052" t="s">
        <v>11646</v>
      </c>
    </row>
    <row r="2053" spans="1:39" x14ac:dyDescent="0.25">
      <c r="A2053" t="s">
        <v>41</v>
      </c>
      <c r="B2053">
        <v>12125</v>
      </c>
      <c r="C2053" t="s">
        <v>169</v>
      </c>
      <c r="D2053">
        <v>281</v>
      </c>
      <c r="E2053">
        <v>45773</v>
      </c>
      <c r="G2053" t="s">
        <v>43</v>
      </c>
      <c r="K2053">
        <v>0</v>
      </c>
      <c r="AE2053" t="s">
        <v>231</v>
      </c>
      <c r="AF2053">
        <v>0</v>
      </c>
      <c r="AG2053">
        <v>0</v>
      </c>
      <c r="AH2053">
        <v>0</v>
      </c>
      <c r="AI2053" t="s">
        <v>11634</v>
      </c>
      <c r="AL2053" s="94">
        <v>28.1</v>
      </c>
      <c r="AM2053" t="s">
        <v>11646</v>
      </c>
    </row>
    <row r="2054" spans="1:39" x14ac:dyDescent="0.25">
      <c r="A2054" t="s">
        <v>41</v>
      </c>
      <c r="B2054">
        <v>12126</v>
      </c>
      <c r="C2054" t="s">
        <v>170</v>
      </c>
      <c r="D2054">
        <v>31884</v>
      </c>
      <c r="E2054">
        <v>45773</v>
      </c>
      <c r="G2054" t="s">
        <v>43</v>
      </c>
      <c r="K2054">
        <v>0</v>
      </c>
      <c r="AE2054" t="s">
        <v>231</v>
      </c>
      <c r="AF2054">
        <v>0</v>
      </c>
      <c r="AG2054">
        <v>0</v>
      </c>
      <c r="AH2054">
        <v>0</v>
      </c>
      <c r="AI2054" t="s">
        <v>11634</v>
      </c>
      <c r="AL2054" s="94">
        <v>3188.4</v>
      </c>
      <c r="AM2054" t="s">
        <v>11646</v>
      </c>
    </row>
    <row r="2055" spans="1:39" x14ac:dyDescent="0.25">
      <c r="A2055" t="s">
        <v>41</v>
      </c>
      <c r="B2055">
        <v>12123</v>
      </c>
      <c r="C2055" t="s">
        <v>171</v>
      </c>
      <c r="D2055">
        <v>71</v>
      </c>
      <c r="E2055">
        <v>45773</v>
      </c>
      <c r="G2055" t="s">
        <v>43</v>
      </c>
      <c r="K2055">
        <v>0</v>
      </c>
      <c r="AE2055" t="s">
        <v>231</v>
      </c>
      <c r="AF2055">
        <v>0</v>
      </c>
      <c r="AG2055">
        <v>0</v>
      </c>
      <c r="AH2055">
        <v>0</v>
      </c>
      <c r="AI2055" t="s">
        <v>11634</v>
      </c>
      <c r="AL2055" s="94">
        <v>7.1</v>
      </c>
      <c r="AM2055" t="s">
        <v>11646</v>
      </c>
    </row>
    <row r="2056" spans="1:39" x14ac:dyDescent="0.25">
      <c r="A2056" t="s">
        <v>41</v>
      </c>
      <c r="B2056">
        <v>12127</v>
      </c>
      <c r="C2056" t="s">
        <v>172</v>
      </c>
      <c r="D2056">
        <v>64</v>
      </c>
      <c r="E2056">
        <v>45773</v>
      </c>
      <c r="G2056" t="s">
        <v>43</v>
      </c>
      <c r="K2056">
        <v>0</v>
      </c>
      <c r="AE2056" t="s">
        <v>231</v>
      </c>
      <c r="AF2056">
        <v>0</v>
      </c>
      <c r="AG2056">
        <v>0</v>
      </c>
      <c r="AH2056">
        <v>0</v>
      </c>
      <c r="AI2056" t="s">
        <v>11634</v>
      </c>
      <c r="AL2056" s="94">
        <v>6.4</v>
      </c>
      <c r="AM2056" t="s">
        <v>11646</v>
      </c>
    </row>
    <row r="2057" spans="1:39" x14ac:dyDescent="0.25">
      <c r="A2057" t="s">
        <v>41</v>
      </c>
      <c r="B2057">
        <v>12128</v>
      </c>
      <c r="C2057" t="s">
        <v>173</v>
      </c>
      <c r="D2057">
        <v>1938</v>
      </c>
      <c r="E2057">
        <v>45773</v>
      </c>
      <c r="G2057" t="s">
        <v>43</v>
      </c>
      <c r="H2057">
        <v>45796</v>
      </c>
      <c r="I2057" t="s">
        <v>28</v>
      </c>
      <c r="K2057">
        <v>0</v>
      </c>
      <c r="L2057">
        <v>45748</v>
      </c>
      <c r="M2057">
        <v>0.8</v>
      </c>
      <c r="N2057" t="s">
        <v>26</v>
      </c>
      <c r="O2057">
        <v>45504</v>
      </c>
      <c r="P2057" t="s">
        <v>25</v>
      </c>
      <c r="R2057">
        <v>20000</v>
      </c>
      <c r="S2057">
        <v>6000</v>
      </c>
      <c r="T2057">
        <v>100</v>
      </c>
      <c r="U2057">
        <v>0</v>
      </c>
      <c r="V2057">
        <v>0</v>
      </c>
      <c r="W2057">
        <v>0</v>
      </c>
      <c r="X2057" t="s">
        <v>174</v>
      </c>
      <c r="Y2057" t="s">
        <v>26</v>
      </c>
      <c r="Z2057" t="s">
        <v>25</v>
      </c>
      <c r="AE2057" t="s">
        <v>231</v>
      </c>
      <c r="AF2057">
        <v>0.8</v>
      </c>
      <c r="AG2057">
        <v>0</v>
      </c>
      <c r="AH2057">
        <v>14</v>
      </c>
      <c r="AI2057" t="s">
        <v>11632</v>
      </c>
      <c r="AJ2057">
        <v>10.319917440660475</v>
      </c>
      <c r="AK2057">
        <v>3.0959752321981426</v>
      </c>
      <c r="AL2057" s="94">
        <v>193.8</v>
      </c>
      <c r="AM2057" t="s">
        <v>11646</v>
      </c>
    </row>
    <row r="2058" spans="1:39" x14ac:dyDescent="0.25">
      <c r="A2058" t="s">
        <v>41</v>
      </c>
      <c r="B2058">
        <v>12129</v>
      </c>
      <c r="C2058" t="s">
        <v>175</v>
      </c>
      <c r="D2058">
        <v>2139</v>
      </c>
      <c r="E2058">
        <v>45773</v>
      </c>
      <c r="G2058" t="s">
        <v>43</v>
      </c>
      <c r="K2058">
        <v>0</v>
      </c>
      <c r="AE2058" t="s">
        <v>231</v>
      </c>
      <c r="AF2058">
        <v>0</v>
      </c>
      <c r="AG2058">
        <v>0</v>
      </c>
      <c r="AH2058">
        <v>0</v>
      </c>
      <c r="AI2058" t="s">
        <v>11634</v>
      </c>
      <c r="AL2058" s="94">
        <v>213.9</v>
      </c>
      <c r="AM2058" t="s">
        <v>11646</v>
      </c>
    </row>
    <row r="2059" spans="1:39" x14ac:dyDescent="0.25">
      <c r="A2059" t="s">
        <v>41</v>
      </c>
      <c r="B2059">
        <v>12132</v>
      </c>
      <c r="C2059" t="s">
        <v>176</v>
      </c>
      <c r="D2059">
        <v>585</v>
      </c>
      <c r="E2059">
        <v>45773</v>
      </c>
      <c r="G2059" t="s">
        <v>43</v>
      </c>
      <c r="K2059">
        <v>0</v>
      </c>
      <c r="AE2059" t="s">
        <v>231</v>
      </c>
      <c r="AF2059">
        <v>0</v>
      </c>
      <c r="AG2059">
        <v>0</v>
      </c>
      <c r="AH2059">
        <v>0</v>
      </c>
      <c r="AI2059" t="s">
        <v>11634</v>
      </c>
      <c r="AL2059" s="94">
        <v>58.5</v>
      </c>
      <c r="AM2059" t="s">
        <v>11646</v>
      </c>
    </row>
    <row r="2060" spans="1:39" x14ac:dyDescent="0.25">
      <c r="A2060" t="s">
        <v>41</v>
      </c>
      <c r="B2060">
        <v>12134</v>
      </c>
      <c r="C2060" t="s">
        <v>177</v>
      </c>
      <c r="D2060">
        <v>156</v>
      </c>
      <c r="E2060">
        <v>45773</v>
      </c>
      <c r="G2060" t="s">
        <v>43</v>
      </c>
      <c r="K2060">
        <v>0</v>
      </c>
      <c r="AE2060" t="s">
        <v>231</v>
      </c>
      <c r="AF2060">
        <v>0</v>
      </c>
      <c r="AG2060">
        <v>0</v>
      </c>
      <c r="AH2060">
        <v>0</v>
      </c>
      <c r="AI2060" t="s">
        <v>11634</v>
      </c>
      <c r="AL2060" s="94">
        <v>15.6</v>
      </c>
      <c r="AM2060" t="s">
        <v>11646</v>
      </c>
    </row>
    <row r="2061" spans="1:39" x14ac:dyDescent="0.25">
      <c r="A2061" t="s">
        <v>41</v>
      </c>
      <c r="B2061">
        <v>12135</v>
      </c>
      <c r="C2061" t="s">
        <v>178</v>
      </c>
      <c r="D2061">
        <v>52505</v>
      </c>
      <c r="E2061">
        <v>45773</v>
      </c>
      <c r="G2061" t="s">
        <v>43</v>
      </c>
      <c r="K2061">
        <v>0</v>
      </c>
      <c r="AE2061" t="s">
        <v>231</v>
      </c>
      <c r="AF2061">
        <v>0</v>
      </c>
      <c r="AG2061">
        <v>0</v>
      </c>
      <c r="AH2061">
        <v>0</v>
      </c>
      <c r="AI2061" t="s">
        <v>11634</v>
      </c>
      <c r="AL2061" s="94">
        <v>5250.5</v>
      </c>
      <c r="AM2061" t="s">
        <v>11646</v>
      </c>
    </row>
    <row r="2062" spans="1:39" x14ac:dyDescent="0.25">
      <c r="A2062" t="s">
        <v>41</v>
      </c>
      <c r="B2062">
        <v>12136</v>
      </c>
      <c r="C2062" t="s">
        <v>179</v>
      </c>
      <c r="D2062">
        <v>3073</v>
      </c>
      <c r="E2062">
        <v>45773</v>
      </c>
      <c r="G2062" t="s">
        <v>43</v>
      </c>
      <c r="K2062">
        <v>0</v>
      </c>
      <c r="AE2062" t="s">
        <v>231</v>
      </c>
      <c r="AF2062">
        <v>0</v>
      </c>
      <c r="AG2062">
        <v>0</v>
      </c>
      <c r="AH2062">
        <v>0</v>
      </c>
      <c r="AI2062" t="s">
        <v>11634</v>
      </c>
      <c r="AL2062" s="94">
        <v>307.3</v>
      </c>
      <c r="AM2062" t="s">
        <v>11646</v>
      </c>
    </row>
    <row r="2063" spans="1:39" x14ac:dyDescent="0.25">
      <c r="A2063" t="s">
        <v>41</v>
      </c>
      <c r="B2063">
        <v>12130</v>
      </c>
      <c r="C2063" t="s">
        <v>180</v>
      </c>
      <c r="D2063">
        <v>490</v>
      </c>
      <c r="E2063">
        <v>45773</v>
      </c>
      <c r="G2063" t="s">
        <v>43</v>
      </c>
      <c r="K2063">
        <v>0</v>
      </c>
      <c r="AE2063" t="s">
        <v>231</v>
      </c>
      <c r="AF2063">
        <v>0</v>
      </c>
      <c r="AG2063">
        <v>0</v>
      </c>
      <c r="AH2063">
        <v>0</v>
      </c>
      <c r="AI2063" t="s">
        <v>11634</v>
      </c>
      <c r="AL2063" s="94">
        <v>49</v>
      </c>
      <c r="AM2063" t="s">
        <v>11646</v>
      </c>
    </row>
    <row r="2064" spans="1:39" x14ac:dyDescent="0.25">
      <c r="A2064" t="s">
        <v>41</v>
      </c>
      <c r="B2064">
        <v>12131</v>
      </c>
      <c r="C2064" t="s">
        <v>181</v>
      </c>
      <c r="D2064">
        <v>97</v>
      </c>
      <c r="E2064">
        <v>45773</v>
      </c>
      <c r="G2064" t="s">
        <v>43</v>
      </c>
      <c r="K2064">
        <v>0</v>
      </c>
      <c r="AE2064" t="s">
        <v>231</v>
      </c>
      <c r="AF2064">
        <v>0</v>
      </c>
      <c r="AG2064">
        <v>0</v>
      </c>
      <c r="AH2064">
        <v>0</v>
      </c>
      <c r="AI2064" t="s">
        <v>11634</v>
      </c>
      <c r="AL2064" s="94">
        <v>9.6999999999999993</v>
      </c>
      <c r="AM2064" t="s">
        <v>11646</v>
      </c>
    </row>
    <row r="2065" spans="1:39" x14ac:dyDescent="0.25">
      <c r="A2065" t="s">
        <v>41</v>
      </c>
      <c r="B2065">
        <v>12133</v>
      </c>
      <c r="C2065" t="s">
        <v>182</v>
      </c>
      <c r="D2065">
        <v>98</v>
      </c>
      <c r="E2065">
        <v>45773</v>
      </c>
      <c r="G2065" t="s">
        <v>43</v>
      </c>
      <c r="K2065">
        <v>0</v>
      </c>
      <c r="AE2065" t="s">
        <v>231</v>
      </c>
      <c r="AF2065">
        <v>0</v>
      </c>
      <c r="AG2065">
        <v>0</v>
      </c>
      <c r="AH2065">
        <v>0</v>
      </c>
      <c r="AI2065" t="s">
        <v>11634</v>
      </c>
      <c r="AL2065" s="94">
        <v>9.8000000000000007</v>
      </c>
      <c r="AM2065" t="s">
        <v>11646</v>
      </c>
    </row>
    <row r="2066" spans="1:39" x14ac:dyDescent="0.25">
      <c r="A2066" t="s">
        <v>41</v>
      </c>
      <c r="B2066">
        <v>12137</v>
      </c>
      <c r="C2066" t="s">
        <v>183</v>
      </c>
      <c r="D2066">
        <v>53</v>
      </c>
      <c r="E2066">
        <v>45773</v>
      </c>
      <c r="G2066" t="s">
        <v>43</v>
      </c>
      <c r="K2066">
        <v>0</v>
      </c>
      <c r="AE2066" t="s">
        <v>231</v>
      </c>
      <c r="AF2066">
        <v>0</v>
      </c>
      <c r="AG2066">
        <v>0</v>
      </c>
      <c r="AH2066">
        <v>0</v>
      </c>
      <c r="AI2066" t="s">
        <v>11634</v>
      </c>
      <c r="AL2066" s="94">
        <v>5.3</v>
      </c>
      <c r="AM2066" t="s">
        <v>11646</v>
      </c>
    </row>
    <row r="2067" spans="1:39" x14ac:dyDescent="0.25">
      <c r="A2067" t="s">
        <v>41</v>
      </c>
      <c r="B2067">
        <v>12138</v>
      </c>
      <c r="C2067" t="s">
        <v>184</v>
      </c>
      <c r="D2067">
        <v>30278</v>
      </c>
      <c r="E2067">
        <v>45773</v>
      </c>
      <c r="G2067" t="s">
        <v>43</v>
      </c>
      <c r="K2067">
        <v>0</v>
      </c>
      <c r="AE2067" t="s">
        <v>231</v>
      </c>
      <c r="AF2067">
        <v>0</v>
      </c>
      <c r="AG2067">
        <v>0</v>
      </c>
      <c r="AH2067">
        <v>0</v>
      </c>
      <c r="AI2067" t="s">
        <v>11634</v>
      </c>
      <c r="AL2067" s="94">
        <v>3027.8</v>
      </c>
      <c r="AM2067" t="s">
        <v>11646</v>
      </c>
    </row>
    <row r="2068" spans="1:39" x14ac:dyDescent="0.25">
      <c r="A2068" t="s">
        <v>41</v>
      </c>
      <c r="B2068">
        <v>12139</v>
      </c>
      <c r="C2068" t="s">
        <v>185</v>
      </c>
      <c r="D2068">
        <v>361</v>
      </c>
      <c r="E2068">
        <v>45773</v>
      </c>
      <c r="G2068" t="s">
        <v>43</v>
      </c>
      <c r="K2068">
        <v>0</v>
      </c>
      <c r="AE2068" t="s">
        <v>231</v>
      </c>
      <c r="AF2068">
        <v>0</v>
      </c>
      <c r="AG2068">
        <v>0</v>
      </c>
      <c r="AH2068">
        <v>0</v>
      </c>
      <c r="AI2068" t="s">
        <v>11634</v>
      </c>
      <c r="AL2068" s="94">
        <v>36.1</v>
      </c>
      <c r="AM2068" t="s">
        <v>11646</v>
      </c>
    </row>
    <row r="2069" spans="1:39" x14ac:dyDescent="0.25">
      <c r="A2069" t="s">
        <v>41</v>
      </c>
      <c r="B2069">
        <v>12140</v>
      </c>
      <c r="C2069" t="s">
        <v>186</v>
      </c>
      <c r="D2069">
        <v>1680</v>
      </c>
      <c r="E2069">
        <v>45773</v>
      </c>
      <c r="G2069" t="s">
        <v>43</v>
      </c>
      <c r="K2069">
        <v>0</v>
      </c>
      <c r="AE2069" t="s">
        <v>231</v>
      </c>
      <c r="AF2069">
        <v>0</v>
      </c>
      <c r="AG2069">
        <v>0</v>
      </c>
      <c r="AH2069">
        <v>0</v>
      </c>
      <c r="AI2069" t="s">
        <v>11634</v>
      </c>
      <c r="AL2069" s="94">
        <v>168</v>
      </c>
      <c r="AM2069" t="s">
        <v>11646</v>
      </c>
    </row>
    <row r="2070" spans="1:39" x14ac:dyDescent="0.25">
      <c r="A2070" t="s">
        <v>41</v>
      </c>
      <c r="B2070">
        <v>12052</v>
      </c>
      <c r="C2070" t="s">
        <v>187</v>
      </c>
      <c r="D2070">
        <v>686</v>
      </c>
      <c r="E2070">
        <v>45773</v>
      </c>
      <c r="G2070" t="s">
        <v>43</v>
      </c>
      <c r="K2070">
        <v>0</v>
      </c>
      <c r="AE2070" t="s">
        <v>231</v>
      </c>
      <c r="AF2070">
        <v>0</v>
      </c>
      <c r="AG2070">
        <v>0</v>
      </c>
      <c r="AH2070">
        <v>0</v>
      </c>
      <c r="AI2070" t="s">
        <v>11634</v>
      </c>
      <c r="AL2070" s="94">
        <v>68.599999999999994</v>
      </c>
      <c r="AM2070" t="s">
        <v>11646</v>
      </c>
    </row>
    <row r="2071" spans="1:39" x14ac:dyDescent="0.25">
      <c r="A2071" t="s">
        <v>41</v>
      </c>
      <c r="B2071">
        <v>12141</v>
      </c>
      <c r="C2071" t="s">
        <v>188</v>
      </c>
      <c r="D2071">
        <v>111</v>
      </c>
      <c r="E2071">
        <v>45773</v>
      </c>
      <c r="G2071" t="s">
        <v>43</v>
      </c>
      <c r="K2071">
        <v>0</v>
      </c>
      <c r="AE2071" t="s">
        <v>231</v>
      </c>
      <c r="AF2071">
        <v>0</v>
      </c>
      <c r="AG2071">
        <v>0</v>
      </c>
      <c r="AH2071">
        <v>0</v>
      </c>
      <c r="AI2071" t="s">
        <v>11634</v>
      </c>
      <c r="AL2071" s="94">
        <v>11.1</v>
      </c>
      <c r="AM2071" t="s">
        <v>11646</v>
      </c>
    </row>
    <row r="2072" spans="1:39" x14ac:dyDescent="0.25">
      <c r="A2072" t="s">
        <v>41</v>
      </c>
      <c r="B2072">
        <v>12142</v>
      </c>
      <c r="C2072" t="s">
        <v>189</v>
      </c>
      <c r="D2072">
        <v>174</v>
      </c>
      <c r="E2072">
        <v>45773</v>
      </c>
      <c r="G2072" t="s">
        <v>43</v>
      </c>
      <c r="K2072">
        <v>0</v>
      </c>
      <c r="AE2072" t="s">
        <v>231</v>
      </c>
      <c r="AF2072">
        <v>0</v>
      </c>
      <c r="AG2072">
        <v>0</v>
      </c>
      <c r="AH2072">
        <v>0</v>
      </c>
      <c r="AI2072" t="s">
        <v>11634</v>
      </c>
      <c r="AL2072" s="94">
        <v>17.399999999999999</v>
      </c>
      <c r="AM2072" t="s">
        <v>11646</v>
      </c>
    </row>
    <row r="2073" spans="1:39" x14ac:dyDescent="0.25">
      <c r="A2073" t="s">
        <v>190</v>
      </c>
      <c r="B2073">
        <v>39001</v>
      </c>
      <c r="C2073" t="s">
        <v>2904</v>
      </c>
      <c r="D2073">
        <v>2499</v>
      </c>
      <c r="E2073">
        <v>45769</v>
      </c>
      <c r="G2073" t="s">
        <v>43</v>
      </c>
      <c r="K2073">
        <v>0</v>
      </c>
      <c r="AE2073" t="s">
        <v>190</v>
      </c>
      <c r="AF2073">
        <v>0</v>
      </c>
      <c r="AG2073">
        <v>0</v>
      </c>
      <c r="AH2073">
        <v>0</v>
      </c>
      <c r="AI2073" t="s">
        <v>11634</v>
      </c>
      <c r="AL2073" s="94">
        <v>249.9</v>
      </c>
      <c r="AM2073" t="s">
        <v>11646</v>
      </c>
    </row>
    <row r="2074" spans="1:39" x14ac:dyDescent="0.25">
      <c r="A2074" t="s">
        <v>190</v>
      </c>
      <c r="B2074">
        <v>39002</v>
      </c>
      <c r="C2074" t="s">
        <v>2905</v>
      </c>
      <c r="D2074">
        <v>4477</v>
      </c>
      <c r="E2074">
        <v>45769</v>
      </c>
      <c r="G2074" t="s">
        <v>43</v>
      </c>
      <c r="H2074">
        <v>45798</v>
      </c>
      <c r="I2074" t="s">
        <v>28</v>
      </c>
      <c r="K2074">
        <v>0</v>
      </c>
      <c r="L2074" t="s">
        <v>25</v>
      </c>
      <c r="N2074" t="s">
        <v>25</v>
      </c>
      <c r="O2074" t="s">
        <v>25</v>
      </c>
      <c r="P2074" t="s">
        <v>25</v>
      </c>
      <c r="Q2074">
        <v>0</v>
      </c>
      <c r="X2074" t="s">
        <v>25</v>
      </c>
      <c r="Y2074" t="s">
        <v>25</v>
      </c>
      <c r="Z2074" t="s">
        <v>25</v>
      </c>
      <c r="AE2074" t="s">
        <v>190</v>
      </c>
      <c r="AF2074">
        <v>0</v>
      </c>
      <c r="AG2074">
        <v>0</v>
      </c>
      <c r="AH2074">
        <v>8</v>
      </c>
      <c r="AI2074" t="s">
        <v>11632</v>
      </c>
      <c r="AL2074" s="94">
        <v>447.7</v>
      </c>
      <c r="AM2074" t="s">
        <v>11646</v>
      </c>
    </row>
    <row r="2075" spans="1:39" x14ac:dyDescent="0.25">
      <c r="A2075" t="s">
        <v>190</v>
      </c>
      <c r="B2075">
        <v>39003</v>
      </c>
      <c r="C2075" t="s">
        <v>2906</v>
      </c>
      <c r="D2075">
        <v>267</v>
      </c>
      <c r="E2075">
        <v>45769</v>
      </c>
      <c r="G2075" t="s">
        <v>43</v>
      </c>
      <c r="K2075">
        <v>0</v>
      </c>
      <c r="AE2075" t="s">
        <v>190</v>
      </c>
      <c r="AF2075">
        <v>0</v>
      </c>
      <c r="AG2075">
        <v>0</v>
      </c>
      <c r="AH2075">
        <v>0</v>
      </c>
      <c r="AI2075" t="s">
        <v>11634</v>
      </c>
      <c r="AL2075" s="94">
        <v>26.7</v>
      </c>
      <c r="AM2075" t="s">
        <v>11646</v>
      </c>
    </row>
    <row r="2076" spans="1:39" x14ac:dyDescent="0.25">
      <c r="A2076" t="s">
        <v>190</v>
      </c>
      <c r="B2076">
        <v>39004</v>
      </c>
      <c r="C2076" t="s">
        <v>2907</v>
      </c>
      <c r="D2076">
        <v>1756</v>
      </c>
      <c r="E2076">
        <v>45769</v>
      </c>
      <c r="G2076" t="s">
        <v>43</v>
      </c>
      <c r="K2076">
        <v>0</v>
      </c>
      <c r="AE2076" t="s">
        <v>190</v>
      </c>
      <c r="AF2076">
        <v>0</v>
      </c>
      <c r="AG2076">
        <v>0</v>
      </c>
      <c r="AH2076">
        <v>0</v>
      </c>
      <c r="AI2076" t="s">
        <v>11634</v>
      </c>
      <c r="AL2076" s="94">
        <v>175.6</v>
      </c>
      <c r="AM2076" t="s">
        <v>11646</v>
      </c>
    </row>
    <row r="2077" spans="1:39" x14ac:dyDescent="0.25">
      <c r="A2077" t="s">
        <v>190</v>
      </c>
      <c r="B2077">
        <v>39005</v>
      </c>
      <c r="C2077" t="s">
        <v>2908</v>
      </c>
      <c r="D2077">
        <v>1872</v>
      </c>
      <c r="E2077">
        <v>45769</v>
      </c>
      <c r="G2077" t="s">
        <v>43</v>
      </c>
      <c r="K2077">
        <v>0</v>
      </c>
      <c r="AE2077" t="s">
        <v>190</v>
      </c>
      <c r="AF2077">
        <v>0</v>
      </c>
      <c r="AG2077">
        <v>0</v>
      </c>
      <c r="AH2077">
        <v>0</v>
      </c>
      <c r="AI2077" t="s">
        <v>11634</v>
      </c>
      <c r="AL2077" s="94">
        <v>187.2</v>
      </c>
      <c r="AM2077" t="s">
        <v>11646</v>
      </c>
    </row>
    <row r="2078" spans="1:39" x14ac:dyDescent="0.25">
      <c r="A2078" t="s">
        <v>190</v>
      </c>
      <c r="B2078">
        <v>39006</v>
      </c>
      <c r="C2078" t="s">
        <v>2909</v>
      </c>
      <c r="D2078">
        <v>2279</v>
      </c>
      <c r="E2078">
        <v>45769</v>
      </c>
      <c r="G2078" t="s">
        <v>43</v>
      </c>
      <c r="K2078">
        <v>0</v>
      </c>
      <c r="AE2078" t="s">
        <v>190</v>
      </c>
      <c r="AF2078">
        <v>0</v>
      </c>
      <c r="AG2078">
        <v>0</v>
      </c>
      <c r="AH2078">
        <v>0</v>
      </c>
      <c r="AI2078" t="s">
        <v>11634</v>
      </c>
      <c r="AL2078" s="94">
        <v>227.9</v>
      </c>
      <c r="AM2078" t="s">
        <v>11646</v>
      </c>
    </row>
    <row r="2079" spans="1:39" x14ac:dyDescent="0.25">
      <c r="A2079" t="s">
        <v>190</v>
      </c>
      <c r="B2079">
        <v>39007</v>
      </c>
      <c r="C2079" t="s">
        <v>2910</v>
      </c>
      <c r="D2079">
        <v>477</v>
      </c>
      <c r="E2079">
        <v>45769</v>
      </c>
      <c r="G2079" t="s">
        <v>43</v>
      </c>
      <c r="K2079">
        <v>0</v>
      </c>
      <c r="AE2079" t="s">
        <v>190</v>
      </c>
      <c r="AF2079">
        <v>0</v>
      </c>
      <c r="AG2079">
        <v>0</v>
      </c>
      <c r="AH2079">
        <v>0</v>
      </c>
      <c r="AI2079" t="s">
        <v>11634</v>
      </c>
      <c r="AL2079" s="94">
        <v>47.7</v>
      </c>
      <c r="AM2079" t="s">
        <v>11646</v>
      </c>
    </row>
    <row r="2080" spans="1:39" x14ac:dyDescent="0.25">
      <c r="A2080" t="s">
        <v>190</v>
      </c>
      <c r="B2080">
        <v>39008</v>
      </c>
      <c r="C2080" t="s">
        <v>2911</v>
      </c>
      <c r="D2080">
        <v>18467</v>
      </c>
      <c r="E2080">
        <v>45769</v>
      </c>
      <c r="G2080" t="s">
        <v>43</v>
      </c>
      <c r="K2080">
        <v>0</v>
      </c>
      <c r="AE2080" t="s">
        <v>190</v>
      </c>
      <c r="AF2080">
        <v>0</v>
      </c>
      <c r="AG2080">
        <v>0</v>
      </c>
      <c r="AH2080">
        <v>0</v>
      </c>
      <c r="AI2080" t="s">
        <v>11634</v>
      </c>
      <c r="AL2080" s="94">
        <v>1846.7</v>
      </c>
      <c r="AM2080" t="s">
        <v>11646</v>
      </c>
    </row>
    <row r="2081" spans="1:39" x14ac:dyDescent="0.25">
      <c r="A2081" t="s">
        <v>190</v>
      </c>
      <c r="B2081">
        <v>39009</v>
      </c>
      <c r="C2081" t="s">
        <v>2912</v>
      </c>
      <c r="D2081">
        <v>4741</v>
      </c>
      <c r="E2081">
        <v>45769</v>
      </c>
      <c r="G2081" t="s">
        <v>43</v>
      </c>
      <c r="K2081">
        <v>0</v>
      </c>
      <c r="AE2081" t="s">
        <v>190</v>
      </c>
      <c r="AF2081">
        <v>0</v>
      </c>
      <c r="AG2081">
        <v>0</v>
      </c>
      <c r="AH2081">
        <v>0</v>
      </c>
      <c r="AI2081" t="s">
        <v>11634</v>
      </c>
      <c r="AL2081" s="94">
        <v>474.1</v>
      </c>
      <c r="AM2081" t="s">
        <v>11646</v>
      </c>
    </row>
    <row r="2082" spans="1:39" x14ac:dyDescent="0.25">
      <c r="A2082" t="s">
        <v>190</v>
      </c>
      <c r="B2082">
        <v>39010</v>
      </c>
      <c r="C2082" t="s">
        <v>2913</v>
      </c>
      <c r="D2082">
        <v>674</v>
      </c>
      <c r="E2082">
        <v>45769</v>
      </c>
      <c r="G2082" t="s">
        <v>43</v>
      </c>
      <c r="H2082">
        <v>45804</v>
      </c>
      <c r="I2082" t="s">
        <v>28</v>
      </c>
      <c r="K2082">
        <v>0</v>
      </c>
      <c r="L2082" t="s">
        <v>25</v>
      </c>
      <c r="N2082" t="s">
        <v>25</v>
      </c>
      <c r="O2082" t="s">
        <v>25</v>
      </c>
      <c r="X2082" t="s">
        <v>25</v>
      </c>
      <c r="Y2082" t="s">
        <v>25</v>
      </c>
      <c r="Z2082" t="s">
        <v>25</v>
      </c>
      <c r="AE2082" t="s">
        <v>190</v>
      </c>
      <c r="AF2082">
        <v>0</v>
      </c>
      <c r="AG2082">
        <v>0</v>
      </c>
      <c r="AH2082">
        <v>6</v>
      </c>
      <c r="AI2082" t="s">
        <v>11632</v>
      </c>
      <c r="AL2082" s="94">
        <v>67.400000000000006</v>
      </c>
      <c r="AM2082" t="s">
        <v>11646</v>
      </c>
    </row>
    <row r="2083" spans="1:39" x14ac:dyDescent="0.25">
      <c r="A2083" t="s">
        <v>190</v>
      </c>
      <c r="B2083">
        <v>39011</v>
      </c>
      <c r="C2083" t="s">
        <v>2914</v>
      </c>
      <c r="D2083">
        <v>2133</v>
      </c>
      <c r="E2083">
        <v>45769</v>
      </c>
      <c r="G2083" t="s">
        <v>43</v>
      </c>
      <c r="K2083">
        <v>0</v>
      </c>
      <c r="AE2083" t="s">
        <v>190</v>
      </c>
      <c r="AF2083">
        <v>0</v>
      </c>
      <c r="AG2083">
        <v>0</v>
      </c>
      <c r="AH2083">
        <v>0</v>
      </c>
      <c r="AI2083" t="s">
        <v>11634</v>
      </c>
      <c r="AL2083" s="94">
        <v>213.3</v>
      </c>
      <c r="AM2083" t="s">
        <v>11646</v>
      </c>
    </row>
    <row r="2084" spans="1:39" x14ac:dyDescent="0.25">
      <c r="A2084" t="s">
        <v>190</v>
      </c>
      <c r="B2084">
        <v>39012</v>
      </c>
      <c r="C2084" t="s">
        <v>2915</v>
      </c>
      <c r="D2084">
        <v>8162</v>
      </c>
      <c r="E2084">
        <v>45769</v>
      </c>
      <c r="G2084" t="s">
        <v>43</v>
      </c>
      <c r="K2084">
        <v>0</v>
      </c>
      <c r="AE2084" t="s">
        <v>190</v>
      </c>
      <c r="AF2084">
        <v>0</v>
      </c>
      <c r="AG2084">
        <v>0</v>
      </c>
      <c r="AH2084">
        <v>0</v>
      </c>
      <c r="AI2084" t="s">
        <v>11634</v>
      </c>
      <c r="AL2084" s="94">
        <v>816.2</v>
      </c>
      <c r="AM2084" t="s">
        <v>11646</v>
      </c>
    </row>
    <row r="2085" spans="1:39" x14ac:dyDescent="0.25">
      <c r="A2085" t="s">
        <v>190</v>
      </c>
      <c r="B2085">
        <v>39013</v>
      </c>
      <c r="C2085" t="s">
        <v>2916</v>
      </c>
      <c r="D2085">
        <v>540</v>
      </c>
      <c r="E2085">
        <v>45769</v>
      </c>
      <c r="G2085" t="s">
        <v>43</v>
      </c>
      <c r="K2085">
        <v>0</v>
      </c>
      <c r="AE2085" t="s">
        <v>190</v>
      </c>
      <c r="AF2085">
        <v>0</v>
      </c>
      <c r="AG2085">
        <v>0</v>
      </c>
      <c r="AH2085">
        <v>0</v>
      </c>
      <c r="AI2085" t="s">
        <v>11634</v>
      </c>
      <c r="AL2085" s="94">
        <v>54</v>
      </c>
      <c r="AM2085" t="s">
        <v>11646</v>
      </c>
    </row>
    <row r="2086" spans="1:39" x14ac:dyDescent="0.25">
      <c r="A2086" t="s">
        <v>190</v>
      </c>
      <c r="B2086">
        <v>39014</v>
      </c>
      <c r="C2086" t="s">
        <v>2917</v>
      </c>
      <c r="D2086">
        <v>998</v>
      </c>
      <c r="E2086">
        <v>45769</v>
      </c>
      <c r="G2086" t="s">
        <v>43</v>
      </c>
      <c r="K2086">
        <v>0</v>
      </c>
      <c r="AE2086" t="s">
        <v>190</v>
      </c>
      <c r="AF2086">
        <v>0</v>
      </c>
      <c r="AG2086">
        <v>0</v>
      </c>
      <c r="AH2086">
        <v>0</v>
      </c>
      <c r="AI2086" t="s">
        <v>11634</v>
      </c>
      <c r="AL2086" s="94">
        <v>99.8</v>
      </c>
      <c r="AM2086" t="s">
        <v>11646</v>
      </c>
    </row>
    <row r="2087" spans="1:39" x14ac:dyDescent="0.25">
      <c r="A2087" t="s">
        <v>190</v>
      </c>
      <c r="B2087">
        <v>39015</v>
      </c>
      <c r="C2087" t="s">
        <v>2918</v>
      </c>
      <c r="D2087">
        <v>969</v>
      </c>
      <c r="E2087">
        <v>45769</v>
      </c>
      <c r="G2087" t="s">
        <v>43</v>
      </c>
      <c r="K2087">
        <v>0</v>
      </c>
      <c r="AE2087" t="s">
        <v>190</v>
      </c>
      <c r="AF2087">
        <v>0</v>
      </c>
      <c r="AG2087">
        <v>0</v>
      </c>
      <c r="AH2087">
        <v>0</v>
      </c>
      <c r="AI2087" t="s">
        <v>11634</v>
      </c>
      <c r="AL2087" s="94">
        <v>96.9</v>
      </c>
      <c r="AM2087" t="s">
        <v>11646</v>
      </c>
    </row>
    <row r="2088" spans="1:39" x14ac:dyDescent="0.25">
      <c r="A2088" t="s">
        <v>190</v>
      </c>
      <c r="B2088">
        <v>39016</v>
      </c>
      <c r="C2088" t="s">
        <v>2919</v>
      </c>
      <c r="D2088">
        <v>30422</v>
      </c>
      <c r="E2088">
        <v>45769</v>
      </c>
      <c r="G2088" t="s">
        <v>43</v>
      </c>
      <c r="H2088">
        <v>45943</v>
      </c>
      <c r="K2088">
        <v>0</v>
      </c>
      <c r="L2088" t="s">
        <v>25</v>
      </c>
      <c r="N2088" t="s">
        <v>25</v>
      </c>
      <c r="O2088" t="s">
        <v>25</v>
      </c>
      <c r="P2088" t="s">
        <v>25</v>
      </c>
      <c r="T2088">
        <v>139</v>
      </c>
      <c r="U2088">
        <v>23</v>
      </c>
      <c r="V2088">
        <v>15</v>
      </c>
      <c r="W2088">
        <v>68</v>
      </c>
      <c r="X2088" t="s">
        <v>26</v>
      </c>
      <c r="Y2088" t="s">
        <v>26</v>
      </c>
      <c r="Z2088" t="s">
        <v>26</v>
      </c>
      <c r="AE2088" t="s">
        <v>190</v>
      </c>
      <c r="AF2088">
        <v>0</v>
      </c>
      <c r="AG2088">
        <v>0</v>
      </c>
      <c r="AH2088">
        <v>11</v>
      </c>
      <c r="AI2088" t="s">
        <v>11632</v>
      </c>
      <c r="AL2088" s="94">
        <v>3042.2</v>
      </c>
      <c r="AM2088" t="s">
        <v>11646</v>
      </c>
    </row>
    <row r="2089" spans="1:39" x14ac:dyDescent="0.25">
      <c r="A2089" t="s">
        <v>190</v>
      </c>
      <c r="B2089">
        <v>39027</v>
      </c>
      <c r="C2089" t="s">
        <v>2920</v>
      </c>
      <c r="D2089">
        <v>3736</v>
      </c>
      <c r="E2089">
        <v>45769</v>
      </c>
      <c r="F2089">
        <v>45804</v>
      </c>
      <c r="G2089" t="s">
        <v>43</v>
      </c>
      <c r="H2089">
        <v>45905</v>
      </c>
      <c r="I2089" t="s">
        <v>24</v>
      </c>
      <c r="K2089">
        <v>0</v>
      </c>
      <c r="AE2089" t="s">
        <v>190</v>
      </c>
      <c r="AF2089">
        <v>0</v>
      </c>
      <c r="AG2089">
        <v>0</v>
      </c>
      <c r="AH2089">
        <v>0</v>
      </c>
      <c r="AI2089" t="s">
        <v>11634</v>
      </c>
      <c r="AL2089" s="94">
        <v>373.6</v>
      </c>
      <c r="AM2089" t="s">
        <v>11646</v>
      </c>
    </row>
    <row r="2090" spans="1:39" x14ac:dyDescent="0.25">
      <c r="A2090" t="s">
        <v>190</v>
      </c>
      <c r="B2090">
        <v>39017</v>
      </c>
      <c r="C2090" t="s">
        <v>2921</v>
      </c>
      <c r="D2090">
        <v>673</v>
      </c>
      <c r="E2090">
        <v>45769</v>
      </c>
      <c r="G2090" t="s">
        <v>43</v>
      </c>
      <c r="K2090">
        <v>0</v>
      </c>
      <c r="AE2090" t="s">
        <v>190</v>
      </c>
      <c r="AF2090">
        <v>0</v>
      </c>
      <c r="AG2090">
        <v>0</v>
      </c>
      <c r="AH2090">
        <v>0</v>
      </c>
      <c r="AI2090" t="s">
        <v>11634</v>
      </c>
      <c r="AL2090" s="94">
        <v>67.3</v>
      </c>
      <c r="AM2090" t="s">
        <v>11646</v>
      </c>
    </row>
    <row r="2091" spans="1:39" x14ac:dyDescent="0.25">
      <c r="A2091" t="s">
        <v>190</v>
      </c>
      <c r="B2091">
        <v>39018</v>
      </c>
      <c r="C2091" t="s">
        <v>2922</v>
      </c>
      <c r="D2091">
        <v>5865</v>
      </c>
      <c r="E2091">
        <v>45769</v>
      </c>
      <c r="G2091" t="s">
        <v>43</v>
      </c>
      <c r="K2091">
        <v>0</v>
      </c>
      <c r="AE2091" t="s">
        <v>190</v>
      </c>
      <c r="AF2091">
        <v>0</v>
      </c>
      <c r="AG2091">
        <v>0</v>
      </c>
      <c r="AH2091">
        <v>0</v>
      </c>
      <c r="AI2091" t="s">
        <v>11634</v>
      </c>
      <c r="AL2091" s="94">
        <v>586.5</v>
      </c>
      <c r="AM2091" t="s">
        <v>11646</v>
      </c>
    </row>
    <row r="2092" spans="1:39" x14ac:dyDescent="0.25">
      <c r="A2092" t="s">
        <v>190</v>
      </c>
      <c r="B2092">
        <v>39019</v>
      </c>
      <c r="C2092" t="s">
        <v>2923</v>
      </c>
      <c r="D2092">
        <v>3252</v>
      </c>
      <c r="E2092">
        <v>45769</v>
      </c>
      <c r="G2092" t="s">
        <v>43</v>
      </c>
      <c r="K2092">
        <v>0</v>
      </c>
      <c r="AE2092" t="s">
        <v>190</v>
      </c>
      <c r="AF2092">
        <v>0</v>
      </c>
      <c r="AG2092">
        <v>0</v>
      </c>
      <c r="AH2092">
        <v>0</v>
      </c>
      <c r="AI2092" t="s">
        <v>11634</v>
      </c>
      <c r="AL2092" s="94">
        <v>325.2</v>
      </c>
      <c r="AM2092" t="s">
        <v>11646</v>
      </c>
    </row>
    <row r="2093" spans="1:39" x14ac:dyDescent="0.25">
      <c r="A2093" t="s">
        <v>190</v>
      </c>
      <c r="B2093">
        <v>39020</v>
      </c>
      <c r="C2093" t="s">
        <v>2924</v>
      </c>
      <c r="D2093">
        <v>33482</v>
      </c>
      <c r="E2093">
        <v>45769</v>
      </c>
      <c r="F2093">
        <v>45798</v>
      </c>
      <c r="G2093" t="s">
        <v>43</v>
      </c>
      <c r="H2093">
        <v>45770</v>
      </c>
      <c r="I2093" t="s">
        <v>24</v>
      </c>
      <c r="K2093">
        <v>589</v>
      </c>
      <c r="L2093" t="s">
        <v>551</v>
      </c>
      <c r="M2093">
        <v>40</v>
      </c>
      <c r="N2093" t="s">
        <v>25</v>
      </c>
      <c r="P2093" t="s">
        <v>25</v>
      </c>
      <c r="R2093">
        <v>81416.800000000003</v>
      </c>
      <c r="S2093">
        <v>41250</v>
      </c>
      <c r="T2093">
        <v>4</v>
      </c>
      <c r="U2093">
        <v>0</v>
      </c>
      <c r="V2093">
        <v>0</v>
      </c>
      <c r="W2093">
        <v>0</v>
      </c>
      <c r="X2093" t="s">
        <v>2925</v>
      </c>
      <c r="Y2093" t="s">
        <v>26</v>
      </c>
      <c r="Z2093" t="s">
        <v>26</v>
      </c>
      <c r="AE2093" t="s">
        <v>190</v>
      </c>
      <c r="AF2093">
        <v>0.4</v>
      </c>
      <c r="AG2093">
        <v>236</v>
      </c>
      <c r="AH2093">
        <v>14</v>
      </c>
      <c r="AI2093" t="s">
        <v>11632</v>
      </c>
      <c r="AJ2093">
        <v>2.4316588017442209</v>
      </c>
      <c r="AK2093">
        <v>1.2320052565557613</v>
      </c>
      <c r="AL2093" s="94">
        <v>3348.2</v>
      </c>
      <c r="AM2093" t="s">
        <v>11647</v>
      </c>
    </row>
    <row r="2094" spans="1:39" x14ac:dyDescent="0.25">
      <c r="A2094" t="s">
        <v>190</v>
      </c>
      <c r="B2094">
        <v>39021</v>
      </c>
      <c r="C2094" t="s">
        <v>2926</v>
      </c>
      <c r="D2094">
        <v>546</v>
      </c>
      <c r="E2094">
        <v>45769</v>
      </c>
      <c r="G2094" t="s">
        <v>43</v>
      </c>
      <c r="K2094">
        <v>0</v>
      </c>
      <c r="AE2094" t="s">
        <v>190</v>
      </c>
      <c r="AF2094">
        <v>0</v>
      </c>
      <c r="AG2094">
        <v>0</v>
      </c>
      <c r="AH2094">
        <v>0</v>
      </c>
      <c r="AI2094" t="s">
        <v>11634</v>
      </c>
      <c r="AL2094" s="94">
        <v>54.6</v>
      </c>
      <c r="AM2094" t="s">
        <v>11646</v>
      </c>
    </row>
    <row r="2095" spans="1:39" x14ac:dyDescent="0.25">
      <c r="A2095" t="s">
        <v>190</v>
      </c>
      <c r="B2095">
        <v>39022</v>
      </c>
      <c r="C2095" t="s">
        <v>2927</v>
      </c>
      <c r="D2095">
        <v>1362</v>
      </c>
      <c r="E2095">
        <v>45769</v>
      </c>
      <c r="G2095" t="s">
        <v>43</v>
      </c>
      <c r="K2095">
        <v>0</v>
      </c>
      <c r="AE2095" t="s">
        <v>190</v>
      </c>
      <c r="AF2095">
        <v>0</v>
      </c>
      <c r="AG2095">
        <v>0</v>
      </c>
      <c r="AH2095">
        <v>0</v>
      </c>
      <c r="AI2095" t="s">
        <v>11634</v>
      </c>
      <c r="AL2095" s="94">
        <v>136.19999999999999</v>
      </c>
      <c r="AM2095" t="s">
        <v>11646</v>
      </c>
    </row>
    <row r="2096" spans="1:39" x14ac:dyDescent="0.25">
      <c r="A2096" t="s">
        <v>190</v>
      </c>
      <c r="B2096">
        <v>39023</v>
      </c>
      <c r="C2096" t="s">
        <v>2928</v>
      </c>
      <c r="D2096">
        <v>8540</v>
      </c>
      <c r="E2096">
        <v>45769</v>
      </c>
      <c r="G2096" t="s">
        <v>43</v>
      </c>
      <c r="K2096">
        <v>0</v>
      </c>
      <c r="AE2096" t="s">
        <v>190</v>
      </c>
      <c r="AF2096">
        <v>0</v>
      </c>
      <c r="AG2096">
        <v>0</v>
      </c>
      <c r="AH2096">
        <v>0</v>
      </c>
      <c r="AI2096" t="s">
        <v>11634</v>
      </c>
      <c r="AL2096" s="94">
        <v>854</v>
      </c>
      <c r="AM2096" t="s">
        <v>11646</v>
      </c>
    </row>
    <row r="2097" spans="1:39" x14ac:dyDescent="0.25">
      <c r="A2097" t="s">
        <v>190</v>
      </c>
      <c r="B2097">
        <v>39024</v>
      </c>
      <c r="C2097" t="s">
        <v>2929</v>
      </c>
      <c r="D2097">
        <v>2146</v>
      </c>
      <c r="E2097">
        <v>45769</v>
      </c>
      <c r="G2097" t="s">
        <v>43</v>
      </c>
      <c r="K2097">
        <v>0</v>
      </c>
      <c r="AE2097" t="s">
        <v>190</v>
      </c>
      <c r="AF2097">
        <v>0</v>
      </c>
      <c r="AG2097">
        <v>0</v>
      </c>
      <c r="AH2097">
        <v>0</v>
      </c>
      <c r="AI2097" t="s">
        <v>11634</v>
      </c>
      <c r="AL2097" s="94">
        <v>214.6</v>
      </c>
      <c r="AM2097" t="s">
        <v>11646</v>
      </c>
    </row>
    <row r="2098" spans="1:39" x14ac:dyDescent="0.25">
      <c r="A2098" t="s">
        <v>190</v>
      </c>
      <c r="B2098">
        <v>39025</v>
      </c>
      <c r="C2098" t="s">
        <v>2930</v>
      </c>
      <c r="D2098">
        <v>10813</v>
      </c>
      <c r="E2098">
        <v>45769</v>
      </c>
      <c r="G2098" t="s">
        <v>43</v>
      </c>
      <c r="K2098">
        <v>0</v>
      </c>
      <c r="AE2098" t="s">
        <v>190</v>
      </c>
      <c r="AF2098">
        <v>0</v>
      </c>
      <c r="AG2098">
        <v>0</v>
      </c>
      <c r="AH2098">
        <v>0</v>
      </c>
      <c r="AI2098" t="s">
        <v>11634</v>
      </c>
      <c r="AL2098" s="94">
        <v>1081.3</v>
      </c>
      <c r="AM2098" t="s">
        <v>11646</v>
      </c>
    </row>
    <row r="2099" spans="1:39" x14ac:dyDescent="0.25">
      <c r="A2099" t="s">
        <v>190</v>
      </c>
      <c r="B2099">
        <v>39026</v>
      </c>
      <c r="C2099" t="s">
        <v>2931</v>
      </c>
      <c r="D2099">
        <v>2139</v>
      </c>
      <c r="E2099">
        <v>45769</v>
      </c>
      <c r="G2099" t="s">
        <v>43</v>
      </c>
      <c r="K2099">
        <v>0</v>
      </c>
      <c r="AE2099" t="s">
        <v>190</v>
      </c>
      <c r="AF2099">
        <v>0</v>
      </c>
      <c r="AG2099">
        <v>0</v>
      </c>
      <c r="AH2099">
        <v>0</v>
      </c>
      <c r="AI2099" t="s">
        <v>11634</v>
      </c>
      <c r="AL2099" s="94">
        <v>213.9</v>
      </c>
      <c r="AM2099" t="s">
        <v>11646</v>
      </c>
    </row>
    <row r="2100" spans="1:39" x14ac:dyDescent="0.25">
      <c r="A2100" t="s">
        <v>190</v>
      </c>
      <c r="B2100">
        <v>39028</v>
      </c>
      <c r="C2100" t="s">
        <v>2932</v>
      </c>
      <c r="D2100">
        <v>5646</v>
      </c>
      <c r="E2100">
        <v>45769</v>
      </c>
      <c r="G2100" t="s">
        <v>43</v>
      </c>
      <c r="K2100">
        <v>0</v>
      </c>
      <c r="AE2100" t="s">
        <v>190</v>
      </c>
      <c r="AF2100">
        <v>0</v>
      </c>
      <c r="AG2100">
        <v>0</v>
      </c>
      <c r="AH2100">
        <v>0</v>
      </c>
      <c r="AI2100" t="s">
        <v>11634</v>
      </c>
      <c r="AL2100" s="94">
        <v>564.6</v>
      </c>
      <c r="AM2100" t="s">
        <v>11646</v>
      </c>
    </row>
    <row r="2101" spans="1:39" x14ac:dyDescent="0.25">
      <c r="A2101" t="s">
        <v>190</v>
      </c>
      <c r="B2101">
        <v>39029</v>
      </c>
      <c r="C2101" t="s">
        <v>2933</v>
      </c>
      <c r="D2101">
        <v>736</v>
      </c>
      <c r="E2101">
        <v>45769</v>
      </c>
      <c r="G2101" t="s">
        <v>43</v>
      </c>
      <c r="K2101">
        <v>0</v>
      </c>
      <c r="AE2101" t="s">
        <v>190</v>
      </c>
      <c r="AF2101">
        <v>0</v>
      </c>
      <c r="AG2101">
        <v>0</v>
      </c>
      <c r="AH2101">
        <v>0</v>
      </c>
      <c r="AI2101" t="s">
        <v>11634</v>
      </c>
      <c r="AL2101" s="94">
        <v>73.599999999999994</v>
      </c>
      <c r="AM2101" t="s">
        <v>11646</v>
      </c>
    </row>
    <row r="2102" spans="1:39" x14ac:dyDescent="0.25">
      <c r="A2102" t="s">
        <v>190</v>
      </c>
      <c r="B2102">
        <v>39030</v>
      </c>
      <c r="C2102" t="s">
        <v>2934</v>
      </c>
      <c r="D2102">
        <v>2458</v>
      </c>
      <c r="E2102">
        <v>45769</v>
      </c>
      <c r="G2102" t="s">
        <v>43</v>
      </c>
      <c r="K2102">
        <v>0</v>
      </c>
      <c r="AE2102" t="s">
        <v>190</v>
      </c>
      <c r="AF2102">
        <v>0</v>
      </c>
      <c r="AG2102">
        <v>0</v>
      </c>
      <c r="AH2102">
        <v>0</v>
      </c>
      <c r="AI2102" t="s">
        <v>11634</v>
      </c>
      <c r="AL2102" s="94">
        <v>245.8</v>
      </c>
      <c r="AM2102" t="s">
        <v>11646</v>
      </c>
    </row>
    <row r="2103" spans="1:39" x14ac:dyDescent="0.25">
      <c r="A2103" t="s">
        <v>190</v>
      </c>
      <c r="B2103">
        <v>39031</v>
      </c>
      <c r="C2103" t="s">
        <v>2935</v>
      </c>
      <c r="D2103">
        <v>1867</v>
      </c>
      <c r="E2103">
        <v>45769</v>
      </c>
      <c r="G2103" t="s">
        <v>43</v>
      </c>
      <c r="K2103">
        <v>0</v>
      </c>
      <c r="AE2103" t="s">
        <v>190</v>
      </c>
      <c r="AF2103">
        <v>0</v>
      </c>
      <c r="AG2103">
        <v>0</v>
      </c>
      <c r="AH2103">
        <v>0</v>
      </c>
      <c r="AI2103" t="s">
        <v>11634</v>
      </c>
      <c r="AL2103" s="94">
        <v>186.7</v>
      </c>
      <c r="AM2103" t="s">
        <v>11646</v>
      </c>
    </row>
    <row r="2104" spans="1:39" x14ac:dyDescent="0.25">
      <c r="A2104" t="s">
        <v>190</v>
      </c>
      <c r="B2104">
        <v>39032</v>
      </c>
      <c r="C2104" t="s">
        <v>2936</v>
      </c>
      <c r="D2104">
        <v>1616</v>
      </c>
      <c r="E2104">
        <v>45769</v>
      </c>
      <c r="G2104" t="s">
        <v>43</v>
      </c>
      <c r="K2104">
        <v>0</v>
      </c>
      <c r="AE2104" t="s">
        <v>190</v>
      </c>
      <c r="AF2104">
        <v>0</v>
      </c>
      <c r="AG2104">
        <v>0</v>
      </c>
      <c r="AH2104">
        <v>0</v>
      </c>
      <c r="AI2104" t="s">
        <v>11634</v>
      </c>
      <c r="AL2104" s="94">
        <v>161.6</v>
      </c>
      <c r="AM2104" t="s">
        <v>11646</v>
      </c>
    </row>
    <row r="2105" spans="1:39" x14ac:dyDescent="0.25">
      <c r="A2105" t="s">
        <v>190</v>
      </c>
      <c r="B2105">
        <v>39033</v>
      </c>
      <c r="C2105" t="s">
        <v>2937</v>
      </c>
      <c r="D2105">
        <v>581</v>
      </c>
      <c r="E2105">
        <v>45769</v>
      </c>
      <c r="G2105" t="s">
        <v>43</v>
      </c>
      <c r="K2105">
        <v>0</v>
      </c>
      <c r="AE2105" t="s">
        <v>190</v>
      </c>
      <c r="AF2105">
        <v>0</v>
      </c>
      <c r="AG2105">
        <v>0</v>
      </c>
      <c r="AH2105">
        <v>0</v>
      </c>
      <c r="AI2105" t="s">
        <v>11634</v>
      </c>
      <c r="AL2105" s="94">
        <v>58.1</v>
      </c>
      <c r="AM2105" t="s">
        <v>11646</v>
      </c>
    </row>
    <row r="2106" spans="1:39" x14ac:dyDescent="0.25">
      <c r="A2106" t="s">
        <v>190</v>
      </c>
      <c r="B2106">
        <v>39034</v>
      </c>
      <c r="C2106" t="s">
        <v>2938</v>
      </c>
      <c r="D2106">
        <v>246</v>
      </c>
      <c r="E2106">
        <v>45769</v>
      </c>
      <c r="G2106" t="s">
        <v>43</v>
      </c>
      <c r="K2106">
        <v>0</v>
      </c>
      <c r="AE2106" t="s">
        <v>190</v>
      </c>
      <c r="AF2106">
        <v>0</v>
      </c>
      <c r="AG2106">
        <v>0</v>
      </c>
      <c r="AH2106">
        <v>0</v>
      </c>
      <c r="AI2106" t="s">
        <v>11634</v>
      </c>
      <c r="AL2106" s="94">
        <v>24.6</v>
      </c>
      <c r="AM2106" t="s">
        <v>11646</v>
      </c>
    </row>
    <row r="2107" spans="1:39" x14ac:dyDescent="0.25">
      <c r="A2107" t="s">
        <v>190</v>
      </c>
      <c r="B2107">
        <v>39035</v>
      </c>
      <c r="C2107" t="s">
        <v>2939</v>
      </c>
      <c r="D2107">
        <v>10752</v>
      </c>
      <c r="E2107">
        <v>45769</v>
      </c>
      <c r="G2107" t="s">
        <v>43</v>
      </c>
      <c r="K2107">
        <v>0</v>
      </c>
      <c r="AE2107" t="s">
        <v>190</v>
      </c>
      <c r="AF2107">
        <v>0</v>
      </c>
      <c r="AG2107">
        <v>0</v>
      </c>
      <c r="AH2107">
        <v>0</v>
      </c>
      <c r="AI2107" t="s">
        <v>11634</v>
      </c>
      <c r="AL2107" s="94">
        <v>1075.2</v>
      </c>
      <c r="AM2107" t="s">
        <v>11646</v>
      </c>
    </row>
    <row r="2108" spans="1:39" x14ac:dyDescent="0.25">
      <c r="A2108" t="s">
        <v>190</v>
      </c>
      <c r="B2108">
        <v>39036</v>
      </c>
      <c r="C2108" t="s">
        <v>2940</v>
      </c>
      <c r="D2108">
        <v>1226</v>
      </c>
      <c r="E2108">
        <v>45769</v>
      </c>
      <c r="G2108" t="s">
        <v>43</v>
      </c>
      <c r="K2108">
        <v>0</v>
      </c>
      <c r="AE2108" t="s">
        <v>190</v>
      </c>
      <c r="AF2108">
        <v>0</v>
      </c>
      <c r="AG2108">
        <v>0</v>
      </c>
      <c r="AH2108">
        <v>0</v>
      </c>
      <c r="AI2108" t="s">
        <v>11634</v>
      </c>
      <c r="AL2108" s="94">
        <v>122.6</v>
      </c>
      <c r="AM2108" t="s">
        <v>11646</v>
      </c>
    </row>
    <row r="2109" spans="1:39" x14ac:dyDescent="0.25">
      <c r="A2109" t="s">
        <v>190</v>
      </c>
      <c r="B2109">
        <v>39037</v>
      </c>
      <c r="C2109" t="s">
        <v>2941</v>
      </c>
      <c r="D2109">
        <v>2390</v>
      </c>
      <c r="E2109">
        <v>45769</v>
      </c>
      <c r="G2109" t="s">
        <v>43</v>
      </c>
      <c r="K2109">
        <v>0</v>
      </c>
      <c r="AE2109" t="s">
        <v>190</v>
      </c>
      <c r="AF2109">
        <v>0</v>
      </c>
      <c r="AG2109">
        <v>0</v>
      </c>
      <c r="AH2109">
        <v>0</v>
      </c>
      <c r="AI2109" t="s">
        <v>11634</v>
      </c>
      <c r="AL2109" s="94">
        <v>239</v>
      </c>
      <c r="AM2109" t="s">
        <v>11646</v>
      </c>
    </row>
    <row r="2110" spans="1:39" x14ac:dyDescent="0.25">
      <c r="A2110" t="s">
        <v>190</v>
      </c>
      <c r="B2110">
        <v>39038</v>
      </c>
      <c r="C2110" t="s">
        <v>2942</v>
      </c>
      <c r="D2110">
        <v>1991</v>
      </c>
      <c r="E2110">
        <v>45769</v>
      </c>
      <c r="G2110" t="s">
        <v>43</v>
      </c>
      <c r="K2110">
        <v>0</v>
      </c>
      <c r="AE2110" t="s">
        <v>190</v>
      </c>
      <c r="AF2110">
        <v>0</v>
      </c>
      <c r="AG2110">
        <v>0</v>
      </c>
      <c r="AH2110">
        <v>0</v>
      </c>
      <c r="AI2110" t="s">
        <v>11634</v>
      </c>
      <c r="AL2110" s="94">
        <v>199.1</v>
      </c>
      <c r="AM2110" t="s">
        <v>11646</v>
      </c>
    </row>
    <row r="2111" spans="1:39" x14ac:dyDescent="0.25">
      <c r="A2111" t="s">
        <v>190</v>
      </c>
      <c r="B2111">
        <v>39039</v>
      </c>
      <c r="C2111" t="s">
        <v>2943</v>
      </c>
      <c r="D2111">
        <v>608</v>
      </c>
      <c r="E2111">
        <v>45769</v>
      </c>
      <c r="G2111" t="s">
        <v>43</v>
      </c>
      <c r="K2111">
        <v>0</v>
      </c>
      <c r="AE2111" t="s">
        <v>190</v>
      </c>
      <c r="AF2111">
        <v>0</v>
      </c>
      <c r="AG2111">
        <v>0</v>
      </c>
      <c r="AH2111">
        <v>0</v>
      </c>
      <c r="AI2111" t="s">
        <v>11634</v>
      </c>
      <c r="AL2111" s="94">
        <v>60.8</v>
      </c>
      <c r="AM2111" t="s">
        <v>11646</v>
      </c>
    </row>
    <row r="2112" spans="1:39" x14ac:dyDescent="0.25">
      <c r="A2112" t="s">
        <v>190</v>
      </c>
      <c r="B2112">
        <v>39040</v>
      </c>
      <c r="C2112" t="s">
        <v>2944</v>
      </c>
      <c r="D2112">
        <v>5190</v>
      </c>
      <c r="E2112">
        <v>45769</v>
      </c>
      <c r="G2112" t="s">
        <v>43</v>
      </c>
      <c r="K2112">
        <v>0</v>
      </c>
      <c r="AE2112" t="s">
        <v>190</v>
      </c>
      <c r="AF2112">
        <v>0</v>
      </c>
      <c r="AG2112">
        <v>0</v>
      </c>
      <c r="AH2112">
        <v>0</v>
      </c>
      <c r="AI2112" t="s">
        <v>11634</v>
      </c>
      <c r="AL2112" s="94">
        <v>519</v>
      </c>
      <c r="AM2112" t="s">
        <v>11646</v>
      </c>
    </row>
    <row r="2113" spans="1:39" x14ac:dyDescent="0.25">
      <c r="A2113" t="s">
        <v>190</v>
      </c>
      <c r="B2113">
        <v>39041</v>
      </c>
      <c r="C2113" t="s">
        <v>2945</v>
      </c>
      <c r="D2113">
        <v>2093</v>
      </c>
      <c r="E2113">
        <v>45769</v>
      </c>
      <c r="G2113" t="s">
        <v>43</v>
      </c>
      <c r="K2113">
        <v>0</v>
      </c>
      <c r="AE2113" t="s">
        <v>190</v>
      </c>
      <c r="AF2113">
        <v>0</v>
      </c>
      <c r="AG2113">
        <v>0</v>
      </c>
      <c r="AH2113">
        <v>0</v>
      </c>
      <c r="AI2113" t="s">
        <v>11634</v>
      </c>
      <c r="AL2113" s="94">
        <v>209.3</v>
      </c>
      <c r="AM2113" t="s">
        <v>11646</v>
      </c>
    </row>
    <row r="2114" spans="1:39" x14ac:dyDescent="0.25">
      <c r="A2114" t="s">
        <v>190</v>
      </c>
      <c r="B2114">
        <v>39042</v>
      </c>
      <c r="C2114" t="s">
        <v>2946</v>
      </c>
      <c r="D2114">
        <v>7686</v>
      </c>
      <c r="E2114">
        <v>45769</v>
      </c>
      <c r="G2114" t="s">
        <v>43</v>
      </c>
      <c r="K2114">
        <v>0</v>
      </c>
      <c r="AE2114" t="s">
        <v>190</v>
      </c>
      <c r="AF2114">
        <v>0</v>
      </c>
      <c r="AG2114">
        <v>0</v>
      </c>
      <c r="AH2114">
        <v>0</v>
      </c>
      <c r="AI2114" t="s">
        <v>11634</v>
      </c>
      <c r="AL2114" s="94">
        <v>768.6</v>
      </c>
      <c r="AM2114" t="s">
        <v>11646</v>
      </c>
    </row>
    <row r="2115" spans="1:39" x14ac:dyDescent="0.25">
      <c r="A2115" t="s">
        <v>190</v>
      </c>
      <c r="B2115">
        <v>39043</v>
      </c>
      <c r="C2115" t="s">
        <v>2947</v>
      </c>
      <c r="D2115">
        <v>2311</v>
      </c>
      <c r="E2115">
        <v>45769</v>
      </c>
      <c r="G2115" t="s">
        <v>43</v>
      </c>
      <c r="H2115">
        <v>45840</v>
      </c>
      <c r="K2115">
        <v>42</v>
      </c>
      <c r="L2115">
        <v>45658</v>
      </c>
      <c r="M2115">
        <v>0.8</v>
      </c>
      <c r="N2115" t="s">
        <v>25</v>
      </c>
      <c r="O2115" t="s">
        <v>25</v>
      </c>
      <c r="P2115" t="s">
        <v>25</v>
      </c>
      <c r="R2115">
        <v>7000</v>
      </c>
      <c r="S2115">
        <v>3000</v>
      </c>
      <c r="T2115">
        <v>2</v>
      </c>
      <c r="U2115">
        <v>20</v>
      </c>
      <c r="X2115" t="s">
        <v>2948</v>
      </c>
      <c r="Y2115" t="s">
        <v>25</v>
      </c>
      <c r="Z2115" t="s">
        <v>25</v>
      </c>
      <c r="AE2115" t="s">
        <v>190</v>
      </c>
      <c r="AF2115">
        <v>0.8</v>
      </c>
      <c r="AG2115">
        <v>34</v>
      </c>
      <c r="AH2115">
        <v>13</v>
      </c>
      <c r="AI2115" t="s">
        <v>11632</v>
      </c>
      <c r="AJ2115">
        <v>3.0289917784508869</v>
      </c>
      <c r="AK2115">
        <v>1.2981393336218088</v>
      </c>
      <c r="AL2115" s="94">
        <v>231.1</v>
      </c>
      <c r="AM2115" t="s">
        <v>11647</v>
      </c>
    </row>
    <row r="2116" spans="1:39" x14ac:dyDescent="0.25">
      <c r="A2116" t="s">
        <v>190</v>
      </c>
      <c r="B2116">
        <v>39044</v>
      </c>
      <c r="C2116" t="s">
        <v>2949</v>
      </c>
      <c r="D2116">
        <v>5221</v>
      </c>
      <c r="E2116">
        <v>45769</v>
      </c>
      <c r="G2116" t="s">
        <v>43</v>
      </c>
      <c r="K2116">
        <v>0</v>
      </c>
      <c r="AE2116" t="s">
        <v>190</v>
      </c>
      <c r="AF2116">
        <v>0</v>
      </c>
      <c r="AG2116">
        <v>0</v>
      </c>
      <c r="AH2116">
        <v>0</v>
      </c>
      <c r="AI2116" t="s">
        <v>11634</v>
      </c>
      <c r="AL2116" s="94">
        <v>522.1</v>
      </c>
      <c r="AM2116" t="s">
        <v>11646</v>
      </c>
    </row>
    <row r="2117" spans="1:39" x14ac:dyDescent="0.25">
      <c r="A2117" t="s">
        <v>190</v>
      </c>
      <c r="B2117">
        <v>39045</v>
      </c>
      <c r="C2117" t="s">
        <v>2950</v>
      </c>
      <c r="D2117">
        <v>398</v>
      </c>
      <c r="E2117">
        <v>45769</v>
      </c>
      <c r="G2117" t="s">
        <v>43</v>
      </c>
      <c r="K2117">
        <v>0</v>
      </c>
      <c r="AE2117" t="s">
        <v>190</v>
      </c>
      <c r="AF2117">
        <v>0</v>
      </c>
      <c r="AG2117">
        <v>0</v>
      </c>
      <c r="AH2117">
        <v>0</v>
      </c>
      <c r="AI2117" t="s">
        <v>11634</v>
      </c>
      <c r="AL2117" s="94">
        <v>39.799999999999997</v>
      </c>
      <c r="AM2117" t="s">
        <v>11646</v>
      </c>
    </row>
    <row r="2118" spans="1:39" x14ac:dyDescent="0.25">
      <c r="A2118" t="s">
        <v>190</v>
      </c>
      <c r="B2118">
        <v>39046</v>
      </c>
      <c r="C2118" t="s">
        <v>2951</v>
      </c>
      <c r="D2118">
        <v>1480</v>
      </c>
      <c r="E2118">
        <v>45769</v>
      </c>
      <c r="G2118" t="s">
        <v>43</v>
      </c>
      <c r="K2118">
        <v>0</v>
      </c>
      <c r="AE2118" t="s">
        <v>190</v>
      </c>
      <c r="AF2118">
        <v>0</v>
      </c>
      <c r="AG2118">
        <v>0</v>
      </c>
      <c r="AH2118">
        <v>0</v>
      </c>
      <c r="AI2118" t="s">
        <v>11634</v>
      </c>
      <c r="AL2118" s="94">
        <v>148</v>
      </c>
      <c r="AM2118" t="s">
        <v>11646</v>
      </c>
    </row>
    <row r="2119" spans="1:39" x14ac:dyDescent="0.25">
      <c r="A2119" t="s">
        <v>190</v>
      </c>
      <c r="B2119">
        <v>39047</v>
      </c>
      <c r="C2119" t="s">
        <v>2952</v>
      </c>
      <c r="D2119">
        <v>2700</v>
      </c>
      <c r="E2119">
        <v>45769</v>
      </c>
      <c r="G2119" t="s">
        <v>43</v>
      </c>
      <c r="K2119">
        <v>0</v>
      </c>
      <c r="AE2119" t="s">
        <v>190</v>
      </c>
      <c r="AF2119">
        <v>0</v>
      </c>
      <c r="AG2119">
        <v>0</v>
      </c>
      <c r="AH2119">
        <v>0</v>
      </c>
      <c r="AI2119" t="s">
        <v>11634</v>
      </c>
      <c r="AL2119" s="94">
        <v>270</v>
      </c>
      <c r="AM2119" t="s">
        <v>11646</v>
      </c>
    </row>
    <row r="2120" spans="1:39" x14ac:dyDescent="0.25">
      <c r="A2120" t="s">
        <v>190</v>
      </c>
      <c r="B2120">
        <v>39048</v>
      </c>
      <c r="C2120" t="s">
        <v>2953</v>
      </c>
      <c r="D2120">
        <v>2254</v>
      </c>
      <c r="E2120">
        <v>45769</v>
      </c>
      <c r="G2120" t="s">
        <v>43</v>
      </c>
      <c r="K2120">
        <v>0</v>
      </c>
      <c r="AE2120" t="s">
        <v>190</v>
      </c>
      <c r="AF2120">
        <v>0</v>
      </c>
      <c r="AG2120">
        <v>0</v>
      </c>
      <c r="AH2120">
        <v>0</v>
      </c>
      <c r="AI2120" t="s">
        <v>11634</v>
      </c>
      <c r="AL2120" s="94">
        <v>225.4</v>
      </c>
      <c r="AM2120" t="s">
        <v>11646</v>
      </c>
    </row>
    <row r="2121" spans="1:39" x14ac:dyDescent="0.25">
      <c r="A2121" t="s">
        <v>190</v>
      </c>
      <c r="B2121">
        <v>39049</v>
      </c>
      <c r="C2121" t="s">
        <v>2954</v>
      </c>
      <c r="D2121">
        <v>314</v>
      </c>
      <c r="E2121">
        <v>45769</v>
      </c>
      <c r="G2121" t="s">
        <v>43</v>
      </c>
      <c r="K2121">
        <v>0</v>
      </c>
      <c r="AE2121" t="s">
        <v>190</v>
      </c>
      <c r="AF2121">
        <v>0</v>
      </c>
      <c r="AG2121">
        <v>0</v>
      </c>
      <c r="AH2121">
        <v>0</v>
      </c>
      <c r="AI2121" t="s">
        <v>11634</v>
      </c>
      <c r="AL2121" s="94">
        <v>31.4</v>
      </c>
      <c r="AM2121" t="s">
        <v>11646</v>
      </c>
    </row>
    <row r="2122" spans="1:39" x14ac:dyDescent="0.25">
      <c r="A2122" t="s">
        <v>190</v>
      </c>
      <c r="B2122">
        <v>39050</v>
      </c>
      <c r="C2122" t="s">
        <v>2955</v>
      </c>
      <c r="D2122">
        <v>276</v>
      </c>
      <c r="E2122">
        <v>45769</v>
      </c>
      <c r="G2122" t="s">
        <v>43</v>
      </c>
      <c r="K2122">
        <v>0</v>
      </c>
      <c r="AE2122" t="s">
        <v>190</v>
      </c>
      <c r="AF2122">
        <v>0</v>
      </c>
      <c r="AG2122">
        <v>0</v>
      </c>
      <c r="AH2122">
        <v>0</v>
      </c>
      <c r="AI2122" t="s">
        <v>11634</v>
      </c>
      <c r="AL2122" s="94">
        <v>27.6</v>
      </c>
      <c r="AM2122" t="s">
        <v>11646</v>
      </c>
    </row>
    <row r="2123" spans="1:39" x14ac:dyDescent="0.25">
      <c r="A2123" t="s">
        <v>190</v>
      </c>
      <c r="B2123">
        <v>39051</v>
      </c>
      <c r="C2123" t="s">
        <v>2956</v>
      </c>
      <c r="D2123">
        <v>70</v>
      </c>
      <c r="E2123">
        <v>45769</v>
      </c>
      <c r="G2123" t="s">
        <v>43</v>
      </c>
      <c r="K2123">
        <v>0</v>
      </c>
      <c r="AE2123" t="s">
        <v>190</v>
      </c>
      <c r="AF2123">
        <v>0</v>
      </c>
      <c r="AG2123">
        <v>0</v>
      </c>
      <c r="AH2123">
        <v>0</v>
      </c>
      <c r="AI2123" t="s">
        <v>11634</v>
      </c>
      <c r="AL2123" s="94">
        <v>7</v>
      </c>
      <c r="AM2123" t="s">
        <v>11646</v>
      </c>
    </row>
    <row r="2124" spans="1:39" x14ac:dyDescent="0.25">
      <c r="A2124" t="s">
        <v>190</v>
      </c>
      <c r="B2124">
        <v>39052</v>
      </c>
      <c r="C2124" t="s">
        <v>2957</v>
      </c>
      <c r="D2124">
        <v>26783</v>
      </c>
      <c r="E2124">
        <v>45769</v>
      </c>
      <c r="G2124" t="s">
        <v>43</v>
      </c>
      <c r="K2124">
        <v>0</v>
      </c>
      <c r="AE2124" t="s">
        <v>190</v>
      </c>
      <c r="AF2124">
        <v>0</v>
      </c>
      <c r="AG2124">
        <v>0</v>
      </c>
      <c r="AH2124">
        <v>0</v>
      </c>
      <c r="AI2124" t="s">
        <v>11634</v>
      </c>
      <c r="AL2124" s="94">
        <v>2678.3</v>
      </c>
      <c r="AM2124" t="s">
        <v>11646</v>
      </c>
    </row>
    <row r="2125" spans="1:39" x14ac:dyDescent="0.25">
      <c r="A2125" t="s">
        <v>190</v>
      </c>
      <c r="B2125">
        <v>39053</v>
      </c>
      <c r="C2125" t="s">
        <v>2958</v>
      </c>
      <c r="D2125">
        <v>202</v>
      </c>
      <c r="E2125">
        <v>45769</v>
      </c>
      <c r="G2125" t="s">
        <v>43</v>
      </c>
      <c r="K2125">
        <v>0</v>
      </c>
      <c r="AE2125" t="s">
        <v>190</v>
      </c>
      <c r="AF2125">
        <v>0</v>
      </c>
      <c r="AG2125">
        <v>0</v>
      </c>
      <c r="AH2125">
        <v>0</v>
      </c>
      <c r="AI2125" t="s">
        <v>11634</v>
      </c>
      <c r="AL2125" s="94">
        <v>20.2</v>
      </c>
      <c r="AM2125" t="s">
        <v>11646</v>
      </c>
    </row>
    <row r="2126" spans="1:39" x14ac:dyDescent="0.25">
      <c r="A2126" t="s">
        <v>190</v>
      </c>
      <c r="B2126">
        <v>39054</v>
      </c>
      <c r="C2126" t="s">
        <v>2959</v>
      </c>
      <c r="D2126">
        <v>6239</v>
      </c>
      <c r="E2126">
        <v>45769</v>
      </c>
      <c r="G2126" t="s">
        <v>43</v>
      </c>
      <c r="H2126">
        <v>45796</v>
      </c>
      <c r="I2126" t="s">
        <v>28</v>
      </c>
      <c r="K2126">
        <v>0</v>
      </c>
      <c r="L2126" t="s">
        <v>25</v>
      </c>
      <c r="N2126" t="s">
        <v>25</v>
      </c>
      <c r="O2126" t="s">
        <v>25</v>
      </c>
      <c r="P2126" t="s">
        <v>25</v>
      </c>
      <c r="X2126" t="s">
        <v>25</v>
      </c>
      <c r="Y2126" t="s">
        <v>25</v>
      </c>
      <c r="Z2126" t="s">
        <v>25</v>
      </c>
      <c r="AE2126" t="s">
        <v>190</v>
      </c>
      <c r="AF2126">
        <v>0</v>
      </c>
      <c r="AG2126">
        <v>0</v>
      </c>
      <c r="AH2126">
        <v>7</v>
      </c>
      <c r="AI2126" t="s">
        <v>11632</v>
      </c>
      <c r="AL2126" s="94">
        <v>623.9</v>
      </c>
      <c r="AM2126" t="s">
        <v>11646</v>
      </c>
    </row>
    <row r="2127" spans="1:39" x14ac:dyDescent="0.25">
      <c r="A2127" t="s">
        <v>190</v>
      </c>
      <c r="B2127">
        <v>39055</v>
      </c>
      <c r="C2127" t="s">
        <v>2960</v>
      </c>
      <c r="D2127">
        <v>1353</v>
      </c>
      <c r="E2127">
        <v>45769</v>
      </c>
      <c r="G2127" t="s">
        <v>43</v>
      </c>
      <c r="K2127">
        <v>0</v>
      </c>
      <c r="AE2127" t="s">
        <v>190</v>
      </c>
      <c r="AF2127">
        <v>0</v>
      </c>
      <c r="AG2127">
        <v>0</v>
      </c>
      <c r="AH2127">
        <v>0</v>
      </c>
      <c r="AI2127" t="s">
        <v>11634</v>
      </c>
      <c r="AL2127" s="94">
        <v>135.30000000000001</v>
      </c>
      <c r="AM2127" t="s">
        <v>11646</v>
      </c>
    </row>
    <row r="2128" spans="1:39" x14ac:dyDescent="0.25">
      <c r="A2128" t="s">
        <v>190</v>
      </c>
      <c r="B2128">
        <v>39056</v>
      </c>
      <c r="C2128" t="s">
        <v>2961</v>
      </c>
      <c r="D2128">
        <v>2881</v>
      </c>
      <c r="E2128">
        <v>45769</v>
      </c>
      <c r="G2128" t="s">
        <v>43</v>
      </c>
      <c r="K2128">
        <v>0</v>
      </c>
      <c r="AE2128" t="s">
        <v>190</v>
      </c>
      <c r="AF2128">
        <v>0</v>
      </c>
      <c r="AG2128">
        <v>0</v>
      </c>
      <c r="AH2128">
        <v>0</v>
      </c>
      <c r="AI2128" t="s">
        <v>11634</v>
      </c>
      <c r="AL2128" s="94">
        <v>288.10000000000002</v>
      </c>
      <c r="AM2128" t="s">
        <v>11646</v>
      </c>
    </row>
    <row r="2129" spans="1:39" x14ac:dyDescent="0.25">
      <c r="A2129" t="s">
        <v>190</v>
      </c>
      <c r="B2129">
        <v>39057</v>
      </c>
      <c r="C2129" t="s">
        <v>2962</v>
      </c>
      <c r="D2129">
        <v>3061</v>
      </c>
      <c r="E2129">
        <v>45769</v>
      </c>
      <c r="G2129" t="s">
        <v>43</v>
      </c>
      <c r="K2129">
        <v>0</v>
      </c>
      <c r="AE2129" t="s">
        <v>190</v>
      </c>
      <c r="AF2129">
        <v>0</v>
      </c>
      <c r="AG2129">
        <v>0</v>
      </c>
      <c r="AH2129">
        <v>0</v>
      </c>
      <c r="AI2129" t="s">
        <v>11634</v>
      </c>
      <c r="AL2129" s="94">
        <v>306.10000000000002</v>
      </c>
      <c r="AM2129" t="s">
        <v>11646</v>
      </c>
    </row>
    <row r="2130" spans="1:39" x14ac:dyDescent="0.25">
      <c r="A2130" t="s">
        <v>190</v>
      </c>
      <c r="B2130">
        <v>39058</v>
      </c>
      <c r="C2130" t="s">
        <v>2963</v>
      </c>
      <c r="D2130">
        <v>970</v>
      </c>
      <c r="E2130">
        <v>45769</v>
      </c>
      <c r="G2130" t="s">
        <v>43</v>
      </c>
      <c r="K2130">
        <v>0</v>
      </c>
      <c r="AE2130" t="s">
        <v>190</v>
      </c>
      <c r="AF2130">
        <v>0</v>
      </c>
      <c r="AG2130">
        <v>0</v>
      </c>
      <c r="AH2130">
        <v>0</v>
      </c>
      <c r="AI2130" t="s">
        <v>11634</v>
      </c>
      <c r="AL2130" s="94">
        <v>97</v>
      </c>
      <c r="AM2130" t="s">
        <v>11646</v>
      </c>
    </row>
    <row r="2131" spans="1:39" x14ac:dyDescent="0.25">
      <c r="A2131" t="s">
        <v>190</v>
      </c>
      <c r="B2131">
        <v>39059</v>
      </c>
      <c r="C2131" t="s">
        <v>2964</v>
      </c>
      <c r="D2131">
        <v>8566</v>
      </c>
      <c r="E2131">
        <v>45769</v>
      </c>
      <c r="F2131">
        <v>45798</v>
      </c>
      <c r="G2131" t="s">
        <v>43</v>
      </c>
      <c r="H2131">
        <v>45772</v>
      </c>
      <c r="I2131" t="s">
        <v>24</v>
      </c>
      <c r="K2131">
        <v>0</v>
      </c>
      <c r="L2131" t="s">
        <v>25</v>
      </c>
      <c r="N2131" t="s">
        <v>25</v>
      </c>
      <c r="O2131" t="s">
        <v>25</v>
      </c>
      <c r="P2131" t="s">
        <v>26</v>
      </c>
      <c r="V2131">
        <v>1</v>
      </c>
      <c r="W2131">
        <v>0</v>
      </c>
      <c r="X2131" t="s">
        <v>2965</v>
      </c>
      <c r="Y2131" t="s">
        <v>2966</v>
      </c>
      <c r="Z2131" t="s">
        <v>25</v>
      </c>
      <c r="AE2131" t="s">
        <v>190</v>
      </c>
      <c r="AF2131">
        <v>0</v>
      </c>
      <c r="AG2131">
        <v>0</v>
      </c>
      <c r="AH2131">
        <v>9</v>
      </c>
      <c r="AI2131" t="s">
        <v>11632</v>
      </c>
      <c r="AL2131" s="94">
        <v>856.6</v>
      </c>
      <c r="AM2131" t="s">
        <v>11646</v>
      </c>
    </row>
    <row r="2132" spans="1:39" x14ac:dyDescent="0.25">
      <c r="A2132" t="s">
        <v>190</v>
      </c>
      <c r="B2132">
        <v>39060</v>
      </c>
      <c r="C2132" t="s">
        <v>2967</v>
      </c>
      <c r="D2132">
        <v>8400</v>
      </c>
      <c r="E2132">
        <v>45769</v>
      </c>
      <c r="G2132" t="s">
        <v>43</v>
      </c>
      <c r="K2132">
        <v>0</v>
      </c>
      <c r="AE2132" t="s">
        <v>190</v>
      </c>
      <c r="AF2132">
        <v>0</v>
      </c>
      <c r="AG2132">
        <v>0</v>
      </c>
      <c r="AH2132">
        <v>0</v>
      </c>
      <c r="AI2132" t="s">
        <v>11634</v>
      </c>
      <c r="AL2132" s="94">
        <v>840</v>
      </c>
      <c r="AM2132" t="s">
        <v>11646</v>
      </c>
    </row>
    <row r="2133" spans="1:39" x14ac:dyDescent="0.25">
      <c r="A2133" t="s">
        <v>190</v>
      </c>
      <c r="B2133">
        <v>39061</v>
      </c>
      <c r="C2133" t="s">
        <v>2968</v>
      </c>
      <c r="D2133">
        <v>4615</v>
      </c>
      <c r="E2133">
        <v>45769</v>
      </c>
      <c r="G2133" t="s">
        <v>43</v>
      </c>
      <c r="K2133">
        <v>0</v>
      </c>
      <c r="AE2133" t="s">
        <v>190</v>
      </c>
      <c r="AF2133">
        <v>0</v>
      </c>
      <c r="AG2133">
        <v>0</v>
      </c>
      <c r="AH2133">
        <v>0</v>
      </c>
      <c r="AI2133" t="s">
        <v>11634</v>
      </c>
      <c r="AL2133" s="94">
        <v>461.5</v>
      </c>
      <c r="AM2133" t="s">
        <v>11646</v>
      </c>
    </row>
    <row r="2134" spans="1:39" x14ac:dyDescent="0.25">
      <c r="A2134" t="s">
        <v>190</v>
      </c>
      <c r="B2134">
        <v>39062</v>
      </c>
      <c r="C2134" t="s">
        <v>2969</v>
      </c>
      <c r="D2134">
        <v>2538</v>
      </c>
      <c r="E2134">
        <v>45769</v>
      </c>
      <c r="G2134" t="s">
        <v>43</v>
      </c>
      <c r="K2134">
        <v>0</v>
      </c>
      <c r="AE2134" t="s">
        <v>190</v>
      </c>
      <c r="AF2134">
        <v>0</v>
      </c>
      <c r="AG2134">
        <v>0</v>
      </c>
      <c r="AH2134">
        <v>0</v>
      </c>
      <c r="AI2134" t="s">
        <v>11634</v>
      </c>
      <c r="AL2134" s="94">
        <v>253.8</v>
      </c>
      <c r="AM2134" t="s">
        <v>11646</v>
      </c>
    </row>
    <row r="2135" spans="1:39" x14ac:dyDescent="0.25">
      <c r="A2135" t="s">
        <v>190</v>
      </c>
      <c r="B2135">
        <v>39063</v>
      </c>
      <c r="C2135" t="s">
        <v>2970</v>
      </c>
      <c r="D2135">
        <v>1002</v>
      </c>
      <c r="E2135">
        <v>45769</v>
      </c>
      <c r="G2135" t="s">
        <v>43</v>
      </c>
      <c r="K2135">
        <v>0</v>
      </c>
      <c r="AE2135" t="s">
        <v>190</v>
      </c>
      <c r="AF2135">
        <v>0</v>
      </c>
      <c r="AG2135">
        <v>0</v>
      </c>
      <c r="AH2135">
        <v>0</v>
      </c>
      <c r="AI2135" t="s">
        <v>11634</v>
      </c>
      <c r="AL2135" s="94">
        <v>100.2</v>
      </c>
      <c r="AM2135" t="s">
        <v>11646</v>
      </c>
    </row>
    <row r="2136" spans="1:39" x14ac:dyDescent="0.25">
      <c r="A2136" t="s">
        <v>190</v>
      </c>
      <c r="B2136">
        <v>39064</v>
      </c>
      <c r="C2136" t="s">
        <v>2971</v>
      </c>
      <c r="D2136">
        <v>1675</v>
      </c>
      <c r="E2136">
        <v>45769</v>
      </c>
      <c r="G2136" t="s">
        <v>43</v>
      </c>
      <c r="H2136">
        <v>45814</v>
      </c>
      <c r="I2136" t="s">
        <v>28</v>
      </c>
      <c r="K2136">
        <v>0</v>
      </c>
      <c r="L2136" t="s">
        <v>25</v>
      </c>
      <c r="N2136" t="s">
        <v>25</v>
      </c>
      <c r="O2136" t="s">
        <v>25</v>
      </c>
      <c r="P2136" t="s">
        <v>25</v>
      </c>
      <c r="R2136">
        <v>7000</v>
      </c>
      <c r="T2136">
        <v>5</v>
      </c>
      <c r="U2136">
        <v>0</v>
      </c>
      <c r="V2136">
        <v>0</v>
      </c>
      <c r="W2136">
        <v>0</v>
      </c>
      <c r="X2136" t="s">
        <v>25</v>
      </c>
      <c r="Y2136" t="s">
        <v>25</v>
      </c>
      <c r="Z2136" t="s">
        <v>25</v>
      </c>
      <c r="AE2136" t="s">
        <v>190</v>
      </c>
      <c r="AF2136">
        <v>0</v>
      </c>
      <c r="AG2136">
        <v>0</v>
      </c>
      <c r="AH2136">
        <v>12</v>
      </c>
      <c r="AI2136" t="s">
        <v>11632</v>
      </c>
      <c r="AJ2136">
        <v>4.1791044776119399</v>
      </c>
      <c r="AL2136" s="94">
        <v>167.5</v>
      </c>
      <c r="AM2136" t="s">
        <v>11646</v>
      </c>
    </row>
    <row r="2137" spans="1:39" x14ac:dyDescent="0.25">
      <c r="A2137" t="s">
        <v>190</v>
      </c>
      <c r="B2137">
        <v>39065</v>
      </c>
      <c r="C2137" t="s">
        <v>2972</v>
      </c>
      <c r="D2137">
        <v>261</v>
      </c>
      <c r="E2137">
        <v>45769</v>
      </c>
      <c r="G2137" t="s">
        <v>43</v>
      </c>
      <c r="K2137">
        <v>0</v>
      </c>
      <c r="AE2137" t="s">
        <v>190</v>
      </c>
      <c r="AF2137">
        <v>0</v>
      </c>
      <c r="AG2137">
        <v>0</v>
      </c>
      <c r="AH2137">
        <v>0</v>
      </c>
      <c r="AI2137" t="s">
        <v>11634</v>
      </c>
      <c r="AL2137" s="94">
        <v>26.1</v>
      </c>
      <c r="AM2137" t="s">
        <v>11646</v>
      </c>
    </row>
    <row r="2138" spans="1:39" x14ac:dyDescent="0.25">
      <c r="A2138" t="s">
        <v>190</v>
      </c>
      <c r="B2138">
        <v>39066</v>
      </c>
      <c r="C2138" t="s">
        <v>2973</v>
      </c>
      <c r="D2138">
        <v>1072</v>
      </c>
      <c r="E2138">
        <v>45769</v>
      </c>
      <c r="G2138" t="s">
        <v>43</v>
      </c>
      <c r="K2138">
        <v>0</v>
      </c>
      <c r="AE2138" t="s">
        <v>190</v>
      </c>
      <c r="AF2138">
        <v>0</v>
      </c>
      <c r="AG2138">
        <v>0</v>
      </c>
      <c r="AH2138">
        <v>0</v>
      </c>
      <c r="AI2138" t="s">
        <v>11634</v>
      </c>
      <c r="AL2138" s="94">
        <v>107.2</v>
      </c>
      <c r="AM2138" t="s">
        <v>11646</v>
      </c>
    </row>
    <row r="2139" spans="1:39" x14ac:dyDescent="0.25">
      <c r="A2139" t="s">
        <v>190</v>
      </c>
      <c r="B2139">
        <v>39067</v>
      </c>
      <c r="C2139" t="s">
        <v>2974</v>
      </c>
      <c r="D2139">
        <v>829</v>
      </c>
      <c r="E2139">
        <v>45769</v>
      </c>
      <c r="G2139" t="s">
        <v>43</v>
      </c>
      <c r="K2139">
        <v>0</v>
      </c>
      <c r="AE2139" t="s">
        <v>190</v>
      </c>
      <c r="AF2139">
        <v>0</v>
      </c>
      <c r="AG2139">
        <v>0</v>
      </c>
      <c r="AH2139">
        <v>0</v>
      </c>
      <c r="AI2139" t="s">
        <v>11634</v>
      </c>
      <c r="AL2139" s="94">
        <v>82.9</v>
      </c>
      <c r="AM2139" t="s">
        <v>11646</v>
      </c>
    </row>
    <row r="2140" spans="1:39" x14ac:dyDescent="0.25">
      <c r="A2140" t="s">
        <v>190</v>
      </c>
      <c r="B2140">
        <v>39068</v>
      </c>
      <c r="C2140" t="s">
        <v>2975</v>
      </c>
      <c r="D2140">
        <v>760</v>
      </c>
      <c r="E2140">
        <v>45769</v>
      </c>
      <c r="G2140" t="s">
        <v>43</v>
      </c>
      <c r="K2140">
        <v>0</v>
      </c>
      <c r="AE2140" t="s">
        <v>190</v>
      </c>
      <c r="AF2140">
        <v>0</v>
      </c>
      <c r="AG2140">
        <v>0</v>
      </c>
      <c r="AH2140">
        <v>0</v>
      </c>
      <c r="AI2140" t="s">
        <v>11634</v>
      </c>
      <c r="AL2140" s="94">
        <v>76</v>
      </c>
      <c r="AM2140" t="s">
        <v>11646</v>
      </c>
    </row>
    <row r="2141" spans="1:39" x14ac:dyDescent="0.25">
      <c r="A2141" t="s">
        <v>190</v>
      </c>
      <c r="B2141">
        <v>39069</v>
      </c>
      <c r="C2141" t="s">
        <v>2976</v>
      </c>
      <c r="D2141">
        <v>2376</v>
      </c>
      <c r="E2141">
        <v>45769</v>
      </c>
      <c r="G2141" t="s">
        <v>43</v>
      </c>
      <c r="K2141">
        <v>0</v>
      </c>
      <c r="AE2141" t="s">
        <v>190</v>
      </c>
      <c r="AF2141">
        <v>0</v>
      </c>
      <c r="AG2141">
        <v>0</v>
      </c>
      <c r="AH2141">
        <v>0</v>
      </c>
      <c r="AI2141" t="s">
        <v>11634</v>
      </c>
      <c r="AL2141" s="94">
        <v>237.6</v>
      </c>
      <c r="AM2141" t="s">
        <v>11646</v>
      </c>
    </row>
    <row r="2142" spans="1:39" x14ac:dyDescent="0.25">
      <c r="A2142" t="s">
        <v>190</v>
      </c>
      <c r="B2142">
        <v>39070</v>
      </c>
      <c r="C2142" t="s">
        <v>2977</v>
      </c>
      <c r="D2142">
        <v>168</v>
      </c>
      <c r="E2142">
        <v>45769</v>
      </c>
      <c r="G2142" t="s">
        <v>43</v>
      </c>
      <c r="K2142">
        <v>0</v>
      </c>
      <c r="AE2142" t="s">
        <v>190</v>
      </c>
      <c r="AF2142">
        <v>0</v>
      </c>
      <c r="AG2142">
        <v>0</v>
      </c>
      <c r="AH2142">
        <v>0</v>
      </c>
      <c r="AI2142" t="s">
        <v>11634</v>
      </c>
      <c r="AL2142" s="94">
        <v>16.8</v>
      </c>
      <c r="AM2142" t="s">
        <v>11646</v>
      </c>
    </row>
    <row r="2143" spans="1:39" x14ac:dyDescent="0.25">
      <c r="A2143" t="s">
        <v>190</v>
      </c>
      <c r="B2143">
        <v>39071</v>
      </c>
      <c r="C2143" t="s">
        <v>2978</v>
      </c>
      <c r="D2143">
        <v>432</v>
      </c>
      <c r="E2143">
        <v>45769</v>
      </c>
      <c r="G2143" t="s">
        <v>43</v>
      </c>
      <c r="K2143">
        <v>0</v>
      </c>
      <c r="AE2143" t="s">
        <v>190</v>
      </c>
      <c r="AF2143">
        <v>0</v>
      </c>
      <c r="AG2143">
        <v>0</v>
      </c>
      <c r="AH2143">
        <v>0</v>
      </c>
      <c r="AI2143" t="s">
        <v>11634</v>
      </c>
      <c r="AL2143" s="94">
        <v>43.2</v>
      </c>
      <c r="AM2143" t="s">
        <v>11646</v>
      </c>
    </row>
    <row r="2144" spans="1:39" x14ac:dyDescent="0.25">
      <c r="A2144" t="s">
        <v>190</v>
      </c>
      <c r="B2144">
        <v>39072</v>
      </c>
      <c r="C2144" t="s">
        <v>2979</v>
      </c>
      <c r="D2144">
        <v>342</v>
      </c>
      <c r="E2144">
        <v>45769</v>
      </c>
      <c r="G2144" t="s">
        <v>43</v>
      </c>
      <c r="K2144">
        <v>0</v>
      </c>
      <c r="AE2144" t="s">
        <v>190</v>
      </c>
      <c r="AF2144">
        <v>0</v>
      </c>
      <c r="AG2144">
        <v>0</v>
      </c>
      <c r="AH2144">
        <v>0</v>
      </c>
      <c r="AI2144" t="s">
        <v>11634</v>
      </c>
      <c r="AL2144" s="94">
        <v>34.200000000000003</v>
      </c>
      <c r="AM2144" t="s">
        <v>11646</v>
      </c>
    </row>
    <row r="2145" spans="1:39" x14ac:dyDescent="0.25">
      <c r="A2145" t="s">
        <v>190</v>
      </c>
      <c r="B2145">
        <v>39080</v>
      </c>
      <c r="C2145" t="s">
        <v>2980</v>
      </c>
      <c r="D2145">
        <v>3992</v>
      </c>
      <c r="E2145">
        <v>45769</v>
      </c>
      <c r="G2145" t="s">
        <v>43</v>
      </c>
      <c r="K2145">
        <v>0</v>
      </c>
      <c r="AE2145" t="s">
        <v>190</v>
      </c>
      <c r="AF2145">
        <v>0</v>
      </c>
      <c r="AG2145">
        <v>0</v>
      </c>
      <c r="AH2145">
        <v>0</v>
      </c>
      <c r="AI2145" t="s">
        <v>11634</v>
      </c>
      <c r="AL2145" s="94">
        <v>399.2</v>
      </c>
      <c r="AM2145" t="s">
        <v>11646</v>
      </c>
    </row>
    <row r="2146" spans="1:39" x14ac:dyDescent="0.25">
      <c r="A2146" t="s">
        <v>190</v>
      </c>
      <c r="B2146">
        <v>39073</v>
      </c>
      <c r="C2146" t="s">
        <v>2981</v>
      </c>
      <c r="D2146">
        <v>13832</v>
      </c>
      <c r="E2146">
        <v>45769</v>
      </c>
      <c r="G2146" t="s">
        <v>43</v>
      </c>
      <c r="K2146">
        <v>0</v>
      </c>
      <c r="AE2146" t="s">
        <v>190</v>
      </c>
      <c r="AF2146">
        <v>0</v>
      </c>
      <c r="AG2146">
        <v>0</v>
      </c>
      <c r="AH2146">
        <v>0</v>
      </c>
      <c r="AI2146" t="s">
        <v>11634</v>
      </c>
      <c r="AL2146" s="94">
        <v>1383.2</v>
      </c>
      <c r="AM2146" t="s">
        <v>11646</v>
      </c>
    </row>
    <row r="2147" spans="1:39" x14ac:dyDescent="0.25">
      <c r="A2147" t="s">
        <v>190</v>
      </c>
      <c r="B2147">
        <v>39074</v>
      </c>
      <c r="C2147" t="s">
        <v>2982</v>
      </c>
      <c r="D2147">
        <v>9367</v>
      </c>
      <c r="E2147">
        <v>45769</v>
      </c>
      <c r="G2147" t="s">
        <v>43</v>
      </c>
      <c r="K2147">
        <v>0</v>
      </c>
      <c r="AE2147" t="s">
        <v>190</v>
      </c>
      <c r="AF2147">
        <v>0</v>
      </c>
      <c r="AG2147">
        <v>0</v>
      </c>
      <c r="AH2147">
        <v>0</v>
      </c>
      <c r="AI2147" t="s">
        <v>11634</v>
      </c>
      <c r="AL2147" s="94">
        <v>936.7</v>
      </c>
      <c r="AM2147" t="s">
        <v>11646</v>
      </c>
    </row>
    <row r="2148" spans="1:39" x14ac:dyDescent="0.25">
      <c r="A2148" t="s">
        <v>190</v>
      </c>
      <c r="B2148">
        <v>39075</v>
      </c>
      <c r="C2148" t="s">
        <v>2983</v>
      </c>
      <c r="D2148">
        <v>174101</v>
      </c>
      <c r="E2148">
        <v>45769</v>
      </c>
      <c r="G2148" t="s">
        <v>43</v>
      </c>
      <c r="H2148">
        <v>45785</v>
      </c>
      <c r="I2148" t="s">
        <v>28</v>
      </c>
      <c r="K2148">
        <v>691</v>
      </c>
      <c r="L2148">
        <v>2025</v>
      </c>
      <c r="M2148">
        <v>65</v>
      </c>
      <c r="N2148" t="s">
        <v>26</v>
      </c>
      <c r="O2148">
        <v>45502</v>
      </c>
      <c r="P2148" t="s">
        <v>25</v>
      </c>
      <c r="R2148">
        <v>12750</v>
      </c>
      <c r="S2148">
        <v>148000</v>
      </c>
      <c r="T2148">
        <v>827</v>
      </c>
      <c r="U2148">
        <v>198</v>
      </c>
      <c r="V2148">
        <v>20</v>
      </c>
      <c r="W2148">
        <v>56</v>
      </c>
      <c r="X2148" t="s">
        <v>2984</v>
      </c>
      <c r="Y2148" t="s">
        <v>26</v>
      </c>
      <c r="Z2148" t="s">
        <v>2985</v>
      </c>
      <c r="AE2148" t="s">
        <v>190</v>
      </c>
      <c r="AF2148">
        <v>0.65</v>
      </c>
      <c r="AG2148">
        <v>449</v>
      </c>
      <c r="AH2148">
        <v>15</v>
      </c>
      <c r="AI2148" t="s">
        <v>11632</v>
      </c>
      <c r="AJ2148">
        <v>7.3233353053687222E-2</v>
      </c>
      <c r="AK2148">
        <v>0.85008127466240857</v>
      </c>
      <c r="AL2148" s="94">
        <v>17410.099999999999</v>
      </c>
      <c r="AM2148" t="s">
        <v>11648</v>
      </c>
    </row>
    <row r="2149" spans="1:39" x14ac:dyDescent="0.25">
      <c r="A2149" t="s">
        <v>190</v>
      </c>
      <c r="B2149">
        <v>39076</v>
      </c>
      <c r="C2149" t="s">
        <v>2986</v>
      </c>
      <c r="D2149">
        <v>4211</v>
      </c>
      <c r="E2149">
        <v>45769</v>
      </c>
      <c r="G2149" t="s">
        <v>43</v>
      </c>
      <c r="K2149">
        <v>0</v>
      </c>
      <c r="AE2149" t="s">
        <v>190</v>
      </c>
      <c r="AF2149">
        <v>0</v>
      </c>
      <c r="AG2149">
        <v>0</v>
      </c>
      <c r="AH2149">
        <v>0</v>
      </c>
      <c r="AI2149" t="s">
        <v>11634</v>
      </c>
      <c r="AL2149" s="94">
        <v>421.1</v>
      </c>
      <c r="AM2149" t="s">
        <v>11646</v>
      </c>
    </row>
    <row r="2150" spans="1:39" x14ac:dyDescent="0.25">
      <c r="A2150" t="s">
        <v>190</v>
      </c>
      <c r="B2150">
        <v>39077</v>
      </c>
      <c r="C2150" t="s">
        <v>2987</v>
      </c>
      <c r="D2150">
        <v>256</v>
      </c>
      <c r="E2150">
        <v>45769</v>
      </c>
      <c r="G2150" t="s">
        <v>43</v>
      </c>
      <c r="K2150">
        <v>0</v>
      </c>
      <c r="AE2150" t="s">
        <v>190</v>
      </c>
      <c r="AF2150">
        <v>0</v>
      </c>
      <c r="AG2150">
        <v>0</v>
      </c>
      <c r="AH2150">
        <v>0</v>
      </c>
      <c r="AI2150" t="s">
        <v>11634</v>
      </c>
      <c r="AL2150" s="94">
        <v>25.6</v>
      </c>
      <c r="AM2150" t="s">
        <v>11646</v>
      </c>
    </row>
    <row r="2151" spans="1:39" x14ac:dyDescent="0.25">
      <c r="A2151" t="s">
        <v>190</v>
      </c>
      <c r="B2151">
        <v>39078</v>
      </c>
      <c r="C2151" t="s">
        <v>2988</v>
      </c>
      <c r="D2151">
        <v>1739</v>
      </c>
      <c r="E2151">
        <v>45769</v>
      </c>
      <c r="G2151" t="s">
        <v>43</v>
      </c>
      <c r="K2151">
        <v>0</v>
      </c>
      <c r="AE2151" t="s">
        <v>190</v>
      </c>
      <c r="AF2151">
        <v>0</v>
      </c>
      <c r="AG2151">
        <v>0</v>
      </c>
      <c r="AH2151">
        <v>0</v>
      </c>
      <c r="AI2151" t="s">
        <v>11634</v>
      </c>
      <c r="AL2151" s="94">
        <v>173.9</v>
      </c>
      <c r="AM2151" t="s">
        <v>11646</v>
      </c>
    </row>
    <row r="2152" spans="1:39" x14ac:dyDescent="0.25">
      <c r="A2152" t="s">
        <v>190</v>
      </c>
      <c r="B2152">
        <v>39079</v>
      </c>
      <c r="C2152" t="s">
        <v>2989</v>
      </c>
      <c r="D2152">
        <v>10916</v>
      </c>
      <c r="E2152">
        <v>45769</v>
      </c>
      <c r="G2152" t="s">
        <v>43</v>
      </c>
      <c r="K2152">
        <v>0</v>
      </c>
      <c r="AE2152" t="s">
        <v>190</v>
      </c>
      <c r="AF2152">
        <v>0</v>
      </c>
      <c r="AG2152">
        <v>0</v>
      </c>
      <c r="AH2152">
        <v>0</v>
      </c>
      <c r="AI2152" t="s">
        <v>11634</v>
      </c>
      <c r="AL2152" s="94">
        <v>1091.5999999999999</v>
      </c>
      <c r="AM2152" t="s">
        <v>11646</v>
      </c>
    </row>
    <row r="2153" spans="1:39" x14ac:dyDescent="0.25">
      <c r="A2153" t="s">
        <v>190</v>
      </c>
      <c r="B2153">
        <v>39081</v>
      </c>
      <c r="C2153" t="s">
        <v>2990</v>
      </c>
      <c r="D2153">
        <v>508</v>
      </c>
      <c r="E2153">
        <v>45769</v>
      </c>
      <c r="G2153" t="s">
        <v>43</v>
      </c>
      <c r="K2153">
        <v>0</v>
      </c>
      <c r="AE2153" t="s">
        <v>190</v>
      </c>
      <c r="AF2153">
        <v>0</v>
      </c>
      <c r="AG2153">
        <v>0</v>
      </c>
      <c r="AH2153">
        <v>0</v>
      </c>
      <c r="AI2153" t="s">
        <v>11634</v>
      </c>
      <c r="AL2153" s="94">
        <v>50.8</v>
      </c>
      <c r="AM2153" t="s">
        <v>11646</v>
      </c>
    </row>
    <row r="2154" spans="1:39" x14ac:dyDescent="0.25">
      <c r="A2154" t="s">
        <v>190</v>
      </c>
      <c r="B2154">
        <v>39082</v>
      </c>
      <c r="C2154" t="s">
        <v>2991</v>
      </c>
      <c r="D2154">
        <v>1846</v>
      </c>
      <c r="E2154">
        <v>45769</v>
      </c>
      <c r="G2154" t="s">
        <v>43</v>
      </c>
      <c r="K2154">
        <v>0</v>
      </c>
      <c r="AE2154" t="s">
        <v>190</v>
      </c>
      <c r="AF2154">
        <v>0</v>
      </c>
      <c r="AG2154">
        <v>0</v>
      </c>
      <c r="AH2154">
        <v>0</v>
      </c>
      <c r="AI2154" t="s">
        <v>11634</v>
      </c>
      <c r="AL2154" s="94">
        <v>184.6</v>
      </c>
      <c r="AM2154" t="s">
        <v>11646</v>
      </c>
    </row>
    <row r="2155" spans="1:39" x14ac:dyDescent="0.25">
      <c r="A2155" t="s">
        <v>190</v>
      </c>
      <c r="B2155">
        <v>39083</v>
      </c>
      <c r="C2155" t="s">
        <v>2992</v>
      </c>
      <c r="D2155">
        <v>1076</v>
      </c>
      <c r="E2155">
        <v>45769</v>
      </c>
      <c r="G2155" t="s">
        <v>43</v>
      </c>
      <c r="K2155">
        <v>0</v>
      </c>
      <c r="AE2155" t="s">
        <v>190</v>
      </c>
      <c r="AF2155">
        <v>0</v>
      </c>
      <c r="AG2155">
        <v>0</v>
      </c>
      <c r="AH2155">
        <v>0</v>
      </c>
      <c r="AI2155" t="s">
        <v>11634</v>
      </c>
      <c r="AL2155" s="94">
        <v>107.6</v>
      </c>
      <c r="AM2155" t="s">
        <v>11646</v>
      </c>
    </row>
    <row r="2156" spans="1:39" x14ac:dyDescent="0.25">
      <c r="A2156" t="s">
        <v>190</v>
      </c>
      <c r="B2156">
        <v>39084</v>
      </c>
      <c r="C2156" t="s">
        <v>2993</v>
      </c>
      <c r="D2156">
        <v>1115</v>
      </c>
      <c r="E2156">
        <v>45769</v>
      </c>
      <c r="G2156" t="s">
        <v>43</v>
      </c>
      <c r="K2156">
        <v>0</v>
      </c>
      <c r="AE2156" t="s">
        <v>190</v>
      </c>
      <c r="AF2156">
        <v>0</v>
      </c>
      <c r="AG2156">
        <v>0</v>
      </c>
      <c r="AH2156">
        <v>0</v>
      </c>
      <c r="AI2156" t="s">
        <v>11634</v>
      </c>
      <c r="AL2156" s="94">
        <v>111.5</v>
      </c>
      <c r="AM2156" t="s">
        <v>11646</v>
      </c>
    </row>
    <row r="2157" spans="1:39" x14ac:dyDescent="0.25">
      <c r="A2157" t="s">
        <v>190</v>
      </c>
      <c r="B2157">
        <v>39085</v>
      </c>
      <c r="C2157" t="s">
        <v>2994</v>
      </c>
      <c r="D2157">
        <v>9092</v>
      </c>
      <c r="E2157">
        <v>45769</v>
      </c>
      <c r="G2157" t="s">
        <v>43</v>
      </c>
      <c r="K2157">
        <v>0</v>
      </c>
      <c r="AE2157" t="s">
        <v>190</v>
      </c>
      <c r="AF2157">
        <v>0</v>
      </c>
      <c r="AG2157">
        <v>0</v>
      </c>
      <c r="AH2157">
        <v>0</v>
      </c>
      <c r="AI2157" t="s">
        <v>11634</v>
      </c>
      <c r="AL2157" s="94">
        <v>909.2</v>
      </c>
      <c r="AM2157" t="s">
        <v>11646</v>
      </c>
    </row>
    <row r="2158" spans="1:39" x14ac:dyDescent="0.25">
      <c r="A2158" t="s">
        <v>190</v>
      </c>
      <c r="B2158">
        <v>39086</v>
      </c>
      <c r="C2158" t="s">
        <v>2995</v>
      </c>
      <c r="D2158">
        <v>375</v>
      </c>
      <c r="E2158">
        <v>45769</v>
      </c>
      <c r="G2158" t="s">
        <v>43</v>
      </c>
      <c r="K2158">
        <v>0</v>
      </c>
      <c r="AE2158" t="s">
        <v>190</v>
      </c>
      <c r="AF2158">
        <v>0</v>
      </c>
      <c r="AG2158">
        <v>0</v>
      </c>
      <c r="AH2158">
        <v>0</v>
      </c>
      <c r="AI2158" t="s">
        <v>11634</v>
      </c>
      <c r="AL2158" s="94">
        <v>37.5</v>
      </c>
      <c r="AM2158" t="s">
        <v>11646</v>
      </c>
    </row>
    <row r="2159" spans="1:39" x14ac:dyDescent="0.25">
      <c r="A2159" t="s">
        <v>190</v>
      </c>
      <c r="B2159">
        <v>39087</v>
      </c>
      <c r="C2159" t="s">
        <v>2996</v>
      </c>
      <c r="D2159">
        <v>51663</v>
      </c>
      <c r="E2159">
        <v>45769</v>
      </c>
      <c r="G2159" t="s">
        <v>43</v>
      </c>
      <c r="K2159">
        <v>0</v>
      </c>
      <c r="AE2159" t="s">
        <v>190</v>
      </c>
      <c r="AF2159">
        <v>0</v>
      </c>
      <c r="AG2159">
        <v>0</v>
      </c>
      <c r="AH2159">
        <v>0</v>
      </c>
      <c r="AI2159" t="s">
        <v>11634</v>
      </c>
      <c r="AL2159" s="94">
        <v>5166.3</v>
      </c>
      <c r="AM2159" t="s">
        <v>11646</v>
      </c>
    </row>
    <row r="2160" spans="1:39" x14ac:dyDescent="0.25">
      <c r="A2160" t="s">
        <v>190</v>
      </c>
      <c r="B2160">
        <v>39088</v>
      </c>
      <c r="C2160" t="s">
        <v>2997</v>
      </c>
      <c r="D2160">
        <v>53</v>
      </c>
      <c r="E2160">
        <v>45769</v>
      </c>
      <c r="G2160" t="s">
        <v>43</v>
      </c>
      <c r="K2160">
        <v>0</v>
      </c>
      <c r="AE2160" t="s">
        <v>190</v>
      </c>
      <c r="AF2160">
        <v>0</v>
      </c>
      <c r="AG2160">
        <v>0</v>
      </c>
      <c r="AH2160">
        <v>0</v>
      </c>
      <c r="AI2160" t="s">
        <v>11634</v>
      </c>
      <c r="AL2160" s="94">
        <v>5.3</v>
      </c>
      <c r="AM2160" t="s">
        <v>11646</v>
      </c>
    </row>
    <row r="2161" spans="1:39" x14ac:dyDescent="0.25">
      <c r="A2161" t="s">
        <v>190</v>
      </c>
      <c r="B2161">
        <v>39089</v>
      </c>
      <c r="C2161" t="s">
        <v>2998</v>
      </c>
      <c r="D2161">
        <v>157</v>
      </c>
      <c r="E2161">
        <v>45769</v>
      </c>
      <c r="G2161" t="s">
        <v>43</v>
      </c>
      <c r="K2161">
        <v>0</v>
      </c>
      <c r="AE2161" t="s">
        <v>190</v>
      </c>
      <c r="AF2161">
        <v>0</v>
      </c>
      <c r="AG2161">
        <v>0</v>
      </c>
      <c r="AH2161">
        <v>0</v>
      </c>
      <c r="AI2161" t="s">
        <v>11634</v>
      </c>
      <c r="AL2161" s="94">
        <v>15.7</v>
      </c>
      <c r="AM2161" t="s">
        <v>11646</v>
      </c>
    </row>
    <row r="2162" spans="1:39" x14ac:dyDescent="0.25">
      <c r="A2162" t="s">
        <v>190</v>
      </c>
      <c r="B2162">
        <v>39090</v>
      </c>
      <c r="C2162" t="s">
        <v>2999</v>
      </c>
      <c r="D2162">
        <v>946</v>
      </c>
      <c r="E2162">
        <v>45769</v>
      </c>
      <c r="G2162" t="s">
        <v>43</v>
      </c>
      <c r="K2162">
        <v>0</v>
      </c>
      <c r="AE2162" t="s">
        <v>190</v>
      </c>
      <c r="AF2162">
        <v>0</v>
      </c>
      <c r="AG2162">
        <v>0</v>
      </c>
      <c r="AH2162">
        <v>0</v>
      </c>
      <c r="AI2162" t="s">
        <v>11634</v>
      </c>
      <c r="AL2162" s="94">
        <v>94.6</v>
      </c>
      <c r="AM2162" t="s">
        <v>11646</v>
      </c>
    </row>
    <row r="2163" spans="1:39" x14ac:dyDescent="0.25">
      <c r="A2163" t="s">
        <v>190</v>
      </c>
      <c r="B2163">
        <v>39095</v>
      </c>
      <c r="C2163" t="s">
        <v>3000</v>
      </c>
      <c r="D2163">
        <v>2796</v>
      </c>
      <c r="E2163">
        <v>45769</v>
      </c>
      <c r="G2163" t="s">
        <v>43</v>
      </c>
      <c r="K2163">
        <v>0</v>
      </c>
      <c r="AE2163" t="s">
        <v>190</v>
      </c>
      <c r="AF2163">
        <v>0</v>
      </c>
      <c r="AG2163">
        <v>0</v>
      </c>
      <c r="AH2163">
        <v>0</v>
      </c>
      <c r="AI2163" t="s">
        <v>11634</v>
      </c>
      <c r="AL2163" s="94">
        <v>279.60000000000002</v>
      </c>
      <c r="AM2163" t="s">
        <v>11646</v>
      </c>
    </row>
    <row r="2164" spans="1:39" x14ac:dyDescent="0.25">
      <c r="A2164" t="s">
        <v>190</v>
      </c>
      <c r="B2164">
        <v>39091</v>
      </c>
      <c r="C2164" t="s">
        <v>3001</v>
      </c>
      <c r="D2164">
        <v>2152</v>
      </c>
      <c r="E2164">
        <v>45769</v>
      </c>
      <c r="G2164" t="s">
        <v>43</v>
      </c>
      <c r="K2164">
        <v>0</v>
      </c>
      <c r="AE2164" t="s">
        <v>190</v>
      </c>
      <c r="AF2164">
        <v>0</v>
      </c>
      <c r="AG2164">
        <v>0</v>
      </c>
      <c r="AH2164">
        <v>0</v>
      </c>
      <c r="AI2164" t="s">
        <v>11634</v>
      </c>
      <c r="AL2164" s="94">
        <v>215.2</v>
      </c>
      <c r="AM2164" t="s">
        <v>11646</v>
      </c>
    </row>
    <row r="2165" spans="1:39" x14ac:dyDescent="0.25">
      <c r="A2165" t="s">
        <v>190</v>
      </c>
      <c r="B2165">
        <v>39092</v>
      </c>
      <c r="C2165" t="s">
        <v>3002</v>
      </c>
      <c r="D2165">
        <v>884</v>
      </c>
      <c r="E2165">
        <v>45769</v>
      </c>
      <c r="G2165" t="s">
        <v>43</v>
      </c>
      <c r="K2165">
        <v>0</v>
      </c>
      <c r="AE2165" t="s">
        <v>190</v>
      </c>
      <c r="AF2165">
        <v>0</v>
      </c>
      <c r="AG2165">
        <v>0</v>
      </c>
      <c r="AH2165">
        <v>0</v>
      </c>
      <c r="AI2165" t="s">
        <v>11634</v>
      </c>
      <c r="AL2165" s="94">
        <v>88.4</v>
      </c>
      <c r="AM2165" t="s">
        <v>11646</v>
      </c>
    </row>
    <row r="2166" spans="1:39" x14ac:dyDescent="0.25">
      <c r="A2166" t="s">
        <v>190</v>
      </c>
      <c r="B2166">
        <v>39093</v>
      </c>
      <c r="C2166" t="s">
        <v>3003</v>
      </c>
      <c r="D2166">
        <v>320</v>
      </c>
      <c r="E2166">
        <v>45769</v>
      </c>
      <c r="G2166" t="s">
        <v>43</v>
      </c>
      <c r="K2166">
        <v>0</v>
      </c>
      <c r="AE2166" t="s">
        <v>190</v>
      </c>
      <c r="AF2166">
        <v>0</v>
      </c>
      <c r="AG2166">
        <v>0</v>
      </c>
      <c r="AH2166">
        <v>0</v>
      </c>
      <c r="AI2166" t="s">
        <v>11634</v>
      </c>
      <c r="AL2166" s="94">
        <v>32</v>
      </c>
      <c r="AM2166" t="s">
        <v>11646</v>
      </c>
    </row>
    <row r="2167" spans="1:39" x14ac:dyDescent="0.25">
      <c r="A2167" t="s">
        <v>190</v>
      </c>
      <c r="B2167">
        <v>39094</v>
      </c>
      <c r="C2167" t="s">
        <v>3004</v>
      </c>
      <c r="D2167">
        <v>931</v>
      </c>
      <c r="E2167">
        <v>45769</v>
      </c>
      <c r="G2167" t="s">
        <v>43</v>
      </c>
      <c r="K2167">
        <v>0</v>
      </c>
      <c r="AE2167" t="s">
        <v>190</v>
      </c>
      <c r="AF2167">
        <v>0</v>
      </c>
      <c r="AG2167">
        <v>0</v>
      </c>
      <c r="AH2167">
        <v>0</v>
      </c>
      <c r="AI2167" t="s">
        <v>11634</v>
      </c>
      <c r="AL2167" s="94">
        <v>93.1</v>
      </c>
      <c r="AM2167" t="s">
        <v>11646</v>
      </c>
    </row>
    <row r="2168" spans="1:39" x14ac:dyDescent="0.25">
      <c r="A2168" t="s">
        <v>190</v>
      </c>
      <c r="B2168">
        <v>39101</v>
      </c>
      <c r="C2168" t="s">
        <v>3005</v>
      </c>
      <c r="D2168">
        <v>252</v>
      </c>
      <c r="E2168">
        <v>45769</v>
      </c>
      <c r="G2168" t="s">
        <v>43</v>
      </c>
      <c r="K2168">
        <v>0</v>
      </c>
      <c r="AE2168" t="s">
        <v>190</v>
      </c>
      <c r="AF2168">
        <v>0</v>
      </c>
      <c r="AG2168">
        <v>0</v>
      </c>
      <c r="AH2168">
        <v>0</v>
      </c>
      <c r="AI2168" t="s">
        <v>11634</v>
      </c>
      <c r="AL2168" s="94">
        <v>25.2</v>
      </c>
      <c r="AM2168" t="s">
        <v>11646</v>
      </c>
    </row>
    <row r="2169" spans="1:39" x14ac:dyDescent="0.25">
      <c r="A2169" t="s">
        <v>190</v>
      </c>
      <c r="B2169">
        <v>39096</v>
      </c>
      <c r="C2169" t="s">
        <v>3006</v>
      </c>
      <c r="D2169">
        <v>690</v>
      </c>
      <c r="E2169">
        <v>45769</v>
      </c>
      <c r="G2169" t="s">
        <v>43</v>
      </c>
      <c r="K2169">
        <v>0</v>
      </c>
      <c r="AE2169" t="s">
        <v>190</v>
      </c>
      <c r="AF2169">
        <v>0</v>
      </c>
      <c r="AG2169">
        <v>0</v>
      </c>
      <c r="AH2169">
        <v>0</v>
      </c>
      <c r="AI2169" t="s">
        <v>11634</v>
      </c>
      <c r="AL2169" s="94">
        <v>69</v>
      </c>
      <c r="AM2169" t="s">
        <v>11646</v>
      </c>
    </row>
    <row r="2170" spans="1:39" x14ac:dyDescent="0.25">
      <c r="A2170" t="s">
        <v>190</v>
      </c>
      <c r="B2170">
        <v>39097</v>
      </c>
      <c r="C2170" t="s">
        <v>3007</v>
      </c>
      <c r="D2170">
        <v>768</v>
      </c>
      <c r="E2170">
        <v>45769</v>
      </c>
      <c r="G2170" t="s">
        <v>43</v>
      </c>
      <c r="K2170">
        <v>0</v>
      </c>
      <c r="AE2170" t="s">
        <v>190</v>
      </c>
      <c r="AF2170">
        <v>0</v>
      </c>
      <c r="AG2170">
        <v>0</v>
      </c>
      <c r="AH2170">
        <v>0</v>
      </c>
      <c r="AI2170" t="s">
        <v>11634</v>
      </c>
      <c r="AL2170" s="94">
        <v>76.8</v>
      </c>
      <c r="AM2170" t="s">
        <v>11646</v>
      </c>
    </row>
    <row r="2171" spans="1:39" x14ac:dyDescent="0.25">
      <c r="A2171" t="s">
        <v>190</v>
      </c>
      <c r="B2171">
        <v>39098</v>
      </c>
      <c r="C2171" t="s">
        <v>3008</v>
      </c>
      <c r="D2171">
        <v>1685</v>
      </c>
      <c r="E2171">
        <v>45769</v>
      </c>
      <c r="G2171" t="s">
        <v>43</v>
      </c>
      <c r="K2171">
        <v>0</v>
      </c>
      <c r="AE2171" t="s">
        <v>190</v>
      </c>
      <c r="AF2171">
        <v>0</v>
      </c>
      <c r="AG2171">
        <v>0</v>
      </c>
      <c r="AH2171">
        <v>0</v>
      </c>
      <c r="AI2171" t="s">
        <v>11634</v>
      </c>
      <c r="AL2171" s="94">
        <v>168.5</v>
      </c>
      <c r="AM2171" t="s">
        <v>11646</v>
      </c>
    </row>
    <row r="2172" spans="1:39" x14ac:dyDescent="0.25">
      <c r="A2172" t="s">
        <v>190</v>
      </c>
      <c r="B2172">
        <v>39099</v>
      </c>
      <c r="C2172" t="s">
        <v>3009</v>
      </c>
      <c r="D2172">
        <v>3953</v>
      </c>
      <c r="E2172">
        <v>45769</v>
      </c>
      <c r="G2172" t="s">
        <v>43</v>
      </c>
      <c r="K2172">
        <v>0</v>
      </c>
      <c r="AE2172" t="s">
        <v>190</v>
      </c>
      <c r="AF2172">
        <v>0</v>
      </c>
      <c r="AG2172">
        <v>0</v>
      </c>
      <c r="AH2172">
        <v>0</v>
      </c>
      <c r="AI2172" t="s">
        <v>11634</v>
      </c>
      <c r="AL2172" s="94">
        <v>395.3</v>
      </c>
      <c r="AM2172" t="s">
        <v>11646</v>
      </c>
    </row>
    <row r="2173" spans="1:39" x14ac:dyDescent="0.25">
      <c r="A2173" t="s">
        <v>190</v>
      </c>
      <c r="B2173">
        <v>39100</v>
      </c>
      <c r="C2173" t="s">
        <v>3010</v>
      </c>
      <c r="D2173">
        <v>1020</v>
      </c>
      <c r="E2173">
        <v>45769</v>
      </c>
      <c r="G2173" t="s">
        <v>43</v>
      </c>
      <c r="K2173">
        <v>0</v>
      </c>
      <c r="AE2173" t="s">
        <v>190</v>
      </c>
      <c r="AF2173">
        <v>0</v>
      </c>
      <c r="AG2173">
        <v>0</v>
      </c>
      <c r="AH2173">
        <v>0</v>
      </c>
      <c r="AI2173" t="s">
        <v>11634</v>
      </c>
      <c r="AL2173" s="94">
        <v>102</v>
      </c>
      <c r="AM2173" t="s">
        <v>11646</v>
      </c>
    </row>
    <row r="2174" spans="1:39" x14ac:dyDescent="0.25">
      <c r="A2174" t="s">
        <v>190</v>
      </c>
      <c r="B2174">
        <v>39102</v>
      </c>
      <c r="C2174" t="s">
        <v>3011</v>
      </c>
      <c r="D2174">
        <v>2945</v>
      </c>
      <c r="E2174">
        <v>45769</v>
      </c>
      <c r="G2174" t="s">
        <v>43</v>
      </c>
      <c r="K2174">
        <v>0</v>
      </c>
      <c r="AE2174" t="s">
        <v>190</v>
      </c>
      <c r="AF2174">
        <v>0</v>
      </c>
      <c r="AG2174">
        <v>0</v>
      </c>
      <c r="AH2174">
        <v>0</v>
      </c>
      <c r="AI2174" t="s">
        <v>11634</v>
      </c>
      <c r="AL2174" s="94">
        <v>294.5</v>
      </c>
      <c r="AM2174" t="s">
        <v>11646</v>
      </c>
    </row>
    <row r="2175" spans="1:39" x14ac:dyDescent="0.25">
      <c r="A2175" t="s">
        <v>191</v>
      </c>
      <c r="B2175">
        <v>51001</v>
      </c>
      <c r="C2175" t="s">
        <v>3012</v>
      </c>
      <c r="D2175">
        <v>83229</v>
      </c>
      <c r="E2175">
        <v>45404</v>
      </c>
      <c r="G2175" t="s">
        <v>255</v>
      </c>
      <c r="K2175">
        <v>0</v>
      </c>
      <c r="M2175">
        <v>0</v>
      </c>
      <c r="Q2175">
        <v>0</v>
      </c>
      <c r="AE2175" t="s">
        <v>191</v>
      </c>
      <c r="AF2175">
        <v>0</v>
      </c>
      <c r="AG2175">
        <v>0</v>
      </c>
      <c r="AH2175">
        <v>2</v>
      </c>
      <c r="AI2175" t="s">
        <v>11632</v>
      </c>
      <c r="AL2175" s="94">
        <v>8322.9</v>
      </c>
      <c r="AM2175" t="s">
        <v>11646</v>
      </c>
    </row>
    <row r="2176" spans="1:39" x14ac:dyDescent="0.25">
      <c r="A2176" t="s">
        <v>192</v>
      </c>
      <c r="B2176">
        <v>14001</v>
      </c>
      <c r="C2176" t="s">
        <v>3013</v>
      </c>
      <c r="D2176">
        <v>4091</v>
      </c>
      <c r="E2176">
        <v>45783</v>
      </c>
      <c r="G2176" t="s">
        <v>332</v>
      </c>
      <c r="K2176">
        <v>0</v>
      </c>
      <c r="AE2176" t="s">
        <v>232</v>
      </c>
      <c r="AF2176">
        <v>0</v>
      </c>
      <c r="AG2176">
        <v>0</v>
      </c>
      <c r="AH2176">
        <v>0</v>
      </c>
      <c r="AI2176" t="s">
        <v>11634</v>
      </c>
      <c r="AL2176" s="94">
        <v>409.1</v>
      </c>
      <c r="AM2176" t="s">
        <v>11646</v>
      </c>
    </row>
    <row r="2177" spans="1:39" x14ac:dyDescent="0.25">
      <c r="A2177" t="s">
        <v>192</v>
      </c>
      <c r="B2177">
        <v>14002</v>
      </c>
      <c r="C2177" t="s">
        <v>3014</v>
      </c>
      <c r="D2177">
        <v>13210</v>
      </c>
      <c r="E2177">
        <v>45783</v>
      </c>
      <c r="F2177">
        <v>45937</v>
      </c>
      <c r="G2177" t="s">
        <v>332</v>
      </c>
      <c r="H2177" t="s">
        <v>3015</v>
      </c>
      <c r="I2177" t="s">
        <v>450</v>
      </c>
      <c r="K2177">
        <v>0</v>
      </c>
      <c r="AE2177" t="s">
        <v>232</v>
      </c>
      <c r="AF2177">
        <v>0</v>
      </c>
      <c r="AG2177">
        <v>0</v>
      </c>
      <c r="AH2177">
        <v>0</v>
      </c>
      <c r="AI2177" t="s">
        <v>11634</v>
      </c>
      <c r="AL2177" s="94">
        <v>1321</v>
      </c>
      <c r="AM2177" t="s">
        <v>11646</v>
      </c>
    </row>
    <row r="2178" spans="1:39" x14ac:dyDescent="0.25">
      <c r="A2178" t="s">
        <v>192</v>
      </c>
      <c r="B2178">
        <v>14003</v>
      </c>
      <c r="C2178" t="s">
        <v>3016</v>
      </c>
      <c r="D2178">
        <v>1501</v>
      </c>
      <c r="E2178">
        <v>45783</v>
      </c>
      <c r="G2178" t="s">
        <v>332</v>
      </c>
      <c r="K2178">
        <v>0</v>
      </c>
      <c r="AE2178" t="s">
        <v>232</v>
      </c>
      <c r="AF2178">
        <v>0</v>
      </c>
      <c r="AG2178">
        <v>0</v>
      </c>
      <c r="AH2178">
        <v>0</v>
      </c>
      <c r="AI2178" t="s">
        <v>11634</v>
      </c>
      <c r="AL2178" s="94">
        <v>150.1</v>
      </c>
      <c r="AM2178" t="s">
        <v>11646</v>
      </c>
    </row>
    <row r="2179" spans="1:39" x14ac:dyDescent="0.25">
      <c r="A2179" t="s">
        <v>192</v>
      </c>
      <c r="B2179">
        <v>14004</v>
      </c>
      <c r="C2179" t="s">
        <v>3017</v>
      </c>
      <c r="D2179">
        <v>2323</v>
      </c>
      <c r="E2179">
        <v>45783</v>
      </c>
      <c r="G2179" t="s">
        <v>332</v>
      </c>
      <c r="K2179">
        <v>0</v>
      </c>
      <c r="AE2179" t="s">
        <v>232</v>
      </c>
      <c r="AF2179">
        <v>0</v>
      </c>
      <c r="AG2179">
        <v>0</v>
      </c>
      <c r="AH2179">
        <v>0</v>
      </c>
      <c r="AI2179" t="s">
        <v>11634</v>
      </c>
      <c r="AL2179" s="94">
        <v>232.3</v>
      </c>
      <c r="AM2179" t="s">
        <v>11646</v>
      </c>
    </row>
    <row r="2180" spans="1:39" x14ac:dyDescent="0.25">
      <c r="A2180" t="s">
        <v>192</v>
      </c>
      <c r="B2180">
        <v>14005</v>
      </c>
      <c r="C2180" t="s">
        <v>3018</v>
      </c>
      <c r="D2180">
        <v>7981</v>
      </c>
      <c r="E2180">
        <v>45783</v>
      </c>
      <c r="G2180" t="s">
        <v>332</v>
      </c>
      <c r="H2180" t="s">
        <v>3019</v>
      </c>
      <c r="I2180" t="s">
        <v>3019</v>
      </c>
      <c r="K2180">
        <v>0</v>
      </c>
      <c r="AE2180" t="s">
        <v>232</v>
      </c>
      <c r="AF2180">
        <v>0</v>
      </c>
      <c r="AG2180">
        <v>0</v>
      </c>
      <c r="AH2180">
        <v>0</v>
      </c>
      <c r="AI2180" t="s">
        <v>11634</v>
      </c>
      <c r="AL2180" s="94">
        <v>798.1</v>
      </c>
      <c r="AM2180" t="s">
        <v>11646</v>
      </c>
    </row>
    <row r="2181" spans="1:39" x14ac:dyDescent="0.25">
      <c r="A2181" t="s">
        <v>192</v>
      </c>
      <c r="B2181">
        <v>14006</v>
      </c>
      <c r="C2181" t="s">
        <v>3020</v>
      </c>
      <c r="D2181">
        <v>1503</v>
      </c>
      <c r="E2181">
        <v>45783</v>
      </c>
      <c r="G2181" t="s">
        <v>332</v>
      </c>
      <c r="K2181">
        <v>0</v>
      </c>
      <c r="AE2181" t="s">
        <v>232</v>
      </c>
      <c r="AF2181">
        <v>0</v>
      </c>
      <c r="AG2181">
        <v>0</v>
      </c>
      <c r="AH2181">
        <v>0</v>
      </c>
      <c r="AI2181" t="s">
        <v>11634</v>
      </c>
      <c r="AL2181" s="94">
        <v>150.30000000000001</v>
      </c>
      <c r="AM2181" t="s">
        <v>11646</v>
      </c>
    </row>
    <row r="2182" spans="1:39" x14ac:dyDescent="0.25">
      <c r="A2182" t="s">
        <v>192</v>
      </c>
      <c r="B2182">
        <v>14007</v>
      </c>
      <c r="C2182" t="s">
        <v>3021</v>
      </c>
      <c r="D2182">
        <v>18436</v>
      </c>
      <c r="E2182">
        <v>45783</v>
      </c>
      <c r="G2182" t="s">
        <v>332</v>
      </c>
      <c r="H2182" t="s">
        <v>3015</v>
      </c>
      <c r="I2182" t="s">
        <v>3022</v>
      </c>
      <c r="K2182">
        <v>0</v>
      </c>
      <c r="AE2182" t="s">
        <v>232</v>
      </c>
      <c r="AF2182">
        <v>0</v>
      </c>
      <c r="AG2182">
        <v>0</v>
      </c>
      <c r="AH2182">
        <v>0</v>
      </c>
      <c r="AI2182" t="s">
        <v>11634</v>
      </c>
      <c r="AL2182" s="94">
        <v>1843.6</v>
      </c>
      <c r="AM2182" t="s">
        <v>11646</v>
      </c>
    </row>
    <row r="2183" spans="1:39" x14ac:dyDescent="0.25">
      <c r="A2183" t="s">
        <v>192</v>
      </c>
      <c r="B2183">
        <v>14008</v>
      </c>
      <c r="C2183" t="s">
        <v>3023</v>
      </c>
      <c r="D2183">
        <v>3099</v>
      </c>
      <c r="E2183">
        <v>45783</v>
      </c>
      <c r="G2183" t="s">
        <v>332</v>
      </c>
      <c r="K2183">
        <v>0</v>
      </c>
      <c r="AE2183" t="s">
        <v>232</v>
      </c>
      <c r="AF2183">
        <v>0</v>
      </c>
      <c r="AG2183">
        <v>0</v>
      </c>
      <c r="AH2183">
        <v>0</v>
      </c>
      <c r="AI2183" t="s">
        <v>11634</v>
      </c>
      <c r="AL2183" s="94">
        <v>309.89999999999998</v>
      </c>
      <c r="AM2183" t="s">
        <v>11646</v>
      </c>
    </row>
    <row r="2184" spans="1:39" x14ac:dyDescent="0.25">
      <c r="A2184" t="s">
        <v>192</v>
      </c>
      <c r="B2184">
        <v>14009</v>
      </c>
      <c r="C2184" t="s">
        <v>3024</v>
      </c>
      <c r="D2184">
        <v>2818</v>
      </c>
      <c r="E2184">
        <v>45783</v>
      </c>
      <c r="G2184" t="s">
        <v>332</v>
      </c>
      <c r="K2184">
        <v>0</v>
      </c>
      <c r="AE2184" t="s">
        <v>232</v>
      </c>
      <c r="AF2184">
        <v>0</v>
      </c>
      <c r="AG2184">
        <v>0</v>
      </c>
      <c r="AH2184">
        <v>0</v>
      </c>
      <c r="AI2184" t="s">
        <v>11634</v>
      </c>
      <c r="AL2184" s="94">
        <v>281.8</v>
      </c>
      <c r="AM2184" t="s">
        <v>11646</v>
      </c>
    </row>
    <row r="2185" spans="1:39" x14ac:dyDescent="0.25">
      <c r="A2185" t="s">
        <v>192</v>
      </c>
      <c r="B2185">
        <v>14010</v>
      </c>
      <c r="C2185" t="s">
        <v>3025</v>
      </c>
      <c r="D2185">
        <v>4910</v>
      </c>
      <c r="E2185">
        <v>45783</v>
      </c>
      <c r="G2185" t="s">
        <v>332</v>
      </c>
      <c r="H2185" t="s">
        <v>3026</v>
      </c>
      <c r="I2185" t="s">
        <v>3019</v>
      </c>
      <c r="K2185">
        <v>0</v>
      </c>
      <c r="AE2185" t="s">
        <v>232</v>
      </c>
      <c r="AF2185">
        <v>0</v>
      </c>
      <c r="AG2185">
        <v>0</v>
      </c>
      <c r="AH2185">
        <v>0</v>
      </c>
      <c r="AI2185" t="s">
        <v>11634</v>
      </c>
      <c r="AL2185" s="94">
        <v>491</v>
      </c>
      <c r="AM2185" t="s">
        <v>11646</v>
      </c>
    </row>
    <row r="2186" spans="1:39" x14ac:dyDescent="0.25">
      <c r="A2186" t="s">
        <v>192</v>
      </c>
      <c r="B2186">
        <v>14011</v>
      </c>
      <c r="C2186" t="s">
        <v>3027</v>
      </c>
      <c r="D2186">
        <v>635</v>
      </c>
      <c r="E2186">
        <v>45783</v>
      </c>
      <c r="G2186" t="s">
        <v>332</v>
      </c>
      <c r="K2186">
        <v>0</v>
      </c>
      <c r="AE2186" t="s">
        <v>232</v>
      </c>
      <c r="AF2186">
        <v>0</v>
      </c>
      <c r="AG2186">
        <v>0</v>
      </c>
      <c r="AH2186">
        <v>0</v>
      </c>
      <c r="AI2186" t="s">
        <v>11634</v>
      </c>
      <c r="AL2186" s="94">
        <v>63.5</v>
      </c>
      <c r="AM2186" t="s">
        <v>11646</v>
      </c>
    </row>
    <row r="2187" spans="1:39" x14ac:dyDescent="0.25">
      <c r="A2187" t="s">
        <v>192</v>
      </c>
      <c r="B2187">
        <v>14012</v>
      </c>
      <c r="C2187" t="s">
        <v>3028</v>
      </c>
      <c r="D2187">
        <v>7134</v>
      </c>
      <c r="E2187">
        <v>45783</v>
      </c>
      <c r="G2187" t="s">
        <v>332</v>
      </c>
      <c r="H2187" t="s">
        <v>3026</v>
      </c>
      <c r="I2187" t="s">
        <v>3019</v>
      </c>
      <c r="K2187">
        <v>0</v>
      </c>
      <c r="AE2187" t="s">
        <v>232</v>
      </c>
      <c r="AF2187">
        <v>0</v>
      </c>
      <c r="AG2187">
        <v>0</v>
      </c>
      <c r="AH2187">
        <v>0</v>
      </c>
      <c r="AI2187" t="s">
        <v>11634</v>
      </c>
      <c r="AL2187" s="94">
        <v>713.4</v>
      </c>
      <c r="AM2187" t="s">
        <v>11646</v>
      </c>
    </row>
    <row r="2188" spans="1:39" x14ac:dyDescent="0.25">
      <c r="A2188" t="s">
        <v>192</v>
      </c>
      <c r="B2188">
        <v>14013</v>
      </c>
      <c r="C2188" t="s">
        <v>3029</v>
      </c>
      <c r="D2188">
        <v>20024</v>
      </c>
      <c r="E2188">
        <v>45792</v>
      </c>
      <c r="G2188" t="s">
        <v>332</v>
      </c>
      <c r="H2188" t="s">
        <v>3015</v>
      </c>
      <c r="I2188" t="s">
        <v>450</v>
      </c>
      <c r="K2188">
        <v>0</v>
      </c>
      <c r="AE2188" t="s">
        <v>232</v>
      </c>
      <c r="AF2188">
        <v>0</v>
      </c>
      <c r="AG2188">
        <v>0</v>
      </c>
      <c r="AH2188">
        <v>0</v>
      </c>
      <c r="AI2188" t="s">
        <v>11634</v>
      </c>
      <c r="AL2188" s="94">
        <v>2002.4</v>
      </c>
      <c r="AM2188" t="s">
        <v>11646</v>
      </c>
    </row>
    <row r="2189" spans="1:39" x14ac:dyDescent="0.25">
      <c r="A2189" t="s">
        <v>192</v>
      </c>
      <c r="B2189">
        <v>14014</v>
      </c>
      <c r="C2189" t="s">
        <v>3030</v>
      </c>
      <c r="D2189">
        <v>2806</v>
      </c>
      <c r="E2189">
        <v>45792</v>
      </c>
      <c r="G2189" t="s">
        <v>332</v>
      </c>
      <c r="K2189">
        <v>0</v>
      </c>
      <c r="AE2189" t="s">
        <v>232</v>
      </c>
      <c r="AF2189">
        <v>0</v>
      </c>
      <c r="AG2189">
        <v>0</v>
      </c>
      <c r="AH2189">
        <v>0</v>
      </c>
      <c r="AI2189" t="s">
        <v>11634</v>
      </c>
      <c r="AL2189" s="94">
        <v>280.60000000000002</v>
      </c>
      <c r="AM2189" t="s">
        <v>11646</v>
      </c>
    </row>
    <row r="2190" spans="1:39" x14ac:dyDescent="0.25">
      <c r="A2190" t="s">
        <v>192</v>
      </c>
      <c r="B2190">
        <v>14015</v>
      </c>
      <c r="C2190" t="s">
        <v>3031</v>
      </c>
      <c r="D2190">
        <v>2299</v>
      </c>
      <c r="E2190">
        <v>45792</v>
      </c>
      <c r="G2190" t="s">
        <v>332</v>
      </c>
      <c r="K2190">
        <v>0</v>
      </c>
      <c r="AE2190" t="s">
        <v>232</v>
      </c>
      <c r="AF2190">
        <v>0</v>
      </c>
      <c r="AG2190">
        <v>0</v>
      </c>
      <c r="AH2190">
        <v>0</v>
      </c>
      <c r="AI2190" t="s">
        <v>11634</v>
      </c>
      <c r="AL2190" s="94">
        <v>229.9</v>
      </c>
      <c r="AM2190" t="s">
        <v>11646</v>
      </c>
    </row>
    <row r="2191" spans="1:39" x14ac:dyDescent="0.25">
      <c r="A2191" t="s">
        <v>192</v>
      </c>
      <c r="B2191">
        <v>14016</v>
      </c>
      <c r="C2191" t="s">
        <v>3032</v>
      </c>
      <c r="D2191">
        <v>1422</v>
      </c>
      <c r="E2191">
        <v>45792</v>
      </c>
      <c r="G2191" t="s">
        <v>332</v>
      </c>
      <c r="K2191">
        <v>0</v>
      </c>
      <c r="AE2191" t="s">
        <v>232</v>
      </c>
      <c r="AF2191">
        <v>0</v>
      </c>
      <c r="AG2191">
        <v>0</v>
      </c>
      <c r="AH2191">
        <v>0</v>
      </c>
      <c r="AI2191" t="s">
        <v>11634</v>
      </c>
      <c r="AL2191" s="94">
        <v>142.19999999999999</v>
      </c>
      <c r="AM2191" t="s">
        <v>11646</v>
      </c>
    </row>
    <row r="2192" spans="1:39" x14ac:dyDescent="0.25">
      <c r="A2192" t="s">
        <v>192</v>
      </c>
      <c r="B2192">
        <v>14017</v>
      </c>
      <c r="C2192" t="s">
        <v>3033</v>
      </c>
      <c r="D2192">
        <v>14381</v>
      </c>
      <c r="E2192">
        <v>45792</v>
      </c>
      <c r="G2192" t="s">
        <v>332</v>
      </c>
      <c r="I2192" t="s">
        <v>450</v>
      </c>
      <c r="K2192">
        <v>0</v>
      </c>
      <c r="AE2192" t="s">
        <v>232</v>
      </c>
      <c r="AF2192">
        <v>0</v>
      </c>
      <c r="AG2192">
        <v>0</v>
      </c>
      <c r="AH2192">
        <v>0</v>
      </c>
      <c r="AI2192" t="s">
        <v>11634</v>
      </c>
      <c r="AL2192" s="94">
        <v>1438.1</v>
      </c>
      <c r="AM2192" t="s">
        <v>11646</v>
      </c>
    </row>
    <row r="2193" spans="1:39" x14ac:dyDescent="0.25">
      <c r="A2193" t="s">
        <v>192</v>
      </c>
      <c r="B2193">
        <v>14018</v>
      </c>
      <c r="C2193" t="s">
        <v>3034</v>
      </c>
      <c r="D2193">
        <v>4325</v>
      </c>
      <c r="E2193">
        <v>45792</v>
      </c>
      <c r="G2193" t="s">
        <v>332</v>
      </c>
      <c r="K2193">
        <v>0</v>
      </c>
      <c r="AE2193" t="s">
        <v>232</v>
      </c>
      <c r="AF2193">
        <v>0</v>
      </c>
      <c r="AG2193">
        <v>0</v>
      </c>
      <c r="AH2193">
        <v>0</v>
      </c>
      <c r="AI2193" t="s">
        <v>11634</v>
      </c>
      <c r="AL2193" s="94">
        <v>432.5</v>
      </c>
      <c r="AM2193" t="s">
        <v>11646</v>
      </c>
    </row>
    <row r="2194" spans="1:39" x14ac:dyDescent="0.25">
      <c r="A2194" t="s">
        <v>192</v>
      </c>
      <c r="B2194">
        <v>14019</v>
      </c>
      <c r="C2194" t="s">
        <v>3035</v>
      </c>
      <c r="D2194">
        <v>7612</v>
      </c>
      <c r="E2194">
        <v>45792</v>
      </c>
      <c r="G2194" t="s">
        <v>332</v>
      </c>
      <c r="H2194" t="s">
        <v>3026</v>
      </c>
      <c r="K2194">
        <v>0</v>
      </c>
      <c r="AE2194" t="s">
        <v>232</v>
      </c>
      <c r="AF2194">
        <v>0</v>
      </c>
      <c r="AG2194">
        <v>0</v>
      </c>
      <c r="AH2194">
        <v>0</v>
      </c>
      <c r="AI2194" t="s">
        <v>11634</v>
      </c>
      <c r="AL2194" s="94">
        <v>761.2</v>
      </c>
      <c r="AM2194" t="s">
        <v>11646</v>
      </c>
    </row>
    <row r="2195" spans="1:39" x14ac:dyDescent="0.25">
      <c r="A2195" t="s">
        <v>192</v>
      </c>
      <c r="B2195">
        <v>14020</v>
      </c>
      <c r="C2195" t="s">
        <v>3036</v>
      </c>
      <c r="D2195">
        <v>373</v>
      </c>
      <c r="E2195">
        <v>45792</v>
      </c>
      <c r="G2195" t="s">
        <v>332</v>
      </c>
      <c r="K2195">
        <v>0</v>
      </c>
      <c r="AE2195" t="s">
        <v>232</v>
      </c>
      <c r="AF2195">
        <v>0</v>
      </c>
      <c r="AG2195">
        <v>0</v>
      </c>
      <c r="AH2195">
        <v>0</v>
      </c>
      <c r="AI2195" t="s">
        <v>11634</v>
      </c>
      <c r="AL2195" s="94">
        <v>37.299999999999997</v>
      </c>
      <c r="AM2195" t="s">
        <v>11646</v>
      </c>
    </row>
    <row r="2196" spans="1:39" x14ac:dyDescent="0.25">
      <c r="A2196" t="s">
        <v>192</v>
      </c>
      <c r="B2196">
        <v>14021</v>
      </c>
      <c r="C2196" t="s">
        <v>3037</v>
      </c>
      <c r="D2196">
        <v>322811</v>
      </c>
      <c r="E2196">
        <v>45792</v>
      </c>
      <c r="G2196" t="s">
        <v>332</v>
      </c>
      <c r="H2196">
        <v>45813</v>
      </c>
      <c r="I2196" t="s">
        <v>28</v>
      </c>
      <c r="J2196">
        <v>45813</v>
      </c>
      <c r="K2196">
        <v>5241</v>
      </c>
      <c r="L2196">
        <v>45657</v>
      </c>
      <c r="M2196">
        <v>70</v>
      </c>
      <c r="N2196" t="s">
        <v>341</v>
      </c>
      <c r="P2196" t="s">
        <v>339</v>
      </c>
      <c r="Q2196">
        <v>70</v>
      </c>
      <c r="R2196">
        <v>1500000</v>
      </c>
      <c r="T2196">
        <v>1206</v>
      </c>
      <c r="U2196">
        <v>580</v>
      </c>
      <c r="V2196">
        <v>50</v>
      </c>
      <c r="W2196">
        <v>320</v>
      </c>
      <c r="X2196" t="s">
        <v>353</v>
      </c>
      <c r="Y2196" t="s">
        <v>353</v>
      </c>
      <c r="Z2196" t="s">
        <v>353</v>
      </c>
      <c r="AE2196" t="s">
        <v>232</v>
      </c>
      <c r="AF2196">
        <v>0.7</v>
      </c>
      <c r="AG2196">
        <v>3669</v>
      </c>
      <c r="AH2196">
        <v>14</v>
      </c>
      <c r="AI2196" t="s">
        <v>11632</v>
      </c>
      <c r="AJ2196">
        <v>4.6466818045233902</v>
      </c>
      <c r="AL2196" s="94">
        <v>32281.1</v>
      </c>
      <c r="AM2196" t="s">
        <v>11647</v>
      </c>
    </row>
    <row r="2197" spans="1:39" x14ac:dyDescent="0.25">
      <c r="A2197" t="s">
        <v>192</v>
      </c>
      <c r="B2197">
        <v>14022</v>
      </c>
      <c r="C2197" t="s">
        <v>3038</v>
      </c>
      <c r="D2197">
        <v>4478</v>
      </c>
      <c r="E2197">
        <v>45792</v>
      </c>
      <c r="G2197" t="s">
        <v>332</v>
      </c>
      <c r="K2197">
        <v>0</v>
      </c>
      <c r="AE2197" t="s">
        <v>232</v>
      </c>
      <c r="AF2197">
        <v>0</v>
      </c>
      <c r="AG2197">
        <v>0</v>
      </c>
      <c r="AH2197">
        <v>0</v>
      </c>
      <c r="AI2197" t="s">
        <v>11634</v>
      </c>
      <c r="AL2197" s="94">
        <v>447.8</v>
      </c>
      <c r="AM2197" t="s">
        <v>11646</v>
      </c>
    </row>
    <row r="2198" spans="1:39" x14ac:dyDescent="0.25">
      <c r="A2198" t="s">
        <v>192</v>
      </c>
      <c r="B2198">
        <v>14023</v>
      </c>
      <c r="C2198" t="s">
        <v>3039</v>
      </c>
      <c r="D2198">
        <v>2365</v>
      </c>
      <c r="E2198">
        <v>45792</v>
      </c>
      <c r="G2198" t="s">
        <v>332</v>
      </c>
      <c r="K2198">
        <v>0</v>
      </c>
      <c r="AE2198" t="s">
        <v>232</v>
      </c>
      <c r="AF2198">
        <v>0</v>
      </c>
      <c r="AG2198">
        <v>0</v>
      </c>
      <c r="AH2198">
        <v>0</v>
      </c>
      <c r="AI2198" t="s">
        <v>11634</v>
      </c>
      <c r="AL2198" s="94">
        <v>236.5</v>
      </c>
      <c r="AM2198" t="s">
        <v>11646</v>
      </c>
    </row>
    <row r="2199" spans="1:39" x14ac:dyDescent="0.25">
      <c r="A2199" t="s">
        <v>192</v>
      </c>
      <c r="B2199">
        <v>14024</v>
      </c>
      <c r="C2199" t="s">
        <v>3040</v>
      </c>
      <c r="D2199">
        <v>2234</v>
      </c>
      <c r="E2199">
        <v>45792</v>
      </c>
      <c r="G2199" t="s">
        <v>332</v>
      </c>
      <c r="K2199">
        <v>0</v>
      </c>
      <c r="AE2199" t="s">
        <v>232</v>
      </c>
      <c r="AF2199">
        <v>0</v>
      </c>
      <c r="AG2199">
        <v>0</v>
      </c>
      <c r="AH2199">
        <v>0</v>
      </c>
      <c r="AI2199" t="s">
        <v>11634</v>
      </c>
      <c r="AL2199" s="94">
        <v>223.4</v>
      </c>
      <c r="AM2199" t="s">
        <v>11646</v>
      </c>
    </row>
    <row r="2200" spans="1:39" x14ac:dyDescent="0.25">
      <c r="A2200" t="s">
        <v>192</v>
      </c>
      <c r="B2200">
        <v>14025</v>
      </c>
      <c r="C2200" t="s">
        <v>3041</v>
      </c>
      <c r="D2200">
        <v>3177</v>
      </c>
      <c r="E2200">
        <v>45792</v>
      </c>
      <c r="G2200" t="s">
        <v>332</v>
      </c>
      <c r="K2200">
        <v>0</v>
      </c>
      <c r="AE2200" t="s">
        <v>232</v>
      </c>
      <c r="AF2200">
        <v>0</v>
      </c>
      <c r="AG2200">
        <v>0</v>
      </c>
      <c r="AH2200">
        <v>0</v>
      </c>
      <c r="AI2200" t="s">
        <v>11634</v>
      </c>
      <c r="AL2200" s="94">
        <v>317.7</v>
      </c>
      <c r="AM2200" t="s">
        <v>11646</v>
      </c>
    </row>
    <row r="2201" spans="1:39" x14ac:dyDescent="0.25">
      <c r="A2201" t="s">
        <v>192</v>
      </c>
      <c r="B2201">
        <v>14026</v>
      </c>
      <c r="C2201" t="s">
        <v>3042</v>
      </c>
      <c r="D2201">
        <v>2341</v>
      </c>
      <c r="E2201">
        <v>45792</v>
      </c>
      <c r="G2201" t="s">
        <v>332</v>
      </c>
      <c r="K2201">
        <v>0</v>
      </c>
      <c r="AE2201" t="s">
        <v>232</v>
      </c>
      <c r="AF2201">
        <v>0</v>
      </c>
      <c r="AG2201">
        <v>0</v>
      </c>
      <c r="AH2201">
        <v>0</v>
      </c>
      <c r="AI2201" t="s">
        <v>11634</v>
      </c>
      <c r="AL2201" s="94">
        <v>234.1</v>
      </c>
      <c r="AM2201" t="s">
        <v>11646</v>
      </c>
    </row>
    <row r="2202" spans="1:39" x14ac:dyDescent="0.25">
      <c r="A2202" t="s">
        <v>192</v>
      </c>
      <c r="B2202">
        <v>14027</v>
      </c>
      <c r="C2202" t="s">
        <v>3043</v>
      </c>
      <c r="D2202">
        <v>9638</v>
      </c>
      <c r="E2202">
        <v>45792</v>
      </c>
      <c r="G2202" t="s">
        <v>332</v>
      </c>
      <c r="H2202" t="s">
        <v>3026</v>
      </c>
      <c r="K2202">
        <v>0</v>
      </c>
      <c r="AE2202" t="s">
        <v>232</v>
      </c>
      <c r="AF2202">
        <v>0</v>
      </c>
      <c r="AG2202">
        <v>0</v>
      </c>
      <c r="AH2202">
        <v>0</v>
      </c>
      <c r="AI2202" t="s">
        <v>11634</v>
      </c>
      <c r="AL2202" s="94">
        <v>963.8</v>
      </c>
      <c r="AM2202" t="s">
        <v>11646</v>
      </c>
    </row>
    <row r="2203" spans="1:39" x14ac:dyDescent="0.25">
      <c r="A2203" t="s">
        <v>192</v>
      </c>
      <c r="B2203">
        <v>14901</v>
      </c>
      <c r="C2203" t="s">
        <v>3044</v>
      </c>
      <c r="D2203">
        <v>1067</v>
      </c>
      <c r="E2203">
        <v>45792</v>
      </c>
      <c r="G2203" t="s">
        <v>332</v>
      </c>
      <c r="K2203">
        <v>0</v>
      </c>
      <c r="AE2203" t="s">
        <v>232</v>
      </c>
      <c r="AF2203">
        <v>0</v>
      </c>
      <c r="AG2203">
        <v>0</v>
      </c>
      <c r="AH2203">
        <v>0</v>
      </c>
      <c r="AI2203" t="s">
        <v>11634</v>
      </c>
      <c r="AL2203" s="94">
        <v>106.7</v>
      </c>
      <c r="AM2203" t="s">
        <v>11646</v>
      </c>
    </row>
    <row r="2204" spans="1:39" x14ac:dyDescent="0.25">
      <c r="A2204" t="s">
        <v>192</v>
      </c>
      <c r="B2204">
        <v>14028</v>
      </c>
      <c r="C2204" t="s">
        <v>3045</v>
      </c>
      <c r="D2204">
        <v>339</v>
      </c>
      <c r="E2204">
        <v>45792</v>
      </c>
      <c r="G2204" t="s">
        <v>332</v>
      </c>
      <c r="K2204">
        <v>0</v>
      </c>
      <c r="AE2204" t="s">
        <v>232</v>
      </c>
      <c r="AF2204">
        <v>0</v>
      </c>
      <c r="AG2204">
        <v>0</v>
      </c>
      <c r="AH2204">
        <v>0</v>
      </c>
      <c r="AI2204" t="s">
        <v>11634</v>
      </c>
      <c r="AL2204" s="94">
        <v>33.9</v>
      </c>
      <c r="AM2204" t="s">
        <v>11646</v>
      </c>
    </row>
    <row r="2205" spans="1:39" x14ac:dyDescent="0.25">
      <c r="A2205" t="s">
        <v>192</v>
      </c>
      <c r="B2205">
        <v>14029</v>
      </c>
      <c r="C2205" t="s">
        <v>3046</v>
      </c>
      <c r="D2205">
        <v>4346</v>
      </c>
      <c r="E2205">
        <v>45792</v>
      </c>
      <c r="G2205" t="s">
        <v>332</v>
      </c>
      <c r="K2205">
        <v>0</v>
      </c>
      <c r="AE2205" t="s">
        <v>232</v>
      </c>
      <c r="AF2205">
        <v>0</v>
      </c>
      <c r="AG2205">
        <v>0</v>
      </c>
      <c r="AH2205">
        <v>0</v>
      </c>
      <c r="AI2205" t="s">
        <v>11634</v>
      </c>
      <c r="AL2205" s="94">
        <v>434.6</v>
      </c>
      <c r="AM2205" t="s">
        <v>11646</v>
      </c>
    </row>
    <row r="2206" spans="1:39" x14ac:dyDescent="0.25">
      <c r="A2206" t="s">
        <v>192</v>
      </c>
      <c r="B2206">
        <v>14030</v>
      </c>
      <c r="C2206" t="s">
        <v>3047</v>
      </c>
      <c r="D2206">
        <v>9907</v>
      </c>
      <c r="E2206">
        <v>45792</v>
      </c>
      <c r="G2206" t="s">
        <v>332</v>
      </c>
      <c r="H2206" t="s">
        <v>3026</v>
      </c>
      <c r="K2206">
        <v>0</v>
      </c>
      <c r="AE2206" t="s">
        <v>232</v>
      </c>
      <c r="AF2206">
        <v>0</v>
      </c>
      <c r="AG2206">
        <v>0</v>
      </c>
      <c r="AH2206">
        <v>0</v>
      </c>
      <c r="AI2206" t="s">
        <v>11634</v>
      </c>
      <c r="AL2206" s="94">
        <v>990.7</v>
      </c>
      <c r="AM2206" t="s">
        <v>11646</v>
      </c>
    </row>
    <row r="2207" spans="1:39" x14ac:dyDescent="0.25">
      <c r="A2207" t="s">
        <v>192</v>
      </c>
      <c r="B2207">
        <v>14031</v>
      </c>
      <c r="C2207" t="s">
        <v>3048</v>
      </c>
      <c r="D2207">
        <v>681</v>
      </c>
      <c r="E2207">
        <v>45792</v>
      </c>
      <c r="G2207" t="s">
        <v>332</v>
      </c>
      <c r="K2207">
        <v>0</v>
      </c>
      <c r="AE2207" t="s">
        <v>232</v>
      </c>
      <c r="AF2207">
        <v>0</v>
      </c>
      <c r="AG2207">
        <v>0</v>
      </c>
      <c r="AH2207">
        <v>0</v>
      </c>
      <c r="AI2207" t="s">
        <v>11634</v>
      </c>
      <c r="AL2207" s="94">
        <v>68.099999999999994</v>
      </c>
      <c r="AM2207" t="s">
        <v>11646</v>
      </c>
    </row>
    <row r="2208" spans="1:39" x14ac:dyDescent="0.25">
      <c r="A2208" t="s">
        <v>192</v>
      </c>
      <c r="B2208">
        <v>14032</v>
      </c>
      <c r="C2208" t="s">
        <v>3049</v>
      </c>
      <c r="D2208">
        <v>414</v>
      </c>
      <c r="E2208">
        <v>45792</v>
      </c>
      <c r="G2208" t="s">
        <v>332</v>
      </c>
      <c r="K2208">
        <v>0</v>
      </c>
      <c r="AE2208" t="s">
        <v>232</v>
      </c>
      <c r="AF2208">
        <v>0</v>
      </c>
      <c r="AG2208">
        <v>0</v>
      </c>
      <c r="AH2208">
        <v>0</v>
      </c>
      <c r="AI2208" t="s">
        <v>11634</v>
      </c>
      <c r="AL2208" s="94">
        <v>41.4</v>
      </c>
      <c r="AM2208" t="s">
        <v>11646</v>
      </c>
    </row>
    <row r="2209" spans="1:39" x14ac:dyDescent="0.25">
      <c r="A2209" t="s">
        <v>192</v>
      </c>
      <c r="B2209">
        <v>14033</v>
      </c>
      <c r="C2209" t="s">
        <v>3050</v>
      </c>
      <c r="D2209">
        <v>1556</v>
      </c>
      <c r="E2209">
        <v>45792</v>
      </c>
      <c r="G2209" t="s">
        <v>332</v>
      </c>
      <c r="K2209">
        <v>0</v>
      </c>
      <c r="AE2209" t="s">
        <v>232</v>
      </c>
      <c r="AF2209">
        <v>0</v>
      </c>
      <c r="AG2209">
        <v>0</v>
      </c>
      <c r="AH2209">
        <v>0</v>
      </c>
      <c r="AI2209" t="s">
        <v>11634</v>
      </c>
      <c r="AL2209" s="94">
        <v>155.6</v>
      </c>
      <c r="AM2209" t="s">
        <v>11646</v>
      </c>
    </row>
    <row r="2210" spans="1:39" x14ac:dyDescent="0.25">
      <c r="A2210" t="s">
        <v>192</v>
      </c>
      <c r="B2210">
        <v>14902</v>
      </c>
      <c r="C2210" t="s">
        <v>3051</v>
      </c>
      <c r="D2210">
        <v>1333</v>
      </c>
      <c r="E2210">
        <v>45792</v>
      </c>
      <c r="G2210" t="s">
        <v>332</v>
      </c>
      <c r="K2210">
        <v>0</v>
      </c>
      <c r="AE2210" t="s">
        <v>232</v>
      </c>
      <c r="AF2210">
        <v>0</v>
      </c>
      <c r="AG2210">
        <v>0</v>
      </c>
      <c r="AH2210">
        <v>0</v>
      </c>
      <c r="AI2210" t="s">
        <v>11634</v>
      </c>
      <c r="AL2210" s="94">
        <v>133.30000000000001</v>
      </c>
      <c r="AM2210" t="s">
        <v>11646</v>
      </c>
    </row>
    <row r="2211" spans="1:39" x14ac:dyDescent="0.25">
      <c r="A2211" t="s">
        <v>192</v>
      </c>
      <c r="B2211">
        <v>14034</v>
      </c>
      <c r="C2211" t="s">
        <v>3052</v>
      </c>
      <c r="D2211">
        <v>346</v>
      </c>
      <c r="E2211">
        <v>45792</v>
      </c>
      <c r="G2211" t="s">
        <v>332</v>
      </c>
      <c r="K2211">
        <v>0</v>
      </c>
      <c r="AE2211" t="s">
        <v>232</v>
      </c>
      <c r="AF2211">
        <v>0</v>
      </c>
      <c r="AG2211">
        <v>0</v>
      </c>
      <c r="AH2211">
        <v>0</v>
      </c>
      <c r="AI2211" t="s">
        <v>11634</v>
      </c>
      <c r="AL2211" s="94">
        <v>34.6</v>
      </c>
      <c r="AM2211" t="s">
        <v>11646</v>
      </c>
    </row>
    <row r="2212" spans="1:39" x14ac:dyDescent="0.25">
      <c r="A2212" t="s">
        <v>192</v>
      </c>
      <c r="B2212">
        <v>14035</v>
      </c>
      <c r="C2212" t="s">
        <v>3053</v>
      </c>
      <c r="D2212">
        <v>6563</v>
      </c>
      <c r="E2212">
        <v>45792</v>
      </c>
      <c r="G2212" t="s">
        <v>332</v>
      </c>
      <c r="H2212" t="s">
        <v>3026</v>
      </c>
      <c r="K2212">
        <v>0</v>
      </c>
      <c r="AE2212" t="s">
        <v>232</v>
      </c>
      <c r="AF2212">
        <v>0</v>
      </c>
      <c r="AG2212">
        <v>0</v>
      </c>
      <c r="AH2212">
        <v>0</v>
      </c>
      <c r="AI2212" t="s">
        <v>11634</v>
      </c>
      <c r="AL2212" s="94">
        <v>656.3</v>
      </c>
      <c r="AM2212" t="s">
        <v>11646</v>
      </c>
    </row>
    <row r="2213" spans="1:39" x14ac:dyDescent="0.25">
      <c r="A2213" t="s">
        <v>192</v>
      </c>
      <c r="B2213">
        <v>14036</v>
      </c>
      <c r="C2213" t="s">
        <v>3054</v>
      </c>
      <c r="D2213">
        <v>4390</v>
      </c>
      <c r="E2213">
        <v>45792</v>
      </c>
      <c r="G2213" t="s">
        <v>332</v>
      </c>
      <c r="K2213">
        <v>0</v>
      </c>
      <c r="AE2213" t="s">
        <v>232</v>
      </c>
      <c r="AF2213">
        <v>0</v>
      </c>
      <c r="AG2213">
        <v>0</v>
      </c>
      <c r="AH2213">
        <v>0</v>
      </c>
      <c r="AI2213" t="s">
        <v>11634</v>
      </c>
      <c r="AL2213" s="94">
        <v>439</v>
      </c>
      <c r="AM2213" t="s">
        <v>11646</v>
      </c>
    </row>
    <row r="2214" spans="1:39" x14ac:dyDescent="0.25">
      <c r="A2214" t="s">
        <v>192</v>
      </c>
      <c r="B2214">
        <v>14037</v>
      </c>
      <c r="C2214" t="s">
        <v>3055</v>
      </c>
      <c r="D2214">
        <v>3739</v>
      </c>
      <c r="E2214">
        <v>45792</v>
      </c>
      <c r="G2214" t="s">
        <v>332</v>
      </c>
      <c r="K2214">
        <v>0</v>
      </c>
      <c r="AE2214" t="s">
        <v>232</v>
      </c>
      <c r="AF2214">
        <v>0</v>
      </c>
      <c r="AG2214">
        <v>0</v>
      </c>
      <c r="AH2214">
        <v>0</v>
      </c>
      <c r="AI2214" t="s">
        <v>11634</v>
      </c>
      <c r="AL2214" s="94">
        <v>373.9</v>
      </c>
      <c r="AM2214" t="s">
        <v>11646</v>
      </c>
    </row>
    <row r="2215" spans="1:39" x14ac:dyDescent="0.25">
      <c r="A2215" t="s">
        <v>192</v>
      </c>
      <c r="B2215">
        <v>14038</v>
      </c>
      <c r="C2215" t="s">
        <v>3056</v>
      </c>
      <c r="D2215">
        <v>43086</v>
      </c>
      <c r="E2215">
        <v>45792</v>
      </c>
      <c r="G2215" t="s">
        <v>332</v>
      </c>
      <c r="I2215" t="s">
        <v>28</v>
      </c>
      <c r="J2215">
        <v>45967</v>
      </c>
      <c r="K2215">
        <v>900</v>
      </c>
      <c r="L2215">
        <v>45955</v>
      </c>
      <c r="N2215" t="s">
        <v>353</v>
      </c>
      <c r="O2215">
        <v>45863</v>
      </c>
      <c r="P2215" t="s">
        <v>350</v>
      </c>
      <c r="R2215">
        <v>75000</v>
      </c>
      <c r="S2215">
        <v>132132</v>
      </c>
      <c r="T2215">
        <v>156</v>
      </c>
      <c r="U2215">
        <v>85</v>
      </c>
      <c r="V2215">
        <v>25</v>
      </c>
      <c r="W2215">
        <v>84</v>
      </c>
      <c r="X2215" t="s">
        <v>3057</v>
      </c>
      <c r="Y2215" t="s">
        <v>3057</v>
      </c>
      <c r="Z2215" t="s">
        <v>3057</v>
      </c>
      <c r="AE2215" t="s">
        <v>232</v>
      </c>
      <c r="AF2215">
        <v>0</v>
      </c>
      <c r="AG2215">
        <v>0</v>
      </c>
      <c r="AH2215">
        <v>14</v>
      </c>
      <c r="AI2215" t="s">
        <v>11632</v>
      </c>
      <c r="AJ2215">
        <v>1.7407046372371535</v>
      </c>
      <c r="AK2215">
        <v>3.0667038016989276</v>
      </c>
      <c r="AL2215" s="94">
        <v>4308.6000000000004</v>
      </c>
      <c r="AM2215" t="s">
        <v>11647</v>
      </c>
    </row>
    <row r="2216" spans="1:39" x14ac:dyDescent="0.25">
      <c r="A2216" t="s">
        <v>192</v>
      </c>
      <c r="B2216">
        <v>14039</v>
      </c>
      <c r="C2216" t="s">
        <v>3058</v>
      </c>
      <c r="D2216">
        <v>2809</v>
      </c>
      <c r="E2216">
        <v>45792</v>
      </c>
      <c r="G2216" t="s">
        <v>332</v>
      </c>
      <c r="K2216">
        <v>0</v>
      </c>
      <c r="AE2216" t="s">
        <v>232</v>
      </c>
      <c r="AF2216">
        <v>0</v>
      </c>
      <c r="AG2216">
        <v>0</v>
      </c>
      <c r="AH2216">
        <v>0</v>
      </c>
      <c r="AI2216" t="s">
        <v>11634</v>
      </c>
      <c r="AL2216" s="94">
        <v>280.89999999999998</v>
      </c>
      <c r="AM2216" t="s">
        <v>11646</v>
      </c>
    </row>
    <row r="2217" spans="1:39" x14ac:dyDescent="0.25">
      <c r="A2217" t="s">
        <v>192</v>
      </c>
      <c r="B2217">
        <v>14040</v>
      </c>
      <c r="C2217" t="s">
        <v>3059</v>
      </c>
      <c r="D2217">
        <v>4435</v>
      </c>
      <c r="E2217">
        <v>45792</v>
      </c>
      <c r="G2217" t="s">
        <v>332</v>
      </c>
      <c r="K2217">
        <v>0</v>
      </c>
      <c r="AE2217" t="s">
        <v>232</v>
      </c>
      <c r="AF2217">
        <v>0</v>
      </c>
      <c r="AG2217">
        <v>0</v>
      </c>
      <c r="AH2217">
        <v>0</v>
      </c>
      <c r="AI2217" t="s">
        <v>11634</v>
      </c>
      <c r="AL2217" s="94">
        <v>443.5</v>
      </c>
      <c r="AM2217" t="s">
        <v>11646</v>
      </c>
    </row>
    <row r="2218" spans="1:39" x14ac:dyDescent="0.25">
      <c r="A2218" t="s">
        <v>192</v>
      </c>
      <c r="B2218">
        <v>14041</v>
      </c>
      <c r="C2218" t="s">
        <v>3060</v>
      </c>
      <c r="D2218">
        <v>3885</v>
      </c>
      <c r="E2218">
        <v>45792</v>
      </c>
      <c r="G2218" t="s">
        <v>332</v>
      </c>
      <c r="K2218">
        <v>0</v>
      </c>
      <c r="AE2218" t="s">
        <v>232</v>
      </c>
      <c r="AF2218">
        <v>0</v>
      </c>
      <c r="AG2218">
        <v>0</v>
      </c>
      <c r="AH2218">
        <v>0</v>
      </c>
      <c r="AI2218" t="s">
        <v>11634</v>
      </c>
      <c r="AL2218" s="94">
        <v>388.5</v>
      </c>
      <c r="AM2218" t="s">
        <v>11646</v>
      </c>
    </row>
    <row r="2219" spans="1:39" x14ac:dyDescent="0.25">
      <c r="A2219" t="s">
        <v>192</v>
      </c>
      <c r="B2219">
        <v>14042</v>
      </c>
      <c r="C2219" t="s">
        <v>3061</v>
      </c>
      <c r="D2219">
        <v>22333</v>
      </c>
      <c r="E2219">
        <v>45792</v>
      </c>
      <c r="G2219" t="s">
        <v>332</v>
      </c>
      <c r="I2219" t="s">
        <v>450</v>
      </c>
      <c r="K2219">
        <v>193</v>
      </c>
      <c r="L2219">
        <v>2025</v>
      </c>
      <c r="M2219">
        <v>22</v>
      </c>
      <c r="N2219" t="s">
        <v>478</v>
      </c>
      <c r="O2219">
        <v>45784</v>
      </c>
      <c r="P2219" t="s">
        <v>341</v>
      </c>
      <c r="Q2219">
        <v>0</v>
      </c>
      <c r="R2219">
        <v>30000</v>
      </c>
      <c r="T2219">
        <v>189</v>
      </c>
      <c r="U2219">
        <v>28</v>
      </c>
      <c r="X2219" t="s">
        <v>3062</v>
      </c>
      <c r="Y2219" t="s">
        <v>3062</v>
      </c>
      <c r="Z2219" t="s">
        <v>3063</v>
      </c>
      <c r="AE2219" t="s">
        <v>232</v>
      </c>
      <c r="AF2219">
        <v>0.22</v>
      </c>
      <c r="AG2219">
        <v>42</v>
      </c>
      <c r="AH2219">
        <v>13</v>
      </c>
      <c r="AI2219" t="s">
        <v>11632</v>
      </c>
      <c r="AJ2219">
        <v>1.3433036313974835</v>
      </c>
      <c r="AL2219" s="94">
        <v>2233.3000000000002</v>
      </c>
      <c r="AM2219" t="s">
        <v>11648</v>
      </c>
    </row>
    <row r="2220" spans="1:39" x14ac:dyDescent="0.25">
      <c r="A2220" t="s">
        <v>192</v>
      </c>
      <c r="B2220">
        <v>14043</v>
      </c>
      <c r="C2220" t="s">
        <v>3064</v>
      </c>
      <c r="D2220">
        <v>9049</v>
      </c>
      <c r="E2220">
        <v>45792</v>
      </c>
      <c r="G2220" t="s">
        <v>332</v>
      </c>
      <c r="H2220">
        <v>45813</v>
      </c>
      <c r="K2220">
        <v>51</v>
      </c>
      <c r="L2220" t="s">
        <v>3065</v>
      </c>
      <c r="M2220">
        <v>80</v>
      </c>
      <c r="N2220" t="s">
        <v>3066</v>
      </c>
      <c r="O2220" t="s">
        <v>3067</v>
      </c>
      <c r="P2220" t="s">
        <v>339</v>
      </c>
      <c r="Q2220">
        <v>80</v>
      </c>
      <c r="R2220">
        <v>7260</v>
      </c>
      <c r="S2220">
        <v>4838.76</v>
      </c>
      <c r="X2220" t="s">
        <v>446</v>
      </c>
      <c r="Y2220" t="s">
        <v>443</v>
      </c>
      <c r="Z2220" t="s">
        <v>443</v>
      </c>
      <c r="AE2220" t="s">
        <v>232</v>
      </c>
      <c r="AF2220">
        <v>0.8</v>
      </c>
      <c r="AG2220">
        <v>41</v>
      </c>
      <c r="AH2220">
        <v>12</v>
      </c>
      <c r="AI2220" t="s">
        <v>11632</v>
      </c>
      <c r="AJ2220">
        <v>0.80229859653000335</v>
      </c>
      <c r="AK2220">
        <v>0.53472869930379052</v>
      </c>
      <c r="AL2220" s="94">
        <v>904.9</v>
      </c>
      <c r="AM2220" t="s">
        <v>11648</v>
      </c>
    </row>
    <row r="2221" spans="1:39" x14ac:dyDescent="0.25">
      <c r="A2221" t="s">
        <v>192</v>
      </c>
      <c r="B2221">
        <v>14044</v>
      </c>
      <c r="C2221" t="s">
        <v>3068</v>
      </c>
      <c r="D2221">
        <v>1933</v>
      </c>
      <c r="E2221">
        <v>45792</v>
      </c>
      <c r="G2221" t="s">
        <v>332</v>
      </c>
      <c r="K2221">
        <v>0</v>
      </c>
      <c r="AE2221" t="s">
        <v>232</v>
      </c>
      <c r="AF2221">
        <v>0</v>
      </c>
      <c r="AG2221">
        <v>0</v>
      </c>
      <c r="AH2221">
        <v>0</v>
      </c>
      <c r="AI2221" t="s">
        <v>11634</v>
      </c>
      <c r="AL2221" s="94">
        <v>193.3</v>
      </c>
      <c r="AM2221" t="s">
        <v>11646</v>
      </c>
    </row>
    <row r="2222" spans="1:39" x14ac:dyDescent="0.25">
      <c r="A2222" t="s">
        <v>192</v>
      </c>
      <c r="B2222">
        <v>14045</v>
      </c>
      <c r="C2222" t="s">
        <v>3069</v>
      </c>
      <c r="D2222">
        <v>3643</v>
      </c>
      <c r="E2222">
        <v>45792</v>
      </c>
      <c r="G2222" t="s">
        <v>332</v>
      </c>
      <c r="K2222">
        <v>0</v>
      </c>
      <c r="AE2222" t="s">
        <v>232</v>
      </c>
      <c r="AF2222">
        <v>0</v>
      </c>
      <c r="AG2222">
        <v>0</v>
      </c>
      <c r="AH2222">
        <v>0</v>
      </c>
      <c r="AI2222" t="s">
        <v>11634</v>
      </c>
      <c r="AL2222" s="94">
        <v>364.3</v>
      </c>
      <c r="AM2222" t="s">
        <v>11646</v>
      </c>
    </row>
    <row r="2223" spans="1:39" x14ac:dyDescent="0.25">
      <c r="A2223" t="s">
        <v>192</v>
      </c>
      <c r="B2223">
        <v>14046</v>
      </c>
      <c r="C2223" t="s">
        <v>3070</v>
      </c>
      <c r="D2223">
        <v>5307</v>
      </c>
      <c r="E2223">
        <v>45792</v>
      </c>
      <c r="G2223" t="s">
        <v>332</v>
      </c>
      <c r="H2223" t="s">
        <v>3026</v>
      </c>
      <c r="K2223">
        <v>0</v>
      </c>
      <c r="AE2223" t="s">
        <v>232</v>
      </c>
      <c r="AF2223">
        <v>0</v>
      </c>
      <c r="AG2223">
        <v>0</v>
      </c>
      <c r="AH2223">
        <v>0</v>
      </c>
      <c r="AI2223" t="s">
        <v>11634</v>
      </c>
      <c r="AL2223" s="94">
        <v>530.70000000000005</v>
      </c>
      <c r="AM2223" t="s">
        <v>11646</v>
      </c>
    </row>
    <row r="2224" spans="1:39" x14ac:dyDescent="0.25">
      <c r="A2224" t="s">
        <v>192</v>
      </c>
      <c r="B2224">
        <v>14047</v>
      </c>
      <c r="C2224" t="s">
        <v>3071</v>
      </c>
      <c r="D2224">
        <v>2085</v>
      </c>
      <c r="E2224">
        <v>45792</v>
      </c>
      <c r="G2224" t="s">
        <v>332</v>
      </c>
      <c r="K2224">
        <v>0</v>
      </c>
      <c r="AE2224" t="s">
        <v>232</v>
      </c>
      <c r="AF2224">
        <v>0</v>
      </c>
      <c r="AG2224">
        <v>0</v>
      </c>
      <c r="AH2224">
        <v>0</v>
      </c>
      <c r="AI2224" t="s">
        <v>11634</v>
      </c>
      <c r="AL2224" s="94">
        <v>208.5</v>
      </c>
      <c r="AM2224" t="s">
        <v>11646</v>
      </c>
    </row>
    <row r="2225" spans="1:39" x14ac:dyDescent="0.25">
      <c r="A2225" t="s">
        <v>192</v>
      </c>
      <c r="B2225">
        <v>14048</v>
      </c>
      <c r="C2225" t="s">
        <v>3072</v>
      </c>
      <c r="D2225">
        <v>1431</v>
      </c>
      <c r="E2225">
        <v>45792</v>
      </c>
      <c r="G2225" t="s">
        <v>332</v>
      </c>
      <c r="K2225">
        <v>0</v>
      </c>
      <c r="AE2225" t="s">
        <v>232</v>
      </c>
      <c r="AF2225">
        <v>0</v>
      </c>
      <c r="AG2225">
        <v>0</v>
      </c>
      <c r="AH2225">
        <v>0</v>
      </c>
      <c r="AI2225" t="s">
        <v>11634</v>
      </c>
      <c r="AL2225" s="94">
        <v>143.1</v>
      </c>
      <c r="AM2225" t="s">
        <v>11646</v>
      </c>
    </row>
    <row r="2226" spans="1:39" x14ac:dyDescent="0.25">
      <c r="A2226" t="s">
        <v>192</v>
      </c>
      <c r="B2226">
        <v>14049</v>
      </c>
      <c r="C2226" t="s">
        <v>3073</v>
      </c>
      <c r="D2226">
        <v>20546</v>
      </c>
      <c r="E2226">
        <v>45792</v>
      </c>
      <c r="G2226" t="s">
        <v>332</v>
      </c>
      <c r="I2226" t="s">
        <v>450</v>
      </c>
      <c r="K2226">
        <v>281</v>
      </c>
      <c r="L2226">
        <v>45957</v>
      </c>
      <c r="N2226" t="s">
        <v>353</v>
      </c>
      <c r="O2226">
        <v>45470</v>
      </c>
      <c r="P2226" t="s">
        <v>350</v>
      </c>
      <c r="Q2226">
        <v>0</v>
      </c>
      <c r="R2226">
        <v>39959</v>
      </c>
      <c r="S2226">
        <v>39809</v>
      </c>
      <c r="X2226" t="s">
        <v>3074</v>
      </c>
      <c r="Y2226" t="s">
        <v>353</v>
      </c>
      <c r="Z2226" t="s">
        <v>353</v>
      </c>
      <c r="AE2226" t="s">
        <v>232</v>
      </c>
      <c r="AF2226">
        <v>0</v>
      </c>
      <c r="AG2226">
        <v>0</v>
      </c>
      <c r="AH2226">
        <v>11</v>
      </c>
      <c r="AI2226" t="s">
        <v>11632</v>
      </c>
      <c r="AJ2226">
        <v>1.9448554463155845</v>
      </c>
      <c r="AK2226">
        <v>1.9375547551834906</v>
      </c>
      <c r="AL2226" s="94">
        <v>2054.6</v>
      </c>
      <c r="AM2226" t="s">
        <v>11647</v>
      </c>
    </row>
    <row r="2227" spans="1:39" x14ac:dyDescent="0.25">
      <c r="A2227" t="s">
        <v>192</v>
      </c>
      <c r="B2227">
        <v>14050</v>
      </c>
      <c r="C2227" t="s">
        <v>3075</v>
      </c>
      <c r="D2227">
        <v>2817</v>
      </c>
      <c r="E2227">
        <v>45792</v>
      </c>
      <c r="G2227" t="s">
        <v>332</v>
      </c>
      <c r="K2227">
        <v>0</v>
      </c>
      <c r="AE2227" t="s">
        <v>232</v>
      </c>
      <c r="AF2227">
        <v>0</v>
      </c>
      <c r="AG2227">
        <v>0</v>
      </c>
      <c r="AH2227">
        <v>0</v>
      </c>
      <c r="AI2227" t="s">
        <v>11634</v>
      </c>
      <c r="AL2227" s="94">
        <v>281.7</v>
      </c>
      <c r="AM2227" t="s">
        <v>11646</v>
      </c>
    </row>
    <row r="2228" spans="1:39" x14ac:dyDescent="0.25">
      <c r="A2228" t="s">
        <v>192</v>
      </c>
      <c r="B2228">
        <v>14051</v>
      </c>
      <c r="C2228" t="s">
        <v>3076</v>
      </c>
      <c r="D2228">
        <v>1456</v>
      </c>
      <c r="E2228">
        <v>45792</v>
      </c>
      <c r="G2228" t="s">
        <v>332</v>
      </c>
      <c r="K2228">
        <v>0</v>
      </c>
      <c r="AE2228" t="s">
        <v>232</v>
      </c>
      <c r="AF2228">
        <v>0</v>
      </c>
      <c r="AG2228">
        <v>0</v>
      </c>
      <c r="AH2228">
        <v>0</v>
      </c>
      <c r="AI2228" t="s">
        <v>11634</v>
      </c>
      <c r="AL2228" s="94">
        <v>145.6</v>
      </c>
      <c r="AM2228" t="s">
        <v>11646</v>
      </c>
    </row>
    <row r="2229" spans="1:39" x14ac:dyDescent="0.25">
      <c r="A2229" t="s">
        <v>192</v>
      </c>
      <c r="B2229">
        <v>14052</v>
      </c>
      <c r="C2229" t="s">
        <v>3077</v>
      </c>
      <c r="D2229">
        <v>10289</v>
      </c>
      <c r="E2229">
        <v>45792</v>
      </c>
      <c r="G2229" t="s">
        <v>332</v>
      </c>
      <c r="H2229" t="s">
        <v>3015</v>
      </c>
      <c r="I2229" t="s">
        <v>450</v>
      </c>
      <c r="K2229">
        <v>0</v>
      </c>
      <c r="AE2229" t="s">
        <v>232</v>
      </c>
      <c r="AF2229">
        <v>0</v>
      </c>
      <c r="AG2229">
        <v>0</v>
      </c>
      <c r="AH2229">
        <v>0</v>
      </c>
      <c r="AI2229" t="s">
        <v>11634</v>
      </c>
      <c r="AL2229" s="94">
        <v>1028.9000000000001</v>
      </c>
      <c r="AM2229" t="s">
        <v>11646</v>
      </c>
    </row>
    <row r="2230" spans="1:39" x14ac:dyDescent="0.25">
      <c r="A2230" t="s">
        <v>192</v>
      </c>
      <c r="B2230">
        <v>14053</v>
      </c>
      <c r="C2230" t="s">
        <v>3078</v>
      </c>
      <c r="D2230">
        <v>7224</v>
      </c>
      <c r="E2230">
        <v>45792</v>
      </c>
      <c r="G2230" t="s">
        <v>332</v>
      </c>
      <c r="H2230" t="s">
        <v>3019</v>
      </c>
      <c r="K2230">
        <v>0</v>
      </c>
      <c r="AE2230" t="s">
        <v>232</v>
      </c>
      <c r="AF2230">
        <v>0</v>
      </c>
      <c r="AG2230">
        <v>0</v>
      </c>
      <c r="AH2230">
        <v>0</v>
      </c>
      <c r="AI2230" t="s">
        <v>11634</v>
      </c>
      <c r="AL2230" s="94">
        <v>722.4</v>
      </c>
      <c r="AM2230" t="s">
        <v>11646</v>
      </c>
    </row>
    <row r="2231" spans="1:39" x14ac:dyDescent="0.25">
      <c r="A2231" t="s">
        <v>192</v>
      </c>
      <c r="B2231">
        <v>14054</v>
      </c>
      <c r="C2231" t="s">
        <v>3079</v>
      </c>
      <c r="D2231">
        <v>16946</v>
      </c>
      <c r="E2231">
        <v>45792</v>
      </c>
      <c r="G2231" t="s">
        <v>332</v>
      </c>
      <c r="I2231" t="s">
        <v>450</v>
      </c>
      <c r="K2231">
        <v>0</v>
      </c>
      <c r="AE2231" t="s">
        <v>232</v>
      </c>
      <c r="AF2231">
        <v>0</v>
      </c>
      <c r="AG2231">
        <v>0</v>
      </c>
      <c r="AH2231">
        <v>0</v>
      </c>
      <c r="AI2231" t="s">
        <v>11634</v>
      </c>
      <c r="AL2231" s="94">
        <v>1694.6</v>
      </c>
      <c r="AM2231" t="s">
        <v>11646</v>
      </c>
    </row>
    <row r="2232" spans="1:39" x14ac:dyDescent="0.25">
      <c r="A2232" t="s">
        <v>192</v>
      </c>
      <c r="B2232">
        <v>14055</v>
      </c>
      <c r="C2232" t="s">
        <v>3080</v>
      </c>
      <c r="D2232">
        <v>21826</v>
      </c>
      <c r="E2232">
        <v>45792</v>
      </c>
      <c r="G2232" t="s">
        <v>332</v>
      </c>
      <c r="H2232" t="s">
        <v>3015</v>
      </c>
      <c r="I2232" t="s">
        <v>450</v>
      </c>
      <c r="K2232">
        <v>0</v>
      </c>
      <c r="AE2232" t="s">
        <v>232</v>
      </c>
      <c r="AF2232">
        <v>0</v>
      </c>
      <c r="AG2232">
        <v>0</v>
      </c>
      <c r="AH2232">
        <v>0</v>
      </c>
      <c r="AI2232" t="s">
        <v>11634</v>
      </c>
      <c r="AL2232" s="94">
        <v>2182.6</v>
      </c>
      <c r="AM2232" t="s">
        <v>11646</v>
      </c>
    </row>
    <row r="2233" spans="1:39" x14ac:dyDescent="0.25">
      <c r="A2233" t="s">
        <v>192</v>
      </c>
      <c r="B2233">
        <v>14056</v>
      </c>
      <c r="C2233" t="s">
        <v>3081</v>
      </c>
      <c r="D2233">
        <v>29844</v>
      </c>
      <c r="E2233">
        <v>45792</v>
      </c>
      <c r="G2233" t="s">
        <v>332</v>
      </c>
      <c r="H2233" t="s">
        <v>3015</v>
      </c>
      <c r="I2233" t="s">
        <v>450</v>
      </c>
      <c r="K2233">
        <v>0</v>
      </c>
      <c r="AE2233" t="s">
        <v>232</v>
      </c>
      <c r="AF2233">
        <v>0</v>
      </c>
      <c r="AG2233">
        <v>0</v>
      </c>
      <c r="AH2233">
        <v>0</v>
      </c>
      <c r="AI2233" t="s">
        <v>11634</v>
      </c>
      <c r="AL2233" s="94">
        <v>2984.4</v>
      </c>
      <c r="AM2233" t="s">
        <v>11646</v>
      </c>
    </row>
    <row r="2234" spans="1:39" x14ac:dyDescent="0.25">
      <c r="A2234" t="s">
        <v>192</v>
      </c>
      <c r="B2234">
        <v>14057</v>
      </c>
      <c r="C2234" t="s">
        <v>3082</v>
      </c>
      <c r="D2234">
        <v>7438</v>
      </c>
      <c r="E2234">
        <v>45792</v>
      </c>
      <c r="G2234" t="s">
        <v>332</v>
      </c>
      <c r="H2234" t="s">
        <v>3019</v>
      </c>
      <c r="K2234">
        <v>0</v>
      </c>
      <c r="AE2234" t="s">
        <v>232</v>
      </c>
      <c r="AF2234">
        <v>0</v>
      </c>
      <c r="AG2234">
        <v>0</v>
      </c>
      <c r="AH2234">
        <v>0</v>
      </c>
      <c r="AI2234" t="s">
        <v>11634</v>
      </c>
      <c r="AL2234" s="94">
        <v>743.8</v>
      </c>
      <c r="AM2234" t="s">
        <v>11646</v>
      </c>
    </row>
    <row r="2235" spans="1:39" x14ac:dyDescent="0.25">
      <c r="A2235" t="s">
        <v>192</v>
      </c>
      <c r="B2235">
        <v>14058</v>
      </c>
      <c r="C2235" t="s">
        <v>3083</v>
      </c>
      <c r="D2235">
        <v>9765</v>
      </c>
      <c r="E2235">
        <v>45792</v>
      </c>
      <c r="G2235" t="s">
        <v>332</v>
      </c>
      <c r="H2235" t="s">
        <v>3019</v>
      </c>
      <c r="K2235">
        <v>0</v>
      </c>
      <c r="AE2235" t="s">
        <v>232</v>
      </c>
      <c r="AF2235">
        <v>0</v>
      </c>
      <c r="AG2235">
        <v>0</v>
      </c>
      <c r="AH2235">
        <v>0</v>
      </c>
      <c r="AI2235" t="s">
        <v>11634</v>
      </c>
      <c r="AL2235" s="94">
        <v>976.5</v>
      </c>
      <c r="AM2235" t="s">
        <v>11646</v>
      </c>
    </row>
    <row r="2236" spans="1:39" x14ac:dyDescent="0.25">
      <c r="A2236" t="s">
        <v>192</v>
      </c>
      <c r="B2236">
        <v>14059</v>
      </c>
      <c r="C2236" t="s">
        <v>3084</v>
      </c>
      <c r="D2236">
        <v>854</v>
      </c>
      <c r="E2236">
        <v>45792</v>
      </c>
      <c r="G2236" t="s">
        <v>332</v>
      </c>
      <c r="K2236">
        <v>0</v>
      </c>
      <c r="AE2236" t="s">
        <v>232</v>
      </c>
      <c r="AF2236">
        <v>0</v>
      </c>
      <c r="AG2236">
        <v>0</v>
      </c>
      <c r="AH2236">
        <v>0</v>
      </c>
      <c r="AI2236" t="s">
        <v>11634</v>
      </c>
      <c r="AL2236" s="94">
        <v>85.4</v>
      </c>
      <c r="AM2236" t="s">
        <v>11646</v>
      </c>
    </row>
    <row r="2237" spans="1:39" x14ac:dyDescent="0.25">
      <c r="A2237" t="s">
        <v>192</v>
      </c>
      <c r="B2237">
        <v>14061</v>
      </c>
      <c r="C2237" t="s">
        <v>3085</v>
      </c>
      <c r="D2237">
        <v>710</v>
      </c>
      <c r="E2237">
        <v>45792</v>
      </c>
      <c r="G2237" t="s">
        <v>332</v>
      </c>
      <c r="K2237">
        <v>0</v>
      </c>
      <c r="AE2237" t="s">
        <v>232</v>
      </c>
      <c r="AF2237">
        <v>0</v>
      </c>
      <c r="AG2237">
        <v>0</v>
      </c>
      <c r="AH2237">
        <v>0</v>
      </c>
      <c r="AI2237" t="s">
        <v>11634</v>
      </c>
      <c r="AL2237" s="94">
        <v>71</v>
      </c>
      <c r="AM2237" t="s">
        <v>11646</v>
      </c>
    </row>
    <row r="2238" spans="1:39" x14ac:dyDescent="0.25">
      <c r="A2238" t="s">
        <v>192</v>
      </c>
      <c r="B2238">
        <v>14060</v>
      </c>
      <c r="C2238" t="s">
        <v>3086</v>
      </c>
      <c r="D2238">
        <v>4655</v>
      </c>
      <c r="E2238">
        <v>45792</v>
      </c>
      <c r="G2238" t="s">
        <v>332</v>
      </c>
      <c r="K2238">
        <v>0</v>
      </c>
      <c r="AE2238" t="s">
        <v>232</v>
      </c>
      <c r="AF2238">
        <v>0</v>
      </c>
      <c r="AG2238">
        <v>0</v>
      </c>
      <c r="AH2238">
        <v>0</v>
      </c>
      <c r="AI2238" t="s">
        <v>11634</v>
      </c>
      <c r="AL2238" s="94">
        <v>465.5</v>
      </c>
      <c r="AM2238" t="s">
        <v>11646</v>
      </c>
    </row>
    <row r="2239" spans="1:39" x14ac:dyDescent="0.25">
      <c r="A2239" t="s">
        <v>192</v>
      </c>
      <c r="B2239">
        <v>14062</v>
      </c>
      <c r="C2239" t="s">
        <v>3087</v>
      </c>
      <c r="D2239">
        <v>1000</v>
      </c>
      <c r="E2239">
        <v>45792</v>
      </c>
      <c r="G2239" t="s">
        <v>332</v>
      </c>
      <c r="K2239">
        <v>0</v>
      </c>
      <c r="AE2239" t="s">
        <v>232</v>
      </c>
      <c r="AF2239">
        <v>0</v>
      </c>
      <c r="AG2239">
        <v>0</v>
      </c>
      <c r="AH2239">
        <v>0</v>
      </c>
      <c r="AI2239" t="s">
        <v>11634</v>
      </c>
      <c r="AL2239" s="94">
        <v>100</v>
      </c>
      <c r="AM2239" t="s">
        <v>11646</v>
      </c>
    </row>
    <row r="2240" spans="1:39" x14ac:dyDescent="0.25">
      <c r="A2240" t="s">
        <v>192</v>
      </c>
      <c r="B2240">
        <v>14063</v>
      </c>
      <c r="C2240" t="s">
        <v>3088</v>
      </c>
      <c r="D2240">
        <v>1041</v>
      </c>
      <c r="E2240">
        <v>45792</v>
      </c>
      <c r="G2240" t="s">
        <v>332</v>
      </c>
      <c r="K2240">
        <v>0</v>
      </c>
      <c r="AE2240" t="s">
        <v>232</v>
      </c>
      <c r="AF2240">
        <v>0</v>
      </c>
      <c r="AG2240">
        <v>0</v>
      </c>
      <c r="AH2240">
        <v>0</v>
      </c>
      <c r="AI2240" t="s">
        <v>11634</v>
      </c>
      <c r="AL2240" s="94">
        <v>104.1</v>
      </c>
      <c r="AM2240" t="s">
        <v>11646</v>
      </c>
    </row>
    <row r="2241" spans="1:39" x14ac:dyDescent="0.25">
      <c r="A2241" t="s">
        <v>192</v>
      </c>
      <c r="B2241">
        <v>14064</v>
      </c>
      <c r="C2241" t="s">
        <v>3089</v>
      </c>
      <c r="D2241">
        <v>362</v>
      </c>
      <c r="E2241">
        <v>45792</v>
      </c>
      <c r="G2241" t="s">
        <v>332</v>
      </c>
      <c r="K2241">
        <v>0</v>
      </c>
      <c r="AE2241" t="s">
        <v>232</v>
      </c>
      <c r="AF2241">
        <v>0</v>
      </c>
      <c r="AG2241">
        <v>0</v>
      </c>
      <c r="AH2241">
        <v>0</v>
      </c>
      <c r="AI2241" t="s">
        <v>11634</v>
      </c>
      <c r="AL2241" s="94">
        <v>36.200000000000003</v>
      </c>
      <c r="AM2241" t="s">
        <v>11646</v>
      </c>
    </row>
    <row r="2242" spans="1:39" x14ac:dyDescent="0.25">
      <c r="A2242" t="s">
        <v>192</v>
      </c>
      <c r="B2242">
        <v>14065</v>
      </c>
      <c r="C2242" t="s">
        <v>3090</v>
      </c>
      <c r="D2242">
        <v>2335</v>
      </c>
      <c r="E2242">
        <v>45792</v>
      </c>
      <c r="G2242" t="s">
        <v>332</v>
      </c>
      <c r="K2242">
        <v>0</v>
      </c>
      <c r="AE2242" t="s">
        <v>232</v>
      </c>
      <c r="AF2242">
        <v>0</v>
      </c>
      <c r="AG2242">
        <v>0</v>
      </c>
      <c r="AH2242">
        <v>0</v>
      </c>
      <c r="AI2242" t="s">
        <v>11634</v>
      </c>
      <c r="AL2242" s="94">
        <v>233.5</v>
      </c>
      <c r="AM2242" t="s">
        <v>11646</v>
      </c>
    </row>
    <row r="2243" spans="1:39" x14ac:dyDescent="0.25">
      <c r="A2243" t="s">
        <v>192</v>
      </c>
      <c r="B2243">
        <v>14066</v>
      </c>
      <c r="C2243" t="s">
        <v>3091</v>
      </c>
      <c r="D2243">
        <v>6863</v>
      </c>
      <c r="E2243">
        <v>45792</v>
      </c>
      <c r="G2243" t="s">
        <v>332</v>
      </c>
      <c r="H2243" t="s">
        <v>3092</v>
      </c>
      <c r="K2243">
        <v>0</v>
      </c>
      <c r="L2243">
        <v>45863</v>
      </c>
      <c r="M2243">
        <v>30</v>
      </c>
      <c r="N2243" t="s">
        <v>339</v>
      </c>
      <c r="O2243">
        <v>45482</v>
      </c>
      <c r="P2243" t="s">
        <v>339</v>
      </c>
      <c r="Q2243">
        <v>30</v>
      </c>
      <c r="R2243">
        <v>3000</v>
      </c>
      <c r="S2243">
        <v>0</v>
      </c>
      <c r="T2243">
        <v>157</v>
      </c>
      <c r="U2243">
        <v>103</v>
      </c>
      <c r="V2243">
        <v>3</v>
      </c>
      <c r="W2243">
        <v>12</v>
      </c>
      <c r="X2243" t="s">
        <v>3093</v>
      </c>
      <c r="Y2243" t="s">
        <v>341</v>
      </c>
      <c r="Z2243" t="s">
        <v>341</v>
      </c>
      <c r="AE2243" t="s">
        <v>232</v>
      </c>
      <c r="AF2243">
        <v>0.3</v>
      </c>
      <c r="AG2243">
        <v>0</v>
      </c>
      <c r="AH2243">
        <v>15</v>
      </c>
      <c r="AI2243" t="s">
        <v>11632</v>
      </c>
      <c r="AJ2243">
        <v>0.43712662101121957</v>
      </c>
      <c r="AK2243">
        <v>0</v>
      </c>
      <c r="AL2243" s="94">
        <v>686.3</v>
      </c>
      <c r="AM2243" t="s">
        <v>11646</v>
      </c>
    </row>
    <row r="2244" spans="1:39" x14ac:dyDescent="0.25">
      <c r="A2244" t="s">
        <v>192</v>
      </c>
      <c r="B2244">
        <v>14067</v>
      </c>
      <c r="C2244" t="s">
        <v>3094</v>
      </c>
      <c r="D2244">
        <v>4886</v>
      </c>
      <c r="E2244">
        <v>45792</v>
      </c>
      <c r="G2244" t="s">
        <v>332</v>
      </c>
      <c r="H2244">
        <v>45783</v>
      </c>
      <c r="I2244" t="s">
        <v>28</v>
      </c>
      <c r="K2244">
        <v>0</v>
      </c>
      <c r="L2244" t="s">
        <v>3095</v>
      </c>
      <c r="M2244">
        <v>0</v>
      </c>
      <c r="N2244" t="s">
        <v>339</v>
      </c>
      <c r="O2244">
        <v>45579</v>
      </c>
      <c r="P2244" t="s">
        <v>341</v>
      </c>
      <c r="Q2244">
        <v>0</v>
      </c>
      <c r="R2244">
        <v>8000</v>
      </c>
      <c r="S2244">
        <v>1677.32</v>
      </c>
      <c r="T2244">
        <v>4</v>
      </c>
      <c r="V2244">
        <v>1</v>
      </c>
      <c r="X2244" t="s">
        <v>3096</v>
      </c>
      <c r="Y2244" t="s">
        <v>339</v>
      </c>
      <c r="Z2244" t="s">
        <v>341</v>
      </c>
      <c r="AE2244" t="s">
        <v>232</v>
      </c>
      <c r="AF2244">
        <v>0</v>
      </c>
      <c r="AG2244">
        <v>0</v>
      </c>
      <c r="AH2244">
        <v>13</v>
      </c>
      <c r="AI2244" t="s">
        <v>11632</v>
      </c>
      <c r="AJ2244">
        <v>1.6373311502251331</v>
      </c>
      <c r="AK2244">
        <v>0.34329103561195251</v>
      </c>
      <c r="AL2244" s="94">
        <v>488.6</v>
      </c>
      <c r="AM2244" t="s">
        <v>11646</v>
      </c>
    </row>
    <row r="2245" spans="1:39" x14ac:dyDescent="0.25">
      <c r="A2245" t="s">
        <v>192</v>
      </c>
      <c r="B2245">
        <v>14068</v>
      </c>
      <c r="C2245" t="s">
        <v>3097</v>
      </c>
      <c r="D2245">
        <v>634</v>
      </c>
      <c r="E2245">
        <v>45792</v>
      </c>
      <c r="G2245" t="s">
        <v>332</v>
      </c>
      <c r="K2245">
        <v>0</v>
      </c>
      <c r="AE2245" t="s">
        <v>232</v>
      </c>
      <c r="AF2245">
        <v>0</v>
      </c>
      <c r="AG2245">
        <v>0</v>
      </c>
      <c r="AH2245">
        <v>0</v>
      </c>
      <c r="AI2245" t="s">
        <v>11634</v>
      </c>
      <c r="AL2245" s="94">
        <v>63.4</v>
      </c>
      <c r="AM2245" t="s">
        <v>11646</v>
      </c>
    </row>
    <row r="2246" spans="1:39" x14ac:dyDescent="0.25">
      <c r="A2246" t="s">
        <v>192</v>
      </c>
      <c r="B2246">
        <v>14069</v>
      </c>
      <c r="C2246" t="s">
        <v>3098</v>
      </c>
      <c r="D2246">
        <v>8381</v>
      </c>
      <c r="E2246">
        <v>45792</v>
      </c>
      <c r="G2246" t="s">
        <v>332</v>
      </c>
      <c r="H2246" t="s">
        <v>3019</v>
      </c>
      <c r="K2246">
        <v>0</v>
      </c>
      <c r="AE2246" t="s">
        <v>232</v>
      </c>
      <c r="AF2246">
        <v>0</v>
      </c>
      <c r="AG2246">
        <v>0</v>
      </c>
      <c r="AH2246">
        <v>0</v>
      </c>
      <c r="AI2246" t="s">
        <v>11634</v>
      </c>
      <c r="AL2246" s="94">
        <v>838.1</v>
      </c>
      <c r="AM2246" t="s">
        <v>11646</v>
      </c>
    </row>
    <row r="2247" spans="1:39" x14ac:dyDescent="0.25">
      <c r="A2247" t="s">
        <v>192</v>
      </c>
      <c r="B2247">
        <v>14070</v>
      </c>
      <c r="C2247" t="s">
        <v>3099</v>
      </c>
      <c r="D2247">
        <v>1404</v>
      </c>
      <c r="E2247">
        <v>45792</v>
      </c>
      <c r="G2247" t="s">
        <v>332</v>
      </c>
      <c r="K2247">
        <v>0</v>
      </c>
      <c r="AE2247" t="s">
        <v>232</v>
      </c>
      <c r="AF2247">
        <v>0</v>
      </c>
      <c r="AG2247">
        <v>0</v>
      </c>
      <c r="AH2247">
        <v>0</v>
      </c>
      <c r="AI2247" t="s">
        <v>11634</v>
      </c>
      <c r="AL2247" s="94">
        <v>140.4</v>
      </c>
      <c r="AM2247" t="s">
        <v>11646</v>
      </c>
    </row>
    <row r="2248" spans="1:39" x14ac:dyDescent="0.25">
      <c r="A2248" t="s">
        <v>192</v>
      </c>
      <c r="B2248">
        <v>14071</v>
      </c>
      <c r="C2248" t="s">
        <v>3100</v>
      </c>
      <c r="D2248">
        <v>1014</v>
      </c>
      <c r="E2248">
        <v>45792</v>
      </c>
      <c r="G2248" t="s">
        <v>332</v>
      </c>
      <c r="K2248">
        <v>0</v>
      </c>
      <c r="AE2248" t="s">
        <v>232</v>
      </c>
      <c r="AF2248">
        <v>0</v>
      </c>
      <c r="AG2248">
        <v>0</v>
      </c>
      <c r="AH2248">
        <v>0</v>
      </c>
      <c r="AI2248" t="s">
        <v>11634</v>
      </c>
      <c r="AL2248" s="94">
        <v>101.4</v>
      </c>
      <c r="AM2248" t="s">
        <v>11646</v>
      </c>
    </row>
    <row r="2249" spans="1:39" x14ac:dyDescent="0.25">
      <c r="A2249" t="s">
        <v>192</v>
      </c>
      <c r="B2249">
        <v>14072</v>
      </c>
      <c r="C2249" t="s">
        <v>3101</v>
      </c>
      <c r="D2249">
        <v>1075</v>
      </c>
      <c r="E2249">
        <v>45792</v>
      </c>
      <c r="G2249" t="s">
        <v>332</v>
      </c>
      <c r="K2249">
        <v>0</v>
      </c>
      <c r="AE2249" t="s">
        <v>232</v>
      </c>
      <c r="AF2249">
        <v>0</v>
      </c>
      <c r="AG2249">
        <v>0</v>
      </c>
      <c r="AH2249">
        <v>0</v>
      </c>
      <c r="AI2249" t="s">
        <v>11634</v>
      </c>
      <c r="AL2249" s="94">
        <v>107.5</v>
      </c>
      <c r="AM2249" t="s">
        <v>11646</v>
      </c>
    </row>
    <row r="2250" spans="1:39" x14ac:dyDescent="0.25">
      <c r="A2250" t="s">
        <v>192</v>
      </c>
      <c r="B2250">
        <v>14073</v>
      </c>
      <c r="C2250" t="s">
        <v>3102</v>
      </c>
      <c r="D2250">
        <v>3064</v>
      </c>
      <c r="E2250">
        <v>45792</v>
      </c>
      <c r="G2250" t="s">
        <v>332</v>
      </c>
      <c r="K2250">
        <v>0</v>
      </c>
      <c r="AE2250" t="s">
        <v>232</v>
      </c>
      <c r="AF2250">
        <v>0</v>
      </c>
      <c r="AG2250">
        <v>0</v>
      </c>
      <c r="AH2250">
        <v>0</v>
      </c>
      <c r="AI2250" t="s">
        <v>11634</v>
      </c>
      <c r="AL2250" s="94">
        <v>306.39999999999998</v>
      </c>
      <c r="AM2250" t="s">
        <v>11646</v>
      </c>
    </row>
    <row r="2251" spans="1:39" x14ac:dyDescent="0.25">
      <c r="A2251" t="s">
        <v>192</v>
      </c>
      <c r="B2251">
        <v>14074</v>
      </c>
      <c r="C2251" t="s">
        <v>3103</v>
      </c>
      <c r="D2251">
        <v>2511</v>
      </c>
      <c r="E2251">
        <v>45792</v>
      </c>
      <c r="G2251" t="s">
        <v>332</v>
      </c>
      <c r="K2251">
        <v>0</v>
      </c>
      <c r="AE2251" t="s">
        <v>232</v>
      </c>
      <c r="AF2251">
        <v>0</v>
      </c>
      <c r="AG2251">
        <v>0</v>
      </c>
      <c r="AH2251">
        <v>0</v>
      </c>
      <c r="AI2251" t="s">
        <v>11634</v>
      </c>
      <c r="AL2251" s="94">
        <v>251.1</v>
      </c>
      <c r="AM2251" t="s">
        <v>11646</v>
      </c>
    </row>
    <row r="2252" spans="1:39" x14ac:dyDescent="0.25">
      <c r="A2252" t="s">
        <v>192</v>
      </c>
      <c r="B2252">
        <v>14075</v>
      </c>
      <c r="C2252" t="s">
        <v>3104</v>
      </c>
      <c r="D2252">
        <v>608</v>
      </c>
      <c r="E2252">
        <v>45792</v>
      </c>
      <c r="G2252" t="s">
        <v>332</v>
      </c>
      <c r="H2252" t="s">
        <v>3105</v>
      </c>
      <c r="K2252">
        <v>0</v>
      </c>
      <c r="AE2252" t="s">
        <v>232</v>
      </c>
      <c r="AF2252">
        <v>0</v>
      </c>
      <c r="AG2252">
        <v>0</v>
      </c>
      <c r="AH2252">
        <v>0</v>
      </c>
      <c r="AI2252" t="s">
        <v>11634</v>
      </c>
      <c r="AL2252" s="94">
        <v>60.8</v>
      </c>
      <c r="AM2252" t="s">
        <v>11646</v>
      </c>
    </row>
    <row r="2253" spans="1:39" x14ac:dyDescent="0.25">
      <c r="A2253" t="s">
        <v>193</v>
      </c>
      <c r="B2253">
        <v>15001</v>
      </c>
      <c r="C2253" t="s">
        <v>3106</v>
      </c>
      <c r="D2253">
        <v>5578</v>
      </c>
      <c r="E2253">
        <v>45784</v>
      </c>
      <c r="F2253">
        <v>45825</v>
      </c>
      <c r="G2253" t="s">
        <v>2558</v>
      </c>
      <c r="I2253" t="s">
        <v>24</v>
      </c>
      <c r="J2253" t="s">
        <v>3107</v>
      </c>
      <c r="K2253">
        <v>0</v>
      </c>
      <c r="AE2253" t="s">
        <v>237</v>
      </c>
      <c r="AF2253">
        <v>0</v>
      </c>
      <c r="AG2253">
        <v>0</v>
      </c>
      <c r="AH2253">
        <v>0</v>
      </c>
      <c r="AI2253" t="s">
        <v>11634</v>
      </c>
      <c r="AL2253" s="94">
        <v>557.79999999999995</v>
      </c>
      <c r="AM2253" t="s">
        <v>11646</v>
      </c>
    </row>
    <row r="2254" spans="1:39" x14ac:dyDescent="0.25">
      <c r="A2254" t="s">
        <v>193</v>
      </c>
      <c r="B2254">
        <v>15002</v>
      </c>
      <c r="C2254" t="s">
        <v>3108</v>
      </c>
      <c r="D2254">
        <v>32812</v>
      </c>
      <c r="E2254">
        <v>45784</v>
      </c>
      <c r="F2254">
        <v>45825</v>
      </c>
      <c r="G2254" t="s">
        <v>2558</v>
      </c>
      <c r="I2254" t="s">
        <v>24</v>
      </c>
      <c r="J2254" t="s">
        <v>3109</v>
      </c>
      <c r="K2254">
        <v>0</v>
      </c>
      <c r="L2254" t="s">
        <v>487</v>
      </c>
      <c r="N2254" t="s">
        <v>26</v>
      </c>
      <c r="O2254">
        <v>45748</v>
      </c>
      <c r="P2254" t="s">
        <v>26</v>
      </c>
      <c r="R2254">
        <v>60000</v>
      </c>
      <c r="T2254">
        <v>0</v>
      </c>
      <c r="U2254">
        <v>0</v>
      </c>
      <c r="V2254">
        <v>0</v>
      </c>
      <c r="W2254">
        <v>0</v>
      </c>
      <c r="X2254" t="s">
        <v>3110</v>
      </c>
      <c r="Y2254" t="s">
        <v>26</v>
      </c>
      <c r="Z2254" t="s">
        <v>25</v>
      </c>
      <c r="AE2254" t="s">
        <v>237</v>
      </c>
      <c r="AF2254">
        <v>0</v>
      </c>
      <c r="AG2254">
        <v>0</v>
      </c>
      <c r="AH2254">
        <v>13</v>
      </c>
      <c r="AI2254" t="s">
        <v>11632</v>
      </c>
      <c r="AJ2254">
        <v>1.8285992929416068</v>
      </c>
      <c r="AL2254" s="94">
        <v>3281.2</v>
      </c>
      <c r="AM2254" t="s">
        <v>11646</v>
      </c>
    </row>
    <row r="2255" spans="1:39" x14ac:dyDescent="0.25">
      <c r="A2255" t="s">
        <v>193</v>
      </c>
      <c r="B2255">
        <v>15003</v>
      </c>
      <c r="C2255" t="s">
        <v>3111</v>
      </c>
      <c r="D2255">
        <v>1799</v>
      </c>
      <c r="E2255">
        <v>45784</v>
      </c>
      <c r="F2255">
        <v>45825</v>
      </c>
      <c r="G2255" t="s">
        <v>2558</v>
      </c>
      <c r="I2255" t="s">
        <v>24</v>
      </c>
      <c r="J2255" t="s">
        <v>3112</v>
      </c>
      <c r="K2255">
        <v>0</v>
      </c>
      <c r="L2255" t="s">
        <v>487</v>
      </c>
      <c r="M2255">
        <v>0</v>
      </c>
      <c r="N2255" t="s">
        <v>25</v>
      </c>
      <c r="O2255" t="s">
        <v>487</v>
      </c>
      <c r="P2255" t="s">
        <v>25</v>
      </c>
      <c r="Q2255">
        <v>0</v>
      </c>
      <c r="R2255">
        <v>0</v>
      </c>
      <c r="S2255">
        <v>0</v>
      </c>
      <c r="T2255">
        <v>10</v>
      </c>
      <c r="U2255">
        <v>3</v>
      </c>
      <c r="X2255" t="s">
        <v>3113</v>
      </c>
      <c r="Y2255" t="s">
        <v>25</v>
      </c>
      <c r="Z2255" t="s">
        <v>25</v>
      </c>
      <c r="AE2255" t="s">
        <v>237</v>
      </c>
      <c r="AF2255">
        <v>0</v>
      </c>
      <c r="AG2255">
        <v>0</v>
      </c>
      <c r="AH2255">
        <v>14</v>
      </c>
      <c r="AI2255" t="s">
        <v>11632</v>
      </c>
      <c r="AJ2255">
        <v>0</v>
      </c>
      <c r="AK2255">
        <v>0</v>
      </c>
      <c r="AL2255" s="94">
        <v>179.9</v>
      </c>
      <c r="AM2255" t="s">
        <v>11646</v>
      </c>
    </row>
    <row r="2256" spans="1:39" x14ac:dyDescent="0.25">
      <c r="A2256" t="s">
        <v>193</v>
      </c>
      <c r="B2256">
        <v>15004</v>
      </c>
      <c r="C2256" t="s">
        <v>3114</v>
      </c>
      <c r="D2256">
        <v>6156</v>
      </c>
      <c r="E2256">
        <v>45784</v>
      </c>
      <c r="F2256">
        <v>45825</v>
      </c>
      <c r="G2256" t="s">
        <v>2558</v>
      </c>
      <c r="I2256" t="s">
        <v>24</v>
      </c>
      <c r="J2256" t="s">
        <v>3115</v>
      </c>
      <c r="K2256">
        <v>0</v>
      </c>
      <c r="AE2256" t="s">
        <v>237</v>
      </c>
      <c r="AF2256">
        <v>0</v>
      </c>
      <c r="AG2256">
        <v>0</v>
      </c>
      <c r="AH2256">
        <v>0</v>
      </c>
      <c r="AI2256" t="s">
        <v>11634</v>
      </c>
      <c r="AL2256" s="94">
        <v>615.6</v>
      </c>
      <c r="AM2256" t="s">
        <v>11646</v>
      </c>
    </row>
    <row r="2257" spans="1:39" x14ac:dyDescent="0.25">
      <c r="A2257" t="s">
        <v>193</v>
      </c>
      <c r="B2257">
        <v>15005</v>
      </c>
      <c r="C2257" t="s">
        <v>3116</v>
      </c>
      <c r="D2257">
        <v>34038</v>
      </c>
      <c r="E2257">
        <v>45784</v>
      </c>
      <c r="F2257">
        <v>45825</v>
      </c>
      <c r="G2257" t="s">
        <v>2558</v>
      </c>
      <c r="I2257" t="s">
        <v>24</v>
      </c>
      <c r="J2257" t="s">
        <v>3117</v>
      </c>
      <c r="K2257">
        <v>0</v>
      </c>
      <c r="L2257" t="s">
        <v>3118</v>
      </c>
      <c r="AE2257" t="s">
        <v>237</v>
      </c>
      <c r="AF2257">
        <v>0</v>
      </c>
      <c r="AG2257">
        <v>0</v>
      </c>
      <c r="AH2257">
        <v>2</v>
      </c>
      <c r="AI2257" t="s">
        <v>11632</v>
      </c>
      <c r="AL2257" s="94">
        <v>3403.8</v>
      </c>
      <c r="AM2257" t="s">
        <v>11646</v>
      </c>
    </row>
    <row r="2258" spans="1:39" x14ac:dyDescent="0.25">
      <c r="A2258" t="s">
        <v>193</v>
      </c>
      <c r="B2258">
        <v>15006</v>
      </c>
      <c r="C2258" t="s">
        <v>3119</v>
      </c>
      <c r="D2258">
        <v>5887</v>
      </c>
      <c r="E2258">
        <v>45784</v>
      </c>
      <c r="F2258">
        <v>45833</v>
      </c>
      <c r="G2258" t="s">
        <v>2558</v>
      </c>
      <c r="I2258" t="s">
        <v>24</v>
      </c>
      <c r="J2258" t="s">
        <v>3120</v>
      </c>
      <c r="K2258">
        <v>0</v>
      </c>
      <c r="AE2258" t="s">
        <v>237</v>
      </c>
      <c r="AF2258">
        <v>0</v>
      </c>
      <c r="AG2258">
        <v>0</v>
      </c>
      <c r="AH2258">
        <v>0</v>
      </c>
      <c r="AI2258" t="s">
        <v>11634</v>
      </c>
      <c r="AL2258" s="94">
        <v>588.70000000000005</v>
      </c>
      <c r="AM2258" t="s">
        <v>11646</v>
      </c>
    </row>
    <row r="2259" spans="1:39" x14ac:dyDescent="0.25">
      <c r="A2259" t="s">
        <v>193</v>
      </c>
      <c r="B2259">
        <v>15007</v>
      </c>
      <c r="C2259" t="s">
        <v>3121</v>
      </c>
      <c r="D2259">
        <v>3291</v>
      </c>
      <c r="E2259">
        <v>45784</v>
      </c>
      <c r="F2259">
        <v>45833</v>
      </c>
      <c r="G2259" t="s">
        <v>2558</v>
      </c>
      <c r="I2259" t="s">
        <v>24</v>
      </c>
      <c r="J2259" t="s">
        <v>3122</v>
      </c>
      <c r="K2259">
        <v>0</v>
      </c>
      <c r="AE2259" t="s">
        <v>237</v>
      </c>
      <c r="AF2259">
        <v>0</v>
      </c>
      <c r="AG2259">
        <v>0</v>
      </c>
      <c r="AH2259">
        <v>0</v>
      </c>
      <c r="AI2259" t="s">
        <v>11634</v>
      </c>
      <c r="AL2259" s="94">
        <v>329.1</v>
      </c>
      <c r="AM2259" t="s">
        <v>11646</v>
      </c>
    </row>
    <row r="2260" spans="1:39" x14ac:dyDescent="0.25">
      <c r="A2260" t="s">
        <v>193</v>
      </c>
      <c r="B2260">
        <v>15008</v>
      </c>
      <c r="C2260" t="s">
        <v>3123</v>
      </c>
      <c r="D2260">
        <v>6986</v>
      </c>
      <c r="E2260">
        <v>45784</v>
      </c>
      <c r="F2260">
        <v>45833</v>
      </c>
      <c r="G2260" t="s">
        <v>2558</v>
      </c>
      <c r="I2260" t="s">
        <v>24</v>
      </c>
      <c r="J2260" t="s">
        <v>3124</v>
      </c>
      <c r="K2260">
        <v>0</v>
      </c>
      <c r="AE2260" t="s">
        <v>237</v>
      </c>
      <c r="AF2260">
        <v>0</v>
      </c>
      <c r="AG2260">
        <v>0</v>
      </c>
      <c r="AH2260">
        <v>0</v>
      </c>
      <c r="AI2260" t="s">
        <v>11634</v>
      </c>
      <c r="AL2260" s="94">
        <v>698.6</v>
      </c>
      <c r="AM2260" t="s">
        <v>11646</v>
      </c>
    </row>
    <row r="2261" spans="1:39" x14ac:dyDescent="0.25">
      <c r="A2261" t="s">
        <v>193</v>
      </c>
      <c r="B2261">
        <v>15009</v>
      </c>
      <c r="C2261" t="s">
        <v>3125</v>
      </c>
      <c r="D2261">
        <v>13261</v>
      </c>
      <c r="E2261">
        <v>45784</v>
      </c>
      <c r="G2261" t="s">
        <v>2558</v>
      </c>
      <c r="H2261" t="s">
        <v>3126</v>
      </c>
      <c r="I2261" t="s">
        <v>28</v>
      </c>
      <c r="J2261" t="s">
        <v>3127</v>
      </c>
      <c r="K2261">
        <v>97</v>
      </c>
      <c r="L2261">
        <v>45900</v>
      </c>
      <c r="M2261">
        <v>0.72160000000000002</v>
      </c>
      <c r="N2261" t="s">
        <v>25</v>
      </c>
      <c r="O2261" t="s">
        <v>487</v>
      </c>
      <c r="P2261" t="s">
        <v>26</v>
      </c>
      <c r="Q2261">
        <v>0.78349999999999997</v>
      </c>
      <c r="R2261">
        <v>409344.35</v>
      </c>
      <c r="T2261">
        <v>606</v>
      </c>
      <c r="U2261">
        <v>248</v>
      </c>
      <c r="V2261">
        <v>21</v>
      </c>
      <c r="W2261">
        <v>157</v>
      </c>
      <c r="X2261" t="s">
        <v>3128</v>
      </c>
      <c r="Y2261" t="s">
        <v>26</v>
      </c>
      <c r="Z2261" t="s">
        <v>26</v>
      </c>
      <c r="AE2261" t="s">
        <v>237</v>
      </c>
      <c r="AF2261">
        <v>0.72160000000000002</v>
      </c>
      <c r="AG2261">
        <v>70</v>
      </c>
      <c r="AH2261">
        <v>15</v>
      </c>
      <c r="AI2261" t="s">
        <v>11632</v>
      </c>
      <c r="AJ2261">
        <v>30.868286705376665</v>
      </c>
      <c r="AL2261" s="94">
        <v>1326.1</v>
      </c>
      <c r="AM2261" t="s">
        <v>11648</v>
      </c>
    </row>
    <row r="2262" spans="1:39" x14ac:dyDescent="0.25">
      <c r="A2262" t="s">
        <v>193</v>
      </c>
      <c r="B2262">
        <v>15010</v>
      </c>
      <c r="C2262" t="s">
        <v>3129</v>
      </c>
      <c r="D2262">
        <v>1801</v>
      </c>
      <c r="E2262">
        <v>45784</v>
      </c>
      <c r="G2262" t="s">
        <v>2558</v>
      </c>
      <c r="H2262">
        <v>45814</v>
      </c>
      <c r="I2262" t="s">
        <v>28</v>
      </c>
      <c r="K2262">
        <v>0</v>
      </c>
      <c r="L2262" t="s">
        <v>487</v>
      </c>
      <c r="M2262">
        <v>0</v>
      </c>
      <c r="N2262" t="s">
        <v>25</v>
      </c>
      <c r="O2262" t="s">
        <v>487</v>
      </c>
      <c r="P2262" t="s">
        <v>25</v>
      </c>
      <c r="Q2262">
        <v>0</v>
      </c>
      <c r="R2262">
        <v>0</v>
      </c>
      <c r="S2262">
        <v>15000</v>
      </c>
      <c r="T2262">
        <v>9</v>
      </c>
      <c r="U2262">
        <v>0</v>
      </c>
      <c r="V2262">
        <v>0</v>
      </c>
      <c r="W2262">
        <v>4</v>
      </c>
      <c r="X2262" t="s">
        <v>3130</v>
      </c>
      <c r="Y2262" t="s">
        <v>3131</v>
      </c>
      <c r="Z2262" t="s">
        <v>3131</v>
      </c>
      <c r="AE2262" t="s">
        <v>237</v>
      </c>
      <c r="AF2262">
        <v>0</v>
      </c>
      <c r="AG2262">
        <v>0</v>
      </c>
      <c r="AH2262">
        <v>16</v>
      </c>
      <c r="AI2262" t="s">
        <v>11631</v>
      </c>
      <c r="AJ2262">
        <v>0</v>
      </c>
      <c r="AK2262">
        <v>8.3287062742920597</v>
      </c>
      <c r="AL2262" s="94">
        <v>180.1</v>
      </c>
      <c r="AM2262" t="s">
        <v>11646</v>
      </c>
    </row>
    <row r="2263" spans="1:39" x14ac:dyDescent="0.25">
      <c r="A2263" t="s">
        <v>193</v>
      </c>
      <c r="B2263">
        <v>15011</v>
      </c>
      <c r="C2263" t="s">
        <v>3132</v>
      </c>
      <c r="D2263">
        <v>19018</v>
      </c>
      <c r="E2263">
        <v>45784</v>
      </c>
      <c r="F2263">
        <v>45833</v>
      </c>
      <c r="G2263" t="s">
        <v>2558</v>
      </c>
      <c r="H2263">
        <v>45973</v>
      </c>
      <c r="I2263" t="s">
        <v>24</v>
      </c>
      <c r="J2263" t="s">
        <v>3133</v>
      </c>
      <c r="K2263">
        <v>0</v>
      </c>
      <c r="L2263" t="s">
        <v>487</v>
      </c>
      <c r="M2263">
        <v>1</v>
      </c>
      <c r="N2263" t="s">
        <v>25</v>
      </c>
      <c r="O2263" t="s">
        <v>487</v>
      </c>
      <c r="P2263" t="s">
        <v>26</v>
      </c>
      <c r="Q2263">
        <v>1</v>
      </c>
      <c r="R2263">
        <v>90000</v>
      </c>
      <c r="T2263">
        <v>0</v>
      </c>
      <c r="U2263">
        <v>0</v>
      </c>
      <c r="V2263">
        <v>0</v>
      </c>
      <c r="W2263">
        <v>0</v>
      </c>
      <c r="X2263" t="s">
        <v>3134</v>
      </c>
      <c r="Y2263" t="s">
        <v>3135</v>
      </c>
      <c r="Z2263" t="s">
        <v>25</v>
      </c>
      <c r="AE2263" t="s">
        <v>237</v>
      </c>
      <c r="AF2263">
        <v>1</v>
      </c>
      <c r="AG2263">
        <v>0</v>
      </c>
      <c r="AH2263">
        <v>15</v>
      </c>
      <c r="AI2263" t="s">
        <v>11632</v>
      </c>
      <c r="AJ2263">
        <v>4.7323588179619307</v>
      </c>
      <c r="AL2263" s="94">
        <v>1901.8</v>
      </c>
      <c r="AM2263" t="s">
        <v>11646</v>
      </c>
    </row>
    <row r="2264" spans="1:39" x14ac:dyDescent="0.25">
      <c r="A2264" t="s">
        <v>193</v>
      </c>
      <c r="B2264">
        <v>15012</v>
      </c>
      <c r="C2264" t="s">
        <v>3136</v>
      </c>
      <c r="D2264">
        <v>4200</v>
      </c>
      <c r="E2264">
        <v>45784</v>
      </c>
      <c r="F2264">
        <v>45833</v>
      </c>
      <c r="G2264" t="s">
        <v>2558</v>
      </c>
      <c r="I2264" t="s">
        <v>24</v>
      </c>
      <c r="J2264" t="s">
        <v>3137</v>
      </c>
      <c r="K2264">
        <v>0</v>
      </c>
      <c r="AE2264" t="s">
        <v>237</v>
      </c>
      <c r="AF2264">
        <v>0</v>
      </c>
      <c r="AG2264">
        <v>0</v>
      </c>
      <c r="AH2264">
        <v>0</v>
      </c>
      <c r="AI2264" t="s">
        <v>11634</v>
      </c>
      <c r="AL2264" s="94">
        <v>420</v>
      </c>
      <c r="AM2264" t="s">
        <v>11646</v>
      </c>
    </row>
    <row r="2265" spans="1:39" x14ac:dyDescent="0.25">
      <c r="A2265" t="s">
        <v>193</v>
      </c>
      <c r="B2265">
        <v>15013</v>
      </c>
      <c r="C2265" t="s">
        <v>3138</v>
      </c>
      <c r="D2265">
        <v>8197</v>
      </c>
      <c r="E2265">
        <v>45784</v>
      </c>
      <c r="F2265">
        <v>45833</v>
      </c>
      <c r="G2265" t="s">
        <v>2558</v>
      </c>
      <c r="I2265" t="s">
        <v>24</v>
      </c>
      <c r="J2265" t="s">
        <v>3139</v>
      </c>
      <c r="K2265">
        <v>0</v>
      </c>
      <c r="AE2265" t="s">
        <v>237</v>
      </c>
      <c r="AF2265">
        <v>0</v>
      </c>
      <c r="AG2265">
        <v>0</v>
      </c>
      <c r="AH2265">
        <v>0</v>
      </c>
      <c r="AI2265" t="s">
        <v>11634</v>
      </c>
      <c r="AL2265" s="94">
        <v>819.7</v>
      </c>
      <c r="AM2265" t="s">
        <v>11646</v>
      </c>
    </row>
    <row r="2266" spans="1:39" x14ac:dyDescent="0.25">
      <c r="A2266" t="s">
        <v>193</v>
      </c>
      <c r="B2266">
        <v>15014</v>
      </c>
      <c r="C2266" t="s">
        <v>3140</v>
      </c>
      <c r="D2266">
        <v>4098</v>
      </c>
      <c r="E2266">
        <v>45784</v>
      </c>
      <c r="F2266">
        <v>45833</v>
      </c>
      <c r="G2266" t="s">
        <v>2558</v>
      </c>
      <c r="I2266" t="s">
        <v>24</v>
      </c>
      <c r="J2266" t="s">
        <v>3141</v>
      </c>
      <c r="K2266">
        <v>0</v>
      </c>
      <c r="AE2266" t="s">
        <v>237</v>
      </c>
      <c r="AF2266">
        <v>0</v>
      </c>
      <c r="AG2266">
        <v>0</v>
      </c>
      <c r="AH2266">
        <v>0</v>
      </c>
      <c r="AI2266" t="s">
        <v>11634</v>
      </c>
      <c r="AL2266" s="94">
        <v>409.8</v>
      </c>
      <c r="AM2266" t="s">
        <v>11646</v>
      </c>
    </row>
    <row r="2267" spans="1:39" x14ac:dyDescent="0.25">
      <c r="A2267" t="s">
        <v>193</v>
      </c>
      <c r="B2267">
        <v>15015</v>
      </c>
      <c r="C2267" t="s">
        <v>3142</v>
      </c>
      <c r="D2267">
        <v>3296</v>
      </c>
      <c r="E2267">
        <v>45784</v>
      </c>
      <c r="F2267">
        <v>45986</v>
      </c>
      <c r="G2267" t="s">
        <v>2558</v>
      </c>
      <c r="H2267">
        <v>46076</v>
      </c>
      <c r="I2267" t="s">
        <v>24</v>
      </c>
      <c r="J2267" t="s">
        <v>3143</v>
      </c>
      <c r="K2267">
        <v>0</v>
      </c>
      <c r="L2267" t="s">
        <v>487</v>
      </c>
      <c r="N2267" t="s">
        <v>25</v>
      </c>
      <c r="O2267" t="s">
        <v>487</v>
      </c>
      <c r="P2267" t="s">
        <v>26</v>
      </c>
      <c r="R2267">
        <v>0</v>
      </c>
      <c r="S2267">
        <v>0</v>
      </c>
      <c r="T2267">
        <v>5</v>
      </c>
      <c r="U2267">
        <v>0</v>
      </c>
      <c r="V2267">
        <v>0</v>
      </c>
      <c r="W2267">
        <v>0</v>
      </c>
      <c r="X2267" t="s">
        <v>3144</v>
      </c>
      <c r="Y2267" t="s">
        <v>3144</v>
      </c>
      <c r="Z2267" t="s">
        <v>3144</v>
      </c>
      <c r="AE2267" t="s">
        <v>237</v>
      </c>
      <c r="AF2267">
        <v>0</v>
      </c>
      <c r="AG2267">
        <v>0</v>
      </c>
      <c r="AH2267">
        <v>13</v>
      </c>
      <c r="AI2267" t="s">
        <v>11632</v>
      </c>
      <c r="AJ2267">
        <v>0</v>
      </c>
      <c r="AK2267">
        <v>0</v>
      </c>
      <c r="AL2267" s="94">
        <v>329.6</v>
      </c>
      <c r="AM2267" t="s">
        <v>11646</v>
      </c>
    </row>
    <row r="2268" spans="1:39" x14ac:dyDescent="0.25">
      <c r="A2268" t="s">
        <v>193</v>
      </c>
      <c r="B2268">
        <v>15016</v>
      </c>
      <c r="C2268" t="s">
        <v>3145</v>
      </c>
      <c r="D2268">
        <v>5098</v>
      </c>
      <c r="E2268">
        <v>45784</v>
      </c>
      <c r="F2268">
        <v>45833</v>
      </c>
      <c r="G2268" t="s">
        <v>2558</v>
      </c>
      <c r="I2268" t="s">
        <v>24</v>
      </c>
      <c r="J2268" t="s">
        <v>3146</v>
      </c>
      <c r="K2268">
        <v>0</v>
      </c>
      <c r="AE2268" t="s">
        <v>237</v>
      </c>
      <c r="AF2268">
        <v>0</v>
      </c>
      <c r="AG2268">
        <v>0</v>
      </c>
      <c r="AH2268">
        <v>0</v>
      </c>
      <c r="AI2268" t="s">
        <v>11634</v>
      </c>
      <c r="AL2268" s="94">
        <v>509.8</v>
      </c>
      <c r="AM2268" t="s">
        <v>11646</v>
      </c>
    </row>
    <row r="2269" spans="1:39" x14ac:dyDescent="0.25">
      <c r="A2269" t="s">
        <v>193</v>
      </c>
      <c r="B2269">
        <v>15017</v>
      </c>
      <c r="C2269" t="s">
        <v>3147</v>
      </c>
      <c r="D2269">
        <v>24781</v>
      </c>
      <c r="E2269">
        <v>45784</v>
      </c>
      <c r="F2269">
        <v>45833</v>
      </c>
      <c r="G2269" t="s">
        <v>2558</v>
      </c>
      <c r="I2269" t="s">
        <v>24</v>
      </c>
      <c r="J2269" t="s">
        <v>3148</v>
      </c>
      <c r="K2269">
        <v>0</v>
      </c>
      <c r="AE2269" t="s">
        <v>237</v>
      </c>
      <c r="AF2269">
        <v>0</v>
      </c>
      <c r="AG2269">
        <v>0</v>
      </c>
      <c r="AH2269">
        <v>0</v>
      </c>
      <c r="AI2269" t="s">
        <v>11634</v>
      </c>
      <c r="AL2269" s="94">
        <v>2478.1</v>
      </c>
      <c r="AM2269" t="s">
        <v>11646</v>
      </c>
    </row>
    <row r="2270" spans="1:39" x14ac:dyDescent="0.25">
      <c r="A2270" t="s">
        <v>193</v>
      </c>
      <c r="B2270">
        <v>15018</v>
      </c>
      <c r="C2270" t="s">
        <v>3149</v>
      </c>
      <c r="D2270">
        <v>1182</v>
      </c>
      <c r="E2270">
        <v>45784</v>
      </c>
      <c r="F2270">
        <v>45833</v>
      </c>
      <c r="G2270" t="s">
        <v>2558</v>
      </c>
      <c r="I2270" t="s">
        <v>24</v>
      </c>
      <c r="J2270" t="s">
        <v>3150</v>
      </c>
      <c r="K2270">
        <v>0</v>
      </c>
      <c r="AE2270" t="s">
        <v>237</v>
      </c>
      <c r="AF2270">
        <v>0</v>
      </c>
      <c r="AG2270">
        <v>0</v>
      </c>
      <c r="AH2270">
        <v>0</v>
      </c>
      <c r="AI2270" t="s">
        <v>11634</v>
      </c>
      <c r="AL2270" s="94">
        <v>118.2</v>
      </c>
      <c r="AM2270" t="s">
        <v>11646</v>
      </c>
    </row>
    <row r="2271" spans="1:39" x14ac:dyDescent="0.25">
      <c r="A2271" t="s">
        <v>193</v>
      </c>
      <c r="B2271">
        <v>15019</v>
      </c>
      <c r="C2271" t="s">
        <v>3151</v>
      </c>
      <c r="D2271">
        <v>31595</v>
      </c>
      <c r="E2271">
        <v>45784</v>
      </c>
      <c r="F2271">
        <v>45833</v>
      </c>
      <c r="G2271" t="s">
        <v>2558</v>
      </c>
      <c r="I2271" t="s">
        <v>24</v>
      </c>
      <c r="J2271" t="s">
        <v>3152</v>
      </c>
      <c r="K2271">
        <v>0</v>
      </c>
      <c r="AE2271" t="s">
        <v>237</v>
      </c>
      <c r="AF2271">
        <v>0</v>
      </c>
      <c r="AG2271">
        <v>0</v>
      </c>
      <c r="AH2271">
        <v>0</v>
      </c>
      <c r="AI2271" t="s">
        <v>11634</v>
      </c>
      <c r="AL2271" s="94">
        <v>3159.5</v>
      </c>
      <c r="AM2271" t="s">
        <v>11646</v>
      </c>
    </row>
    <row r="2272" spans="1:39" x14ac:dyDescent="0.25">
      <c r="A2272" t="s">
        <v>193</v>
      </c>
      <c r="B2272">
        <v>15020</v>
      </c>
      <c r="C2272" t="s">
        <v>3153</v>
      </c>
      <c r="D2272">
        <v>3800</v>
      </c>
      <c r="E2272">
        <v>45784</v>
      </c>
      <c r="F2272">
        <v>45833</v>
      </c>
      <c r="G2272" t="s">
        <v>2558</v>
      </c>
      <c r="I2272" t="s">
        <v>24</v>
      </c>
      <c r="J2272" t="s">
        <v>3154</v>
      </c>
      <c r="K2272">
        <v>0</v>
      </c>
      <c r="AE2272" t="s">
        <v>237</v>
      </c>
      <c r="AF2272">
        <v>0</v>
      </c>
      <c r="AG2272">
        <v>0</v>
      </c>
      <c r="AH2272">
        <v>0</v>
      </c>
      <c r="AI2272" t="s">
        <v>11634</v>
      </c>
      <c r="AL2272" s="94">
        <v>380</v>
      </c>
      <c r="AM2272" t="s">
        <v>11646</v>
      </c>
    </row>
    <row r="2273" spans="1:39" x14ac:dyDescent="0.25">
      <c r="A2273" t="s">
        <v>193</v>
      </c>
      <c r="B2273">
        <v>15021</v>
      </c>
      <c r="C2273" t="s">
        <v>3155</v>
      </c>
      <c r="D2273">
        <v>6775</v>
      </c>
      <c r="E2273">
        <v>45784</v>
      </c>
      <c r="F2273">
        <v>45834</v>
      </c>
      <c r="G2273" t="s">
        <v>2558</v>
      </c>
      <c r="I2273" t="s">
        <v>24</v>
      </c>
      <c r="J2273" t="s">
        <v>3156</v>
      </c>
      <c r="K2273">
        <v>0</v>
      </c>
      <c r="AE2273" t="s">
        <v>237</v>
      </c>
      <c r="AF2273">
        <v>0</v>
      </c>
      <c r="AG2273">
        <v>0</v>
      </c>
      <c r="AH2273">
        <v>0</v>
      </c>
      <c r="AI2273" t="s">
        <v>11634</v>
      </c>
      <c r="AL2273" s="94">
        <v>677.5</v>
      </c>
      <c r="AM2273" t="s">
        <v>11646</v>
      </c>
    </row>
    <row r="2274" spans="1:39" x14ac:dyDescent="0.25">
      <c r="A2274" t="s">
        <v>193</v>
      </c>
      <c r="B2274">
        <v>15022</v>
      </c>
      <c r="C2274" t="s">
        <v>3157</v>
      </c>
      <c r="D2274">
        <v>6548</v>
      </c>
      <c r="E2274">
        <v>45784</v>
      </c>
      <c r="F2274">
        <v>45943</v>
      </c>
      <c r="G2274" t="s">
        <v>2558</v>
      </c>
      <c r="H2274">
        <v>45961</v>
      </c>
      <c r="I2274" t="s">
        <v>24</v>
      </c>
      <c r="J2274" t="s">
        <v>3158</v>
      </c>
      <c r="K2274">
        <v>412</v>
      </c>
      <c r="L2274">
        <v>45960</v>
      </c>
      <c r="M2274">
        <v>1</v>
      </c>
      <c r="N2274" t="s">
        <v>26</v>
      </c>
      <c r="O2274">
        <v>45806</v>
      </c>
      <c r="P2274" t="s">
        <v>26</v>
      </c>
      <c r="Q2274">
        <v>1</v>
      </c>
      <c r="R2274">
        <v>12000</v>
      </c>
      <c r="S2274">
        <v>33726.92</v>
      </c>
      <c r="T2274">
        <v>6</v>
      </c>
      <c r="U2274">
        <v>0</v>
      </c>
      <c r="V2274">
        <v>1</v>
      </c>
      <c r="W2274">
        <v>1</v>
      </c>
      <c r="X2274" t="s">
        <v>3159</v>
      </c>
      <c r="Y2274" t="s">
        <v>26</v>
      </c>
      <c r="Z2274" t="s">
        <v>25</v>
      </c>
      <c r="AE2274" t="s">
        <v>237</v>
      </c>
      <c r="AF2274">
        <v>1</v>
      </c>
      <c r="AG2274">
        <v>412</v>
      </c>
      <c r="AH2274">
        <v>16</v>
      </c>
      <c r="AI2274" t="s">
        <v>11631</v>
      </c>
      <c r="AJ2274">
        <v>1.8326206475259621</v>
      </c>
      <c r="AK2274">
        <v>5.1507208307880266</v>
      </c>
      <c r="AL2274" s="94">
        <v>654.79999999999995</v>
      </c>
      <c r="AM2274" t="s">
        <v>11647</v>
      </c>
    </row>
    <row r="2275" spans="1:39" x14ac:dyDescent="0.25">
      <c r="A2275" t="s">
        <v>193</v>
      </c>
      <c r="B2275">
        <v>15023</v>
      </c>
      <c r="C2275" t="s">
        <v>3160</v>
      </c>
      <c r="D2275">
        <v>7740</v>
      </c>
      <c r="E2275">
        <v>45784</v>
      </c>
      <c r="F2275">
        <v>45943</v>
      </c>
      <c r="G2275" t="s">
        <v>2558</v>
      </c>
      <c r="H2275">
        <v>46020</v>
      </c>
      <c r="I2275" t="s">
        <v>24</v>
      </c>
      <c r="J2275" t="s">
        <v>3161</v>
      </c>
      <c r="K2275">
        <v>0</v>
      </c>
      <c r="L2275" t="s">
        <v>487</v>
      </c>
      <c r="M2275">
        <v>0</v>
      </c>
      <c r="N2275" t="s">
        <v>25</v>
      </c>
      <c r="O2275" t="s">
        <v>487</v>
      </c>
      <c r="P2275" t="s">
        <v>25</v>
      </c>
      <c r="Q2275">
        <v>0</v>
      </c>
      <c r="R2275">
        <v>55000</v>
      </c>
      <c r="T2275">
        <v>13</v>
      </c>
      <c r="U2275">
        <v>10</v>
      </c>
      <c r="V2275">
        <v>1</v>
      </c>
      <c r="W2275">
        <v>0</v>
      </c>
      <c r="X2275" t="s">
        <v>3162</v>
      </c>
      <c r="Y2275" t="s">
        <v>26</v>
      </c>
      <c r="Z2275" t="s">
        <v>26</v>
      </c>
      <c r="AE2275" t="s">
        <v>237</v>
      </c>
      <c r="AF2275">
        <v>0</v>
      </c>
      <c r="AG2275">
        <v>0</v>
      </c>
      <c r="AH2275">
        <v>15</v>
      </c>
      <c r="AI2275" t="s">
        <v>11632</v>
      </c>
      <c r="AJ2275">
        <v>7.1059431524547803</v>
      </c>
      <c r="AL2275" s="94">
        <v>774</v>
      </c>
      <c r="AM2275" t="s">
        <v>11646</v>
      </c>
    </row>
    <row r="2276" spans="1:39" x14ac:dyDescent="0.25">
      <c r="A2276" t="s">
        <v>193</v>
      </c>
      <c r="B2276">
        <v>15024</v>
      </c>
      <c r="C2276" t="s">
        <v>3163</v>
      </c>
      <c r="D2276">
        <v>5085</v>
      </c>
      <c r="E2276">
        <v>45784</v>
      </c>
      <c r="F2276">
        <v>45943</v>
      </c>
      <c r="G2276" t="s">
        <v>2558</v>
      </c>
      <c r="H2276">
        <v>45954</v>
      </c>
      <c r="I2276" t="s">
        <v>24</v>
      </c>
      <c r="J2276" t="s">
        <v>3164</v>
      </c>
      <c r="K2276">
        <v>0</v>
      </c>
      <c r="L2276" t="s">
        <v>487</v>
      </c>
      <c r="M2276">
        <v>0</v>
      </c>
      <c r="N2276" t="s">
        <v>25</v>
      </c>
      <c r="O2276" t="s">
        <v>487</v>
      </c>
      <c r="P2276" t="s">
        <v>25</v>
      </c>
      <c r="Q2276">
        <v>0</v>
      </c>
      <c r="R2276">
        <v>0</v>
      </c>
      <c r="S2276">
        <v>0</v>
      </c>
      <c r="T2276">
        <v>0</v>
      </c>
      <c r="U2276">
        <v>0</v>
      </c>
      <c r="V2276">
        <v>0</v>
      </c>
      <c r="W2276">
        <v>0</v>
      </c>
      <c r="X2276" t="s">
        <v>3165</v>
      </c>
      <c r="Y2276" t="s">
        <v>25</v>
      </c>
      <c r="Z2276" t="s">
        <v>25</v>
      </c>
      <c r="AE2276" t="s">
        <v>237</v>
      </c>
      <c r="AF2276">
        <v>0</v>
      </c>
      <c r="AG2276">
        <v>0</v>
      </c>
      <c r="AH2276">
        <v>16</v>
      </c>
      <c r="AI2276" t="s">
        <v>11631</v>
      </c>
      <c r="AJ2276">
        <v>0</v>
      </c>
      <c r="AK2276">
        <v>0</v>
      </c>
      <c r="AL2276" s="94">
        <v>508.5</v>
      </c>
      <c r="AM2276" t="s">
        <v>11646</v>
      </c>
    </row>
    <row r="2277" spans="1:39" x14ac:dyDescent="0.25">
      <c r="A2277" t="s">
        <v>193</v>
      </c>
      <c r="B2277">
        <v>15025</v>
      </c>
      <c r="C2277" t="s">
        <v>3166</v>
      </c>
      <c r="D2277">
        <v>1004</v>
      </c>
      <c r="E2277">
        <v>45784</v>
      </c>
      <c r="F2277">
        <v>45943</v>
      </c>
      <c r="G2277" t="s">
        <v>2558</v>
      </c>
      <c r="H2277">
        <v>45960</v>
      </c>
      <c r="I2277" t="s">
        <v>24</v>
      </c>
      <c r="J2277" t="s">
        <v>3167</v>
      </c>
      <c r="K2277">
        <v>0</v>
      </c>
      <c r="L2277">
        <v>0</v>
      </c>
      <c r="M2277">
        <v>0</v>
      </c>
      <c r="N2277" t="s">
        <v>3168</v>
      </c>
      <c r="O2277">
        <v>0</v>
      </c>
      <c r="P2277">
        <v>0</v>
      </c>
      <c r="Q2277">
        <v>0</v>
      </c>
      <c r="R2277">
        <v>0</v>
      </c>
      <c r="S2277">
        <v>0</v>
      </c>
      <c r="T2277">
        <v>0</v>
      </c>
      <c r="U2277">
        <v>0</v>
      </c>
      <c r="V2277">
        <v>0</v>
      </c>
      <c r="W2277">
        <v>0</v>
      </c>
      <c r="X2277" t="s">
        <v>3168</v>
      </c>
      <c r="Y2277" t="s">
        <v>3168</v>
      </c>
      <c r="Z2277" t="s">
        <v>3168</v>
      </c>
      <c r="AE2277" t="s">
        <v>237</v>
      </c>
      <c r="AF2277">
        <v>0</v>
      </c>
      <c r="AG2277">
        <v>0</v>
      </c>
      <c r="AH2277">
        <v>16</v>
      </c>
      <c r="AI2277" t="s">
        <v>11631</v>
      </c>
      <c r="AJ2277">
        <v>0</v>
      </c>
      <c r="AK2277">
        <v>0</v>
      </c>
      <c r="AL2277" s="94">
        <v>100.4</v>
      </c>
      <c r="AM2277" t="s">
        <v>11646</v>
      </c>
    </row>
    <row r="2278" spans="1:39" x14ac:dyDescent="0.25">
      <c r="A2278" t="s">
        <v>193</v>
      </c>
      <c r="B2278">
        <v>15027</v>
      </c>
      <c r="C2278" t="s">
        <v>3169</v>
      </c>
      <c r="D2278">
        <v>1931</v>
      </c>
      <c r="E2278">
        <v>45784</v>
      </c>
      <c r="F2278">
        <v>45943</v>
      </c>
      <c r="G2278" t="s">
        <v>2558</v>
      </c>
      <c r="I2278" t="s">
        <v>24</v>
      </c>
      <c r="J2278" t="s">
        <v>3170</v>
      </c>
      <c r="K2278">
        <v>0</v>
      </c>
      <c r="AE2278" t="s">
        <v>237</v>
      </c>
      <c r="AF2278">
        <v>0</v>
      </c>
      <c r="AG2278">
        <v>0</v>
      </c>
      <c r="AH2278">
        <v>0</v>
      </c>
      <c r="AI2278" t="s">
        <v>11634</v>
      </c>
      <c r="AL2278" s="94">
        <v>193.1</v>
      </c>
      <c r="AM2278" t="s">
        <v>11646</v>
      </c>
    </row>
    <row r="2279" spans="1:39" x14ac:dyDescent="0.25">
      <c r="A2279" t="s">
        <v>193</v>
      </c>
      <c r="B2279">
        <v>15028</v>
      </c>
      <c r="C2279" t="s">
        <v>3171</v>
      </c>
      <c r="D2279">
        <v>1678</v>
      </c>
      <c r="E2279">
        <v>45784</v>
      </c>
      <c r="F2279">
        <v>45943</v>
      </c>
      <c r="G2279" t="s">
        <v>2558</v>
      </c>
      <c r="I2279" t="s">
        <v>24</v>
      </c>
      <c r="J2279" t="s">
        <v>3172</v>
      </c>
      <c r="K2279">
        <v>0</v>
      </c>
      <c r="AE2279" t="s">
        <v>237</v>
      </c>
      <c r="AF2279">
        <v>0</v>
      </c>
      <c r="AG2279">
        <v>0</v>
      </c>
      <c r="AH2279">
        <v>0</v>
      </c>
      <c r="AI2279" t="s">
        <v>11634</v>
      </c>
      <c r="AL2279" s="94">
        <v>167.8</v>
      </c>
      <c r="AM2279" t="s">
        <v>11646</v>
      </c>
    </row>
    <row r="2280" spans="1:39" x14ac:dyDescent="0.25">
      <c r="A2280" t="s">
        <v>193</v>
      </c>
      <c r="B2280">
        <v>15029</v>
      </c>
      <c r="C2280" t="s">
        <v>3173</v>
      </c>
      <c r="D2280">
        <v>5744</v>
      </c>
      <c r="E2280">
        <v>45784</v>
      </c>
      <c r="F2280">
        <v>45943</v>
      </c>
      <c r="G2280" t="s">
        <v>2558</v>
      </c>
      <c r="H2280">
        <v>46058</v>
      </c>
      <c r="I2280" t="s">
        <v>24</v>
      </c>
      <c r="K2280">
        <v>0</v>
      </c>
      <c r="L2280" t="s">
        <v>487</v>
      </c>
      <c r="M2280">
        <v>0</v>
      </c>
      <c r="N2280" t="s">
        <v>25</v>
      </c>
      <c r="O2280" t="s">
        <v>487</v>
      </c>
      <c r="P2280" t="s">
        <v>25</v>
      </c>
      <c r="Q2280">
        <v>0</v>
      </c>
      <c r="R2280">
        <v>52578.42</v>
      </c>
      <c r="T2280">
        <v>2</v>
      </c>
      <c r="U2280">
        <v>0</v>
      </c>
      <c r="V2280">
        <v>0</v>
      </c>
      <c r="W2280">
        <v>0</v>
      </c>
      <c r="X2280" t="s">
        <v>3162</v>
      </c>
      <c r="Y2280" t="s">
        <v>3162</v>
      </c>
      <c r="Z2280" t="s">
        <v>3162</v>
      </c>
      <c r="AE2280" t="s">
        <v>237</v>
      </c>
      <c r="AF2280">
        <v>0</v>
      </c>
      <c r="AG2280">
        <v>0</v>
      </c>
      <c r="AH2280">
        <v>15</v>
      </c>
      <c r="AI2280" t="s">
        <v>11632</v>
      </c>
      <c r="AJ2280">
        <v>9.1536246518105848</v>
      </c>
      <c r="AL2280" s="94">
        <v>574.4</v>
      </c>
      <c r="AM2280" t="s">
        <v>11646</v>
      </c>
    </row>
    <row r="2281" spans="1:39" x14ac:dyDescent="0.25">
      <c r="A2281" t="s">
        <v>193</v>
      </c>
      <c r="B2281">
        <v>15030</v>
      </c>
      <c r="C2281" t="s">
        <v>3174</v>
      </c>
      <c r="D2281">
        <v>249261</v>
      </c>
      <c r="E2281">
        <v>45784</v>
      </c>
      <c r="F2281">
        <v>45943</v>
      </c>
      <c r="G2281" t="s">
        <v>2558</v>
      </c>
      <c r="H2281">
        <v>45957</v>
      </c>
      <c r="I2281" t="s">
        <v>24</v>
      </c>
      <c r="J2281" t="s">
        <v>3175</v>
      </c>
      <c r="K2281">
        <v>720</v>
      </c>
      <c r="L2281">
        <v>45778</v>
      </c>
      <c r="M2281">
        <v>0.2944</v>
      </c>
      <c r="N2281" t="s">
        <v>25</v>
      </c>
      <c r="O2281" t="s">
        <v>487</v>
      </c>
      <c r="P2281" t="s">
        <v>26</v>
      </c>
      <c r="Q2281">
        <v>0.2944</v>
      </c>
      <c r="R2281">
        <v>477708</v>
      </c>
      <c r="T2281">
        <v>204</v>
      </c>
      <c r="U2281">
        <v>417</v>
      </c>
      <c r="V2281">
        <v>4</v>
      </c>
      <c r="W2281">
        <v>73</v>
      </c>
      <c r="X2281" t="s">
        <v>3165</v>
      </c>
      <c r="Y2281" t="s">
        <v>26</v>
      </c>
      <c r="Z2281" t="s">
        <v>26</v>
      </c>
      <c r="AE2281" t="s">
        <v>237</v>
      </c>
      <c r="AF2281">
        <v>0.2944</v>
      </c>
      <c r="AG2281">
        <v>212</v>
      </c>
      <c r="AH2281">
        <v>15</v>
      </c>
      <c r="AI2281" t="s">
        <v>11632</v>
      </c>
      <c r="AJ2281">
        <v>1.9164971656215775</v>
      </c>
      <c r="AL2281" s="94">
        <v>24926.1</v>
      </c>
      <c r="AM2281" t="s">
        <v>11648</v>
      </c>
    </row>
    <row r="2282" spans="1:39" x14ac:dyDescent="0.25">
      <c r="A2282" t="s">
        <v>193</v>
      </c>
      <c r="B2282">
        <v>15031</v>
      </c>
      <c r="C2282" t="s">
        <v>3176</v>
      </c>
      <c r="D2282">
        <v>31085</v>
      </c>
      <c r="E2282">
        <v>45784</v>
      </c>
      <c r="F2282">
        <v>45946</v>
      </c>
      <c r="G2282" t="s">
        <v>2558</v>
      </c>
      <c r="H2282" t="s">
        <v>2589</v>
      </c>
      <c r="I2282" t="s">
        <v>24</v>
      </c>
      <c r="K2282">
        <v>0</v>
      </c>
      <c r="AE2282" t="s">
        <v>237</v>
      </c>
      <c r="AF2282">
        <v>0</v>
      </c>
      <c r="AG2282">
        <v>0</v>
      </c>
      <c r="AH2282">
        <v>0</v>
      </c>
      <c r="AI2282" t="s">
        <v>11634</v>
      </c>
      <c r="AL2282" s="94">
        <v>3108.5</v>
      </c>
      <c r="AM2282" t="s">
        <v>11646</v>
      </c>
    </row>
    <row r="2283" spans="1:39" x14ac:dyDescent="0.25">
      <c r="A2283" t="s">
        <v>193</v>
      </c>
      <c r="B2283">
        <v>15032</v>
      </c>
      <c r="C2283" t="s">
        <v>3177</v>
      </c>
      <c r="D2283">
        <v>4181</v>
      </c>
      <c r="E2283">
        <v>45784</v>
      </c>
      <c r="F2283">
        <v>45946</v>
      </c>
      <c r="G2283" t="s">
        <v>2558</v>
      </c>
      <c r="H2283">
        <v>45972</v>
      </c>
      <c r="I2283" t="s">
        <v>24</v>
      </c>
      <c r="K2283">
        <v>0</v>
      </c>
      <c r="L2283" t="s">
        <v>487</v>
      </c>
      <c r="M2283">
        <v>0</v>
      </c>
      <c r="N2283" t="s">
        <v>25</v>
      </c>
      <c r="O2283" t="s">
        <v>487</v>
      </c>
      <c r="P2283" t="s">
        <v>25</v>
      </c>
      <c r="Q2283">
        <v>0</v>
      </c>
      <c r="R2283">
        <v>0</v>
      </c>
      <c r="S2283">
        <v>0</v>
      </c>
      <c r="T2283">
        <v>0</v>
      </c>
      <c r="U2283">
        <v>0</v>
      </c>
      <c r="V2283">
        <v>0</v>
      </c>
      <c r="W2283">
        <v>0</v>
      </c>
      <c r="X2283" t="s">
        <v>25</v>
      </c>
      <c r="Y2283" t="s">
        <v>25</v>
      </c>
      <c r="Z2283" t="s">
        <v>25</v>
      </c>
      <c r="AE2283" t="s">
        <v>237</v>
      </c>
      <c r="AF2283">
        <v>0</v>
      </c>
      <c r="AG2283">
        <v>0</v>
      </c>
      <c r="AH2283">
        <v>16</v>
      </c>
      <c r="AI2283" t="s">
        <v>11631</v>
      </c>
      <c r="AJ2283">
        <v>0</v>
      </c>
      <c r="AK2283">
        <v>0</v>
      </c>
      <c r="AL2283" s="94">
        <v>418.1</v>
      </c>
      <c r="AM2283" t="s">
        <v>11646</v>
      </c>
    </row>
    <row r="2284" spans="1:39" x14ac:dyDescent="0.25">
      <c r="A2284" t="s">
        <v>193</v>
      </c>
      <c r="B2284">
        <v>15033</v>
      </c>
      <c r="C2284" t="s">
        <v>3178</v>
      </c>
      <c r="D2284">
        <v>2620</v>
      </c>
      <c r="E2284">
        <v>45784</v>
      </c>
      <c r="F2284">
        <v>45946</v>
      </c>
      <c r="G2284" t="s">
        <v>2558</v>
      </c>
      <c r="I2284" t="s">
        <v>24</v>
      </c>
      <c r="K2284">
        <v>0</v>
      </c>
      <c r="AE2284" t="s">
        <v>237</v>
      </c>
      <c r="AF2284">
        <v>0</v>
      </c>
      <c r="AG2284">
        <v>0</v>
      </c>
      <c r="AH2284">
        <v>0</v>
      </c>
      <c r="AI2284" t="s">
        <v>11634</v>
      </c>
      <c r="AL2284" s="94">
        <v>262</v>
      </c>
      <c r="AM2284" t="s">
        <v>11646</v>
      </c>
    </row>
    <row r="2285" spans="1:39" x14ac:dyDescent="0.25">
      <c r="A2285" t="s">
        <v>193</v>
      </c>
      <c r="B2285">
        <v>15034</v>
      </c>
      <c r="C2285" t="s">
        <v>3179</v>
      </c>
      <c r="D2285">
        <v>2776</v>
      </c>
      <c r="E2285">
        <v>45784</v>
      </c>
      <c r="F2285">
        <v>45946</v>
      </c>
      <c r="G2285" t="s">
        <v>2558</v>
      </c>
      <c r="H2285">
        <v>45673</v>
      </c>
      <c r="I2285" t="s">
        <v>24</v>
      </c>
      <c r="K2285">
        <v>0</v>
      </c>
      <c r="L2285" t="s">
        <v>487</v>
      </c>
      <c r="M2285" t="s">
        <v>5764</v>
      </c>
      <c r="N2285" t="s">
        <v>25</v>
      </c>
      <c r="O2285" t="s">
        <v>487</v>
      </c>
      <c r="P2285" t="s">
        <v>25</v>
      </c>
      <c r="Q2285">
        <v>0</v>
      </c>
      <c r="R2285">
        <v>0</v>
      </c>
      <c r="S2285">
        <v>0</v>
      </c>
      <c r="T2285">
        <v>15</v>
      </c>
      <c r="U2285">
        <v>4</v>
      </c>
      <c r="V2285">
        <v>0</v>
      </c>
      <c r="W2285">
        <v>0</v>
      </c>
      <c r="X2285" t="s">
        <v>3162</v>
      </c>
      <c r="Y2285" t="s">
        <v>3162</v>
      </c>
      <c r="Z2285" t="s">
        <v>3162</v>
      </c>
      <c r="AE2285" t="s">
        <v>237</v>
      </c>
      <c r="AG2285">
        <v>0</v>
      </c>
      <c r="AH2285">
        <v>16</v>
      </c>
      <c r="AI2285" t="s">
        <v>11631</v>
      </c>
      <c r="AJ2285">
        <v>0</v>
      </c>
      <c r="AK2285">
        <v>0</v>
      </c>
      <c r="AL2285" s="94">
        <v>277.60000000000002</v>
      </c>
      <c r="AM2285" t="s">
        <v>11646</v>
      </c>
    </row>
    <row r="2286" spans="1:39" x14ac:dyDescent="0.25">
      <c r="A2286" t="s">
        <v>193</v>
      </c>
      <c r="B2286">
        <v>15035</v>
      </c>
      <c r="C2286" t="s">
        <v>3180</v>
      </c>
      <c r="D2286">
        <v>12530</v>
      </c>
      <c r="E2286">
        <v>45784</v>
      </c>
      <c r="F2286">
        <v>45946</v>
      </c>
      <c r="G2286" t="s">
        <v>2558</v>
      </c>
      <c r="H2286">
        <v>45972</v>
      </c>
      <c r="I2286" t="s">
        <v>24</v>
      </c>
      <c r="K2286">
        <v>0</v>
      </c>
      <c r="L2286" t="s">
        <v>487</v>
      </c>
      <c r="M2286" t="s">
        <v>5764</v>
      </c>
      <c r="N2286" t="s">
        <v>25</v>
      </c>
      <c r="O2286" t="s">
        <v>487</v>
      </c>
      <c r="P2286" t="s">
        <v>25</v>
      </c>
      <c r="Q2286">
        <v>0</v>
      </c>
      <c r="R2286">
        <v>0</v>
      </c>
      <c r="S2286">
        <v>0</v>
      </c>
      <c r="T2286">
        <v>30</v>
      </c>
      <c r="U2286">
        <v>35</v>
      </c>
      <c r="V2286">
        <v>0</v>
      </c>
      <c r="W2286">
        <v>13</v>
      </c>
      <c r="X2286" t="s">
        <v>3181</v>
      </c>
      <c r="Y2286" t="s">
        <v>3181</v>
      </c>
      <c r="Z2286" t="s">
        <v>3181</v>
      </c>
      <c r="AE2286" t="s">
        <v>237</v>
      </c>
      <c r="AG2286">
        <v>0</v>
      </c>
      <c r="AH2286">
        <v>16</v>
      </c>
      <c r="AI2286" t="s">
        <v>11631</v>
      </c>
      <c r="AJ2286">
        <v>0</v>
      </c>
      <c r="AK2286">
        <v>0</v>
      </c>
      <c r="AL2286" s="94">
        <v>1253</v>
      </c>
      <c r="AM2286" t="s">
        <v>11646</v>
      </c>
    </row>
    <row r="2287" spans="1:39" x14ac:dyDescent="0.25">
      <c r="A2287" t="s">
        <v>193</v>
      </c>
      <c r="B2287">
        <v>15036</v>
      </c>
      <c r="C2287" t="s">
        <v>3182</v>
      </c>
      <c r="D2287">
        <v>64218</v>
      </c>
      <c r="E2287">
        <v>45784</v>
      </c>
      <c r="F2287">
        <v>45946</v>
      </c>
      <c r="G2287" t="s">
        <v>2558</v>
      </c>
      <c r="H2287" t="s">
        <v>2611</v>
      </c>
      <c r="I2287" t="s">
        <v>24</v>
      </c>
      <c r="K2287">
        <v>0</v>
      </c>
      <c r="AE2287" t="s">
        <v>237</v>
      </c>
      <c r="AF2287">
        <v>0</v>
      </c>
      <c r="AG2287">
        <v>0</v>
      </c>
      <c r="AH2287">
        <v>0</v>
      </c>
      <c r="AI2287" t="s">
        <v>11634</v>
      </c>
      <c r="AL2287" s="94">
        <v>6421.8</v>
      </c>
      <c r="AM2287" t="s">
        <v>11646</v>
      </c>
    </row>
    <row r="2288" spans="1:39" x14ac:dyDescent="0.25">
      <c r="A2288" t="s">
        <v>193</v>
      </c>
      <c r="B2288">
        <v>15037</v>
      </c>
      <c r="C2288" t="s">
        <v>3183</v>
      </c>
      <c r="D2288">
        <v>4704</v>
      </c>
      <c r="E2288">
        <v>45784</v>
      </c>
      <c r="F2288">
        <v>45946</v>
      </c>
      <c r="G2288" t="s">
        <v>2558</v>
      </c>
      <c r="H2288">
        <v>45974</v>
      </c>
      <c r="I2288" t="s">
        <v>24</v>
      </c>
      <c r="J2288" t="s">
        <v>3184</v>
      </c>
      <c r="K2288">
        <v>0</v>
      </c>
      <c r="L2288" t="s">
        <v>487</v>
      </c>
      <c r="M2288">
        <v>0</v>
      </c>
      <c r="N2288" t="s">
        <v>25</v>
      </c>
      <c r="O2288" t="s">
        <v>487</v>
      </c>
      <c r="P2288" t="s">
        <v>25</v>
      </c>
      <c r="Q2288">
        <v>0</v>
      </c>
      <c r="R2288">
        <v>0</v>
      </c>
      <c r="S2288">
        <v>0</v>
      </c>
      <c r="T2288">
        <v>6</v>
      </c>
      <c r="U2288">
        <v>72</v>
      </c>
      <c r="V2288">
        <v>0</v>
      </c>
      <c r="W2288">
        <v>0</v>
      </c>
      <c r="X2288" t="s">
        <v>3185</v>
      </c>
      <c r="Y2288" t="s">
        <v>3185</v>
      </c>
      <c r="Z2288" t="s">
        <v>3185</v>
      </c>
      <c r="AE2288" t="s">
        <v>237</v>
      </c>
      <c r="AF2288">
        <v>0</v>
      </c>
      <c r="AG2288">
        <v>0</v>
      </c>
      <c r="AH2288">
        <v>16</v>
      </c>
      <c r="AI2288" t="s">
        <v>11631</v>
      </c>
      <c r="AJ2288">
        <v>0</v>
      </c>
      <c r="AK2288">
        <v>0</v>
      </c>
      <c r="AL2288" s="94">
        <v>470.4</v>
      </c>
      <c r="AM2288" t="s">
        <v>11646</v>
      </c>
    </row>
    <row r="2289" spans="1:39" x14ac:dyDescent="0.25">
      <c r="A2289" t="s">
        <v>193</v>
      </c>
      <c r="B2289">
        <v>15038</v>
      </c>
      <c r="C2289" t="s">
        <v>3186</v>
      </c>
      <c r="D2289">
        <v>2163</v>
      </c>
      <c r="E2289">
        <v>45784</v>
      </c>
      <c r="F2289">
        <v>45946</v>
      </c>
      <c r="G2289" t="s">
        <v>2558</v>
      </c>
      <c r="H2289">
        <v>46066</v>
      </c>
      <c r="I2289" t="s">
        <v>24</v>
      </c>
      <c r="K2289">
        <v>0</v>
      </c>
      <c r="AE2289" t="s">
        <v>237</v>
      </c>
      <c r="AF2289">
        <v>0</v>
      </c>
      <c r="AG2289">
        <v>0</v>
      </c>
      <c r="AH2289">
        <v>0</v>
      </c>
      <c r="AI2289" t="s">
        <v>11634</v>
      </c>
      <c r="AL2289" s="94">
        <v>216.3</v>
      </c>
      <c r="AM2289" t="s">
        <v>11646</v>
      </c>
    </row>
    <row r="2290" spans="1:39" x14ac:dyDescent="0.25">
      <c r="A2290" t="s">
        <v>193</v>
      </c>
      <c r="B2290">
        <v>15039</v>
      </c>
      <c r="C2290" t="s">
        <v>3187</v>
      </c>
      <c r="D2290">
        <v>1326</v>
      </c>
      <c r="E2290">
        <v>45784</v>
      </c>
      <c r="F2290">
        <v>45946</v>
      </c>
      <c r="G2290" t="s">
        <v>2558</v>
      </c>
      <c r="H2290">
        <v>46065</v>
      </c>
      <c r="I2290" t="s">
        <v>24</v>
      </c>
      <c r="K2290">
        <v>0</v>
      </c>
      <c r="L2290" t="s">
        <v>487</v>
      </c>
      <c r="M2290">
        <v>0</v>
      </c>
      <c r="N2290" t="s">
        <v>25</v>
      </c>
      <c r="O2290" t="s">
        <v>487</v>
      </c>
      <c r="P2290" t="s">
        <v>25</v>
      </c>
      <c r="Q2290">
        <v>0</v>
      </c>
      <c r="R2290">
        <v>0</v>
      </c>
      <c r="S2290">
        <v>0</v>
      </c>
      <c r="T2290">
        <v>0</v>
      </c>
      <c r="U2290">
        <v>0</v>
      </c>
      <c r="V2290">
        <v>0</v>
      </c>
      <c r="W2290">
        <v>0</v>
      </c>
      <c r="X2290" t="s">
        <v>25</v>
      </c>
      <c r="Y2290" t="s">
        <v>25</v>
      </c>
      <c r="Z2290" t="s">
        <v>25</v>
      </c>
      <c r="AE2290" t="s">
        <v>237</v>
      </c>
      <c r="AF2290">
        <v>0</v>
      </c>
      <c r="AG2290">
        <v>0</v>
      </c>
      <c r="AH2290">
        <v>16</v>
      </c>
      <c r="AI2290" t="s">
        <v>11631</v>
      </c>
      <c r="AJ2290">
        <v>0</v>
      </c>
      <c r="AK2290">
        <v>0</v>
      </c>
      <c r="AL2290" s="94">
        <v>132.6</v>
      </c>
      <c r="AM2290" t="s">
        <v>11646</v>
      </c>
    </row>
    <row r="2291" spans="1:39" x14ac:dyDescent="0.25">
      <c r="A2291" t="s">
        <v>193</v>
      </c>
      <c r="B2291">
        <v>15040</v>
      </c>
      <c r="C2291" t="s">
        <v>3188</v>
      </c>
      <c r="D2291">
        <v>2919</v>
      </c>
      <c r="E2291">
        <v>45784</v>
      </c>
      <c r="F2291">
        <v>45946</v>
      </c>
      <c r="G2291" t="s">
        <v>2558</v>
      </c>
      <c r="H2291">
        <v>46077</v>
      </c>
      <c r="I2291" t="s">
        <v>24</v>
      </c>
      <c r="K2291">
        <v>0</v>
      </c>
      <c r="L2291" t="s">
        <v>487</v>
      </c>
      <c r="M2291">
        <v>0</v>
      </c>
      <c r="N2291" t="s">
        <v>25</v>
      </c>
      <c r="O2291" t="s">
        <v>487</v>
      </c>
      <c r="P2291" t="s">
        <v>25</v>
      </c>
      <c r="Q2291">
        <v>0</v>
      </c>
      <c r="R2291">
        <v>0</v>
      </c>
      <c r="S2291">
        <v>7200</v>
      </c>
      <c r="T2291">
        <v>0</v>
      </c>
      <c r="U2291">
        <v>1</v>
      </c>
      <c r="V2291">
        <v>0</v>
      </c>
      <c r="W2291">
        <v>0</v>
      </c>
      <c r="X2291" t="s">
        <v>3189</v>
      </c>
      <c r="Y2291" t="s">
        <v>25</v>
      </c>
      <c r="Z2291" t="s">
        <v>25</v>
      </c>
      <c r="AE2291" t="s">
        <v>237</v>
      </c>
      <c r="AF2291">
        <v>0</v>
      </c>
      <c r="AG2291">
        <v>0</v>
      </c>
      <c r="AH2291">
        <v>16</v>
      </c>
      <c r="AI2291" t="s">
        <v>11631</v>
      </c>
      <c r="AJ2291">
        <v>0</v>
      </c>
      <c r="AK2291">
        <v>2.4665981500513876</v>
      </c>
      <c r="AL2291" s="94">
        <v>291.89999999999998</v>
      </c>
      <c r="AM2291" t="s">
        <v>11646</v>
      </c>
    </row>
    <row r="2292" spans="1:39" x14ac:dyDescent="0.25">
      <c r="A2292" t="s">
        <v>193</v>
      </c>
      <c r="B2292">
        <v>15041</v>
      </c>
      <c r="C2292" t="s">
        <v>3190</v>
      </c>
      <c r="D2292">
        <v>11603</v>
      </c>
      <c r="E2292">
        <v>45784</v>
      </c>
      <c r="F2292">
        <v>45943</v>
      </c>
      <c r="G2292" t="s">
        <v>2558</v>
      </c>
      <c r="H2292">
        <v>45821</v>
      </c>
      <c r="I2292" t="s">
        <v>24</v>
      </c>
      <c r="K2292">
        <v>0</v>
      </c>
      <c r="L2292" t="s">
        <v>487</v>
      </c>
      <c r="M2292">
        <v>0</v>
      </c>
      <c r="N2292" t="s">
        <v>25</v>
      </c>
      <c r="O2292" t="s">
        <v>487</v>
      </c>
      <c r="P2292" t="s">
        <v>25</v>
      </c>
      <c r="Q2292">
        <v>0</v>
      </c>
      <c r="R2292">
        <v>38000</v>
      </c>
      <c r="T2292">
        <v>13</v>
      </c>
      <c r="U2292">
        <v>0</v>
      </c>
      <c r="V2292">
        <v>1</v>
      </c>
      <c r="W2292">
        <v>0</v>
      </c>
      <c r="X2292" t="s">
        <v>3191</v>
      </c>
      <c r="Y2292" t="s">
        <v>3191</v>
      </c>
      <c r="Z2292" t="s">
        <v>488</v>
      </c>
      <c r="AE2292" t="s">
        <v>237</v>
      </c>
      <c r="AF2292">
        <v>0</v>
      </c>
      <c r="AG2292">
        <v>0</v>
      </c>
      <c r="AH2292">
        <v>15</v>
      </c>
      <c r="AI2292" t="s">
        <v>11632</v>
      </c>
      <c r="AJ2292">
        <v>3.2750150823063002</v>
      </c>
      <c r="AL2292" s="94">
        <v>1160.3</v>
      </c>
      <c r="AM2292" t="s">
        <v>11646</v>
      </c>
    </row>
    <row r="2293" spans="1:39" x14ac:dyDescent="0.25">
      <c r="A2293" t="s">
        <v>193</v>
      </c>
      <c r="B2293">
        <v>15042</v>
      </c>
      <c r="C2293" t="s">
        <v>3192</v>
      </c>
      <c r="D2293">
        <v>3099</v>
      </c>
      <c r="E2293">
        <v>45784</v>
      </c>
      <c r="F2293">
        <v>45946</v>
      </c>
      <c r="G2293" t="s">
        <v>2558</v>
      </c>
      <c r="H2293">
        <v>45992</v>
      </c>
      <c r="I2293" t="s">
        <v>24</v>
      </c>
      <c r="K2293">
        <v>0</v>
      </c>
      <c r="L2293" t="s">
        <v>487</v>
      </c>
      <c r="M2293">
        <v>0</v>
      </c>
      <c r="N2293" t="s">
        <v>25</v>
      </c>
      <c r="O2293" t="s">
        <v>487</v>
      </c>
      <c r="P2293" t="s">
        <v>25</v>
      </c>
      <c r="Q2293">
        <v>0</v>
      </c>
      <c r="R2293">
        <v>0</v>
      </c>
      <c r="S2293">
        <v>11196.13</v>
      </c>
      <c r="T2293">
        <v>3</v>
      </c>
      <c r="U2293">
        <v>0</v>
      </c>
      <c r="V2293">
        <v>0</v>
      </c>
      <c r="W2293">
        <v>0</v>
      </c>
      <c r="X2293" t="s">
        <v>3193</v>
      </c>
      <c r="Y2293" t="s">
        <v>3165</v>
      </c>
      <c r="Z2293" t="s">
        <v>25</v>
      </c>
      <c r="AE2293" t="s">
        <v>237</v>
      </c>
      <c r="AF2293">
        <v>0</v>
      </c>
      <c r="AG2293">
        <v>0</v>
      </c>
      <c r="AH2293">
        <v>16</v>
      </c>
      <c r="AI2293" t="s">
        <v>11631</v>
      </c>
      <c r="AJ2293">
        <v>0</v>
      </c>
      <c r="AK2293">
        <v>3.612820264601484</v>
      </c>
      <c r="AL2293" s="94">
        <v>309.89999999999998</v>
      </c>
      <c r="AM2293" t="s">
        <v>11646</v>
      </c>
    </row>
    <row r="2294" spans="1:39" x14ac:dyDescent="0.25">
      <c r="A2294" t="s">
        <v>193</v>
      </c>
      <c r="B2294">
        <v>15043</v>
      </c>
      <c r="C2294" t="s">
        <v>3194</v>
      </c>
      <c r="D2294">
        <v>5267</v>
      </c>
      <c r="E2294">
        <v>45784</v>
      </c>
      <c r="F2294" t="s">
        <v>3195</v>
      </c>
      <c r="G2294" t="s">
        <v>2558</v>
      </c>
      <c r="H2294" t="s">
        <v>3196</v>
      </c>
      <c r="I2294" t="s">
        <v>24</v>
      </c>
      <c r="K2294">
        <v>0</v>
      </c>
      <c r="AE2294" t="s">
        <v>237</v>
      </c>
      <c r="AF2294">
        <v>0</v>
      </c>
      <c r="AG2294">
        <v>0</v>
      </c>
      <c r="AH2294">
        <v>0</v>
      </c>
      <c r="AI2294" t="s">
        <v>11634</v>
      </c>
      <c r="AL2294" s="94">
        <v>526.70000000000005</v>
      </c>
      <c r="AM2294" t="s">
        <v>11646</v>
      </c>
    </row>
    <row r="2295" spans="1:39" x14ac:dyDescent="0.25">
      <c r="A2295" t="s">
        <v>193</v>
      </c>
      <c r="B2295">
        <v>15044</v>
      </c>
      <c r="C2295" t="s">
        <v>3197</v>
      </c>
      <c r="D2295">
        <v>1223</v>
      </c>
      <c r="E2295">
        <v>45784</v>
      </c>
      <c r="F2295">
        <v>45946</v>
      </c>
      <c r="G2295" t="s">
        <v>2558</v>
      </c>
      <c r="I2295" t="s">
        <v>24</v>
      </c>
      <c r="K2295">
        <v>0</v>
      </c>
      <c r="AE2295" t="s">
        <v>237</v>
      </c>
      <c r="AF2295">
        <v>0</v>
      </c>
      <c r="AG2295">
        <v>0</v>
      </c>
      <c r="AH2295">
        <v>0</v>
      </c>
      <c r="AI2295" t="s">
        <v>11634</v>
      </c>
      <c r="AL2295" s="94">
        <v>122.3</v>
      </c>
      <c r="AM2295" t="s">
        <v>11646</v>
      </c>
    </row>
    <row r="2296" spans="1:39" x14ac:dyDescent="0.25">
      <c r="A2296" t="s">
        <v>193</v>
      </c>
      <c r="B2296">
        <v>15045</v>
      </c>
      <c r="C2296" t="s">
        <v>3198</v>
      </c>
      <c r="D2296">
        <v>3719</v>
      </c>
      <c r="E2296">
        <v>45784</v>
      </c>
      <c r="F2296">
        <v>45946</v>
      </c>
      <c r="G2296" t="s">
        <v>2558</v>
      </c>
      <c r="I2296" t="s">
        <v>24</v>
      </c>
      <c r="K2296">
        <v>0</v>
      </c>
      <c r="AE2296" t="s">
        <v>237</v>
      </c>
      <c r="AF2296">
        <v>0</v>
      </c>
      <c r="AG2296">
        <v>0</v>
      </c>
      <c r="AH2296">
        <v>0</v>
      </c>
      <c r="AI2296" t="s">
        <v>11634</v>
      </c>
      <c r="AL2296" s="94">
        <v>371.9</v>
      </c>
      <c r="AM2296" t="s">
        <v>11646</v>
      </c>
    </row>
    <row r="2297" spans="1:39" x14ac:dyDescent="0.25">
      <c r="A2297" t="s">
        <v>193</v>
      </c>
      <c r="B2297">
        <v>15046</v>
      </c>
      <c r="C2297" t="s">
        <v>3199</v>
      </c>
      <c r="D2297">
        <v>7734</v>
      </c>
      <c r="E2297">
        <v>45784</v>
      </c>
      <c r="F2297">
        <v>45946</v>
      </c>
      <c r="G2297" t="s">
        <v>2558</v>
      </c>
      <c r="H2297">
        <v>46070</v>
      </c>
      <c r="I2297" t="s">
        <v>24</v>
      </c>
      <c r="K2297">
        <v>0</v>
      </c>
      <c r="L2297" t="s">
        <v>487</v>
      </c>
      <c r="M2297">
        <v>0</v>
      </c>
      <c r="N2297" t="s">
        <v>25</v>
      </c>
      <c r="O2297" t="s">
        <v>487</v>
      </c>
      <c r="P2297" t="s">
        <v>25</v>
      </c>
      <c r="Q2297">
        <v>0</v>
      </c>
      <c r="R2297">
        <v>4000</v>
      </c>
      <c r="S2297">
        <v>95000</v>
      </c>
      <c r="T2297">
        <v>22</v>
      </c>
      <c r="U2297">
        <v>0</v>
      </c>
      <c r="V2297">
        <v>5</v>
      </c>
      <c r="W2297">
        <v>2</v>
      </c>
      <c r="X2297" t="s">
        <v>3162</v>
      </c>
      <c r="Y2297" t="s">
        <v>3162</v>
      </c>
      <c r="Z2297" t="s">
        <v>25</v>
      </c>
      <c r="AE2297" t="s">
        <v>237</v>
      </c>
      <c r="AF2297">
        <v>0</v>
      </c>
      <c r="AG2297">
        <v>0</v>
      </c>
      <c r="AH2297">
        <v>16</v>
      </c>
      <c r="AI2297" t="s">
        <v>11631</v>
      </c>
      <c r="AJ2297">
        <v>0.517196793379881</v>
      </c>
      <c r="AK2297">
        <v>12.283423842772175</v>
      </c>
      <c r="AL2297" s="94">
        <v>773.4</v>
      </c>
      <c r="AM2297" t="s">
        <v>11646</v>
      </c>
    </row>
    <row r="2298" spans="1:39" x14ac:dyDescent="0.25">
      <c r="A2298" t="s">
        <v>193</v>
      </c>
      <c r="B2298">
        <v>15047</v>
      </c>
      <c r="C2298" t="s">
        <v>3200</v>
      </c>
      <c r="D2298">
        <v>2383</v>
      </c>
      <c r="E2298">
        <v>45785</v>
      </c>
      <c r="F2298">
        <v>45946</v>
      </c>
      <c r="G2298" t="s">
        <v>2558</v>
      </c>
      <c r="H2298">
        <v>46006</v>
      </c>
      <c r="I2298" t="s">
        <v>24</v>
      </c>
      <c r="K2298">
        <v>0</v>
      </c>
      <c r="L2298" t="s">
        <v>487</v>
      </c>
      <c r="M2298">
        <v>0</v>
      </c>
      <c r="N2298" t="s">
        <v>25</v>
      </c>
      <c r="O2298" t="s">
        <v>487</v>
      </c>
      <c r="P2298" t="s">
        <v>25</v>
      </c>
      <c r="Q2298">
        <v>0</v>
      </c>
      <c r="R2298">
        <v>0</v>
      </c>
      <c r="S2298">
        <v>0</v>
      </c>
      <c r="T2298">
        <v>0</v>
      </c>
      <c r="U2298">
        <v>0</v>
      </c>
      <c r="V2298">
        <v>0</v>
      </c>
      <c r="W2298">
        <v>0</v>
      </c>
      <c r="X2298" t="s">
        <v>25</v>
      </c>
      <c r="Y2298" t="s">
        <v>25</v>
      </c>
      <c r="Z2298" t="s">
        <v>25</v>
      </c>
      <c r="AE2298" t="s">
        <v>237</v>
      </c>
      <c r="AF2298">
        <v>0</v>
      </c>
      <c r="AG2298">
        <v>0</v>
      </c>
      <c r="AH2298">
        <v>16</v>
      </c>
      <c r="AI2298" t="s">
        <v>11631</v>
      </c>
      <c r="AJ2298">
        <v>0</v>
      </c>
      <c r="AK2298">
        <v>0</v>
      </c>
      <c r="AL2298" s="94">
        <v>238.3</v>
      </c>
      <c r="AM2298" t="s">
        <v>11646</v>
      </c>
    </row>
    <row r="2299" spans="1:39" x14ac:dyDescent="0.25">
      <c r="A2299" t="s">
        <v>193</v>
      </c>
      <c r="B2299">
        <v>15048</v>
      </c>
      <c r="C2299" t="s">
        <v>3201</v>
      </c>
      <c r="D2299">
        <v>6946</v>
      </c>
      <c r="E2299">
        <v>45785</v>
      </c>
      <c r="F2299">
        <v>45946</v>
      </c>
      <c r="G2299" t="s">
        <v>2558</v>
      </c>
      <c r="I2299" t="s">
        <v>24</v>
      </c>
      <c r="K2299">
        <v>0</v>
      </c>
      <c r="AE2299" t="s">
        <v>237</v>
      </c>
      <c r="AF2299">
        <v>0</v>
      </c>
      <c r="AG2299">
        <v>0</v>
      </c>
      <c r="AH2299">
        <v>0</v>
      </c>
      <c r="AI2299" t="s">
        <v>11634</v>
      </c>
      <c r="AL2299" s="94">
        <v>694.6</v>
      </c>
      <c r="AM2299" t="s">
        <v>11646</v>
      </c>
    </row>
    <row r="2300" spans="1:39" x14ac:dyDescent="0.25">
      <c r="A2300" t="s">
        <v>193</v>
      </c>
      <c r="B2300">
        <v>15049</v>
      </c>
      <c r="C2300" t="s">
        <v>3202</v>
      </c>
      <c r="D2300">
        <v>1200</v>
      </c>
      <c r="E2300">
        <v>45785</v>
      </c>
      <c r="F2300">
        <v>45946</v>
      </c>
      <c r="G2300" t="s">
        <v>2558</v>
      </c>
      <c r="H2300">
        <v>45965</v>
      </c>
      <c r="I2300" t="s">
        <v>24</v>
      </c>
      <c r="K2300">
        <v>0</v>
      </c>
      <c r="L2300">
        <v>0</v>
      </c>
      <c r="M2300">
        <v>0</v>
      </c>
      <c r="N2300" t="s">
        <v>3168</v>
      </c>
      <c r="O2300">
        <v>0</v>
      </c>
      <c r="P2300">
        <v>0</v>
      </c>
      <c r="Q2300">
        <v>0</v>
      </c>
      <c r="R2300">
        <v>0</v>
      </c>
      <c r="S2300">
        <v>0</v>
      </c>
      <c r="T2300">
        <v>0</v>
      </c>
      <c r="U2300">
        <v>0</v>
      </c>
      <c r="V2300">
        <v>0</v>
      </c>
      <c r="W2300">
        <v>0</v>
      </c>
      <c r="X2300" t="s">
        <v>3168</v>
      </c>
      <c r="Y2300" t="s">
        <v>3168</v>
      </c>
      <c r="Z2300" t="s">
        <v>3168</v>
      </c>
      <c r="AE2300" t="s">
        <v>237</v>
      </c>
      <c r="AF2300">
        <v>0</v>
      </c>
      <c r="AG2300">
        <v>0</v>
      </c>
      <c r="AH2300">
        <v>16</v>
      </c>
      <c r="AI2300" t="s">
        <v>11631</v>
      </c>
      <c r="AJ2300">
        <v>0</v>
      </c>
      <c r="AK2300">
        <v>0</v>
      </c>
      <c r="AL2300" s="94">
        <v>120</v>
      </c>
      <c r="AM2300" t="s">
        <v>11646</v>
      </c>
    </row>
    <row r="2301" spans="1:39" x14ac:dyDescent="0.25">
      <c r="A2301" t="s">
        <v>193</v>
      </c>
      <c r="B2301">
        <v>15050</v>
      </c>
      <c r="C2301" t="s">
        <v>3203</v>
      </c>
      <c r="D2301">
        <v>1818</v>
      </c>
      <c r="E2301">
        <v>45785</v>
      </c>
      <c r="F2301">
        <v>45946</v>
      </c>
      <c r="G2301" t="s">
        <v>2558</v>
      </c>
      <c r="H2301">
        <v>45974</v>
      </c>
      <c r="I2301" t="s">
        <v>24</v>
      </c>
      <c r="K2301">
        <v>0</v>
      </c>
      <c r="L2301" t="s">
        <v>487</v>
      </c>
      <c r="T2301">
        <v>3</v>
      </c>
      <c r="U2301">
        <v>0</v>
      </c>
      <c r="V2301">
        <v>0</v>
      </c>
      <c r="W2301">
        <v>0</v>
      </c>
      <c r="X2301" t="s">
        <v>25</v>
      </c>
      <c r="Y2301" t="s">
        <v>25</v>
      </c>
      <c r="Z2301" t="s">
        <v>25</v>
      </c>
      <c r="AE2301" t="s">
        <v>237</v>
      </c>
      <c r="AF2301">
        <v>0</v>
      </c>
      <c r="AG2301">
        <v>0</v>
      </c>
      <c r="AH2301">
        <v>9</v>
      </c>
      <c r="AI2301" t="s">
        <v>11632</v>
      </c>
      <c r="AL2301" s="94">
        <v>181.8</v>
      </c>
      <c r="AM2301" t="s">
        <v>11646</v>
      </c>
    </row>
    <row r="2302" spans="1:39" x14ac:dyDescent="0.25">
      <c r="A2302" t="s">
        <v>193</v>
      </c>
      <c r="B2302">
        <v>15051</v>
      </c>
      <c r="C2302" t="s">
        <v>3204</v>
      </c>
      <c r="D2302">
        <v>5195</v>
      </c>
      <c r="E2302">
        <v>45785</v>
      </c>
      <c r="F2302">
        <v>45943</v>
      </c>
      <c r="G2302" t="s">
        <v>2558</v>
      </c>
      <c r="H2302">
        <v>45796</v>
      </c>
      <c r="I2302" t="s">
        <v>24</v>
      </c>
      <c r="K2302">
        <v>53</v>
      </c>
      <c r="L2302">
        <v>45657</v>
      </c>
      <c r="M2302">
        <v>1</v>
      </c>
      <c r="N2302" t="s">
        <v>26</v>
      </c>
      <c r="O2302">
        <v>44592</v>
      </c>
      <c r="P2302" t="s">
        <v>26</v>
      </c>
      <c r="Q2302">
        <v>1</v>
      </c>
      <c r="R2302">
        <v>4000</v>
      </c>
      <c r="T2302">
        <v>4</v>
      </c>
      <c r="U2302">
        <v>1</v>
      </c>
      <c r="V2302">
        <v>0</v>
      </c>
      <c r="W2302">
        <v>1</v>
      </c>
      <c r="X2302" t="s">
        <v>3205</v>
      </c>
      <c r="Y2302" t="s">
        <v>3206</v>
      </c>
      <c r="Z2302" t="s">
        <v>3206</v>
      </c>
      <c r="AE2302" t="s">
        <v>237</v>
      </c>
      <c r="AF2302">
        <v>1</v>
      </c>
      <c r="AG2302">
        <v>53</v>
      </c>
      <c r="AH2302">
        <v>15</v>
      </c>
      <c r="AI2302" t="s">
        <v>11632</v>
      </c>
      <c r="AJ2302">
        <v>0.76997112608277185</v>
      </c>
      <c r="AL2302" s="94">
        <v>519.5</v>
      </c>
      <c r="AM2302" t="s">
        <v>11647</v>
      </c>
    </row>
    <row r="2303" spans="1:39" x14ac:dyDescent="0.25">
      <c r="A2303" t="s">
        <v>193</v>
      </c>
      <c r="B2303">
        <v>15052</v>
      </c>
      <c r="C2303" t="s">
        <v>3207</v>
      </c>
      <c r="D2303">
        <v>4380</v>
      </c>
      <c r="E2303">
        <v>45785</v>
      </c>
      <c r="F2303">
        <v>45946</v>
      </c>
      <c r="G2303" t="s">
        <v>2558</v>
      </c>
      <c r="H2303">
        <v>45671</v>
      </c>
      <c r="I2303" t="s">
        <v>24</v>
      </c>
      <c r="K2303">
        <v>0</v>
      </c>
      <c r="L2303" t="s">
        <v>487</v>
      </c>
      <c r="N2303" t="s">
        <v>25</v>
      </c>
      <c r="O2303" t="s">
        <v>487</v>
      </c>
      <c r="P2303" t="s">
        <v>25</v>
      </c>
      <c r="Q2303">
        <v>0</v>
      </c>
      <c r="R2303">
        <v>0</v>
      </c>
      <c r="S2303">
        <v>0</v>
      </c>
      <c r="T2303">
        <v>13</v>
      </c>
      <c r="U2303">
        <v>33</v>
      </c>
      <c r="V2303">
        <v>1</v>
      </c>
      <c r="W2303">
        <v>1</v>
      </c>
      <c r="X2303" t="s">
        <v>3162</v>
      </c>
      <c r="Y2303" t="s">
        <v>3208</v>
      </c>
      <c r="Z2303" t="s">
        <v>3208</v>
      </c>
      <c r="AE2303" t="s">
        <v>237</v>
      </c>
      <c r="AF2303">
        <v>0</v>
      </c>
      <c r="AG2303">
        <v>0</v>
      </c>
      <c r="AH2303">
        <v>15</v>
      </c>
      <c r="AI2303" t="s">
        <v>11632</v>
      </c>
      <c r="AJ2303">
        <v>0</v>
      </c>
      <c r="AK2303">
        <v>0</v>
      </c>
      <c r="AL2303" s="94">
        <v>438</v>
      </c>
      <c r="AM2303" t="s">
        <v>11646</v>
      </c>
    </row>
    <row r="2304" spans="1:39" x14ac:dyDescent="0.25">
      <c r="A2304" t="s">
        <v>193</v>
      </c>
      <c r="B2304">
        <v>15053</v>
      </c>
      <c r="C2304" t="s">
        <v>3209</v>
      </c>
      <c r="D2304">
        <v>8184</v>
      </c>
      <c r="E2304">
        <v>45785</v>
      </c>
      <c r="F2304">
        <v>45946</v>
      </c>
      <c r="G2304" t="s">
        <v>2558</v>
      </c>
      <c r="H2304">
        <v>45974</v>
      </c>
      <c r="I2304" t="s">
        <v>28</v>
      </c>
      <c r="K2304">
        <v>0</v>
      </c>
      <c r="L2304" t="s">
        <v>487</v>
      </c>
      <c r="M2304">
        <v>0</v>
      </c>
      <c r="N2304" t="s">
        <v>25</v>
      </c>
      <c r="O2304" t="s">
        <v>487</v>
      </c>
      <c r="P2304" t="s">
        <v>26</v>
      </c>
      <c r="Q2304">
        <v>0</v>
      </c>
      <c r="R2304">
        <v>70589.61</v>
      </c>
      <c r="T2304">
        <v>10</v>
      </c>
      <c r="U2304">
        <v>38</v>
      </c>
      <c r="V2304">
        <v>0</v>
      </c>
      <c r="W2304">
        <v>0</v>
      </c>
      <c r="X2304" t="s">
        <v>3210</v>
      </c>
      <c r="Y2304" t="s">
        <v>3210</v>
      </c>
      <c r="Z2304" t="s">
        <v>3210</v>
      </c>
      <c r="AE2304" t="s">
        <v>237</v>
      </c>
      <c r="AF2304">
        <v>0</v>
      </c>
      <c r="AG2304">
        <v>0</v>
      </c>
      <c r="AH2304">
        <v>15</v>
      </c>
      <c r="AI2304" t="s">
        <v>11632</v>
      </c>
      <c r="AJ2304">
        <v>8.6253189149560114</v>
      </c>
      <c r="AL2304" s="94">
        <v>818.4</v>
      </c>
      <c r="AM2304" t="s">
        <v>11646</v>
      </c>
    </row>
    <row r="2305" spans="1:39" x14ac:dyDescent="0.25">
      <c r="A2305" t="s">
        <v>193</v>
      </c>
      <c r="B2305">
        <v>15054</v>
      </c>
      <c r="C2305" t="s">
        <v>3211</v>
      </c>
      <c r="D2305">
        <v>39285</v>
      </c>
      <c r="E2305">
        <v>45785</v>
      </c>
      <c r="F2305">
        <v>45814</v>
      </c>
      <c r="G2305" t="s">
        <v>2558</v>
      </c>
      <c r="H2305">
        <v>45807</v>
      </c>
      <c r="I2305" t="s">
        <v>24</v>
      </c>
      <c r="J2305" t="s">
        <v>3212</v>
      </c>
      <c r="K2305">
        <v>1000</v>
      </c>
      <c r="L2305" t="s">
        <v>487</v>
      </c>
      <c r="N2305" t="s">
        <v>26</v>
      </c>
      <c r="O2305">
        <v>2020</v>
      </c>
      <c r="P2305" t="s">
        <v>26</v>
      </c>
      <c r="T2305">
        <v>0</v>
      </c>
      <c r="U2305">
        <v>0</v>
      </c>
      <c r="V2305">
        <v>0</v>
      </c>
      <c r="W2305">
        <v>0</v>
      </c>
      <c r="X2305" t="s">
        <v>3213</v>
      </c>
      <c r="AE2305" t="s">
        <v>237</v>
      </c>
      <c r="AF2305">
        <v>0</v>
      </c>
      <c r="AG2305">
        <v>0</v>
      </c>
      <c r="AH2305">
        <v>10</v>
      </c>
      <c r="AI2305" t="s">
        <v>11632</v>
      </c>
      <c r="AL2305" s="94">
        <v>3928.5</v>
      </c>
      <c r="AM2305" t="s">
        <v>11647</v>
      </c>
    </row>
    <row r="2306" spans="1:39" x14ac:dyDescent="0.25">
      <c r="A2306" t="s">
        <v>193</v>
      </c>
      <c r="B2306">
        <v>15055</v>
      </c>
      <c r="C2306" t="s">
        <v>3214</v>
      </c>
      <c r="D2306">
        <v>4868</v>
      </c>
      <c r="E2306">
        <v>45785</v>
      </c>
      <c r="F2306">
        <v>45946</v>
      </c>
      <c r="G2306" t="s">
        <v>2558</v>
      </c>
      <c r="H2306">
        <v>45979</v>
      </c>
      <c r="I2306" t="s">
        <v>28</v>
      </c>
      <c r="K2306">
        <v>93</v>
      </c>
      <c r="L2306" t="s">
        <v>488</v>
      </c>
      <c r="N2306" t="s">
        <v>26</v>
      </c>
      <c r="O2306">
        <v>45412</v>
      </c>
      <c r="P2306" t="s">
        <v>26</v>
      </c>
      <c r="Q2306">
        <v>0</v>
      </c>
      <c r="R2306">
        <v>10000</v>
      </c>
      <c r="T2306">
        <v>0</v>
      </c>
      <c r="U2306">
        <v>0</v>
      </c>
      <c r="V2306">
        <v>0</v>
      </c>
      <c r="W2306">
        <v>0</v>
      </c>
      <c r="X2306" t="s">
        <v>3213</v>
      </c>
      <c r="Y2306" t="s">
        <v>25</v>
      </c>
      <c r="Z2306" t="s">
        <v>25</v>
      </c>
      <c r="AE2306" t="s">
        <v>237</v>
      </c>
      <c r="AF2306">
        <v>0</v>
      </c>
      <c r="AG2306">
        <v>0</v>
      </c>
      <c r="AH2306">
        <v>14</v>
      </c>
      <c r="AI2306" t="s">
        <v>11632</v>
      </c>
      <c r="AJ2306">
        <v>2.0542317173377156</v>
      </c>
      <c r="AL2306" s="94">
        <v>486.8</v>
      </c>
      <c r="AM2306" t="s">
        <v>11647</v>
      </c>
    </row>
    <row r="2307" spans="1:39" x14ac:dyDescent="0.25">
      <c r="A2307" t="s">
        <v>193</v>
      </c>
      <c r="B2307">
        <v>15056</v>
      </c>
      <c r="C2307" t="s">
        <v>3215</v>
      </c>
      <c r="D2307">
        <v>6961</v>
      </c>
      <c r="E2307">
        <v>45785</v>
      </c>
      <c r="F2307">
        <v>45946</v>
      </c>
      <c r="G2307" t="s">
        <v>2558</v>
      </c>
      <c r="H2307">
        <v>46076</v>
      </c>
      <c r="I2307" t="s">
        <v>24</v>
      </c>
      <c r="K2307">
        <v>0</v>
      </c>
      <c r="L2307" t="s">
        <v>487</v>
      </c>
      <c r="M2307">
        <v>0</v>
      </c>
      <c r="N2307" t="s">
        <v>25</v>
      </c>
      <c r="O2307" t="s">
        <v>487</v>
      </c>
      <c r="P2307" t="s">
        <v>25</v>
      </c>
      <c r="Q2307">
        <v>0</v>
      </c>
      <c r="R2307">
        <v>0</v>
      </c>
      <c r="S2307">
        <v>0</v>
      </c>
      <c r="T2307">
        <v>0</v>
      </c>
      <c r="U2307">
        <v>0</v>
      </c>
      <c r="V2307">
        <v>0</v>
      </c>
      <c r="W2307">
        <v>0</v>
      </c>
      <c r="X2307" t="s">
        <v>25</v>
      </c>
      <c r="Y2307" t="s">
        <v>25</v>
      </c>
      <c r="Z2307" t="s">
        <v>25</v>
      </c>
      <c r="AE2307" t="s">
        <v>237</v>
      </c>
      <c r="AF2307">
        <v>0</v>
      </c>
      <c r="AG2307">
        <v>0</v>
      </c>
      <c r="AH2307">
        <v>16</v>
      </c>
      <c r="AI2307" t="s">
        <v>11631</v>
      </c>
      <c r="AJ2307">
        <v>0</v>
      </c>
      <c r="AK2307">
        <v>0</v>
      </c>
      <c r="AL2307" s="94">
        <v>696.1</v>
      </c>
      <c r="AM2307" t="s">
        <v>11646</v>
      </c>
    </row>
    <row r="2308" spans="1:39" x14ac:dyDescent="0.25">
      <c r="A2308" t="s">
        <v>193</v>
      </c>
      <c r="B2308">
        <v>15057</v>
      </c>
      <c r="C2308" t="s">
        <v>3216</v>
      </c>
      <c r="D2308">
        <v>14092</v>
      </c>
      <c r="E2308">
        <v>45785</v>
      </c>
      <c r="F2308">
        <v>45946</v>
      </c>
      <c r="G2308" t="s">
        <v>2558</v>
      </c>
      <c r="H2308">
        <v>46070</v>
      </c>
      <c r="I2308" t="s">
        <v>24</v>
      </c>
      <c r="K2308">
        <v>0</v>
      </c>
      <c r="L2308" t="s">
        <v>487</v>
      </c>
      <c r="N2308" t="s">
        <v>25</v>
      </c>
      <c r="O2308" t="s">
        <v>487</v>
      </c>
      <c r="P2308" t="s">
        <v>25</v>
      </c>
      <c r="Q2308">
        <v>0</v>
      </c>
      <c r="R2308">
        <v>0</v>
      </c>
      <c r="S2308">
        <v>0</v>
      </c>
      <c r="T2308">
        <v>72</v>
      </c>
      <c r="U2308">
        <v>129</v>
      </c>
      <c r="V2308">
        <v>0</v>
      </c>
      <c r="W2308">
        <v>4</v>
      </c>
      <c r="X2308" t="s">
        <v>3162</v>
      </c>
      <c r="Y2308" t="s">
        <v>3208</v>
      </c>
      <c r="Z2308" t="s">
        <v>3208</v>
      </c>
      <c r="AE2308" t="s">
        <v>237</v>
      </c>
      <c r="AF2308">
        <v>0</v>
      </c>
      <c r="AG2308">
        <v>0</v>
      </c>
      <c r="AH2308">
        <v>15</v>
      </c>
      <c r="AI2308" t="s">
        <v>11632</v>
      </c>
      <c r="AJ2308">
        <v>0</v>
      </c>
      <c r="AK2308">
        <v>0</v>
      </c>
      <c r="AL2308" s="94">
        <v>1409.2</v>
      </c>
      <c r="AM2308" t="s">
        <v>11646</v>
      </c>
    </row>
    <row r="2309" spans="1:39" x14ac:dyDescent="0.25">
      <c r="A2309" t="s">
        <v>193</v>
      </c>
      <c r="B2309">
        <v>15058</v>
      </c>
      <c r="C2309" t="s">
        <v>3217</v>
      </c>
      <c r="D2309">
        <v>38333</v>
      </c>
      <c r="E2309">
        <v>45785</v>
      </c>
      <c r="F2309">
        <v>45946</v>
      </c>
      <c r="G2309" t="s">
        <v>2558</v>
      </c>
      <c r="I2309" t="s">
        <v>24</v>
      </c>
      <c r="K2309">
        <v>0</v>
      </c>
      <c r="AE2309" t="s">
        <v>237</v>
      </c>
      <c r="AF2309">
        <v>0</v>
      </c>
      <c r="AG2309">
        <v>0</v>
      </c>
      <c r="AH2309">
        <v>0</v>
      </c>
      <c r="AI2309" t="s">
        <v>11634</v>
      </c>
      <c r="AL2309" s="94">
        <v>3833.3</v>
      </c>
      <c r="AM2309" t="s">
        <v>11646</v>
      </c>
    </row>
    <row r="2310" spans="1:39" x14ac:dyDescent="0.25">
      <c r="A2310" t="s">
        <v>193</v>
      </c>
      <c r="B2310">
        <v>15059</v>
      </c>
      <c r="C2310" t="s">
        <v>3218</v>
      </c>
      <c r="D2310">
        <v>12772</v>
      </c>
      <c r="E2310">
        <v>45785</v>
      </c>
      <c r="F2310">
        <v>45946</v>
      </c>
      <c r="G2310" t="s">
        <v>2558</v>
      </c>
      <c r="I2310" t="s">
        <v>24</v>
      </c>
      <c r="K2310">
        <v>0</v>
      </c>
      <c r="AE2310" t="s">
        <v>237</v>
      </c>
      <c r="AF2310">
        <v>0</v>
      </c>
      <c r="AG2310">
        <v>0</v>
      </c>
      <c r="AH2310">
        <v>0</v>
      </c>
      <c r="AI2310" t="s">
        <v>11634</v>
      </c>
      <c r="AL2310" s="94">
        <v>1277.2</v>
      </c>
      <c r="AM2310" t="s">
        <v>11646</v>
      </c>
    </row>
    <row r="2311" spans="1:39" x14ac:dyDescent="0.25">
      <c r="A2311" t="s">
        <v>193</v>
      </c>
      <c r="B2311">
        <v>15060</v>
      </c>
      <c r="C2311" t="s">
        <v>3219</v>
      </c>
      <c r="D2311">
        <v>7757</v>
      </c>
      <c r="E2311">
        <v>45785</v>
      </c>
      <c r="F2311">
        <v>45946</v>
      </c>
      <c r="G2311" t="s">
        <v>2558</v>
      </c>
      <c r="H2311">
        <v>46078</v>
      </c>
      <c r="I2311" t="s">
        <v>24</v>
      </c>
      <c r="J2311" t="s">
        <v>3220</v>
      </c>
      <c r="K2311">
        <v>0</v>
      </c>
      <c r="AE2311" t="s">
        <v>237</v>
      </c>
      <c r="AF2311">
        <v>0</v>
      </c>
      <c r="AG2311">
        <v>0</v>
      </c>
      <c r="AH2311">
        <v>0</v>
      </c>
      <c r="AI2311" t="s">
        <v>11634</v>
      </c>
      <c r="AL2311" s="94">
        <v>775.7</v>
      </c>
      <c r="AM2311" t="s">
        <v>11646</v>
      </c>
    </row>
    <row r="2312" spans="1:39" x14ac:dyDescent="0.25">
      <c r="A2312" t="s">
        <v>193</v>
      </c>
      <c r="B2312">
        <v>15061</v>
      </c>
      <c r="C2312" t="s">
        <v>3221</v>
      </c>
      <c r="D2312">
        <v>5418</v>
      </c>
      <c r="E2312">
        <v>45785</v>
      </c>
      <c r="F2312">
        <v>45946</v>
      </c>
      <c r="G2312" t="s">
        <v>2558</v>
      </c>
      <c r="I2312" t="s">
        <v>24</v>
      </c>
      <c r="K2312">
        <v>0</v>
      </c>
      <c r="AE2312" t="s">
        <v>237</v>
      </c>
      <c r="AF2312">
        <v>0</v>
      </c>
      <c r="AG2312">
        <v>0</v>
      </c>
      <c r="AH2312">
        <v>0</v>
      </c>
      <c r="AI2312" t="s">
        <v>11634</v>
      </c>
      <c r="AL2312" s="94">
        <v>541.79999999999995</v>
      </c>
      <c r="AM2312" t="s">
        <v>11646</v>
      </c>
    </row>
    <row r="2313" spans="1:39" x14ac:dyDescent="0.25">
      <c r="A2313" t="s">
        <v>193</v>
      </c>
      <c r="B2313">
        <v>15062</v>
      </c>
      <c r="C2313" t="s">
        <v>3222</v>
      </c>
      <c r="D2313">
        <v>6049</v>
      </c>
      <c r="E2313">
        <v>45785</v>
      </c>
      <c r="F2313">
        <v>45943</v>
      </c>
      <c r="G2313" t="s">
        <v>2558</v>
      </c>
      <c r="H2313">
        <v>45800</v>
      </c>
      <c r="I2313" t="s">
        <v>24</v>
      </c>
      <c r="K2313">
        <v>0</v>
      </c>
      <c r="L2313" t="s">
        <v>487</v>
      </c>
      <c r="M2313">
        <v>0</v>
      </c>
      <c r="N2313" t="s">
        <v>25</v>
      </c>
      <c r="O2313" t="s">
        <v>487</v>
      </c>
      <c r="P2313" t="s">
        <v>25</v>
      </c>
      <c r="Q2313">
        <v>0</v>
      </c>
      <c r="R2313">
        <v>0</v>
      </c>
      <c r="S2313">
        <v>0</v>
      </c>
      <c r="T2313">
        <v>0</v>
      </c>
      <c r="U2313">
        <v>0</v>
      </c>
      <c r="V2313">
        <v>0</v>
      </c>
      <c r="W2313">
        <v>0</v>
      </c>
      <c r="X2313" t="s">
        <v>25</v>
      </c>
      <c r="Y2313" t="s">
        <v>25</v>
      </c>
      <c r="Z2313" t="s">
        <v>25</v>
      </c>
      <c r="AE2313" t="s">
        <v>237</v>
      </c>
      <c r="AF2313">
        <v>0</v>
      </c>
      <c r="AG2313">
        <v>0</v>
      </c>
      <c r="AH2313">
        <v>16</v>
      </c>
      <c r="AI2313" t="s">
        <v>11631</v>
      </c>
      <c r="AJ2313">
        <v>0</v>
      </c>
      <c r="AK2313">
        <v>0</v>
      </c>
      <c r="AL2313" s="94">
        <v>604.9</v>
      </c>
      <c r="AM2313" t="s">
        <v>11646</v>
      </c>
    </row>
    <row r="2314" spans="1:39" x14ac:dyDescent="0.25">
      <c r="A2314" t="s">
        <v>193</v>
      </c>
      <c r="B2314">
        <v>15064</v>
      </c>
      <c r="C2314" t="s">
        <v>3223</v>
      </c>
      <c r="D2314">
        <v>2387</v>
      </c>
      <c r="E2314">
        <v>45785</v>
      </c>
      <c r="F2314">
        <v>45946</v>
      </c>
      <c r="G2314" t="s">
        <v>2558</v>
      </c>
      <c r="H2314">
        <v>46062</v>
      </c>
      <c r="I2314" t="s">
        <v>24</v>
      </c>
      <c r="K2314">
        <v>0</v>
      </c>
      <c r="L2314" t="s">
        <v>487</v>
      </c>
      <c r="M2314">
        <v>0</v>
      </c>
      <c r="N2314" t="s">
        <v>25</v>
      </c>
      <c r="O2314" t="s">
        <v>487</v>
      </c>
      <c r="P2314" t="s">
        <v>25</v>
      </c>
      <c r="Q2314">
        <v>0</v>
      </c>
      <c r="R2314">
        <v>0</v>
      </c>
      <c r="S2314">
        <v>0</v>
      </c>
      <c r="T2314">
        <v>0</v>
      </c>
      <c r="U2314">
        <v>0</v>
      </c>
      <c r="V2314">
        <v>0</v>
      </c>
      <c r="W2314">
        <v>0</v>
      </c>
      <c r="X2314" t="s">
        <v>3224</v>
      </c>
      <c r="Y2314" t="s">
        <v>25</v>
      </c>
      <c r="Z2314" t="s">
        <v>25</v>
      </c>
      <c r="AE2314" t="s">
        <v>237</v>
      </c>
      <c r="AF2314">
        <v>0</v>
      </c>
      <c r="AG2314">
        <v>0</v>
      </c>
      <c r="AH2314">
        <v>16</v>
      </c>
      <c r="AI2314" t="s">
        <v>11631</v>
      </c>
      <c r="AJ2314">
        <v>0</v>
      </c>
      <c r="AK2314">
        <v>0</v>
      </c>
      <c r="AL2314" s="94">
        <v>238.7</v>
      </c>
      <c r="AM2314" t="s">
        <v>11646</v>
      </c>
    </row>
    <row r="2315" spans="1:39" x14ac:dyDescent="0.25">
      <c r="A2315" t="s">
        <v>193</v>
      </c>
      <c r="B2315">
        <v>15065</v>
      </c>
      <c r="C2315" t="s">
        <v>3225</v>
      </c>
      <c r="D2315">
        <v>8256</v>
      </c>
      <c r="E2315">
        <v>45785</v>
      </c>
      <c r="F2315">
        <v>45946</v>
      </c>
      <c r="G2315" t="s">
        <v>2558</v>
      </c>
      <c r="H2315">
        <v>46052</v>
      </c>
      <c r="I2315" t="s">
        <v>24</v>
      </c>
      <c r="K2315">
        <v>91</v>
      </c>
      <c r="L2315">
        <v>45900</v>
      </c>
      <c r="M2315">
        <v>90</v>
      </c>
      <c r="N2315" t="s">
        <v>25</v>
      </c>
      <c r="O2315" t="s">
        <v>487</v>
      </c>
      <c r="P2315" t="s">
        <v>25</v>
      </c>
      <c r="Q2315">
        <v>0</v>
      </c>
      <c r="R2315">
        <v>54781.59</v>
      </c>
      <c r="T2315">
        <v>32</v>
      </c>
      <c r="U2315">
        <v>47</v>
      </c>
      <c r="V2315">
        <v>0</v>
      </c>
      <c r="W2315">
        <v>0</v>
      </c>
      <c r="X2315" t="s">
        <v>3226</v>
      </c>
      <c r="Y2315" t="s">
        <v>26</v>
      </c>
      <c r="Z2315" t="s">
        <v>25</v>
      </c>
      <c r="AE2315" t="s">
        <v>237</v>
      </c>
      <c r="AF2315">
        <v>0.9</v>
      </c>
      <c r="AG2315">
        <v>82</v>
      </c>
      <c r="AH2315">
        <v>15</v>
      </c>
      <c r="AI2315" t="s">
        <v>11632</v>
      </c>
      <c r="AJ2315">
        <v>6.6353670058139533</v>
      </c>
      <c r="AL2315" s="94">
        <v>825.6</v>
      </c>
      <c r="AM2315" t="s">
        <v>11647</v>
      </c>
    </row>
    <row r="2316" spans="1:39" x14ac:dyDescent="0.25">
      <c r="A2316" t="s">
        <v>193</v>
      </c>
      <c r="B2316">
        <v>15066</v>
      </c>
      <c r="C2316" t="s">
        <v>3227</v>
      </c>
      <c r="D2316">
        <v>4581</v>
      </c>
      <c r="E2316">
        <v>45785</v>
      </c>
      <c r="F2316">
        <v>45946</v>
      </c>
      <c r="G2316" t="s">
        <v>2558</v>
      </c>
      <c r="I2316" t="s">
        <v>24</v>
      </c>
      <c r="K2316">
        <v>0</v>
      </c>
      <c r="AE2316" t="s">
        <v>237</v>
      </c>
      <c r="AF2316">
        <v>0</v>
      </c>
      <c r="AG2316">
        <v>0</v>
      </c>
      <c r="AH2316">
        <v>0</v>
      </c>
      <c r="AI2316" t="s">
        <v>11634</v>
      </c>
      <c r="AL2316" s="94">
        <v>458.1</v>
      </c>
      <c r="AM2316" t="s">
        <v>11646</v>
      </c>
    </row>
    <row r="2317" spans="1:39" x14ac:dyDescent="0.25">
      <c r="A2317" t="s">
        <v>193</v>
      </c>
      <c r="B2317">
        <v>15067</v>
      </c>
      <c r="C2317" t="s">
        <v>3228</v>
      </c>
      <c r="D2317">
        <v>9184</v>
      </c>
      <c r="E2317">
        <v>45785</v>
      </c>
      <c r="F2317">
        <v>45946</v>
      </c>
      <c r="G2317" t="s">
        <v>2558</v>
      </c>
      <c r="H2317">
        <v>46000</v>
      </c>
      <c r="I2317" t="s">
        <v>24</v>
      </c>
      <c r="K2317">
        <v>0</v>
      </c>
      <c r="L2317">
        <v>45972</v>
      </c>
      <c r="M2317">
        <v>0.85</v>
      </c>
      <c r="N2317" t="s">
        <v>25</v>
      </c>
      <c r="O2317" t="s">
        <v>487</v>
      </c>
      <c r="P2317" t="s">
        <v>26</v>
      </c>
      <c r="Q2317">
        <v>0.5</v>
      </c>
      <c r="R2317">
        <v>55000</v>
      </c>
      <c r="T2317">
        <v>131</v>
      </c>
      <c r="U2317">
        <v>222</v>
      </c>
      <c r="V2317">
        <v>3</v>
      </c>
      <c r="W2317">
        <v>37</v>
      </c>
      <c r="X2317" t="s">
        <v>3229</v>
      </c>
      <c r="Y2317" t="s">
        <v>26</v>
      </c>
      <c r="Z2317" t="s">
        <v>3230</v>
      </c>
      <c r="AE2317" t="s">
        <v>237</v>
      </c>
      <c r="AF2317">
        <v>0.85</v>
      </c>
      <c r="AG2317">
        <v>0</v>
      </c>
      <c r="AH2317">
        <v>14</v>
      </c>
      <c r="AI2317" t="s">
        <v>11632</v>
      </c>
      <c r="AJ2317">
        <v>5.9886759581881535</v>
      </c>
      <c r="AL2317" s="94">
        <v>918.4</v>
      </c>
      <c r="AM2317" t="s">
        <v>11646</v>
      </c>
    </row>
    <row r="2318" spans="1:39" x14ac:dyDescent="0.25">
      <c r="A2318" t="s">
        <v>193</v>
      </c>
      <c r="B2318">
        <v>15068</v>
      </c>
      <c r="C2318" t="s">
        <v>3231</v>
      </c>
      <c r="D2318">
        <v>5318</v>
      </c>
      <c r="E2318">
        <v>45785</v>
      </c>
      <c r="F2318">
        <v>45946</v>
      </c>
      <c r="G2318" t="s">
        <v>2558</v>
      </c>
      <c r="H2318">
        <v>45967</v>
      </c>
      <c r="I2318" t="s">
        <v>28</v>
      </c>
      <c r="K2318">
        <v>0</v>
      </c>
      <c r="L2318" t="s">
        <v>487</v>
      </c>
      <c r="M2318">
        <v>0</v>
      </c>
      <c r="N2318" t="s">
        <v>25</v>
      </c>
      <c r="O2318" t="s">
        <v>487</v>
      </c>
      <c r="P2318" t="s">
        <v>25</v>
      </c>
      <c r="Q2318">
        <v>0</v>
      </c>
      <c r="R2318">
        <v>0</v>
      </c>
      <c r="S2318">
        <v>0</v>
      </c>
      <c r="T2318">
        <v>4</v>
      </c>
      <c r="U2318">
        <v>0</v>
      </c>
      <c r="V2318">
        <v>1</v>
      </c>
      <c r="W2318">
        <v>0</v>
      </c>
      <c r="X2318" t="s">
        <v>3232</v>
      </c>
      <c r="Y2318" t="s">
        <v>26</v>
      </c>
      <c r="Z2318" t="s">
        <v>26</v>
      </c>
      <c r="AE2318" t="s">
        <v>237</v>
      </c>
      <c r="AF2318">
        <v>0</v>
      </c>
      <c r="AG2318">
        <v>0</v>
      </c>
      <c r="AH2318">
        <v>16</v>
      </c>
      <c r="AI2318" t="s">
        <v>11631</v>
      </c>
      <c r="AJ2318">
        <v>0</v>
      </c>
      <c r="AK2318">
        <v>0</v>
      </c>
      <c r="AL2318" s="94">
        <v>531.79999999999995</v>
      </c>
      <c r="AM2318" t="s">
        <v>11646</v>
      </c>
    </row>
    <row r="2319" spans="1:39" x14ac:dyDescent="0.25">
      <c r="A2319" t="s">
        <v>193</v>
      </c>
      <c r="B2319">
        <v>15069</v>
      </c>
      <c r="C2319" t="s">
        <v>3233</v>
      </c>
      <c r="D2319">
        <v>7456</v>
      </c>
      <c r="E2319">
        <v>45785</v>
      </c>
      <c r="F2319">
        <v>45946</v>
      </c>
      <c r="G2319" t="s">
        <v>2558</v>
      </c>
      <c r="H2319">
        <v>45677</v>
      </c>
      <c r="I2319" t="s">
        <v>24</v>
      </c>
      <c r="K2319">
        <v>68</v>
      </c>
      <c r="L2319">
        <v>45785</v>
      </c>
      <c r="M2319">
        <v>0.22</v>
      </c>
      <c r="N2319" t="s">
        <v>25</v>
      </c>
      <c r="O2319" t="s">
        <v>487</v>
      </c>
      <c r="P2319" t="s">
        <v>25</v>
      </c>
      <c r="Q2319">
        <v>0</v>
      </c>
      <c r="R2319">
        <v>0</v>
      </c>
      <c r="S2319">
        <v>0</v>
      </c>
      <c r="T2319">
        <v>0</v>
      </c>
      <c r="U2319">
        <v>0</v>
      </c>
      <c r="V2319">
        <v>0</v>
      </c>
      <c r="W2319">
        <v>0</v>
      </c>
      <c r="X2319" t="s">
        <v>3234</v>
      </c>
      <c r="Y2319" t="s">
        <v>25</v>
      </c>
      <c r="Z2319" t="s">
        <v>25</v>
      </c>
      <c r="AE2319" t="s">
        <v>237</v>
      </c>
      <c r="AF2319">
        <v>0.22</v>
      </c>
      <c r="AG2319">
        <v>15</v>
      </c>
      <c r="AH2319">
        <v>16</v>
      </c>
      <c r="AI2319" t="s">
        <v>11631</v>
      </c>
      <c r="AJ2319">
        <v>0</v>
      </c>
      <c r="AK2319">
        <v>0</v>
      </c>
      <c r="AL2319" s="94">
        <v>745.6</v>
      </c>
      <c r="AM2319" t="s">
        <v>11648</v>
      </c>
    </row>
    <row r="2320" spans="1:39" x14ac:dyDescent="0.25">
      <c r="A2320" t="s">
        <v>193</v>
      </c>
      <c r="B2320">
        <v>15070</v>
      </c>
      <c r="C2320" t="s">
        <v>3235</v>
      </c>
      <c r="D2320">
        <v>9782</v>
      </c>
      <c r="E2320">
        <v>45785</v>
      </c>
      <c r="F2320">
        <v>45946</v>
      </c>
      <c r="G2320" t="s">
        <v>2558</v>
      </c>
      <c r="H2320">
        <v>46000</v>
      </c>
      <c r="I2320" t="s">
        <v>24</v>
      </c>
      <c r="K2320">
        <v>200</v>
      </c>
      <c r="L2320">
        <v>45992</v>
      </c>
      <c r="M2320">
        <v>0.3</v>
      </c>
      <c r="N2320" t="s">
        <v>26</v>
      </c>
      <c r="O2320">
        <v>45779</v>
      </c>
      <c r="P2320" t="s">
        <v>26</v>
      </c>
      <c r="Q2320" t="s">
        <v>5764</v>
      </c>
      <c r="R2320">
        <v>20000</v>
      </c>
      <c r="T2320">
        <v>4</v>
      </c>
      <c r="U2320">
        <v>48</v>
      </c>
      <c r="V2320">
        <v>0</v>
      </c>
      <c r="W2320">
        <v>12</v>
      </c>
      <c r="X2320" t="s">
        <v>3236</v>
      </c>
      <c r="Y2320" t="s">
        <v>3165</v>
      </c>
      <c r="Z2320" t="s">
        <v>25</v>
      </c>
      <c r="AE2320" t="s">
        <v>237</v>
      </c>
      <c r="AF2320">
        <v>0.3</v>
      </c>
      <c r="AG2320">
        <v>60</v>
      </c>
      <c r="AH2320">
        <v>15</v>
      </c>
      <c r="AI2320" t="s">
        <v>11632</v>
      </c>
      <c r="AJ2320">
        <v>2.0445716622367613</v>
      </c>
      <c r="AL2320" s="94">
        <v>978.2</v>
      </c>
      <c r="AM2320" t="s">
        <v>11647</v>
      </c>
    </row>
    <row r="2321" spans="1:39" x14ac:dyDescent="0.25">
      <c r="A2321" t="s">
        <v>193</v>
      </c>
      <c r="B2321">
        <v>15071</v>
      </c>
      <c r="C2321" t="s">
        <v>3237</v>
      </c>
      <c r="D2321">
        <v>9064</v>
      </c>
      <c r="E2321">
        <v>45785</v>
      </c>
      <c r="F2321">
        <v>45946</v>
      </c>
      <c r="G2321" t="s">
        <v>2558</v>
      </c>
      <c r="H2321">
        <v>45980</v>
      </c>
      <c r="I2321" t="s">
        <v>24</v>
      </c>
      <c r="K2321">
        <v>0</v>
      </c>
      <c r="L2321" t="s">
        <v>487</v>
      </c>
      <c r="M2321">
        <v>0</v>
      </c>
      <c r="N2321" t="s">
        <v>25</v>
      </c>
      <c r="O2321" t="s">
        <v>487</v>
      </c>
      <c r="P2321" t="s">
        <v>25</v>
      </c>
      <c r="Q2321">
        <v>0</v>
      </c>
      <c r="R2321">
        <v>62292.17</v>
      </c>
      <c r="T2321">
        <v>0</v>
      </c>
      <c r="U2321">
        <v>0</v>
      </c>
      <c r="V2321">
        <v>0</v>
      </c>
      <c r="W2321">
        <v>0</v>
      </c>
      <c r="X2321" t="s">
        <v>25</v>
      </c>
      <c r="Y2321" t="s">
        <v>25</v>
      </c>
      <c r="Z2321" t="s">
        <v>25</v>
      </c>
      <c r="AE2321" t="s">
        <v>237</v>
      </c>
      <c r="AF2321">
        <v>0</v>
      </c>
      <c r="AG2321">
        <v>0</v>
      </c>
      <c r="AH2321">
        <v>15</v>
      </c>
      <c r="AI2321" t="s">
        <v>11632</v>
      </c>
      <c r="AJ2321">
        <v>6.8724812444836711</v>
      </c>
      <c r="AL2321" s="94">
        <v>906.4</v>
      </c>
      <c r="AM2321" t="s">
        <v>11646</v>
      </c>
    </row>
    <row r="2322" spans="1:39" x14ac:dyDescent="0.25">
      <c r="A2322" t="s">
        <v>193</v>
      </c>
      <c r="B2322">
        <v>15072</v>
      </c>
      <c r="C2322" t="s">
        <v>3238</v>
      </c>
      <c r="D2322">
        <v>10748</v>
      </c>
      <c r="E2322">
        <v>45785</v>
      </c>
      <c r="F2322">
        <v>45839</v>
      </c>
      <c r="G2322" t="s">
        <v>2558</v>
      </c>
      <c r="I2322" t="s">
        <v>24</v>
      </c>
      <c r="J2322" t="s">
        <v>3239</v>
      </c>
      <c r="K2322">
        <v>0</v>
      </c>
      <c r="L2322" t="s">
        <v>487</v>
      </c>
      <c r="M2322">
        <v>0</v>
      </c>
      <c r="N2322" t="s">
        <v>3240</v>
      </c>
      <c r="O2322" t="s">
        <v>487</v>
      </c>
      <c r="P2322" t="s">
        <v>25</v>
      </c>
      <c r="Q2322">
        <v>0</v>
      </c>
      <c r="R2322">
        <v>0</v>
      </c>
      <c r="S2322">
        <v>0</v>
      </c>
      <c r="T2322">
        <v>4</v>
      </c>
      <c r="U2322">
        <v>26</v>
      </c>
      <c r="V2322">
        <v>0</v>
      </c>
      <c r="W2322">
        <v>0</v>
      </c>
      <c r="X2322" t="s">
        <v>3241</v>
      </c>
      <c r="Y2322" t="s">
        <v>3241</v>
      </c>
      <c r="Z2322" t="s">
        <v>3241</v>
      </c>
      <c r="AE2322" t="s">
        <v>237</v>
      </c>
      <c r="AF2322">
        <v>0</v>
      </c>
      <c r="AG2322">
        <v>0</v>
      </c>
      <c r="AH2322">
        <v>16</v>
      </c>
      <c r="AI2322" t="s">
        <v>11631</v>
      </c>
      <c r="AJ2322">
        <v>0</v>
      </c>
      <c r="AK2322">
        <v>0</v>
      </c>
      <c r="AL2322" s="94">
        <v>1074.8</v>
      </c>
      <c r="AM2322" t="s">
        <v>11646</v>
      </c>
    </row>
    <row r="2323" spans="1:39" x14ac:dyDescent="0.25">
      <c r="A2323" t="s">
        <v>193</v>
      </c>
      <c r="B2323">
        <v>15073</v>
      </c>
      <c r="C2323" t="s">
        <v>3242</v>
      </c>
      <c r="D2323">
        <v>27111</v>
      </c>
      <c r="E2323">
        <v>45785</v>
      </c>
      <c r="F2323">
        <v>45946</v>
      </c>
      <c r="G2323" t="s">
        <v>2558</v>
      </c>
      <c r="H2323">
        <v>45966</v>
      </c>
      <c r="I2323" t="s">
        <v>24</v>
      </c>
      <c r="K2323">
        <v>424</v>
      </c>
      <c r="L2323">
        <v>2025</v>
      </c>
      <c r="M2323">
        <v>0.54</v>
      </c>
      <c r="N2323" t="s">
        <v>26</v>
      </c>
      <c r="O2323">
        <v>45805</v>
      </c>
      <c r="P2323" t="s">
        <v>26</v>
      </c>
      <c r="Q2323">
        <v>0.26</v>
      </c>
      <c r="R2323">
        <v>95000</v>
      </c>
      <c r="T2323">
        <v>230</v>
      </c>
      <c r="U2323">
        <v>76</v>
      </c>
      <c r="V2323">
        <v>7</v>
      </c>
      <c r="W2323">
        <v>11</v>
      </c>
      <c r="X2323" t="s">
        <v>3243</v>
      </c>
      <c r="Y2323" t="s">
        <v>25</v>
      </c>
      <c r="Z2323" t="s">
        <v>25</v>
      </c>
      <c r="AE2323" t="s">
        <v>237</v>
      </c>
      <c r="AF2323">
        <v>0.54</v>
      </c>
      <c r="AG2323">
        <v>229</v>
      </c>
      <c r="AH2323">
        <v>15</v>
      </c>
      <c r="AI2323" t="s">
        <v>11632</v>
      </c>
      <c r="AJ2323">
        <v>3.50411272177345</v>
      </c>
      <c r="AL2323" s="94">
        <v>2711.1</v>
      </c>
      <c r="AM2323" t="s">
        <v>11647</v>
      </c>
    </row>
    <row r="2324" spans="1:39" x14ac:dyDescent="0.25">
      <c r="A2324" t="s">
        <v>193</v>
      </c>
      <c r="B2324">
        <v>15074</v>
      </c>
      <c r="C2324" t="s">
        <v>3244</v>
      </c>
      <c r="D2324">
        <v>4395</v>
      </c>
      <c r="E2324">
        <v>45785</v>
      </c>
      <c r="F2324">
        <v>45946</v>
      </c>
      <c r="G2324" t="s">
        <v>2558</v>
      </c>
      <c r="H2324">
        <v>46076</v>
      </c>
      <c r="I2324" t="s">
        <v>24</v>
      </c>
      <c r="K2324">
        <v>0</v>
      </c>
      <c r="L2324" t="s">
        <v>487</v>
      </c>
      <c r="N2324" t="s">
        <v>25</v>
      </c>
      <c r="O2324" t="s">
        <v>487</v>
      </c>
      <c r="P2324" t="s">
        <v>25</v>
      </c>
      <c r="Q2324">
        <v>0</v>
      </c>
      <c r="R2324">
        <v>0</v>
      </c>
      <c r="S2324">
        <v>0</v>
      </c>
      <c r="T2324">
        <v>25</v>
      </c>
      <c r="U2324">
        <v>7</v>
      </c>
      <c r="V2324">
        <v>0</v>
      </c>
      <c r="W2324">
        <v>0</v>
      </c>
      <c r="X2324" t="s">
        <v>3162</v>
      </c>
      <c r="Y2324" t="s">
        <v>3162</v>
      </c>
      <c r="Z2324" t="s">
        <v>3162</v>
      </c>
      <c r="AE2324" t="s">
        <v>237</v>
      </c>
      <c r="AF2324">
        <v>0</v>
      </c>
      <c r="AG2324">
        <v>0</v>
      </c>
      <c r="AH2324">
        <v>15</v>
      </c>
      <c r="AI2324" t="s">
        <v>11632</v>
      </c>
      <c r="AJ2324">
        <v>0</v>
      </c>
      <c r="AK2324">
        <v>0</v>
      </c>
      <c r="AL2324" s="94">
        <v>439.5</v>
      </c>
      <c r="AM2324" t="s">
        <v>11646</v>
      </c>
    </row>
    <row r="2325" spans="1:39" x14ac:dyDescent="0.25">
      <c r="A2325" t="s">
        <v>193</v>
      </c>
      <c r="B2325">
        <v>15075</v>
      </c>
      <c r="C2325" t="s">
        <v>3245</v>
      </c>
      <c r="D2325">
        <v>17140</v>
      </c>
      <c r="E2325">
        <v>45785</v>
      </c>
      <c r="F2325">
        <v>45946</v>
      </c>
      <c r="G2325" t="s">
        <v>2558</v>
      </c>
      <c r="H2325">
        <v>46006</v>
      </c>
      <c r="I2325" t="s">
        <v>24</v>
      </c>
      <c r="K2325">
        <v>97</v>
      </c>
      <c r="L2325">
        <v>45900</v>
      </c>
      <c r="M2325">
        <v>0.72160000000000002</v>
      </c>
      <c r="N2325" t="s">
        <v>25</v>
      </c>
      <c r="O2325" t="s">
        <v>487</v>
      </c>
      <c r="P2325" t="s">
        <v>26</v>
      </c>
      <c r="Q2325">
        <v>0.78349999999999997</v>
      </c>
      <c r="R2325">
        <v>409344</v>
      </c>
      <c r="T2325">
        <v>606</v>
      </c>
      <c r="U2325">
        <v>248</v>
      </c>
      <c r="V2325">
        <v>21</v>
      </c>
      <c r="W2325">
        <v>157</v>
      </c>
      <c r="X2325" t="s">
        <v>3165</v>
      </c>
      <c r="Y2325" t="s">
        <v>26</v>
      </c>
      <c r="Z2325" t="s">
        <v>26</v>
      </c>
      <c r="AE2325" t="s">
        <v>237</v>
      </c>
      <c r="AF2325">
        <v>0.72160000000000002</v>
      </c>
      <c r="AG2325">
        <v>70</v>
      </c>
      <c r="AH2325">
        <v>15</v>
      </c>
      <c r="AI2325" t="s">
        <v>11632</v>
      </c>
      <c r="AJ2325">
        <v>23.882380396732788</v>
      </c>
      <c r="AL2325" s="94">
        <v>1714</v>
      </c>
      <c r="AM2325" t="s">
        <v>11648</v>
      </c>
    </row>
    <row r="2326" spans="1:39" x14ac:dyDescent="0.25">
      <c r="A2326" t="s">
        <v>193</v>
      </c>
      <c r="B2326">
        <v>15076</v>
      </c>
      <c r="C2326" t="s">
        <v>3246</v>
      </c>
      <c r="D2326">
        <v>2733</v>
      </c>
      <c r="E2326">
        <v>45785</v>
      </c>
      <c r="F2326">
        <v>45946</v>
      </c>
      <c r="G2326" t="s">
        <v>2558</v>
      </c>
      <c r="H2326">
        <v>45973</v>
      </c>
      <c r="I2326" t="s">
        <v>24</v>
      </c>
      <c r="K2326">
        <v>0</v>
      </c>
      <c r="L2326" t="s">
        <v>487</v>
      </c>
      <c r="M2326">
        <v>0</v>
      </c>
      <c r="N2326" t="s">
        <v>25</v>
      </c>
      <c r="O2326" t="s">
        <v>487</v>
      </c>
      <c r="P2326" t="s">
        <v>25</v>
      </c>
      <c r="Q2326">
        <v>0</v>
      </c>
      <c r="R2326">
        <v>0</v>
      </c>
      <c r="S2326">
        <v>0</v>
      </c>
      <c r="T2326">
        <v>0</v>
      </c>
      <c r="U2326">
        <v>0</v>
      </c>
      <c r="V2326">
        <v>0</v>
      </c>
      <c r="W2326">
        <v>0</v>
      </c>
      <c r="X2326" t="s">
        <v>3247</v>
      </c>
      <c r="Y2326" t="s">
        <v>25</v>
      </c>
      <c r="Z2326" t="s">
        <v>25</v>
      </c>
      <c r="AE2326" t="s">
        <v>237</v>
      </c>
      <c r="AF2326">
        <v>0</v>
      </c>
      <c r="AG2326">
        <v>0</v>
      </c>
      <c r="AH2326">
        <v>16</v>
      </c>
      <c r="AI2326" t="s">
        <v>11631</v>
      </c>
      <c r="AJ2326">
        <v>0</v>
      </c>
      <c r="AK2326">
        <v>0</v>
      </c>
      <c r="AL2326" s="94">
        <v>273.3</v>
      </c>
      <c r="AM2326" t="s">
        <v>11646</v>
      </c>
    </row>
    <row r="2327" spans="1:39" x14ac:dyDescent="0.25">
      <c r="A2327" t="s">
        <v>193</v>
      </c>
      <c r="B2327">
        <v>15077</v>
      </c>
      <c r="C2327" t="s">
        <v>3248</v>
      </c>
      <c r="D2327">
        <v>9319</v>
      </c>
      <c r="E2327">
        <v>45785</v>
      </c>
      <c r="F2327">
        <v>45946</v>
      </c>
      <c r="G2327" t="s">
        <v>2558</v>
      </c>
      <c r="H2327">
        <v>45973</v>
      </c>
      <c r="I2327" t="s">
        <v>24</v>
      </c>
      <c r="K2327">
        <v>0</v>
      </c>
      <c r="L2327" t="s">
        <v>487</v>
      </c>
      <c r="M2327">
        <v>0</v>
      </c>
      <c r="N2327" t="s">
        <v>25</v>
      </c>
      <c r="O2327" t="s">
        <v>487</v>
      </c>
      <c r="P2327" t="s">
        <v>25</v>
      </c>
      <c r="Q2327">
        <v>0</v>
      </c>
      <c r="R2327">
        <v>0</v>
      </c>
      <c r="S2327">
        <v>0</v>
      </c>
      <c r="T2327">
        <v>13</v>
      </c>
      <c r="U2327">
        <v>2</v>
      </c>
      <c r="V2327">
        <v>0</v>
      </c>
      <c r="W2327">
        <v>0</v>
      </c>
      <c r="X2327" t="s">
        <v>3249</v>
      </c>
      <c r="Y2327" t="s">
        <v>3208</v>
      </c>
      <c r="Z2327" t="s">
        <v>3208</v>
      </c>
      <c r="AE2327" t="s">
        <v>237</v>
      </c>
      <c r="AF2327">
        <v>0</v>
      </c>
      <c r="AG2327">
        <v>0</v>
      </c>
      <c r="AH2327">
        <v>16</v>
      </c>
      <c r="AI2327" t="s">
        <v>11631</v>
      </c>
      <c r="AJ2327">
        <v>0</v>
      </c>
      <c r="AK2327">
        <v>0</v>
      </c>
      <c r="AL2327" s="94">
        <v>931.9</v>
      </c>
      <c r="AM2327" t="s">
        <v>11646</v>
      </c>
    </row>
    <row r="2328" spans="1:39" x14ac:dyDescent="0.25">
      <c r="A2328" t="s">
        <v>193</v>
      </c>
      <c r="B2328">
        <v>15078</v>
      </c>
      <c r="C2328" t="s">
        <v>3250</v>
      </c>
      <c r="D2328">
        <v>99536</v>
      </c>
      <c r="E2328">
        <v>45785</v>
      </c>
      <c r="F2328">
        <v>45943</v>
      </c>
      <c r="G2328" t="s">
        <v>2558</v>
      </c>
      <c r="H2328">
        <v>45799</v>
      </c>
      <c r="I2328" t="s">
        <v>24</v>
      </c>
      <c r="K2328">
        <v>0</v>
      </c>
      <c r="L2328">
        <v>2025</v>
      </c>
      <c r="M2328">
        <v>0.33</v>
      </c>
      <c r="N2328" t="s">
        <v>26</v>
      </c>
      <c r="O2328">
        <v>45778</v>
      </c>
      <c r="P2328" t="s">
        <v>26</v>
      </c>
      <c r="R2328">
        <v>18150</v>
      </c>
      <c r="S2328">
        <v>36000</v>
      </c>
      <c r="T2328">
        <v>436</v>
      </c>
      <c r="U2328">
        <v>388</v>
      </c>
      <c r="V2328">
        <v>10</v>
      </c>
      <c r="W2328">
        <v>16</v>
      </c>
      <c r="X2328" t="s">
        <v>3251</v>
      </c>
      <c r="Y2328" t="s">
        <v>3252</v>
      </c>
      <c r="Z2328" t="s">
        <v>3252</v>
      </c>
      <c r="AE2328" t="s">
        <v>237</v>
      </c>
      <c r="AF2328">
        <v>0.33</v>
      </c>
      <c r="AG2328">
        <v>0</v>
      </c>
      <c r="AH2328">
        <v>14</v>
      </c>
      <c r="AI2328" t="s">
        <v>11632</v>
      </c>
      <c r="AJ2328">
        <v>0.18234608583828965</v>
      </c>
      <c r="AK2328">
        <v>0.36167818678669023</v>
      </c>
      <c r="AL2328" s="94">
        <v>9953.6</v>
      </c>
      <c r="AM2328" t="s">
        <v>11646</v>
      </c>
    </row>
    <row r="2329" spans="1:39" x14ac:dyDescent="0.25">
      <c r="A2329" t="s">
        <v>193</v>
      </c>
      <c r="B2329">
        <v>15079</v>
      </c>
      <c r="C2329" t="s">
        <v>3253</v>
      </c>
      <c r="D2329">
        <v>1453</v>
      </c>
      <c r="E2329">
        <v>45785</v>
      </c>
      <c r="F2329">
        <v>45946</v>
      </c>
      <c r="G2329" t="s">
        <v>2558</v>
      </c>
      <c r="H2329">
        <v>45973</v>
      </c>
      <c r="I2329" t="s">
        <v>24</v>
      </c>
      <c r="K2329">
        <v>0</v>
      </c>
      <c r="L2329" t="s">
        <v>487</v>
      </c>
      <c r="M2329">
        <v>0</v>
      </c>
      <c r="N2329" t="s">
        <v>25</v>
      </c>
      <c r="O2329" t="s">
        <v>487</v>
      </c>
      <c r="P2329" t="s">
        <v>25</v>
      </c>
      <c r="Q2329">
        <v>0</v>
      </c>
      <c r="R2329">
        <v>0</v>
      </c>
      <c r="S2329">
        <v>0</v>
      </c>
      <c r="T2329">
        <v>0</v>
      </c>
      <c r="U2329">
        <v>0</v>
      </c>
      <c r="V2329">
        <v>0</v>
      </c>
      <c r="W2329">
        <v>0</v>
      </c>
      <c r="X2329" t="s">
        <v>25</v>
      </c>
      <c r="Y2329" t="s">
        <v>25</v>
      </c>
      <c r="Z2329" t="s">
        <v>25</v>
      </c>
      <c r="AE2329" t="s">
        <v>237</v>
      </c>
      <c r="AF2329">
        <v>0</v>
      </c>
      <c r="AG2329">
        <v>0</v>
      </c>
      <c r="AH2329">
        <v>16</v>
      </c>
      <c r="AI2329" t="s">
        <v>11631</v>
      </c>
      <c r="AJ2329">
        <v>0</v>
      </c>
      <c r="AK2329">
        <v>0</v>
      </c>
      <c r="AL2329" s="94">
        <v>145.30000000000001</v>
      </c>
      <c r="AM2329" t="s">
        <v>11646</v>
      </c>
    </row>
    <row r="2330" spans="1:39" x14ac:dyDescent="0.25">
      <c r="A2330" t="s">
        <v>193</v>
      </c>
      <c r="B2330">
        <v>15080</v>
      </c>
      <c r="C2330" t="s">
        <v>3254</v>
      </c>
      <c r="D2330">
        <v>1754</v>
      </c>
      <c r="E2330">
        <v>45785</v>
      </c>
      <c r="F2330">
        <v>45946</v>
      </c>
      <c r="G2330" t="s">
        <v>2558</v>
      </c>
      <c r="H2330">
        <v>45965</v>
      </c>
      <c r="I2330" t="s">
        <v>24</v>
      </c>
      <c r="K2330">
        <v>0</v>
      </c>
      <c r="L2330" t="s">
        <v>487</v>
      </c>
      <c r="M2330">
        <v>0</v>
      </c>
      <c r="N2330" t="s">
        <v>25</v>
      </c>
      <c r="O2330" t="s">
        <v>487</v>
      </c>
      <c r="P2330" t="s">
        <v>25</v>
      </c>
      <c r="Q2330">
        <v>0</v>
      </c>
      <c r="R2330">
        <v>0</v>
      </c>
      <c r="S2330">
        <v>0</v>
      </c>
      <c r="T2330">
        <v>0</v>
      </c>
      <c r="U2330">
        <v>0</v>
      </c>
      <c r="V2330">
        <v>0</v>
      </c>
      <c r="W2330">
        <v>0</v>
      </c>
      <c r="X2330" t="s">
        <v>25</v>
      </c>
      <c r="Y2330" t="s">
        <v>25</v>
      </c>
      <c r="Z2330" t="s">
        <v>25</v>
      </c>
      <c r="AE2330" t="s">
        <v>237</v>
      </c>
      <c r="AF2330">
        <v>0</v>
      </c>
      <c r="AG2330">
        <v>0</v>
      </c>
      <c r="AH2330">
        <v>16</v>
      </c>
      <c r="AI2330" t="s">
        <v>11631</v>
      </c>
      <c r="AJ2330">
        <v>0</v>
      </c>
      <c r="AK2330">
        <v>0</v>
      </c>
      <c r="AL2330" s="94">
        <v>175.4</v>
      </c>
      <c r="AM2330" t="s">
        <v>11646</v>
      </c>
    </row>
    <row r="2331" spans="1:39" x14ac:dyDescent="0.25">
      <c r="A2331" t="s">
        <v>193</v>
      </c>
      <c r="B2331">
        <v>15081</v>
      </c>
      <c r="C2331" t="s">
        <v>3255</v>
      </c>
      <c r="D2331">
        <v>1068</v>
      </c>
      <c r="E2331">
        <v>45785</v>
      </c>
      <c r="F2331">
        <v>45943</v>
      </c>
      <c r="G2331" t="s">
        <v>2558</v>
      </c>
      <c r="H2331" t="s">
        <v>3256</v>
      </c>
      <c r="I2331" t="s">
        <v>24</v>
      </c>
      <c r="K2331">
        <v>0</v>
      </c>
      <c r="L2331" t="s">
        <v>487</v>
      </c>
      <c r="M2331">
        <v>0</v>
      </c>
      <c r="N2331" t="s">
        <v>25</v>
      </c>
      <c r="O2331" t="s">
        <v>487</v>
      </c>
      <c r="P2331" t="s">
        <v>25</v>
      </c>
      <c r="Q2331">
        <v>0</v>
      </c>
      <c r="R2331">
        <v>0</v>
      </c>
      <c r="S2331">
        <v>0</v>
      </c>
      <c r="T2331">
        <v>0</v>
      </c>
      <c r="U2331">
        <v>0</v>
      </c>
      <c r="V2331">
        <v>0</v>
      </c>
      <c r="W2331">
        <v>0</v>
      </c>
      <c r="X2331" t="s">
        <v>25</v>
      </c>
      <c r="Y2331" t="s">
        <v>25</v>
      </c>
      <c r="Z2331" t="s">
        <v>25</v>
      </c>
      <c r="AE2331" t="s">
        <v>237</v>
      </c>
      <c r="AF2331">
        <v>0</v>
      </c>
      <c r="AG2331">
        <v>0</v>
      </c>
      <c r="AH2331">
        <v>16</v>
      </c>
      <c r="AI2331" t="s">
        <v>11631</v>
      </c>
      <c r="AJ2331">
        <v>0</v>
      </c>
      <c r="AK2331">
        <v>0</v>
      </c>
      <c r="AL2331" s="94">
        <v>106.8</v>
      </c>
      <c r="AM2331" t="s">
        <v>11646</v>
      </c>
    </row>
    <row r="2332" spans="1:39" x14ac:dyDescent="0.25">
      <c r="A2332" t="s">
        <v>193</v>
      </c>
      <c r="B2332">
        <v>15082</v>
      </c>
      <c r="C2332" t="s">
        <v>3257</v>
      </c>
      <c r="D2332">
        <v>19045</v>
      </c>
      <c r="E2332">
        <v>45785</v>
      </c>
      <c r="F2332">
        <v>45946</v>
      </c>
      <c r="G2332" t="s">
        <v>2558</v>
      </c>
      <c r="H2332">
        <v>45974</v>
      </c>
      <c r="I2332" t="s">
        <v>24</v>
      </c>
      <c r="K2332">
        <v>481</v>
      </c>
      <c r="L2332">
        <v>45962</v>
      </c>
      <c r="M2332">
        <v>80</v>
      </c>
      <c r="N2332" t="s">
        <v>26</v>
      </c>
      <c r="O2332">
        <v>44013</v>
      </c>
      <c r="P2332" t="s">
        <v>25</v>
      </c>
      <c r="Q2332">
        <v>0</v>
      </c>
      <c r="R2332">
        <v>0</v>
      </c>
      <c r="S2332">
        <v>0</v>
      </c>
      <c r="T2332">
        <v>29</v>
      </c>
      <c r="U2332">
        <v>7</v>
      </c>
      <c r="V2332">
        <v>6</v>
      </c>
      <c r="W2332">
        <v>20</v>
      </c>
      <c r="X2332" t="s">
        <v>3258</v>
      </c>
      <c r="Y2332" t="s">
        <v>3259</v>
      </c>
      <c r="Z2332" t="s">
        <v>26</v>
      </c>
      <c r="AE2332" t="s">
        <v>237</v>
      </c>
      <c r="AF2332">
        <v>0.8</v>
      </c>
      <c r="AG2332">
        <v>385</v>
      </c>
      <c r="AH2332">
        <v>16</v>
      </c>
      <c r="AI2332" t="s">
        <v>11631</v>
      </c>
      <c r="AJ2332">
        <v>0</v>
      </c>
      <c r="AK2332">
        <v>0</v>
      </c>
      <c r="AL2332" s="94">
        <v>1904.5</v>
      </c>
      <c r="AM2332" t="s">
        <v>11647</v>
      </c>
    </row>
    <row r="2333" spans="1:39" x14ac:dyDescent="0.25">
      <c r="A2333" t="s">
        <v>193</v>
      </c>
      <c r="B2333">
        <v>15083</v>
      </c>
      <c r="C2333" t="s">
        <v>3260</v>
      </c>
      <c r="D2333">
        <v>1070</v>
      </c>
      <c r="E2333">
        <v>45785</v>
      </c>
      <c r="F2333">
        <v>45946</v>
      </c>
      <c r="G2333" t="s">
        <v>2558</v>
      </c>
      <c r="I2333" t="s">
        <v>24</v>
      </c>
      <c r="K2333">
        <v>0</v>
      </c>
      <c r="AE2333" t="s">
        <v>237</v>
      </c>
      <c r="AF2333">
        <v>0</v>
      </c>
      <c r="AG2333">
        <v>0</v>
      </c>
      <c r="AH2333">
        <v>0</v>
      </c>
      <c r="AI2333" t="s">
        <v>11634</v>
      </c>
      <c r="AL2333" s="94">
        <v>107</v>
      </c>
      <c r="AM2333" t="s">
        <v>11646</v>
      </c>
    </row>
    <row r="2334" spans="1:39" x14ac:dyDescent="0.25">
      <c r="A2334" t="s">
        <v>193</v>
      </c>
      <c r="B2334">
        <v>15084</v>
      </c>
      <c r="C2334" t="s">
        <v>3261</v>
      </c>
      <c r="D2334">
        <v>3181</v>
      </c>
      <c r="E2334">
        <v>45785</v>
      </c>
      <c r="F2334">
        <v>45946</v>
      </c>
      <c r="G2334" t="s">
        <v>2558</v>
      </c>
      <c r="H2334">
        <v>45965</v>
      </c>
      <c r="I2334" t="s">
        <v>24</v>
      </c>
      <c r="K2334">
        <v>0</v>
      </c>
      <c r="L2334" t="s">
        <v>487</v>
      </c>
      <c r="M2334" t="s">
        <v>5764</v>
      </c>
      <c r="N2334" t="s">
        <v>25</v>
      </c>
      <c r="O2334" t="s">
        <v>487</v>
      </c>
      <c r="P2334" t="s">
        <v>25</v>
      </c>
      <c r="Q2334">
        <v>0</v>
      </c>
      <c r="R2334">
        <v>0</v>
      </c>
      <c r="S2334">
        <v>0</v>
      </c>
      <c r="T2334">
        <v>4</v>
      </c>
      <c r="U2334">
        <v>0</v>
      </c>
      <c r="V2334">
        <v>0</v>
      </c>
      <c r="W2334">
        <v>0</v>
      </c>
      <c r="X2334" t="s">
        <v>3262</v>
      </c>
      <c r="Y2334" t="s">
        <v>26</v>
      </c>
      <c r="Z2334" t="s">
        <v>26</v>
      </c>
      <c r="AE2334" t="s">
        <v>237</v>
      </c>
      <c r="AG2334">
        <v>0</v>
      </c>
      <c r="AH2334">
        <v>16</v>
      </c>
      <c r="AI2334" t="s">
        <v>11631</v>
      </c>
      <c r="AJ2334">
        <v>0</v>
      </c>
      <c r="AK2334">
        <v>0</v>
      </c>
      <c r="AL2334" s="94">
        <v>318.10000000000002</v>
      </c>
      <c r="AM2334" t="s">
        <v>11646</v>
      </c>
    </row>
    <row r="2335" spans="1:39" x14ac:dyDescent="0.25">
      <c r="A2335" t="s">
        <v>193</v>
      </c>
      <c r="B2335">
        <v>15085</v>
      </c>
      <c r="C2335" t="s">
        <v>3263</v>
      </c>
      <c r="D2335">
        <v>3387</v>
      </c>
      <c r="E2335">
        <v>45785</v>
      </c>
      <c r="F2335">
        <v>45946</v>
      </c>
      <c r="G2335" t="s">
        <v>2558</v>
      </c>
      <c r="H2335">
        <v>46062</v>
      </c>
      <c r="I2335" t="s">
        <v>24</v>
      </c>
      <c r="K2335">
        <v>0</v>
      </c>
      <c r="L2335" t="s">
        <v>487</v>
      </c>
      <c r="M2335">
        <v>0</v>
      </c>
      <c r="N2335" t="s">
        <v>25</v>
      </c>
      <c r="O2335" t="s">
        <v>487</v>
      </c>
      <c r="P2335" t="s">
        <v>25</v>
      </c>
      <c r="Q2335">
        <v>0</v>
      </c>
      <c r="R2335">
        <v>10322.209999999999</v>
      </c>
      <c r="T2335">
        <v>4</v>
      </c>
      <c r="U2335">
        <v>0</v>
      </c>
      <c r="V2335">
        <v>0</v>
      </c>
      <c r="W2335">
        <v>0</v>
      </c>
      <c r="X2335" t="s">
        <v>3264</v>
      </c>
      <c r="Y2335" t="s">
        <v>25</v>
      </c>
      <c r="Z2335" t="s">
        <v>25</v>
      </c>
      <c r="AE2335" t="s">
        <v>237</v>
      </c>
      <c r="AF2335">
        <v>0</v>
      </c>
      <c r="AG2335">
        <v>0</v>
      </c>
      <c r="AH2335">
        <v>15</v>
      </c>
      <c r="AI2335" t="s">
        <v>11632</v>
      </c>
      <c r="AJ2335">
        <v>3.0475966932388543</v>
      </c>
      <c r="AL2335" s="94">
        <v>338.7</v>
      </c>
      <c r="AM2335" t="s">
        <v>11646</v>
      </c>
    </row>
    <row r="2336" spans="1:39" x14ac:dyDescent="0.25">
      <c r="A2336" t="s">
        <v>193</v>
      </c>
      <c r="B2336">
        <v>15086</v>
      </c>
      <c r="C2336" t="s">
        <v>3265</v>
      </c>
      <c r="D2336">
        <v>2979</v>
      </c>
      <c r="E2336">
        <v>45785</v>
      </c>
      <c r="F2336">
        <v>45946</v>
      </c>
      <c r="G2336" t="s">
        <v>2558</v>
      </c>
      <c r="I2336" t="s">
        <v>24</v>
      </c>
      <c r="K2336">
        <v>0</v>
      </c>
      <c r="AE2336" t="s">
        <v>237</v>
      </c>
      <c r="AF2336">
        <v>0</v>
      </c>
      <c r="AG2336">
        <v>0</v>
      </c>
      <c r="AH2336">
        <v>0</v>
      </c>
      <c r="AI2336" t="s">
        <v>11634</v>
      </c>
      <c r="AL2336" s="94">
        <v>297.89999999999998</v>
      </c>
      <c r="AM2336" t="s">
        <v>11646</v>
      </c>
    </row>
    <row r="2337" spans="1:39" x14ac:dyDescent="0.25">
      <c r="A2337" t="s">
        <v>193</v>
      </c>
      <c r="B2337">
        <v>15087</v>
      </c>
      <c r="C2337" t="s">
        <v>3266</v>
      </c>
      <c r="D2337">
        <v>6857</v>
      </c>
      <c r="E2337">
        <v>45785</v>
      </c>
      <c r="F2337">
        <v>45946</v>
      </c>
      <c r="G2337" t="s">
        <v>2558</v>
      </c>
      <c r="I2337" t="s">
        <v>24</v>
      </c>
      <c r="K2337">
        <v>0</v>
      </c>
      <c r="AE2337" t="s">
        <v>237</v>
      </c>
      <c r="AF2337">
        <v>0</v>
      </c>
      <c r="AG2337">
        <v>0</v>
      </c>
      <c r="AH2337">
        <v>0</v>
      </c>
      <c r="AI2337" t="s">
        <v>11634</v>
      </c>
      <c r="AL2337" s="94">
        <v>685.7</v>
      </c>
      <c r="AM2337" t="s">
        <v>11646</v>
      </c>
    </row>
    <row r="2338" spans="1:39" x14ac:dyDescent="0.25">
      <c r="A2338" t="s">
        <v>193</v>
      </c>
      <c r="B2338">
        <v>15088</v>
      </c>
      <c r="C2338" t="s">
        <v>3267</v>
      </c>
      <c r="D2338">
        <v>3734</v>
      </c>
      <c r="E2338">
        <v>45785</v>
      </c>
      <c r="F2338">
        <v>45946</v>
      </c>
      <c r="G2338" t="s">
        <v>2558</v>
      </c>
      <c r="H2338">
        <v>45971</v>
      </c>
      <c r="I2338" t="s">
        <v>24</v>
      </c>
      <c r="K2338">
        <v>0</v>
      </c>
      <c r="L2338" t="s">
        <v>487</v>
      </c>
      <c r="M2338">
        <v>0</v>
      </c>
      <c r="N2338" t="s">
        <v>25</v>
      </c>
      <c r="O2338" t="s">
        <v>487</v>
      </c>
      <c r="P2338" t="s">
        <v>25</v>
      </c>
      <c r="Q2338">
        <v>0</v>
      </c>
      <c r="R2338">
        <v>0</v>
      </c>
      <c r="S2338">
        <v>0</v>
      </c>
      <c r="T2338">
        <v>0</v>
      </c>
      <c r="U2338">
        <v>0</v>
      </c>
      <c r="V2338">
        <v>0</v>
      </c>
      <c r="W2338">
        <v>0</v>
      </c>
      <c r="X2338" t="s">
        <v>3268</v>
      </c>
      <c r="Y2338" t="s">
        <v>3268</v>
      </c>
      <c r="Z2338" t="s">
        <v>25</v>
      </c>
      <c r="AE2338" t="s">
        <v>237</v>
      </c>
      <c r="AF2338">
        <v>0</v>
      </c>
      <c r="AG2338">
        <v>0</v>
      </c>
      <c r="AH2338">
        <v>16</v>
      </c>
      <c r="AI2338" t="s">
        <v>11631</v>
      </c>
      <c r="AJ2338">
        <v>0</v>
      </c>
      <c r="AK2338">
        <v>0</v>
      </c>
      <c r="AL2338" s="94">
        <v>373.4</v>
      </c>
      <c r="AM2338" t="s">
        <v>11646</v>
      </c>
    </row>
    <row r="2339" spans="1:39" x14ac:dyDescent="0.25">
      <c r="A2339" t="s">
        <v>193</v>
      </c>
      <c r="B2339">
        <v>15089</v>
      </c>
      <c r="C2339" t="s">
        <v>3269</v>
      </c>
      <c r="D2339">
        <v>4942</v>
      </c>
      <c r="E2339">
        <v>45785</v>
      </c>
      <c r="F2339">
        <v>45946</v>
      </c>
      <c r="G2339" t="s">
        <v>2558</v>
      </c>
      <c r="H2339">
        <v>46003</v>
      </c>
      <c r="I2339" t="s">
        <v>24</v>
      </c>
      <c r="K2339">
        <v>0</v>
      </c>
      <c r="L2339" t="s">
        <v>487</v>
      </c>
      <c r="N2339" t="s">
        <v>25</v>
      </c>
      <c r="O2339" t="s">
        <v>487</v>
      </c>
      <c r="P2339" t="s">
        <v>25</v>
      </c>
      <c r="Q2339">
        <v>0</v>
      </c>
      <c r="R2339">
        <v>3000</v>
      </c>
      <c r="S2339">
        <v>15000</v>
      </c>
      <c r="T2339">
        <v>7</v>
      </c>
      <c r="U2339">
        <v>0</v>
      </c>
      <c r="V2339">
        <v>0</v>
      </c>
      <c r="W2339">
        <v>0</v>
      </c>
      <c r="X2339" t="s">
        <v>3270</v>
      </c>
      <c r="Y2339" t="s">
        <v>25</v>
      </c>
      <c r="Z2339" t="s">
        <v>3271</v>
      </c>
      <c r="AE2339" t="s">
        <v>237</v>
      </c>
      <c r="AF2339">
        <v>0</v>
      </c>
      <c r="AG2339">
        <v>0</v>
      </c>
      <c r="AH2339">
        <v>15</v>
      </c>
      <c r="AI2339" t="s">
        <v>11632</v>
      </c>
      <c r="AJ2339">
        <v>0.60704168352893562</v>
      </c>
      <c r="AK2339">
        <v>3.0352084176446783</v>
      </c>
      <c r="AL2339" s="94">
        <v>494.2</v>
      </c>
      <c r="AM2339" t="s">
        <v>11646</v>
      </c>
    </row>
    <row r="2340" spans="1:39" x14ac:dyDescent="0.25">
      <c r="A2340" t="s">
        <v>193</v>
      </c>
      <c r="B2340">
        <v>15090</v>
      </c>
      <c r="C2340" t="s">
        <v>3272</v>
      </c>
      <c r="D2340">
        <v>1229</v>
      </c>
      <c r="E2340">
        <v>45785</v>
      </c>
      <c r="F2340" t="s">
        <v>3195</v>
      </c>
      <c r="G2340" t="s">
        <v>2558</v>
      </c>
      <c r="H2340" t="s">
        <v>3273</v>
      </c>
      <c r="I2340" t="s">
        <v>24</v>
      </c>
      <c r="K2340">
        <v>0</v>
      </c>
      <c r="L2340" t="s">
        <v>487</v>
      </c>
      <c r="M2340">
        <v>0</v>
      </c>
      <c r="N2340" t="s">
        <v>25</v>
      </c>
      <c r="O2340" t="s">
        <v>487</v>
      </c>
      <c r="P2340" t="s">
        <v>25</v>
      </c>
      <c r="Q2340">
        <v>0</v>
      </c>
      <c r="R2340">
        <v>0</v>
      </c>
      <c r="S2340">
        <v>0</v>
      </c>
      <c r="T2340">
        <v>0</v>
      </c>
      <c r="U2340">
        <v>0</v>
      </c>
      <c r="V2340">
        <v>0</v>
      </c>
      <c r="W2340">
        <v>0</v>
      </c>
      <c r="X2340" t="s">
        <v>3274</v>
      </c>
      <c r="Y2340" t="s">
        <v>3274</v>
      </c>
      <c r="Z2340" t="s">
        <v>3274</v>
      </c>
      <c r="AE2340" t="s">
        <v>237</v>
      </c>
      <c r="AF2340">
        <v>0</v>
      </c>
      <c r="AG2340">
        <v>0</v>
      </c>
      <c r="AH2340">
        <v>16</v>
      </c>
      <c r="AI2340" t="s">
        <v>11631</v>
      </c>
      <c r="AJ2340">
        <v>0</v>
      </c>
      <c r="AK2340">
        <v>0</v>
      </c>
      <c r="AL2340" s="94">
        <v>122.9</v>
      </c>
      <c r="AM2340" t="s">
        <v>11646</v>
      </c>
    </row>
    <row r="2341" spans="1:39" x14ac:dyDescent="0.25">
      <c r="A2341" t="s">
        <v>193</v>
      </c>
      <c r="B2341">
        <v>15091</v>
      </c>
      <c r="C2341" t="s">
        <v>3275</v>
      </c>
      <c r="D2341">
        <v>1252</v>
      </c>
      <c r="E2341">
        <v>45785</v>
      </c>
      <c r="F2341">
        <v>45946</v>
      </c>
      <c r="G2341" t="s">
        <v>2558</v>
      </c>
      <c r="H2341">
        <v>46083</v>
      </c>
      <c r="I2341" t="s">
        <v>24</v>
      </c>
      <c r="K2341">
        <v>0</v>
      </c>
      <c r="L2341" t="s">
        <v>487</v>
      </c>
      <c r="M2341">
        <v>0</v>
      </c>
      <c r="N2341" t="s">
        <v>25</v>
      </c>
      <c r="O2341" t="s">
        <v>487</v>
      </c>
      <c r="P2341" t="s">
        <v>25</v>
      </c>
      <c r="Q2341">
        <v>0</v>
      </c>
      <c r="R2341">
        <v>0</v>
      </c>
      <c r="S2341">
        <v>0</v>
      </c>
      <c r="T2341">
        <v>0</v>
      </c>
      <c r="U2341">
        <v>0</v>
      </c>
      <c r="V2341">
        <v>0</v>
      </c>
      <c r="W2341">
        <v>0</v>
      </c>
      <c r="X2341" t="s">
        <v>25</v>
      </c>
      <c r="Y2341" t="s">
        <v>25</v>
      </c>
      <c r="Z2341" t="s">
        <v>25</v>
      </c>
      <c r="AE2341" t="s">
        <v>237</v>
      </c>
      <c r="AF2341">
        <v>0</v>
      </c>
      <c r="AG2341">
        <v>0</v>
      </c>
      <c r="AH2341">
        <v>16</v>
      </c>
      <c r="AI2341" t="s">
        <v>11631</v>
      </c>
      <c r="AJ2341">
        <v>0</v>
      </c>
      <c r="AK2341">
        <v>0</v>
      </c>
      <c r="AL2341" s="94">
        <v>125.2</v>
      </c>
      <c r="AM2341" t="s">
        <v>11646</v>
      </c>
    </row>
    <row r="2342" spans="1:39" x14ac:dyDescent="0.25">
      <c r="A2342" t="s">
        <v>193</v>
      </c>
      <c r="B2342">
        <v>15092</v>
      </c>
      <c r="C2342" t="s">
        <v>3276</v>
      </c>
      <c r="D2342">
        <v>6808</v>
      </c>
      <c r="E2342">
        <v>45785</v>
      </c>
      <c r="F2342">
        <v>45946</v>
      </c>
      <c r="G2342" t="s">
        <v>2558</v>
      </c>
      <c r="I2342" t="s">
        <v>24</v>
      </c>
      <c r="K2342">
        <v>0</v>
      </c>
      <c r="AE2342" t="s">
        <v>237</v>
      </c>
      <c r="AF2342">
        <v>0</v>
      </c>
      <c r="AG2342">
        <v>0</v>
      </c>
      <c r="AH2342">
        <v>0</v>
      </c>
      <c r="AI2342" t="s">
        <v>11634</v>
      </c>
      <c r="AL2342" s="94">
        <v>680.8</v>
      </c>
      <c r="AM2342" t="s">
        <v>11646</v>
      </c>
    </row>
    <row r="2343" spans="1:39" x14ac:dyDescent="0.25">
      <c r="A2343" t="s">
        <v>193</v>
      </c>
      <c r="B2343">
        <v>15093</v>
      </c>
      <c r="C2343" t="s">
        <v>3277</v>
      </c>
      <c r="D2343">
        <v>4261</v>
      </c>
      <c r="E2343">
        <v>45785</v>
      </c>
      <c r="F2343">
        <v>45946</v>
      </c>
      <c r="G2343" t="s">
        <v>2558</v>
      </c>
      <c r="H2343">
        <v>45995</v>
      </c>
      <c r="I2343" t="s">
        <v>24</v>
      </c>
      <c r="K2343">
        <v>0</v>
      </c>
      <c r="L2343" t="s">
        <v>487</v>
      </c>
      <c r="N2343" t="s">
        <v>25</v>
      </c>
      <c r="O2343" t="s">
        <v>487</v>
      </c>
      <c r="P2343" t="s">
        <v>25</v>
      </c>
      <c r="Q2343">
        <v>0</v>
      </c>
      <c r="R2343">
        <v>0</v>
      </c>
      <c r="S2343">
        <v>0</v>
      </c>
      <c r="T2343">
        <v>38</v>
      </c>
      <c r="U2343">
        <v>3</v>
      </c>
      <c r="V2343">
        <v>0</v>
      </c>
      <c r="W2343">
        <v>0</v>
      </c>
      <c r="X2343" t="s">
        <v>3210</v>
      </c>
      <c r="Y2343" t="s">
        <v>26</v>
      </c>
      <c r="Z2343" t="s">
        <v>26</v>
      </c>
      <c r="AE2343" t="s">
        <v>237</v>
      </c>
      <c r="AF2343">
        <v>0</v>
      </c>
      <c r="AG2343">
        <v>0</v>
      </c>
      <c r="AH2343">
        <v>15</v>
      </c>
      <c r="AI2343" t="s">
        <v>11632</v>
      </c>
      <c r="AJ2343">
        <v>0</v>
      </c>
      <c r="AK2343">
        <v>0</v>
      </c>
      <c r="AL2343" s="94">
        <v>426.1</v>
      </c>
      <c r="AM2343" t="s">
        <v>11646</v>
      </c>
    </row>
    <row r="2344" spans="1:39" x14ac:dyDescent="0.25">
      <c r="A2344" t="s">
        <v>193</v>
      </c>
      <c r="B2344">
        <v>15901</v>
      </c>
      <c r="C2344" t="s">
        <v>3278</v>
      </c>
      <c r="D2344">
        <v>3691</v>
      </c>
      <c r="E2344">
        <v>45784</v>
      </c>
      <c r="F2344">
        <v>45833</v>
      </c>
      <c r="G2344" t="s">
        <v>2558</v>
      </c>
      <c r="I2344" t="s">
        <v>24</v>
      </c>
      <c r="J2344" t="s">
        <v>3279</v>
      </c>
      <c r="K2344">
        <v>0</v>
      </c>
      <c r="AE2344" t="s">
        <v>237</v>
      </c>
      <c r="AF2344">
        <v>0</v>
      </c>
      <c r="AG2344">
        <v>0</v>
      </c>
      <c r="AH2344">
        <v>0</v>
      </c>
      <c r="AI2344" t="s">
        <v>11634</v>
      </c>
      <c r="AL2344" s="94">
        <v>369.1</v>
      </c>
      <c r="AM2344" t="s">
        <v>11646</v>
      </c>
    </row>
    <row r="2345" spans="1:39" x14ac:dyDescent="0.25">
      <c r="A2345" t="s">
        <v>193</v>
      </c>
      <c r="B2345">
        <v>15902</v>
      </c>
      <c r="C2345" t="s">
        <v>3280</v>
      </c>
      <c r="D2345">
        <v>5151</v>
      </c>
      <c r="E2345">
        <v>45785</v>
      </c>
      <c r="F2345">
        <v>45946</v>
      </c>
      <c r="G2345" t="s">
        <v>2558</v>
      </c>
      <c r="H2345">
        <v>46031</v>
      </c>
      <c r="I2345" t="s">
        <v>24</v>
      </c>
      <c r="K2345">
        <v>0</v>
      </c>
      <c r="L2345" t="s">
        <v>487</v>
      </c>
      <c r="M2345">
        <v>0</v>
      </c>
      <c r="N2345" t="s">
        <v>25</v>
      </c>
      <c r="O2345" t="s">
        <v>487</v>
      </c>
      <c r="P2345" t="s">
        <v>25</v>
      </c>
      <c r="Q2345">
        <v>0</v>
      </c>
      <c r="R2345">
        <v>0</v>
      </c>
      <c r="S2345">
        <v>13612.5</v>
      </c>
      <c r="T2345">
        <v>40</v>
      </c>
      <c r="U2345">
        <v>0</v>
      </c>
      <c r="V2345">
        <v>0</v>
      </c>
      <c r="W2345">
        <v>0</v>
      </c>
      <c r="X2345" t="s">
        <v>3281</v>
      </c>
      <c r="Y2345" t="s">
        <v>26</v>
      </c>
      <c r="Z2345" t="s">
        <v>26</v>
      </c>
      <c r="AE2345" t="s">
        <v>237</v>
      </c>
      <c r="AF2345">
        <v>0</v>
      </c>
      <c r="AG2345">
        <v>0</v>
      </c>
      <c r="AH2345">
        <v>16</v>
      </c>
      <c r="AI2345" t="s">
        <v>11631</v>
      </c>
      <c r="AJ2345">
        <v>0</v>
      </c>
      <c r="AK2345">
        <v>2.6426907396622017</v>
      </c>
      <c r="AL2345" s="94">
        <v>515.1</v>
      </c>
      <c r="AM2345" t="s">
        <v>11646</v>
      </c>
    </row>
    <row r="2346" spans="1:39" x14ac:dyDescent="0.25">
      <c r="A2346" t="s">
        <v>194</v>
      </c>
      <c r="B2346">
        <v>16001</v>
      </c>
      <c r="C2346" t="s">
        <v>3282</v>
      </c>
      <c r="D2346">
        <v>59</v>
      </c>
      <c r="E2346">
        <v>45784</v>
      </c>
      <c r="F2346">
        <v>45833</v>
      </c>
      <c r="G2346" t="s">
        <v>3283</v>
      </c>
      <c r="I2346" t="s">
        <v>24</v>
      </c>
      <c r="J2346" t="s">
        <v>3284</v>
      </c>
      <c r="K2346">
        <v>0</v>
      </c>
      <c r="AE2346" t="s">
        <v>230</v>
      </c>
      <c r="AF2346">
        <v>0</v>
      </c>
      <c r="AG2346">
        <v>0</v>
      </c>
      <c r="AH2346">
        <v>0</v>
      </c>
      <c r="AI2346" t="s">
        <v>11634</v>
      </c>
      <c r="AL2346" s="94">
        <v>5.9</v>
      </c>
      <c r="AM2346" t="s">
        <v>11646</v>
      </c>
    </row>
    <row r="2347" spans="1:39" x14ac:dyDescent="0.25">
      <c r="A2347" t="s">
        <v>194</v>
      </c>
      <c r="B2347">
        <v>16002</v>
      </c>
      <c r="C2347" t="s">
        <v>3285</v>
      </c>
      <c r="D2347">
        <v>230</v>
      </c>
      <c r="E2347">
        <v>45784</v>
      </c>
      <c r="F2347">
        <v>45833</v>
      </c>
      <c r="G2347" t="s">
        <v>3283</v>
      </c>
      <c r="H2347">
        <v>45789</v>
      </c>
      <c r="I2347" t="s">
        <v>3286</v>
      </c>
      <c r="J2347" t="s">
        <v>3287</v>
      </c>
      <c r="K2347">
        <v>0</v>
      </c>
      <c r="N2347" t="s">
        <v>350</v>
      </c>
      <c r="P2347" t="s">
        <v>350</v>
      </c>
      <c r="AE2347" t="s">
        <v>230</v>
      </c>
      <c r="AF2347">
        <v>0</v>
      </c>
      <c r="AG2347">
        <v>0</v>
      </c>
      <c r="AH2347">
        <v>2</v>
      </c>
      <c r="AI2347" t="s">
        <v>11632</v>
      </c>
      <c r="AL2347" s="94">
        <v>23</v>
      </c>
      <c r="AM2347" t="s">
        <v>11646</v>
      </c>
    </row>
    <row r="2348" spans="1:39" x14ac:dyDescent="0.25">
      <c r="A2348" t="s">
        <v>194</v>
      </c>
      <c r="B2348">
        <v>16003</v>
      </c>
      <c r="C2348" t="s">
        <v>3288</v>
      </c>
      <c r="D2348">
        <v>176</v>
      </c>
      <c r="E2348">
        <v>45784</v>
      </c>
      <c r="F2348">
        <v>45833</v>
      </c>
      <c r="G2348" t="s">
        <v>3283</v>
      </c>
      <c r="H2348">
        <v>45786</v>
      </c>
      <c r="I2348" t="s">
        <v>24</v>
      </c>
      <c r="J2348" t="s">
        <v>3289</v>
      </c>
      <c r="K2348">
        <v>0</v>
      </c>
      <c r="AE2348" t="s">
        <v>230</v>
      </c>
      <c r="AF2348">
        <v>0</v>
      </c>
      <c r="AG2348">
        <v>0</v>
      </c>
      <c r="AH2348">
        <v>0</v>
      </c>
      <c r="AI2348" t="s">
        <v>11634</v>
      </c>
      <c r="AL2348" s="94">
        <v>17.600000000000001</v>
      </c>
      <c r="AM2348" t="s">
        <v>11646</v>
      </c>
    </row>
    <row r="2349" spans="1:39" x14ac:dyDescent="0.25">
      <c r="A2349" t="s">
        <v>194</v>
      </c>
      <c r="B2349">
        <v>16004</v>
      </c>
      <c r="C2349" t="s">
        <v>3290</v>
      </c>
      <c r="D2349">
        <v>215</v>
      </c>
      <c r="E2349">
        <v>45784</v>
      </c>
      <c r="F2349">
        <v>45817</v>
      </c>
      <c r="G2349" t="s">
        <v>3283</v>
      </c>
      <c r="I2349" t="s">
        <v>24</v>
      </c>
      <c r="J2349" t="s">
        <v>3291</v>
      </c>
      <c r="K2349">
        <v>0</v>
      </c>
      <c r="AE2349" t="s">
        <v>230</v>
      </c>
      <c r="AF2349">
        <v>0</v>
      </c>
      <c r="AG2349">
        <v>0</v>
      </c>
      <c r="AH2349">
        <v>0</v>
      </c>
      <c r="AI2349" t="s">
        <v>11634</v>
      </c>
      <c r="AL2349" s="94">
        <v>21.5</v>
      </c>
      <c r="AM2349" t="s">
        <v>11646</v>
      </c>
    </row>
    <row r="2350" spans="1:39" x14ac:dyDescent="0.25">
      <c r="A2350" t="s">
        <v>194</v>
      </c>
      <c r="B2350">
        <v>16005</v>
      </c>
      <c r="C2350" t="s">
        <v>3292</v>
      </c>
      <c r="D2350">
        <v>271</v>
      </c>
      <c r="E2350">
        <v>45784</v>
      </c>
      <c r="F2350">
        <v>45802</v>
      </c>
      <c r="G2350" t="s">
        <v>3283</v>
      </c>
      <c r="H2350">
        <v>45797</v>
      </c>
      <c r="I2350" t="s">
        <v>24</v>
      </c>
      <c r="J2350" t="s">
        <v>3293</v>
      </c>
      <c r="K2350">
        <v>0</v>
      </c>
      <c r="AE2350" t="s">
        <v>230</v>
      </c>
      <c r="AF2350">
        <v>0</v>
      </c>
      <c r="AG2350">
        <v>0</v>
      </c>
      <c r="AH2350">
        <v>0</v>
      </c>
      <c r="AI2350" t="s">
        <v>11634</v>
      </c>
      <c r="AL2350" s="94">
        <v>27.1</v>
      </c>
      <c r="AM2350" t="s">
        <v>11646</v>
      </c>
    </row>
    <row r="2351" spans="1:39" x14ac:dyDescent="0.25">
      <c r="A2351" t="s">
        <v>194</v>
      </c>
      <c r="B2351">
        <v>16006</v>
      </c>
      <c r="C2351" t="s">
        <v>3294</v>
      </c>
      <c r="D2351">
        <v>119</v>
      </c>
      <c r="E2351">
        <v>45784</v>
      </c>
      <c r="F2351">
        <v>45817</v>
      </c>
      <c r="G2351" t="s">
        <v>3283</v>
      </c>
      <c r="H2351">
        <v>46183</v>
      </c>
      <c r="I2351" t="s">
        <v>24</v>
      </c>
      <c r="J2351" t="s">
        <v>3295</v>
      </c>
      <c r="K2351">
        <v>0</v>
      </c>
      <c r="AE2351" t="s">
        <v>230</v>
      </c>
      <c r="AF2351">
        <v>0</v>
      </c>
      <c r="AG2351">
        <v>0</v>
      </c>
      <c r="AH2351">
        <v>0</v>
      </c>
      <c r="AI2351" t="s">
        <v>11634</v>
      </c>
      <c r="AL2351" s="94">
        <v>11.9</v>
      </c>
      <c r="AM2351" t="s">
        <v>11646</v>
      </c>
    </row>
    <row r="2352" spans="1:39" x14ac:dyDescent="0.25">
      <c r="A2352" t="s">
        <v>194</v>
      </c>
      <c r="B2352">
        <v>16007</v>
      </c>
      <c r="C2352" t="s">
        <v>3296</v>
      </c>
      <c r="D2352">
        <v>1531</v>
      </c>
      <c r="E2352">
        <v>45784</v>
      </c>
      <c r="F2352">
        <v>45833</v>
      </c>
      <c r="G2352" t="s">
        <v>3283</v>
      </c>
      <c r="H2352">
        <v>45796</v>
      </c>
      <c r="I2352" t="s">
        <v>3297</v>
      </c>
      <c r="J2352" t="s">
        <v>3298</v>
      </c>
      <c r="K2352">
        <v>0</v>
      </c>
      <c r="N2352" t="s">
        <v>350</v>
      </c>
      <c r="P2352" t="s">
        <v>350</v>
      </c>
      <c r="X2352" t="s">
        <v>3299</v>
      </c>
      <c r="Y2352" t="s">
        <v>757</v>
      </c>
      <c r="Z2352" t="s">
        <v>757</v>
      </c>
      <c r="AE2352" t="s">
        <v>230</v>
      </c>
      <c r="AF2352">
        <v>0</v>
      </c>
      <c r="AG2352">
        <v>0</v>
      </c>
      <c r="AH2352">
        <v>5</v>
      </c>
      <c r="AI2352" t="s">
        <v>11632</v>
      </c>
      <c r="AL2352" s="94">
        <v>153.1</v>
      </c>
      <c r="AM2352" t="s">
        <v>11646</v>
      </c>
    </row>
    <row r="2353" spans="1:39" x14ac:dyDescent="0.25">
      <c r="A2353" t="s">
        <v>194</v>
      </c>
      <c r="B2353">
        <v>16008</v>
      </c>
      <c r="C2353" t="s">
        <v>3300</v>
      </c>
      <c r="D2353">
        <v>70</v>
      </c>
      <c r="E2353">
        <v>45784</v>
      </c>
      <c r="F2353">
        <v>45806</v>
      </c>
      <c r="G2353" t="s">
        <v>3283</v>
      </c>
      <c r="H2353" t="s">
        <v>3301</v>
      </c>
      <c r="I2353" t="s">
        <v>24</v>
      </c>
      <c r="J2353" t="s">
        <v>3302</v>
      </c>
      <c r="K2353">
        <v>0</v>
      </c>
      <c r="AE2353" t="s">
        <v>230</v>
      </c>
      <c r="AF2353">
        <v>0</v>
      </c>
      <c r="AG2353">
        <v>0</v>
      </c>
      <c r="AH2353">
        <v>0</v>
      </c>
      <c r="AI2353" t="s">
        <v>11634</v>
      </c>
      <c r="AL2353" s="94">
        <v>7</v>
      </c>
      <c r="AM2353" t="s">
        <v>11646</v>
      </c>
    </row>
    <row r="2354" spans="1:39" x14ac:dyDescent="0.25">
      <c r="A2354" t="s">
        <v>194</v>
      </c>
      <c r="B2354">
        <v>16009</v>
      </c>
      <c r="C2354" t="s">
        <v>3303</v>
      </c>
      <c r="D2354">
        <v>58</v>
      </c>
      <c r="E2354">
        <v>45784</v>
      </c>
      <c r="F2354">
        <v>45833</v>
      </c>
      <c r="G2354" t="s">
        <v>3283</v>
      </c>
      <c r="H2354">
        <v>45793</v>
      </c>
      <c r="I2354" t="s">
        <v>24</v>
      </c>
      <c r="J2354" t="s">
        <v>3304</v>
      </c>
      <c r="K2354">
        <v>0</v>
      </c>
      <c r="L2354" t="s">
        <v>719</v>
      </c>
      <c r="AE2354" t="s">
        <v>230</v>
      </c>
      <c r="AF2354">
        <v>0</v>
      </c>
      <c r="AG2354">
        <v>0</v>
      </c>
      <c r="AH2354">
        <v>1</v>
      </c>
      <c r="AI2354" t="s">
        <v>11632</v>
      </c>
      <c r="AL2354" s="94">
        <v>5.8</v>
      </c>
      <c r="AM2354" t="s">
        <v>11646</v>
      </c>
    </row>
    <row r="2355" spans="1:39" x14ac:dyDescent="0.25">
      <c r="A2355" t="s">
        <v>194</v>
      </c>
      <c r="B2355">
        <v>16010</v>
      </c>
      <c r="C2355" t="s">
        <v>3305</v>
      </c>
      <c r="D2355">
        <v>167</v>
      </c>
      <c r="E2355">
        <v>45784</v>
      </c>
      <c r="F2355">
        <v>45833</v>
      </c>
      <c r="G2355" t="s">
        <v>3283</v>
      </c>
      <c r="H2355">
        <v>45796</v>
      </c>
      <c r="I2355" t="s">
        <v>24</v>
      </c>
      <c r="J2355" t="s">
        <v>3291</v>
      </c>
      <c r="K2355">
        <v>0</v>
      </c>
      <c r="AE2355" t="s">
        <v>230</v>
      </c>
      <c r="AF2355">
        <v>0</v>
      </c>
      <c r="AG2355">
        <v>0</v>
      </c>
      <c r="AH2355">
        <v>0</v>
      </c>
      <c r="AI2355" t="s">
        <v>11634</v>
      </c>
      <c r="AL2355" s="94">
        <v>16.7</v>
      </c>
      <c r="AM2355" t="s">
        <v>11646</v>
      </c>
    </row>
    <row r="2356" spans="1:39" x14ac:dyDescent="0.25">
      <c r="A2356" t="s">
        <v>194</v>
      </c>
      <c r="B2356">
        <v>16011</v>
      </c>
      <c r="C2356" t="s">
        <v>3306</v>
      </c>
      <c r="D2356">
        <v>27</v>
      </c>
      <c r="E2356">
        <v>45784</v>
      </c>
      <c r="F2356">
        <v>45833</v>
      </c>
      <c r="G2356" t="s">
        <v>3283</v>
      </c>
      <c r="H2356">
        <v>45786</v>
      </c>
      <c r="I2356" t="s">
        <v>24</v>
      </c>
      <c r="J2356" t="s">
        <v>3307</v>
      </c>
      <c r="K2356">
        <v>0</v>
      </c>
      <c r="O2356" t="s">
        <v>719</v>
      </c>
      <c r="AE2356" t="s">
        <v>230</v>
      </c>
      <c r="AF2356">
        <v>0</v>
      </c>
      <c r="AG2356">
        <v>0</v>
      </c>
      <c r="AH2356">
        <v>1</v>
      </c>
      <c r="AI2356" t="s">
        <v>11632</v>
      </c>
      <c r="AL2356" s="94">
        <v>2.7</v>
      </c>
      <c r="AM2356" t="s">
        <v>11646</v>
      </c>
    </row>
    <row r="2357" spans="1:39" x14ac:dyDescent="0.25">
      <c r="A2357" t="s">
        <v>194</v>
      </c>
      <c r="B2357">
        <v>16012</v>
      </c>
      <c r="C2357" t="s">
        <v>3308</v>
      </c>
      <c r="D2357">
        <v>75</v>
      </c>
      <c r="E2357">
        <v>45784</v>
      </c>
      <c r="G2357" t="s">
        <v>3283</v>
      </c>
      <c r="H2357">
        <v>45785</v>
      </c>
      <c r="I2357" t="s">
        <v>28</v>
      </c>
      <c r="K2357">
        <v>0</v>
      </c>
      <c r="L2357" t="s">
        <v>3309</v>
      </c>
      <c r="N2357" t="s">
        <v>3309</v>
      </c>
      <c r="T2357">
        <v>0</v>
      </c>
      <c r="U2357">
        <v>0</v>
      </c>
      <c r="X2357" t="s">
        <v>350</v>
      </c>
      <c r="Y2357" t="s">
        <v>350</v>
      </c>
      <c r="Z2357" t="s">
        <v>350</v>
      </c>
      <c r="AE2357" t="s">
        <v>230</v>
      </c>
      <c r="AF2357">
        <v>0</v>
      </c>
      <c r="AG2357">
        <v>0</v>
      </c>
      <c r="AH2357">
        <v>7</v>
      </c>
      <c r="AI2357" t="s">
        <v>11632</v>
      </c>
      <c r="AL2357" s="94">
        <v>7.5</v>
      </c>
      <c r="AM2357" t="s">
        <v>11646</v>
      </c>
    </row>
    <row r="2358" spans="1:39" x14ac:dyDescent="0.25">
      <c r="A2358" t="s">
        <v>194</v>
      </c>
      <c r="B2358">
        <v>16013</v>
      </c>
      <c r="C2358" t="s">
        <v>3310</v>
      </c>
      <c r="D2358">
        <v>25</v>
      </c>
      <c r="E2358">
        <v>45784</v>
      </c>
      <c r="F2358">
        <v>45817</v>
      </c>
      <c r="G2358" t="s">
        <v>3283</v>
      </c>
      <c r="I2358" t="s">
        <v>3286</v>
      </c>
      <c r="J2358" t="s">
        <v>3311</v>
      </c>
      <c r="K2358">
        <v>0</v>
      </c>
      <c r="O2358" t="s">
        <v>3312</v>
      </c>
      <c r="AE2358" t="s">
        <v>230</v>
      </c>
      <c r="AF2358">
        <v>0</v>
      </c>
      <c r="AG2358">
        <v>0</v>
      </c>
      <c r="AH2358">
        <v>1</v>
      </c>
      <c r="AI2358" t="s">
        <v>11632</v>
      </c>
      <c r="AL2358" s="94">
        <v>2.5</v>
      </c>
      <c r="AM2358" t="s">
        <v>11646</v>
      </c>
    </row>
    <row r="2359" spans="1:39" x14ac:dyDescent="0.25">
      <c r="A2359" t="s">
        <v>194</v>
      </c>
      <c r="B2359">
        <v>16014</v>
      </c>
      <c r="C2359" t="s">
        <v>3313</v>
      </c>
      <c r="D2359">
        <v>611</v>
      </c>
      <c r="E2359">
        <v>45784</v>
      </c>
      <c r="F2359">
        <v>45817</v>
      </c>
      <c r="G2359" t="s">
        <v>3283</v>
      </c>
      <c r="H2359">
        <v>45785</v>
      </c>
      <c r="I2359" t="s">
        <v>24</v>
      </c>
      <c r="J2359" t="s">
        <v>3314</v>
      </c>
      <c r="K2359">
        <v>0</v>
      </c>
      <c r="AE2359" t="s">
        <v>230</v>
      </c>
      <c r="AF2359">
        <v>0</v>
      </c>
      <c r="AG2359">
        <v>0</v>
      </c>
      <c r="AH2359">
        <v>0</v>
      </c>
      <c r="AI2359" t="s">
        <v>11634</v>
      </c>
      <c r="AL2359" s="94">
        <v>61.1</v>
      </c>
      <c r="AM2359" t="s">
        <v>11646</v>
      </c>
    </row>
    <row r="2360" spans="1:39" x14ac:dyDescent="0.25">
      <c r="A2360" t="s">
        <v>194</v>
      </c>
      <c r="B2360">
        <v>16015</v>
      </c>
      <c r="C2360" t="s">
        <v>3315</v>
      </c>
      <c r="D2360">
        <v>423</v>
      </c>
      <c r="E2360">
        <v>45784</v>
      </c>
      <c r="F2360">
        <v>45817</v>
      </c>
      <c r="G2360" t="s">
        <v>3283</v>
      </c>
      <c r="I2360" t="s">
        <v>24</v>
      </c>
      <c r="J2360" t="s">
        <v>3316</v>
      </c>
      <c r="K2360">
        <v>0</v>
      </c>
      <c r="AE2360" t="s">
        <v>230</v>
      </c>
      <c r="AF2360">
        <v>0</v>
      </c>
      <c r="AG2360">
        <v>0</v>
      </c>
      <c r="AH2360">
        <v>0</v>
      </c>
      <c r="AI2360" t="s">
        <v>11634</v>
      </c>
      <c r="AL2360" s="94">
        <v>42.3</v>
      </c>
      <c r="AM2360" t="s">
        <v>11646</v>
      </c>
    </row>
    <row r="2361" spans="1:39" x14ac:dyDescent="0.25">
      <c r="A2361" t="s">
        <v>194</v>
      </c>
      <c r="B2361">
        <v>16016</v>
      </c>
      <c r="C2361" t="s">
        <v>3317</v>
      </c>
      <c r="D2361">
        <v>238</v>
      </c>
      <c r="E2361">
        <v>45784</v>
      </c>
      <c r="F2361">
        <v>45833</v>
      </c>
      <c r="G2361" t="s">
        <v>3283</v>
      </c>
      <c r="H2361" t="s">
        <v>3318</v>
      </c>
      <c r="I2361" t="s">
        <v>3297</v>
      </c>
      <c r="J2361" t="s">
        <v>3319</v>
      </c>
      <c r="K2361">
        <v>0</v>
      </c>
      <c r="N2361" t="s">
        <v>353</v>
      </c>
      <c r="O2361">
        <v>45014</v>
      </c>
      <c r="P2361" t="s">
        <v>3320</v>
      </c>
      <c r="X2361" t="s">
        <v>3321</v>
      </c>
      <c r="AE2361" t="s">
        <v>230</v>
      </c>
      <c r="AF2361">
        <v>0</v>
      </c>
      <c r="AG2361">
        <v>0</v>
      </c>
      <c r="AH2361">
        <v>4</v>
      </c>
      <c r="AI2361" t="s">
        <v>11632</v>
      </c>
      <c r="AL2361" s="94">
        <v>23.8</v>
      </c>
      <c r="AM2361" t="s">
        <v>11646</v>
      </c>
    </row>
    <row r="2362" spans="1:39" x14ac:dyDescent="0.25">
      <c r="A2362" t="s">
        <v>194</v>
      </c>
      <c r="B2362">
        <v>16017</v>
      </c>
      <c r="C2362" t="s">
        <v>3322</v>
      </c>
      <c r="D2362">
        <v>397</v>
      </c>
      <c r="E2362">
        <v>45784</v>
      </c>
      <c r="F2362">
        <v>45833</v>
      </c>
      <c r="G2362" t="s">
        <v>3283</v>
      </c>
      <c r="H2362">
        <v>45789</v>
      </c>
      <c r="I2362" t="s">
        <v>24</v>
      </c>
      <c r="J2362" t="s">
        <v>3323</v>
      </c>
      <c r="K2362">
        <v>0</v>
      </c>
      <c r="N2362" t="s">
        <v>350</v>
      </c>
      <c r="T2362">
        <v>0</v>
      </c>
      <c r="U2362">
        <v>3</v>
      </c>
      <c r="V2362">
        <v>0</v>
      </c>
      <c r="W2362">
        <v>0</v>
      </c>
      <c r="X2362" t="s">
        <v>350</v>
      </c>
      <c r="Y2362" t="s">
        <v>350</v>
      </c>
      <c r="Z2362" t="s">
        <v>350</v>
      </c>
      <c r="AE2362" t="s">
        <v>230</v>
      </c>
      <c r="AF2362">
        <v>0</v>
      </c>
      <c r="AG2362">
        <v>0</v>
      </c>
      <c r="AH2362">
        <v>8</v>
      </c>
      <c r="AI2362" t="s">
        <v>11632</v>
      </c>
      <c r="AL2362" s="94">
        <v>39.700000000000003</v>
      </c>
      <c r="AM2362" t="s">
        <v>11646</v>
      </c>
    </row>
    <row r="2363" spans="1:39" x14ac:dyDescent="0.25">
      <c r="A2363" t="s">
        <v>194</v>
      </c>
      <c r="B2363">
        <v>16018</v>
      </c>
      <c r="C2363" t="s">
        <v>3324</v>
      </c>
      <c r="D2363">
        <v>417</v>
      </c>
      <c r="E2363">
        <v>45784</v>
      </c>
      <c r="F2363">
        <v>45806</v>
      </c>
      <c r="G2363" t="s">
        <v>3283</v>
      </c>
      <c r="H2363">
        <v>45786</v>
      </c>
      <c r="I2363" t="s">
        <v>24</v>
      </c>
      <c r="J2363" t="s">
        <v>3295</v>
      </c>
      <c r="K2363">
        <v>0</v>
      </c>
      <c r="AE2363" t="s">
        <v>230</v>
      </c>
      <c r="AF2363">
        <v>0</v>
      </c>
      <c r="AG2363">
        <v>0</v>
      </c>
      <c r="AH2363">
        <v>0</v>
      </c>
      <c r="AI2363" t="s">
        <v>11634</v>
      </c>
      <c r="AL2363" s="94">
        <v>41.7</v>
      </c>
      <c r="AM2363" t="s">
        <v>11646</v>
      </c>
    </row>
    <row r="2364" spans="1:39" x14ac:dyDescent="0.25">
      <c r="A2364" t="s">
        <v>194</v>
      </c>
      <c r="B2364">
        <v>16019</v>
      </c>
      <c r="C2364" t="s">
        <v>3325</v>
      </c>
      <c r="D2364">
        <v>204</v>
      </c>
      <c r="E2364">
        <v>45784</v>
      </c>
      <c r="F2364">
        <v>45817</v>
      </c>
      <c r="G2364" t="s">
        <v>3283</v>
      </c>
      <c r="H2364">
        <v>45785</v>
      </c>
      <c r="I2364" t="s">
        <v>24</v>
      </c>
      <c r="J2364" t="s">
        <v>3314</v>
      </c>
      <c r="K2364">
        <v>0</v>
      </c>
      <c r="AE2364" t="s">
        <v>230</v>
      </c>
      <c r="AF2364">
        <v>0</v>
      </c>
      <c r="AG2364">
        <v>0</v>
      </c>
      <c r="AH2364">
        <v>0</v>
      </c>
      <c r="AI2364" t="s">
        <v>11634</v>
      </c>
      <c r="AL2364" s="94">
        <v>20.399999999999999</v>
      </c>
      <c r="AM2364" t="s">
        <v>11646</v>
      </c>
    </row>
    <row r="2365" spans="1:39" x14ac:dyDescent="0.25">
      <c r="A2365" t="s">
        <v>194</v>
      </c>
      <c r="B2365">
        <v>16020</v>
      </c>
      <c r="C2365" t="s">
        <v>3326</v>
      </c>
      <c r="D2365">
        <v>14</v>
      </c>
      <c r="E2365">
        <v>45784</v>
      </c>
      <c r="F2365">
        <v>45817</v>
      </c>
      <c r="G2365" t="s">
        <v>3283</v>
      </c>
      <c r="H2365">
        <v>45819</v>
      </c>
      <c r="I2365" t="s">
        <v>24</v>
      </c>
      <c r="J2365" t="s">
        <v>3327</v>
      </c>
      <c r="K2365">
        <v>0</v>
      </c>
      <c r="O2365" t="s">
        <v>3328</v>
      </c>
      <c r="AE2365" t="s">
        <v>230</v>
      </c>
      <c r="AF2365">
        <v>0</v>
      </c>
      <c r="AG2365">
        <v>0</v>
      </c>
      <c r="AH2365">
        <v>1</v>
      </c>
      <c r="AI2365" t="s">
        <v>11632</v>
      </c>
      <c r="AL2365" s="94">
        <v>1.4</v>
      </c>
      <c r="AM2365" t="s">
        <v>11646</v>
      </c>
    </row>
    <row r="2366" spans="1:39" x14ac:dyDescent="0.25">
      <c r="A2366" t="s">
        <v>194</v>
      </c>
      <c r="B2366">
        <v>16905</v>
      </c>
      <c r="C2366" t="s">
        <v>3329</v>
      </c>
      <c r="D2366">
        <v>2264</v>
      </c>
      <c r="E2366">
        <v>45784</v>
      </c>
      <c r="F2366">
        <v>45833</v>
      </c>
      <c r="G2366" t="s">
        <v>3283</v>
      </c>
      <c r="H2366">
        <v>45805</v>
      </c>
      <c r="I2366" t="s">
        <v>24</v>
      </c>
      <c r="J2366" t="s">
        <v>3330</v>
      </c>
      <c r="K2366">
        <v>0</v>
      </c>
      <c r="N2366" t="s">
        <v>353</v>
      </c>
      <c r="O2366">
        <v>45470</v>
      </c>
      <c r="AE2366" t="s">
        <v>230</v>
      </c>
      <c r="AF2366">
        <v>0</v>
      </c>
      <c r="AG2366">
        <v>0</v>
      </c>
      <c r="AH2366">
        <v>2</v>
      </c>
      <c r="AI2366" t="s">
        <v>11632</v>
      </c>
      <c r="AL2366" s="94">
        <v>226.4</v>
      </c>
      <c r="AM2366" t="s">
        <v>11646</v>
      </c>
    </row>
    <row r="2367" spans="1:39" x14ac:dyDescent="0.25">
      <c r="A2367" t="s">
        <v>194</v>
      </c>
      <c r="B2367">
        <v>16022</v>
      </c>
      <c r="C2367" t="s">
        <v>3331</v>
      </c>
      <c r="D2367">
        <v>86</v>
      </c>
      <c r="E2367">
        <v>45784</v>
      </c>
      <c r="F2367">
        <v>45833</v>
      </c>
      <c r="G2367" t="s">
        <v>3283</v>
      </c>
      <c r="H2367">
        <v>45791</v>
      </c>
      <c r="I2367" t="s">
        <v>24</v>
      </c>
      <c r="J2367" t="s">
        <v>3291</v>
      </c>
      <c r="K2367">
        <v>0</v>
      </c>
      <c r="L2367" t="s">
        <v>719</v>
      </c>
      <c r="AE2367" t="s">
        <v>230</v>
      </c>
      <c r="AF2367">
        <v>0</v>
      </c>
      <c r="AG2367">
        <v>0</v>
      </c>
      <c r="AH2367">
        <v>1</v>
      </c>
      <c r="AI2367" t="s">
        <v>11632</v>
      </c>
      <c r="AL2367" s="94">
        <v>8.6</v>
      </c>
      <c r="AM2367" t="s">
        <v>11646</v>
      </c>
    </row>
    <row r="2368" spans="1:39" x14ac:dyDescent="0.25">
      <c r="A2368" t="s">
        <v>194</v>
      </c>
      <c r="B2368">
        <v>16024</v>
      </c>
      <c r="C2368" t="s">
        <v>3332</v>
      </c>
      <c r="D2368">
        <v>129</v>
      </c>
      <c r="E2368">
        <v>45784</v>
      </c>
      <c r="F2368">
        <v>45833</v>
      </c>
      <c r="G2368" t="s">
        <v>3283</v>
      </c>
      <c r="H2368">
        <v>45786</v>
      </c>
      <c r="I2368" t="s">
        <v>24</v>
      </c>
      <c r="J2368" t="s">
        <v>3291</v>
      </c>
      <c r="K2368">
        <v>0</v>
      </c>
      <c r="L2368" t="s">
        <v>719</v>
      </c>
      <c r="AE2368" t="s">
        <v>230</v>
      </c>
      <c r="AF2368">
        <v>0</v>
      </c>
      <c r="AG2368">
        <v>0</v>
      </c>
      <c r="AH2368">
        <v>1</v>
      </c>
      <c r="AI2368" t="s">
        <v>11632</v>
      </c>
      <c r="AL2368" s="94">
        <v>12.9</v>
      </c>
      <c r="AM2368" t="s">
        <v>11646</v>
      </c>
    </row>
    <row r="2369" spans="1:39" x14ac:dyDescent="0.25">
      <c r="A2369" t="s">
        <v>194</v>
      </c>
      <c r="B2369">
        <v>16025</v>
      </c>
      <c r="C2369" t="s">
        <v>3333</v>
      </c>
      <c r="D2369">
        <v>16</v>
      </c>
      <c r="E2369">
        <v>45784</v>
      </c>
      <c r="F2369">
        <v>45817</v>
      </c>
      <c r="G2369" t="s">
        <v>3283</v>
      </c>
      <c r="H2369">
        <v>45785</v>
      </c>
      <c r="I2369" t="s">
        <v>24</v>
      </c>
      <c r="J2369" t="s">
        <v>3291</v>
      </c>
      <c r="K2369">
        <v>0</v>
      </c>
      <c r="AE2369" t="s">
        <v>230</v>
      </c>
      <c r="AF2369">
        <v>0</v>
      </c>
      <c r="AG2369">
        <v>0</v>
      </c>
      <c r="AH2369">
        <v>0</v>
      </c>
      <c r="AI2369" t="s">
        <v>11634</v>
      </c>
      <c r="AL2369" s="94">
        <v>1.6</v>
      </c>
      <c r="AM2369" t="s">
        <v>11646</v>
      </c>
    </row>
    <row r="2370" spans="1:39" x14ac:dyDescent="0.25">
      <c r="A2370" t="s">
        <v>194</v>
      </c>
      <c r="B2370">
        <v>16026</v>
      </c>
      <c r="C2370" t="s">
        <v>3334</v>
      </c>
      <c r="D2370">
        <v>98</v>
      </c>
      <c r="E2370">
        <v>45784</v>
      </c>
      <c r="F2370">
        <v>45817</v>
      </c>
      <c r="G2370" t="s">
        <v>3283</v>
      </c>
      <c r="I2370" t="s">
        <v>3297</v>
      </c>
      <c r="J2370" t="s">
        <v>3335</v>
      </c>
      <c r="K2370">
        <v>25</v>
      </c>
      <c r="L2370">
        <v>45474</v>
      </c>
      <c r="M2370">
        <v>0.15</v>
      </c>
      <c r="N2370" t="s">
        <v>353</v>
      </c>
      <c r="O2370">
        <v>45505</v>
      </c>
      <c r="P2370" t="s">
        <v>350</v>
      </c>
      <c r="S2370">
        <v>315</v>
      </c>
      <c r="X2370" t="s">
        <v>350</v>
      </c>
      <c r="Y2370" t="s">
        <v>350</v>
      </c>
      <c r="Z2370" t="s">
        <v>350</v>
      </c>
      <c r="AE2370" t="s">
        <v>230</v>
      </c>
      <c r="AF2370">
        <v>0.15</v>
      </c>
      <c r="AG2370">
        <v>4</v>
      </c>
      <c r="AH2370">
        <v>10</v>
      </c>
      <c r="AI2370" t="s">
        <v>11632</v>
      </c>
      <c r="AK2370">
        <v>3.2142857142857144</v>
      </c>
      <c r="AL2370" s="94">
        <v>9.8000000000000007</v>
      </c>
      <c r="AM2370" t="s">
        <v>11839</v>
      </c>
    </row>
    <row r="2371" spans="1:39" x14ac:dyDescent="0.25">
      <c r="A2371" t="s">
        <v>194</v>
      </c>
      <c r="B2371">
        <v>16027</v>
      </c>
      <c r="C2371" t="s">
        <v>3336</v>
      </c>
      <c r="D2371">
        <v>973</v>
      </c>
      <c r="E2371">
        <v>45784</v>
      </c>
      <c r="F2371">
        <v>45817</v>
      </c>
      <c r="G2371" t="s">
        <v>3283</v>
      </c>
      <c r="H2371">
        <v>45785</v>
      </c>
      <c r="I2371" t="s">
        <v>24</v>
      </c>
      <c r="J2371" t="s">
        <v>3291</v>
      </c>
      <c r="K2371">
        <v>0</v>
      </c>
      <c r="AE2371" t="s">
        <v>230</v>
      </c>
      <c r="AF2371">
        <v>0</v>
      </c>
      <c r="AG2371">
        <v>0</v>
      </c>
      <c r="AH2371">
        <v>0</v>
      </c>
      <c r="AI2371" t="s">
        <v>11634</v>
      </c>
      <c r="AL2371" s="94">
        <v>97.3</v>
      </c>
      <c r="AM2371" t="s">
        <v>11646</v>
      </c>
    </row>
    <row r="2372" spans="1:39" x14ac:dyDescent="0.25">
      <c r="A2372" t="s">
        <v>194</v>
      </c>
      <c r="B2372">
        <v>16029</v>
      </c>
      <c r="C2372" t="s">
        <v>3337</v>
      </c>
      <c r="D2372">
        <v>101</v>
      </c>
      <c r="E2372">
        <v>45784</v>
      </c>
      <c r="F2372" t="s">
        <v>3338</v>
      </c>
      <c r="G2372" t="s">
        <v>3283</v>
      </c>
      <c r="I2372" t="s">
        <v>24</v>
      </c>
      <c r="J2372" t="s">
        <v>3302</v>
      </c>
      <c r="K2372">
        <v>0</v>
      </c>
      <c r="AE2372" t="s">
        <v>230</v>
      </c>
      <c r="AF2372">
        <v>0</v>
      </c>
      <c r="AG2372">
        <v>0</v>
      </c>
      <c r="AH2372">
        <v>0</v>
      </c>
      <c r="AI2372" t="s">
        <v>11634</v>
      </c>
      <c r="AL2372" s="94">
        <v>10.1</v>
      </c>
      <c r="AM2372" t="s">
        <v>11646</v>
      </c>
    </row>
    <row r="2373" spans="1:39" x14ac:dyDescent="0.25">
      <c r="A2373" t="s">
        <v>194</v>
      </c>
      <c r="B2373">
        <v>16030</v>
      </c>
      <c r="C2373" t="s">
        <v>3339</v>
      </c>
      <c r="D2373">
        <v>24</v>
      </c>
      <c r="E2373">
        <v>45784</v>
      </c>
      <c r="F2373">
        <v>45833</v>
      </c>
      <c r="G2373" t="s">
        <v>3283</v>
      </c>
      <c r="H2373">
        <v>45798</v>
      </c>
      <c r="I2373" t="s">
        <v>24</v>
      </c>
      <c r="J2373" t="s">
        <v>3314</v>
      </c>
      <c r="K2373">
        <v>0</v>
      </c>
      <c r="AE2373" t="s">
        <v>230</v>
      </c>
      <c r="AF2373">
        <v>0</v>
      </c>
      <c r="AG2373">
        <v>0</v>
      </c>
      <c r="AH2373">
        <v>0</v>
      </c>
      <c r="AI2373" t="s">
        <v>11634</v>
      </c>
      <c r="AL2373" s="94">
        <v>2.4</v>
      </c>
      <c r="AM2373" t="s">
        <v>11646</v>
      </c>
    </row>
    <row r="2374" spans="1:39" x14ac:dyDescent="0.25">
      <c r="A2374" t="s">
        <v>194</v>
      </c>
      <c r="B2374">
        <v>16031</v>
      </c>
      <c r="C2374" t="s">
        <v>3340</v>
      </c>
      <c r="D2374">
        <v>48</v>
      </c>
      <c r="E2374">
        <v>45784</v>
      </c>
      <c r="F2374">
        <v>45817</v>
      </c>
      <c r="G2374" t="s">
        <v>3283</v>
      </c>
      <c r="I2374" t="s">
        <v>24</v>
      </c>
      <c r="J2374" t="s">
        <v>3341</v>
      </c>
      <c r="K2374">
        <v>0</v>
      </c>
      <c r="AE2374" t="s">
        <v>230</v>
      </c>
      <c r="AF2374">
        <v>0</v>
      </c>
      <c r="AG2374">
        <v>0</v>
      </c>
      <c r="AH2374">
        <v>0</v>
      </c>
      <c r="AI2374" t="s">
        <v>11634</v>
      </c>
      <c r="AL2374" s="94">
        <v>4.8</v>
      </c>
      <c r="AM2374" t="s">
        <v>11646</v>
      </c>
    </row>
    <row r="2375" spans="1:39" x14ac:dyDescent="0.25">
      <c r="A2375" t="s">
        <v>194</v>
      </c>
      <c r="B2375">
        <v>16032</v>
      </c>
      <c r="C2375" t="s">
        <v>3342</v>
      </c>
      <c r="D2375">
        <v>437</v>
      </c>
      <c r="E2375">
        <v>45784</v>
      </c>
      <c r="F2375">
        <v>6702377</v>
      </c>
      <c r="G2375" t="s">
        <v>3283</v>
      </c>
      <c r="H2375">
        <v>45789</v>
      </c>
      <c r="I2375" t="s">
        <v>24</v>
      </c>
      <c r="J2375" t="s">
        <v>3343</v>
      </c>
      <c r="K2375">
        <v>70</v>
      </c>
      <c r="N2375" t="s">
        <v>487</v>
      </c>
      <c r="P2375" t="s">
        <v>350</v>
      </c>
      <c r="R2375">
        <v>8300</v>
      </c>
      <c r="X2375" t="s">
        <v>3344</v>
      </c>
      <c r="Y2375" t="s">
        <v>350</v>
      </c>
      <c r="Z2375" t="s">
        <v>350</v>
      </c>
      <c r="AE2375" t="s">
        <v>230</v>
      </c>
      <c r="AF2375">
        <v>0</v>
      </c>
      <c r="AG2375">
        <v>0</v>
      </c>
      <c r="AH2375">
        <v>7</v>
      </c>
      <c r="AI2375" t="s">
        <v>11632</v>
      </c>
      <c r="AJ2375">
        <v>18.993135011441648</v>
      </c>
      <c r="AL2375" s="94">
        <v>43.7</v>
      </c>
      <c r="AM2375" t="s">
        <v>11647</v>
      </c>
    </row>
    <row r="2376" spans="1:39" x14ac:dyDescent="0.25">
      <c r="A2376" t="s">
        <v>194</v>
      </c>
      <c r="B2376">
        <v>16033</v>
      </c>
      <c r="C2376" t="s">
        <v>3345</v>
      </c>
      <c r="D2376">
        <v>1769</v>
      </c>
      <c r="E2376">
        <v>45784</v>
      </c>
      <c r="F2376">
        <v>45817</v>
      </c>
      <c r="G2376" t="s">
        <v>3283</v>
      </c>
      <c r="I2376" t="s">
        <v>24</v>
      </c>
      <c r="J2376" t="s">
        <v>3346</v>
      </c>
      <c r="K2376">
        <v>0</v>
      </c>
      <c r="AE2376" t="s">
        <v>230</v>
      </c>
      <c r="AF2376">
        <v>0</v>
      </c>
      <c r="AG2376">
        <v>0</v>
      </c>
      <c r="AH2376">
        <v>0</v>
      </c>
      <c r="AI2376" t="s">
        <v>11634</v>
      </c>
      <c r="AL2376" s="94">
        <v>176.9</v>
      </c>
      <c r="AM2376" t="s">
        <v>11646</v>
      </c>
    </row>
    <row r="2377" spans="1:39" x14ac:dyDescent="0.25">
      <c r="A2377" t="s">
        <v>194</v>
      </c>
      <c r="B2377">
        <v>16034</v>
      </c>
      <c r="C2377" t="s">
        <v>3347</v>
      </c>
      <c r="D2377">
        <v>129</v>
      </c>
      <c r="E2377">
        <v>45784</v>
      </c>
      <c r="F2377">
        <v>45817</v>
      </c>
      <c r="G2377" t="s">
        <v>3283</v>
      </c>
      <c r="H2377">
        <v>45785</v>
      </c>
      <c r="I2377" t="s">
        <v>24</v>
      </c>
      <c r="J2377" t="s">
        <v>3314</v>
      </c>
      <c r="K2377">
        <v>0</v>
      </c>
      <c r="AE2377" t="s">
        <v>230</v>
      </c>
      <c r="AF2377">
        <v>0</v>
      </c>
      <c r="AG2377">
        <v>0</v>
      </c>
      <c r="AH2377">
        <v>0</v>
      </c>
      <c r="AI2377" t="s">
        <v>11634</v>
      </c>
      <c r="AL2377" s="94">
        <v>12.9</v>
      </c>
      <c r="AM2377" t="s">
        <v>11646</v>
      </c>
    </row>
    <row r="2378" spans="1:39" x14ac:dyDescent="0.25">
      <c r="A2378" t="s">
        <v>194</v>
      </c>
      <c r="B2378">
        <v>16035</v>
      </c>
      <c r="C2378" t="s">
        <v>3348</v>
      </c>
      <c r="D2378">
        <v>235</v>
      </c>
      <c r="E2378">
        <v>45784</v>
      </c>
      <c r="G2378" t="s">
        <v>3283</v>
      </c>
      <c r="H2378">
        <v>45805</v>
      </c>
      <c r="I2378" t="s">
        <v>28</v>
      </c>
      <c r="K2378">
        <v>0</v>
      </c>
      <c r="AE2378" t="s">
        <v>230</v>
      </c>
      <c r="AF2378">
        <v>0</v>
      </c>
      <c r="AG2378">
        <v>0</v>
      </c>
      <c r="AH2378">
        <v>0</v>
      </c>
      <c r="AI2378" t="s">
        <v>11634</v>
      </c>
      <c r="AL2378" s="94">
        <v>23.5</v>
      </c>
      <c r="AM2378" t="s">
        <v>11646</v>
      </c>
    </row>
    <row r="2379" spans="1:39" x14ac:dyDescent="0.25">
      <c r="A2379" t="s">
        <v>194</v>
      </c>
      <c r="B2379">
        <v>16036</v>
      </c>
      <c r="C2379" t="s">
        <v>3349</v>
      </c>
      <c r="D2379">
        <v>136</v>
      </c>
      <c r="E2379">
        <v>45784</v>
      </c>
      <c r="F2379">
        <v>45833</v>
      </c>
      <c r="G2379" t="s">
        <v>3283</v>
      </c>
      <c r="H2379">
        <v>45791</v>
      </c>
      <c r="I2379" t="s">
        <v>24</v>
      </c>
      <c r="J2379" t="s">
        <v>3304</v>
      </c>
      <c r="K2379">
        <v>85</v>
      </c>
      <c r="L2379">
        <v>45474</v>
      </c>
      <c r="M2379">
        <v>0</v>
      </c>
      <c r="N2379" t="s">
        <v>353</v>
      </c>
      <c r="O2379">
        <v>45474</v>
      </c>
      <c r="P2379" t="s">
        <v>350</v>
      </c>
      <c r="X2379" t="s">
        <v>3350</v>
      </c>
      <c r="Y2379" t="s">
        <v>350</v>
      </c>
      <c r="Z2379" t="s">
        <v>350</v>
      </c>
      <c r="AE2379" t="s">
        <v>230</v>
      </c>
      <c r="AF2379">
        <v>0</v>
      </c>
      <c r="AG2379">
        <v>0</v>
      </c>
      <c r="AH2379">
        <v>9</v>
      </c>
      <c r="AI2379" t="s">
        <v>11632</v>
      </c>
      <c r="AL2379" s="94">
        <v>13.6</v>
      </c>
      <c r="AM2379" t="s">
        <v>11839</v>
      </c>
    </row>
    <row r="2380" spans="1:39" x14ac:dyDescent="0.25">
      <c r="A2380" t="s">
        <v>194</v>
      </c>
      <c r="B2380">
        <v>16038</v>
      </c>
      <c r="C2380" t="s">
        <v>3351</v>
      </c>
      <c r="D2380">
        <v>38</v>
      </c>
      <c r="E2380">
        <v>45784</v>
      </c>
      <c r="F2380">
        <v>45833</v>
      </c>
      <c r="G2380" t="s">
        <v>3283</v>
      </c>
      <c r="H2380">
        <v>45786</v>
      </c>
      <c r="I2380" t="s">
        <v>3297</v>
      </c>
      <c r="J2380" t="s">
        <v>3352</v>
      </c>
      <c r="K2380">
        <v>0</v>
      </c>
      <c r="L2380" t="s">
        <v>3353</v>
      </c>
      <c r="N2380" t="s">
        <v>350</v>
      </c>
      <c r="P2380" t="s">
        <v>3354</v>
      </c>
      <c r="T2380">
        <v>0</v>
      </c>
      <c r="U2380">
        <v>0</v>
      </c>
      <c r="V2380">
        <v>0</v>
      </c>
      <c r="W2380">
        <v>0</v>
      </c>
      <c r="X2380" t="s">
        <v>350</v>
      </c>
      <c r="Y2380" t="s">
        <v>350</v>
      </c>
      <c r="Z2380" t="s">
        <v>350</v>
      </c>
      <c r="AE2380" t="s">
        <v>230</v>
      </c>
      <c r="AF2380">
        <v>0</v>
      </c>
      <c r="AG2380">
        <v>0</v>
      </c>
      <c r="AH2380">
        <v>10</v>
      </c>
      <c r="AI2380" t="s">
        <v>11632</v>
      </c>
      <c r="AL2380" s="94">
        <v>3.8</v>
      </c>
      <c r="AM2380" t="s">
        <v>11646</v>
      </c>
    </row>
    <row r="2381" spans="1:39" x14ac:dyDescent="0.25">
      <c r="A2381" t="s">
        <v>194</v>
      </c>
      <c r="B2381">
        <v>16039</v>
      </c>
      <c r="C2381" t="s">
        <v>3355</v>
      </c>
      <c r="D2381">
        <v>440</v>
      </c>
      <c r="E2381">
        <v>45784</v>
      </c>
      <c r="F2381">
        <v>45817</v>
      </c>
      <c r="G2381" t="s">
        <v>3283</v>
      </c>
      <c r="H2381">
        <v>45819</v>
      </c>
      <c r="I2381" t="s">
        <v>24</v>
      </c>
      <c r="J2381" t="s">
        <v>3295</v>
      </c>
      <c r="K2381">
        <v>0</v>
      </c>
      <c r="AE2381" t="s">
        <v>230</v>
      </c>
      <c r="AF2381">
        <v>0</v>
      </c>
      <c r="AG2381">
        <v>0</v>
      </c>
      <c r="AH2381">
        <v>0</v>
      </c>
      <c r="AI2381" t="s">
        <v>11634</v>
      </c>
      <c r="AL2381" s="94">
        <v>44</v>
      </c>
      <c r="AM2381" t="s">
        <v>11646</v>
      </c>
    </row>
    <row r="2382" spans="1:39" x14ac:dyDescent="0.25">
      <c r="A2382" t="s">
        <v>194</v>
      </c>
      <c r="B2382">
        <v>16040</v>
      </c>
      <c r="C2382" t="s">
        <v>3356</v>
      </c>
      <c r="D2382">
        <v>109</v>
      </c>
      <c r="E2382">
        <v>45784</v>
      </c>
      <c r="F2382">
        <v>45817</v>
      </c>
      <c r="G2382" t="s">
        <v>3283</v>
      </c>
      <c r="I2382" t="s">
        <v>3297</v>
      </c>
      <c r="J2382" t="s">
        <v>3357</v>
      </c>
      <c r="K2382">
        <v>0</v>
      </c>
      <c r="AE2382" t="s">
        <v>230</v>
      </c>
      <c r="AF2382">
        <v>0</v>
      </c>
      <c r="AG2382">
        <v>0</v>
      </c>
      <c r="AH2382">
        <v>0</v>
      </c>
      <c r="AI2382" t="s">
        <v>11634</v>
      </c>
      <c r="AL2382" s="94">
        <v>10.9</v>
      </c>
      <c r="AM2382" t="s">
        <v>11646</v>
      </c>
    </row>
    <row r="2383" spans="1:39" x14ac:dyDescent="0.25">
      <c r="A2383" t="s">
        <v>194</v>
      </c>
      <c r="B2383">
        <v>16041</v>
      </c>
      <c r="C2383" t="s">
        <v>3358</v>
      </c>
      <c r="D2383">
        <v>423</v>
      </c>
      <c r="E2383">
        <v>45784</v>
      </c>
      <c r="F2383">
        <v>45817</v>
      </c>
      <c r="G2383" t="s">
        <v>3283</v>
      </c>
      <c r="H2383">
        <v>45785</v>
      </c>
      <c r="I2383" t="s">
        <v>24</v>
      </c>
      <c r="J2383" t="s">
        <v>3314</v>
      </c>
      <c r="K2383">
        <v>0</v>
      </c>
      <c r="AE2383" t="s">
        <v>230</v>
      </c>
      <c r="AF2383">
        <v>0</v>
      </c>
      <c r="AG2383">
        <v>0</v>
      </c>
      <c r="AH2383">
        <v>0</v>
      </c>
      <c r="AI2383" t="s">
        <v>11634</v>
      </c>
      <c r="AL2383" s="94">
        <v>42.3</v>
      </c>
      <c r="AM2383" t="s">
        <v>11646</v>
      </c>
    </row>
    <row r="2384" spans="1:39" x14ac:dyDescent="0.25">
      <c r="A2384" t="s">
        <v>194</v>
      </c>
      <c r="B2384">
        <v>16042</v>
      </c>
      <c r="C2384" t="s">
        <v>3359</v>
      </c>
      <c r="D2384">
        <v>1286</v>
      </c>
      <c r="E2384">
        <v>45784</v>
      </c>
      <c r="G2384" t="s">
        <v>3283</v>
      </c>
      <c r="H2384">
        <v>45799</v>
      </c>
      <c r="I2384" t="s">
        <v>28</v>
      </c>
      <c r="K2384">
        <v>288</v>
      </c>
      <c r="L2384">
        <v>45749</v>
      </c>
      <c r="M2384">
        <v>0.13200000000000001</v>
      </c>
      <c r="N2384" t="s">
        <v>353</v>
      </c>
      <c r="O2384">
        <v>45780</v>
      </c>
      <c r="P2384" t="s">
        <v>350</v>
      </c>
      <c r="R2384">
        <v>500</v>
      </c>
      <c r="S2384">
        <v>500</v>
      </c>
      <c r="T2384">
        <v>0</v>
      </c>
      <c r="U2384">
        <v>5</v>
      </c>
      <c r="V2384">
        <v>0</v>
      </c>
      <c r="W2384">
        <v>1</v>
      </c>
      <c r="X2384" t="s">
        <v>3360</v>
      </c>
      <c r="Y2384" t="s">
        <v>350</v>
      </c>
      <c r="Z2384" t="s">
        <v>350</v>
      </c>
      <c r="AE2384" t="s">
        <v>230</v>
      </c>
      <c r="AF2384">
        <v>0.13200000000000001</v>
      </c>
      <c r="AG2384">
        <v>38</v>
      </c>
      <c r="AH2384">
        <v>15</v>
      </c>
      <c r="AI2384" t="s">
        <v>11632</v>
      </c>
      <c r="AJ2384">
        <v>0.38880248833592534</v>
      </c>
      <c r="AK2384">
        <v>0.38880248833592534</v>
      </c>
      <c r="AL2384" s="94">
        <v>128.6</v>
      </c>
      <c r="AM2384" t="s">
        <v>11839</v>
      </c>
    </row>
    <row r="2385" spans="1:39" x14ac:dyDescent="0.25">
      <c r="A2385" t="s">
        <v>194</v>
      </c>
      <c r="B2385">
        <v>16043</v>
      </c>
      <c r="C2385" t="s">
        <v>3361</v>
      </c>
      <c r="D2385">
        <v>110</v>
      </c>
      <c r="E2385">
        <v>45784</v>
      </c>
      <c r="F2385">
        <v>45840</v>
      </c>
      <c r="G2385" t="s">
        <v>3283</v>
      </c>
      <c r="H2385">
        <v>45804</v>
      </c>
      <c r="I2385" t="s">
        <v>24</v>
      </c>
      <c r="J2385" t="s">
        <v>3362</v>
      </c>
      <c r="K2385">
        <v>0</v>
      </c>
      <c r="AE2385" t="s">
        <v>230</v>
      </c>
      <c r="AF2385">
        <v>0</v>
      </c>
      <c r="AG2385">
        <v>0</v>
      </c>
      <c r="AH2385">
        <v>0</v>
      </c>
      <c r="AI2385" t="s">
        <v>11634</v>
      </c>
      <c r="AL2385" s="94">
        <v>11</v>
      </c>
      <c r="AM2385" t="s">
        <v>11646</v>
      </c>
    </row>
    <row r="2386" spans="1:39" x14ac:dyDescent="0.25">
      <c r="A2386" t="s">
        <v>194</v>
      </c>
      <c r="B2386">
        <v>16044</v>
      </c>
      <c r="C2386" t="s">
        <v>3363</v>
      </c>
      <c r="D2386">
        <v>32</v>
      </c>
      <c r="E2386">
        <v>45784</v>
      </c>
      <c r="F2386">
        <v>45861</v>
      </c>
      <c r="G2386" t="s">
        <v>3283</v>
      </c>
      <c r="H2386">
        <v>45812</v>
      </c>
      <c r="I2386" t="s">
        <v>24</v>
      </c>
      <c r="J2386" t="s">
        <v>3364</v>
      </c>
      <c r="K2386">
        <v>0</v>
      </c>
      <c r="N2386" t="s">
        <v>350</v>
      </c>
      <c r="P2386" t="s">
        <v>350</v>
      </c>
      <c r="X2386" t="s">
        <v>350</v>
      </c>
      <c r="Y2386" t="s">
        <v>350</v>
      </c>
      <c r="Z2386" t="s">
        <v>350</v>
      </c>
      <c r="AE2386" t="s">
        <v>230</v>
      </c>
      <c r="AF2386">
        <v>0</v>
      </c>
      <c r="AG2386">
        <v>0</v>
      </c>
      <c r="AH2386">
        <v>5</v>
      </c>
      <c r="AI2386" t="s">
        <v>11632</v>
      </c>
      <c r="AL2386" s="94">
        <v>3.2</v>
      </c>
      <c r="AM2386" t="s">
        <v>11646</v>
      </c>
    </row>
    <row r="2387" spans="1:39" x14ac:dyDescent="0.25">
      <c r="A2387" t="s">
        <v>194</v>
      </c>
      <c r="B2387">
        <v>16901</v>
      </c>
      <c r="C2387" t="s">
        <v>3365</v>
      </c>
      <c r="D2387">
        <v>648</v>
      </c>
      <c r="E2387">
        <v>45784</v>
      </c>
      <c r="F2387">
        <v>45817</v>
      </c>
      <c r="G2387" t="s">
        <v>3283</v>
      </c>
      <c r="I2387" t="s">
        <v>24</v>
      </c>
      <c r="J2387" t="s">
        <v>3316</v>
      </c>
      <c r="K2387">
        <v>0</v>
      </c>
      <c r="AE2387" t="s">
        <v>230</v>
      </c>
      <c r="AF2387">
        <v>0</v>
      </c>
      <c r="AG2387">
        <v>0</v>
      </c>
      <c r="AH2387">
        <v>0</v>
      </c>
      <c r="AI2387" t="s">
        <v>11634</v>
      </c>
      <c r="AL2387" s="94">
        <v>64.8</v>
      </c>
      <c r="AM2387" t="s">
        <v>11646</v>
      </c>
    </row>
    <row r="2388" spans="1:39" x14ac:dyDescent="0.25">
      <c r="A2388" t="s">
        <v>194</v>
      </c>
      <c r="B2388">
        <v>16045</v>
      </c>
      <c r="C2388" t="s">
        <v>3366</v>
      </c>
      <c r="D2388">
        <v>157</v>
      </c>
      <c r="E2388">
        <v>45784</v>
      </c>
      <c r="F2388">
        <v>45817</v>
      </c>
      <c r="G2388" t="s">
        <v>3283</v>
      </c>
      <c r="H2388">
        <v>45819</v>
      </c>
      <c r="I2388" t="s">
        <v>24</v>
      </c>
      <c r="J2388" t="s">
        <v>3295</v>
      </c>
      <c r="K2388">
        <v>25</v>
      </c>
      <c r="L2388" t="s">
        <v>3367</v>
      </c>
      <c r="AE2388" t="s">
        <v>230</v>
      </c>
      <c r="AF2388">
        <v>0</v>
      </c>
      <c r="AG2388">
        <v>0</v>
      </c>
      <c r="AH2388">
        <v>2</v>
      </c>
      <c r="AI2388" t="s">
        <v>11632</v>
      </c>
      <c r="AL2388" s="94">
        <v>15.7</v>
      </c>
      <c r="AM2388" t="s">
        <v>11647</v>
      </c>
    </row>
    <row r="2389" spans="1:39" x14ac:dyDescent="0.25">
      <c r="A2389" t="s">
        <v>194</v>
      </c>
      <c r="B2389">
        <v>16046</v>
      </c>
      <c r="C2389" t="s">
        <v>3368</v>
      </c>
      <c r="D2389">
        <v>230</v>
      </c>
      <c r="E2389">
        <v>45784</v>
      </c>
      <c r="F2389">
        <v>45817</v>
      </c>
      <c r="G2389" t="s">
        <v>3283</v>
      </c>
      <c r="I2389" t="s">
        <v>24</v>
      </c>
      <c r="J2389" t="s">
        <v>3314</v>
      </c>
      <c r="K2389">
        <v>0</v>
      </c>
      <c r="AE2389" t="s">
        <v>230</v>
      </c>
      <c r="AF2389">
        <v>0</v>
      </c>
      <c r="AG2389">
        <v>0</v>
      </c>
      <c r="AH2389">
        <v>0</v>
      </c>
      <c r="AI2389" t="s">
        <v>11634</v>
      </c>
      <c r="AL2389" s="94">
        <v>23</v>
      </c>
      <c r="AM2389" t="s">
        <v>11646</v>
      </c>
    </row>
    <row r="2390" spans="1:39" x14ac:dyDescent="0.25">
      <c r="A2390" t="s">
        <v>194</v>
      </c>
      <c r="B2390">
        <v>16047</v>
      </c>
      <c r="C2390" t="s">
        <v>3369</v>
      </c>
      <c r="D2390">
        <v>217</v>
      </c>
      <c r="E2390">
        <v>45784</v>
      </c>
      <c r="F2390">
        <v>45833</v>
      </c>
      <c r="G2390" t="s">
        <v>3283</v>
      </c>
      <c r="H2390">
        <v>45786</v>
      </c>
      <c r="I2390" t="s">
        <v>24</v>
      </c>
      <c r="J2390" t="s">
        <v>3370</v>
      </c>
      <c r="K2390">
        <v>0</v>
      </c>
      <c r="AE2390" t="s">
        <v>230</v>
      </c>
      <c r="AF2390">
        <v>0</v>
      </c>
      <c r="AG2390">
        <v>0</v>
      </c>
      <c r="AH2390">
        <v>0</v>
      </c>
      <c r="AI2390" t="s">
        <v>11634</v>
      </c>
      <c r="AL2390" s="94">
        <v>21.7</v>
      </c>
      <c r="AM2390" t="s">
        <v>11646</v>
      </c>
    </row>
    <row r="2391" spans="1:39" x14ac:dyDescent="0.25">
      <c r="A2391" t="s">
        <v>194</v>
      </c>
      <c r="B2391">
        <v>16048</v>
      </c>
      <c r="C2391" t="s">
        <v>3371</v>
      </c>
      <c r="D2391">
        <v>454</v>
      </c>
      <c r="E2391">
        <v>45784</v>
      </c>
      <c r="F2391">
        <v>45817</v>
      </c>
      <c r="G2391" t="s">
        <v>3283</v>
      </c>
      <c r="H2391" t="s">
        <v>3372</v>
      </c>
      <c r="I2391" t="s">
        <v>24</v>
      </c>
      <c r="J2391" t="s">
        <v>3373</v>
      </c>
      <c r="K2391">
        <v>0</v>
      </c>
      <c r="AE2391" t="s">
        <v>230</v>
      </c>
      <c r="AF2391">
        <v>0</v>
      </c>
      <c r="AG2391">
        <v>0</v>
      </c>
      <c r="AH2391">
        <v>0</v>
      </c>
      <c r="AI2391" t="s">
        <v>11634</v>
      </c>
      <c r="AL2391" s="94">
        <v>45.4</v>
      </c>
      <c r="AM2391" t="s">
        <v>11646</v>
      </c>
    </row>
    <row r="2392" spans="1:39" x14ac:dyDescent="0.25">
      <c r="A2392" t="s">
        <v>194</v>
      </c>
      <c r="B2392">
        <v>16049</v>
      </c>
      <c r="C2392" t="s">
        <v>3374</v>
      </c>
      <c r="D2392">
        <v>128</v>
      </c>
      <c r="E2392">
        <v>45784</v>
      </c>
      <c r="F2392">
        <v>45817</v>
      </c>
      <c r="G2392" t="s">
        <v>3283</v>
      </c>
      <c r="H2392">
        <v>45785</v>
      </c>
      <c r="I2392" t="s">
        <v>24</v>
      </c>
      <c r="J2392" t="s">
        <v>3375</v>
      </c>
      <c r="K2392">
        <v>0</v>
      </c>
      <c r="AE2392" t="s">
        <v>230</v>
      </c>
      <c r="AF2392">
        <v>0</v>
      </c>
      <c r="AG2392">
        <v>0</v>
      </c>
      <c r="AH2392">
        <v>0</v>
      </c>
      <c r="AI2392" t="s">
        <v>11634</v>
      </c>
      <c r="AL2392" s="94">
        <v>12.8</v>
      </c>
      <c r="AM2392" t="s">
        <v>11646</v>
      </c>
    </row>
    <row r="2393" spans="1:39" x14ac:dyDescent="0.25">
      <c r="A2393" t="s">
        <v>194</v>
      </c>
      <c r="B2393">
        <v>16050</v>
      </c>
      <c r="C2393" t="s">
        <v>3376</v>
      </c>
      <c r="D2393">
        <v>220</v>
      </c>
      <c r="E2393">
        <v>45784</v>
      </c>
      <c r="F2393">
        <v>45806</v>
      </c>
      <c r="G2393" t="s">
        <v>3283</v>
      </c>
      <c r="H2393">
        <v>45793</v>
      </c>
      <c r="I2393" t="s">
        <v>24</v>
      </c>
      <c r="J2393" t="s">
        <v>3377</v>
      </c>
      <c r="K2393">
        <v>80</v>
      </c>
      <c r="L2393">
        <v>45748</v>
      </c>
      <c r="N2393" t="s">
        <v>3063</v>
      </c>
      <c r="P2393" t="s">
        <v>3378</v>
      </c>
      <c r="AE2393" t="s">
        <v>230</v>
      </c>
      <c r="AF2393">
        <v>0</v>
      </c>
      <c r="AG2393">
        <v>0</v>
      </c>
      <c r="AH2393">
        <v>4</v>
      </c>
      <c r="AI2393" t="s">
        <v>11632</v>
      </c>
      <c r="AL2393" s="94">
        <v>22</v>
      </c>
      <c r="AM2393" t="s">
        <v>11839</v>
      </c>
    </row>
    <row r="2394" spans="1:39" x14ac:dyDescent="0.25">
      <c r="A2394" t="s">
        <v>194</v>
      </c>
      <c r="B2394">
        <v>16051</v>
      </c>
      <c r="C2394" t="s">
        <v>3379</v>
      </c>
      <c r="D2394">
        <v>118</v>
      </c>
      <c r="E2394">
        <v>45784</v>
      </c>
      <c r="F2394">
        <v>45833</v>
      </c>
      <c r="G2394" t="s">
        <v>3283</v>
      </c>
      <c r="H2394">
        <v>45796</v>
      </c>
      <c r="I2394" t="s">
        <v>3297</v>
      </c>
      <c r="J2394" t="s">
        <v>3380</v>
      </c>
      <c r="K2394">
        <v>0</v>
      </c>
      <c r="AE2394" t="s">
        <v>230</v>
      </c>
      <c r="AF2394">
        <v>0</v>
      </c>
      <c r="AG2394">
        <v>0</v>
      </c>
      <c r="AH2394">
        <v>0</v>
      </c>
      <c r="AI2394" t="s">
        <v>11634</v>
      </c>
      <c r="AL2394" s="94">
        <v>11.8</v>
      </c>
      <c r="AM2394" t="s">
        <v>11646</v>
      </c>
    </row>
    <row r="2395" spans="1:39" x14ac:dyDescent="0.25">
      <c r="A2395" t="s">
        <v>194</v>
      </c>
      <c r="B2395">
        <v>16052</v>
      </c>
      <c r="C2395" t="s">
        <v>3381</v>
      </c>
      <c r="D2395">
        <v>843</v>
      </c>
      <c r="E2395">
        <v>45784</v>
      </c>
      <c r="F2395">
        <v>45806</v>
      </c>
      <c r="G2395" t="s">
        <v>3283</v>
      </c>
      <c r="H2395" t="s">
        <v>3382</v>
      </c>
      <c r="I2395" t="s">
        <v>24</v>
      </c>
      <c r="J2395" t="s">
        <v>3295</v>
      </c>
      <c r="K2395">
        <v>32</v>
      </c>
      <c r="L2395">
        <v>45771</v>
      </c>
      <c r="M2395">
        <v>0</v>
      </c>
      <c r="N2395" t="s">
        <v>353</v>
      </c>
      <c r="O2395">
        <v>45406</v>
      </c>
      <c r="P2395" t="s">
        <v>3383</v>
      </c>
      <c r="AE2395" t="s">
        <v>230</v>
      </c>
      <c r="AF2395">
        <v>0</v>
      </c>
      <c r="AG2395">
        <v>0</v>
      </c>
      <c r="AH2395">
        <v>6</v>
      </c>
      <c r="AI2395" t="s">
        <v>11632</v>
      </c>
      <c r="AL2395" s="94">
        <v>84.3</v>
      </c>
      <c r="AM2395" t="s">
        <v>11647</v>
      </c>
    </row>
    <row r="2396" spans="1:39" x14ac:dyDescent="0.25">
      <c r="A2396" t="s">
        <v>194</v>
      </c>
      <c r="B2396">
        <v>16053</v>
      </c>
      <c r="C2396" t="s">
        <v>3384</v>
      </c>
      <c r="D2396">
        <v>440</v>
      </c>
      <c r="E2396">
        <v>45784</v>
      </c>
      <c r="F2396">
        <v>45817</v>
      </c>
      <c r="G2396" t="s">
        <v>3283</v>
      </c>
      <c r="I2396" t="s">
        <v>24</v>
      </c>
      <c r="J2396" t="s">
        <v>3291</v>
      </c>
      <c r="K2396">
        <v>0</v>
      </c>
      <c r="AE2396" t="s">
        <v>230</v>
      </c>
      <c r="AF2396">
        <v>0</v>
      </c>
      <c r="AG2396">
        <v>0</v>
      </c>
      <c r="AH2396">
        <v>0</v>
      </c>
      <c r="AI2396" t="s">
        <v>11634</v>
      </c>
      <c r="AL2396" s="94">
        <v>44</v>
      </c>
      <c r="AM2396" t="s">
        <v>11646</v>
      </c>
    </row>
    <row r="2397" spans="1:39" x14ac:dyDescent="0.25">
      <c r="A2397" t="s">
        <v>194</v>
      </c>
      <c r="B2397">
        <v>16055</v>
      </c>
      <c r="C2397" t="s">
        <v>3385</v>
      </c>
      <c r="D2397">
        <v>787</v>
      </c>
      <c r="E2397">
        <v>45784</v>
      </c>
      <c r="F2397">
        <v>45817</v>
      </c>
      <c r="G2397" t="s">
        <v>3283</v>
      </c>
      <c r="I2397" t="s">
        <v>24</v>
      </c>
      <c r="J2397" t="s">
        <v>3302</v>
      </c>
      <c r="K2397">
        <v>0</v>
      </c>
      <c r="AE2397" t="s">
        <v>230</v>
      </c>
      <c r="AF2397">
        <v>0</v>
      </c>
      <c r="AG2397">
        <v>0</v>
      </c>
      <c r="AH2397">
        <v>0</v>
      </c>
      <c r="AI2397" t="s">
        <v>11634</v>
      </c>
      <c r="AL2397" s="94">
        <v>78.7</v>
      </c>
      <c r="AM2397" t="s">
        <v>11646</v>
      </c>
    </row>
    <row r="2398" spans="1:39" x14ac:dyDescent="0.25">
      <c r="A2398" t="s">
        <v>194</v>
      </c>
      <c r="B2398">
        <v>16056</v>
      </c>
      <c r="C2398" t="s">
        <v>3386</v>
      </c>
      <c r="D2398">
        <v>474</v>
      </c>
      <c r="E2398">
        <v>45784</v>
      </c>
      <c r="F2398">
        <v>45833</v>
      </c>
      <c r="G2398" t="s">
        <v>3283</v>
      </c>
      <c r="H2398">
        <v>45793</v>
      </c>
      <c r="I2398" t="s">
        <v>24</v>
      </c>
      <c r="J2398" t="s">
        <v>3387</v>
      </c>
      <c r="K2398">
        <v>0</v>
      </c>
      <c r="AE2398" t="s">
        <v>230</v>
      </c>
      <c r="AF2398">
        <v>0</v>
      </c>
      <c r="AG2398">
        <v>0</v>
      </c>
      <c r="AH2398">
        <v>0</v>
      </c>
      <c r="AI2398" t="s">
        <v>11634</v>
      </c>
      <c r="AL2398" s="94">
        <v>47.4</v>
      </c>
      <c r="AM2398" t="s">
        <v>11646</v>
      </c>
    </row>
    <row r="2399" spans="1:39" x14ac:dyDescent="0.25">
      <c r="A2399" t="s">
        <v>194</v>
      </c>
      <c r="B2399">
        <v>16057</v>
      </c>
      <c r="C2399" t="s">
        <v>3388</v>
      </c>
      <c r="D2399">
        <v>70</v>
      </c>
      <c r="E2399">
        <v>45784</v>
      </c>
      <c r="F2399">
        <v>45833</v>
      </c>
      <c r="G2399" t="s">
        <v>3283</v>
      </c>
      <c r="H2399">
        <v>45791</v>
      </c>
      <c r="I2399" t="s">
        <v>24</v>
      </c>
      <c r="J2399" t="s">
        <v>3291</v>
      </c>
      <c r="K2399">
        <v>0</v>
      </c>
      <c r="AE2399" t="s">
        <v>230</v>
      </c>
      <c r="AF2399">
        <v>0</v>
      </c>
      <c r="AG2399">
        <v>0</v>
      </c>
      <c r="AH2399">
        <v>0</v>
      </c>
      <c r="AI2399" t="s">
        <v>11634</v>
      </c>
      <c r="AL2399" s="94">
        <v>7</v>
      </c>
      <c r="AM2399" t="s">
        <v>11646</v>
      </c>
    </row>
    <row r="2400" spans="1:39" x14ac:dyDescent="0.25">
      <c r="A2400" t="s">
        <v>194</v>
      </c>
      <c r="B2400">
        <v>16058</v>
      </c>
      <c r="C2400" t="s">
        <v>3389</v>
      </c>
      <c r="D2400">
        <v>91</v>
      </c>
      <c r="E2400">
        <v>45784</v>
      </c>
      <c r="F2400">
        <v>45817</v>
      </c>
      <c r="G2400" t="s">
        <v>3283</v>
      </c>
      <c r="H2400">
        <v>45797</v>
      </c>
      <c r="I2400" t="s">
        <v>24</v>
      </c>
      <c r="J2400" t="s">
        <v>3390</v>
      </c>
      <c r="K2400">
        <v>0</v>
      </c>
      <c r="AE2400" t="s">
        <v>230</v>
      </c>
      <c r="AF2400">
        <v>0</v>
      </c>
      <c r="AG2400">
        <v>0</v>
      </c>
      <c r="AH2400">
        <v>0</v>
      </c>
      <c r="AI2400" t="s">
        <v>11634</v>
      </c>
      <c r="AL2400" s="94">
        <v>9.1</v>
      </c>
      <c r="AM2400" t="s">
        <v>11646</v>
      </c>
    </row>
    <row r="2401" spans="1:39" x14ac:dyDescent="0.25">
      <c r="A2401" t="s">
        <v>194</v>
      </c>
      <c r="B2401">
        <v>16060</v>
      </c>
      <c r="C2401" t="s">
        <v>3391</v>
      </c>
      <c r="D2401">
        <v>834</v>
      </c>
      <c r="E2401" t="s">
        <v>3392</v>
      </c>
      <c r="F2401">
        <v>45817</v>
      </c>
      <c r="G2401" t="s">
        <v>3283</v>
      </c>
      <c r="H2401" t="s">
        <v>3393</v>
      </c>
      <c r="I2401" t="s">
        <v>24</v>
      </c>
      <c r="J2401" t="s">
        <v>3394</v>
      </c>
      <c r="K2401">
        <v>83</v>
      </c>
      <c r="L2401">
        <v>44986</v>
      </c>
      <c r="M2401">
        <v>30</v>
      </c>
      <c r="N2401" t="s">
        <v>353</v>
      </c>
      <c r="O2401">
        <v>44994</v>
      </c>
      <c r="P2401" t="s">
        <v>353</v>
      </c>
      <c r="Q2401">
        <v>0.3</v>
      </c>
      <c r="S2401">
        <v>600</v>
      </c>
      <c r="T2401">
        <v>15</v>
      </c>
      <c r="V2401">
        <v>0</v>
      </c>
      <c r="W2401">
        <v>0</v>
      </c>
      <c r="X2401" t="s">
        <v>350</v>
      </c>
      <c r="Y2401" t="s">
        <v>350</v>
      </c>
      <c r="Z2401" t="s">
        <v>350</v>
      </c>
      <c r="AE2401" t="s">
        <v>230</v>
      </c>
      <c r="AF2401">
        <v>0.3</v>
      </c>
      <c r="AG2401">
        <v>25</v>
      </c>
      <c r="AH2401">
        <v>14</v>
      </c>
      <c r="AI2401" t="s">
        <v>11632</v>
      </c>
      <c r="AK2401">
        <v>0.71942446043165464</v>
      </c>
      <c r="AL2401" s="94">
        <v>83.4</v>
      </c>
      <c r="AM2401" t="s">
        <v>11647</v>
      </c>
    </row>
    <row r="2402" spans="1:39" x14ac:dyDescent="0.25">
      <c r="A2402" t="s">
        <v>194</v>
      </c>
      <c r="B2402">
        <v>16061</v>
      </c>
      <c r="C2402" t="s">
        <v>3395</v>
      </c>
      <c r="D2402">
        <v>1088</v>
      </c>
      <c r="E2402">
        <v>45784</v>
      </c>
      <c r="F2402">
        <v>45817</v>
      </c>
      <c r="G2402" t="s">
        <v>3283</v>
      </c>
      <c r="H2402">
        <v>45785</v>
      </c>
      <c r="I2402" t="s">
        <v>24</v>
      </c>
      <c r="J2402" t="s">
        <v>3396</v>
      </c>
      <c r="K2402">
        <v>0</v>
      </c>
      <c r="AE2402" t="s">
        <v>230</v>
      </c>
      <c r="AF2402">
        <v>0</v>
      </c>
      <c r="AG2402">
        <v>0</v>
      </c>
      <c r="AH2402">
        <v>0</v>
      </c>
      <c r="AI2402" t="s">
        <v>11634</v>
      </c>
      <c r="AL2402" s="94">
        <v>108.8</v>
      </c>
      <c r="AM2402" t="s">
        <v>11646</v>
      </c>
    </row>
    <row r="2403" spans="1:39" x14ac:dyDescent="0.25">
      <c r="A2403" t="s">
        <v>194</v>
      </c>
      <c r="B2403">
        <v>16062</v>
      </c>
      <c r="C2403" t="s">
        <v>3397</v>
      </c>
      <c r="D2403">
        <v>30</v>
      </c>
      <c r="E2403">
        <v>45784</v>
      </c>
      <c r="F2403">
        <v>45817</v>
      </c>
      <c r="G2403" t="s">
        <v>3283</v>
      </c>
      <c r="I2403" t="s">
        <v>24</v>
      </c>
      <c r="J2403" t="s">
        <v>3398</v>
      </c>
      <c r="K2403">
        <v>0</v>
      </c>
      <c r="AE2403" t="s">
        <v>230</v>
      </c>
      <c r="AF2403">
        <v>0</v>
      </c>
      <c r="AG2403">
        <v>0</v>
      </c>
      <c r="AH2403">
        <v>0</v>
      </c>
      <c r="AI2403" t="s">
        <v>11634</v>
      </c>
      <c r="AL2403" s="94">
        <v>3</v>
      </c>
      <c r="AM2403" t="s">
        <v>11646</v>
      </c>
    </row>
    <row r="2404" spans="1:39" x14ac:dyDescent="0.25">
      <c r="A2404" t="s">
        <v>194</v>
      </c>
      <c r="B2404">
        <v>16063</v>
      </c>
      <c r="C2404" t="s">
        <v>3399</v>
      </c>
      <c r="D2404">
        <v>102</v>
      </c>
      <c r="E2404">
        <v>45784</v>
      </c>
      <c r="G2404" t="s">
        <v>3283</v>
      </c>
      <c r="H2404">
        <v>45786</v>
      </c>
      <c r="I2404" t="s">
        <v>28</v>
      </c>
      <c r="K2404">
        <v>0</v>
      </c>
      <c r="AE2404" t="s">
        <v>230</v>
      </c>
      <c r="AF2404">
        <v>0</v>
      </c>
      <c r="AG2404">
        <v>0</v>
      </c>
      <c r="AH2404">
        <v>0</v>
      </c>
      <c r="AI2404" t="s">
        <v>11634</v>
      </c>
      <c r="AL2404" s="94">
        <v>10.199999999999999</v>
      </c>
      <c r="AM2404" t="s">
        <v>11646</v>
      </c>
    </row>
    <row r="2405" spans="1:39" x14ac:dyDescent="0.25">
      <c r="A2405" t="s">
        <v>194</v>
      </c>
      <c r="B2405">
        <v>16064</v>
      </c>
      <c r="C2405" t="s">
        <v>3400</v>
      </c>
      <c r="D2405">
        <v>836</v>
      </c>
      <c r="E2405">
        <v>45784</v>
      </c>
      <c r="F2405">
        <v>45833</v>
      </c>
      <c r="G2405" t="s">
        <v>3283</v>
      </c>
      <c r="H2405">
        <v>45791</v>
      </c>
      <c r="I2405" t="s">
        <v>24</v>
      </c>
      <c r="J2405" t="s">
        <v>3401</v>
      </c>
      <c r="K2405">
        <v>0</v>
      </c>
      <c r="AE2405" t="s">
        <v>230</v>
      </c>
      <c r="AF2405">
        <v>0</v>
      </c>
      <c r="AG2405">
        <v>0</v>
      </c>
      <c r="AH2405">
        <v>0</v>
      </c>
      <c r="AI2405" t="s">
        <v>11634</v>
      </c>
      <c r="AL2405" s="94">
        <v>83.6</v>
      </c>
      <c r="AM2405" t="s">
        <v>11646</v>
      </c>
    </row>
    <row r="2406" spans="1:39" x14ac:dyDescent="0.25">
      <c r="A2406" t="s">
        <v>194</v>
      </c>
      <c r="B2406">
        <v>16065</v>
      </c>
      <c r="C2406" t="s">
        <v>3402</v>
      </c>
      <c r="D2406">
        <v>389</v>
      </c>
      <c r="E2406">
        <v>45784</v>
      </c>
      <c r="F2406">
        <v>45833</v>
      </c>
      <c r="G2406" t="s">
        <v>3283</v>
      </c>
      <c r="H2406">
        <v>45790</v>
      </c>
      <c r="I2406" t="s">
        <v>24</v>
      </c>
      <c r="J2406" t="s">
        <v>3403</v>
      </c>
      <c r="K2406">
        <v>49</v>
      </c>
      <c r="L2406">
        <v>45839</v>
      </c>
      <c r="M2406">
        <v>0.5</v>
      </c>
      <c r="N2406" t="s">
        <v>353</v>
      </c>
      <c r="O2406" t="s">
        <v>3404</v>
      </c>
      <c r="P2406" t="s">
        <v>350</v>
      </c>
      <c r="V2406">
        <v>0</v>
      </c>
      <c r="W2406">
        <v>5</v>
      </c>
      <c r="X2406" t="s">
        <v>3405</v>
      </c>
      <c r="Y2406" t="s">
        <v>350</v>
      </c>
      <c r="Z2406" t="s">
        <v>350</v>
      </c>
      <c r="AE2406" t="s">
        <v>230</v>
      </c>
      <c r="AF2406">
        <v>0.5</v>
      </c>
      <c r="AG2406">
        <v>24</v>
      </c>
      <c r="AH2406">
        <v>11</v>
      </c>
      <c r="AI2406" t="s">
        <v>11632</v>
      </c>
      <c r="AL2406" s="94">
        <v>38.9</v>
      </c>
      <c r="AM2406" t="s">
        <v>11647</v>
      </c>
    </row>
    <row r="2407" spans="1:39" x14ac:dyDescent="0.25">
      <c r="A2407" t="s">
        <v>194</v>
      </c>
      <c r="B2407">
        <v>16066</v>
      </c>
      <c r="C2407" t="s">
        <v>3406</v>
      </c>
      <c r="D2407">
        <v>3205</v>
      </c>
      <c r="E2407">
        <v>45784</v>
      </c>
      <c r="F2407">
        <v>45817</v>
      </c>
      <c r="G2407" t="s">
        <v>3283</v>
      </c>
      <c r="H2407">
        <v>45785</v>
      </c>
      <c r="I2407" t="s">
        <v>24</v>
      </c>
      <c r="J2407" t="s">
        <v>3387</v>
      </c>
      <c r="K2407">
        <v>0</v>
      </c>
      <c r="AE2407" t="s">
        <v>230</v>
      </c>
      <c r="AF2407">
        <v>0</v>
      </c>
      <c r="AG2407">
        <v>0</v>
      </c>
      <c r="AH2407">
        <v>0</v>
      </c>
      <c r="AI2407" t="s">
        <v>11634</v>
      </c>
      <c r="AL2407" s="94">
        <v>320.5</v>
      </c>
      <c r="AM2407" t="s">
        <v>11646</v>
      </c>
    </row>
    <row r="2408" spans="1:39" x14ac:dyDescent="0.25">
      <c r="A2408" t="s">
        <v>194</v>
      </c>
      <c r="B2408">
        <v>16067</v>
      </c>
      <c r="C2408" t="s">
        <v>3407</v>
      </c>
      <c r="D2408">
        <v>130</v>
      </c>
      <c r="E2408">
        <v>45784</v>
      </c>
      <c r="F2408">
        <v>45817</v>
      </c>
      <c r="G2408" t="s">
        <v>3283</v>
      </c>
      <c r="H2408">
        <v>45785</v>
      </c>
      <c r="I2408" t="s">
        <v>24</v>
      </c>
      <c r="J2408" t="s">
        <v>3291</v>
      </c>
      <c r="K2408">
        <v>0</v>
      </c>
      <c r="AE2408" t="s">
        <v>230</v>
      </c>
      <c r="AF2408">
        <v>0</v>
      </c>
      <c r="AG2408">
        <v>0</v>
      </c>
      <c r="AH2408">
        <v>0</v>
      </c>
      <c r="AI2408" t="s">
        <v>11634</v>
      </c>
      <c r="AL2408" s="94">
        <v>13</v>
      </c>
      <c r="AM2408" t="s">
        <v>11646</v>
      </c>
    </row>
    <row r="2409" spans="1:39" x14ac:dyDescent="0.25">
      <c r="A2409" t="s">
        <v>194</v>
      </c>
      <c r="B2409">
        <v>16068</v>
      </c>
      <c r="C2409" t="s">
        <v>3408</v>
      </c>
      <c r="D2409">
        <v>102</v>
      </c>
      <c r="E2409">
        <v>45784</v>
      </c>
      <c r="F2409">
        <v>45817</v>
      </c>
      <c r="G2409" t="s">
        <v>3283</v>
      </c>
      <c r="I2409" t="s">
        <v>24</v>
      </c>
      <c r="J2409" t="s">
        <v>3291</v>
      </c>
      <c r="K2409">
        <v>0</v>
      </c>
      <c r="AE2409" t="s">
        <v>230</v>
      </c>
      <c r="AF2409">
        <v>0</v>
      </c>
      <c r="AG2409">
        <v>0</v>
      </c>
      <c r="AH2409">
        <v>0</v>
      </c>
      <c r="AI2409" t="s">
        <v>11634</v>
      </c>
      <c r="AL2409" s="94">
        <v>10.199999999999999</v>
      </c>
      <c r="AM2409" t="s">
        <v>11646</v>
      </c>
    </row>
    <row r="2410" spans="1:39" x14ac:dyDescent="0.25">
      <c r="A2410" t="s">
        <v>194</v>
      </c>
      <c r="B2410">
        <v>16070</v>
      </c>
      <c r="C2410" t="s">
        <v>3409</v>
      </c>
      <c r="D2410">
        <v>33</v>
      </c>
      <c r="E2410">
        <v>45784</v>
      </c>
      <c r="F2410">
        <v>45833</v>
      </c>
      <c r="G2410" t="s">
        <v>3283</v>
      </c>
      <c r="H2410">
        <v>45791</v>
      </c>
      <c r="I2410" t="s">
        <v>24</v>
      </c>
      <c r="J2410" t="s">
        <v>3314</v>
      </c>
      <c r="K2410">
        <v>0</v>
      </c>
      <c r="AE2410" t="s">
        <v>230</v>
      </c>
      <c r="AF2410">
        <v>0</v>
      </c>
      <c r="AG2410">
        <v>0</v>
      </c>
      <c r="AH2410">
        <v>0</v>
      </c>
      <c r="AI2410" t="s">
        <v>11634</v>
      </c>
      <c r="AL2410" s="94">
        <v>3.3</v>
      </c>
      <c r="AM2410" t="s">
        <v>11646</v>
      </c>
    </row>
    <row r="2411" spans="1:39" x14ac:dyDescent="0.25">
      <c r="A2411" t="s">
        <v>194</v>
      </c>
      <c r="B2411">
        <v>16072</v>
      </c>
      <c r="C2411" t="s">
        <v>3410</v>
      </c>
      <c r="D2411">
        <v>132</v>
      </c>
      <c r="E2411">
        <v>45784</v>
      </c>
      <c r="F2411">
        <v>45833</v>
      </c>
      <c r="G2411" t="s">
        <v>3283</v>
      </c>
      <c r="H2411">
        <v>45786</v>
      </c>
      <c r="I2411" t="s">
        <v>24</v>
      </c>
      <c r="J2411" t="s">
        <v>3291</v>
      </c>
      <c r="K2411">
        <v>0</v>
      </c>
      <c r="AE2411" t="s">
        <v>230</v>
      </c>
      <c r="AF2411">
        <v>0</v>
      </c>
      <c r="AG2411">
        <v>0</v>
      </c>
      <c r="AH2411">
        <v>0</v>
      </c>
      <c r="AI2411" t="s">
        <v>11634</v>
      </c>
      <c r="AL2411" s="94">
        <v>13.2</v>
      </c>
      <c r="AM2411" t="s">
        <v>11646</v>
      </c>
    </row>
    <row r="2412" spans="1:39" x14ac:dyDescent="0.25">
      <c r="A2412" t="s">
        <v>194</v>
      </c>
      <c r="B2412">
        <v>16071</v>
      </c>
      <c r="C2412" t="s">
        <v>3411</v>
      </c>
      <c r="D2412">
        <v>21</v>
      </c>
      <c r="E2412">
        <v>45784</v>
      </c>
      <c r="F2412">
        <v>45817</v>
      </c>
      <c r="G2412" t="s">
        <v>3283</v>
      </c>
      <c r="H2412">
        <v>45785</v>
      </c>
      <c r="I2412" t="s">
        <v>24</v>
      </c>
      <c r="J2412" t="s">
        <v>3291</v>
      </c>
      <c r="K2412">
        <v>0</v>
      </c>
      <c r="AE2412" t="s">
        <v>230</v>
      </c>
      <c r="AF2412">
        <v>0</v>
      </c>
      <c r="AG2412">
        <v>0</v>
      </c>
      <c r="AH2412">
        <v>0</v>
      </c>
      <c r="AI2412" t="s">
        <v>11634</v>
      </c>
      <c r="AL2412" s="94">
        <v>2.1</v>
      </c>
      <c r="AM2412" t="s">
        <v>11646</v>
      </c>
    </row>
    <row r="2413" spans="1:39" x14ac:dyDescent="0.25">
      <c r="A2413" t="s">
        <v>194</v>
      </c>
      <c r="B2413">
        <v>16073</v>
      </c>
      <c r="C2413" t="s">
        <v>3412</v>
      </c>
      <c r="D2413">
        <v>209</v>
      </c>
      <c r="E2413">
        <v>45784</v>
      </c>
      <c r="F2413">
        <v>45833</v>
      </c>
      <c r="G2413" t="s">
        <v>3283</v>
      </c>
      <c r="H2413">
        <v>45790</v>
      </c>
      <c r="I2413" t="s">
        <v>24</v>
      </c>
      <c r="J2413" t="s">
        <v>3413</v>
      </c>
      <c r="K2413">
        <v>0</v>
      </c>
      <c r="AE2413" t="s">
        <v>230</v>
      </c>
      <c r="AF2413">
        <v>0</v>
      </c>
      <c r="AG2413">
        <v>0</v>
      </c>
      <c r="AH2413">
        <v>0</v>
      </c>
      <c r="AI2413" t="s">
        <v>11634</v>
      </c>
      <c r="AL2413" s="94">
        <v>20.9</v>
      </c>
      <c r="AM2413" t="s">
        <v>11646</v>
      </c>
    </row>
    <row r="2414" spans="1:39" x14ac:dyDescent="0.25">
      <c r="A2414" t="s">
        <v>194</v>
      </c>
      <c r="B2414">
        <v>16023</v>
      </c>
      <c r="C2414" t="s">
        <v>3414</v>
      </c>
      <c r="D2414">
        <v>864</v>
      </c>
      <c r="E2414">
        <v>45784</v>
      </c>
      <c r="F2414">
        <v>45817</v>
      </c>
      <c r="G2414" t="s">
        <v>3283</v>
      </c>
      <c r="H2414">
        <v>45785</v>
      </c>
      <c r="I2414" t="s">
        <v>24</v>
      </c>
      <c r="J2414" t="s">
        <v>3387</v>
      </c>
      <c r="K2414">
        <v>0</v>
      </c>
      <c r="AE2414" t="s">
        <v>230</v>
      </c>
      <c r="AF2414">
        <v>0</v>
      </c>
      <c r="AG2414">
        <v>0</v>
      </c>
      <c r="AH2414">
        <v>0</v>
      </c>
      <c r="AI2414" t="s">
        <v>11634</v>
      </c>
      <c r="AL2414" s="94">
        <v>86.4</v>
      </c>
      <c r="AM2414" t="s">
        <v>11646</v>
      </c>
    </row>
    <row r="2415" spans="1:39" x14ac:dyDescent="0.25">
      <c r="A2415" t="s">
        <v>194</v>
      </c>
      <c r="B2415">
        <v>16081</v>
      </c>
      <c r="C2415" t="s">
        <v>3415</v>
      </c>
      <c r="D2415">
        <v>55</v>
      </c>
      <c r="E2415">
        <v>45784</v>
      </c>
      <c r="F2415">
        <v>45833</v>
      </c>
      <c r="G2415" t="s">
        <v>3283</v>
      </c>
      <c r="H2415">
        <v>45789</v>
      </c>
      <c r="I2415" t="s">
        <v>24</v>
      </c>
      <c r="J2415" t="s">
        <v>3416</v>
      </c>
      <c r="K2415">
        <v>42</v>
      </c>
      <c r="L2415">
        <v>2024</v>
      </c>
      <c r="M2415">
        <v>0.8</v>
      </c>
      <c r="N2415" t="s">
        <v>353</v>
      </c>
      <c r="O2415">
        <v>45012</v>
      </c>
      <c r="P2415" t="s">
        <v>350</v>
      </c>
      <c r="T2415">
        <v>0</v>
      </c>
      <c r="U2415">
        <v>0</v>
      </c>
      <c r="V2415">
        <v>0</v>
      </c>
      <c r="W2415">
        <v>0</v>
      </c>
      <c r="X2415" t="s">
        <v>3417</v>
      </c>
      <c r="Y2415" t="s">
        <v>350</v>
      </c>
      <c r="Z2415" t="s">
        <v>350</v>
      </c>
      <c r="AE2415" t="s">
        <v>230</v>
      </c>
      <c r="AF2415">
        <v>0.8</v>
      </c>
      <c r="AG2415">
        <v>34</v>
      </c>
      <c r="AH2415">
        <v>13</v>
      </c>
      <c r="AI2415" t="s">
        <v>11632</v>
      </c>
      <c r="AL2415" s="94">
        <v>5.5</v>
      </c>
      <c r="AM2415" t="s">
        <v>11839</v>
      </c>
    </row>
    <row r="2416" spans="1:39" x14ac:dyDescent="0.25">
      <c r="A2416" t="s">
        <v>194</v>
      </c>
      <c r="B2416">
        <v>16073</v>
      </c>
      <c r="C2416" t="s">
        <v>3418</v>
      </c>
      <c r="D2416">
        <v>39</v>
      </c>
      <c r="E2416">
        <v>45784</v>
      </c>
      <c r="F2416">
        <v>45817</v>
      </c>
      <c r="G2416" t="s">
        <v>3283</v>
      </c>
      <c r="I2416" t="s">
        <v>24</v>
      </c>
      <c r="J2416" t="s">
        <v>3387</v>
      </c>
      <c r="K2416">
        <v>0</v>
      </c>
      <c r="AE2416" t="s">
        <v>230</v>
      </c>
      <c r="AF2416">
        <v>0</v>
      </c>
      <c r="AG2416">
        <v>0</v>
      </c>
      <c r="AH2416">
        <v>0</v>
      </c>
      <c r="AI2416" t="s">
        <v>11634</v>
      </c>
      <c r="AL2416" s="94">
        <v>3.9</v>
      </c>
      <c r="AM2416" t="s">
        <v>11646</v>
      </c>
    </row>
    <row r="2417" spans="1:39" x14ac:dyDescent="0.25">
      <c r="A2417" t="s">
        <v>194</v>
      </c>
      <c r="B2417">
        <v>16078</v>
      </c>
      <c r="C2417" t="s">
        <v>3419</v>
      </c>
      <c r="D2417">
        <v>53429</v>
      </c>
      <c r="E2417">
        <v>45784</v>
      </c>
      <c r="F2417">
        <v>45817</v>
      </c>
      <c r="G2417" t="s">
        <v>3283</v>
      </c>
      <c r="H2417">
        <v>45831</v>
      </c>
      <c r="I2417" t="s">
        <v>24</v>
      </c>
      <c r="J2417" t="s">
        <v>3420</v>
      </c>
      <c r="K2417">
        <v>4000</v>
      </c>
      <c r="L2417" t="s">
        <v>3421</v>
      </c>
      <c r="N2417" t="s">
        <v>353</v>
      </c>
      <c r="O2417">
        <v>44981</v>
      </c>
      <c r="P2417" t="s">
        <v>350</v>
      </c>
      <c r="T2417">
        <v>34</v>
      </c>
      <c r="U2417">
        <v>15</v>
      </c>
      <c r="X2417" t="s">
        <v>350</v>
      </c>
      <c r="Y2417" t="s">
        <v>350</v>
      </c>
      <c r="Z2417" t="s">
        <v>350</v>
      </c>
      <c r="AE2417" t="s">
        <v>230</v>
      </c>
      <c r="AF2417">
        <v>0</v>
      </c>
      <c r="AG2417">
        <v>0</v>
      </c>
      <c r="AH2417">
        <v>10</v>
      </c>
      <c r="AI2417" t="s">
        <v>11632</v>
      </c>
      <c r="AL2417" s="94">
        <v>5342.9</v>
      </c>
      <c r="AM2417" t="s">
        <v>11647</v>
      </c>
    </row>
    <row r="2418" spans="1:39" x14ac:dyDescent="0.25">
      <c r="A2418" t="s">
        <v>194</v>
      </c>
      <c r="B2418">
        <v>16079</v>
      </c>
      <c r="C2418" t="s">
        <v>3422</v>
      </c>
      <c r="D2418">
        <v>25</v>
      </c>
      <c r="E2418">
        <v>45784</v>
      </c>
      <c r="F2418">
        <v>45817</v>
      </c>
      <c r="G2418" t="s">
        <v>3283</v>
      </c>
      <c r="I2418" t="s">
        <v>24</v>
      </c>
      <c r="J2418" t="s">
        <v>3291</v>
      </c>
      <c r="K2418">
        <v>0</v>
      </c>
      <c r="AE2418" t="s">
        <v>230</v>
      </c>
      <c r="AF2418">
        <v>0</v>
      </c>
      <c r="AG2418">
        <v>0</v>
      </c>
      <c r="AH2418">
        <v>0</v>
      </c>
      <c r="AI2418" t="s">
        <v>11634</v>
      </c>
      <c r="AL2418" s="94">
        <v>2.5</v>
      </c>
      <c r="AM2418" t="s">
        <v>11646</v>
      </c>
    </row>
    <row r="2419" spans="1:39" x14ac:dyDescent="0.25">
      <c r="A2419" t="s">
        <v>194</v>
      </c>
      <c r="B2419">
        <v>16082</v>
      </c>
      <c r="C2419" t="s">
        <v>3423</v>
      </c>
      <c r="D2419">
        <v>294</v>
      </c>
      <c r="E2419">
        <v>45784</v>
      </c>
      <c r="F2419">
        <v>45817</v>
      </c>
      <c r="G2419" t="s">
        <v>3283</v>
      </c>
      <c r="H2419">
        <v>45820</v>
      </c>
      <c r="I2419" t="s">
        <v>28</v>
      </c>
      <c r="J2419" t="s">
        <v>3424</v>
      </c>
      <c r="K2419">
        <v>103</v>
      </c>
      <c r="L2419">
        <v>45717</v>
      </c>
      <c r="M2419">
        <v>0.1</v>
      </c>
      <c r="N2419" t="s">
        <v>353</v>
      </c>
      <c r="O2419">
        <v>45013</v>
      </c>
      <c r="P2419" t="s">
        <v>350</v>
      </c>
      <c r="T2419">
        <v>3</v>
      </c>
      <c r="U2419">
        <v>0</v>
      </c>
      <c r="V2419">
        <v>0</v>
      </c>
      <c r="W2419">
        <v>0</v>
      </c>
      <c r="X2419" t="s">
        <v>3425</v>
      </c>
      <c r="Y2419" t="s">
        <v>350</v>
      </c>
      <c r="Z2419" t="s">
        <v>350</v>
      </c>
      <c r="AE2419" t="s">
        <v>230</v>
      </c>
      <c r="AF2419">
        <v>0.1</v>
      </c>
      <c r="AG2419">
        <v>10</v>
      </c>
      <c r="AH2419">
        <v>13</v>
      </c>
      <c r="AI2419" t="s">
        <v>11632</v>
      </c>
      <c r="AL2419" s="94">
        <v>29.4</v>
      </c>
      <c r="AM2419" t="s">
        <v>11839</v>
      </c>
    </row>
    <row r="2420" spans="1:39" x14ac:dyDescent="0.25">
      <c r="A2420" t="s">
        <v>194</v>
      </c>
      <c r="B2420">
        <v>16083</v>
      </c>
      <c r="C2420" t="s">
        <v>3426</v>
      </c>
      <c r="D2420">
        <v>38</v>
      </c>
      <c r="E2420">
        <v>45785</v>
      </c>
      <c r="F2420">
        <v>45817</v>
      </c>
      <c r="G2420" t="s">
        <v>3283</v>
      </c>
      <c r="I2420" t="s">
        <v>24</v>
      </c>
      <c r="J2420" t="s">
        <v>3373</v>
      </c>
      <c r="K2420">
        <v>0</v>
      </c>
      <c r="AE2420" t="s">
        <v>230</v>
      </c>
      <c r="AF2420">
        <v>0</v>
      </c>
      <c r="AG2420">
        <v>0</v>
      </c>
      <c r="AH2420">
        <v>0</v>
      </c>
      <c r="AI2420" t="s">
        <v>11634</v>
      </c>
      <c r="AL2420" s="94">
        <v>3.8</v>
      </c>
      <c r="AM2420" t="s">
        <v>11646</v>
      </c>
    </row>
    <row r="2421" spans="1:39" x14ac:dyDescent="0.25">
      <c r="A2421" t="s">
        <v>194</v>
      </c>
      <c r="B2421">
        <v>16084</v>
      </c>
      <c r="C2421" t="s">
        <v>3427</v>
      </c>
      <c r="D2421">
        <v>41</v>
      </c>
      <c r="E2421">
        <v>45785</v>
      </c>
      <c r="F2421">
        <v>45833</v>
      </c>
      <c r="G2421" t="s">
        <v>3283</v>
      </c>
      <c r="H2421">
        <v>45791</v>
      </c>
      <c r="I2421" t="s">
        <v>24</v>
      </c>
      <c r="J2421" t="s">
        <v>3428</v>
      </c>
      <c r="K2421">
        <v>0</v>
      </c>
      <c r="AE2421" t="s">
        <v>230</v>
      </c>
      <c r="AF2421">
        <v>0</v>
      </c>
      <c r="AG2421">
        <v>0</v>
      </c>
      <c r="AH2421">
        <v>0</v>
      </c>
      <c r="AI2421" t="s">
        <v>11634</v>
      </c>
      <c r="AL2421" s="94">
        <v>4.0999999999999996</v>
      </c>
      <c r="AM2421" t="s">
        <v>11646</v>
      </c>
    </row>
    <row r="2422" spans="1:39" x14ac:dyDescent="0.25">
      <c r="A2422" t="s">
        <v>194</v>
      </c>
      <c r="B2422">
        <v>16085</v>
      </c>
      <c r="C2422" t="s">
        <v>3429</v>
      </c>
      <c r="D2422">
        <v>148</v>
      </c>
      <c r="E2422">
        <v>45785</v>
      </c>
      <c r="F2422">
        <v>45833</v>
      </c>
      <c r="G2422" t="s">
        <v>3283</v>
      </c>
      <c r="H2422">
        <v>45790</v>
      </c>
      <c r="I2422" t="s">
        <v>24</v>
      </c>
      <c r="J2422" t="s">
        <v>3430</v>
      </c>
      <c r="K2422">
        <v>0</v>
      </c>
      <c r="M2422">
        <v>0</v>
      </c>
      <c r="N2422" t="s">
        <v>350</v>
      </c>
      <c r="P2422">
        <v>0</v>
      </c>
      <c r="X2422" t="s">
        <v>350</v>
      </c>
      <c r="Y2422" t="s">
        <v>3431</v>
      </c>
      <c r="Z2422" t="s">
        <v>350</v>
      </c>
      <c r="AE2422" t="s">
        <v>230</v>
      </c>
      <c r="AF2422">
        <v>0</v>
      </c>
      <c r="AG2422">
        <v>0</v>
      </c>
      <c r="AH2422">
        <v>6</v>
      </c>
      <c r="AI2422" t="s">
        <v>11632</v>
      </c>
      <c r="AL2422" s="94">
        <v>14.8</v>
      </c>
      <c r="AM2422" t="s">
        <v>11646</v>
      </c>
    </row>
    <row r="2423" spans="1:39" x14ac:dyDescent="0.25">
      <c r="A2423" t="s">
        <v>194</v>
      </c>
      <c r="B2423">
        <v>16086</v>
      </c>
      <c r="C2423" t="s">
        <v>3432</v>
      </c>
      <c r="D2423">
        <v>1269</v>
      </c>
      <c r="E2423">
        <v>45785</v>
      </c>
      <c r="F2423">
        <v>45833</v>
      </c>
      <c r="G2423" t="s">
        <v>3283</v>
      </c>
      <c r="H2423">
        <v>45786</v>
      </c>
      <c r="I2423" t="s">
        <v>24</v>
      </c>
      <c r="J2423" t="s">
        <v>3316</v>
      </c>
      <c r="K2423">
        <v>0</v>
      </c>
      <c r="AE2423" t="s">
        <v>230</v>
      </c>
      <c r="AF2423">
        <v>0</v>
      </c>
      <c r="AG2423">
        <v>0</v>
      </c>
      <c r="AH2423">
        <v>0</v>
      </c>
      <c r="AI2423" t="s">
        <v>11634</v>
      </c>
      <c r="AL2423" s="94">
        <v>126.9</v>
      </c>
      <c r="AM2423" t="s">
        <v>11646</v>
      </c>
    </row>
    <row r="2424" spans="1:39" x14ac:dyDescent="0.25">
      <c r="A2424" t="s">
        <v>194</v>
      </c>
      <c r="B2424">
        <v>16087</v>
      </c>
      <c r="C2424" t="s">
        <v>3433</v>
      </c>
      <c r="D2424">
        <v>245</v>
      </c>
      <c r="E2424">
        <v>45785</v>
      </c>
      <c r="F2424">
        <v>45833</v>
      </c>
      <c r="G2424" t="s">
        <v>3283</v>
      </c>
      <c r="H2424">
        <v>45786</v>
      </c>
      <c r="I2424" t="s">
        <v>3297</v>
      </c>
      <c r="J2424" t="s">
        <v>3434</v>
      </c>
      <c r="K2424">
        <v>50</v>
      </c>
      <c r="L2424" t="s">
        <v>3435</v>
      </c>
      <c r="N2424" t="s">
        <v>353</v>
      </c>
      <c r="O2424">
        <v>45471</v>
      </c>
      <c r="P2424" t="s">
        <v>3436</v>
      </c>
      <c r="T2424">
        <v>0</v>
      </c>
      <c r="U2424">
        <v>0</v>
      </c>
      <c r="V2424">
        <v>0</v>
      </c>
      <c r="W2424">
        <v>0</v>
      </c>
      <c r="X2424" t="s">
        <v>350</v>
      </c>
      <c r="Y2424" t="s">
        <v>350</v>
      </c>
      <c r="Z2424" t="s">
        <v>350</v>
      </c>
      <c r="AE2424" t="s">
        <v>230</v>
      </c>
      <c r="AF2424">
        <v>0</v>
      </c>
      <c r="AG2424">
        <v>0</v>
      </c>
      <c r="AH2424">
        <v>12</v>
      </c>
      <c r="AI2424" t="s">
        <v>11632</v>
      </c>
      <c r="AL2424" s="94">
        <v>24.5</v>
      </c>
      <c r="AM2424" t="s">
        <v>11839</v>
      </c>
    </row>
    <row r="2425" spans="1:39" x14ac:dyDescent="0.25">
      <c r="A2425" t="s">
        <v>194</v>
      </c>
      <c r="B2425">
        <v>16088</v>
      </c>
      <c r="C2425" t="s">
        <v>3437</v>
      </c>
      <c r="D2425">
        <v>105</v>
      </c>
      <c r="E2425">
        <v>45785</v>
      </c>
      <c r="F2425">
        <v>45833</v>
      </c>
      <c r="G2425" t="s">
        <v>3283</v>
      </c>
      <c r="H2425">
        <v>45791</v>
      </c>
      <c r="I2425" t="s">
        <v>24</v>
      </c>
      <c r="J2425" t="s">
        <v>3387</v>
      </c>
      <c r="K2425">
        <v>0</v>
      </c>
      <c r="AE2425" t="s">
        <v>230</v>
      </c>
      <c r="AF2425">
        <v>0</v>
      </c>
      <c r="AG2425">
        <v>0</v>
      </c>
      <c r="AH2425">
        <v>0</v>
      </c>
      <c r="AI2425" t="s">
        <v>11634</v>
      </c>
      <c r="AL2425" s="94">
        <v>10.5</v>
      </c>
      <c r="AM2425" t="s">
        <v>11646</v>
      </c>
    </row>
    <row r="2426" spans="1:39" x14ac:dyDescent="0.25">
      <c r="A2426" t="s">
        <v>194</v>
      </c>
      <c r="B2426">
        <v>16904</v>
      </c>
      <c r="C2426" t="s">
        <v>3438</v>
      </c>
      <c r="D2426">
        <v>610</v>
      </c>
      <c r="E2426">
        <v>45785</v>
      </c>
      <c r="F2426">
        <v>45833</v>
      </c>
      <c r="G2426" t="s">
        <v>3283</v>
      </c>
      <c r="H2426">
        <v>45786</v>
      </c>
      <c r="I2426" t="s">
        <v>24</v>
      </c>
      <c r="J2426" t="s">
        <v>3428</v>
      </c>
      <c r="K2426">
        <v>0</v>
      </c>
      <c r="AE2426" t="s">
        <v>230</v>
      </c>
      <c r="AF2426">
        <v>0</v>
      </c>
      <c r="AG2426">
        <v>0</v>
      </c>
      <c r="AH2426">
        <v>0</v>
      </c>
      <c r="AI2426" t="s">
        <v>11634</v>
      </c>
      <c r="AL2426" s="94">
        <v>61</v>
      </c>
      <c r="AM2426" t="s">
        <v>11646</v>
      </c>
    </row>
    <row r="2427" spans="1:39" x14ac:dyDescent="0.25">
      <c r="A2427" t="s">
        <v>194</v>
      </c>
      <c r="B2427">
        <v>16089</v>
      </c>
      <c r="C2427" t="s">
        <v>3439</v>
      </c>
      <c r="D2427">
        <v>468</v>
      </c>
      <c r="E2427">
        <v>45785</v>
      </c>
      <c r="F2427" t="s">
        <v>3440</v>
      </c>
      <c r="G2427" t="s">
        <v>3283</v>
      </c>
      <c r="H2427">
        <v>45793</v>
      </c>
      <c r="I2427" t="s">
        <v>24</v>
      </c>
      <c r="J2427" t="s">
        <v>3441</v>
      </c>
      <c r="K2427">
        <v>0</v>
      </c>
      <c r="N2427" t="s">
        <v>350</v>
      </c>
      <c r="P2427" t="s">
        <v>3442</v>
      </c>
      <c r="T2427">
        <v>0</v>
      </c>
      <c r="V2427">
        <v>0</v>
      </c>
      <c r="W2427">
        <v>0</v>
      </c>
      <c r="X2427" t="s">
        <v>3443</v>
      </c>
      <c r="Y2427" t="s">
        <v>353</v>
      </c>
      <c r="Z2427" t="s">
        <v>350</v>
      </c>
      <c r="AE2427" t="s">
        <v>230</v>
      </c>
      <c r="AF2427">
        <v>0</v>
      </c>
      <c r="AG2427">
        <v>0</v>
      </c>
      <c r="AH2427">
        <v>8</v>
      </c>
      <c r="AI2427" t="s">
        <v>11632</v>
      </c>
      <c r="AL2427" s="94">
        <v>46.8</v>
      </c>
      <c r="AM2427" t="s">
        <v>11646</v>
      </c>
    </row>
    <row r="2428" spans="1:39" x14ac:dyDescent="0.25">
      <c r="A2428" t="s">
        <v>194</v>
      </c>
      <c r="B2428">
        <v>16091</v>
      </c>
      <c r="C2428" t="s">
        <v>3444</v>
      </c>
      <c r="D2428">
        <v>69</v>
      </c>
      <c r="E2428">
        <v>45785</v>
      </c>
      <c r="F2428">
        <v>45833</v>
      </c>
      <c r="G2428" t="s">
        <v>3283</v>
      </c>
      <c r="H2428">
        <v>45786</v>
      </c>
      <c r="I2428" t="s">
        <v>24</v>
      </c>
      <c r="J2428" t="s">
        <v>3445</v>
      </c>
      <c r="K2428">
        <v>0</v>
      </c>
      <c r="M2428">
        <v>0</v>
      </c>
      <c r="N2428" t="s">
        <v>350</v>
      </c>
      <c r="P2428" t="s">
        <v>350</v>
      </c>
      <c r="T2428">
        <v>0</v>
      </c>
      <c r="U2428">
        <v>0</v>
      </c>
      <c r="V2428">
        <v>0</v>
      </c>
      <c r="W2428">
        <v>0</v>
      </c>
      <c r="X2428" t="s">
        <v>350</v>
      </c>
      <c r="Y2428" t="s">
        <v>350</v>
      </c>
      <c r="Z2428" t="s">
        <v>350</v>
      </c>
      <c r="AE2428" t="s">
        <v>230</v>
      </c>
      <c r="AF2428">
        <v>0</v>
      </c>
      <c r="AG2428">
        <v>0</v>
      </c>
      <c r="AH2428">
        <v>10</v>
      </c>
      <c r="AI2428" t="s">
        <v>11632</v>
      </c>
      <c r="AL2428" s="94">
        <v>6.9</v>
      </c>
      <c r="AM2428" t="s">
        <v>11646</v>
      </c>
    </row>
    <row r="2429" spans="1:39" x14ac:dyDescent="0.25">
      <c r="A2429" t="s">
        <v>194</v>
      </c>
      <c r="B2429">
        <v>16092</v>
      </c>
      <c r="C2429" t="s">
        <v>3446</v>
      </c>
      <c r="D2429">
        <v>159</v>
      </c>
      <c r="E2429">
        <v>45785</v>
      </c>
      <c r="F2429">
        <v>45833</v>
      </c>
      <c r="G2429" t="s">
        <v>3283</v>
      </c>
      <c r="H2429">
        <v>45791</v>
      </c>
      <c r="I2429" t="s">
        <v>24</v>
      </c>
      <c r="J2429" t="s">
        <v>3447</v>
      </c>
      <c r="K2429">
        <v>0</v>
      </c>
      <c r="N2429" t="s">
        <v>353</v>
      </c>
      <c r="O2429">
        <v>45531</v>
      </c>
      <c r="P2429" t="s">
        <v>350</v>
      </c>
      <c r="T2429">
        <v>0</v>
      </c>
      <c r="U2429">
        <v>0</v>
      </c>
      <c r="V2429">
        <v>0</v>
      </c>
      <c r="W2429">
        <v>0</v>
      </c>
      <c r="X2429" t="s">
        <v>3443</v>
      </c>
      <c r="Y2429" t="s">
        <v>350</v>
      </c>
      <c r="Z2429" t="s">
        <v>350</v>
      </c>
      <c r="AE2429" t="s">
        <v>230</v>
      </c>
      <c r="AF2429">
        <v>0</v>
      </c>
      <c r="AG2429">
        <v>0</v>
      </c>
      <c r="AH2429">
        <v>10</v>
      </c>
      <c r="AI2429" t="s">
        <v>11632</v>
      </c>
      <c r="AL2429" s="94">
        <v>15.9</v>
      </c>
      <c r="AM2429" t="s">
        <v>11646</v>
      </c>
    </row>
    <row r="2430" spans="1:39" x14ac:dyDescent="0.25">
      <c r="A2430" t="s">
        <v>194</v>
      </c>
      <c r="B2430">
        <v>16093</v>
      </c>
      <c r="C2430" t="s">
        <v>3448</v>
      </c>
      <c r="D2430">
        <v>61</v>
      </c>
      <c r="E2430">
        <v>45785</v>
      </c>
      <c r="F2430">
        <v>45817</v>
      </c>
      <c r="G2430" t="s">
        <v>3283</v>
      </c>
      <c r="I2430" t="s">
        <v>24</v>
      </c>
      <c r="J2430" t="s">
        <v>3373</v>
      </c>
      <c r="K2430">
        <v>0</v>
      </c>
      <c r="AE2430" t="s">
        <v>230</v>
      </c>
      <c r="AF2430">
        <v>0</v>
      </c>
      <c r="AG2430">
        <v>0</v>
      </c>
      <c r="AH2430">
        <v>0</v>
      </c>
      <c r="AI2430" t="s">
        <v>11634</v>
      </c>
      <c r="AL2430" s="94">
        <v>6.1</v>
      </c>
      <c r="AM2430" t="s">
        <v>11646</v>
      </c>
    </row>
    <row r="2431" spans="1:39" x14ac:dyDescent="0.25">
      <c r="A2431" t="s">
        <v>194</v>
      </c>
      <c r="B2431">
        <v>16094</v>
      </c>
      <c r="C2431" t="s">
        <v>3449</v>
      </c>
      <c r="D2431">
        <v>130</v>
      </c>
      <c r="E2431">
        <v>45785</v>
      </c>
      <c r="F2431">
        <v>45915</v>
      </c>
      <c r="G2431" t="s">
        <v>3283</v>
      </c>
      <c r="H2431">
        <v>45789</v>
      </c>
      <c r="I2431" t="s">
        <v>24</v>
      </c>
      <c r="J2431" t="s">
        <v>3450</v>
      </c>
      <c r="K2431">
        <v>0</v>
      </c>
      <c r="L2431" t="s">
        <v>682</v>
      </c>
      <c r="N2431" t="s">
        <v>350</v>
      </c>
      <c r="T2431">
        <v>0</v>
      </c>
      <c r="U2431">
        <v>0</v>
      </c>
      <c r="V2431">
        <v>0</v>
      </c>
      <c r="W2431">
        <v>0</v>
      </c>
      <c r="X2431" t="s">
        <v>350</v>
      </c>
      <c r="Y2431" t="s">
        <v>350</v>
      </c>
      <c r="Z2431" t="s">
        <v>350</v>
      </c>
      <c r="AE2431" t="s">
        <v>230</v>
      </c>
      <c r="AF2431">
        <v>0</v>
      </c>
      <c r="AG2431">
        <v>0</v>
      </c>
      <c r="AH2431">
        <v>9</v>
      </c>
      <c r="AI2431" t="s">
        <v>11632</v>
      </c>
      <c r="AL2431" s="94">
        <v>13</v>
      </c>
      <c r="AM2431" t="s">
        <v>11646</v>
      </c>
    </row>
    <row r="2432" spans="1:39" x14ac:dyDescent="0.25">
      <c r="A2432" t="s">
        <v>194</v>
      </c>
      <c r="B2432">
        <v>16095</v>
      </c>
      <c r="C2432" t="s">
        <v>3451</v>
      </c>
      <c r="D2432">
        <v>85</v>
      </c>
      <c r="E2432">
        <v>45785</v>
      </c>
      <c r="F2432">
        <v>45915</v>
      </c>
      <c r="G2432" t="s">
        <v>3283</v>
      </c>
      <c r="H2432">
        <v>45796</v>
      </c>
      <c r="I2432" t="s">
        <v>24</v>
      </c>
      <c r="J2432" t="s">
        <v>3452</v>
      </c>
      <c r="K2432">
        <v>0</v>
      </c>
      <c r="AE2432" t="s">
        <v>230</v>
      </c>
      <c r="AF2432">
        <v>0</v>
      </c>
      <c r="AG2432">
        <v>0</v>
      </c>
      <c r="AH2432">
        <v>0</v>
      </c>
      <c r="AI2432" t="s">
        <v>11634</v>
      </c>
      <c r="AL2432" s="94">
        <v>8.5</v>
      </c>
      <c r="AM2432" t="s">
        <v>11646</v>
      </c>
    </row>
    <row r="2433" spans="1:39" x14ac:dyDescent="0.25">
      <c r="A2433" t="s">
        <v>194</v>
      </c>
      <c r="B2433">
        <v>16096</v>
      </c>
      <c r="C2433" t="s">
        <v>3453</v>
      </c>
      <c r="D2433">
        <v>357</v>
      </c>
      <c r="E2433">
        <v>45785</v>
      </c>
      <c r="F2433">
        <v>45915</v>
      </c>
      <c r="G2433" t="s">
        <v>3283</v>
      </c>
      <c r="H2433">
        <v>45793</v>
      </c>
      <c r="I2433" t="s">
        <v>24</v>
      </c>
      <c r="J2433" t="s">
        <v>3454</v>
      </c>
      <c r="K2433">
        <v>0</v>
      </c>
      <c r="X2433" t="s">
        <v>3443</v>
      </c>
      <c r="AE2433" t="s">
        <v>230</v>
      </c>
      <c r="AF2433">
        <v>0</v>
      </c>
      <c r="AG2433">
        <v>0</v>
      </c>
      <c r="AH2433">
        <v>1</v>
      </c>
      <c r="AI2433" t="s">
        <v>11632</v>
      </c>
      <c r="AL2433" s="94">
        <v>35.700000000000003</v>
      </c>
      <c r="AM2433" t="s">
        <v>11646</v>
      </c>
    </row>
    <row r="2434" spans="1:39" x14ac:dyDescent="0.25">
      <c r="A2434" t="s">
        <v>194</v>
      </c>
      <c r="B2434">
        <v>16097</v>
      </c>
      <c r="C2434" t="s">
        <v>3455</v>
      </c>
      <c r="D2434">
        <v>131</v>
      </c>
      <c r="E2434">
        <v>45785</v>
      </c>
      <c r="F2434">
        <v>45915</v>
      </c>
      <c r="G2434" t="s">
        <v>3283</v>
      </c>
      <c r="I2434" t="s">
        <v>24</v>
      </c>
      <c r="J2434" t="s">
        <v>3456</v>
      </c>
      <c r="K2434">
        <v>0</v>
      </c>
      <c r="AE2434" t="s">
        <v>230</v>
      </c>
      <c r="AF2434">
        <v>0</v>
      </c>
      <c r="AG2434">
        <v>0</v>
      </c>
      <c r="AH2434">
        <v>0</v>
      </c>
      <c r="AI2434" t="s">
        <v>11634</v>
      </c>
      <c r="AL2434" s="94">
        <v>13.1</v>
      </c>
      <c r="AM2434" t="s">
        <v>11646</v>
      </c>
    </row>
    <row r="2435" spans="1:39" x14ac:dyDescent="0.25">
      <c r="A2435" t="s">
        <v>194</v>
      </c>
      <c r="B2435">
        <v>16098</v>
      </c>
      <c r="C2435" t="s">
        <v>3457</v>
      </c>
      <c r="D2435">
        <v>785</v>
      </c>
      <c r="E2435">
        <v>45785</v>
      </c>
      <c r="F2435">
        <v>45915</v>
      </c>
      <c r="G2435" t="s">
        <v>3283</v>
      </c>
      <c r="H2435">
        <v>45786</v>
      </c>
      <c r="I2435" t="s">
        <v>24</v>
      </c>
      <c r="J2435" t="s">
        <v>3458</v>
      </c>
      <c r="K2435">
        <v>0</v>
      </c>
      <c r="AE2435" t="s">
        <v>230</v>
      </c>
      <c r="AF2435">
        <v>0</v>
      </c>
      <c r="AG2435">
        <v>0</v>
      </c>
      <c r="AH2435">
        <v>0</v>
      </c>
      <c r="AI2435" t="s">
        <v>11634</v>
      </c>
      <c r="AL2435" s="94">
        <v>78.5</v>
      </c>
      <c r="AM2435" t="s">
        <v>11646</v>
      </c>
    </row>
    <row r="2436" spans="1:39" x14ac:dyDescent="0.25">
      <c r="A2436" t="s">
        <v>194</v>
      </c>
      <c r="B2436">
        <v>16099</v>
      </c>
      <c r="C2436" t="s">
        <v>3459</v>
      </c>
      <c r="D2436">
        <v>195</v>
      </c>
      <c r="E2436">
        <v>45785</v>
      </c>
      <c r="F2436">
        <v>45915</v>
      </c>
      <c r="G2436" t="s">
        <v>3283</v>
      </c>
      <c r="I2436" t="s">
        <v>24</v>
      </c>
      <c r="J2436" t="s">
        <v>3460</v>
      </c>
      <c r="K2436">
        <v>0</v>
      </c>
      <c r="AE2436" t="s">
        <v>230</v>
      </c>
      <c r="AF2436">
        <v>0</v>
      </c>
      <c r="AG2436">
        <v>0</v>
      </c>
      <c r="AH2436">
        <v>0</v>
      </c>
      <c r="AI2436" t="s">
        <v>11634</v>
      </c>
      <c r="AL2436" s="94">
        <v>19.5</v>
      </c>
      <c r="AM2436" t="s">
        <v>11646</v>
      </c>
    </row>
    <row r="2437" spans="1:39" x14ac:dyDescent="0.25">
      <c r="A2437" t="s">
        <v>194</v>
      </c>
      <c r="B2437">
        <v>16100</v>
      </c>
      <c r="C2437" t="s">
        <v>3461</v>
      </c>
      <c r="D2437">
        <v>721</v>
      </c>
      <c r="E2437">
        <v>45785</v>
      </c>
      <c r="F2437">
        <v>45915</v>
      </c>
      <c r="G2437" t="s">
        <v>3283</v>
      </c>
      <c r="H2437">
        <v>45789</v>
      </c>
      <c r="I2437" t="s">
        <v>24</v>
      </c>
      <c r="J2437" t="s">
        <v>3462</v>
      </c>
      <c r="K2437">
        <v>0</v>
      </c>
      <c r="AE2437" t="s">
        <v>230</v>
      </c>
      <c r="AF2437">
        <v>0</v>
      </c>
      <c r="AG2437">
        <v>0</v>
      </c>
      <c r="AH2437">
        <v>0</v>
      </c>
      <c r="AI2437" t="s">
        <v>11634</v>
      </c>
      <c r="AL2437" s="94">
        <v>72.099999999999994</v>
      </c>
      <c r="AM2437" t="s">
        <v>11646</v>
      </c>
    </row>
    <row r="2438" spans="1:39" x14ac:dyDescent="0.25">
      <c r="A2438" t="s">
        <v>194</v>
      </c>
      <c r="B2438">
        <v>16101</v>
      </c>
      <c r="C2438" t="s">
        <v>3463</v>
      </c>
      <c r="D2438">
        <v>130</v>
      </c>
      <c r="E2438">
        <v>45785</v>
      </c>
      <c r="F2438">
        <v>45915</v>
      </c>
      <c r="G2438" t="s">
        <v>3283</v>
      </c>
      <c r="H2438">
        <v>45789</v>
      </c>
      <c r="I2438" t="s">
        <v>24</v>
      </c>
      <c r="J2438" t="s">
        <v>3464</v>
      </c>
      <c r="K2438">
        <v>0</v>
      </c>
      <c r="AE2438" t="s">
        <v>230</v>
      </c>
      <c r="AF2438">
        <v>0</v>
      </c>
      <c r="AG2438">
        <v>0</v>
      </c>
      <c r="AH2438">
        <v>0</v>
      </c>
      <c r="AI2438" t="s">
        <v>11634</v>
      </c>
      <c r="AL2438" s="94">
        <v>13</v>
      </c>
      <c r="AM2438" t="s">
        <v>11646</v>
      </c>
    </row>
    <row r="2439" spans="1:39" x14ac:dyDescent="0.25">
      <c r="A2439" t="s">
        <v>194</v>
      </c>
      <c r="B2439">
        <v>16102</v>
      </c>
      <c r="C2439" t="s">
        <v>3465</v>
      </c>
      <c r="D2439">
        <v>1542</v>
      </c>
      <c r="E2439">
        <v>45785</v>
      </c>
      <c r="F2439">
        <v>45915</v>
      </c>
      <c r="G2439" t="s">
        <v>3283</v>
      </c>
      <c r="H2439">
        <v>45786</v>
      </c>
      <c r="I2439" t="s">
        <v>24</v>
      </c>
      <c r="J2439" t="s">
        <v>3466</v>
      </c>
      <c r="K2439">
        <v>0</v>
      </c>
      <c r="AE2439" t="s">
        <v>230</v>
      </c>
      <c r="AF2439">
        <v>0</v>
      </c>
      <c r="AG2439">
        <v>0</v>
      </c>
      <c r="AH2439">
        <v>0</v>
      </c>
      <c r="AI2439" t="s">
        <v>11634</v>
      </c>
      <c r="AL2439" s="94">
        <v>154.19999999999999</v>
      </c>
      <c r="AM2439" t="s">
        <v>11646</v>
      </c>
    </row>
    <row r="2440" spans="1:39" x14ac:dyDescent="0.25">
      <c r="A2440" t="s">
        <v>194</v>
      </c>
      <c r="B2440">
        <v>16103</v>
      </c>
      <c r="C2440" t="s">
        <v>3467</v>
      </c>
      <c r="D2440">
        <v>257</v>
      </c>
      <c r="E2440">
        <v>45785</v>
      </c>
      <c r="F2440">
        <v>45915</v>
      </c>
      <c r="G2440" t="s">
        <v>3283</v>
      </c>
      <c r="H2440">
        <v>45786</v>
      </c>
      <c r="I2440" t="s">
        <v>24</v>
      </c>
      <c r="J2440" t="s">
        <v>3468</v>
      </c>
      <c r="K2440">
        <v>0</v>
      </c>
      <c r="L2440" t="s">
        <v>682</v>
      </c>
      <c r="N2440" t="s">
        <v>350</v>
      </c>
      <c r="T2440">
        <v>0</v>
      </c>
      <c r="U2440">
        <v>0</v>
      </c>
      <c r="V2440">
        <v>0</v>
      </c>
      <c r="W2440">
        <v>0</v>
      </c>
      <c r="X2440" t="s">
        <v>350</v>
      </c>
      <c r="Y2440" t="s">
        <v>350</v>
      </c>
      <c r="Z2440" t="s">
        <v>350</v>
      </c>
      <c r="AE2440" t="s">
        <v>230</v>
      </c>
      <c r="AF2440">
        <v>0</v>
      </c>
      <c r="AG2440">
        <v>0</v>
      </c>
      <c r="AH2440">
        <v>10</v>
      </c>
      <c r="AI2440" t="s">
        <v>11632</v>
      </c>
      <c r="AL2440" s="94">
        <v>25.7</v>
      </c>
      <c r="AM2440" t="s">
        <v>11646</v>
      </c>
    </row>
    <row r="2441" spans="1:39" x14ac:dyDescent="0.25">
      <c r="A2441" t="s">
        <v>194</v>
      </c>
      <c r="B2441">
        <v>16104</v>
      </c>
      <c r="C2441" t="s">
        <v>3469</v>
      </c>
      <c r="D2441">
        <v>55</v>
      </c>
      <c r="E2441">
        <v>45785</v>
      </c>
      <c r="F2441">
        <v>45915</v>
      </c>
      <c r="G2441" t="s">
        <v>3283</v>
      </c>
      <c r="H2441">
        <v>45789</v>
      </c>
      <c r="I2441" t="s">
        <v>24</v>
      </c>
      <c r="J2441" t="s">
        <v>3470</v>
      </c>
      <c r="K2441">
        <v>0</v>
      </c>
      <c r="L2441" t="s">
        <v>682</v>
      </c>
      <c r="N2441" t="s">
        <v>350</v>
      </c>
      <c r="T2441">
        <v>0</v>
      </c>
      <c r="U2441">
        <v>0</v>
      </c>
      <c r="V2441">
        <v>0</v>
      </c>
      <c r="W2441">
        <v>0</v>
      </c>
      <c r="X2441" t="s">
        <v>350</v>
      </c>
      <c r="Y2441" t="s">
        <v>3471</v>
      </c>
      <c r="Z2441" t="s">
        <v>350</v>
      </c>
      <c r="AE2441" t="s">
        <v>230</v>
      </c>
      <c r="AF2441">
        <v>0</v>
      </c>
      <c r="AG2441">
        <v>0</v>
      </c>
      <c r="AH2441">
        <v>10</v>
      </c>
      <c r="AI2441" t="s">
        <v>11632</v>
      </c>
      <c r="AL2441" s="94">
        <v>5.5</v>
      </c>
      <c r="AM2441" t="s">
        <v>11646</v>
      </c>
    </row>
    <row r="2442" spans="1:39" x14ac:dyDescent="0.25">
      <c r="A2442" t="s">
        <v>194</v>
      </c>
      <c r="B2442">
        <v>16106</v>
      </c>
      <c r="C2442" t="s">
        <v>3472</v>
      </c>
      <c r="D2442">
        <v>3754</v>
      </c>
      <c r="E2442">
        <v>45785</v>
      </c>
      <c r="F2442">
        <v>45915</v>
      </c>
      <c r="G2442" t="s">
        <v>3283</v>
      </c>
      <c r="H2442">
        <v>45786</v>
      </c>
      <c r="I2442" t="s">
        <v>24</v>
      </c>
      <c r="J2442" t="s">
        <v>3473</v>
      </c>
      <c r="K2442">
        <v>0</v>
      </c>
      <c r="AE2442" t="s">
        <v>230</v>
      </c>
      <c r="AF2442">
        <v>0</v>
      </c>
      <c r="AG2442">
        <v>0</v>
      </c>
      <c r="AH2442">
        <v>0</v>
      </c>
      <c r="AI2442" t="s">
        <v>11634</v>
      </c>
      <c r="AL2442" s="94">
        <v>375.4</v>
      </c>
      <c r="AM2442" t="s">
        <v>11646</v>
      </c>
    </row>
    <row r="2443" spans="1:39" x14ac:dyDescent="0.25">
      <c r="A2443" t="s">
        <v>194</v>
      </c>
      <c r="B2443">
        <v>16107</v>
      </c>
      <c r="C2443" t="s">
        <v>3474</v>
      </c>
      <c r="D2443">
        <v>70</v>
      </c>
      <c r="E2443">
        <v>45785</v>
      </c>
      <c r="F2443">
        <v>45915</v>
      </c>
      <c r="G2443" t="s">
        <v>3283</v>
      </c>
      <c r="I2443" t="s">
        <v>24</v>
      </c>
      <c r="J2443" t="s">
        <v>3475</v>
      </c>
      <c r="K2443">
        <v>0</v>
      </c>
      <c r="AE2443" t="s">
        <v>230</v>
      </c>
      <c r="AF2443">
        <v>0</v>
      </c>
      <c r="AG2443">
        <v>0</v>
      </c>
      <c r="AH2443">
        <v>0</v>
      </c>
      <c r="AI2443" t="s">
        <v>11634</v>
      </c>
      <c r="AL2443" s="94">
        <v>7</v>
      </c>
      <c r="AM2443" t="s">
        <v>11646</v>
      </c>
    </row>
    <row r="2444" spans="1:39" x14ac:dyDescent="0.25">
      <c r="A2444" t="s">
        <v>194</v>
      </c>
      <c r="B2444">
        <v>16108</v>
      </c>
      <c r="C2444" t="s">
        <v>3476</v>
      </c>
      <c r="D2444">
        <v>88</v>
      </c>
      <c r="E2444">
        <v>45785</v>
      </c>
      <c r="F2444">
        <v>45915</v>
      </c>
      <c r="G2444" t="s">
        <v>3283</v>
      </c>
      <c r="H2444">
        <v>45799</v>
      </c>
      <c r="I2444" t="s">
        <v>24</v>
      </c>
      <c r="J2444" t="s">
        <v>3477</v>
      </c>
      <c r="K2444">
        <v>0</v>
      </c>
      <c r="N2444" t="s">
        <v>350</v>
      </c>
      <c r="AE2444" t="s">
        <v>230</v>
      </c>
      <c r="AF2444">
        <v>0</v>
      </c>
      <c r="AG2444">
        <v>0</v>
      </c>
      <c r="AH2444">
        <v>1</v>
      </c>
      <c r="AI2444" t="s">
        <v>11632</v>
      </c>
      <c r="AL2444" s="94">
        <v>8.8000000000000007</v>
      </c>
      <c r="AM2444" t="s">
        <v>11646</v>
      </c>
    </row>
    <row r="2445" spans="1:39" x14ac:dyDescent="0.25">
      <c r="A2445" t="s">
        <v>194</v>
      </c>
      <c r="B2445">
        <v>16109</v>
      </c>
      <c r="C2445" t="s">
        <v>3478</v>
      </c>
      <c r="D2445">
        <v>44</v>
      </c>
      <c r="E2445">
        <v>45785</v>
      </c>
      <c r="F2445">
        <v>45915</v>
      </c>
      <c r="G2445" t="s">
        <v>3283</v>
      </c>
      <c r="I2445" t="s">
        <v>24</v>
      </c>
      <c r="J2445" t="s">
        <v>3479</v>
      </c>
      <c r="K2445">
        <v>0</v>
      </c>
      <c r="N2445" t="s">
        <v>350</v>
      </c>
      <c r="T2445">
        <v>0</v>
      </c>
      <c r="X2445" t="s">
        <v>350</v>
      </c>
      <c r="Y2445" t="s">
        <v>3480</v>
      </c>
      <c r="Z2445" t="s">
        <v>350</v>
      </c>
      <c r="AE2445" t="s">
        <v>230</v>
      </c>
      <c r="AF2445">
        <v>0</v>
      </c>
      <c r="AG2445">
        <v>0</v>
      </c>
      <c r="AH2445">
        <v>5</v>
      </c>
      <c r="AI2445" t="s">
        <v>11632</v>
      </c>
      <c r="AL2445" s="94">
        <v>4.4000000000000004</v>
      </c>
      <c r="AM2445" t="s">
        <v>11646</v>
      </c>
    </row>
    <row r="2446" spans="1:39" x14ac:dyDescent="0.25">
      <c r="A2446" t="s">
        <v>194</v>
      </c>
      <c r="B2446">
        <v>16110</v>
      </c>
      <c r="C2446" t="s">
        <v>3481</v>
      </c>
      <c r="D2446">
        <v>130</v>
      </c>
      <c r="E2446">
        <v>45785</v>
      </c>
      <c r="F2446">
        <v>45915</v>
      </c>
      <c r="G2446" t="s">
        <v>3283</v>
      </c>
      <c r="H2446">
        <v>45789</v>
      </c>
      <c r="I2446" t="s">
        <v>24</v>
      </c>
      <c r="J2446" t="s">
        <v>3482</v>
      </c>
      <c r="K2446">
        <v>0</v>
      </c>
      <c r="AE2446" t="s">
        <v>230</v>
      </c>
      <c r="AF2446">
        <v>0</v>
      </c>
      <c r="AG2446">
        <v>0</v>
      </c>
      <c r="AH2446">
        <v>0</v>
      </c>
      <c r="AI2446" t="s">
        <v>11634</v>
      </c>
      <c r="AL2446" s="94">
        <v>13</v>
      </c>
      <c r="AM2446" t="s">
        <v>11646</v>
      </c>
    </row>
    <row r="2447" spans="1:39" x14ac:dyDescent="0.25">
      <c r="A2447" t="s">
        <v>194</v>
      </c>
      <c r="B2447">
        <v>16111</v>
      </c>
      <c r="C2447" t="s">
        <v>3483</v>
      </c>
      <c r="D2447">
        <v>173</v>
      </c>
      <c r="E2447">
        <v>45785</v>
      </c>
      <c r="F2447">
        <v>45915</v>
      </c>
      <c r="G2447" t="s">
        <v>3283</v>
      </c>
      <c r="H2447">
        <v>45793</v>
      </c>
      <c r="I2447" t="s">
        <v>24</v>
      </c>
      <c r="J2447" t="s">
        <v>3462</v>
      </c>
      <c r="K2447">
        <v>0</v>
      </c>
      <c r="AE2447" t="s">
        <v>230</v>
      </c>
      <c r="AF2447">
        <v>0</v>
      </c>
      <c r="AG2447">
        <v>0</v>
      </c>
      <c r="AH2447">
        <v>0</v>
      </c>
      <c r="AI2447" t="s">
        <v>11634</v>
      </c>
      <c r="AL2447" s="94">
        <v>17.3</v>
      </c>
      <c r="AM2447" t="s">
        <v>11646</v>
      </c>
    </row>
    <row r="2448" spans="1:39" x14ac:dyDescent="0.25">
      <c r="A2448" t="s">
        <v>194</v>
      </c>
      <c r="B2448">
        <v>16112</v>
      </c>
      <c r="C2448" t="s">
        <v>3484</v>
      </c>
      <c r="D2448">
        <v>1822</v>
      </c>
      <c r="E2448">
        <v>45785</v>
      </c>
      <c r="F2448">
        <v>45915</v>
      </c>
      <c r="G2448" t="s">
        <v>3283</v>
      </c>
      <c r="H2448">
        <v>45789</v>
      </c>
      <c r="I2448" t="s">
        <v>24</v>
      </c>
      <c r="J2448" t="s">
        <v>3458</v>
      </c>
      <c r="K2448">
        <v>0</v>
      </c>
      <c r="AE2448" t="s">
        <v>230</v>
      </c>
      <c r="AF2448">
        <v>0</v>
      </c>
      <c r="AG2448">
        <v>0</v>
      </c>
      <c r="AH2448">
        <v>0</v>
      </c>
      <c r="AI2448" t="s">
        <v>11634</v>
      </c>
      <c r="AL2448" s="94">
        <v>182.2</v>
      </c>
      <c r="AM2448" t="s">
        <v>11646</v>
      </c>
    </row>
    <row r="2449" spans="1:39" x14ac:dyDescent="0.25">
      <c r="A2449" t="s">
        <v>194</v>
      </c>
      <c r="B2449">
        <v>16113</v>
      </c>
      <c r="C2449" t="s">
        <v>3485</v>
      </c>
      <c r="D2449">
        <v>4525</v>
      </c>
      <c r="E2449">
        <v>45785</v>
      </c>
      <c r="F2449">
        <v>45915</v>
      </c>
      <c r="G2449" t="s">
        <v>3283</v>
      </c>
      <c r="H2449">
        <v>45786</v>
      </c>
      <c r="I2449" t="s">
        <v>24</v>
      </c>
      <c r="J2449">
        <v>45968</v>
      </c>
      <c r="K2449">
        <v>170</v>
      </c>
      <c r="L2449">
        <v>45476</v>
      </c>
      <c r="M2449">
        <v>0.12</v>
      </c>
      <c r="N2449" t="s">
        <v>353</v>
      </c>
      <c r="O2449">
        <v>45476</v>
      </c>
      <c r="P2449" t="s">
        <v>350</v>
      </c>
      <c r="T2449">
        <v>0</v>
      </c>
      <c r="U2449">
        <v>0</v>
      </c>
      <c r="V2449">
        <v>0</v>
      </c>
      <c r="W2449">
        <v>0</v>
      </c>
      <c r="X2449" t="s">
        <v>350</v>
      </c>
      <c r="Y2449" t="s">
        <v>350</v>
      </c>
      <c r="Z2449" t="s">
        <v>350</v>
      </c>
      <c r="AE2449" t="s">
        <v>230</v>
      </c>
      <c r="AF2449">
        <v>0.12</v>
      </c>
      <c r="AG2449">
        <v>20</v>
      </c>
      <c r="AH2449">
        <v>13</v>
      </c>
      <c r="AI2449" t="s">
        <v>11632</v>
      </c>
      <c r="AL2449" s="94">
        <v>452.5</v>
      </c>
      <c r="AM2449" t="s">
        <v>11647</v>
      </c>
    </row>
    <row r="2450" spans="1:39" x14ac:dyDescent="0.25">
      <c r="A2450" t="s">
        <v>194</v>
      </c>
      <c r="B2450">
        <v>16115</v>
      </c>
      <c r="C2450" t="s">
        <v>3486</v>
      </c>
      <c r="D2450">
        <v>59</v>
      </c>
      <c r="E2450">
        <v>45785</v>
      </c>
      <c r="F2450">
        <v>45915</v>
      </c>
      <c r="G2450" t="s">
        <v>3283</v>
      </c>
      <c r="I2450" t="s">
        <v>24</v>
      </c>
      <c r="J2450" t="s">
        <v>3487</v>
      </c>
      <c r="K2450">
        <v>0</v>
      </c>
      <c r="AE2450" t="s">
        <v>230</v>
      </c>
      <c r="AF2450">
        <v>0</v>
      </c>
      <c r="AG2450">
        <v>0</v>
      </c>
      <c r="AH2450">
        <v>0</v>
      </c>
      <c r="AI2450" t="s">
        <v>11634</v>
      </c>
      <c r="AL2450" s="94">
        <v>5.9</v>
      </c>
      <c r="AM2450" t="s">
        <v>11646</v>
      </c>
    </row>
    <row r="2451" spans="1:39" x14ac:dyDescent="0.25">
      <c r="A2451" t="s">
        <v>194</v>
      </c>
      <c r="B2451">
        <v>16116</v>
      </c>
      <c r="C2451" t="s">
        <v>3488</v>
      </c>
      <c r="D2451">
        <v>49</v>
      </c>
      <c r="E2451">
        <v>45785</v>
      </c>
      <c r="F2451">
        <v>45915</v>
      </c>
      <c r="G2451" t="s">
        <v>3283</v>
      </c>
      <c r="H2451">
        <v>45790</v>
      </c>
      <c r="I2451" t="s">
        <v>24</v>
      </c>
      <c r="J2451" t="s">
        <v>3458</v>
      </c>
      <c r="K2451">
        <v>0</v>
      </c>
      <c r="AE2451" t="s">
        <v>230</v>
      </c>
      <c r="AF2451">
        <v>0</v>
      </c>
      <c r="AG2451">
        <v>0</v>
      </c>
      <c r="AH2451">
        <v>0</v>
      </c>
      <c r="AI2451" t="s">
        <v>11634</v>
      </c>
      <c r="AL2451" s="94">
        <v>4.9000000000000004</v>
      </c>
      <c r="AM2451" t="s">
        <v>11646</v>
      </c>
    </row>
    <row r="2452" spans="1:39" x14ac:dyDescent="0.25">
      <c r="A2452" t="s">
        <v>194</v>
      </c>
      <c r="B2452">
        <v>16117</v>
      </c>
      <c r="C2452" t="s">
        <v>3489</v>
      </c>
      <c r="D2452">
        <v>1215</v>
      </c>
      <c r="E2452">
        <v>45785</v>
      </c>
      <c r="F2452">
        <v>45834</v>
      </c>
      <c r="G2452" t="s">
        <v>3283</v>
      </c>
      <c r="H2452">
        <v>45796</v>
      </c>
      <c r="I2452" t="s">
        <v>24</v>
      </c>
      <c r="J2452" t="s">
        <v>3291</v>
      </c>
      <c r="K2452">
        <v>0</v>
      </c>
      <c r="AE2452" t="s">
        <v>230</v>
      </c>
      <c r="AF2452">
        <v>0</v>
      </c>
      <c r="AG2452">
        <v>0</v>
      </c>
      <c r="AH2452">
        <v>0</v>
      </c>
      <c r="AI2452" t="s">
        <v>11634</v>
      </c>
      <c r="AL2452" s="94">
        <v>121.5</v>
      </c>
      <c r="AM2452" t="s">
        <v>11646</v>
      </c>
    </row>
    <row r="2453" spans="1:39" x14ac:dyDescent="0.25">
      <c r="A2453" t="s">
        <v>194</v>
      </c>
      <c r="B2453">
        <v>16118</v>
      </c>
      <c r="C2453" t="s">
        <v>3490</v>
      </c>
      <c r="D2453">
        <v>1602</v>
      </c>
      <c r="E2453">
        <v>45785</v>
      </c>
      <c r="F2453">
        <v>45854</v>
      </c>
      <c r="G2453" t="s">
        <v>3283</v>
      </c>
      <c r="H2453">
        <v>45852</v>
      </c>
      <c r="I2453" t="s">
        <v>24</v>
      </c>
      <c r="J2453" t="s">
        <v>3491</v>
      </c>
      <c r="K2453">
        <v>151</v>
      </c>
      <c r="N2453" t="s">
        <v>3492</v>
      </c>
      <c r="AE2453" t="s">
        <v>230</v>
      </c>
      <c r="AF2453">
        <v>0</v>
      </c>
      <c r="AG2453">
        <v>0</v>
      </c>
      <c r="AH2453">
        <v>2</v>
      </c>
      <c r="AI2453" t="s">
        <v>11632</v>
      </c>
      <c r="AL2453" s="94">
        <v>160.19999999999999</v>
      </c>
      <c r="AM2453" t="s">
        <v>11647</v>
      </c>
    </row>
    <row r="2454" spans="1:39" x14ac:dyDescent="0.25">
      <c r="A2454" t="s">
        <v>194</v>
      </c>
      <c r="B2454">
        <v>16119</v>
      </c>
      <c r="C2454" t="s">
        <v>3493</v>
      </c>
      <c r="D2454">
        <v>226</v>
      </c>
      <c r="E2454">
        <v>45785</v>
      </c>
      <c r="F2454">
        <v>45915</v>
      </c>
      <c r="G2454" t="s">
        <v>3283</v>
      </c>
      <c r="H2454">
        <v>45798</v>
      </c>
      <c r="I2454" t="s">
        <v>24</v>
      </c>
      <c r="J2454" t="s">
        <v>3494</v>
      </c>
      <c r="K2454">
        <v>0</v>
      </c>
      <c r="N2454" t="s">
        <v>353</v>
      </c>
      <c r="O2454">
        <v>45008</v>
      </c>
      <c r="R2454" t="s">
        <v>5764</v>
      </c>
      <c r="S2454" t="s">
        <v>5764</v>
      </c>
      <c r="X2454" t="s">
        <v>3495</v>
      </c>
      <c r="AE2454" t="s">
        <v>230</v>
      </c>
      <c r="AF2454">
        <v>0</v>
      </c>
      <c r="AG2454">
        <v>0</v>
      </c>
      <c r="AH2454">
        <v>5</v>
      </c>
      <c r="AI2454" t="s">
        <v>11632</v>
      </c>
      <c r="AL2454" s="94">
        <v>22.6</v>
      </c>
      <c r="AM2454" t="s">
        <v>11646</v>
      </c>
    </row>
    <row r="2455" spans="1:39" x14ac:dyDescent="0.25">
      <c r="A2455" t="s">
        <v>194</v>
      </c>
      <c r="B2455">
        <v>16121</v>
      </c>
      <c r="C2455" t="s">
        <v>3496</v>
      </c>
      <c r="D2455">
        <v>217</v>
      </c>
      <c r="E2455">
        <v>45785</v>
      </c>
      <c r="F2455">
        <v>45915</v>
      </c>
      <c r="G2455" t="s">
        <v>3283</v>
      </c>
      <c r="H2455">
        <v>45786</v>
      </c>
      <c r="I2455" t="s">
        <v>24</v>
      </c>
      <c r="J2455" t="s">
        <v>3497</v>
      </c>
      <c r="K2455">
        <v>0</v>
      </c>
      <c r="AE2455" t="s">
        <v>230</v>
      </c>
      <c r="AF2455">
        <v>0</v>
      </c>
      <c r="AG2455">
        <v>0</v>
      </c>
      <c r="AH2455">
        <v>0</v>
      </c>
      <c r="AI2455" t="s">
        <v>11634</v>
      </c>
      <c r="AL2455" s="94">
        <v>21.7</v>
      </c>
      <c r="AM2455" t="s">
        <v>11646</v>
      </c>
    </row>
    <row r="2456" spans="1:39" x14ac:dyDescent="0.25">
      <c r="A2456" t="s">
        <v>194</v>
      </c>
      <c r="B2456">
        <v>16122</v>
      </c>
      <c r="C2456" t="s">
        <v>3498</v>
      </c>
      <c r="D2456">
        <v>314</v>
      </c>
      <c r="E2456">
        <v>45785</v>
      </c>
      <c r="F2456">
        <v>45915</v>
      </c>
      <c r="G2456" t="s">
        <v>3283</v>
      </c>
      <c r="I2456" t="s">
        <v>24</v>
      </c>
      <c r="J2456" t="s">
        <v>3499</v>
      </c>
      <c r="K2456">
        <v>0</v>
      </c>
      <c r="N2456" t="s">
        <v>350</v>
      </c>
      <c r="P2456" t="s">
        <v>3354</v>
      </c>
      <c r="R2456" t="s">
        <v>5764</v>
      </c>
      <c r="S2456" t="s">
        <v>5764</v>
      </c>
      <c r="T2456">
        <v>0</v>
      </c>
      <c r="V2456">
        <v>0</v>
      </c>
      <c r="W2456">
        <v>0</v>
      </c>
      <c r="X2456" t="s">
        <v>3443</v>
      </c>
      <c r="Y2456" t="s">
        <v>353</v>
      </c>
      <c r="Z2456" t="s">
        <v>350</v>
      </c>
      <c r="AE2456" t="s">
        <v>230</v>
      </c>
      <c r="AF2456">
        <v>0</v>
      </c>
      <c r="AG2456">
        <v>0</v>
      </c>
      <c r="AH2456">
        <v>10</v>
      </c>
      <c r="AI2456" t="s">
        <v>11632</v>
      </c>
      <c r="AL2456" s="94">
        <v>31.4</v>
      </c>
      <c r="AM2456" t="s">
        <v>11646</v>
      </c>
    </row>
    <row r="2457" spans="1:39" x14ac:dyDescent="0.25">
      <c r="A2457" t="s">
        <v>194</v>
      </c>
      <c r="B2457">
        <v>16123</v>
      </c>
      <c r="C2457" t="s">
        <v>3500</v>
      </c>
      <c r="D2457">
        <v>62</v>
      </c>
      <c r="E2457">
        <v>45785</v>
      </c>
      <c r="F2457">
        <v>45915</v>
      </c>
      <c r="G2457" t="s">
        <v>3283</v>
      </c>
      <c r="H2457">
        <v>45790</v>
      </c>
      <c r="I2457" t="s">
        <v>24</v>
      </c>
      <c r="J2457" t="s">
        <v>3458</v>
      </c>
      <c r="K2457">
        <v>0</v>
      </c>
      <c r="AE2457" t="s">
        <v>230</v>
      </c>
      <c r="AF2457">
        <v>0</v>
      </c>
      <c r="AG2457">
        <v>0</v>
      </c>
      <c r="AH2457">
        <v>0</v>
      </c>
      <c r="AI2457" t="s">
        <v>11634</v>
      </c>
      <c r="AL2457" s="94">
        <v>6.2</v>
      </c>
      <c r="AM2457" t="s">
        <v>11646</v>
      </c>
    </row>
    <row r="2458" spans="1:39" x14ac:dyDescent="0.25">
      <c r="A2458" t="s">
        <v>194</v>
      </c>
      <c r="B2458">
        <v>16124</v>
      </c>
      <c r="C2458" t="s">
        <v>3501</v>
      </c>
      <c r="D2458">
        <v>2271</v>
      </c>
      <c r="E2458">
        <v>45785</v>
      </c>
      <c r="F2458">
        <v>45915</v>
      </c>
      <c r="G2458" t="s">
        <v>3283</v>
      </c>
      <c r="H2458">
        <v>45786</v>
      </c>
      <c r="I2458" t="s">
        <v>24</v>
      </c>
      <c r="J2458" t="s">
        <v>3458</v>
      </c>
      <c r="K2458">
        <v>0</v>
      </c>
      <c r="AE2458" t="s">
        <v>230</v>
      </c>
      <c r="AF2458">
        <v>0</v>
      </c>
      <c r="AG2458">
        <v>0</v>
      </c>
      <c r="AH2458">
        <v>0</v>
      </c>
      <c r="AI2458" t="s">
        <v>11634</v>
      </c>
      <c r="AL2458" s="94">
        <v>227.1</v>
      </c>
      <c r="AM2458" t="s">
        <v>11646</v>
      </c>
    </row>
    <row r="2459" spans="1:39" x14ac:dyDescent="0.25">
      <c r="A2459" t="s">
        <v>194</v>
      </c>
      <c r="B2459">
        <v>16125</v>
      </c>
      <c r="C2459" t="s">
        <v>3502</v>
      </c>
      <c r="D2459">
        <v>2322</v>
      </c>
      <c r="E2459">
        <v>45785</v>
      </c>
      <c r="F2459">
        <v>45807</v>
      </c>
      <c r="G2459" t="s">
        <v>3283</v>
      </c>
      <c r="H2459">
        <v>45798</v>
      </c>
      <c r="I2459" t="s">
        <v>24</v>
      </c>
      <c r="J2459" t="s">
        <v>3302</v>
      </c>
      <c r="K2459">
        <v>0</v>
      </c>
      <c r="N2459" t="s">
        <v>353</v>
      </c>
      <c r="O2459">
        <v>45776</v>
      </c>
      <c r="P2459" t="s">
        <v>3503</v>
      </c>
      <c r="AE2459" t="s">
        <v>230</v>
      </c>
      <c r="AF2459">
        <v>0</v>
      </c>
      <c r="AG2459">
        <v>0</v>
      </c>
      <c r="AH2459">
        <v>3</v>
      </c>
      <c r="AI2459" t="s">
        <v>11632</v>
      </c>
      <c r="AL2459" s="94">
        <v>232.2</v>
      </c>
      <c r="AM2459" t="s">
        <v>11646</v>
      </c>
    </row>
    <row r="2460" spans="1:39" x14ac:dyDescent="0.25">
      <c r="A2460" t="s">
        <v>194</v>
      </c>
      <c r="B2460">
        <v>16126</v>
      </c>
      <c r="C2460" t="s">
        <v>3504</v>
      </c>
      <c r="D2460">
        <v>921</v>
      </c>
      <c r="E2460">
        <v>45785</v>
      </c>
      <c r="F2460">
        <v>45915</v>
      </c>
      <c r="G2460" t="s">
        <v>3283</v>
      </c>
      <c r="H2460">
        <v>45788</v>
      </c>
      <c r="I2460" t="s">
        <v>24</v>
      </c>
      <c r="J2460" t="s">
        <v>3505</v>
      </c>
      <c r="K2460">
        <v>0</v>
      </c>
      <c r="AE2460" t="s">
        <v>230</v>
      </c>
      <c r="AF2460">
        <v>0</v>
      </c>
      <c r="AG2460">
        <v>0</v>
      </c>
      <c r="AH2460">
        <v>0</v>
      </c>
      <c r="AI2460" t="s">
        <v>11634</v>
      </c>
      <c r="AL2460" s="94">
        <v>92.1</v>
      </c>
      <c r="AM2460" t="s">
        <v>11646</v>
      </c>
    </row>
    <row r="2461" spans="1:39" x14ac:dyDescent="0.25">
      <c r="A2461" t="s">
        <v>194</v>
      </c>
      <c r="B2461">
        <v>16128</v>
      </c>
      <c r="C2461" t="s">
        <v>3506</v>
      </c>
      <c r="D2461">
        <v>45</v>
      </c>
      <c r="E2461">
        <v>45785</v>
      </c>
      <c r="F2461">
        <v>45915</v>
      </c>
      <c r="G2461" t="s">
        <v>3283</v>
      </c>
      <c r="I2461" t="s">
        <v>24</v>
      </c>
      <c r="J2461" t="s">
        <v>3462</v>
      </c>
      <c r="K2461">
        <v>0</v>
      </c>
      <c r="AE2461" t="s">
        <v>230</v>
      </c>
      <c r="AF2461">
        <v>0</v>
      </c>
      <c r="AG2461">
        <v>0</v>
      </c>
      <c r="AH2461">
        <v>0</v>
      </c>
      <c r="AI2461" t="s">
        <v>11634</v>
      </c>
      <c r="AL2461" s="94">
        <v>4.5</v>
      </c>
      <c r="AM2461" t="s">
        <v>11646</v>
      </c>
    </row>
    <row r="2462" spans="1:39" x14ac:dyDescent="0.25">
      <c r="A2462" t="s">
        <v>194</v>
      </c>
      <c r="B2462">
        <v>16129</v>
      </c>
      <c r="C2462" t="s">
        <v>3507</v>
      </c>
      <c r="D2462">
        <v>84</v>
      </c>
      <c r="E2462">
        <v>45785</v>
      </c>
      <c r="F2462">
        <v>45915</v>
      </c>
      <c r="G2462" t="s">
        <v>3283</v>
      </c>
      <c r="I2462" t="s">
        <v>24</v>
      </c>
      <c r="J2462" t="s">
        <v>3462</v>
      </c>
      <c r="K2462">
        <v>0</v>
      </c>
      <c r="AE2462" t="s">
        <v>230</v>
      </c>
      <c r="AF2462">
        <v>0</v>
      </c>
      <c r="AG2462">
        <v>0</v>
      </c>
      <c r="AH2462">
        <v>0</v>
      </c>
      <c r="AI2462" t="s">
        <v>11634</v>
      </c>
      <c r="AL2462" s="94">
        <v>8.4</v>
      </c>
      <c r="AM2462" t="s">
        <v>11646</v>
      </c>
    </row>
    <row r="2463" spans="1:39" x14ac:dyDescent="0.25">
      <c r="A2463" t="s">
        <v>194</v>
      </c>
      <c r="B2463">
        <v>16130</v>
      </c>
      <c r="C2463" t="s">
        <v>3508</v>
      </c>
      <c r="D2463">
        <v>705</v>
      </c>
      <c r="E2463">
        <v>45785</v>
      </c>
      <c r="F2463">
        <v>45915</v>
      </c>
      <c r="G2463" t="s">
        <v>3283</v>
      </c>
      <c r="H2463">
        <v>45786</v>
      </c>
      <c r="I2463" t="s">
        <v>24</v>
      </c>
      <c r="J2463" t="s">
        <v>3509</v>
      </c>
      <c r="K2463">
        <v>0</v>
      </c>
      <c r="L2463" t="s">
        <v>682</v>
      </c>
      <c r="N2463" t="s">
        <v>350</v>
      </c>
      <c r="P2463" t="s">
        <v>350</v>
      </c>
      <c r="T2463">
        <v>2</v>
      </c>
      <c r="U2463">
        <v>0</v>
      </c>
      <c r="V2463">
        <v>0</v>
      </c>
      <c r="W2463">
        <v>0</v>
      </c>
      <c r="X2463" t="s">
        <v>3443</v>
      </c>
      <c r="Y2463" t="s">
        <v>3510</v>
      </c>
      <c r="Z2463" t="s">
        <v>350</v>
      </c>
      <c r="AE2463" t="s">
        <v>230</v>
      </c>
      <c r="AF2463">
        <v>0</v>
      </c>
      <c r="AG2463">
        <v>0</v>
      </c>
      <c r="AH2463">
        <v>10</v>
      </c>
      <c r="AI2463" t="s">
        <v>11632</v>
      </c>
      <c r="AL2463" s="94">
        <v>70.5</v>
      </c>
      <c r="AM2463" t="s">
        <v>11646</v>
      </c>
    </row>
    <row r="2464" spans="1:39" x14ac:dyDescent="0.25">
      <c r="A2464" t="s">
        <v>194</v>
      </c>
      <c r="B2464">
        <v>16131</v>
      </c>
      <c r="C2464" t="s">
        <v>3511</v>
      </c>
      <c r="D2464">
        <v>124</v>
      </c>
      <c r="E2464">
        <v>45785</v>
      </c>
      <c r="F2464">
        <v>45915</v>
      </c>
      <c r="G2464" t="s">
        <v>3283</v>
      </c>
      <c r="I2464" t="s">
        <v>24</v>
      </c>
      <c r="J2464" t="s">
        <v>3482</v>
      </c>
      <c r="K2464">
        <v>0</v>
      </c>
      <c r="AE2464" t="s">
        <v>230</v>
      </c>
      <c r="AF2464">
        <v>0</v>
      </c>
      <c r="AG2464">
        <v>0</v>
      </c>
      <c r="AH2464">
        <v>0</v>
      </c>
      <c r="AI2464" t="s">
        <v>11634</v>
      </c>
      <c r="AL2464" s="94">
        <v>12.4</v>
      </c>
      <c r="AM2464" t="s">
        <v>11646</v>
      </c>
    </row>
    <row r="2465" spans="1:39" x14ac:dyDescent="0.25">
      <c r="A2465" t="s">
        <v>194</v>
      </c>
      <c r="B2465">
        <v>16132</v>
      </c>
      <c r="C2465" t="s">
        <v>3512</v>
      </c>
      <c r="D2465">
        <v>27</v>
      </c>
      <c r="E2465">
        <v>45785</v>
      </c>
      <c r="F2465">
        <v>45915</v>
      </c>
      <c r="G2465" t="s">
        <v>3283</v>
      </c>
      <c r="I2465" t="s">
        <v>24</v>
      </c>
      <c r="J2465" t="s">
        <v>3513</v>
      </c>
      <c r="K2465">
        <v>0</v>
      </c>
      <c r="AE2465" t="s">
        <v>230</v>
      </c>
      <c r="AF2465">
        <v>0</v>
      </c>
      <c r="AG2465">
        <v>0</v>
      </c>
      <c r="AH2465">
        <v>0</v>
      </c>
      <c r="AI2465" t="s">
        <v>11634</v>
      </c>
      <c r="AL2465" s="94">
        <v>2.7</v>
      </c>
      <c r="AM2465" t="s">
        <v>11646</v>
      </c>
    </row>
    <row r="2466" spans="1:39" x14ac:dyDescent="0.25">
      <c r="A2466" t="s">
        <v>194</v>
      </c>
      <c r="B2466">
        <v>16133</v>
      </c>
      <c r="C2466" t="s">
        <v>3514</v>
      </c>
      <c r="D2466">
        <v>6121</v>
      </c>
      <c r="E2466">
        <v>45785</v>
      </c>
      <c r="F2466">
        <v>45915</v>
      </c>
      <c r="G2466" t="s">
        <v>3283</v>
      </c>
      <c r="H2466">
        <v>45786</v>
      </c>
      <c r="I2466" t="s">
        <v>24</v>
      </c>
      <c r="J2466" t="s">
        <v>3515</v>
      </c>
      <c r="K2466">
        <v>0</v>
      </c>
      <c r="N2466" t="s">
        <v>353</v>
      </c>
      <c r="O2466">
        <v>45015</v>
      </c>
      <c r="P2466" t="s">
        <v>350</v>
      </c>
      <c r="S2466">
        <v>11642.9</v>
      </c>
      <c r="T2466">
        <v>9</v>
      </c>
      <c r="U2466">
        <v>0</v>
      </c>
      <c r="V2466">
        <v>0</v>
      </c>
      <c r="W2466">
        <v>0</v>
      </c>
      <c r="X2466" t="s">
        <v>3516</v>
      </c>
      <c r="Y2466" t="s">
        <v>353</v>
      </c>
      <c r="Z2466" t="s">
        <v>353</v>
      </c>
      <c r="AE2466" t="s">
        <v>230</v>
      </c>
      <c r="AF2466">
        <v>0</v>
      </c>
      <c r="AG2466">
        <v>0</v>
      </c>
      <c r="AH2466">
        <v>11</v>
      </c>
      <c r="AI2466" t="s">
        <v>11632</v>
      </c>
      <c r="AK2466">
        <v>1.9021238359745138</v>
      </c>
      <c r="AL2466" s="94">
        <v>612.1</v>
      </c>
      <c r="AM2466" t="s">
        <v>11646</v>
      </c>
    </row>
    <row r="2467" spans="1:39" x14ac:dyDescent="0.25">
      <c r="A2467" t="s">
        <v>194</v>
      </c>
      <c r="B2467">
        <v>16134</v>
      </c>
      <c r="C2467" t="s">
        <v>3517</v>
      </c>
      <c r="D2467">
        <v>6259</v>
      </c>
      <c r="E2467">
        <v>45785</v>
      </c>
      <c r="F2467">
        <v>45861</v>
      </c>
      <c r="G2467" t="s">
        <v>3283</v>
      </c>
      <c r="H2467">
        <v>45855</v>
      </c>
      <c r="I2467" t="s">
        <v>24</v>
      </c>
      <c r="J2467" t="s">
        <v>3387</v>
      </c>
      <c r="K2467">
        <v>0</v>
      </c>
      <c r="N2467" t="s">
        <v>353</v>
      </c>
      <c r="O2467">
        <v>45506</v>
      </c>
      <c r="P2467" t="s">
        <v>3518</v>
      </c>
      <c r="W2467" t="s">
        <v>5764</v>
      </c>
      <c r="AE2467" t="s">
        <v>230</v>
      </c>
      <c r="AF2467">
        <v>0</v>
      </c>
      <c r="AG2467">
        <v>0</v>
      </c>
      <c r="AH2467">
        <v>4</v>
      </c>
      <c r="AI2467" t="s">
        <v>11632</v>
      </c>
      <c r="AL2467" s="94">
        <v>625.9</v>
      </c>
      <c r="AM2467" t="s">
        <v>11646</v>
      </c>
    </row>
    <row r="2468" spans="1:39" x14ac:dyDescent="0.25">
      <c r="A2468" t="s">
        <v>194</v>
      </c>
      <c r="B2468">
        <v>16135</v>
      </c>
      <c r="C2468" t="s">
        <v>3519</v>
      </c>
      <c r="D2468">
        <v>148</v>
      </c>
      <c r="E2468">
        <v>45785</v>
      </c>
      <c r="F2468">
        <v>45915</v>
      </c>
      <c r="G2468" t="s">
        <v>3283</v>
      </c>
      <c r="I2468" t="s">
        <v>24</v>
      </c>
      <c r="J2468" t="s">
        <v>3520</v>
      </c>
      <c r="K2468">
        <v>0</v>
      </c>
      <c r="AE2468" t="s">
        <v>230</v>
      </c>
      <c r="AF2468">
        <v>0</v>
      </c>
      <c r="AG2468">
        <v>0</v>
      </c>
      <c r="AH2468">
        <v>0</v>
      </c>
      <c r="AI2468" t="s">
        <v>11634</v>
      </c>
      <c r="AL2468" s="94">
        <v>14.8</v>
      </c>
      <c r="AM2468" t="s">
        <v>11646</v>
      </c>
    </row>
    <row r="2469" spans="1:39" x14ac:dyDescent="0.25">
      <c r="A2469" t="s">
        <v>194</v>
      </c>
      <c r="B2469">
        <v>16137</v>
      </c>
      <c r="C2469" t="s">
        <v>3521</v>
      </c>
      <c r="D2469">
        <v>43</v>
      </c>
      <c r="E2469">
        <v>45785</v>
      </c>
      <c r="F2469">
        <v>45921</v>
      </c>
      <c r="G2469" t="s">
        <v>3283</v>
      </c>
      <c r="I2469" t="s">
        <v>24</v>
      </c>
      <c r="J2469" t="s">
        <v>3487</v>
      </c>
      <c r="K2469">
        <v>0</v>
      </c>
      <c r="AE2469" t="s">
        <v>230</v>
      </c>
      <c r="AF2469">
        <v>0</v>
      </c>
      <c r="AG2469">
        <v>0</v>
      </c>
      <c r="AH2469">
        <v>0</v>
      </c>
      <c r="AI2469" t="s">
        <v>11634</v>
      </c>
      <c r="AL2469" s="94">
        <v>4.3</v>
      </c>
      <c r="AM2469" t="s">
        <v>11646</v>
      </c>
    </row>
    <row r="2470" spans="1:39" x14ac:dyDescent="0.25">
      <c r="A2470" t="s">
        <v>194</v>
      </c>
      <c r="B2470">
        <v>16139</v>
      </c>
      <c r="C2470" t="s">
        <v>3522</v>
      </c>
      <c r="D2470">
        <v>297</v>
      </c>
      <c r="E2470">
        <v>45785</v>
      </c>
      <c r="F2470">
        <v>45921</v>
      </c>
      <c r="G2470" t="s">
        <v>3283</v>
      </c>
      <c r="H2470">
        <v>45797</v>
      </c>
      <c r="I2470" t="s">
        <v>24</v>
      </c>
      <c r="J2470" t="s">
        <v>3487</v>
      </c>
      <c r="K2470">
        <v>0</v>
      </c>
      <c r="AE2470" t="s">
        <v>230</v>
      </c>
      <c r="AF2470">
        <v>0</v>
      </c>
      <c r="AG2470">
        <v>0</v>
      </c>
      <c r="AH2470">
        <v>0</v>
      </c>
      <c r="AI2470" t="s">
        <v>11634</v>
      </c>
      <c r="AL2470" s="94">
        <v>29.7</v>
      </c>
      <c r="AM2470" t="s">
        <v>11646</v>
      </c>
    </row>
    <row r="2471" spans="1:39" x14ac:dyDescent="0.25">
      <c r="A2471" t="s">
        <v>194</v>
      </c>
      <c r="B2471">
        <v>16140</v>
      </c>
      <c r="C2471" t="s">
        <v>3523</v>
      </c>
      <c r="D2471">
        <v>20</v>
      </c>
      <c r="E2471">
        <v>45785</v>
      </c>
      <c r="F2471">
        <v>45921</v>
      </c>
      <c r="G2471" t="s">
        <v>3283</v>
      </c>
      <c r="H2471">
        <v>45790</v>
      </c>
      <c r="I2471" t="s">
        <v>24</v>
      </c>
      <c r="K2471">
        <v>0</v>
      </c>
      <c r="AE2471" t="s">
        <v>230</v>
      </c>
      <c r="AF2471">
        <v>0</v>
      </c>
      <c r="AG2471">
        <v>0</v>
      </c>
      <c r="AH2471">
        <v>0</v>
      </c>
      <c r="AI2471" t="s">
        <v>11634</v>
      </c>
      <c r="AL2471" s="94">
        <v>2</v>
      </c>
      <c r="AM2471" t="s">
        <v>11646</v>
      </c>
    </row>
    <row r="2472" spans="1:39" x14ac:dyDescent="0.25">
      <c r="A2472" t="s">
        <v>194</v>
      </c>
      <c r="B2472">
        <v>16141</v>
      </c>
      <c r="C2472" t="s">
        <v>3524</v>
      </c>
      <c r="D2472">
        <v>123</v>
      </c>
      <c r="E2472">
        <v>45785</v>
      </c>
      <c r="F2472">
        <v>45921</v>
      </c>
      <c r="G2472" t="s">
        <v>3283</v>
      </c>
      <c r="H2472">
        <v>45790</v>
      </c>
      <c r="I2472" t="s">
        <v>24</v>
      </c>
      <c r="J2472" t="s">
        <v>3525</v>
      </c>
      <c r="K2472">
        <v>0</v>
      </c>
      <c r="N2472" t="s">
        <v>353</v>
      </c>
      <c r="O2472">
        <v>45531</v>
      </c>
      <c r="P2472" t="s">
        <v>350</v>
      </c>
      <c r="T2472">
        <v>0</v>
      </c>
      <c r="U2472">
        <v>0</v>
      </c>
      <c r="V2472">
        <v>0</v>
      </c>
      <c r="W2472">
        <v>0</v>
      </c>
      <c r="X2472" t="s">
        <v>3443</v>
      </c>
      <c r="Y2472" t="s">
        <v>350</v>
      </c>
      <c r="Z2472" t="s">
        <v>350</v>
      </c>
      <c r="AE2472" t="s">
        <v>230</v>
      </c>
      <c r="AF2472">
        <v>0</v>
      </c>
      <c r="AG2472">
        <v>0</v>
      </c>
      <c r="AH2472">
        <v>10</v>
      </c>
      <c r="AI2472" t="s">
        <v>11632</v>
      </c>
      <c r="AL2472" s="94">
        <v>12.3</v>
      </c>
      <c r="AM2472" t="s">
        <v>11646</v>
      </c>
    </row>
    <row r="2473" spans="1:39" x14ac:dyDescent="0.25">
      <c r="A2473" t="s">
        <v>194</v>
      </c>
      <c r="B2473">
        <v>16142</v>
      </c>
      <c r="C2473" t="s">
        <v>3526</v>
      </c>
      <c r="D2473">
        <v>128</v>
      </c>
      <c r="E2473">
        <v>45785</v>
      </c>
      <c r="F2473">
        <v>45921</v>
      </c>
      <c r="G2473" t="s">
        <v>3283</v>
      </c>
      <c r="H2473">
        <v>45796</v>
      </c>
      <c r="I2473" t="s">
        <v>24</v>
      </c>
      <c r="J2473" t="s">
        <v>3527</v>
      </c>
      <c r="K2473">
        <v>0</v>
      </c>
      <c r="N2473" t="s">
        <v>353</v>
      </c>
      <c r="O2473">
        <v>45896</v>
      </c>
      <c r="P2473" t="s">
        <v>350</v>
      </c>
      <c r="T2473">
        <v>0</v>
      </c>
      <c r="U2473">
        <v>0</v>
      </c>
      <c r="V2473">
        <v>0</v>
      </c>
      <c r="W2473">
        <v>0</v>
      </c>
      <c r="X2473" t="s">
        <v>3443</v>
      </c>
      <c r="Y2473" t="s">
        <v>350</v>
      </c>
      <c r="Z2473" t="s">
        <v>350</v>
      </c>
      <c r="AE2473" t="s">
        <v>230</v>
      </c>
      <c r="AF2473">
        <v>0</v>
      </c>
      <c r="AG2473">
        <v>0</v>
      </c>
      <c r="AH2473">
        <v>10</v>
      </c>
      <c r="AI2473" t="s">
        <v>11632</v>
      </c>
      <c r="AL2473" s="94">
        <v>12.8</v>
      </c>
      <c r="AM2473" t="s">
        <v>11646</v>
      </c>
    </row>
    <row r="2474" spans="1:39" x14ac:dyDescent="0.25">
      <c r="A2474" t="s">
        <v>194</v>
      </c>
      <c r="B2474">
        <v>16143</v>
      </c>
      <c r="C2474" t="s">
        <v>3528</v>
      </c>
      <c r="D2474">
        <v>19</v>
      </c>
      <c r="E2474">
        <v>45785</v>
      </c>
      <c r="F2474">
        <v>45921</v>
      </c>
      <c r="G2474" t="s">
        <v>3283</v>
      </c>
      <c r="H2474">
        <v>45786</v>
      </c>
      <c r="I2474" t="s">
        <v>24</v>
      </c>
      <c r="K2474">
        <v>0</v>
      </c>
      <c r="AE2474" t="s">
        <v>230</v>
      </c>
      <c r="AF2474">
        <v>0</v>
      </c>
      <c r="AG2474">
        <v>0</v>
      </c>
      <c r="AH2474">
        <v>0</v>
      </c>
      <c r="AI2474" t="s">
        <v>11634</v>
      </c>
      <c r="AL2474" s="94">
        <v>1.9</v>
      </c>
      <c r="AM2474" t="s">
        <v>11646</v>
      </c>
    </row>
    <row r="2475" spans="1:39" x14ac:dyDescent="0.25">
      <c r="A2475" t="s">
        <v>194</v>
      </c>
      <c r="B2475">
        <v>16145</v>
      </c>
      <c r="C2475" t="s">
        <v>3529</v>
      </c>
      <c r="D2475">
        <v>443</v>
      </c>
      <c r="E2475">
        <v>45785</v>
      </c>
      <c r="F2475">
        <v>45921</v>
      </c>
      <c r="G2475" t="s">
        <v>3283</v>
      </c>
      <c r="I2475" t="s">
        <v>24</v>
      </c>
      <c r="J2475" t="s">
        <v>3530</v>
      </c>
      <c r="K2475">
        <v>0</v>
      </c>
      <c r="AE2475" t="s">
        <v>230</v>
      </c>
      <c r="AF2475">
        <v>0</v>
      </c>
      <c r="AG2475">
        <v>0</v>
      </c>
      <c r="AH2475">
        <v>0</v>
      </c>
      <c r="AI2475" t="s">
        <v>11634</v>
      </c>
      <c r="AL2475" s="94">
        <v>44.3</v>
      </c>
      <c r="AM2475" t="s">
        <v>11646</v>
      </c>
    </row>
    <row r="2476" spans="1:39" x14ac:dyDescent="0.25">
      <c r="A2476" t="s">
        <v>194</v>
      </c>
      <c r="B2476">
        <v>16146</v>
      </c>
      <c r="C2476" t="s">
        <v>3531</v>
      </c>
      <c r="D2476">
        <v>75</v>
      </c>
      <c r="E2476">
        <v>45786</v>
      </c>
      <c r="F2476">
        <v>45921</v>
      </c>
      <c r="G2476" t="s">
        <v>3283</v>
      </c>
      <c r="I2476" t="s">
        <v>24</v>
      </c>
      <c r="J2476" t="s">
        <v>3473</v>
      </c>
      <c r="K2476">
        <v>0</v>
      </c>
      <c r="AE2476" t="s">
        <v>230</v>
      </c>
      <c r="AF2476">
        <v>0</v>
      </c>
      <c r="AG2476">
        <v>0</v>
      </c>
      <c r="AH2476">
        <v>0</v>
      </c>
      <c r="AI2476" t="s">
        <v>11634</v>
      </c>
      <c r="AL2476" s="94">
        <v>7.5</v>
      </c>
      <c r="AM2476" t="s">
        <v>11646</v>
      </c>
    </row>
    <row r="2477" spans="1:39" x14ac:dyDescent="0.25">
      <c r="A2477" t="s">
        <v>194</v>
      </c>
      <c r="B2477">
        <v>16147</v>
      </c>
      <c r="C2477" t="s">
        <v>3532</v>
      </c>
      <c r="D2477">
        <v>62</v>
      </c>
      <c r="E2477">
        <v>45786</v>
      </c>
      <c r="F2477">
        <v>45921</v>
      </c>
      <c r="G2477" t="s">
        <v>3283</v>
      </c>
      <c r="I2477" t="s">
        <v>24</v>
      </c>
      <c r="J2477" t="s">
        <v>3533</v>
      </c>
      <c r="K2477">
        <v>0</v>
      </c>
      <c r="N2477" t="s">
        <v>350</v>
      </c>
      <c r="P2477" t="s">
        <v>3534</v>
      </c>
      <c r="X2477" t="s">
        <v>350</v>
      </c>
      <c r="Y2477" t="s">
        <v>350</v>
      </c>
      <c r="Z2477" t="s">
        <v>350</v>
      </c>
      <c r="AE2477" t="s">
        <v>230</v>
      </c>
      <c r="AF2477">
        <v>0</v>
      </c>
      <c r="AG2477">
        <v>0</v>
      </c>
      <c r="AH2477">
        <v>5</v>
      </c>
      <c r="AI2477" t="s">
        <v>11632</v>
      </c>
      <c r="AL2477" s="94">
        <v>6.2</v>
      </c>
      <c r="AM2477" t="s">
        <v>11646</v>
      </c>
    </row>
    <row r="2478" spans="1:39" x14ac:dyDescent="0.25">
      <c r="A2478" t="s">
        <v>194</v>
      </c>
      <c r="B2478">
        <v>16148</v>
      </c>
      <c r="C2478" t="s">
        <v>3535</v>
      </c>
      <c r="D2478">
        <v>555</v>
      </c>
      <c r="E2478">
        <v>45786</v>
      </c>
      <c r="F2478">
        <v>45921</v>
      </c>
      <c r="G2478" t="s">
        <v>3283</v>
      </c>
      <c r="H2478">
        <v>45790</v>
      </c>
      <c r="I2478" t="s">
        <v>24</v>
      </c>
      <c r="J2478" t="s">
        <v>3536</v>
      </c>
      <c r="K2478">
        <v>0</v>
      </c>
      <c r="M2478">
        <v>0</v>
      </c>
      <c r="N2478" t="s">
        <v>350</v>
      </c>
      <c r="P2478" t="s">
        <v>350</v>
      </c>
      <c r="T2478">
        <v>0</v>
      </c>
      <c r="U2478">
        <v>0</v>
      </c>
      <c r="V2478">
        <v>0</v>
      </c>
      <c r="W2478">
        <v>0</v>
      </c>
      <c r="X2478" t="s">
        <v>350</v>
      </c>
      <c r="Y2478" t="s">
        <v>350</v>
      </c>
      <c r="Z2478" t="s">
        <v>350</v>
      </c>
      <c r="AE2478" t="s">
        <v>230</v>
      </c>
      <c r="AF2478">
        <v>0</v>
      </c>
      <c r="AG2478">
        <v>0</v>
      </c>
      <c r="AH2478">
        <v>10</v>
      </c>
      <c r="AI2478" t="s">
        <v>11632</v>
      </c>
      <c r="AL2478" s="94">
        <v>55.5</v>
      </c>
      <c r="AM2478" t="s">
        <v>11646</v>
      </c>
    </row>
    <row r="2479" spans="1:39" x14ac:dyDescent="0.25">
      <c r="A2479" t="s">
        <v>194</v>
      </c>
      <c r="B2479">
        <v>16149</v>
      </c>
      <c r="C2479" t="s">
        <v>3537</v>
      </c>
      <c r="D2479">
        <v>191</v>
      </c>
      <c r="E2479">
        <v>45786</v>
      </c>
      <c r="F2479">
        <v>45921</v>
      </c>
      <c r="G2479" t="s">
        <v>3283</v>
      </c>
      <c r="I2479" t="s">
        <v>24</v>
      </c>
      <c r="J2479" t="s">
        <v>3538</v>
      </c>
      <c r="K2479">
        <v>0</v>
      </c>
      <c r="X2479" t="s">
        <v>3539</v>
      </c>
      <c r="AE2479" t="s">
        <v>230</v>
      </c>
      <c r="AF2479">
        <v>0</v>
      </c>
      <c r="AG2479">
        <v>0</v>
      </c>
      <c r="AH2479">
        <v>1</v>
      </c>
      <c r="AI2479" t="s">
        <v>11632</v>
      </c>
      <c r="AL2479" s="94">
        <v>19.100000000000001</v>
      </c>
      <c r="AM2479" t="s">
        <v>11646</v>
      </c>
    </row>
    <row r="2480" spans="1:39" x14ac:dyDescent="0.25">
      <c r="A2480" t="s">
        <v>194</v>
      </c>
      <c r="B2480">
        <v>16150</v>
      </c>
      <c r="C2480" t="s">
        <v>3540</v>
      </c>
      <c r="D2480">
        <v>99</v>
      </c>
      <c r="E2480">
        <v>45786</v>
      </c>
      <c r="F2480">
        <v>45921</v>
      </c>
      <c r="G2480" t="s">
        <v>3283</v>
      </c>
      <c r="I2480" t="s">
        <v>24</v>
      </c>
      <c r="J2480" t="s">
        <v>3541</v>
      </c>
      <c r="K2480">
        <v>42</v>
      </c>
      <c r="L2480">
        <v>45658</v>
      </c>
      <c r="M2480">
        <v>0.02</v>
      </c>
      <c r="N2480" t="s">
        <v>353</v>
      </c>
      <c r="O2480" t="s">
        <v>3542</v>
      </c>
      <c r="P2480" t="s">
        <v>350</v>
      </c>
      <c r="T2480">
        <v>0</v>
      </c>
      <c r="U2480">
        <v>0</v>
      </c>
      <c r="V2480">
        <v>0</v>
      </c>
      <c r="W2480">
        <v>0</v>
      </c>
      <c r="X2480" t="s">
        <v>3543</v>
      </c>
      <c r="Y2480" t="s">
        <v>350</v>
      </c>
      <c r="Z2480" t="s">
        <v>350</v>
      </c>
      <c r="AE2480" t="s">
        <v>230</v>
      </c>
      <c r="AF2480">
        <v>0.02</v>
      </c>
      <c r="AG2480">
        <v>1</v>
      </c>
      <c r="AH2480">
        <v>13</v>
      </c>
      <c r="AI2480" t="s">
        <v>11632</v>
      </c>
      <c r="AL2480" s="94">
        <v>9.9</v>
      </c>
      <c r="AM2480" t="s">
        <v>11839</v>
      </c>
    </row>
    <row r="2481" spans="1:39" x14ac:dyDescent="0.25">
      <c r="A2481" t="s">
        <v>194</v>
      </c>
      <c r="B2481">
        <v>16151</v>
      </c>
      <c r="C2481" t="s">
        <v>3544</v>
      </c>
      <c r="D2481">
        <v>68</v>
      </c>
      <c r="E2481">
        <v>45786</v>
      </c>
      <c r="F2481">
        <v>45921</v>
      </c>
      <c r="G2481" t="s">
        <v>3283</v>
      </c>
      <c r="I2481" t="s">
        <v>24</v>
      </c>
      <c r="J2481" t="s">
        <v>3473</v>
      </c>
      <c r="K2481">
        <v>0</v>
      </c>
      <c r="AE2481" t="s">
        <v>230</v>
      </c>
      <c r="AF2481">
        <v>0</v>
      </c>
      <c r="AG2481">
        <v>0</v>
      </c>
      <c r="AH2481">
        <v>0</v>
      </c>
      <c r="AI2481" t="s">
        <v>11634</v>
      </c>
      <c r="AL2481" s="94">
        <v>6.8</v>
      </c>
      <c r="AM2481" t="s">
        <v>11646</v>
      </c>
    </row>
    <row r="2482" spans="1:39" x14ac:dyDescent="0.25">
      <c r="A2482" t="s">
        <v>194</v>
      </c>
      <c r="B2482">
        <v>16152</v>
      </c>
      <c r="C2482" t="s">
        <v>3545</v>
      </c>
      <c r="D2482">
        <v>35</v>
      </c>
      <c r="E2482">
        <v>45786</v>
      </c>
      <c r="F2482">
        <v>45921</v>
      </c>
      <c r="G2482" t="s">
        <v>3283</v>
      </c>
      <c r="I2482" t="s">
        <v>24</v>
      </c>
      <c r="J2482" t="s">
        <v>3482</v>
      </c>
      <c r="K2482">
        <v>0</v>
      </c>
      <c r="AE2482" t="s">
        <v>230</v>
      </c>
      <c r="AF2482">
        <v>0</v>
      </c>
      <c r="AG2482">
        <v>0</v>
      </c>
      <c r="AH2482">
        <v>0</v>
      </c>
      <c r="AI2482" t="s">
        <v>11634</v>
      </c>
      <c r="AL2482" s="94">
        <v>3.5</v>
      </c>
      <c r="AM2482" t="s">
        <v>11646</v>
      </c>
    </row>
    <row r="2483" spans="1:39" x14ac:dyDescent="0.25">
      <c r="A2483" t="s">
        <v>194</v>
      </c>
      <c r="B2483">
        <v>16153</v>
      </c>
      <c r="C2483" t="s">
        <v>3546</v>
      </c>
      <c r="D2483">
        <v>1117</v>
      </c>
      <c r="E2483">
        <v>45786</v>
      </c>
      <c r="F2483">
        <v>45921</v>
      </c>
      <c r="G2483" t="s">
        <v>3283</v>
      </c>
      <c r="H2483">
        <v>45789</v>
      </c>
      <c r="I2483" t="s">
        <v>24</v>
      </c>
      <c r="J2483" t="s">
        <v>3547</v>
      </c>
      <c r="K2483">
        <v>72</v>
      </c>
      <c r="L2483">
        <v>45474</v>
      </c>
      <c r="M2483">
        <v>0</v>
      </c>
      <c r="N2483" t="s">
        <v>353</v>
      </c>
      <c r="O2483">
        <v>45502</v>
      </c>
      <c r="P2483" t="s">
        <v>350</v>
      </c>
      <c r="Q2483">
        <v>0</v>
      </c>
      <c r="X2483" t="s">
        <v>350</v>
      </c>
      <c r="Y2483" t="s">
        <v>3548</v>
      </c>
      <c r="Z2483" t="s">
        <v>350</v>
      </c>
      <c r="AE2483" t="s">
        <v>230</v>
      </c>
      <c r="AF2483">
        <v>0</v>
      </c>
      <c r="AG2483">
        <v>0</v>
      </c>
      <c r="AH2483">
        <v>10</v>
      </c>
      <c r="AI2483" t="s">
        <v>11632</v>
      </c>
      <c r="AL2483" s="94">
        <v>111.7</v>
      </c>
      <c r="AM2483" t="s">
        <v>11647</v>
      </c>
    </row>
    <row r="2484" spans="1:39" x14ac:dyDescent="0.25">
      <c r="A2484" t="s">
        <v>194</v>
      </c>
      <c r="B2484">
        <v>16154</v>
      </c>
      <c r="C2484" t="s">
        <v>3549</v>
      </c>
      <c r="D2484">
        <v>6518</v>
      </c>
      <c r="E2484">
        <v>45786</v>
      </c>
      <c r="F2484">
        <v>45921</v>
      </c>
      <c r="G2484" t="s">
        <v>3283</v>
      </c>
      <c r="H2484">
        <v>45789</v>
      </c>
      <c r="I2484" t="s">
        <v>24</v>
      </c>
      <c r="J2484" t="s">
        <v>3550</v>
      </c>
      <c r="K2484">
        <v>0</v>
      </c>
      <c r="AE2484" t="s">
        <v>230</v>
      </c>
      <c r="AF2484">
        <v>0</v>
      </c>
      <c r="AG2484">
        <v>0</v>
      </c>
      <c r="AH2484">
        <v>0</v>
      </c>
      <c r="AI2484" t="s">
        <v>11634</v>
      </c>
      <c r="AL2484" s="94">
        <v>651.79999999999995</v>
      </c>
      <c r="AM2484" t="s">
        <v>11646</v>
      </c>
    </row>
    <row r="2485" spans="1:39" x14ac:dyDescent="0.25">
      <c r="A2485" t="s">
        <v>194</v>
      </c>
      <c r="B2485">
        <v>16155</v>
      </c>
      <c r="C2485" t="s">
        <v>3551</v>
      </c>
      <c r="D2485">
        <v>648</v>
      </c>
      <c r="E2485">
        <v>45786</v>
      </c>
      <c r="F2485">
        <v>45921</v>
      </c>
      <c r="G2485" t="s">
        <v>3283</v>
      </c>
      <c r="I2485" t="s">
        <v>24</v>
      </c>
      <c r="J2485" t="s">
        <v>3552</v>
      </c>
      <c r="K2485">
        <v>0</v>
      </c>
      <c r="AE2485" t="s">
        <v>230</v>
      </c>
      <c r="AF2485">
        <v>0</v>
      </c>
      <c r="AG2485">
        <v>0</v>
      </c>
      <c r="AH2485">
        <v>0</v>
      </c>
      <c r="AI2485" t="s">
        <v>11634</v>
      </c>
      <c r="AL2485" s="94">
        <v>64.8</v>
      </c>
      <c r="AM2485" t="s">
        <v>11646</v>
      </c>
    </row>
    <row r="2486" spans="1:39" x14ac:dyDescent="0.25">
      <c r="A2486" t="s">
        <v>194</v>
      </c>
      <c r="B2486">
        <v>16156</v>
      </c>
      <c r="C2486" t="s">
        <v>3553</v>
      </c>
      <c r="D2486">
        <v>75</v>
      </c>
      <c r="E2486">
        <v>45786</v>
      </c>
      <c r="F2486">
        <v>45921</v>
      </c>
      <c r="G2486" t="s">
        <v>3283</v>
      </c>
      <c r="I2486" t="s">
        <v>24</v>
      </c>
      <c r="J2486" t="s">
        <v>3473</v>
      </c>
      <c r="K2486">
        <v>0</v>
      </c>
      <c r="AE2486" t="s">
        <v>230</v>
      </c>
      <c r="AF2486">
        <v>0</v>
      </c>
      <c r="AG2486">
        <v>0</v>
      </c>
      <c r="AH2486">
        <v>0</v>
      </c>
      <c r="AI2486" t="s">
        <v>11634</v>
      </c>
      <c r="AL2486" s="94">
        <v>7.5</v>
      </c>
      <c r="AM2486" t="s">
        <v>11646</v>
      </c>
    </row>
    <row r="2487" spans="1:39" x14ac:dyDescent="0.25">
      <c r="A2487" t="s">
        <v>194</v>
      </c>
      <c r="B2487">
        <v>16157</v>
      </c>
      <c r="C2487" t="s">
        <v>3554</v>
      </c>
      <c r="D2487">
        <v>234</v>
      </c>
      <c r="E2487">
        <v>45786</v>
      </c>
      <c r="F2487">
        <v>45921</v>
      </c>
      <c r="G2487" t="s">
        <v>3283</v>
      </c>
      <c r="H2487">
        <v>45789</v>
      </c>
      <c r="I2487" t="s">
        <v>24</v>
      </c>
      <c r="J2487" t="s">
        <v>3555</v>
      </c>
      <c r="K2487">
        <v>0</v>
      </c>
      <c r="AE2487" t="s">
        <v>230</v>
      </c>
      <c r="AF2487">
        <v>0</v>
      </c>
      <c r="AG2487">
        <v>0</v>
      </c>
      <c r="AH2487">
        <v>0</v>
      </c>
      <c r="AI2487" t="s">
        <v>11634</v>
      </c>
      <c r="AL2487" s="94">
        <v>23.4</v>
      </c>
      <c r="AM2487" t="s">
        <v>11646</v>
      </c>
    </row>
    <row r="2488" spans="1:39" x14ac:dyDescent="0.25">
      <c r="A2488" t="s">
        <v>194</v>
      </c>
      <c r="B2488">
        <v>16158</v>
      </c>
      <c r="C2488" t="s">
        <v>3556</v>
      </c>
      <c r="D2488">
        <v>704</v>
      </c>
      <c r="E2488">
        <v>45786</v>
      </c>
      <c r="F2488">
        <v>45921</v>
      </c>
      <c r="G2488" t="s">
        <v>3283</v>
      </c>
      <c r="H2488">
        <v>45789</v>
      </c>
      <c r="I2488" t="s">
        <v>24</v>
      </c>
      <c r="J2488" t="s">
        <v>3557</v>
      </c>
      <c r="K2488">
        <v>0</v>
      </c>
      <c r="L2488" t="s">
        <v>1118</v>
      </c>
      <c r="N2488" t="s">
        <v>353</v>
      </c>
      <c r="O2488">
        <v>45015</v>
      </c>
      <c r="P2488" t="s">
        <v>350</v>
      </c>
      <c r="T2488">
        <v>1</v>
      </c>
      <c r="U2488">
        <v>0</v>
      </c>
      <c r="V2488">
        <v>0</v>
      </c>
      <c r="W2488">
        <v>0</v>
      </c>
      <c r="X2488" t="s">
        <v>3443</v>
      </c>
      <c r="Y2488" t="s">
        <v>393</v>
      </c>
      <c r="Z2488" t="s">
        <v>350</v>
      </c>
      <c r="AE2488" t="s">
        <v>230</v>
      </c>
      <c r="AF2488">
        <v>0</v>
      </c>
      <c r="AG2488">
        <v>0</v>
      </c>
      <c r="AH2488">
        <v>11</v>
      </c>
      <c r="AI2488" t="s">
        <v>11632</v>
      </c>
      <c r="AL2488" s="94">
        <v>70.400000000000006</v>
      </c>
      <c r="AM2488" t="s">
        <v>11646</v>
      </c>
    </row>
    <row r="2489" spans="1:39" x14ac:dyDescent="0.25">
      <c r="A2489" t="s">
        <v>194</v>
      </c>
      <c r="B2489">
        <v>16159</v>
      </c>
      <c r="C2489" t="s">
        <v>3558</v>
      </c>
      <c r="D2489">
        <v>181</v>
      </c>
      <c r="E2489">
        <v>45786</v>
      </c>
      <c r="F2489">
        <v>45833</v>
      </c>
      <c r="G2489" t="s">
        <v>3283</v>
      </c>
      <c r="H2489">
        <v>45832</v>
      </c>
      <c r="I2489" t="s">
        <v>24</v>
      </c>
      <c r="J2489" t="s">
        <v>3291</v>
      </c>
      <c r="K2489">
        <v>0</v>
      </c>
      <c r="AE2489" t="s">
        <v>230</v>
      </c>
      <c r="AF2489">
        <v>0</v>
      </c>
      <c r="AG2489">
        <v>0</v>
      </c>
      <c r="AH2489">
        <v>0</v>
      </c>
      <c r="AI2489" t="s">
        <v>11634</v>
      </c>
      <c r="AL2489" s="94">
        <v>18.100000000000001</v>
      </c>
      <c r="AM2489" t="s">
        <v>11646</v>
      </c>
    </row>
    <row r="2490" spans="1:39" x14ac:dyDescent="0.25">
      <c r="A2490" t="s">
        <v>194</v>
      </c>
      <c r="B2490">
        <v>16160</v>
      </c>
      <c r="C2490" t="s">
        <v>3559</v>
      </c>
      <c r="D2490">
        <v>55</v>
      </c>
      <c r="E2490">
        <v>45922</v>
      </c>
      <c r="F2490">
        <v>45972</v>
      </c>
      <c r="G2490" t="s">
        <v>3283</v>
      </c>
      <c r="H2490">
        <v>45930</v>
      </c>
      <c r="I2490" t="s">
        <v>24</v>
      </c>
      <c r="J2490" t="s">
        <v>3560</v>
      </c>
      <c r="K2490">
        <v>0</v>
      </c>
      <c r="L2490" t="s">
        <v>3561</v>
      </c>
      <c r="M2490">
        <v>0</v>
      </c>
      <c r="N2490" t="s">
        <v>487</v>
      </c>
      <c r="P2490" t="s">
        <v>487</v>
      </c>
      <c r="T2490">
        <v>0</v>
      </c>
      <c r="U2490">
        <v>0</v>
      </c>
      <c r="V2490">
        <v>0</v>
      </c>
      <c r="W2490">
        <v>0</v>
      </c>
      <c r="X2490" t="s">
        <v>3562</v>
      </c>
      <c r="Y2490" t="s">
        <v>350</v>
      </c>
      <c r="Z2490" t="s">
        <v>350</v>
      </c>
      <c r="AE2490" t="s">
        <v>230</v>
      </c>
      <c r="AF2490">
        <v>0</v>
      </c>
      <c r="AG2490">
        <v>0</v>
      </c>
      <c r="AH2490">
        <v>11</v>
      </c>
      <c r="AI2490" t="s">
        <v>11632</v>
      </c>
      <c r="AL2490" s="94">
        <v>5.5</v>
      </c>
      <c r="AM2490" t="s">
        <v>11646</v>
      </c>
    </row>
    <row r="2491" spans="1:39" x14ac:dyDescent="0.25">
      <c r="A2491" t="s">
        <v>194</v>
      </c>
      <c r="B2491">
        <v>16161</v>
      </c>
      <c r="C2491" t="s">
        <v>3563</v>
      </c>
      <c r="D2491">
        <v>40</v>
      </c>
      <c r="E2491">
        <v>45786</v>
      </c>
      <c r="F2491">
        <v>45921</v>
      </c>
      <c r="G2491" t="s">
        <v>3283</v>
      </c>
      <c r="I2491" t="s">
        <v>24</v>
      </c>
      <c r="J2491" t="s">
        <v>3473</v>
      </c>
      <c r="K2491">
        <v>0</v>
      </c>
      <c r="AE2491" t="s">
        <v>230</v>
      </c>
      <c r="AF2491">
        <v>0</v>
      </c>
      <c r="AG2491">
        <v>0</v>
      </c>
      <c r="AH2491">
        <v>0</v>
      </c>
      <c r="AI2491" t="s">
        <v>11634</v>
      </c>
      <c r="AL2491" s="94">
        <v>4</v>
      </c>
      <c r="AM2491" t="s">
        <v>11646</v>
      </c>
    </row>
    <row r="2492" spans="1:39" x14ac:dyDescent="0.25">
      <c r="A2492" t="s">
        <v>194</v>
      </c>
      <c r="B2492">
        <v>16162</v>
      </c>
      <c r="C2492" t="s">
        <v>3564</v>
      </c>
      <c r="D2492">
        <v>42</v>
      </c>
      <c r="E2492">
        <v>45786</v>
      </c>
      <c r="F2492">
        <v>45834</v>
      </c>
      <c r="G2492" t="s">
        <v>3283</v>
      </c>
      <c r="H2492">
        <v>45820</v>
      </c>
      <c r="I2492" t="s">
        <v>3297</v>
      </c>
      <c r="J2492" t="s">
        <v>3565</v>
      </c>
      <c r="K2492">
        <v>0</v>
      </c>
      <c r="AE2492" t="s">
        <v>230</v>
      </c>
      <c r="AF2492">
        <v>0</v>
      </c>
      <c r="AG2492">
        <v>0</v>
      </c>
      <c r="AH2492">
        <v>0</v>
      </c>
      <c r="AI2492" t="s">
        <v>11634</v>
      </c>
      <c r="AL2492" s="94">
        <v>4.2</v>
      </c>
      <c r="AM2492" t="s">
        <v>11646</v>
      </c>
    </row>
    <row r="2493" spans="1:39" x14ac:dyDescent="0.25">
      <c r="A2493" t="s">
        <v>194</v>
      </c>
      <c r="B2493">
        <v>16163</v>
      </c>
      <c r="C2493" t="s">
        <v>3566</v>
      </c>
      <c r="D2493">
        <v>61</v>
      </c>
      <c r="E2493">
        <v>45786</v>
      </c>
      <c r="F2493">
        <v>45922</v>
      </c>
      <c r="G2493" t="s">
        <v>3283</v>
      </c>
      <c r="H2493">
        <v>45789</v>
      </c>
      <c r="I2493" t="s">
        <v>24</v>
      </c>
      <c r="J2493" t="s">
        <v>3462</v>
      </c>
      <c r="K2493">
        <v>0</v>
      </c>
      <c r="AE2493" t="s">
        <v>230</v>
      </c>
      <c r="AF2493">
        <v>0</v>
      </c>
      <c r="AG2493">
        <v>0</v>
      </c>
      <c r="AH2493">
        <v>0</v>
      </c>
      <c r="AI2493" t="s">
        <v>11634</v>
      </c>
      <c r="AL2493" s="94">
        <v>6.1</v>
      </c>
      <c r="AM2493" t="s">
        <v>11646</v>
      </c>
    </row>
    <row r="2494" spans="1:39" x14ac:dyDescent="0.25">
      <c r="A2494" t="s">
        <v>194</v>
      </c>
      <c r="B2494">
        <v>16165</v>
      </c>
      <c r="C2494" t="s">
        <v>3567</v>
      </c>
      <c r="D2494">
        <v>71</v>
      </c>
      <c r="E2494">
        <v>45786</v>
      </c>
      <c r="F2494">
        <v>45922</v>
      </c>
      <c r="G2494" t="s">
        <v>3283</v>
      </c>
      <c r="I2494" t="s">
        <v>24</v>
      </c>
      <c r="K2494">
        <v>0</v>
      </c>
      <c r="AE2494" t="s">
        <v>230</v>
      </c>
      <c r="AF2494">
        <v>0</v>
      </c>
      <c r="AG2494">
        <v>0</v>
      </c>
      <c r="AH2494">
        <v>0</v>
      </c>
      <c r="AI2494" t="s">
        <v>11634</v>
      </c>
      <c r="AL2494" s="94">
        <v>7.1</v>
      </c>
      <c r="AM2494" t="s">
        <v>11646</v>
      </c>
    </row>
    <row r="2495" spans="1:39" x14ac:dyDescent="0.25">
      <c r="A2495" t="s">
        <v>194</v>
      </c>
      <c r="B2495">
        <v>16166</v>
      </c>
      <c r="C2495" t="s">
        <v>3568</v>
      </c>
      <c r="D2495">
        <v>265</v>
      </c>
      <c r="E2495">
        <v>45786</v>
      </c>
      <c r="F2495">
        <v>45922</v>
      </c>
      <c r="G2495" t="s">
        <v>3283</v>
      </c>
      <c r="H2495">
        <v>45789</v>
      </c>
      <c r="I2495" t="s">
        <v>24</v>
      </c>
      <c r="J2495" t="s">
        <v>3569</v>
      </c>
      <c r="K2495">
        <v>0</v>
      </c>
      <c r="AE2495" t="s">
        <v>230</v>
      </c>
      <c r="AF2495">
        <v>0</v>
      </c>
      <c r="AG2495">
        <v>0</v>
      </c>
      <c r="AH2495">
        <v>0</v>
      </c>
      <c r="AI2495" t="s">
        <v>11634</v>
      </c>
      <c r="AL2495" s="94">
        <v>26.5</v>
      </c>
      <c r="AM2495" t="s">
        <v>11646</v>
      </c>
    </row>
    <row r="2496" spans="1:39" x14ac:dyDescent="0.25">
      <c r="A2496" t="s">
        <v>194</v>
      </c>
      <c r="B2496">
        <v>16908</v>
      </c>
      <c r="C2496" t="s">
        <v>3570</v>
      </c>
      <c r="D2496">
        <v>164</v>
      </c>
      <c r="E2496">
        <v>45786</v>
      </c>
      <c r="F2496">
        <v>45922</v>
      </c>
      <c r="G2496" t="s">
        <v>3283</v>
      </c>
      <c r="H2496">
        <v>45792</v>
      </c>
      <c r="I2496" t="s">
        <v>24</v>
      </c>
      <c r="J2496" t="s">
        <v>3494</v>
      </c>
      <c r="K2496">
        <v>50</v>
      </c>
      <c r="L2496" t="s">
        <v>3571</v>
      </c>
      <c r="M2496">
        <v>0.2</v>
      </c>
      <c r="N2496" t="s">
        <v>353</v>
      </c>
      <c r="O2496">
        <v>45432</v>
      </c>
      <c r="P2496" t="s">
        <v>350</v>
      </c>
      <c r="T2496">
        <v>1</v>
      </c>
      <c r="V2496">
        <v>0</v>
      </c>
      <c r="W2496">
        <v>0</v>
      </c>
      <c r="X2496" t="s">
        <v>3572</v>
      </c>
      <c r="Y2496" t="s">
        <v>350</v>
      </c>
      <c r="Z2496" t="s">
        <v>350</v>
      </c>
      <c r="AE2496" t="s">
        <v>230</v>
      </c>
      <c r="AF2496">
        <v>0.2</v>
      </c>
      <c r="AG2496">
        <v>10</v>
      </c>
      <c r="AH2496">
        <v>12</v>
      </c>
      <c r="AI2496" t="s">
        <v>11632</v>
      </c>
      <c r="AL2496" s="94">
        <v>16.399999999999999</v>
      </c>
      <c r="AM2496" t="s">
        <v>11839</v>
      </c>
    </row>
    <row r="2497" spans="1:39" x14ac:dyDescent="0.25">
      <c r="A2497" t="s">
        <v>194</v>
      </c>
      <c r="B2497">
        <v>16167</v>
      </c>
      <c r="C2497" t="s">
        <v>3573</v>
      </c>
      <c r="D2497">
        <v>309</v>
      </c>
      <c r="E2497">
        <v>45786</v>
      </c>
      <c r="F2497">
        <v>45922</v>
      </c>
      <c r="G2497" t="s">
        <v>3283</v>
      </c>
      <c r="H2497">
        <v>45789</v>
      </c>
      <c r="I2497" t="s">
        <v>24</v>
      </c>
      <c r="J2497" t="s">
        <v>3574</v>
      </c>
      <c r="K2497">
        <v>0</v>
      </c>
      <c r="N2497" t="s">
        <v>350</v>
      </c>
      <c r="O2497" t="s">
        <v>3575</v>
      </c>
      <c r="X2497" t="s">
        <v>3576</v>
      </c>
      <c r="Y2497" t="s">
        <v>3576</v>
      </c>
      <c r="Z2497" t="s">
        <v>3576</v>
      </c>
      <c r="AE2497" t="s">
        <v>230</v>
      </c>
      <c r="AF2497">
        <v>0</v>
      </c>
      <c r="AG2497">
        <v>0</v>
      </c>
      <c r="AH2497">
        <v>5</v>
      </c>
      <c r="AI2497" t="s">
        <v>11632</v>
      </c>
      <c r="AL2497" s="94">
        <v>30.9</v>
      </c>
      <c r="AM2497" t="s">
        <v>11646</v>
      </c>
    </row>
    <row r="2498" spans="1:39" x14ac:dyDescent="0.25">
      <c r="A2498" t="s">
        <v>194</v>
      </c>
      <c r="B2498">
        <v>16169</v>
      </c>
      <c r="C2498" t="s">
        <v>3577</v>
      </c>
      <c r="D2498">
        <v>43</v>
      </c>
      <c r="E2498">
        <v>45786</v>
      </c>
      <c r="F2498">
        <v>45922</v>
      </c>
      <c r="G2498" t="s">
        <v>3283</v>
      </c>
      <c r="H2498">
        <v>45797</v>
      </c>
      <c r="I2498" t="s">
        <v>24</v>
      </c>
      <c r="J2498" t="s">
        <v>3473</v>
      </c>
      <c r="K2498">
        <v>0</v>
      </c>
      <c r="AE2498" t="s">
        <v>230</v>
      </c>
      <c r="AF2498">
        <v>0</v>
      </c>
      <c r="AG2498">
        <v>0</v>
      </c>
      <c r="AH2498">
        <v>0</v>
      </c>
      <c r="AI2498" t="s">
        <v>11634</v>
      </c>
      <c r="AL2498" s="94">
        <v>4.3</v>
      </c>
      <c r="AM2498" t="s">
        <v>11646</v>
      </c>
    </row>
    <row r="2499" spans="1:39" x14ac:dyDescent="0.25">
      <c r="A2499" t="s">
        <v>194</v>
      </c>
      <c r="B2499">
        <v>16170</v>
      </c>
      <c r="C2499" t="s">
        <v>3578</v>
      </c>
      <c r="D2499">
        <v>925</v>
      </c>
      <c r="E2499">
        <v>45786</v>
      </c>
      <c r="F2499">
        <v>45922</v>
      </c>
      <c r="G2499" t="s">
        <v>3283</v>
      </c>
      <c r="I2499" t="s">
        <v>24</v>
      </c>
      <c r="J2499" t="s">
        <v>3579</v>
      </c>
      <c r="K2499">
        <v>80</v>
      </c>
      <c r="L2499">
        <v>45650</v>
      </c>
      <c r="M2499">
        <v>0</v>
      </c>
      <c r="N2499" t="s">
        <v>353</v>
      </c>
      <c r="O2499">
        <v>45772</v>
      </c>
      <c r="P2499" t="s">
        <v>350</v>
      </c>
      <c r="S2499">
        <v>0</v>
      </c>
      <c r="T2499">
        <v>0</v>
      </c>
      <c r="U2499">
        <v>0</v>
      </c>
      <c r="V2499">
        <v>0</v>
      </c>
      <c r="W2499">
        <v>0</v>
      </c>
      <c r="X2499" t="s">
        <v>350</v>
      </c>
      <c r="Y2499" t="s">
        <v>350</v>
      </c>
      <c r="Z2499" t="s">
        <v>350</v>
      </c>
      <c r="AE2499" t="s">
        <v>230</v>
      </c>
      <c r="AF2499">
        <v>0</v>
      </c>
      <c r="AG2499">
        <v>0</v>
      </c>
      <c r="AH2499">
        <v>14</v>
      </c>
      <c r="AI2499" t="s">
        <v>11632</v>
      </c>
      <c r="AK2499">
        <v>0</v>
      </c>
      <c r="AL2499" s="94">
        <v>92.5</v>
      </c>
      <c r="AM2499" t="s">
        <v>11647</v>
      </c>
    </row>
    <row r="2500" spans="1:39" x14ac:dyDescent="0.25">
      <c r="A2500" t="s">
        <v>194</v>
      </c>
      <c r="B2500">
        <v>16171</v>
      </c>
      <c r="C2500" t="s">
        <v>3580</v>
      </c>
      <c r="D2500">
        <v>2358</v>
      </c>
      <c r="E2500">
        <v>45786</v>
      </c>
      <c r="G2500" t="s">
        <v>3283</v>
      </c>
      <c r="H2500">
        <v>45795</v>
      </c>
      <c r="I2500" t="s">
        <v>28</v>
      </c>
      <c r="K2500">
        <v>0</v>
      </c>
      <c r="L2500">
        <v>0</v>
      </c>
      <c r="M2500">
        <v>0</v>
      </c>
      <c r="N2500" t="s">
        <v>350</v>
      </c>
      <c r="O2500" t="s">
        <v>350</v>
      </c>
      <c r="P2500">
        <v>0</v>
      </c>
      <c r="Q2500">
        <v>0</v>
      </c>
      <c r="T2500">
        <v>12</v>
      </c>
      <c r="U2500">
        <v>0</v>
      </c>
      <c r="V2500">
        <v>0</v>
      </c>
      <c r="W2500">
        <v>0</v>
      </c>
      <c r="X2500" t="s">
        <v>350</v>
      </c>
      <c r="Y2500" t="s">
        <v>350</v>
      </c>
      <c r="Z2500" t="s">
        <v>350</v>
      </c>
      <c r="AE2500" t="s">
        <v>230</v>
      </c>
      <c r="AF2500">
        <v>0</v>
      </c>
      <c r="AG2500">
        <v>0</v>
      </c>
      <c r="AH2500">
        <v>14</v>
      </c>
      <c r="AI2500" t="s">
        <v>11632</v>
      </c>
      <c r="AL2500" s="94">
        <v>235.8</v>
      </c>
      <c r="AM2500" t="s">
        <v>11646</v>
      </c>
    </row>
    <row r="2501" spans="1:39" x14ac:dyDescent="0.25">
      <c r="A2501" t="s">
        <v>194</v>
      </c>
      <c r="B2501">
        <v>16172</v>
      </c>
      <c r="C2501" t="s">
        <v>3581</v>
      </c>
      <c r="D2501">
        <v>312</v>
      </c>
      <c r="E2501">
        <v>45786</v>
      </c>
      <c r="F2501">
        <v>45922</v>
      </c>
      <c r="G2501" t="s">
        <v>3283</v>
      </c>
      <c r="H2501">
        <v>45789</v>
      </c>
      <c r="I2501" t="s">
        <v>24</v>
      </c>
      <c r="J2501" t="s">
        <v>3582</v>
      </c>
      <c r="K2501">
        <v>0</v>
      </c>
      <c r="AE2501" t="s">
        <v>230</v>
      </c>
      <c r="AF2501">
        <v>0</v>
      </c>
      <c r="AG2501">
        <v>0</v>
      </c>
      <c r="AH2501">
        <v>0</v>
      </c>
      <c r="AI2501" t="s">
        <v>11634</v>
      </c>
      <c r="AL2501" s="94">
        <v>31.2</v>
      </c>
      <c r="AM2501" t="s">
        <v>11646</v>
      </c>
    </row>
    <row r="2502" spans="1:39" x14ac:dyDescent="0.25">
      <c r="A2502" t="s">
        <v>194</v>
      </c>
      <c r="B2502">
        <v>16174</v>
      </c>
      <c r="C2502" t="s">
        <v>3583</v>
      </c>
      <c r="D2502">
        <v>197</v>
      </c>
      <c r="E2502">
        <v>45786</v>
      </c>
      <c r="F2502">
        <v>45922</v>
      </c>
      <c r="G2502" t="s">
        <v>3283</v>
      </c>
      <c r="I2502" t="s">
        <v>24</v>
      </c>
      <c r="J2502" t="s">
        <v>3584</v>
      </c>
      <c r="K2502">
        <v>0</v>
      </c>
      <c r="N2502" t="s">
        <v>3585</v>
      </c>
      <c r="AE2502" t="s">
        <v>230</v>
      </c>
      <c r="AF2502">
        <v>0</v>
      </c>
      <c r="AG2502">
        <v>0</v>
      </c>
      <c r="AH2502">
        <v>1</v>
      </c>
      <c r="AI2502" t="s">
        <v>11632</v>
      </c>
      <c r="AL2502" s="94">
        <v>19.7</v>
      </c>
      <c r="AM2502" t="s">
        <v>11646</v>
      </c>
    </row>
    <row r="2503" spans="1:39" x14ac:dyDescent="0.25">
      <c r="A2503" t="s">
        <v>194</v>
      </c>
      <c r="B2503">
        <v>16175</v>
      </c>
      <c r="C2503" t="s">
        <v>3586</v>
      </c>
      <c r="D2503">
        <v>7484</v>
      </c>
      <c r="E2503">
        <v>45786</v>
      </c>
      <c r="F2503">
        <v>45922</v>
      </c>
      <c r="G2503" t="s">
        <v>3283</v>
      </c>
      <c r="H2503">
        <v>45789</v>
      </c>
      <c r="I2503" t="s">
        <v>24</v>
      </c>
      <c r="J2503" t="s">
        <v>3482</v>
      </c>
      <c r="K2503">
        <v>0</v>
      </c>
      <c r="AE2503" t="s">
        <v>230</v>
      </c>
      <c r="AF2503">
        <v>0</v>
      </c>
      <c r="AG2503">
        <v>0</v>
      </c>
      <c r="AH2503">
        <v>0</v>
      </c>
      <c r="AI2503" t="s">
        <v>11634</v>
      </c>
      <c r="AL2503" s="94">
        <v>748.4</v>
      </c>
      <c r="AM2503" t="s">
        <v>11646</v>
      </c>
    </row>
    <row r="2504" spans="1:39" x14ac:dyDescent="0.25">
      <c r="A2504" t="s">
        <v>194</v>
      </c>
      <c r="B2504">
        <v>16176</v>
      </c>
      <c r="C2504" t="s">
        <v>3587</v>
      </c>
      <c r="D2504">
        <v>47</v>
      </c>
      <c r="E2504">
        <v>45786</v>
      </c>
      <c r="F2504">
        <v>45922</v>
      </c>
      <c r="G2504" t="s">
        <v>3283</v>
      </c>
      <c r="H2504">
        <v>45791</v>
      </c>
      <c r="I2504" t="s">
        <v>24</v>
      </c>
      <c r="J2504" t="s">
        <v>3475</v>
      </c>
      <c r="K2504">
        <v>0</v>
      </c>
      <c r="AE2504" t="s">
        <v>230</v>
      </c>
      <c r="AF2504">
        <v>0</v>
      </c>
      <c r="AG2504">
        <v>0</v>
      </c>
      <c r="AH2504">
        <v>0</v>
      </c>
      <c r="AI2504" t="s">
        <v>11634</v>
      </c>
      <c r="AL2504" s="94">
        <v>4.7</v>
      </c>
      <c r="AM2504" t="s">
        <v>11646</v>
      </c>
    </row>
    <row r="2505" spans="1:39" x14ac:dyDescent="0.25">
      <c r="A2505" t="s">
        <v>194</v>
      </c>
      <c r="B2505">
        <v>16177</v>
      </c>
      <c r="C2505" t="s">
        <v>3588</v>
      </c>
      <c r="D2505">
        <v>102</v>
      </c>
      <c r="E2505">
        <v>45786</v>
      </c>
      <c r="F2505">
        <v>45922</v>
      </c>
      <c r="G2505" t="s">
        <v>3283</v>
      </c>
      <c r="H2505">
        <v>45789</v>
      </c>
      <c r="I2505" t="s">
        <v>24</v>
      </c>
      <c r="J2505" t="s">
        <v>3589</v>
      </c>
      <c r="K2505">
        <v>0</v>
      </c>
      <c r="AE2505" t="s">
        <v>230</v>
      </c>
      <c r="AF2505">
        <v>0</v>
      </c>
      <c r="AG2505">
        <v>0</v>
      </c>
      <c r="AH2505">
        <v>0</v>
      </c>
      <c r="AI2505" t="s">
        <v>11634</v>
      </c>
      <c r="AL2505" s="94">
        <v>10.199999999999999</v>
      </c>
      <c r="AM2505" t="s">
        <v>11646</v>
      </c>
    </row>
    <row r="2506" spans="1:39" x14ac:dyDescent="0.25">
      <c r="A2506" t="s">
        <v>194</v>
      </c>
      <c r="B2506">
        <v>16181</v>
      </c>
      <c r="C2506" t="s">
        <v>3590</v>
      </c>
      <c r="D2506">
        <v>54</v>
      </c>
      <c r="E2506">
        <v>45786</v>
      </c>
      <c r="F2506">
        <v>45922</v>
      </c>
      <c r="G2506" t="s">
        <v>3283</v>
      </c>
      <c r="I2506" t="s">
        <v>24</v>
      </c>
      <c r="J2506" t="s">
        <v>3591</v>
      </c>
      <c r="K2506">
        <v>20</v>
      </c>
      <c r="L2506">
        <v>45444</v>
      </c>
      <c r="M2506">
        <v>0.8</v>
      </c>
      <c r="N2506" t="s">
        <v>353</v>
      </c>
      <c r="O2506">
        <v>2024</v>
      </c>
      <c r="P2506" t="s">
        <v>350</v>
      </c>
      <c r="T2506">
        <v>0</v>
      </c>
      <c r="U2506">
        <v>0</v>
      </c>
      <c r="V2506">
        <v>0</v>
      </c>
      <c r="W2506">
        <v>5</v>
      </c>
      <c r="X2506" t="s">
        <v>350</v>
      </c>
      <c r="Y2506" t="s">
        <v>350</v>
      </c>
      <c r="Z2506" t="s">
        <v>350</v>
      </c>
      <c r="AE2506" t="s">
        <v>230</v>
      </c>
      <c r="AF2506">
        <v>0.8</v>
      </c>
      <c r="AG2506">
        <v>16</v>
      </c>
      <c r="AH2506">
        <v>13</v>
      </c>
      <c r="AI2506" t="s">
        <v>11632</v>
      </c>
      <c r="AL2506" s="94">
        <v>5.4</v>
      </c>
      <c r="AM2506" t="s">
        <v>11839</v>
      </c>
    </row>
    <row r="2507" spans="1:39" x14ac:dyDescent="0.25">
      <c r="A2507" t="s">
        <v>194</v>
      </c>
      <c r="B2507">
        <v>16185</v>
      </c>
      <c r="C2507" t="s">
        <v>3592</v>
      </c>
      <c r="D2507">
        <v>41</v>
      </c>
      <c r="E2507">
        <v>45786</v>
      </c>
      <c r="F2507">
        <v>45922</v>
      </c>
      <c r="G2507" t="s">
        <v>3283</v>
      </c>
      <c r="H2507">
        <v>45799</v>
      </c>
      <c r="I2507" t="s">
        <v>24</v>
      </c>
      <c r="J2507" t="s">
        <v>3593</v>
      </c>
      <c r="K2507">
        <v>0</v>
      </c>
      <c r="N2507" t="s">
        <v>353</v>
      </c>
      <c r="O2507">
        <v>45013</v>
      </c>
      <c r="AE2507" t="s">
        <v>230</v>
      </c>
      <c r="AF2507">
        <v>0</v>
      </c>
      <c r="AG2507">
        <v>0</v>
      </c>
      <c r="AH2507">
        <v>2</v>
      </c>
      <c r="AI2507" t="s">
        <v>11632</v>
      </c>
      <c r="AL2507" s="94">
        <v>4.0999999999999996</v>
      </c>
      <c r="AM2507" t="s">
        <v>11646</v>
      </c>
    </row>
    <row r="2508" spans="1:39" x14ac:dyDescent="0.25">
      <c r="A2508" t="s">
        <v>194</v>
      </c>
      <c r="B2508">
        <v>16186</v>
      </c>
      <c r="C2508" t="s">
        <v>3594</v>
      </c>
      <c r="D2508">
        <v>464</v>
      </c>
      <c r="E2508">
        <v>45786</v>
      </c>
      <c r="F2508">
        <v>45922</v>
      </c>
      <c r="G2508" t="s">
        <v>3283</v>
      </c>
      <c r="H2508">
        <v>45791</v>
      </c>
      <c r="I2508" t="s">
        <v>24</v>
      </c>
      <c r="J2508" t="s">
        <v>3482</v>
      </c>
      <c r="K2508">
        <v>0</v>
      </c>
      <c r="AE2508" t="s">
        <v>230</v>
      </c>
      <c r="AF2508">
        <v>0</v>
      </c>
      <c r="AG2508">
        <v>0</v>
      </c>
      <c r="AH2508">
        <v>0</v>
      </c>
      <c r="AI2508" t="s">
        <v>11634</v>
      </c>
      <c r="AL2508" s="94">
        <v>46.4</v>
      </c>
      <c r="AM2508" t="s">
        <v>11646</v>
      </c>
    </row>
    <row r="2509" spans="1:39" x14ac:dyDescent="0.25">
      <c r="A2509" t="s">
        <v>194</v>
      </c>
      <c r="B2509">
        <v>16187</v>
      </c>
      <c r="C2509" t="s">
        <v>3595</v>
      </c>
      <c r="D2509">
        <v>75</v>
      </c>
      <c r="E2509">
        <v>45786</v>
      </c>
      <c r="F2509">
        <v>45922</v>
      </c>
      <c r="G2509" t="s">
        <v>3283</v>
      </c>
      <c r="H2509">
        <v>45790</v>
      </c>
      <c r="I2509" t="s">
        <v>24</v>
      </c>
      <c r="J2509" t="s">
        <v>3482</v>
      </c>
      <c r="K2509">
        <v>0</v>
      </c>
      <c r="AE2509" t="s">
        <v>230</v>
      </c>
      <c r="AF2509">
        <v>0</v>
      </c>
      <c r="AG2509">
        <v>0</v>
      </c>
      <c r="AH2509">
        <v>0</v>
      </c>
      <c r="AI2509" t="s">
        <v>11634</v>
      </c>
      <c r="AL2509" s="94">
        <v>7.5</v>
      </c>
      <c r="AM2509" t="s">
        <v>11646</v>
      </c>
    </row>
    <row r="2510" spans="1:39" x14ac:dyDescent="0.25">
      <c r="A2510" t="s">
        <v>194</v>
      </c>
      <c r="B2510">
        <v>16188</v>
      </c>
      <c r="C2510" t="s">
        <v>3596</v>
      </c>
      <c r="D2510">
        <v>102</v>
      </c>
      <c r="E2510">
        <v>45786</v>
      </c>
      <c r="F2510">
        <v>45922</v>
      </c>
      <c r="G2510" t="s">
        <v>3283</v>
      </c>
      <c r="H2510">
        <v>45789</v>
      </c>
      <c r="I2510" t="s">
        <v>24</v>
      </c>
      <c r="J2510" t="s">
        <v>3597</v>
      </c>
      <c r="K2510">
        <v>0</v>
      </c>
      <c r="P2510" t="s">
        <v>3598</v>
      </c>
      <c r="AE2510" t="s">
        <v>230</v>
      </c>
      <c r="AF2510">
        <v>0</v>
      </c>
      <c r="AG2510">
        <v>0</v>
      </c>
      <c r="AH2510">
        <v>1</v>
      </c>
      <c r="AI2510" t="s">
        <v>11632</v>
      </c>
      <c r="AL2510" s="94">
        <v>10.199999999999999</v>
      </c>
      <c r="AM2510" t="s">
        <v>11646</v>
      </c>
    </row>
    <row r="2511" spans="1:39" x14ac:dyDescent="0.25">
      <c r="A2511" t="s">
        <v>194</v>
      </c>
      <c r="B2511">
        <v>16189</v>
      </c>
      <c r="C2511" t="s">
        <v>3599</v>
      </c>
      <c r="D2511">
        <v>288</v>
      </c>
      <c r="E2511">
        <v>45786</v>
      </c>
      <c r="F2511">
        <v>45922</v>
      </c>
      <c r="G2511" t="s">
        <v>3283</v>
      </c>
      <c r="H2511">
        <v>45789</v>
      </c>
      <c r="I2511" t="s">
        <v>24</v>
      </c>
      <c r="J2511" t="s">
        <v>3600</v>
      </c>
      <c r="K2511">
        <v>0</v>
      </c>
      <c r="M2511">
        <v>0</v>
      </c>
      <c r="N2511" t="s">
        <v>350</v>
      </c>
      <c r="P2511" t="s">
        <v>350</v>
      </c>
      <c r="T2511">
        <v>0</v>
      </c>
      <c r="U2511">
        <v>0</v>
      </c>
      <c r="V2511">
        <v>0</v>
      </c>
      <c r="W2511">
        <v>0</v>
      </c>
      <c r="X2511" t="s">
        <v>350</v>
      </c>
      <c r="Y2511" t="s">
        <v>350</v>
      </c>
      <c r="Z2511" t="s">
        <v>350</v>
      </c>
      <c r="AE2511" t="s">
        <v>230</v>
      </c>
      <c r="AF2511">
        <v>0</v>
      </c>
      <c r="AG2511">
        <v>0</v>
      </c>
      <c r="AH2511">
        <v>10</v>
      </c>
      <c r="AI2511" t="s">
        <v>11632</v>
      </c>
      <c r="AL2511" s="94">
        <v>28.8</v>
      </c>
      <c r="AM2511" t="s">
        <v>11646</v>
      </c>
    </row>
    <row r="2512" spans="1:39" x14ac:dyDescent="0.25">
      <c r="A2512" t="s">
        <v>194</v>
      </c>
      <c r="B2512">
        <v>16190</v>
      </c>
      <c r="C2512" t="s">
        <v>3601</v>
      </c>
      <c r="D2512">
        <v>6812</v>
      </c>
      <c r="E2512">
        <v>45786</v>
      </c>
      <c r="F2512">
        <v>45922</v>
      </c>
      <c r="G2512" t="s">
        <v>3283</v>
      </c>
      <c r="H2512">
        <v>45789</v>
      </c>
      <c r="I2512" t="s">
        <v>24</v>
      </c>
      <c r="J2512" t="s">
        <v>3602</v>
      </c>
      <c r="K2512">
        <v>0</v>
      </c>
      <c r="AE2512" t="s">
        <v>230</v>
      </c>
      <c r="AF2512">
        <v>0</v>
      </c>
      <c r="AG2512">
        <v>0</v>
      </c>
      <c r="AH2512">
        <v>0</v>
      </c>
      <c r="AI2512" t="s">
        <v>11634</v>
      </c>
      <c r="AL2512" s="94">
        <v>681.2</v>
      </c>
      <c r="AM2512" t="s">
        <v>11646</v>
      </c>
    </row>
    <row r="2513" spans="1:39" x14ac:dyDescent="0.25">
      <c r="A2513" t="s">
        <v>194</v>
      </c>
      <c r="B2513">
        <v>16191</v>
      </c>
      <c r="C2513" t="s">
        <v>3603</v>
      </c>
      <c r="D2513">
        <v>1134</v>
      </c>
      <c r="E2513">
        <v>45786</v>
      </c>
      <c r="F2513">
        <v>45807</v>
      </c>
      <c r="G2513" t="s">
        <v>3283</v>
      </c>
      <c r="H2513">
        <v>45790</v>
      </c>
      <c r="I2513" t="s">
        <v>24</v>
      </c>
      <c r="J2513" t="s">
        <v>3291</v>
      </c>
      <c r="K2513">
        <v>0</v>
      </c>
      <c r="AE2513" t="s">
        <v>230</v>
      </c>
      <c r="AF2513">
        <v>0</v>
      </c>
      <c r="AG2513">
        <v>0</v>
      </c>
      <c r="AH2513">
        <v>0</v>
      </c>
      <c r="AI2513" t="s">
        <v>11634</v>
      </c>
      <c r="AL2513" s="94">
        <v>113.4</v>
      </c>
      <c r="AM2513" t="s">
        <v>11646</v>
      </c>
    </row>
    <row r="2514" spans="1:39" x14ac:dyDescent="0.25">
      <c r="A2514" t="s">
        <v>194</v>
      </c>
      <c r="B2514">
        <v>16192</v>
      </c>
      <c r="C2514" t="s">
        <v>3604</v>
      </c>
      <c r="D2514">
        <v>39</v>
      </c>
      <c r="E2514">
        <v>45786</v>
      </c>
      <c r="F2514">
        <v>45922</v>
      </c>
      <c r="G2514" t="s">
        <v>3283</v>
      </c>
      <c r="H2514">
        <v>45792</v>
      </c>
      <c r="I2514" t="s">
        <v>24</v>
      </c>
      <c r="J2514" t="s">
        <v>3482</v>
      </c>
      <c r="K2514">
        <v>0</v>
      </c>
      <c r="AE2514" t="s">
        <v>230</v>
      </c>
      <c r="AF2514">
        <v>0</v>
      </c>
      <c r="AG2514">
        <v>0</v>
      </c>
      <c r="AH2514">
        <v>0</v>
      </c>
      <c r="AI2514" t="s">
        <v>11634</v>
      </c>
      <c r="AL2514" s="94">
        <v>3.9</v>
      </c>
      <c r="AM2514" t="s">
        <v>11646</v>
      </c>
    </row>
    <row r="2515" spans="1:39" x14ac:dyDescent="0.25">
      <c r="A2515" t="s">
        <v>194</v>
      </c>
      <c r="B2515">
        <v>16193</v>
      </c>
      <c r="C2515" t="s">
        <v>3605</v>
      </c>
      <c r="D2515">
        <v>56</v>
      </c>
      <c r="E2515">
        <v>45786</v>
      </c>
      <c r="F2515">
        <v>45922</v>
      </c>
      <c r="G2515" t="s">
        <v>3283</v>
      </c>
      <c r="I2515" t="s">
        <v>24</v>
      </c>
      <c r="J2515" t="s">
        <v>3606</v>
      </c>
      <c r="K2515">
        <v>0</v>
      </c>
      <c r="AE2515" t="s">
        <v>230</v>
      </c>
      <c r="AF2515">
        <v>0</v>
      </c>
      <c r="AG2515">
        <v>0</v>
      </c>
      <c r="AH2515">
        <v>0</v>
      </c>
      <c r="AI2515" t="s">
        <v>11634</v>
      </c>
      <c r="AL2515" s="94">
        <v>5.6</v>
      </c>
      <c r="AM2515" t="s">
        <v>11646</v>
      </c>
    </row>
    <row r="2516" spans="1:39" x14ac:dyDescent="0.25">
      <c r="A2516" t="s">
        <v>194</v>
      </c>
      <c r="B2516">
        <v>16194</v>
      </c>
      <c r="C2516" t="s">
        <v>3607</v>
      </c>
      <c r="D2516">
        <v>232</v>
      </c>
      <c r="E2516">
        <v>45786</v>
      </c>
      <c r="F2516">
        <v>45922</v>
      </c>
      <c r="G2516" t="s">
        <v>3283</v>
      </c>
      <c r="I2516" t="s">
        <v>24</v>
      </c>
      <c r="J2516" t="s">
        <v>3608</v>
      </c>
      <c r="K2516">
        <v>0</v>
      </c>
      <c r="N2516" t="s">
        <v>350</v>
      </c>
      <c r="P2516" t="s">
        <v>3609</v>
      </c>
      <c r="T2516">
        <v>0</v>
      </c>
      <c r="U2516">
        <v>0</v>
      </c>
      <c r="V2516">
        <v>0</v>
      </c>
      <c r="W2516">
        <v>0</v>
      </c>
      <c r="X2516" t="s">
        <v>3610</v>
      </c>
      <c r="Y2516" t="s">
        <v>350</v>
      </c>
      <c r="Z2516" t="s">
        <v>350</v>
      </c>
      <c r="AE2516" t="s">
        <v>230</v>
      </c>
      <c r="AF2516">
        <v>0</v>
      </c>
      <c r="AG2516">
        <v>0</v>
      </c>
      <c r="AH2516">
        <v>9</v>
      </c>
      <c r="AI2516" t="s">
        <v>11632</v>
      </c>
      <c r="AL2516" s="94">
        <v>23.2</v>
      </c>
      <c r="AM2516" t="s">
        <v>11646</v>
      </c>
    </row>
    <row r="2517" spans="1:39" x14ac:dyDescent="0.25">
      <c r="A2517" t="s">
        <v>194</v>
      </c>
      <c r="B2517">
        <v>16196</v>
      </c>
      <c r="C2517" t="s">
        <v>3611</v>
      </c>
      <c r="D2517">
        <v>668</v>
      </c>
      <c r="E2517">
        <v>45786</v>
      </c>
      <c r="F2517">
        <v>45922</v>
      </c>
      <c r="G2517" t="s">
        <v>3283</v>
      </c>
      <c r="H2517">
        <v>45789</v>
      </c>
      <c r="I2517" t="s">
        <v>24</v>
      </c>
      <c r="J2517" t="s">
        <v>3482</v>
      </c>
      <c r="K2517">
        <v>0</v>
      </c>
      <c r="AE2517" t="s">
        <v>230</v>
      </c>
      <c r="AF2517">
        <v>0</v>
      </c>
      <c r="AG2517">
        <v>0</v>
      </c>
      <c r="AH2517">
        <v>0</v>
      </c>
      <c r="AI2517" t="s">
        <v>11634</v>
      </c>
      <c r="AL2517" s="94">
        <v>66.8</v>
      </c>
      <c r="AM2517" t="s">
        <v>11646</v>
      </c>
    </row>
    <row r="2518" spans="1:39" x14ac:dyDescent="0.25">
      <c r="A2518" t="s">
        <v>194</v>
      </c>
      <c r="B2518">
        <v>16195</v>
      </c>
      <c r="C2518" t="s">
        <v>3612</v>
      </c>
      <c r="D2518">
        <v>525</v>
      </c>
      <c r="E2518">
        <v>45786</v>
      </c>
      <c r="F2518">
        <v>45923</v>
      </c>
      <c r="G2518" t="s">
        <v>3283</v>
      </c>
      <c r="H2518">
        <v>45789</v>
      </c>
      <c r="I2518" t="s">
        <v>24</v>
      </c>
      <c r="J2518" t="s">
        <v>3613</v>
      </c>
      <c r="K2518">
        <v>0</v>
      </c>
      <c r="AE2518" t="s">
        <v>230</v>
      </c>
      <c r="AF2518">
        <v>0</v>
      </c>
      <c r="AG2518">
        <v>0</v>
      </c>
      <c r="AH2518">
        <v>0</v>
      </c>
      <c r="AI2518" t="s">
        <v>11634</v>
      </c>
      <c r="AL2518" s="94">
        <v>52.5</v>
      </c>
      <c r="AM2518" t="s">
        <v>11646</v>
      </c>
    </row>
    <row r="2519" spans="1:39" x14ac:dyDescent="0.25">
      <c r="A2519" t="s">
        <v>194</v>
      </c>
      <c r="B2519">
        <v>16197</v>
      </c>
      <c r="C2519" t="s">
        <v>3614</v>
      </c>
      <c r="D2519">
        <v>63</v>
      </c>
      <c r="E2519">
        <v>45786</v>
      </c>
      <c r="F2519">
        <v>45923</v>
      </c>
      <c r="G2519" t="s">
        <v>3283</v>
      </c>
      <c r="H2519">
        <v>45790</v>
      </c>
      <c r="I2519" t="s">
        <v>24</v>
      </c>
      <c r="J2519" t="s">
        <v>3615</v>
      </c>
      <c r="K2519">
        <v>0</v>
      </c>
      <c r="AE2519" t="s">
        <v>230</v>
      </c>
      <c r="AF2519">
        <v>0</v>
      </c>
      <c r="AG2519">
        <v>0</v>
      </c>
      <c r="AH2519">
        <v>0</v>
      </c>
      <c r="AI2519" t="s">
        <v>11634</v>
      </c>
      <c r="AL2519" s="94">
        <v>6.3</v>
      </c>
      <c r="AM2519" t="s">
        <v>11646</v>
      </c>
    </row>
    <row r="2520" spans="1:39" x14ac:dyDescent="0.25">
      <c r="A2520" t="s">
        <v>194</v>
      </c>
      <c r="B2520">
        <v>16198</v>
      </c>
      <c r="C2520" t="s">
        <v>3616</v>
      </c>
      <c r="D2520">
        <v>1660</v>
      </c>
      <c r="E2520">
        <v>45786</v>
      </c>
      <c r="F2520">
        <v>45923</v>
      </c>
      <c r="G2520" t="s">
        <v>3283</v>
      </c>
      <c r="H2520">
        <v>45791</v>
      </c>
      <c r="I2520" t="s">
        <v>24</v>
      </c>
      <c r="J2520" t="s">
        <v>3482</v>
      </c>
      <c r="K2520">
        <v>0</v>
      </c>
      <c r="AE2520" t="s">
        <v>230</v>
      </c>
      <c r="AF2520">
        <v>0</v>
      </c>
      <c r="AG2520">
        <v>0</v>
      </c>
      <c r="AH2520">
        <v>0</v>
      </c>
      <c r="AI2520" t="s">
        <v>11634</v>
      </c>
      <c r="AL2520" s="94">
        <v>166</v>
      </c>
      <c r="AM2520" t="s">
        <v>11646</v>
      </c>
    </row>
    <row r="2521" spans="1:39" x14ac:dyDescent="0.25">
      <c r="A2521" t="s">
        <v>194</v>
      </c>
      <c r="B2521">
        <v>16199</v>
      </c>
      <c r="C2521" t="s">
        <v>3617</v>
      </c>
      <c r="D2521">
        <v>33</v>
      </c>
      <c r="E2521">
        <v>45786</v>
      </c>
      <c r="F2521">
        <v>45923</v>
      </c>
      <c r="G2521" t="s">
        <v>3283</v>
      </c>
      <c r="H2521">
        <v>45791</v>
      </c>
      <c r="I2521" t="s">
        <v>24</v>
      </c>
      <c r="J2521" t="s">
        <v>3618</v>
      </c>
      <c r="K2521">
        <v>0</v>
      </c>
      <c r="N2521" t="s">
        <v>350</v>
      </c>
      <c r="P2521" t="s">
        <v>350</v>
      </c>
      <c r="T2521">
        <v>0</v>
      </c>
      <c r="U2521">
        <v>0</v>
      </c>
      <c r="V2521">
        <v>0</v>
      </c>
      <c r="W2521">
        <v>0</v>
      </c>
      <c r="X2521" t="s">
        <v>3443</v>
      </c>
      <c r="Y2521" t="s">
        <v>350</v>
      </c>
      <c r="Z2521" t="s">
        <v>350</v>
      </c>
      <c r="AE2521" t="s">
        <v>230</v>
      </c>
      <c r="AF2521">
        <v>0</v>
      </c>
      <c r="AG2521">
        <v>0</v>
      </c>
      <c r="AH2521">
        <v>9</v>
      </c>
      <c r="AI2521" t="s">
        <v>11632</v>
      </c>
      <c r="AL2521" s="94">
        <v>3.3</v>
      </c>
      <c r="AM2521" t="s">
        <v>11646</v>
      </c>
    </row>
    <row r="2522" spans="1:39" x14ac:dyDescent="0.25">
      <c r="A2522" t="s">
        <v>194</v>
      </c>
      <c r="B2522">
        <v>16909</v>
      </c>
      <c r="C2522" t="s">
        <v>3619</v>
      </c>
      <c r="D2522">
        <v>707</v>
      </c>
      <c r="E2522">
        <v>45786</v>
      </c>
      <c r="F2522">
        <v>45923</v>
      </c>
      <c r="G2522" t="s">
        <v>3283</v>
      </c>
      <c r="H2522">
        <v>45789</v>
      </c>
      <c r="I2522" t="s">
        <v>24</v>
      </c>
      <c r="J2522" t="s">
        <v>3620</v>
      </c>
      <c r="K2522">
        <v>0</v>
      </c>
      <c r="N2522" t="s">
        <v>350</v>
      </c>
      <c r="P2522" t="s">
        <v>3354</v>
      </c>
      <c r="S2522">
        <v>250</v>
      </c>
      <c r="T2522">
        <v>1</v>
      </c>
      <c r="U2522">
        <v>0</v>
      </c>
      <c r="V2522">
        <v>0</v>
      </c>
      <c r="W2522">
        <v>0</v>
      </c>
      <c r="X2522" t="s">
        <v>3443</v>
      </c>
      <c r="Y2522" t="s">
        <v>353</v>
      </c>
      <c r="Z2522" t="s">
        <v>350</v>
      </c>
      <c r="AE2522" t="s">
        <v>230</v>
      </c>
      <c r="AF2522">
        <v>0</v>
      </c>
      <c r="AG2522">
        <v>0</v>
      </c>
      <c r="AH2522">
        <v>10</v>
      </c>
      <c r="AI2522" t="s">
        <v>11632</v>
      </c>
      <c r="AK2522">
        <v>0.3536067892503536</v>
      </c>
      <c r="AL2522" s="94">
        <v>70.7</v>
      </c>
      <c r="AM2522" t="s">
        <v>11646</v>
      </c>
    </row>
    <row r="2523" spans="1:39" x14ac:dyDescent="0.25">
      <c r="A2523" t="s">
        <v>194</v>
      </c>
      <c r="B2523">
        <v>16202</v>
      </c>
      <c r="C2523" t="s">
        <v>3621</v>
      </c>
      <c r="D2523">
        <v>882</v>
      </c>
      <c r="E2523">
        <v>45786</v>
      </c>
      <c r="F2523">
        <v>45923</v>
      </c>
      <c r="G2523" t="s">
        <v>3283</v>
      </c>
      <c r="H2523">
        <v>45789</v>
      </c>
      <c r="I2523" t="s">
        <v>24</v>
      </c>
      <c r="J2523" t="s">
        <v>3622</v>
      </c>
      <c r="K2523">
        <v>0</v>
      </c>
      <c r="N2523" t="s">
        <v>350</v>
      </c>
      <c r="P2523" t="s">
        <v>350</v>
      </c>
      <c r="X2523" t="s">
        <v>350</v>
      </c>
      <c r="Y2523" t="s">
        <v>350</v>
      </c>
      <c r="Z2523" t="s">
        <v>350</v>
      </c>
      <c r="AE2523" t="s">
        <v>230</v>
      </c>
      <c r="AF2523">
        <v>0</v>
      </c>
      <c r="AG2523">
        <v>0</v>
      </c>
      <c r="AH2523">
        <v>5</v>
      </c>
      <c r="AI2523" t="s">
        <v>11632</v>
      </c>
      <c r="AL2523" s="94">
        <v>88.2</v>
      </c>
      <c r="AM2523" t="s">
        <v>11646</v>
      </c>
    </row>
    <row r="2524" spans="1:39" x14ac:dyDescent="0.25">
      <c r="A2524" t="s">
        <v>194</v>
      </c>
      <c r="B2524">
        <v>16203</v>
      </c>
      <c r="C2524" t="s">
        <v>3623</v>
      </c>
      <c r="D2524">
        <v>16462</v>
      </c>
      <c r="E2524">
        <v>45786</v>
      </c>
      <c r="F2524">
        <v>45923</v>
      </c>
      <c r="G2524" t="s">
        <v>3283</v>
      </c>
      <c r="H2524">
        <v>45787</v>
      </c>
      <c r="I2524" t="s">
        <v>24</v>
      </c>
      <c r="J2524" t="s">
        <v>3624</v>
      </c>
      <c r="K2524">
        <v>373</v>
      </c>
      <c r="L2524">
        <v>45658</v>
      </c>
      <c r="M2524">
        <v>0.35</v>
      </c>
      <c r="N2524" t="s">
        <v>353</v>
      </c>
      <c r="O2524">
        <v>44986</v>
      </c>
      <c r="P2524" t="s">
        <v>350</v>
      </c>
      <c r="R2524">
        <v>9000</v>
      </c>
      <c r="S2524">
        <v>35000</v>
      </c>
      <c r="T2524">
        <v>90</v>
      </c>
      <c r="U2524">
        <v>60</v>
      </c>
      <c r="X2524" t="s">
        <v>3625</v>
      </c>
      <c r="Y2524" t="s">
        <v>353</v>
      </c>
      <c r="Z2524" t="s">
        <v>350</v>
      </c>
      <c r="AE2524" t="s">
        <v>230</v>
      </c>
      <c r="AF2524">
        <v>0.35</v>
      </c>
      <c r="AG2524">
        <v>131</v>
      </c>
      <c r="AH2524">
        <v>13</v>
      </c>
      <c r="AI2524" t="s">
        <v>11632</v>
      </c>
      <c r="AJ2524">
        <v>0.54671364354270446</v>
      </c>
      <c r="AK2524">
        <v>2.1261086137771836</v>
      </c>
      <c r="AL2524" s="94">
        <v>1646.2</v>
      </c>
      <c r="AM2524" t="s">
        <v>11647</v>
      </c>
    </row>
    <row r="2525" spans="1:39" x14ac:dyDescent="0.25">
      <c r="A2525" t="s">
        <v>194</v>
      </c>
      <c r="B2525">
        <v>16204</v>
      </c>
      <c r="C2525" t="s">
        <v>3626</v>
      </c>
      <c r="D2525">
        <v>293</v>
      </c>
      <c r="E2525">
        <v>45786</v>
      </c>
      <c r="F2525">
        <v>45923</v>
      </c>
      <c r="G2525" t="s">
        <v>3283</v>
      </c>
      <c r="H2525">
        <v>45789</v>
      </c>
      <c r="I2525" t="s">
        <v>24</v>
      </c>
      <c r="J2525" t="s">
        <v>3475</v>
      </c>
      <c r="K2525">
        <v>0</v>
      </c>
      <c r="AE2525" t="s">
        <v>230</v>
      </c>
      <c r="AF2525">
        <v>0</v>
      </c>
      <c r="AG2525">
        <v>0</v>
      </c>
      <c r="AH2525">
        <v>0</v>
      </c>
      <c r="AI2525" t="s">
        <v>11634</v>
      </c>
      <c r="AL2525" s="94">
        <v>29.3</v>
      </c>
      <c r="AM2525" t="s">
        <v>11646</v>
      </c>
    </row>
    <row r="2526" spans="1:39" x14ac:dyDescent="0.25">
      <c r="A2526" t="s">
        <v>194</v>
      </c>
      <c r="B2526">
        <v>16205</v>
      </c>
      <c r="C2526" t="s">
        <v>3627</v>
      </c>
      <c r="D2526">
        <v>103</v>
      </c>
      <c r="E2526">
        <v>45786</v>
      </c>
      <c r="F2526">
        <v>45923</v>
      </c>
      <c r="G2526" t="s">
        <v>3283</v>
      </c>
      <c r="I2526" t="s">
        <v>24</v>
      </c>
      <c r="J2526" t="s">
        <v>3628</v>
      </c>
      <c r="K2526">
        <v>0</v>
      </c>
      <c r="N2526" t="s">
        <v>350</v>
      </c>
      <c r="T2526">
        <v>0</v>
      </c>
      <c r="U2526">
        <v>0</v>
      </c>
      <c r="V2526">
        <v>0</v>
      </c>
      <c r="W2526">
        <v>0</v>
      </c>
      <c r="X2526" t="s">
        <v>350</v>
      </c>
      <c r="Y2526" t="s">
        <v>350</v>
      </c>
      <c r="Z2526" t="s">
        <v>350</v>
      </c>
      <c r="AE2526" t="s">
        <v>230</v>
      </c>
      <c r="AF2526">
        <v>0</v>
      </c>
      <c r="AG2526">
        <v>0</v>
      </c>
      <c r="AH2526">
        <v>8</v>
      </c>
      <c r="AI2526" t="s">
        <v>11632</v>
      </c>
      <c r="AL2526" s="94">
        <v>10.3</v>
      </c>
      <c r="AM2526" t="s">
        <v>11646</v>
      </c>
    </row>
    <row r="2527" spans="1:39" x14ac:dyDescent="0.25">
      <c r="A2527" t="s">
        <v>194</v>
      </c>
      <c r="B2527">
        <v>16206</v>
      </c>
      <c r="C2527" t="s">
        <v>3629</v>
      </c>
      <c r="D2527">
        <v>195</v>
      </c>
      <c r="H2527" t="s">
        <v>3630</v>
      </c>
      <c r="I2527" t="s">
        <v>3631</v>
      </c>
      <c r="K2527">
        <v>0</v>
      </c>
      <c r="AE2527" t="s">
        <v>230</v>
      </c>
      <c r="AF2527">
        <v>0</v>
      </c>
      <c r="AG2527">
        <v>0</v>
      </c>
      <c r="AH2527">
        <v>0</v>
      </c>
      <c r="AI2527" t="s">
        <v>11634</v>
      </c>
      <c r="AL2527" s="94">
        <v>19.5</v>
      </c>
      <c r="AM2527" t="s">
        <v>11646</v>
      </c>
    </row>
    <row r="2528" spans="1:39" x14ac:dyDescent="0.25">
      <c r="A2528" t="s">
        <v>194</v>
      </c>
      <c r="B2528">
        <v>16209</v>
      </c>
      <c r="C2528" t="s">
        <v>3632</v>
      </c>
      <c r="D2528">
        <v>113</v>
      </c>
      <c r="E2528">
        <v>45786</v>
      </c>
      <c r="F2528">
        <v>45923</v>
      </c>
      <c r="G2528" t="s">
        <v>3633</v>
      </c>
      <c r="H2528">
        <v>45790</v>
      </c>
      <c r="I2528" t="s">
        <v>24</v>
      </c>
      <c r="J2528" t="s">
        <v>3634</v>
      </c>
      <c r="K2528">
        <v>0</v>
      </c>
      <c r="AE2528" t="s">
        <v>230</v>
      </c>
      <c r="AF2528">
        <v>0</v>
      </c>
      <c r="AG2528">
        <v>0</v>
      </c>
      <c r="AH2528">
        <v>0</v>
      </c>
      <c r="AI2528" t="s">
        <v>11634</v>
      </c>
      <c r="AL2528" s="94">
        <v>11.3</v>
      </c>
      <c r="AM2528" t="s">
        <v>11646</v>
      </c>
    </row>
    <row r="2529" spans="1:39" x14ac:dyDescent="0.25">
      <c r="A2529" t="s">
        <v>194</v>
      </c>
      <c r="B2529">
        <v>16211</v>
      </c>
      <c r="C2529" t="s">
        <v>3635</v>
      </c>
      <c r="D2529">
        <v>338</v>
      </c>
      <c r="E2529">
        <v>45786</v>
      </c>
      <c r="F2529">
        <v>45923</v>
      </c>
      <c r="G2529" t="s">
        <v>3633</v>
      </c>
      <c r="I2529" t="s">
        <v>24</v>
      </c>
      <c r="K2529">
        <v>0</v>
      </c>
      <c r="AE2529" t="s">
        <v>230</v>
      </c>
      <c r="AF2529">
        <v>0</v>
      </c>
      <c r="AG2529">
        <v>0</v>
      </c>
      <c r="AH2529">
        <v>0</v>
      </c>
      <c r="AI2529" t="s">
        <v>11634</v>
      </c>
      <c r="AL2529" s="94">
        <v>33.799999999999997</v>
      </c>
      <c r="AM2529" t="s">
        <v>11646</v>
      </c>
    </row>
    <row r="2530" spans="1:39" x14ac:dyDescent="0.25">
      <c r="A2530" t="s">
        <v>194</v>
      </c>
      <c r="B2530">
        <v>16212</v>
      </c>
      <c r="C2530" t="s">
        <v>3636</v>
      </c>
      <c r="D2530">
        <v>312</v>
      </c>
      <c r="E2530">
        <v>45786</v>
      </c>
      <c r="F2530">
        <v>45923</v>
      </c>
      <c r="G2530" t="s">
        <v>3633</v>
      </c>
      <c r="H2530">
        <v>45790</v>
      </c>
      <c r="I2530" t="s">
        <v>24</v>
      </c>
      <c r="J2530" t="s">
        <v>3637</v>
      </c>
      <c r="K2530">
        <v>0</v>
      </c>
      <c r="N2530" t="s">
        <v>350</v>
      </c>
      <c r="O2530" t="s">
        <v>3575</v>
      </c>
      <c r="AE2530" t="s">
        <v>230</v>
      </c>
      <c r="AF2530">
        <v>0</v>
      </c>
      <c r="AG2530">
        <v>0</v>
      </c>
      <c r="AH2530">
        <v>2</v>
      </c>
      <c r="AI2530" t="s">
        <v>11632</v>
      </c>
      <c r="AL2530" s="94">
        <v>31.2</v>
      </c>
      <c r="AM2530" t="s">
        <v>11646</v>
      </c>
    </row>
    <row r="2531" spans="1:39" x14ac:dyDescent="0.25">
      <c r="A2531" t="s">
        <v>194</v>
      </c>
      <c r="B2531">
        <v>16213</v>
      </c>
      <c r="C2531" t="s">
        <v>3638</v>
      </c>
      <c r="D2531">
        <v>42</v>
      </c>
      <c r="E2531">
        <v>45786</v>
      </c>
      <c r="F2531">
        <v>45923</v>
      </c>
      <c r="G2531" t="s">
        <v>3633</v>
      </c>
      <c r="I2531" t="s">
        <v>24</v>
      </c>
      <c r="J2531" t="s">
        <v>3475</v>
      </c>
      <c r="K2531">
        <v>0</v>
      </c>
      <c r="AE2531" t="s">
        <v>230</v>
      </c>
      <c r="AF2531">
        <v>0</v>
      </c>
      <c r="AG2531">
        <v>0</v>
      </c>
      <c r="AH2531">
        <v>0</v>
      </c>
      <c r="AI2531" t="s">
        <v>11634</v>
      </c>
      <c r="AL2531" s="94">
        <v>4.2</v>
      </c>
      <c r="AM2531" t="s">
        <v>11646</v>
      </c>
    </row>
    <row r="2532" spans="1:39" x14ac:dyDescent="0.25">
      <c r="A2532" t="s">
        <v>194</v>
      </c>
      <c r="B2532">
        <v>16215</v>
      </c>
      <c r="C2532" t="s">
        <v>3639</v>
      </c>
      <c r="D2532">
        <v>261</v>
      </c>
      <c r="E2532">
        <v>45786</v>
      </c>
      <c r="F2532">
        <v>45923</v>
      </c>
      <c r="G2532" t="s">
        <v>3633</v>
      </c>
      <c r="H2532">
        <v>45790</v>
      </c>
      <c r="I2532" t="s">
        <v>24</v>
      </c>
      <c r="J2532" t="s">
        <v>3589</v>
      </c>
      <c r="K2532">
        <v>0</v>
      </c>
      <c r="AE2532" t="s">
        <v>230</v>
      </c>
      <c r="AF2532">
        <v>0</v>
      </c>
      <c r="AG2532">
        <v>0</v>
      </c>
      <c r="AH2532">
        <v>0</v>
      </c>
      <c r="AI2532" t="s">
        <v>11634</v>
      </c>
      <c r="AL2532" s="94">
        <v>26.1</v>
      </c>
      <c r="AM2532" t="s">
        <v>11646</v>
      </c>
    </row>
    <row r="2533" spans="1:39" x14ac:dyDescent="0.25">
      <c r="A2533" t="s">
        <v>194</v>
      </c>
      <c r="B2533">
        <v>16216</v>
      </c>
      <c r="C2533" t="s">
        <v>3640</v>
      </c>
      <c r="D2533">
        <v>262</v>
      </c>
      <c r="E2533">
        <v>45786</v>
      </c>
      <c r="F2533">
        <v>45923</v>
      </c>
      <c r="G2533" t="s">
        <v>3633</v>
      </c>
      <c r="I2533" t="s">
        <v>24</v>
      </c>
      <c r="J2533" t="s">
        <v>3641</v>
      </c>
      <c r="K2533">
        <v>75</v>
      </c>
      <c r="L2533">
        <v>45772</v>
      </c>
      <c r="M2533">
        <v>0.5333</v>
      </c>
      <c r="N2533" t="s">
        <v>353</v>
      </c>
      <c r="O2533">
        <v>45838</v>
      </c>
      <c r="P2533" t="s">
        <v>350</v>
      </c>
      <c r="T2533">
        <v>0</v>
      </c>
      <c r="U2533">
        <v>0</v>
      </c>
      <c r="V2533">
        <v>0</v>
      </c>
      <c r="W2533">
        <v>0</v>
      </c>
      <c r="X2533" t="s">
        <v>350</v>
      </c>
      <c r="Y2533" t="s">
        <v>350</v>
      </c>
      <c r="Z2533" t="s">
        <v>350</v>
      </c>
      <c r="AE2533" t="s">
        <v>230</v>
      </c>
      <c r="AF2533">
        <v>0.5333</v>
      </c>
      <c r="AG2533">
        <v>40</v>
      </c>
      <c r="AH2533">
        <v>13</v>
      </c>
      <c r="AI2533" t="s">
        <v>11632</v>
      </c>
      <c r="AL2533" s="94">
        <v>26.2</v>
      </c>
      <c r="AM2533" t="s">
        <v>11839</v>
      </c>
    </row>
    <row r="2534" spans="1:39" x14ac:dyDescent="0.25">
      <c r="A2534" t="s">
        <v>194</v>
      </c>
      <c r="B2534">
        <v>16217</v>
      </c>
      <c r="C2534" t="s">
        <v>3642</v>
      </c>
      <c r="D2534">
        <v>98</v>
      </c>
      <c r="E2534">
        <v>45786</v>
      </c>
      <c r="F2534">
        <v>45923</v>
      </c>
      <c r="G2534" t="s">
        <v>3633</v>
      </c>
      <c r="I2534" t="s">
        <v>24</v>
      </c>
      <c r="J2534" t="s">
        <v>3643</v>
      </c>
      <c r="K2534">
        <v>40</v>
      </c>
      <c r="L2534">
        <v>45444</v>
      </c>
      <c r="M2534">
        <v>0.2</v>
      </c>
      <c r="N2534" t="s">
        <v>353</v>
      </c>
      <c r="O2534">
        <v>2024</v>
      </c>
      <c r="P2534" t="s">
        <v>350</v>
      </c>
      <c r="T2534">
        <v>0</v>
      </c>
      <c r="U2534">
        <v>0</v>
      </c>
      <c r="V2534">
        <v>0</v>
      </c>
      <c r="W2534">
        <v>5</v>
      </c>
      <c r="X2534" t="s">
        <v>350</v>
      </c>
      <c r="Y2534" t="s">
        <v>350</v>
      </c>
      <c r="Z2534" t="s">
        <v>350</v>
      </c>
      <c r="AE2534" t="s">
        <v>230</v>
      </c>
      <c r="AF2534">
        <v>0.2</v>
      </c>
      <c r="AG2534">
        <v>8</v>
      </c>
      <c r="AH2534">
        <v>13</v>
      </c>
      <c r="AI2534" t="s">
        <v>11632</v>
      </c>
      <c r="AL2534" s="94">
        <v>9.8000000000000007</v>
      </c>
      <c r="AM2534" t="s">
        <v>11839</v>
      </c>
    </row>
    <row r="2535" spans="1:39" x14ac:dyDescent="0.25">
      <c r="A2535" t="s">
        <v>194</v>
      </c>
      <c r="B2535">
        <v>16218</v>
      </c>
      <c r="C2535" t="s">
        <v>3644</v>
      </c>
      <c r="D2535">
        <v>235</v>
      </c>
      <c r="E2535">
        <v>45786</v>
      </c>
      <c r="F2535">
        <v>45923</v>
      </c>
      <c r="G2535" t="s">
        <v>3633</v>
      </c>
      <c r="I2535" t="s">
        <v>24</v>
      </c>
      <c r="J2535" t="s">
        <v>3482</v>
      </c>
      <c r="K2535">
        <v>0</v>
      </c>
      <c r="AE2535" t="s">
        <v>230</v>
      </c>
      <c r="AF2535">
        <v>0</v>
      </c>
      <c r="AG2535">
        <v>0</v>
      </c>
      <c r="AH2535">
        <v>0</v>
      </c>
      <c r="AI2535" t="s">
        <v>11634</v>
      </c>
      <c r="AL2535" s="94">
        <v>23.5</v>
      </c>
      <c r="AM2535" t="s">
        <v>11646</v>
      </c>
    </row>
    <row r="2536" spans="1:39" x14ac:dyDescent="0.25">
      <c r="A2536" t="s">
        <v>194</v>
      </c>
      <c r="B2536">
        <v>16219</v>
      </c>
      <c r="C2536" t="s">
        <v>3645</v>
      </c>
      <c r="D2536">
        <v>89</v>
      </c>
      <c r="E2536">
        <v>45786</v>
      </c>
      <c r="F2536">
        <v>45923</v>
      </c>
      <c r="G2536" t="s">
        <v>3633</v>
      </c>
      <c r="I2536" t="s">
        <v>24</v>
      </c>
      <c r="K2536">
        <v>0</v>
      </c>
      <c r="AE2536" t="s">
        <v>230</v>
      </c>
      <c r="AF2536">
        <v>0</v>
      </c>
      <c r="AG2536">
        <v>0</v>
      </c>
      <c r="AH2536">
        <v>0</v>
      </c>
      <c r="AI2536" t="s">
        <v>11634</v>
      </c>
      <c r="AL2536" s="94">
        <v>8.9</v>
      </c>
      <c r="AM2536" t="s">
        <v>11646</v>
      </c>
    </row>
    <row r="2537" spans="1:39" x14ac:dyDescent="0.25">
      <c r="A2537" t="s">
        <v>194</v>
      </c>
      <c r="B2537">
        <v>16906</v>
      </c>
      <c r="C2537" t="s">
        <v>3646</v>
      </c>
      <c r="D2537">
        <v>71</v>
      </c>
      <c r="E2537">
        <v>45787</v>
      </c>
      <c r="F2537">
        <v>45923</v>
      </c>
      <c r="G2537" t="s">
        <v>3633</v>
      </c>
      <c r="H2537">
        <v>45789</v>
      </c>
      <c r="I2537" t="s">
        <v>24</v>
      </c>
      <c r="J2537" t="s">
        <v>3647</v>
      </c>
      <c r="K2537">
        <v>38</v>
      </c>
      <c r="L2537">
        <v>45717</v>
      </c>
      <c r="M2537">
        <v>1</v>
      </c>
      <c r="N2537" t="s">
        <v>353</v>
      </c>
      <c r="O2537">
        <v>45754</v>
      </c>
      <c r="P2537" t="s">
        <v>350</v>
      </c>
      <c r="T2537">
        <v>0</v>
      </c>
      <c r="U2537">
        <v>0</v>
      </c>
      <c r="V2537">
        <v>0</v>
      </c>
      <c r="W2537">
        <v>0</v>
      </c>
      <c r="X2537" t="s">
        <v>3443</v>
      </c>
      <c r="Y2537" t="s">
        <v>353</v>
      </c>
      <c r="Z2537" t="s">
        <v>350</v>
      </c>
      <c r="AE2537" t="s">
        <v>230</v>
      </c>
      <c r="AF2537">
        <v>1</v>
      </c>
      <c r="AG2537">
        <v>38</v>
      </c>
      <c r="AH2537">
        <v>13</v>
      </c>
      <c r="AI2537" t="s">
        <v>11632</v>
      </c>
      <c r="AL2537" s="94">
        <v>7.1</v>
      </c>
      <c r="AM2537" t="s">
        <v>11839</v>
      </c>
    </row>
    <row r="2538" spans="1:39" x14ac:dyDescent="0.25">
      <c r="A2538" t="s">
        <v>194</v>
      </c>
      <c r="B2538">
        <v>16224</v>
      </c>
      <c r="C2538" t="s">
        <v>3648</v>
      </c>
      <c r="D2538">
        <v>82</v>
      </c>
      <c r="E2538">
        <v>45787</v>
      </c>
      <c r="F2538">
        <v>45923</v>
      </c>
      <c r="G2538" t="s">
        <v>3633</v>
      </c>
      <c r="I2538" t="s">
        <v>24</v>
      </c>
      <c r="J2538" t="s">
        <v>3649</v>
      </c>
      <c r="K2538">
        <v>0</v>
      </c>
      <c r="AE2538" t="s">
        <v>230</v>
      </c>
      <c r="AF2538">
        <v>0</v>
      </c>
      <c r="AG2538">
        <v>0</v>
      </c>
      <c r="AH2538">
        <v>0</v>
      </c>
      <c r="AI2538" t="s">
        <v>11634</v>
      </c>
      <c r="AL2538" s="94">
        <v>8.1999999999999993</v>
      </c>
      <c r="AM2538" t="s">
        <v>11646</v>
      </c>
    </row>
    <row r="2539" spans="1:39" x14ac:dyDescent="0.25">
      <c r="A2539" t="s">
        <v>194</v>
      </c>
      <c r="B2539">
        <v>16225</v>
      </c>
      <c r="C2539" t="s">
        <v>3650</v>
      </c>
      <c r="D2539">
        <v>56</v>
      </c>
      <c r="E2539">
        <v>45787</v>
      </c>
      <c r="F2539">
        <v>45923</v>
      </c>
      <c r="G2539" t="s">
        <v>3633</v>
      </c>
      <c r="I2539" t="s">
        <v>24</v>
      </c>
      <c r="J2539" t="s">
        <v>3651</v>
      </c>
      <c r="K2539">
        <v>0</v>
      </c>
      <c r="N2539" t="s">
        <v>350</v>
      </c>
      <c r="P2539" t="s">
        <v>350</v>
      </c>
      <c r="T2539" t="s">
        <v>5764</v>
      </c>
      <c r="U2539" t="s">
        <v>5764</v>
      </c>
      <c r="V2539" t="s">
        <v>5764</v>
      </c>
      <c r="W2539" t="s">
        <v>5764</v>
      </c>
      <c r="X2539" t="s">
        <v>350</v>
      </c>
      <c r="Y2539" t="s">
        <v>350</v>
      </c>
      <c r="Z2539" t="s">
        <v>350</v>
      </c>
      <c r="AE2539" t="s">
        <v>230</v>
      </c>
      <c r="AF2539">
        <v>0</v>
      </c>
      <c r="AG2539">
        <v>0</v>
      </c>
      <c r="AH2539">
        <v>9</v>
      </c>
      <c r="AI2539" t="s">
        <v>11632</v>
      </c>
      <c r="AL2539" s="94">
        <v>5.6</v>
      </c>
      <c r="AM2539" t="s">
        <v>11646</v>
      </c>
    </row>
    <row r="2540" spans="1:39" x14ac:dyDescent="0.25">
      <c r="A2540" t="s">
        <v>194</v>
      </c>
      <c r="B2540">
        <v>16227</v>
      </c>
      <c r="C2540" t="s">
        <v>3652</v>
      </c>
      <c r="D2540">
        <v>99</v>
      </c>
      <c r="E2540">
        <v>45787</v>
      </c>
      <c r="F2540">
        <v>45923</v>
      </c>
      <c r="G2540" t="s">
        <v>3633</v>
      </c>
      <c r="I2540" t="s">
        <v>24</v>
      </c>
      <c r="K2540">
        <v>0</v>
      </c>
      <c r="AE2540" t="s">
        <v>230</v>
      </c>
      <c r="AF2540">
        <v>0</v>
      </c>
      <c r="AG2540">
        <v>0</v>
      </c>
      <c r="AH2540">
        <v>0</v>
      </c>
      <c r="AI2540" t="s">
        <v>11634</v>
      </c>
      <c r="AL2540" s="94">
        <v>9.9</v>
      </c>
      <c r="AM2540" t="s">
        <v>11646</v>
      </c>
    </row>
    <row r="2541" spans="1:39" x14ac:dyDescent="0.25">
      <c r="A2541" t="s">
        <v>194</v>
      </c>
      <c r="B2541">
        <v>16228</v>
      </c>
      <c r="C2541" t="s">
        <v>3653</v>
      </c>
      <c r="D2541">
        <v>202</v>
      </c>
      <c r="E2541">
        <v>45787</v>
      </c>
      <c r="F2541">
        <v>45834</v>
      </c>
      <c r="G2541" t="s">
        <v>3633</v>
      </c>
      <c r="H2541">
        <v>45819</v>
      </c>
      <c r="I2541" t="s">
        <v>24</v>
      </c>
      <c r="J2541" t="s">
        <v>3654</v>
      </c>
      <c r="K2541">
        <v>0</v>
      </c>
      <c r="AE2541" t="s">
        <v>230</v>
      </c>
      <c r="AF2541">
        <v>0</v>
      </c>
      <c r="AG2541">
        <v>0</v>
      </c>
      <c r="AH2541">
        <v>0</v>
      </c>
      <c r="AI2541" t="s">
        <v>11634</v>
      </c>
      <c r="AL2541" s="94">
        <v>20.2</v>
      </c>
      <c r="AM2541" t="s">
        <v>11646</v>
      </c>
    </row>
    <row r="2542" spans="1:39" x14ac:dyDescent="0.25">
      <c r="A2542" t="s">
        <v>194</v>
      </c>
      <c r="B2542">
        <v>16902</v>
      </c>
      <c r="C2542" t="s">
        <v>3655</v>
      </c>
      <c r="D2542">
        <v>123</v>
      </c>
      <c r="E2542">
        <v>45787</v>
      </c>
      <c r="F2542">
        <v>45923</v>
      </c>
      <c r="G2542" t="s">
        <v>3633</v>
      </c>
      <c r="H2542">
        <v>45790</v>
      </c>
      <c r="I2542" t="s">
        <v>24</v>
      </c>
      <c r="K2542">
        <v>0</v>
      </c>
      <c r="AE2542" t="s">
        <v>230</v>
      </c>
      <c r="AF2542">
        <v>0</v>
      </c>
      <c r="AG2542">
        <v>0</v>
      </c>
      <c r="AH2542">
        <v>0</v>
      </c>
      <c r="AI2542" t="s">
        <v>11634</v>
      </c>
      <c r="AL2542" s="94">
        <v>12.3</v>
      </c>
      <c r="AM2542" t="s">
        <v>11646</v>
      </c>
    </row>
    <row r="2543" spans="1:39" x14ac:dyDescent="0.25">
      <c r="A2543" t="s">
        <v>194</v>
      </c>
      <c r="B2543">
        <v>16903</v>
      </c>
      <c r="C2543" t="s">
        <v>3656</v>
      </c>
      <c r="D2543">
        <v>1564</v>
      </c>
      <c r="E2543">
        <v>45787</v>
      </c>
      <c r="F2543">
        <v>45923</v>
      </c>
      <c r="G2543" t="s">
        <v>3633</v>
      </c>
      <c r="I2543" t="s">
        <v>24</v>
      </c>
      <c r="J2543" t="s">
        <v>3657</v>
      </c>
      <c r="K2543">
        <v>0</v>
      </c>
      <c r="AE2543" t="s">
        <v>230</v>
      </c>
      <c r="AF2543">
        <v>0</v>
      </c>
      <c r="AG2543">
        <v>0</v>
      </c>
      <c r="AH2543">
        <v>0</v>
      </c>
      <c r="AI2543" t="s">
        <v>11634</v>
      </c>
      <c r="AL2543" s="94">
        <v>156.4</v>
      </c>
      <c r="AM2543" t="s">
        <v>11646</v>
      </c>
    </row>
    <row r="2544" spans="1:39" x14ac:dyDescent="0.25">
      <c r="A2544" t="s">
        <v>194</v>
      </c>
      <c r="B2544">
        <v>16231</v>
      </c>
      <c r="C2544" t="s">
        <v>3658</v>
      </c>
      <c r="D2544">
        <v>59</v>
      </c>
      <c r="E2544">
        <v>45422</v>
      </c>
      <c r="F2544">
        <v>45923</v>
      </c>
      <c r="G2544" t="s">
        <v>3633</v>
      </c>
      <c r="H2544">
        <v>45792</v>
      </c>
      <c r="I2544" t="s">
        <v>24</v>
      </c>
      <c r="J2544" t="s">
        <v>3475</v>
      </c>
      <c r="K2544">
        <v>0</v>
      </c>
      <c r="AE2544" t="s">
        <v>230</v>
      </c>
      <c r="AF2544">
        <v>0</v>
      </c>
      <c r="AG2544">
        <v>0</v>
      </c>
      <c r="AH2544">
        <v>0</v>
      </c>
      <c r="AI2544" t="s">
        <v>11634</v>
      </c>
      <c r="AL2544" s="94">
        <v>5.9</v>
      </c>
      <c r="AM2544" t="s">
        <v>11646</v>
      </c>
    </row>
    <row r="2545" spans="1:39" x14ac:dyDescent="0.25">
      <c r="A2545" t="s">
        <v>194</v>
      </c>
      <c r="B2545">
        <v>16173</v>
      </c>
      <c r="C2545" t="s">
        <v>3659</v>
      </c>
      <c r="D2545">
        <v>205</v>
      </c>
      <c r="E2545">
        <v>45787</v>
      </c>
      <c r="F2545">
        <v>45923</v>
      </c>
      <c r="G2545" t="s">
        <v>3633</v>
      </c>
      <c r="H2545" t="s">
        <v>3660</v>
      </c>
      <c r="I2545" t="s">
        <v>24</v>
      </c>
      <c r="J2545" t="s">
        <v>3661</v>
      </c>
      <c r="K2545">
        <v>0</v>
      </c>
      <c r="P2545" t="s">
        <v>3662</v>
      </c>
      <c r="AE2545" t="s">
        <v>230</v>
      </c>
      <c r="AF2545">
        <v>0</v>
      </c>
      <c r="AG2545">
        <v>0</v>
      </c>
      <c r="AH2545">
        <v>1</v>
      </c>
      <c r="AI2545" t="s">
        <v>11632</v>
      </c>
      <c r="AL2545" s="94">
        <v>20.5</v>
      </c>
      <c r="AM2545" t="s">
        <v>11646</v>
      </c>
    </row>
    <row r="2546" spans="1:39" x14ac:dyDescent="0.25">
      <c r="A2546" t="s">
        <v>194</v>
      </c>
      <c r="B2546">
        <v>16234</v>
      </c>
      <c r="C2546" t="s">
        <v>3663</v>
      </c>
      <c r="D2546">
        <v>20</v>
      </c>
      <c r="E2546">
        <v>45787</v>
      </c>
      <c r="F2546">
        <v>45923</v>
      </c>
      <c r="G2546" t="s">
        <v>3633</v>
      </c>
      <c r="I2546" t="s">
        <v>24</v>
      </c>
      <c r="K2546">
        <v>0</v>
      </c>
      <c r="AE2546" t="s">
        <v>230</v>
      </c>
      <c r="AF2546">
        <v>0</v>
      </c>
      <c r="AG2546">
        <v>0</v>
      </c>
      <c r="AH2546">
        <v>0</v>
      </c>
      <c r="AI2546" t="s">
        <v>11634</v>
      </c>
      <c r="AL2546" s="94">
        <v>2</v>
      </c>
      <c r="AM2546" t="s">
        <v>11646</v>
      </c>
    </row>
    <row r="2547" spans="1:39" x14ac:dyDescent="0.25">
      <c r="A2547" t="s">
        <v>194</v>
      </c>
      <c r="B2547">
        <v>16236</v>
      </c>
      <c r="C2547" t="s">
        <v>3664</v>
      </c>
      <c r="D2547">
        <v>1097</v>
      </c>
      <c r="E2547">
        <v>45923</v>
      </c>
      <c r="F2547">
        <v>45972</v>
      </c>
      <c r="G2547" t="s">
        <v>3633</v>
      </c>
      <c r="H2547">
        <v>45924</v>
      </c>
      <c r="I2547" t="s">
        <v>24</v>
      </c>
      <c r="J2547" t="s">
        <v>3665</v>
      </c>
      <c r="K2547">
        <v>0</v>
      </c>
      <c r="L2547" t="s">
        <v>1118</v>
      </c>
      <c r="N2547" t="s">
        <v>350</v>
      </c>
      <c r="P2547" t="s">
        <v>487</v>
      </c>
      <c r="R2547">
        <v>0</v>
      </c>
      <c r="S2547">
        <v>0</v>
      </c>
      <c r="T2547">
        <v>0</v>
      </c>
      <c r="U2547">
        <v>0</v>
      </c>
      <c r="V2547">
        <v>0</v>
      </c>
      <c r="W2547">
        <v>0</v>
      </c>
      <c r="X2547" t="s">
        <v>350</v>
      </c>
      <c r="Y2547" t="s">
        <v>350</v>
      </c>
      <c r="Z2547" t="s">
        <v>350</v>
      </c>
      <c r="AE2547" t="s">
        <v>230</v>
      </c>
      <c r="AF2547">
        <v>0</v>
      </c>
      <c r="AG2547">
        <v>0</v>
      </c>
      <c r="AH2547">
        <v>12</v>
      </c>
      <c r="AI2547" t="s">
        <v>11632</v>
      </c>
      <c r="AJ2547">
        <v>0</v>
      </c>
      <c r="AK2547">
        <v>0</v>
      </c>
      <c r="AL2547" s="94">
        <v>109.7</v>
      </c>
      <c r="AM2547" t="s">
        <v>11646</v>
      </c>
    </row>
    <row r="2548" spans="1:39" x14ac:dyDescent="0.25">
      <c r="A2548" t="s">
        <v>194</v>
      </c>
      <c r="B2548">
        <v>16237</v>
      </c>
      <c r="C2548" t="s">
        <v>3666</v>
      </c>
      <c r="D2548">
        <v>87</v>
      </c>
      <c r="E2548">
        <v>45787</v>
      </c>
      <c r="F2548">
        <v>45923</v>
      </c>
      <c r="G2548" t="s">
        <v>3633</v>
      </c>
      <c r="I2548" t="s">
        <v>24</v>
      </c>
      <c r="J2548" t="s">
        <v>3667</v>
      </c>
      <c r="K2548">
        <v>0</v>
      </c>
      <c r="AE2548" t="s">
        <v>230</v>
      </c>
      <c r="AF2548">
        <v>0</v>
      </c>
      <c r="AG2548">
        <v>0</v>
      </c>
      <c r="AH2548">
        <v>0</v>
      </c>
      <c r="AI2548" t="s">
        <v>11634</v>
      </c>
      <c r="AL2548" s="94">
        <v>8.6999999999999993</v>
      </c>
      <c r="AM2548" t="s">
        <v>11646</v>
      </c>
    </row>
    <row r="2549" spans="1:39" x14ac:dyDescent="0.25">
      <c r="A2549" t="s">
        <v>194</v>
      </c>
      <c r="B2549">
        <v>16238</v>
      </c>
      <c r="C2549" t="s">
        <v>3668</v>
      </c>
      <c r="D2549">
        <v>470</v>
      </c>
      <c r="E2549">
        <v>45787</v>
      </c>
      <c r="F2549">
        <v>45923</v>
      </c>
      <c r="G2549" t="s">
        <v>3633</v>
      </c>
      <c r="H2549">
        <v>45789</v>
      </c>
      <c r="I2549" t="s">
        <v>24</v>
      </c>
      <c r="K2549">
        <v>0</v>
      </c>
      <c r="AE2549" t="s">
        <v>230</v>
      </c>
      <c r="AF2549">
        <v>0</v>
      </c>
      <c r="AG2549">
        <v>0</v>
      </c>
      <c r="AH2549">
        <v>0</v>
      </c>
      <c r="AI2549" t="s">
        <v>11634</v>
      </c>
      <c r="AL2549" s="94">
        <v>47</v>
      </c>
      <c r="AM2549" t="s">
        <v>11646</v>
      </c>
    </row>
    <row r="2550" spans="1:39" x14ac:dyDescent="0.25">
      <c r="A2550" t="s">
        <v>194</v>
      </c>
      <c r="B2550">
        <v>16239</v>
      </c>
      <c r="C2550" t="s">
        <v>3669</v>
      </c>
      <c r="D2550">
        <v>143</v>
      </c>
      <c r="E2550">
        <v>45787</v>
      </c>
      <c r="F2550">
        <v>45923</v>
      </c>
      <c r="G2550" t="s">
        <v>3633</v>
      </c>
      <c r="I2550" t="s">
        <v>24</v>
      </c>
      <c r="J2550" t="s">
        <v>3667</v>
      </c>
      <c r="K2550">
        <v>0</v>
      </c>
      <c r="AE2550" t="s">
        <v>230</v>
      </c>
      <c r="AF2550">
        <v>0</v>
      </c>
      <c r="AG2550">
        <v>0</v>
      </c>
      <c r="AH2550">
        <v>0</v>
      </c>
      <c r="AI2550" t="s">
        <v>11634</v>
      </c>
      <c r="AL2550" s="94">
        <v>14.3</v>
      </c>
      <c r="AM2550" t="s">
        <v>11646</v>
      </c>
    </row>
    <row r="2551" spans="1:39" x14ac:dyDescent="0.25">
      <c r="A2551" t="s">
        <v>194</v>
      </c>
      <c r="B2551">
        <v>16240</v>
      </c>
      <c r="C2551" t="s">
        <v>3670</v>
      </c>
      <c r="D2551">
        <v>125</v>
      </c>
      <c r="E2551">
        <v>45787</v>
      </c>
      <c r="F2551">
        <v>45923</v>
      </c>
      <c r="G2551" t="s">
        <v>3633</v>
      </c>
      <c r="H2551">
        <v>45793</v>
      </c>
      <c r="I2551" t="s">
        <v>24</v>
      </c>
      <c r="J2551" t="s">
        <v>3475</v>
      </c>
      <c r="K2551">
        <v>0</v>
      </c>
      <c r="AE2551" t="s">
        <v>230</v>
      </c>
      <c r="AF2551">
        <v>0</v>
      </c>
      <c r="AG2551">
        <v>0</v>
      </c>
      <c r="AH2551">
        <v>0</v>
      </c>
      <c r="AI2551" t="s">
        <v>11634</v>
      </c>
      <c r="AL2551" s="94">
        <v>12.5</v>
      </c>
      <c r="AM2551" t="s">
        <v>11646</v>
      </c>
    </row>
    <row r="2552" spans="1:39" x14ac:dyDescent="0.25">
      <c r="A2552" t="s">
        <v>194</v>
      </c>
      <c r="B2552">
        <v>16242</v>
      </c>
      <c r="C2552" t="s">
        <v>3671</v>
      </c>
      <c r="D2552">
        <v>325</v>
      </c>
      <c r="E2552">
        <v>45787</v>
      </c>
      <c r="F2552">
        <v>45923</v>
      </c>
      <c r="G2552" t="s">
        <v>3633</v>
      </c>
      <c r="H2552">
        <v>45787</v>
      </c>
      <c r="I2552" t="s">
        <v>24</v>
      </c>
      <c r="J2552" t="s">
        <v>3557</v>
      </c>
      <c r="K2552">
        <v>0</v>
      </c>
      <c r="N2552" t="s">
        <v>350</v>
      </c>
      <c r="P2552" t="s">
        <v>350</v>
      </c>
      <c r="X2552" t="s">
        <v>350</v>
      </c>
      <c r="Y2552" t="s">
        <v>350</v>
      </c>
      <c r="Z2552" t="s">
        <v>350</v>
      </c>
      <c r="AE2552" t="s">
        <v>230</v>
      </c>
      <c r="AF2552">
        <v>0</v>
      </c>
      <c r="AG2552">
        <v>0</v>
      </c>
      <c r="AH2552">
        <v>5</v>
      </c>
      <c r="AI2552" t="s">
        <v>11632</v>
      </c>
      <c r="AL2552" s="94">
        <v>32.5</v>
      </c>
      <c r="AM2552" t="s">
        <v>11646</v>
      </c>
    </row>
    <row r="2553" spans="1:39" x14ac:dyDescent="0.25">
      <c r="A2553" t="s">
        <v>194</v>
      </c>
      <c r="B2553">
        <v>16243</v>
      </c>
      <c r="C2553" t="s">
        <v>3672</v>
      </c>
      <c r="D2553">
        <v>459</v>
      </c>
      <c r="E2553">
        <v>45787</v>
      </c>
      <c r="F2553">
        <v>45923</v>
      </c>
      <c r="G2553" t="s">
        <v>3633</v>
      </c>
      <c r="H2553">
        <v>45789</v>
      </c>
      <c r="I2553" t="s">
        <v>24</v>
      </c>
      <c r="J2553" t="s">
        <v>3673</v>
      </c>
      <c r="K2553">
        <v>0</v>
      </c>
      <c r="N2553" t="s">
        <v>353</v>
      </c>
      <c r="O2553">
        <v>45108</v>
      </c>
      <c r="X2553" t="s">
        <v>3443</v>
      </c>
      <c r="AE2553" t="s">
        <v>230</v>
      </c>
      <c r="AF2553">
        <v>0</v>
      </c>
      <c r="AG2553">
        <v>0</v>
      </c>
      <c r="AH2553">
        <v>3</v>
      </c>
      <c r="AI2553" t="s">
        <v>11632</v>
      </c>
      <c r="AL2553" s="94">
        <v>45.9</v>
      </c>
      <c r="AM2553" t="s">
        <v>11646</v>
      </c>
    </row>
    <row r="2554" spans="1:39" x14ac:dyDescent="0.25">
      <c r="A2554" t="s">
        <v>194</v>
      </c>
      <c r="B2554">
        <v>16244</v>
      </c>
      <c r="C2554" t="s">
        <v>3674</v>
      </c>
      <c r="D2554">
        <v>757</v>
      </c>
      <c r="E2554">
        <v>45787</v>
      </c>
      <c r="F2554">
        <v>45923</v>
      </c>
      <c r="G2554" t="s">
        <v>3633</v>
      </c>
      <c r="I2554" t="s">
        <v>24</v>
      </c>
      <c r="J2554" t="s">
        <v>3475</v>
      </c>
      <c r="K2554">
        <v>0</v>
      </c>
      <c r="AE2554" t="s">
        <v>230</v>
      </c>
      <c r="AF2554">
        <v>0</v>
      </c>
      <c r="AG2554">
        <v>0</v>
      </c>
      <c r="AH2554">
        <v>0</v>
      </c>
      <c r="AI2554" t="s">
        <v>11634</v>
      </c>
      <c r="AL2554" s="94">
        <v>75.7</v>
      </c>
      <c r="AM2554" t="s">
        <v>11646</v>
      </c>
    </row>
    <row r="2555" spans="1:39" x14ac:dyDescent="0.25">
      <c r="A2555" t="s">
        <v>194</v>
      </c>
      <c r="B2555">
        <v>16245</v>
      </c>
      <c r="C2555" t="s">
        <v>3675</v>
      </c>
      <c r="D2555">
        <v>561</v>
      </c>
      <c r="E2555">
        <v>45787</v>
      </c>
      <c r="F2555">
        <v>45846</v>
      </c>
      <c r="G2555" t="s">
        <v>3633</v>
      </c>
      <c r="H2555">
        <v>45791</v>
      </c>
      <c r="I2555" t="s">
        <v>24</v>
      </c>
      <c r="J2555" t="s">
        <v>3676</v>
      </c>
      <c r="K2555">
        <v>0</v>
      </c>
      <c r="AE2555" t="s">
        <v>230</v>
      </c>
      <c r="AF2555">
        <v>0</v>
      </c>
      <c r="AG2555">
        <v>0</v>
      </c>
      <c r="AH2555">
        <v>0</v>
      </c>
      <c r="AI2555" t="s">
        <v>11634</v>
      </c>
      <c r="AL2555" s="94">
        <v>56.1</v>
      </c>
      <c r="AM2555" t="s">
        <v>11646</v>
      </c>
    </row>
    <row r="2556" spans="1:39" x14ac:dyDescent="0.25">
      <c r="A2556" t="s">
        <v>194</v>
      </c>
      <c r="B2556">
        <v>16246</v>
      </c>
      <c r="C2556" t="s">
        <v>3677</v>
      </c>
      <c r="D2556">
        <v>483</v>
      </c>
      <c r="E2556">
        <v>45787</v>
      </c>
      <c r="F2556">
        <v>45923</v>
      </c>
      <c r="G2556" t="s">
        <v>3633</v>
      </c>
      <c r="H2556">
        <v>45790</v>
      </c>
      <c r="I2556" t="s">
        <v>24</v>
      </c>
      <c r="J2556" t="s">
        <v>3593</v>
      </c>
      <c r="K2556">
        <v>0</v>
      </c>
      <c r="M2556">
        <v>0</v>
      </c>
      <c r="N2556" t="s">
        <v>350</v>
      </c>
      <c r="P2556" t="s">
        <v>350</v>
      </c>
      <c r="T2556">
        <v>0</v>
      </c>
      <c r="U2556">
        <v>0</v>
      </c>
      <c r="V2556">
        <v>0</v>
      </c>
      <c r="W2556">
        <v>0</v>
      </c>
      <c r="X2556" t="s">
        <v>350</v>
      </c>
      <c r="Y2556" t="s">
        <v>350</v>
      </c>
      <c r="Z2556" t="s">
        <v>350</v>
      </c>
      <c r="AE2556" t="s">
        <v>230</v>
      </c>
      <c r="AF2556">
        <v>0</v>
      </c>
      <c r="AG2556">
        <v>0</v>
      </c>
      <c r="AH2556">
        <v>10</v>
      </c>
      <c r="AI2556" t="s">
        <v>11632</v>
      </c>
      <c r="AL2556" s="94">
        <v>48.3</v>
      </c>
      <c r="AM2556" t="s">
        <v>11646</v>
      </c>
    </row>
    <row r="2557" spans="1:39" x14ac:dyDescent="0.25">
      <c r="A2557" t="s">
        <v>194</v>
      </c>
      <c r="B2557">
        <v>16247</v>
      </c>
      <c r="C2557" t="s">
        <v>3678</v>
      </c>
      <c r="D2557">
        <v>64</v>
      </c>
      <c r="E2557">
        <v>45787</v>
      </c>
      <c r="F2557">
        <v>45923</v>
      </c>
      <c r="G2557" t="s">
        <v>3633</v>
      </c>
      <c r="I2557" t="s">
        <v>24</v>
      </c>
      <c r="J2557" t="s">
        <v>3482</v>
      </c>
      <c r="K2557">
        <v>0</v>
      </c>
      <c r="AE2557" t="s">
        <v>230</v>
      </c>
      <c r="AF2557">
        <v>0</v>
      </c>
      <c r="AG2557">
        <v>0</v>
      </c>
      <c r="AH2557">
        <v>0</v>
      </c>
      <c r="AI2557" t="s">
        <v>11634</v>
      </c>
      <c r="AL2557" s="94">
        <v>6.4</v>
      </c>
      <c r="AM2557" t="s">
        <v>11646</v>
      </c>
    </row>
    <row r="2558" spans="1:39" x14ac:dyDescent="0.25">
      <c r="A2558" t="s">
        <v>194</v>
      </c>
      <c r="B2558">
        <v>16248</v>
      </c>
      <c r="C2558" t="s">
        <v>3679</v>
      </c>
      <c r="D2558">
        <v>1000</v>
      </c>
      <c r="E2558">
        <v>45787</v>
      </c>
      <c r="F2558">
        <v>45923</v>
      </c>
      <c r="G2558" t="s">
        <v>3633</v>
      </c>
      <c r="H2558">
        <v>45797</v>
      </c>
      <c r="I2558" t="s">
        <v>24</v>
      </c>
      <c r="J2558" t="s">
        <v>3680</v>
      </c>
      <c r="K2558">
        <v>0</v>
      </c>
      <c r="L2558" t="s">
        <v>757</v>
      </c>
      <c r="N2558" t="s">
        <v>353</v>
      </c>
      <c r="P2558" t="s">
        <v>757</v>
      </c>
      <c r="T2558">
        <v>1</v>
      </c>
      <c r="U2558">
        <v>1</v>
      </c>
      <c r="X2558" t="s">
        <v>3681</v>
      </c>
      <c r="Y2558" t="s">
        <v>353</v>
      </c>
      <c r="Z2558" t="s">
        <v>350</v>
      </c>
      <c r="AE2558" t="s">
        <v>230</v>
      </c>
      <c r="AF2558">
        <v>0</v>
      </c>
      <c r="AG2558">
        <v>0</v>
      </c>
      <c r="AH2558">
        <v>8</v>
      </c>
      <c r="AI2558" t="s">
        <v>11632</v>
      </c>
      <c r="AL2558" s="94">
        <v>100</v>
      </c>
      <c r="AM2558" t="s">
        <v>11646</v>
      </c>
    </row>
    <row r="2559" spans="1:39" x14ac:dyDescent="0.25">
      <c r="A2559" t="s">
        <v>194</v>
      </c>
      <c r="B2559">
        <v>16249</v>
      </c>
      <c r="C2559" t="s">
        <v>3682</v>
      </c>
      <c r="D2559">
        <v>2370</v>
      </c>
      <c r="E2559">
        <v>45787</v>
      </c>
      <c r="F2559">
        <v>45923</v>
      </c>
      <c r="G2559" t="s">
        <v>3633</v>
      </c>
      <c r="I2559" t="s">
        <v>24</v>
      </c>
      <c r="J2559" t="s">
        <v>3649</v>
      </c>
      <c r="K2559">
        <v>0</v>
      </c>
      <c r="AE2559" t="s">
        <v>230</v>
      </c>
      <c r="AF2559">
        <v>0</v>
      </c>
      <c r="AG2559">
        <v>0</v>
      </c>
      <c r="AH2559">
        <v>0</v>
      </c>
      <c r="AI2559" t="s">
        <v>11634</v>
      </c>
      <c r="AL2559" s="94">
        <v>237</v>
      </c>
      <c r="AM2559" t="s">
        <v>11646</v>
      </c>
    </row>
    <row r="2560" spans="1:39" x14ac:dyDescent="0.25">
      <c r="A2560" t="s">
        <v>194</v>
      </c>
      <c r="B2560">
        <v>16250</v>
      </c>
      <c r="C2560" t="s">
        <v>3683</v>
      </c>
      <c r="D2560">
        <v>53</v>
      </c>
      <c r="E2560">
        <v>45787</v>
      </c>
      <c r="F2560">
        <v>45923</v>
      </c>
      <c r="G2560" t="s">
        <v>3633</v>
      </c>
      <c r="I2560" t="s">
        <v>24</v>
      </c>
      <c r="K2560">
        <v>0</v>
      </c>
      <c r="AE2560" t="s">
        <v>230</v>
      </c>
      <c r="AF2560">
        <v>0</v>
      </c>
      <c r="AG2560">
        <v>0</v>
      </c>
      <c r="AH2560">
        <v>0</v>
      </c>
      <c r="AI2560" t="s">
        <v>11634</v>
      </c>
      <c r="AL2560" s="94">
        <v>5.3</v>
      </c>
      <c r="AM2560" t="s">
        <v>11646</v>
      </c>
    </row>
    <row r="2561" spans="1:39" x14ac:dyDescent="0.25">
      <c r="A2561" t="s">
        <v>194</v>
      </c>
      <c r="B2561">
        <v>16251</v>
      </c>
      <c r="C2561" t="s">
        <v>3684</v>
      </c>
      <c r="D2561">
        <v>2340</v>
      </c>
      <c r="E2561">
        <v>45787</v>
      </c>
      <c r="F2561">
        <v>45808</v>
      </c>
      <c r="G2561" t="s">
        <v>3633</v>
      </c>
      <c r="H2561">
        <v>45806</v>
      </c>
      <c r="I2561" t="s">
        <v>24</v>
      </c>
      <c r="J2561" t="s">
        <v>3685</v>
      </c>
      <c r="K2561">
        <v>0</v>
      </c>
      <c r="AE2561" t="s">
        <v>230</v>
      </c>
      <c r="AF2561">
        <v>0</v>
      </c>
      <c r="AG2561">
        <v>0</v>
      </c>
      <c r="AH2561">
        <v>0</v>
      </c>
      <c r="AI2561" t="s">
        <v>11634</v>
      </c>
      <c r="AL2561" s="94">
        <v>234</v>
      </c>
      <c r="AM2561" t="s">
        <v>11646</v>
      </c>
    </row>
    <row r="2562" spans="1:39" x14ac:dyDescent="0.25">
      <c r="A2562" t="s">
        <v>194</v>
      </c>
      <c r="B2562">
        <v>16253</v>
      </c>
      <c r="C2562" t="s">
        <v>3686</v>
      </c>
      <c r="D2562">
        <v>368</v>
      </c>
      <c r="E2562">
        <v>45787</v>
      </c>
      <c r="F2562">
        <v>45923</v>
      </c>
      <c r="G2562" t="s">
        <v>3633</v>
      </c>
      <c r="H2562">
        <v>45789</v>
      </c>
      <c r="I2562" t="s">
        <v>24</v>
      </c>
      <c r="J2562" t="s">
        <v>3475</v>
      </c>
      <c r="K2562">
        <v>0</v>
      </c>
      <c r="AE2562" t="s">
        <v>230</v>
      </c>
      <c r="AF2562">
        <v>0</v>
      </c>
      <c r="AG2562">
        <v>0</v>
      </c>
      <c r="AH2562">
        <v>0</v>
      </c>
      <c r="AI2562" t="s">
        <v>11634</v>
      </c>
      <c r="AL2562" s="94">
        <v>36.799999999999997</v>
      </c>
      <c r="AM2562" t="s">
        <v>11646</v>
      </c>
    </row>
    <row r="2563" spans="1:39" x14ac:dyDescent="0.25">
      <c r="A2563" t="s">
        <v>194</v>
      </c>
      <c r="B2563">
        <v>16254</v>
      </c>
      <c r="C2563" t="s">
        <v>3687</v>
      </c>
      <c r="D2563">
        <v>215</v>
      </c>
      <c r="E2563">
        <v>45787</v>
      </c>
      <c r="F2563">
        <v>45923</v>
      </c>
      <c r="G2563" t="s">
        <v>3633</v>
      </c>
      <c r="H2563">
        <v>45798</v>
      </c>
      <c r="I2563" t="s">
        <v>24</v>
      </c>
      <c r="J2563" t="s">
        <v>3688</v>
      </c>
      <c r="K2563">
        <v>0</v>
      </c>
      <c r="Y2563" t="s">
        <v>3689</v>
      </c>
      <c r="AE2563" t="s">
        <v>230</v>
      </c>
      <c r="AF2563">
        <v>0</v>
      </c>
      <c r="AG2563">
        <v>0</v>
      </c>
      <c r="AH2563">
        <v>1</v>
      </c>
      <c r="AI2563" t="s">
        <v>11632</v>
      </c>
      <c r="AL2563" s="94">
        <v>21.5</v>
      </c>
      <c r="AM2563" t="s">
        <v>11646</v>
      </c>
    </row>
    <row r="2564" spans="1:39" x14ac:dyDescent="0.25">
      <c r="A2564" t="s">
        <v>194</v>
      </c>
      <c r="B2564">
        <v>16255</v>
      </c>
      <c r="C2564" t="s">
        <v>3690</v>
      </c>
      <c r="D2564">
        <v>149</v>
      </c>
      <c r="E2564">
        <v>45787</v>
      </c>
      <c r="F2564">
        <v>45923</v>
      </c>
      <c r="G2564" t="s">
        <v>3633</v>
      </c>
      <c r="H2564">
        <v>45789</v>
      </c>
      <c r="I2564" t="s">
        <v>24</v>
      </c>
      <c r="J2564" t="s">
        <v>3691</v>
      </c>
      <c r="K2564">
        <v>0</v>
      </c>
      <c r="AE2564" t="s">
        <v>230</v>
      </c>
      <c r="AF2564">
        <v>0</v>
      </c>
      <c r="AG2564">
        <v>0</v>
      </c>
      <c r="AH2564">
        <v>0</v>
      </c>
      <c r="AI2564" t="s">
        <v>11634</v>
      </c>
      <c r="AL2564" s="94">
        <v>14.9</v>
      </c>
      <c r="AM2564" t="s">
        <v>11646</v>
      </c>
    </row>
    <row r="2565" spans="1:39" x14ac:dyDescent="0.25">
      <c r="A2565" t="s">
        <v>194</v>
      </c>
      <c r="B2565">
        <v>16263</v>
      </c>
      <c r="C2565" t="s">
        <v>3692</v>
      </c>
      <c r="D2565">
        <v>1512</v>
      </c>
      <c r="E2565">
        <v>45787</v>
      </c>
      <c r="F2565">
        <v>45923</v>
      </c>
      <c r="G2565" t="s">
        <v>3633</v>
      </c>
      <c r="H2565">
        <v>45789</v>
      </c>
      <c r="I2565" t="s">
        <v>24</v>
      </c>
      <c r="J2565" t="s">
        <v>3693</v>
      </c>
      <c r="K2565">
        <v>350</v>
      </c>
      <c r="L2565">
        <v>2023</v>
      </c>
      <c r="M2565">
        <v>0.35</v>
      </c>
      <c r="N2565" t="s">
        <v>353</v>
      </c>
      <c r="O2565">
        <v>45015</v>
      </c>
      <c r="P2565" t="s">
        <v>350</v>
      </c>
      <c r="T2565">
        <v>1</v>
      </c>
      <c r="U2565">
        <v>0</v>
      </c>
      <c r="V2565">
        <v>0</v>
      </c>
      <c r="W2565">
        <v>0</v>
      </c>
      <c r="X2565" t="s">
        <v>3694</v>
      </c>
      <c r="Y2565" t="s">
        <v>350</v>
      </c>
      <c r="Z2565" t="s">
        <v>350</v>
      </c>
      <c r="AE2565" t="s">
        <v>230</v>
      </c>
      <c r="AF2565">
        <v>0.35</v>
      </c>
      <c r="AG2565">
        <v>122</v>
      </c>
      <c r="AH2565">
        <v>13</v>
      </c>
      <c r="AI2565" t="s">
        <v>11632</v>
      </c>
      <c r="AL2565" s="94">
        <v>151.19999999999999</v>
      </c>
      <c r="AM2565" t="s">
        <v>11839</v>
      </c>
    </row>
    <row r="2566" spans="1:39" x14ac:dyDescent="0.25">
      <c r="A2566" t="s">
        <v>194</v>
      </c>
      <c r="C2566" t="s">
        <v>3695</v>
      </c>
      <c r="D2566">
        <v>176</v>
      </c>
      <c r="E2566">
        <v>45787</v>
      </c>
      <c r="F2566">
        <v>45834</v>
      </c>
      <c r="G2566" t="s">
        <v>3633</v>
      </c>
      <c r="H2566">
        <v>45833</v>
      </c>
      <c r="I2566" t="s">
        <v>3297</v>
      </c>
      <c r="J2566" t="s">
        <v>3696</v>
      </c>
      <c r="K2566">
        <v>0</v>
      </c>
      <c r="AE2566" t="s">
        <v>230</v>
      </c>
      <c r="AF2566">
        <v>0</v>
      </c>
      <c r="AG2566">
        <v>0</v>
      </c>
      <c r="AH2566">
        <v>0</v>
      </c>
      <c r="AI2566" t="s">
        <v>11634</v>
      </c>
      <c r="AL2566" s="94">
        <v>17.600000000000001</v>
      </c>
      <c r="AM2566" t="s">
        <v>11646</v>
      </c>
    </row>
    <row r="2567" spans="1:39" x14ac:dyDescent="0.25">
      <c r="A2567" t="s">
        <v>194</v>
      </c>
      <c r="B2567">
        <v>16259</v>
      </c>
      <c r="C2567" t="s">
        <v>3697</v>
      </c>
      <c r="D2567">
        <v>31</v>
      </c>
      <c r="E2567">
        <v>45787</v>
      </c>
      <c r="F2567">
        <v>45923</v>
      </c>
      <c r="G2567" t="s">
        <v>3633</v>
      </c>
      <c r="I2567" t="s">
        <v>24</v>
      </c>
      <c r="K2567">
        <v>0</v>
      </c>
      <c r="AE2567" t="s">
        <v>230</v>
      </c>
      <c r="AF2567">
        <v>0</v>
      </c>
      <c r="AG2567">
        <v>0</v>
      </c>
      <c r="AH2567">
        <v>0</v>
      </c>
      <c r="AI2567" t="s">
        <v>11634</v>
      </c>
      <c r="AL2567" s="94">
        <v>3.1</v>
      </c>
      <c r="AM2567" t="s">
        <v>11646</v>
      </c>
    </row>
    <row r="2568" spans="1:39" x14ac:dyDescent="0.25">
      <c r="A2568" t="s">
        <v>194</v>
      </c>
      <c r="B2568">
        <v>16910</v>
      </c>
      <c r="C2568" t="s">
        <v>3698</v>
      </c>
      <c r="D2568">
        <v>76</v>
      </c>
      <c r="E2568">
        <v>45787</v>
      </c>
      <c r="F2568">
        <v>45923</v>
      </c>
      <c r="G2568" t="s">
        <v>3633</v>
      </c>
      <c r="H2568">
        <v>45790</v>
      </c>
      <c r="I2568" t="s">
        <v>24</v>
      </c>
      <c r="J2568" t="s">
        <v>3667</v>
      </c>
      <c r="K2568">
        <v>0</v>
      </c>
      <c r="AE2568" t="s">
        <v>230</v>
      </c>
      <c r="AF2568">
        <v>0</v>
      </c>
      <c r="AG2568">
        <v>0</v>
      </c>
      <c r="AH2568">
        <v>0</v>
      </c>
      <c r="AI2568" t="s">
        <v>11634</v>
      </c>
      <c r="AL2568" s="94">
        <v>7.6</v>
      </c>
      <c r="AM2568" t="s">
        <v>11646</v>
      </c>
    </row>
    <row r="2569" spans="1:39" x14ac:dyDescent="0.25">
      <c r="A2569" t="s">
        <v>194</v>
      </c>
      <c r="B2569">
        <v>16264</v>
      </c>
      <c r="C2569" t="s">
        <v>3699</v>
      </c>
      <c r="D2569">
        <v>400</v>
      </c>
      <c r="E2569">
        <v>45787</v>
      </c>
      <c r="F2569">
        <v>45923</v>
      </c>
      <c r="G2569" t="s">
        <v>3633</v>
      </c>
      <c r="H2569">
        <v>45789</v>
      </c>
      <c r="I2569" t="s">
        <v>24</v>
      </c>
      <c r="J2569" t="s">
        <v>3589</v>
      </c>
      <c r="K2569">
        <v>0</v>
      </c>
      <c r="AE2569" t="s">
        <v>230</v>
      </c>
      <c r="AF2569">
        <v>0</v>
      </c>
      <c r="AG2569">
        <v>0</v>
      </c>
      <c r="AH2569">
        <v>0</v>
      </c>
      <c r="AI2569" t="s">
        <v>11634</v>
      </c>
      <c r="AL2569" s="94">
        <v>40</v>
      </c>
      <c r="AM2569" t="s">
        <v>11646</v>
      </c>
    </row>
    <row r="2570" spans="1:39" x14ac:dyDescent="0.25">
      <c r="A2570" t="s">
        <v>194</v>
      </c>
      <c r="B2570">
        <v>16265</v>
      </c>
      <c r="C2570" t="s">
        <v>3700</v>
      </c>
      <c r="D2570">
        <v>18</v>
      </c>
      <c r="E2570">
        <v>45787</v>
      </c>
      <c r="F2570">
        <v>45923</v>
      </c>
      <c r="G2570" t="s">
        <v>3633</v>
      </c>
      <c r="H2570">
        <v>45792</v>
      </c>
      <c r="I2570" t="s">
        <v>24</v>
      </c>
      <c r="J2570" t="s">
        <v>3667</v>
      </c>
      <c r="K2570">
        <v>0</v>
      </c>
      <c r="AE2570" t="s">
        <v>230</v>
      </c>
      <c r="AF2570">
        <v>0</v>
      </c>
      <c r="AG2570">
        <v>0</v>
      </c>
      <c r="AH2570">
        <v>0</v>
      </c>
      <c r="AI2570" t="s">
        <v>11634</v>
      </c>
      <c r="AL2570" s="94">
        <v>1.8</v>
      </c>
      <c r="AM2570" t="s">
        <v>11646</v>
      </c>
    </row>
    <row r="2571" spans="1:39" x14ac:dyDescent="0.25">
      <c r="A2571" t="s">
        <v>194</v>
      </c>
      <c r="B2571">
        <v>16266</v>
      </c>
      <c r="C2571" t="s">
        <v>3701</v>
      </c>
      <c r="D2571">
        <v>377</v>
      </c>
      <c r="H2571" t="s">
        <v>3702</v>
      </c>
      <c r="I2571" t="s">
        <v>3631</v>
      </c>
      <c r="K2571">
        <v>0</v>
      </c>
      <c r="AE2571" t="s">
        <v>230</v>
      </c>
      <c r="AF2571">
        <v>0</v>
      </c>
      <c r="AG2571">
        <v>0</v>
      </c>
      <c r="AH2571">
        <v>0</v>
      </c>
      <c r="AI2571" t="s">
        <v>11634</v>
      </c>
      <c r="AL2571" s="94">
        <v>37.700000000000003</v>
      </c>
      <c r="AM2571" t="s">
        <v>11646</v>
      </c>
    </row>
    <row r="2572" spans="1:39" x14ac:dyDescent="0.25">
      <c r="A2572" t="s">
        <v>194</v>
      </c>
      <c r="B2572">
        <v>16269</v>
      </c>
      <c r="C2572" t="s">
        <v>3703</v>
      </c>
      <c r="D2572">
        <v>495</v>
      </c>
      <c r="E2572">
        <v>45787</v>
      </c>
      <c r="F2572">
        <v>45923</v>
      </c>
      <c r="G2572" t="s">
        <v>3633</v>
      </c>
      <c r="H2572">
        <v>45788</v>
      </c>
      <c r="I2572" t="s">
        <v>24</v>
      </c>
      <c r="K2572">
        <v>0</v>
      </c>
      <c r="AE2572" t="s">
        <v>230</v>
      </c>
      <c r="AF2572">
        <v>0</v>
      </c>
      <c r="AG2572">
        <v>0</v>
      </c>
      <c r="AH2572">
        <v>0</v>
      </c>
      <c r="AI2572" t="s">
        <v>11634</v>
      </c>
      <c r="AL2572" s="94">
        <v>49.5</v>
      </c>
      <c r="AM2572" t="s">
        <v>11646</v>
      </c>
    </row>
    <row r="2573" spans="1:39" x14ac:dyDescent="0.25">
      <c r="A2573" t="s">
        <v>194</v>
      </c>
      <c r="B2573">
        <v>16270</v>
      </c>
      <c r="C2573" t="s">
        <v>3704</v>
      </c>
      <c r="D2573">
        <v>213</v>
      </c>
      <c r="E2573">
        <v>45787</v>
      </c>
      <c r="F2573">
        <v>45923</v>
      </c>
      <c r="G2573" t="s">
        <v>3633</v>
      </c>
      <c r="H2573">
        <v>45789</v>
      </c>
      <c r="I2573" t="s">
        <v>24</v>
      </c>
      <c r="J2573" t="s">
        <v>3475</v>
      </c>
      <c r="K2573">
        <v>0</v>
      </c>
      <c r="AE2573" t="s">
        <v>230</v>
      </c>
      <c r="AF2573">
        <v>0</v>
      </c>
      <c r="AG2573">
        <v>0</v>
      </c>
      <c r="AH2573">
        <v>0</v>
      </c>
      <c r="AI2573" t="s">
        <v>11634</v>
      </c>
      <c r="AL2573" s="94">
        <v>21.3</v>
      </c>
      <c r="AM2573" t="s">
        <v>11646</v>
      </c>
    </row>
    <row r="2574" spans="1:39" x14ac:dyDescent="0.25">
      <c r="A2574" t="s">
        <v>194</v>
      </c>
      <c r="B2574">
        <v>16271</v>
      </c>
      <c r="C2574" t="s">
        <v>3705</v>
      </c>
      <c r="D2574">
        <v>847</v>
      </c>
      <c r="E2574">
        <v>45787</v>
      </c>
      <c r="F2574">
        <v>45923</v>
      </c>
      <c r="G2574" t="s">
        <v>3633</v>
      </c>
      <c r="I2574" t="s">
        <v>24</v>
      </c>
      <c r="J2574" t="s">
        <v>3706</v>
      </c>
      <c r="K2574">
        <v>0</v>
      </c>
      <c r="AE2574" t="s">
        <v>230</v>
      </c>
      <c r="AF2574">
        <v>0</v>
      </c>
      <c r="AG2574">
        <v>0</v>
      </c>
      <c r="AH2574">
        <v>0</v>
      </c>
      <c r="AI2574" t="s">
        <v>11634</v>
      </c>
      <c r="AL2574" s="94">
        <v>84.7</v>
      </c>
      <c r="AM2574" t="s">
        <v>11646</v>
      </c>
    </row>
    <row r="2575" spans="1:39" x14ac:dyDescent="0.25">
      <c r="A2575" t="s">
        <v>194</v>
      </c>
      <c r="B2575">
        <v>16272</v>
      </c>
      <c r="C2575" t="s">
        <v>3707</v>
      </c>
      <c r="D2575">
        <v>221</v>
      </c>
      <c r="E2575">
        <v>45787</v>
      </c>
      <c r="F2575">
        <v>45923</v>
      </c>
      <c r="G2575" t="s">
        <v>3633</v>
      </c>
      <c r="I2575" t="s">
        <v>24</v>
      </c>
      <c r="K2575">
        <v>0</v>
      </c>
      <c r="AE2575" t="s">
        <v>230</v>
      </c>
      <c r="AF2575">
        <v>0</v>
      </c>
      <c r="AG2575">
        <v>0</v>
      </c>
      <c r="AH2575">
        <v>0</v>
      </c>
      <c r="AI2575" t="s">
        <v>11634</v>
      </c>
      <c r="AL2575" s="94">
        <v>22.1</v>
      </c>
      <c r="AM2575" t="s">
        <v>11646</v>
      </c>
    </row>
    <row r="2576" spans="1:39" x14ac:dyDescent="0.25">
      <c r="A2576" t="s">
        <v>194</v>
      </c>
      <c r="B2576">
        <v>16273</v>
      </c>
      <c r="C2576" t="s">
        <v>3708</v>
      </c>
      <c r="D2576">
        <v>321</v>
      </c>
      <c r="E2576">
        <v>45787</v>
      </c>
      <c r="F2576">
        <v>45923</v>
      </c>
      <c r="G2576" t="s">
        <v>3633</v>
      </c>
      <c r="I2576" t="s">
        <v>24</v>
      </c>
      <c r="J2576" t="s">
        <v>3651</v>
      </c>
      <c r="K2576">
        <v>0</v>
      </c>
      <c r="M2576">
        <v>0</v>
      </c>
      <c r="N2576" t="s">
        <v>350</v>
      </c>
      <c r="Q2576">
        <v>0</v>
      </c>
      <c r="T2576">
        <v>5</v>
      </c>
      <c r="U2576">
        <v>0</v>
      </c>
      <c r="V2576">
        <v>0</v>
      </c>
      <c r="W2576">
        <v>0</v>
      </c>
      <c r="X2576" t="s">
        <v>3709</v>
      </c>
      <c r="Y2576" t="s">
        <v>350</v>
      </c>
      <c r="Z2576" t="s">
        <v>350</v>
      </c>
      <c r="AE2576" t="s">
        <v>230</v>
      </c>
      <c r="AF2576">
        <v>0</v>
      </c>
      <c r="AG2576">
        <v>0</v>
      </c>
      <c r="AH2576">
        <v>10</v>
      </c>
      <c r="AI2576" t="s">
        <v>11632</v>
      </c>
      <c r="AL2576" s="94">
        <v>32.1</v>
      </c>
      <c r="AM2576" t="s">
        <v>11646</v>
      </c>
    </row>
    <row r="2577" spans="1:39" x14ac:dyDescent="0.25">
      <c r="A2577" t="s">
        <v>194</v>
      </c>
      <c r="B2577">
        <v>16274</v>
      </c>
      <c r="C2577" t="s">
        <v>3710</v>
      </c>
      <c r="D2577">
        <v>127</v>
      </c>
      <c r="E2577">
        <v>45787</v>
      </c>
      <c r="F2577">
        <v>45923</v>
      </c>
      <c r="G2577" t="s">
        <v>3633</v>
      </c>
      <c r="H2577">
        <v>45790</v>
      </c>
      <c r="I2577" t="s">
        <v>24</v>
      </c>
      <c r="J2577" t="s">
        <v>3475</v>
      </c>
      <c r="K2577">
        <v>0</v>
      </c>
      <c r="AE2577" t="s">
        <v>230</v>
      </c>
      <c r="AF2577">
        <v>0</v>
      </c>
      <c r="AG2577">
        <v>0</v>
      </c>
      <c r="AH2577">
        <v>0</v>
      </c>
      <c r="AI2577" t="s">
        <v>11634</v>
      </c>
      <c r="AL2577" s="94">
        <v>12.7</v>
      </c>
      <c r="AM2577" t="s">
        <v>11646</v>
      </c>
    </row>
    <row r="2578" spans="1:39" x14ac:dyDescent="0.25">
      <c r="A2578" t="s">
        <v>194</v>
      </c>
      <c r="B2578">
        <v>16275</v>
      </c>
      <c r="C2578" t="s">
        <v>3711</v>
      </c>
      <c r="D2578">
        <v>16</v>
      </c>
      <c r="E2578">
        <v>45787</v>
      </c>
      <c r="F2578">
        <v>45923</v>
      </c>
      <c r="G2578" t="s">
        <v>3633</v>
      </c>
      <c r="I2578" t="s">
        <v>24</v>
      </c>
      <c r="J2578" t="s">
        <v>3475</v>
      </c>
      <c r="K2578">
        <v>0</v>
      </c>
      <c r="AE2578" t="s">
        <v>230</v>
      </c>
      <c r="AF2578">
        <v>0</v>
      </c>
      <c r="AG2578">
        <v>0</v>
      </c>
      <c r="AH2578">
        <v>0</v>
      </c>
      <c r="AI2578" t="s">
        <v>11634</v>
      </c>
      <c r="AL2578" s="94">
        <v>1.6</v>
      </c>
      <c r="AM2578" t="s">
        <v>11646</v>
      </c>
    </row>
    <row r="2579" spans="1:39" x14ac:dyDescent="0.25">
      <c r="A2579" t="s">
        <v>194</v>
      </c>
      <c r="B2579">
        <v>16276</v>
      </c>
      <c r="C2579" t="s">
        <v>3712</v>
      </c>
      <c r="D2579">
        <v>19</v>
      </c>
      <c r="E2579">
        <v>45787</v>
      </c>
      <c r="F2579">
        <v>45923</v>
      </c>
      <c r="G2579" t="s">
        <v>3633</v>
      </c>
      <c r="H2579">
        <v>45793</v>
      </c>
      <c r="I2579" t="s">
        <v>24</v>
      </c>
      <c r="K2579">
        <v>0</v>
      </c>
      <c r="AE2579" t="s">
        <v>230</v>
      </c>
      <c r="AF2579">
        <v>0</v>
      </c>
      <c r="AG2579">
        <v>0</v>
      </c>
      <c r="AH2579">
        <v>0</v>
      </c>
      <c r="AI2579" t="s">
        <v>11634</v>
      </c>
      <c r="AL2579" s="94">
        <v>1.9</v>
      </c>
      <c r="AM2579" t="s">
        <v>11646</v>
      </c>
    </row>
    <row r="2580" spans="1:39" x14ac:dyDescent="0.25">
      <c r="A2580" t="s">
        <v>194</v>
      </c>
      <c r="B2580">
        <v>16277</v>
      </c>
      <c r="C2580" t="s">
        <v>3713</v>
      </c>
      <c r="D2580">
        <v>90</v>
      </c>
      <c r="E2580">
        <v>45787</v>
      </c>
      <c r="F2580">
        <v>45923</v>
      </c>
      <c r="G2580" t="s">
        <v>3633</v>
      </c>
      <c r="H2580">
        <v>45797</v>
      </c>
      <c r="I2580" t="s">
        <v>24</v>
      </c>
      <c r="J2580" t="s">
        <v>3475</v>
      </c>
      <c r="K2580">
        <v>0</v>
      </c>
      <c r="AE2580" t="s">
        <v>230</v>
      </c>
      <c r="AF2580">
        <v>0</v>
      </c>
      <c r="AG2580">
        <v>0</v>
      </c>
      <c r="AH2580">
        <v>0</v>
      </c>
      <c r="AI2580" t="s">
        <v>11634</v>
      </c>
      <c r="AL2580" s="94">
        <v>9</v>
      </c>
      <c r="AM2580" t="s">
        <v>11646</v>
      </c>
    </row>
    <row r="2581" spans="1:39" x14ac:dyDescent="0.25">
      <c r="A2581" t="s">
        <v>194</v>
      </c>
      <c r="B2581">
        <v>16278</v>
      </c>
      <c r="C2581" t="s">
        <v>3714</v>
      </c>
      <c r="D2581">
        <v>53</v>
      </c>
      <c r="E2581">
        <v>45787</v>
      </c>
      <c r="F2581">
        <v>45923</v>
      </c>
      <c r="G2581" t="s">
        <v>3633</v>
      </c>
      <c r="I2581" t="s">
        <v>24</v>
      </c>
      <c r="J2581" t="s">
        <v>3688</v>
      </c>
      <c r="K2581">
        <v>0</v>
      </c>
      <c r="S2581">
        <v>149</v>
      </c>
      <c r="T2581">
        <v>1</v>
      </c>
      <c r="X2581" t="s">
        <v>3715</v>
      </c>
      <c r="AE2581" t="s">
        <v>230</v>
      </c>
      <c r="AF2581">
        <v>0</v>
      </c>
      <c r="AG2581">
        <v>0</v>
      </c>
      <c r="AH2581">
        <v>3</v>
      </c>
      <c r="AI2581" t="s">
        <v>11632</v>
      </c>
      <c r="AK2581">
        <v>2.8113207547169812</v>
      </c>
      <c r="AL2581" s="94">
        <v>5.3</v>
      </c>
      <c r="AM2581" t="s">
        <v>11646</v>
      </c>
    </row>
    <row r="2582" spans="1:39" x14ac:dyDescent="0.25">
      <c r="A2582" t="s">
        <v>194</v>
      </c>
      <c r="B2582">
        <v>16279</v>
      </c>
      <c r="C2582" t="s">
        <v>3716</v>
      </c>
      <c r="D2582">
        <v>274</v>
      </c>
      <c r="E2582">
        <v>45787</v>
      </c>
      <c r="F2582">
        <v>45923</v>
      </c>
      <c r="G2582" t="s">
        <v>3633</v>
      </c>
      <c r="I2582" t="s">
        <v>24</v>
      </c>
      <c r="J2582" t="s">
        <v>3717</v>
      </c>
      <c r="K2582">
        <v>0</v>
      </c>
      <c r="N2582" t="s">
        <v>350</v>
      </c>
      <c r="T2582">
        <v>0</v>
      </c>
      <c r="U2582">
        <v>0</v>
      </c>
      <c r="V2582">
        <v>0</v>
      </c>
      <c r="W2582">
        <v>0</v>
      </c>
      <c r="X2582" t="s">
        <v>3443</v>
      </c>
      <c r="Y2582" t="s">
        <v>353</v>
      </c>
      <c r="Z2582" t="s">
        <v>350</v>
      </c>
      <c r="AE2582" t="s">
        <v>230</v>
      </c>
      <c r="AF2582">
        <v>0</v>
      </c>
      <c r="AG2582">
        <v>0</v>
      </c>
      <c r="AH2582">
        <v>8</v>
      </c>
      <c r="AI2582" t="s">
        <v>11632</v>
      </c>
      <c r="AL2582" s="94">
        <v>27.4</v>
      </c>
      <c r="AM2582" t="s">
        <v>11646</v>
      </c>
    </row>
    <row r="2583" spans="1:39" x14ac:dyDescent="0.25">
      <c r="A2583" t="s">
        <v>194</v>
      </c>
      <c r="B2583">
        <v>16280</v>
      </c>
      <c r="C2583" t="s">
        <v>3718</v>
      </c>
      <c r="D2583">
        <v>163</v>
      </c>
      <c r="E2583">
        <v>45787</v>
      </c>
      <c r="F2583">
        <v>45923</v>
      </c>
      <c r="G2583" t="s">
        <v>3633</v>
      </c>
      <c r="H2583">
        <v>45797</v>
      </c>
      <c r="I2583" t="s">
        <v>24</v>
      </c>
      <c r="J2583" t="s">
        <v>3649</v>
      </c>
      <c r="K2583">
        <v>0</v>
      </c>
      <c r="AE2583" t="s">
        <v>230</v>
      </c>
      <c r="AF2583">
        <v>0</v>
      </c>
      <c r="AG2583">
        <v>0</v>
      </c>
      <c r="AH2583">
        <v>0</v>
      </c>
      <c r="AI2583" t="s">
        <v>11634</v>
      </c>
      <c r="AL2583" s="94">
        <v>16.3</v>
      </c>
      <c r="AM2583" t="s">
        <v>11646</v>
      </c>
    </row>
    <row r="2584" spans="1:39" x14ac:dyDescent="0.25">
      <c r="A2584" t="s">
        <v>195</v>
      </c>
      <c r="B2584">
        <v>17001</v>
      </c>
      <c r="C2584" t="s">
        <v>3719</v>
      </c>
      <c r="D2584">
        <v>909</v>
      </c>
      <c r="E2584">
        <v>45776</v>
      </c>
      <c r="F2584">
        <v>45817</v>
      </c>
      <c r="G2584" t="s">
        <v>3633</v>
      </c>
      <c r="H2584">
        <v>45777</v>
      </c>
      <c r="I2584" t="s">
        <v>24</v>
      </c>
      <c r="J2584" t="s">
        <v>3720</v>
      </c>
      <c r="K2584">
        <v>0</v>
      </c>
      <c r="N2584" t="s">
        <v>350</v>
      </c>
      <c r="P2584" t="s">
        <v>350</v>
      </c>
      <c r="T2584">
        <v>0</v>
      </c>
      <c r="U2584">
        <v>0</v>
      </c>
      <c r="V2584">
        <v>0</v>
      </c>
      <c r="W2584">
        <v>0</v>
      </c>
      <c r="X2584" t="s">
        <v>350</v>
      </c>
      <c r="Y2584" t="s">
        <v>350</v>
      </c>
      <c r="Z2584" t="s">
        <v>350</v>
      </c>
      <c r="AE2584" t="s">
        <v>235</v>
      </c>
      <c r="AF2584">
        <v>0</v>
      </c>
      <c r="AG2584">
        <v>0</v>
      </c>
      <c r="AH2584">
        <v>9</v>
      </c>
      <c r="AI2584" t="s">
        <v>11632</v>
      </c>
      <c r="AL2584" s="94">
        <v>90.9</v>
      </c>
      <c r="AM2584" t="s">
        <v>11646</v>
      </c>
    </row>
    <row r="2585" spans="1:39" x14ac:dyDescent="0.25">
      <c r="A2585" t="s">
        <v>195</v>
      </c>
      <c r="B2585">
        <v>17002</v>
      </c>
      <c r="C2585" t="s">
        <v>3721</v>
      </c>
      <c r="D2585">
        <v>802</v>
      </c>
      <c r="E2585">
        <v>45776</v>
      </c>
      <c r="F2585">
        <v>45854</v>
      </c>
      <c r="G2585" t="s">
        <v>3633</v>
      </c>
      <c r="H2585">
        <v>45799</v>
      </c>
      <c r="I2585" t="s">
        <v>24</v>
      </c>
      <c r="J2585" t="s">
        <v>3722</v>
      </c>
      <c r="K2585">
        <v>17</v>
      </c>
      <c r="L2585">
        <v>2024</v>
      </c>
      <c r="M2585">
        <v>0.4118</v>
      </c>
      <c r="N2585" t="s">
        <v>353</v>
      </c>
      <c r="O2585">
        <v>45491</v>
      </c>
      <c r="P2585" t="s">
        <v>350</v>
      </c>
      <c r="R2585">
        <v>5000</v>
      </c>
      <c r="S2585">
        <v>548.1</v>
      </c>
      <c r="X2585" t="s">
        <v>3723</v>
      </c>
      <c r="Y2585" t="s">
        <v>353</v>
      </c>
      <c r="Z2585" t="s">
        <v>353</v>
      </c>
      <c r="AE2585" t="s">
        <v>235</v>
      </c>
      <c r="AF2585">
        <v>0.4118</v>
      </c>
      <c r="AG2585">
        <v>7</v>
      </c>
      <c r="AH2585">
        <v>11</v>
      </c>
      <c r="AI2585" t="s">
        <v>11632</v>
      </c>
      <c r="AJ2585">
        <v>6.2344139650872821</v>
      </c>
      <c r="AK2585">
        <v>0.68341645885286784</v>
      </c>
      <c r="AL2585" s="94">
        <v>80.2</v>
      </c>
      <c r="AM2585" t="s">
        <v>11647</v>
      </c>
    </row>
    <row r="2586" spans="1:39" x14ac:dyDescent="0.25">
      <c r="A2586" t="s">
        <v>195</v>
      </c>
      <c r="B2586">
        <v>17003</v>
      </c>
      <c r="C2586" t="s">
        <v>3724</v>
      </c>
      <c r="D2586">
        <v>168</v>
      </c>
      <c r="E2586">
        <v>45776</v>
      </c>
      <c r="F2586">
        <v>45808</v>
      </c>
      <c r="G2586" t="s">
        <v>3633</v>
      </c>
      <c r="H2586">
        <v>45804</v>
      </c>
      <c r="I2586" t="s">
        <v>24</v>
      </c>
      <c r="J2586" t="s">
        <v>3725</v>
      </c>
      <c r="K2586">
        <v>10</v>
      </c>
      <c r="L2586" t="s">
        <v>3421</v>
      </c>
      <c r="M2586">
        <v>1</v>
      </c>
      <c r="N2586" t="s">
        <v>353</v>
      </c>
      <c r="O2586" t="s">
        <v>3421</v>
      </c>
      <c r="P2586" t="s">
        <v>350</v>
      </c>
      <c r="R2586" t="s">
        <v>5764</v>
      </c>
      <c r="T2586">
        <v>0</v>
      </c>
      <c r="U2586">
        <v>0</v>
      </c>
      <c r="V2586">
        <v>0</v>
      </c>
      <c r="X2586" t="s">
        <v>3726</v>
      </c>
      <c r="Y2586" t="s">
        <v>350</v>
      </c>
      <c r="Z2586" t="s">
        <v>350</v>
      </c>
      <c r="AE2586" t="s">
        <v>235</v>
      </c>
      <c r="AF2586">
        <v>1</v>
      </c>
      <c r="AG2586">
        <v>10</v>
      </c>
      <c r="AH2586">
        <v>13</v>
      </c>
      <c r="AI2586" t="s">
        <v>11632</v>
      </c>
      <c r="AL2586" s="94">
        <v>16.8</v>
      </c>
      <c r="AM2586" t="s">
        <v>11647</v>
      </c>
    </row>
    <row r="2587" spans="1:39" x14ac:dyDescent="0.25">
      <c r="A2587" t="s">
        <v>195</v>
      </c>
      <c r="B2587">
        <v>17004</v>
      </c>
      <c r="C2587" t="s">
        <v>3727</v>
      </c>
      <c r="D2587">
        <v>830</v>
      </c>
      <c r="E2587">
        <v>45776</v>
      </c>
      <c r="F2587">
        <v>45817</v>
      </c>
      <c r="G2587" t="s">
        <v>3633</v>
      </c>
      <c r="H2587">
        <v>45783</v>
      </c>
      <c r="I2587" t="s">
        <v>24</v>
      </c>
      <c r="J2587" t="s">
        <v>3728</v>
      </c>
      <c r="K2587">
        <v>35</v>
      </c>
      <c r="L2587" t="s">
        <v>3729</v>
      </c>
      <c r="M2587">
        <v>0.8</v>
      </c>
      <c r="N2587" t="s">
        <v>350</v>
      </c>
      <c r="P2587" t="s">
        <v>353</v>
      </c>
      <c r="Q2587">
        <v>0.25</v>
      </c>
      <c r="R2587">
        <v>1500</v>
      </c>
      <c r="T2587">
        <v>3</v>
      </c>
      <c r="U2587">
        <v>0</v>
      </c>
      <c r="V2587">
        <v>0</v>
      </c>
      <c r="W2587">
        <v>0</v>
      </c>
      <c r="X2587" t="s">
        <v>3730</v>
      </c>
      <c r="Y2587" t="s">
        <v>353</v>
      </c>
      <c r="Z2587" t="s">
        <v>353</v>
      </c>
      <c r="AE2587" t="s">
        <v>235</v>
      </c>
      <c r="AF2587">
        <v>0.8</v>
      </c>
      <c r="AG2587">
        <v>28</v>
      </c>
      <c r="AH2587">
        <v>14</v>
      </c>
      <c r="AI2587" t="s">
        <v>11632</v>
      </c>
      <c r="AJ2587">
        <v>1.8072289156626506</v>
      </c>
      <c r="AL2587" s="94">
        <v>83</v>
      </c>
      <c r="AM2587" t="s">
        <v>11647</v>
      </c>
    </row>
    <row r="2588" spans="1:39" x14ac:dyDescent="0.25">
      <c r="A2588" t="s">
        <v>195</v>
      </c>
      <c r="B2588">
        <v>17006</v>
      </c>
      <c r="C2588" t="s">
        <v>3731</v>
      </c>
      <c r="D2588">
        <v>1728</v>
      </c>
      <c r="E2588">
        <v>45776</v>
      </c>
      <c r="F2588">
        <v>45817</v>
      </c>
      <c r="G2588" t="s">
        <v>3633</v>
      </c>
      <c r="H2588">
        <v>45785</v>
      </c>
      <c r="I2588" t="s">
        <v>24</v>
      </c>
      <c r="J2588" t="s">
        <v>3732</v>
      </c>
      <c r="K2588">
        <v>0</v>
      </c>
      <c r="N2588" t="s">
        <v>350</v>
      </c>
      <c r="X2588" t="s">
        <v>3733</v>
      </c>
      <c r="AE2588" t="s">
        <v>235</v>
      </c>
      <c r="AF2588">
        <v>0</v>
      </c>
      <c r="AG2588">
        <v>0</v>
      </c>
      <c r="AH2588">
        <v>2</v>
      </c>
      <c r="AI2588" t="s">
        <v>11632</v>
      </c>
      <c r="AL2588" s="94">
        <v>172.8</v>
      </c>
      <c r="AM2588" t="s">
        <v>11646</v>
      </c>
    </row>
    <row r="2589" spans="1:39" x14ac:dyDescent="0.25">
      <c r="A2589" t="s">
        <v>195</v>
      </c>
      <c r="B2589">
        <v>17007</v>
      </c>
      <c r="C2589" t="s">
        <v>3734</v>
      </c>
      <c r="D2589">
        <v>2415</v>
      </c>
      <c r="E2589">
        <v>45776</v>
      </c>
      <c r="F2589">
        <v>45817</v>
      </c>
      <c r="G2589" t="s">
        <v>3633</v>
      </c>
      <c r="H2589">
        <v>45814</v>
      </c>
      <c r="I2589" t="s">
        <v>28</v>
      </c>
      <c r="J2589" t="s">
        <v>3735</v>
      </c>
      <c r="K2589">
        <v>127</v>
      </c>
      <c r="L2589">
        <v>45658</v>
      </c>
      <c r="M2589">
        <v>0.49</v>
      </c>
      <c r="N2589" t="s">
        <v>350</v>
      </c>
      <c r="O2589" t="s">
        <v>3736</v>
      </c>
      <c r="P2589" t="s">
        <v>353</v>
      </c>
      <c r="Q2589">
        <v>0.35</v>
      </c>
      <c r="R2589">
        <v>5200</v>
      </c>
      <c r="S2589">
        <v>10000</v>
      </c>
      <c r="T2589">
        <v>5</v>
      </c>
      <c r="U2589">
        <v>0</v>
      </c>
      <c r="V2589">
        <v>0</v>
      </c>
      <c r="W2589">
        <v>0</v>
      </c>
      <c r="X2589" t="s">
        <v>3737</v>
      </c>
      <c r="Y2589" t="s">
        <v>353</v>
      </c>
      <c r="Z2589" t="s">
        <v>353</v>
      </c>
      <c r="AE2589" t="s">
        <v>235</v>
      </c>
      <c r="AF2589">
        <v>0.49</v>
      </c>
      <c r="AG2589">
        <v>62</v>
      </c>
      <c r="AH2589">
        <v>16</v>
      </c>
      <c r="AI2589" t="s">
        <v>11631</v>
      </c>
      <c r="AJ2589">
        <v>2.1532091097308488</v>
      </c>
      <c r="AK2589">
        <v>4.1407867494824018</v>
      </c>
      <c r="AL2589" s="94">
        <v>241.5</v>
      </c>
      <c r="AM2589" t="s">
        <v>11647</v>
      </c>
    </row>
    <row r="2590" spans="1:39" x14ac:dyDescent="0.25">
      <c r="A2590" t="s">
        <v>195</v>
      </c>
      <c r="B2590">
        <v>17008</v>
      </c>
      <c r="C2590" t="s">
        <v>3738</v>
      </c>
      <c r="D2590">
        <v>5969</v>
      </c>
      <c r="E2590">
        <v>45776</v>
      </c>
      <c r="G2590" t="s">
        <v>3633</v>
      </c>
      <c r="H2590">
        <v>45842</v>
      </c>
      <c r="I2590" t="s">
        <v>28</v>
      </c>
      <c r="K2590">
        <v>48</v>
      </c>
      <c r="L2590">
        <v>45810</v>
      </c>
      <c r="M2590">
        <v>0.20830000000000001</v>
      </c>
      <c r="N2590" t="s">
        <v>353</v>
      </c>
      <c r="O2590">
        <v>45775</v>
      </c>
      <c r="P2590" t="s">
        <v>353</v>
      </c>
      <c r="Q2590">
        <v>0.20830000000000001</v>
      </c>
      <c r="R2590">
        <v>6900</v>
      </c>
      <c r="T2590">
        <v>11</v>
      </c>
      <c r="U2590">
        <v>0</v>
      </c>
      <c r="V2590">
        <v>1</v>
      </c>
      <c r="W2590">
        <v>0</v>
      </c>
      <c r="X2590" t="s">
        <v>3739</v>
      </c>
      <c r="Y2590" t="s">
        <v>353</v>
      </c>
      <c r="Z2590" t="s">
        <v>353</v>
      </c>
      <c r="AE2590" t="s">
        <v>235</v>
      </c>
      <c r="AF2590">
        <v>0.20830000000000001</v>
      </c>
      <c r="AG2590">
        <v>10</v>
      </c>
      <c r="AH2590">
        <v>15</v>
      </c>
      <c r="AI2590" t="s">
        <v>11632</v>
      </c>
      <c r="AJ2590">
        <v>1.1559725247110069</v>
      </c>
      <c r="AL2590" s="94">
        <v>596.9</v>
      </c>
      <c r="AM2590" t="s">
        <v>11648</v>
      </c>
    </row>
    <row r="2591" spans="1:39" x14ac:dyDescent="0.25">
      <c r="A2591" t="s">
        <v>195</v>
      </c>
      <c r="B2591">
        <v>17009</v>
      </c>
      <c r="C2591" t="s">
        <v>3740</v>
      </c>
      <c r="D2591">
        <v>6574</v>
      </c>
      <c r="E2591">
        <v>45776</v>
      </c>
      <c r="F2591">
        <v>45821</v>
      </c>
      <c r="G2591" t="s">
        <v>3633</v>
      </c>
      <c r="H2591">
        <v>45777</v>
      </c>
      <c r="I2591" t="s">
        <v>28</v>
      </c>
      <c r="J2591" t="s">
        <v>3741</v>
      </c>
      <c r="K2591">
        <v>216</v>
      </c>
      <c r="L2591">
        <v>45689</v>
      </c>
      <c r="M2591">
        <v>42.5</v>
      </c>
      <c r="N2591" t="s">
        <v>353</v>
      </c>
      <c r="O2591">
        <v>45042</v>
      </c>
      <c r="P2591" t="s">
        <v>350</v>
      </c>
      <c r="R2591">
        <v>4600</v>
      </c>
      <c r="S2591">
        <v>6200</v>
      </c>
      <c r="T2591">
        <v>16</v>
      </c>
      <c r="V2591">
        <v>0</v>
      </c>
      <c r="W2591">
        <v>2</v>
      </c>
      <c r="X2591" t="s">
        <v>3742</v>
      </c>
      <c r="AE2591" t="s">
        <v>235</v>
      </c>
      <c r="AF2591">
        <v>0.42499999999999999</v>
      </c>
      <c r="AG2591">
        <v>92</v>
      </c>
      <c r="AH2591">
        <v>12</v>
      </c>
      <c r="AI2591" t="s">
        <v>11632</v>
      </c>
      <c r="AJ2591">
        <v>0.69972619409796166</v>
      </c>
      <c r="AK2591">
        <v>0.9431092181320353</v>
      </c>
      <c r="AL2591" s="94">
        <v>657.4</v>
      </c>
      <c r="AM2591" t="s">
        <v>11647</v>
      </c>
    </row>
    <row r="2592" spans="1:39" x14ac:dyDescent="0.25">
      <c r="A2592" t="s">
        <v>195</v>
      </c>
      <c r="B2592">
        <v>17010</v>
      </c>
      <c r="C2592" t="s">
        <v>3743</v>
      </c>
      <c r="D2592">
        <v>452</v>
      </c>
      <c r="E2592">
        <v>45776</v>
      </c>
      <c r="F2592">
        <v>45821</v>
      </c>
      <c r="G2592" t="s">
        <v>3633</v>
      </c>
      <c r="H2592">
        <v>45810</v>
      </c>
      <c r="I2592" t="s">
        <v>24</v>
      </c>
      <c r="J2592" t="s">
        <v>3744</v>
      </c>
      <c r="K2592">
        <v>0</v>
      </c>
      <c r="AE2592" t="s">
        <v>235</v>
      </c>
      <c r="AF2592">
        <v>0</v>
      </c>
      <c r="AG2592">
        <v>0</v>
      </c>
      <c r="AH2592">
        <v>0</v>
      </c>
      <c r="AI2592" t="s">
        <v>11634</v>
      </c>
      <c r="AL2592" s="94">
        <v>45.2</v>
      </c>
      <c r="AM2592" t="s">
        <v>11646</v>
      </c>
    </row>
    <row r="2593" spans="1:39" x14ac:dyDescent="0.25">
      <c r="A2593" t="s">
        <v>195</v>
      </c>
      <c r="B2593">
        <v>17011</v>
      </c>
      <c r="C2593" t="s">
        <v>3745</v>
      </c>
      <c r="D2593">
        <v>1070</v>
      </c>
      <c r="E2593">
        <v>45776</v>
      </c>
      <c r="F2593">
        <v>45821</v>
      </c>
      <c r="G2593" t="s">
        <v>3633</v>
      </c>
      <c r="H2593">
        <v>45849</v>
      </c>
      <c r="I2593" t="s">
        <v>24</v>
      </c>
      <c r="J2593" t="s">
        <v>3746</v>
      </c>
      <c r="K2593">
        <v>0</v>
      </c>
      <c r="N2593" t="s">
        <v>353</v>
      </c>
      <c r="O2593">
        <v>45502</v>
      </c>
      <c r="R2593">
        <v>5000</v>
      </c>
      <c r="T2593">
        <v>0</v>
      </c>
      <c r="U2593">
        <v>0</v>
      </c>
      <c r="V2593">
        <v>0</v>
      </c>
      <c r="W2593">
        <v>0</v>
      </c>
      <c r="X2593" t="s">
        <v>3726</v>
      </c>
      <c r="Y2593" t="s">
        <v>353</v>
      </c>
      <c r="Z2593" t="s">
        <v>353</v>
      </c>
      <c r="AE2593" t="s">
        <v>235</v>
      </c>
      <c r="AF2593">
        <v>0</v>
      </c>
      <c r="AG2593">
        <v>0</v>
      </c>
      <c r="AH2593">
        <v>10</v>
      </c>
      <c r="AI2593" t="s">
        <v>11632</v>
      </c>
      <c r="AJ2593">
        <v>4.6728971962616823</v>
      </c>
      <c r="AL2593" s="94">
        <v>107</v>
      </c>
      <c r="AM2593" t="s">
        <v>11646</v>
      </c>
    </row>
    <row r="2594" spans="1:39" x14ac:dyDescent="0.25">
      <c r="A2594" t="s">
        <v>195</v>
      </c>
      <c r="B2594">
        <v>17012</v>
      </c>
      <c r="C2594" t="s">
        <v>3747</v>
      </c>
      <c r="D2594">
        <v>1684</v>
      </c>
      <c r="E2594">
        <v>45776</v>
      </c>
      <c r="F2594">
        <v>45821</v>
      </c>
      <c r="G2594" t="s">
        <v>3633</v>
      </c>
      <c r="H2594">
        <v>45807</v>
      </c>
      <c r="I2594" t="s">
        <v>24</v>
      </c>
      <c r="J2594" t="s">
        <v>3748</v>
      </c>
      <c r="K2594">
        <v>80</v>
      </c>
      <c r="N2594" t="s">
        <v>353</v>
      </c>
      <c r="O2594" t="s">
        <v>3749</v>
      </c>
      <c r="P2594" t="s">
        <v>3750</v>
      </c>
      <c r="R2594">
        <v>6000</v>
      </c>
      <c r="T2594">
        <v>3</v>
      </c>
      <c r="U2594">
        <v>1</v>
      </c>
      <c r="V2594">
        <v>0</v>
      </c>
      <c r="W2594">
        <v>0</v>
      </c>
      <c r="X2594" t="s">
        <v>3726</v>
      </c>
      <c r="Y2594" t="s">
        <v>3751</v>
      </c>
      <c r="Z2594" t="s">
        <v>3751</v>
      </c>
      <c r="AE2594" t="s">
        <v>235</v>
      </c>
      <c r="AF2594">
        <v>0</v>
      </c>
      <c r="AG2594">
        <v>0</v>
      </c>
      <c r="AH2594">
        <v>12</v>
      </c>
      <c r="AI2594" t="s">
        <v>11632</v>
      </c>
      <c r="AJ2594">
        <v>3.5629453681710213</v>
      </c>
      <c r="AL2594" s="94">
        <v>168.4</v>
      </c>
      <c r="AM2594" t="s">
        <v>11647</v>
      </c>
    </row>
    <row r="2595" spans="1:39" x14ac:dyDescent="0.25">
      <c r="A2595" t="s">
        <v>195</v>
      </c>
      <c r="B2595">
        <v>17015</v>
      </c>
      <c r="C2595" t="s">
        <v>3752</v>
      </c>
      <c r="D2595">
        <v>20599</v>
      </c>
      <c r="E2595">
        <v>45776</v>
      </c>
      <c r="F2595">
        <v>45821</v>
      </c>
      <c r="G2595" t="s">
        <v>3633</v>
      </c>
      <c r="H2595">
        <v>45825</v>
      </c>
      <c r="I2595" t="s">
        <v>28</v>
      </c>
      <c r="J2595">
        <v>45891</v>
      </c>
      <c r="K2595">
        <v>120</v>
      </c>
      <c r="L2595" t="s">
        <v>3753</v>
      </c>
      <c r="M2595">
        <v>0.93300000000000005</v>
      </c>
      <c r="N2595" t="s">
        <v>353</v>
      </c>
      <c r="O2595">
        <v>45012</v>
      </c>
      <c r="P2595" t="s">
        <v>3754</v>
      </c>
      <c r="R2595">
        <v>4240</v>
      </c>
      <c r="X2595" t="s">
        <v>3755</v>
      </c>
      <c r="Y2595" t="s">
        <v>353</v>
      </c>
      <c r="Z2595" t="s">
        <v>3751</v>
      </c>
      <c r="AE2595" t="s">
        <v>235</v>
      </c>
      <c r="AF2595">
        <v>0.93300000000000005</v>
      </c>
      <c r="AG2595">
        <v>112</v>
      </c>
      <c r="AH2595">
        <v>10</v>
      </c>
      <c r="AI2595" t="s">
        <v>11632</v>
      </c>
      <c r="AJ2595">
        <v>0.20583523472013204</v>
      </c>
      <c r="AL2595" s="94">
        <v>2059.9</v>
      </c>
      <c r="AM2595" t="s">
        <v>11648</v>
      </c>
    </row>
    <row r="2596" spans="1:39" x14ac:dyDescent="0.25">
      <c r="A2596" t="s">
        <v>195</v>
      </c>
      <c r="B2596">
        <v>17016</v>
      </c>
      <c r="C2596" t="s">
        <v>3756</v>
      </c>
      <c r="D2596">
        <v>1057</v>
      </c>
      <c r="E2596">
        <v>45776</v>
      </c>
      <c r="F2596">
        <v>45821</v>
      </c>
      <c r="G2596" t="s">
        <v>3633</v>
      </c>
      <c r="H2596">
        <v>45777</v>
      </c>
      <c r="I2596" t="s">
        <v>28</v>
      </c>
      <c r="J2596" t="s">
        <v>3757</v>
      </c>
      <c r="K2596">
        <v>39</v>
      </c>
      <c r="L2596">
        <v>45847</v>
      </c>
      <c r="M2596">
        <v>60</v>
      </c>
      <c r="N2596" t="s">
        <v>353</v>
      </c>
      <c r="O2596">
        <v>45827</v>
      </c>
      <c r="P2596" t="s">
        <v>353</v>
      </c>
      <c r="Q2596">
        <v>60</v>
      </c>
      <c r="R2596">
        <v>4524</v>
      </c>
      <c r="S2596">
        <v>2300</v>
      </c>
      <c r="T2596">
        <v>4</v>
      </c>
      <c r="U2596">
        <v>5</v>
      </c>
      <c r="V2596">
        <v>0</v>
      </c>
      <c r="W2596">
        <v>2</v>
      </c>
      <c r="X2596" t="s">
        <v>3758</v>
      </c>
      <c r="Y2596" t="s">
        <v>353</v>
      </c>
      <c r="Z2596" t="s">
        <v>350</v>
      </c>
      <c r="AE2596" t="s">
        <v>235</v>
      </c>
      <c r="AF2596">
        <v>0.6</v>
      </c>
      <c r="AG2596">
        <v>23</v>
      </c>
      <c r="AH2596">
        <v>16</v>
      </c>
      <c r="AI2596" t="s">
        <v>11631</v>
      </c>
      <c r="AJ2596">
        <v>4.2800378429517503</v>
      </c>
      <c r="AK2596">
        <v>2.1759697256385997</v>
      </c>
      <c r="AL2596" s="94">
        <v>105.7</v>
      </c>
      <c r="AM2596" t="s">
        <v>11647</v>
      </c>
    </row>
    <row r="2597" spans="1:39" x14ac:dyDescent="0.25">
      <c r="A2597" t="s">
        <v>195</v>
      </c>
      <c r="B2597">
        <v>17013</v>
      </c>
      <c r="C2597" t="s">
        <v>3759</v>
      </c>
      <c r="D2597">
        <v>4245</v>
      </c>
      <c r="E2597">
        <v>45776</v>
      </c>
      <c r="G2597" t="s">
        <v>3633</v>
      </c>
      <c r="H2597">
        <v>45812</v>
      </c>
      <c r="I2597" t="s">
        <v>28</v>
      </c>
      <c r="K2597">
        <v>430</v>
      </c>
      <c r="L2597" t="s">
        <v>3760</v>
      </c>
      <c r="M2597">
        <v>0.8</v>
      </c>
      <c r="N2597" t="s">
        <v>350</v>
      </c>
      <c r="O2597" t="s">
        <v>3761</v>
      </c>
      <c r="P2597" t="s">
        <v>350</v>
      </c>
      <c r="S2597">
        <v>3500</v>
      </c>
      <c r="T2597">
        <v>15</v>
      </c>
      <c r="U2597">
        <v>0</v>
      </c>
      <c r="V2597">
        <v>0</v>
      </c>
      <c r="W2597">
        <v>3</v>
      </c>
      <c r="X2597" t="s">
        <v>3762</v>
      </c>
      <c r="Y2597" t="s">
        <v>350</v>
      </c>
      <c r="Z2597" t="s">
        <v>350</v>
      </c>
      <c r="AE2597" t="s">
        <v>235</v>
      </c>
      <c r="AF2597">
        <v>0.8</v>
      </c>
      <c r="AG2597">
        <v>344</v>
      </c>
      <c r="AH2597">
        <v>14</v>
      </c>
      <c r="AI2597" t="s">
        <v>11632</v>
      </c>
      <c r="AK2597">
        <v>0.82449941107184921</v>
      </c>
      <c r="AL2597" s="94">
        <v>424.5</v>
      </c>
      <c r="AM2597" t="s">
        <v>11647</v>
      </c>
    </row>
    <row r="2598" spans="1:39" x14ac:dyDescent="0.25">
      <c r="A2598" t="s">
        <v>195</v>
      </c>
      <c r="B2598">
        <v>17018</v>
      </c>
      <c r="C2598" t="s">
        <v>3763</v>
      </c>
      <c r="D2598">
        <v>737</v>
      </c>
      <c r="E2598">
        <v>45776</v>
      </c>
      <c r="G2598" t="s">
        <v>3633</v>
      </c>
      <c r="H2598">
        <v>45854</v>
      </c>
      <c r="I2598" t="s">
        <v>28</v>
      </c>
      <c r="K2598">
        <v>28</v>
      </c>
      <c r="L2598" t="s">
        <v>3764</v>
      </c>
      <c r="M2598">
        <v>0.9</v>
      </c>
      <c r="N2598" t="s">
        <v>350</v>
      </c>
      <c r="P2598" t="s">
        <v>353</v>
      </c>
      <c r="R2598">
        <v>750</v>
      </c>
      <c r="T2598">
        <v>0</v>
      </c>
      <c r="U2598">
        <v>0</v>
      </c>
      <c r="V2598">
        <v>0</v>
      </c>
      <c r="W2598">
        <v>0</v>
      </c>
      <c r="X2598" t="s">
        <v>3765</v>
      </c>
      <c r="Y2598" t="s">
        <v>350</v>
      </c>
      <c r="Z2598" t="s">
        <v>350</v>
      </c>
      <c r="AE2598" t="s">
        <v>235</v>
      </c>
      <c r="AF2598">
        <v>0.9</v>
      </c>
      <c r="AG2598">
        <v>25</v>
      </c>
      <c r="AH2598">
        <v>13</v>
      </c>
      <c r="AI2598" t="s">
        <v>11632</v>
      </c>
      <c r="AJ2598">
        <v>1.0176390773405699</v>
      </c>
      <c r="AL2598" s="94">
        <v>73.7</v>
      </c>
      <c r="AM2598" t="s">
        <v>11647</v>
      </c>
    </row>
    <row r="2599" spans="1:39" x14ac:dyDescent="0.25">
      <c r="A2599" t="s">
        <v>195</v>
      </c>
      <c r="B2599">
        <v>17019</v>
      </c>
      <c r="C2599" t="s">
        <v>3766</v>
      </c>
      <c r="D2599">
        <v>2583</v>
      </c>
      <c r="E2599">
        <v>45776</v>
      </c>
      <c r="F2599">
        <v>45930</v>
      </c>
      <c r="G2599" t="s">
        <v>3633</v>
      </c>
      <c r="H2599">
        <v>45777</v>
      </c>
      <c r="I2599" t="s">
        <v>24</v>
      </c>
      <c r="J2599" t="s">
        <v>3767</v>
      </c>
      <c r="K2599">
        <v>0</v>
      </c>
      <c r="N2599" t="s">
        <v>350</v>
      </c>
      <c r="P2599" t="s">
        <v>350</v>
      </c>
      <c r="T2599">
        <v>3</v>
      </c>
      <c r="U2599">
        <v>0</v>
      </c>
      <c r="V2599">
        <v>0</v>
      </c>
      <c r="W2599">
        <v>0</v>
      </c>
      <c r="X2599" t="s">
        <v>3768</v>
      </c>
      <c r="Y2599" t="s">
        <v>353</v>
      </c>
      <c r="Z2599" t="s">
        <v>353</v>
      </c>
      <c r="AE2599" t="s">
        <v>235</v>
      </c>
      <c r="AF2599">
        <v>0</v>
      </c>
      <c r="AG2599">
        <v>0</v>
      </c>
      <c r="AH2599">
        <v>9</v>
      </c>
      <c r="AI2599" t="s">
        <v>11632</v>
      </c>
      <c r="AL2599" s="94">
        <v>258.3</v>
      </c>
      <c r="AM2599" t="s">
        <v>11646</v>
      </c>
    </row>
    <row r="2600" spans="1:39" x14ac:dyDescent="0.25">
      <c r="A2600" t="s">
        <v>195</v>
      </c>
      <c r="B2600">
        <v>17020</v>
      </c>
      <c r="C2600" t="s">
        <v>3769</v>
      </c>
      <c r="D2600">
        <v>5141</v>
      </c>
      <c r="E2600">
        <v>45776</v>
      </c>
      <c r="F2600">
        <v>45930</v>
      </c>
      <c r="G2600" t="s">
        <v>3633</v>
      </c>
      <c r="H2600">
        <v>45777</v>
      </c>
      <c r="I2600" t="s">
        <v>24</v>
      </c>
      <c r="J2600" t="s">
        <v>3770</v>
      </c>
      <c r="K2600">
        <v>50</v>
      </c>
      <c r="L2600">
        <v>45627</v>
      </c>
      <c r="M2600">
        <v>0.7</v>
      </c>
      <c r="N2600" t="s">
        <v>350</v>
      </c>
      <c r="P2600" t="s">
        <v>350</v>
      </c>
      <c r="R2600">
        <v>15000</v>
      </c>
      <c r="T2600">
        <v>5</v>
      </c>
      <c r="U2600">
        <v>40</v>
      </c>
      <c r="X2600" t="s">
        <v>3771</v>
      </c>
      <c r="Y2600" t="s">
        <v>353</v>
      </c>
      <c r="Z2600" t="s">
        <v>353</v>
      </c>
      <c r="AE2600" t="s">
        <v>235</v>
      </c>
      <c r="AF2600">
        <v>0.7</v>
      </c>
      <c r="AG2600">
        <v>35</v>
      </c>
      <c r="AH2600">
        <v>11</v>
      </c>
      <c r="AI2600" t="s">
        <v>11632</v>
      </c>
      <c r="AJ2600">
        <v>2.917720287881735</v>
      </c>
      <c r="AL2600" s="94">
        <v>514.1</v>
      </c>
      <c r="AM2600" t="s">
        <v>11648</v>
      </c>
    </row>
    <row r="2601" spans="1:39" x14ac:dyDescent="0.25">
      <c r="A2601" t="s">
        <v>195</v>
      </c>
      <c r="B2601">
        <v>17021</v>
      </c>
      <c r="C2601" t="s">
        <v>3772</v>
      </c>
      <c r="D2601">
        <v>204</v>
      </c>
      <c r="E2601">
        <v>45776</v>
      </c>
      <c r="F2601">
        <v>45931</v>
      </c>
      <c r="G2601" t="s">
        <v>3633</v>
      </c>
      <c r="I2601" t="s">
        <v>24</v>
      </c>
      <c r="J2601" t="s">
        <v>3773</v>
      </c>
      <c r="K2601">
        <v>18</v>
      </c>
      <c r="L2601">
        <v>2024</v>
      </c>
      <c r="M2601">
        <v>0.9</v>
      </c>
      <c r="N2601" t="s">
        <v>353</v>
      </c>
      <c r="O2601">
        <v>45470</v>
      </c>
      <c r="P2601" t="s">
        <v>350</v>
      </c>
      <c r="R2601">
        <v>2149.7199999999998</v>
      </c>
      <c r="S2601">
        <v>800</v>
      </c>
      <c r="T2601">
        <v>5</v>
      </c>
      <c r="U2601">
        <v>8</v>
      </c>
      <c r="V2601">
        <v>0</v>
      </c>
      <c r="W2601">
        <v>2</v>
      </c>
      <c r="X2601" t="s">
        <v>3774</v>
      </c>
      <c r="Y2601" t="s">
        <v>353</v>
      </c>
      <c r="Z2601" t="s">
        <v>353</v>
      </c>
      <c r="AE2601" t="s">
        <v>235</v>
      </c>
      <c r="AF2601">
        <v>0.9</v>
      </c>
      <c r="AG2601">
        <v>16</v>
      </c>
      <c r="AH2601">
        <v>15</v>
      </c>
      <c r="AI2601" t="s">
        <v>11632</v>
      </c>
      <c r="AJ2601">
        <v>10.537843137254901</v>
      </c>
      <c r="AK2601">
        <v>3.9215686274509802</v>
      </c>
      <c r="AL2601" s="94">
        <v>20.399999999999999</v>
      </c>
      <c r="AM2601" t="s">
        <v>11647</v>
      </c>
    </row>
    <row r="2602" spans="1:39" x14ac:dyDescent="0.25">
      <c r="A2602" t="s">
        <v>195</v>
      </c>
      <c r="B2602">
        <v>17022</v>
      </c>
      <c r="C2602" t="s">
        <v>3775</v>
      </c>
      <c r="D2602">
        <v>11683</v>
      </c>
      <c r="E2602">
        <v>45776</v>
      </c>
      <c r="F2602">
        <v>45931</v>
      </c>
      <c r="G2602" t="s">
        <v>3633</v>
      </c>
      <c r="H2602">
        <v>45777</v>
      </c>
      <c r="I2602" t="s">
        <v>24</v>
      </c>
      <c r="J2602" t="s">
        <v>3776</v>
      </c>
      <c r="K2602">
        <v>145</v>
      </c>
      <c r="L2602">
        <v>45931</v>
      </c>
      <c r="M2602">
        <v>0.55000000000000004</v>
      </c>
      <c r="N2602" t="s">
        <v>350</v>
      </c>
      <c r="O2602" t="s">
        <v>3777</v>
      </c>
      <c r="P2602" t="s">
        <v>350</v>
      </c>
      <c r="R2602">
        <v>9000</v>
      </c>
      <c r="T2602">
        <v>28</v>
      </c>
      <c r="U2602">
        <v>35</v>
      </c>
      <c r="V2602">
        <v>0</v>
      </c>
      <c r="W2602" t="s">
        <v>5764</v>
      </c>
      <c r="X2602" t="s">
        <v>3778</v>
      </c>
      <c r="Y2602" t="s">
        <v>353</v>
      </c>
      <c r="Z2602" t="s">
        <v>353</v>
      </c>
      <c r="AE2602" t="s">
        <v>235</v>
      </c>
      <c r="AF2602">
        <v>0.55000000000000004</v>
      </c>
      <c r="AG2602">
        <v>80</v>
      </c>
      <c r="AH2602">
        <v>14</v>
      </c>
      <c r="AI2602" t="s">
        <v>11632</v>
      </c>
      <c r="AJ2602">
        <v>0.77035008131473082</v>
      </c>
      <c r="AL2602" s="94">
        <v>1168.3</v>
      </c>
      <c r="AM2602" t="s">
        <v>11647</v>
      </c>
    </row>
    <row r="2603" spans="1:39" x14ac:dyDescent="0.25">
      <c r="A2603" t="s">
        <v>195</v>
      </c>
      <c r="B2603">
        <v>17234</v>
      </c>
      <c r="C2603" t="s">
        <v>3779</v>
      </c>
      <c r="D2603">
        <v>223</v>
      </c>
      <c r="E2603">
        <v>45776</v>
      </c>
      <c r="F2603">
        <v>45932</v>
      </c>
      <c r="G2603" t="s">
        <v>3633</v>
      </c>
      <c r="H2603">
        <v>45777</v>
      </c>
      <c r="I2603" t="s">
        <v>24</v>
      </c>
      <c r="J2603" t="s">
        <v>3780</v>
      </c>
      <c r="K2603">
        <v>0</v>
      </c>
      <c r="N2603" t="s">
        <v>353</v>
      </c>
      <c r="O2603">
        <v>45502</v>
      </c>
      <c r="P2603" t="s">
        <v>350</v>
      </c>
      <c r="R2603">
        <v>1000</v>
      </c>
      <c r="T2603">
        <v>0</v>
      </c>
      <c r="U2603">
        <v>0</v>
      </c>
      <c r="V2603">
        <v>0</v>
      </c>
      <c r="W2603">
        <v>0</v>
      </c>
      <c r="X2603" t="s">
        <v>3781</v>
      </c>
      <c r="Y2603" t="s">
        <v>353</v>
      </c>
      <c r="Z2603" t="s">
        <v>353</v>
      </c>
      <c r="AE2603" t="s">
        <v>235</v>
      </c>
      <c r="AF2603">
        <v>0</v>
      </c>
      <c r="AG2603">
        <v>0</v>
      </c>
      <c r="AH2603">
        <v>11</v>
      </c>
      <c r="AI2603" t="s">
        <v>11632</v>
      </c>
      <c r="AJ2603">
        <v>4.4843049327354256</v>
      </c>
      <c r="AL2603" s="94">
        <v>22.3</v>
      </c>
      <c r="AM2603" t="s">
        <v>11646</v>
      </c>
    </row>
    <row r="2604" spans="1:39" x14ac:dyDescent="0.25">
      <c r="A2604" t="s">
        <v>195</v>
      </c>
      <c r="B2604">
        <v>17023</v>
      </c>
      <c r="C2604" t="s">
        <v>3782</v>
      </c>
      <c r="D2604">
        <v>42198</v>
      </c>
      <c r="E2604">
        <v>45776</v>
      </c>
      <c r="F2604">
        <v>45932</v>
      </c>
      <c r="G2604" t="s">
        <v>3633</v>
      </c>
      <c r="H2604">
        <v>45777</v>
      </c>
      <c r="I2604" t="s">
        <v>24</v>
      </c>
      <c r="J2604" t="s">
        <v>3783</v>
      </c>
      <c r="K2604">
        <v>866</v>
      </c>
      <c r="L2604">
        <v>45748</v>
      </c>
      <c r="M2604">
        <v>0.86260000000000003</v>
      </c>
      <c r="N2604" t="s">
        <v>353</v>
      </c>
      <c r="O2604">
        <v>45792</v>
      </c>
      <c r="P2604" t="s">
        <v>350</v>
      </c>
      <c r="R2604">
        <v>25000</v>
      </c>
      <c r="S2604">
        <v>45000</v>
      </c>
      <c r="T2604">
        <v>55</v>
      </c>
      <c r="U2604">
        <v>22</v>
      </c>
      <c r="V2604">
        <v>0</v>
      </c>
      <c r="W2604">
        <v>0</v>
      </c>
      <c r="X2604" t="s">
        <v>3784</v>
      </c>
      <c r="Y2604" t="s">
        <v>353</v>
      </c>
      <c r="Z2604" t="s">
        <v>353</v>
      </c>
      <c r="AE2604" t="s">
        <v>235</v>
      </c>
      <c r="AF2604">
        <v>0.86260000000000003</v>
      </c>
      <c r="AG2604">
        <v>747</v>
      </c>
      <c r="AH2604">
        <v>15</v>
      </c>
      <c r="AI2604" t="s">
        <v>11632</v>
      </c>
      <c r="AJ2604">
        <v>0.59244513958007483</v>
      </c>
      <c r="AK2604">
        <v>1.0664012512441348</v>
      </c>
      <c r="AL2604" s="94">
        <v>4219.8</v>
      </c>
      <c r="AM2604" t="s">
        <v>11647</v>
      </c>
    </row>
    <row r="2605" spans="1:39" x14ac:dyDescent="0.25">
      <c r="A2605" t="s">
        <v>195</v>
      </c>
      <c r="B2605">
        <v>17029</v>
      </c>
      <c r="C2605" t="s">
        <v>3785</v>
      </c>
      <c r="D2605">
        <v>4</v>
      </c>
      <c r="E2605">
        <v>45776</v>
      </c>
      <c r="F2605">
        <v>45932</v>
      </c>
      <c r="G2605" t="s">
        <v>3633</v>
      </c>
      <c r="H2605">
        <v>45796</v>
      </c>
      <c r="I2605" t="s">
        <v>24</v>
      </c>
      <c r="J2605" t="s">
        <v>3786</v>
      </c>
      <c r="K2605">
        <v>0</v>
      </c>
      <c r="L2605" t="s">
        <v>3787</v>
      </c>
      <c r="N2605" t="s">
        <v>350</v>
      </c>
      <c r="P2605" t="s">
        <v>350</v>
      </c>
      <c r="T2605">
        <v>0</v>
      </c>
      <c r="U2605">
        <v>0</v>
      </c>
      <c r="V2605">
        <v>0</v>
      </c>
      <c r="W2605">
        <v>0</v>
      </c>
      <c r="X2605" t="s">
        <v>350</v>
      </c>
      <c r="Y2605" t="s">
        <v>350</v>
      </c>
      <c r="Z2605" t="s">
        <v>350</v>
      </c>
      <c r="AE2605" t="s">
        <v>235</v>
      </c>
      <c r="AF2605">
        <v>0</v>
      </c>
      <c r="AG2605">
        <v>0</v>
      </c>
      <c r="AH2605">
        <v>10</v>
      </c>
      <c r="AI2605" t="s">
        <v>11632</v>
      </c>
      <c r="AL2605" s="94">
        <v>0.4</v>
      </c>
      <c r="AM2605" t="s">
        <v>11646</v>
      </c>
    </row>
    <row r="2606" spans="1:39" x14ac:dyDescent="0.25">
      <c r="A2606" t="s">
        <v>195</v>
      </c>
      <c r="B2606">
        <v>17024</v>
      </c>
      <c r="C2606" t="s">
        <v>3788</v>
      </c>
      <c r="D2606">
        <v>497</v>
      </c>
      <c r="E2606">
        <v>45776</v>
      </c>
      <c r="F2606">
        <v>45932</v>
      </c>
      <c r="G2606" t="s">
        <v>3633</v>
      </c>
      <c r="H2606">
        <v>45782</v>
      </c>
      <c r="I2606" t="s">
        <v>24</v>
      </c>
      <c r="J2606" t="s">
        <v>3789</v>
      </c>
      <c r="K2606">
        <v>0</v>
      </c>
      <c r="N2606" t="s">
        <v>350</v>
      </c>
      <c r="P2606" t="s">
        <v>350</v>
      </c>
      <c r="X2606" t="s">
        <v>3733</v>
      </c>
      <c r="Y2606" t="s">
        <v>350</v>
      </c>
      <c r="Z2606" t="s">
        <v>350</v>
      </c>
      <c r="AE2606" t="s">
        <v>235</v>
      </c>
      <c r="AF2606">
        <v>0</v>
      </c>
      <c r="AG2606">
        <v>0</v>
      </c>
      <c r="AH2606">
        <v>5</v>
      </c>
      <c r="AI2606" t="s">
        <v>11632</v>
      </c>
      <c r="AL2606" s="94">
        <v>49.7</v>
      </c>
      <c r="AM2606" t="s">
        <v>11646</v>
      </c>
    </row>
    <row r="2607" spans="1:39" x14ac:dyDescent="0.25">
      <c r="A2607" t="s">
        <v>195</v>
      </c>
      <c r="B2607">
        <v>17025</v>
      </c>
      <c r="C2607" t="s">
        <v>3790</v>
      </c>
      <c r="D2607">
        <v>1804</v>
      </c>
      <c r="E2607">
        <v>45776</v>
      </c>
      <c r="F2607">
        <v>45932</v>
      </c>
      <c r="G2607" t="s">
        <v>3633</v>
      </c>
      <c r="H2607">
        <v>45782</v>
      </c>
      <c r="I2607" t="s">
        <v>24</v>
      </c>
      <c r="J2607" t="s">
        <v>3791</v>
      </c>
      <c r="K2607">
        <v>38</v>
      </c>
      <c r="L2607">
        <v>45790</v>
      </c>
      <c r="M2607">
        <v>1</v>
      </c>
      <c r="N2607" t="s">
        <v>353</v>
      </c>
      <c r="O2607">
        <v>45558</v>
      </c>
      <c r="P2607" t="s">
        <v>350</v>
      </c>
      <c r="R2607">
        <v>3900</v>
      </c>
      <c r="S2607" t="s">
        <v>5764</v>
      </c>
      <c r="T2607">
        <v>0</v>
      </c>
      <c r="U2607">
        <v>0</v>
      </c>
      <c r="V2607">
        <v>0</v>
      </c>
      <c r="W2607">
        <v>0</v>
      </c>
      <c r="X2607" t="s">
        <v>3771</v>
      </c>
      <c r="Y2607" t="s">
        <v>353</v>
      </c>
      <c r="Z2607" t="s">
        <v>353</v>
      </c>
      <c r="AE2607" t="s">
        <v>235</v>
      </c>
      <c r="AF2607">
        <v>1</v>
      </c>
      <c r="AG2607">
        <v>38</v>
      </c>
      <c r="AH2607">
        <v>15</v>
      </c>
      <c r="AI2607" t="s">
        <v>11632</v>
      </c>
      <c r="AJ2607">
        <v>2.161862527716186</v>
      </c>
      <c r="AL2607" s="94">
        <v>180.4</v>
      </c>
      <c r="AM2607" t="s">
        <v>11647</v>
      </c>
    </row>
    <row r="2608" spans="1:39" x14ac:dyDescent="0.25">
      <c r="A2608" t="s">
        <v>195</v>
      </c>
      <c r="B2608">
        <v>17026</v>
      </c>
      <c r="C2608" t="s">
        <v>3792</v>
      </c>
      <c r="D2608">
        <v>773</v>
      </c>
      <c r="E2608">
        <v>45776</v>
      </c>
      <c r="F2608">
        <v>45932</v>
      </c>
      <c r="G2608" t="s">
        <v>3633</v>
      </c>
      <c r="H2608">
        <v>45777</v>
      </c>
      <c r="I2608" t="s">
        <v>24</v>
      </c>
      <c r="J2608" t="s">
        <v>3793</v>
      </c>
      <c r="K2608">
        <v>30</v>
      </c>
      <c r="L2608">
        <v>45657</v>
      </c>
      <c r="M2608">
        <v>0.25</v>
      </c>
      <c r="N2608" t="s">
        <v>353</v>
      </c>
      <c r="O2608">
        <v>45497</v>
      </c>
      <c r="P2608" t="s">
        <v>353</v>
      </c>
      <c r="Q2608">
        <v>0.25</v>
      </c>
      <c r="R2608">
        <v>7947</v>
      </c>
      <c r="X2608" t="s">
        <v>3794</v>
      </c>
      <c r="Y2608" t="s">
        <v>353</v>
      </c>
      <c r="Z2608" t="s">
        <v>350</v>
      </c>
      <c r="AE2608" t="s">
        <v>235</v>
      </c>
      <c r="AF2608">
        <v>0.25</v>
      </c>
      <c r="AG2608">
        <v>8</v>
      </c>
      <c r="AH2608">
        <v>11</v>
      </c>
      <c r="AI2608" t="s">
        <v>11632</v>
      </c>
      <c r="AJ2608">
        <v>10.280724450194048</v>
      </c>
      <c r="AL2608" s="94">
        <v>77.3</v>
      </c>
      <c r="AM2608" t="s">
        <v>11647</v>
      </c>
    </row>
    <row r="2609" spans="1:39" x14ac:dyDescent="0.25">
      <c r="A2609" t="s">
        <v>195</v>
      </c>
      <c r="B2609">
        <v>17027</v>
      </c>
      <c r="C2609" t="s">
        <v>3795</v>
      </c>
      <c r="D2609">
        <v>3930</v>
      </c>
      <c r="E2609">
        <v>45776</v>
      </c>
      <c r="F2609">
        <v>45932</v>
      </c>
      <c r="G2609" t="s">
        <v>3633</v>
      </c>
      <c r="H2609">
        <v>45777</v>
      </c>
      <c r="I2609" t="s">
        <v>24</v>
      </c>
      <c r="J2609" t="s">
        <v>3796</v>
      </c>
      <c r="K2609">
        <v>117</v>
      </c>
      <c r="L2609">
        <v>45658</v>
      </c>
      <c r="M2609">
        <v>0.7</v>
      </c>
      <c r="N2609" t="s">
        <v>353</v>
      </c>
      <c r="O2609">
        <v>45621</v>
      </c>
      <c r="P2609" t="s">
        <v>353</v>
      </c>
      <c r="Q2609">
        <v>0.17</v>
      </c>
      <c r="R2609">
        <v>40000</v>
      </c>
      <c r="T2609">
        <v>2</v>
      </c>
      <c r="U2609">
        <v>4</v>
      </c>
      <c r="X2609" t="s">
        <v>350</v>
      </c>
      <c r="Y2609" t="s">
        <v>353</v>
      </c>
      <c r="Z2609" t="s">
        <v>350</v>
      </c>
      <c r="AE2609" t="s">
        <v>235</v>
      </c>
      <c r="AF2609">
        <v>0.7</v>
      </c>
      <c r="AG2609">
        <v>82</v>
      </c>
      <c r="AH2609">
        <v>13</v>
      </c>
      <c r="AI2609" t="s">
        <v>11632</v>
      </c>
      <c r="AJ2609">
        <v>10.178117048346056</v>
      </c>
      <c r="AL2609" s="94">
        <v>393</v>
      </c>
      <c r="AM2609" t="s">
        <v>11647</v>
      </c>
    </row>
    <row r="2610" spans="1:39" x14ac:dyDescent="0.25">
      <c r="A2610" t="s">
        <v>195</v>
      </c>
      <c r="B2610">
        <v>17028</v>
      </c>
      <c r="C2610" t="s">
        <v>3797</v>
      </c>
      <c r="D2610">
        <v>395</v>
      </c>
      <c r="E2610">
        <v>45776</v>
      </c>
      <c r="F2610">
        <v>45932</v>
      </c>
      <c r="G2610" t="s">
        <v>3633</v>
      </c>
      <c r="H2610">
        <v>45784</v>
      </c>
      <c r="I2610" t="s">
        <v>24</v>
      </c>
      <c r="J2610" t="s">
        <v>3798</v>
      </c>
      <c r="K2610">
        <v>0</v>
      </c>
      <c r="AE2610" t="s">
        <v>235</v>
      </c>
      <c r="AF2610">
        <v>0</v>
      </c>
      <c r="AG2610">
        <v>0</v>
      </c>
      <c r="AH2610">
        <v>0</v>
      </c>
      <c r="AI2610" t="s">
        <v>11634</v>
      </c>
      <c r="AL2610" s="94">
        <v>39.5</v>
      </c>
      <c r="AM2610" t="s">
        <v>11646</v>
      </c>
    </row>
    <row r="2611" spans="1:39" x14ac:dyDescent="0.25">
      <c r="A2611" t="s">
        <v>195</v>
      </c>
      <c r="B2611">
        <v>17031</v>
      </c>
      <c r="C2611" t="s">
        <v>3799</v>
      </c>
      <c r="D2611">
        <v>281</v>
      </c>
      <c r="E2611">
        <v>45776</v>
      </c>
      <c r="F2611">
        <v>45934</v>
      </c>
      <c r="G2611" t="s">
        <v>3633</v>
      </c>
      <c r="H2611">
        <v>45814</v>
      </c>
      <c r="I2611" t="s">
        <v>24</v>
      </c>
      <c r="J2611" t="s">
        <v>3800</v>
      </c>
      <c r="K2611">
        <v>0</v>
      </c>
      <c r="L2611" t="s">
        <v>3542</v>
      </c>
      <c r="N2611" t="s">
        <v>353</v>
      </c>
      <c r="O2611">
        <v>45483</v>
      </c>
      <c r="P2611" t="s">
        <v>3542</v>
      </c>
      <c r="R2611">
        <v>2000</v>
      </c>
      <c r="X2611" t="s">
        <v>3726</v>
      </c>
      <c r="Y2611" t="s">
        <v>350</v>
      </c>
      <c r="Z2611" t="s">
        <v>350</v>
      </c>
      <c r="AE2611" t="s">
        <v>235</v>
      </c>
      <c r="AF2611">
        <v>0</v>
      </c>
      <c r="AG2611">
        <v>0</v>
      </c>
      <c r="AH2611">
        <v>8</v>
      </c>
      <c r="AI2611" t="s">
        <v>11632</v>
      </c>
      <c r="AJ2611">
        <v>7.117437722419929</v>
      </c>
      <c r="AL2611" s="94">
        <v>28.1</v>
      </c>
      <c r="AM2611" t="s">
        <v>11646</v>
      </c>
    </row>
    <row r="2612" spans="1:39" x14ac:dyDescent="0.25">
      <c r="A2612" t="s">
        <v>195</v>
      </c>
      <c r="B2612">
        <v>17030</v>
      </c>
      <c r="C2612" t="s">
        <v>79</v>
      </c>
      <c r="D2612">
        <v>978</v>
      </c>
      <c r="E2612">
        <v>45776</v>
      </c>
      <c r="G2612" t="s">
        <v>3633</v>
      </c>
      <c r="H2612">
        <v>45862</v>
      </c>
      <c r="I2612" t="s">
        <v>28</v>
      </c>
      <c r="K2612">
        <v>450</v>
      </c>
      <c r="L2612">
        <v>45597</v>
      </c>
      <c r="M2612">
        <v>0.59</v>
      </c>
      <c r="N2612" t="s">
        <v>353</v>
      </c>
      <c r="O2612">
        <v>45474</v>
      </c>
      <c r="P2612" t="s">
        <v>350</v>
      </c>
      <c r="R2612">
        <v>13999</v>
      </c>
      <c r="T2612">
        <v>8</v>
      </c>
      <c r="U2612">
        <v>60</v>
      </c>
      <c r="V2612">
        <v>0</v>
      </c>
      <c r="W2612">
        <v>2</v>
      </c>
      <c r="X2612" t="s">
        <v>3801</v>
      </c>
      <c r="Y2612" t="s">
        <v>353</v>
      </c>
      <c r="Z2612" t="s">
        <v>353</v>
      </c>
      <c r="AE2612" t="s">
        <v>235</v>
      </c>
      <c r="AF2612">
        <v>0.59</v>
      </c>
      <c r="AG2612">
        <v>266</v>
      </c>
      <c r="AH2612">
        <v>14</v>
      </c>
      <c r="AI2612" t="s">
        <v>11632</v>
      </c>
      <c r="AJ2612">
        <v>14.313905930470348</v>
      </c>
      <c r="AL2612" s="94">
        <v>97.8</v>
      </c>
      <c r="AM2612" t="s">
        <v>11839</v>
      </c>
    </row>
    <row r="2613" spans="1:39" x14ac:dyDescent="0.25">
      <c r="A2613" t="s">
        <v>195</v>
      </c>
      <c r="B2613">
        <v>17032</v>
      </c>
      <c r="C2613" t="s">
        <v>3802</v>
      </c>
      <c r="D2613">
        <v>2918</v>
      </c>
      <c r="E2613">
        <v>45776</v>
      </c>
      <c r="G2613" t="s">
        <v>3633</v>
      </c>
      <c r="H2613">
        <v>45782</v>
      </c>
      <c r="I2613" t="s">
        <v>28</v>
      </c>
      <c r="J2613">
        <v>45916</v>
      </c>
      <c r="K2613">
        <v>341</v>
      </c>
      <c r="L2613">
        <v>45778</v>
      </c>
      <c r="M2613">
        <v>0.91</v>
      </c>
      <c r="N2613" t="s">
        <v>353</v>
      </c>
      <c r="O2613">
        <v>45805</v>
      </c>
      <c r="P2613" t="s">
        <v>353</v>
      </c>
      <c r="Q2613">
        <v>0.66</v>
      </c>
      <c r="R2613">
        <v>40000</v>
      </c>
      <c r="X2613" t="s">
        <v>3803</v>
      </c>
      <c r="Y2613" t="s">
        <v>353</v>
      </c>
      <c r="Z2613" t="s">
        <v>353</v>
      </c>
      <c r="AE2613" t="s">
        <v>235</v>
      </c>
      <c r="AF2613">
        <v>0.91</v>
      </c>
      <c r="AG2613">
        <v>310</v>
      </c>
      <c r="AH2613">
        <v>11</v>
      </c>
      <c r="AI2613" t="s">
        <v>11632</v>
      </c>
      <c r="AJ2613">
        <v>13.708019191226867</v>
      </c>
      <c r="AL2613" s="94">
        <v>291.8</v>
      </c>
      <c r="AM2613" t="s">
        <v>11647</v>
      </c>
    </row>
    <row r="2614" spans="1:39" x14ac:dyDescent="0.25">
      <c r="A2614" t="s">
        <v>195</v>
      </c>
      <c r="B2614">
        <v>17033</v>
      </c>
      <c r="C2614" t="s">
        <v>3804</v>
      </c>
      <c r="D2614">
        <v>8509</v>
      </c>
      <c r="E2614">
        <v>45776</v>
      </c>
      <c r="F2614">
        <v>45934</v>
      </c>
      <c r="G2614" t="s">
        <v>3633</v>
      </c>
      <c r="H2614">
        <v>45777</v>
      </c>
      <c r="I2614" t="s">
        <v>3805</v>
      </c>
      <c r="J2614" t="s">
        <v>3806</v>
      </c>
      <c r="K2614">
        <v>550</v>
      </c>
      <c r="L2614">
        <v>45778</v>
      </c>
      <c r="M2614">
        <v>0.45</v>
      </c>
      <c r="N2614" t="s">
        <v>353</v>
      </c>
      <c r="O2614">
        <v>45470</v>
      </c>
      <c r="P2614" t="s">
        <v>353</v>
      </c>
      <c r="Q2614">
        <v>0.28999999999999998</v>
      </c>
      <c r="R2614">
        <v>16300</v>
      </c>
      <c r="S2614">
        <v>17500</v>
      </c>
      <c r="T2614">
        <v>34</v>
      </c>
      <c r="U2614">
        <v>0</v>
      </c>
      <c r="X2614" t="s">
        <v>3807</v>
      </c>
      <c r="Y2614" t="s">
        <v>353</v>
      </c>
      <c r="Z2614" t="s">
        <v>350</v>
      </c>
      <c r="AE2614" t="s">
        <v>235</v>
      </c>
      <c r="AF2614">
        <v>0.45</v>
      </c>
      <c r="AG2614">
        <v>248</v>
      </c>
      <c r="AH2614">
        <v>14</v>
      </c>
      <c r="AI2614" t="s">
        <v>11632</v>
      </c>
      <c r="AJ2614">
        <v>1.9156187566106475</v>
      </c>
      <c r="AK2614">
        <v>2.0566459043365848</v>
      </c>
      <c r="AL2614" s="94">
        <v>850.9</v>
      </c>
      <c r="AM2614" t="s">
        <v>11647</v>
      </c>
    </row>
    <row r="2615" spans="1:39" x14ac:dyDescent="0.25">
      <c r="A2615" t="s">
        <v>195</v>
      </c>
      <c r="B2615">
        <v>17034</v>
      </c>
      <c r="C2615" t="s">
        <v>3808</v>
      </c>
      <c r="D2615">
        <v>12316</v>
      </c>
      <c r="E2615">
        <v>45776</v>
      </c>
      <c r="F2615">
        <v>45934</v>
      </c>
      <c r="G2615" t="s">
        <v>3633</v>
      </c>
      <c r="H2615">
        <v>45777</v>
      </c>
      <c r="I2615" t="s">
        <v>24</v>
      </c>
      <c r="J2615" t="s">
        <v>3809</v>
      </c>
      <c r="K2615">
        <v>460</v>
      </c>
      <c r="L2615" t="s">
        <v>3810</v>
      </c>
      <c r="M2615">
        <v>0.65</v>
      </c>
      <c r="N2615" t="s">
        <v>353</v>
      </c>
      <c r="O2615">
        <v>44985</v>
      </c>
      <c r="P2615" t="s">
        <v>353</v>
      </c>
      <c r="Q2615">
        <v>0.22</v>
      </c>
      <c r="R2615">
        <v>28318.75</v>
      </c>
      <c r="S2615">
        <v>18419.79</v>
      </c>
      <c r="T2615">
        <v>35</v>
      </c>
      <c r="U2615">
        <v>3</v>
      </c>
      <c r="V2615">
        <v>0</v>
      </c>
      <c r="W2615">
        <v>0</v>
      </c>
      <c r="X2615" t="s">
        <v>3811</v>
      </c>
      <c r="Y2615" t="s">
        <v>353</v>
      </c>
      <c r="Z2615" t="s">
        <v>350</v>
      </c>
      <c r="AE2615" t="s">
        <v>235</v>
      </c>
      <c r="AF2615">
        <v>0.65</v>
      </c>
      <c r="AG2615">
        <v>299</v>
      </c>
      <c r="AH2615">
        <v>16</v>
      </c>
      <c r="AI2615" t="s">
        <v>11631</v>
      </c>
      <c r="AJ2615">
        <v>2.2993463786943811</v>
      </c>
      <c r="AK2615">
        <v>1.4955984085742124</v>
      </c>
      <c r="AL2615" s="94">
        <v>1231.5999999999999</v>
      </c>
      <c r="AM2615" t="s">
        <v>11647</v>
      </c>
    </row>
    <row r="2616" spans="1:39" x14ac:dyDescent="0.25">
      <c r="A2616" t="s">
        <v>195</v>
      </c>
      <c r="B2616">
        <v>17035</v>
      </c>
      <c r="C2616" t="s">
        <v>3812</v>
      </c>
      <c r="D2616">
        <v>711</v>
      </c>
      <c r="E2616">
        <v>45776</v>
      </c>
      <c r="F2616">
        <v>45808</v>
      </c>
      <c r="G2616" t="s">
        <v>3633</v>
      </c>
      <c r="H2616">
        <v>45805</v>
      </c>
      <c r="I2616" t="s">
        <v>24</v>
      </c>
      <c r="J2616" t="s">
        <v>3813</v>
      </c>
      <c r="K2616">
        <v>2</v>
      </c>
      <c r="L2616" t="s">
        <v>3814</v>
      </c>
      <c r="M2616">
        <v>50</v>
      </c>
      <c r="N2616" t="s">
        <v>353</v>
      </c>
      <c r="O2616" t="s">
        <v>3815</v>
      </c>
      <c r="P2616" t="s">
        <v>353</v>
      </c>
      <c r="Q2616">
        <v>50</v>
      </c>
      <c r="R2616">
        <v>900</v>
      </c>
      <c r="T2616">
        <v>0</v>
      </c>
      <c r="U2616">
        <v>6</v>
      </c>
      <c r="V2616">
        <v>0</v>
      </c>
      <c r="W2616">
        <v>1</v>
      </c>
      <c r="X2616" t="s">
        <v>3816</v>
      </c>
      <c r="Y2616" t="s">
        <v>350</v>
      </c>
      <c r="Z2616" t="s">
        <v>353</v>
      </c>
      <c r="AE2616" t="s">
        <v>235</v>
      </c>
      <c r="AF2616">
        <v>0.5</v>
      </c>
      <c r="AG2616">
        <v>1</v>
      </c>
      <c r="AH2616">
        <v>15</v>
      </c>
      <c r="AI2616" t="s">
        <v>11632</v>
      </c>
      <c r="AJ2616">
        <v>1.2658227848101267</v>
      </c>
      <c r="AL2616" s="94">
        <v>71.099999999999994</v>
      </c>
      <c r="AM2616" t="s">
        <v>11648</v>
      </c>
    </row>
    <row r="2617" spans="1:39" x14ac:dyDescent="0.25">
      <c r="A2617" t="s">
        <v>195</v>
      </c>
      <c r="B2617">
        <v>17036</v>
      </c>
      <c r="C2617" t="s">
        <v>3817</v>
      </c>
      <c r="D2617">
        <v>3262</v>
      </c>
      <c r="E2617">
        <v>45776</v>
      </c>
      <c r="F2617">
        <v>45935</v>
      </c>
      <c r="G2617" t="s">
        <v>3633</v>
      </c>
      <c r="H2617">
        <v>45777</v>
      </c>
      <c r="I2617" t="s">
        <v>24</v>
      </c>
      <c r="J2617" t="s">
        <v>3818</v>
      </c>
      <c r="K2617">
        <v>0</v>
      </c>
      <c r="L2617" t="s">
        <v>682</v>
      </c>
      <c r="N2617" t="s">
        <v>353</v>
      </c>
      <c r="O2617">
        <v>45820</v>
      </c>
      <c r="P2617" t="s">
        <v>353</v>
      </c>
      <c r="Q2617">
        <v>0.05</v>
      </c>
      <c r="R2617">
        <v>3500</v>
      </c>
      <c r="S2617">
        <v>8300</v>
      </c>
      <c r="T2617">
        <v>0</v>
      </c>
      <c r="U2617">
        <v>0</v>
      </c>
      <c r="V2617">
        <v>0</v>
      </c>
      <c r="W2617">
        <v>0</v>
      </c>
      <c r="X2617" t="s">
        <v>3819</v>
      </c>
      <c r="Y2617" t="s">
        <v>353</v>
      </c>
      <c r="Z2617" t="s">
        <v>353</v>
      </c>
      <c r="AE2617" t="s">
        <v>235</v>
      </c>
      <c r="AF2617">
        <v>0</v>
      </c>
      <c r="AG2617">
        <v>0</v>
      </c>
      <c r="AH2617">
        <v>14</v>
      </c>
      <c r="AI2617" t="s">
        <v>11632</v>
      </c>
      <c r="AJ2617">
        <v>1.0729613733905579</v>
      </c>
      <c r="AK2617">
        <v>2.544451256897609</v>
      </c>
      <c r="AL2617" s="94">
        <v>326.2</v>
      </c>
      <c r="AM2617" t="s">
        <v>11646</v>
      </c>
    </row>
    <row r="2618" spans="1:39" x14ac:dyDescent="0.25">
      <c r="A2618" t="s">
        <v>195</v>
      </c>
      <c r="B2618">
        <v>17037</v>
      </c>
      <c r="C2618" t="s">
        <v>3820</v>
      </c>
      <c r="D2618">
        <v>165</v>
      </c>
      <c r="E2618">
        <v>45776</v>
      </c>
      <c r="F2618">
        <v>45935</v>
      </c>
      <c r="G2618" t="s">
        <v>3633</v>
      </c>
      <c r="H2618">
        <v>45777</v>
      </c>
      <c r="I2618" t="s">
        <v>24</v>
      </c>
      <c r="J2618" t="s">
        <v>3821</v>
      </c>
      <c r="K2618">
        <v>30</v>
      </c>
      <c r="L2618">
        <v>45627</v>
      </c>
      <c r="M2618">
        <v>0.66600000000000004</v>
      </c>
      <c r="N2618" t="s">
        <v>350</v>
      </c>
      <c r="P2618" t="s">
        <v>353</v>
      </c>
      <c r="Q2618">
        <v>0.66600000000000004</v>
      </c>
      <c r="R2618">
        <v>3000</v>
      </c>
      <c r="S2618">
        <v>1000</v>
      </c>
      <c r="T2618">
        <v>0</v>
      </c>
      <c r="U2618">
        <v>0</v>
      </c>
      <c r="V2618">
        <v>0</v>
      </c>
      <c r="W2618">
        <v>0</v>
      </c>
      <c r="X2618" t="s">
        <v>3822</v>
      </c>
      <c r="Y2618" t="s">
        <v>353</v>
      </c>
      <c r="Z2618" t="s">
        <v>353</v>
      </c>
      <c r="AE2618" t="s">
        <v>235</v>
      </c>
      <c r="AF2618">
        <v>0.66600000000000004</v>
      </c>
      <c r="AG2618">
        <v>20</v>
      </c>
      <c r="AH2618">
        <v>15</v>
      </c>
      <c r="AI2618" t="s">
        <v>11632</v>
      </c>
      <c r="AJ2618">
        <v>18.181818181818183</v>
      </c>
      <c r="AK2618">
        <v>6.0606060606060606</v>
      </c>
      <c r="AL2618" s="94">
        <v>16.5</v>
      </c>
      <c r="AM2618" t="s">
        <v>11647</v>
      </c>
    </row>
    <row r="2619" spans="1:39" x14ac:dyDescent="0.25">
      <c r="A2619" t="s">
        <v>195</v>
      </c>
      <c r="B2619">
        <v>17038</v>
      </c>
      <c r="C2619" t="s">
        <v>3823</v>
      </c>
      <c r="D2619">
        <v>544</v>
      </c>
      <c r="E2619">
        <v>45776</v>
      </c>
      <c r="F2619">
        <v>45935</v>
      </c>
      <c r="G2619" t="s">
        <v>3633</v>
      </c>
      <c r="I2619" t="s">
        <v>24</v>
      </c>
      <c r="J2619" t="s">
        <v>3824</v>
      </c>
      <c r="K2619">
        <v>0</v>
      </c>
      <c r="L2619" t="s">
        <v>682</v>
      </c>
      <c r="N2619" t="s">
        <v>350</v>
      </c>
      <c r="S2619">
        <v>1500</v>
      </c>
      <c r="T2619">
        <v>0</v>
      </c>
      <c r="U2619">
        <v>1</v>
      </c>
      <c r="V2619">
        <v>0</v>
      </c>
      <c r="W2619">
        <v>0</v>
      </c>
      <c r="X2619" t="s">
        <v>3771</v>
      </c>
      <c r="Y2619" t="s">
        <v>353</v>
      </c>
      <c r="Z2619" t="s">
        <v>350</v>
      </c>
      <c r="AE2619" t="s">
        <v>235</v>
      </c>
      <c r="AF2619">
        <v>0</v>
      </c>
      <c r="AG2619">
        <v>0</v>
      </c>
      <c r="AH2619">
        <v>10</v>
      </c>
      <c r="AI2619" t="s">
        <v>11632</v>
      </c>
      <c r="AK2619">
        <v>2.7573529411764706</v>
      </c>
      <c r="AL2619" s="94">
        <v>54.4</v>
      </c>
      <c r="AM2619" t="s">
        <v>11646</v>
      </c>
    </row>
    <row r="2620" spans="1:39" x14ac:dyDescent="0.25">
      <c r="A2620" t="s">
        <v>195</v>
      </c>
      <c r="B2620">
        <v>17039</v>
      </c>
      <c r="C2620" t="s">
        <v>3825</v>
      </c>
      <c r="D2620">
        <v>2527</v>
      </c>
      <c r="E2620">
        <v>45776</v>
      </c>
      <c r="F2620">
        <v>45935</v>
      </c>
      <c r="G2620" t="s">
        <v>3633</v>
      </c>
      <c r="H2620">
        <v>45777</v>
      </c>
      <c r="I2620" t="s">
        <v>24</v>
      </c>
      <c r="J2620" t="s">
        <v>3826</v>
      </c>
      <c r="K2620">
        <v>0</v>
      </c>
      <c r="AE2620" t="s">
        <v>235</v>
      </c>
      <c r="AF2620">
        <v>0</v>
      </c>
      <c r="AG2620">
        <v>0</v>
      </c>
      <c r="AH2620">
        <v>0</v>
      </c>
      <c r="AI2620" t="s">
        <v>11634</v>
      </c>
      <c r="AL2620" s="94">
        <v>252.7</v>
      </c>
      <c r="AM2620" t="s">
        <v>11646</v>
      </c>
    </row>
    <row r="2621" spans="1:39" x14ac:dyDescent="0.25">
      <c r="A2621" t="s">
        <v>195</v>
      </c>
      <c r="B2621">
        <v>17040</v>
      </c>
      <c r="C2621" t="s">
        <v>3827</v>
      </c>
      <c r="D2621">
        <v>744</v>
      </c>
      <c r="E2621">
        <v>45776</v>
      </c>
      <c r="F2621">
        <v>45935</v>
      </c>
      <c r="G2621" t="s">
        <v>3633</v>
      </c>
      <c r="H2621">
        <v>45789</v>
      </c>
      <c r="I2621" t="s">
        <v>24</v>
      </c>
      <c r="J2621" t="s">
        <v>3828</v>
      </c>
      <c r="K2621">
        <v>31</v>
      </c>
      <c r="L2621">
        <v>46043</v>
      </c>
      <c r="N2621" t="s">
        <v>350</v>
      </c>
      <c r="P2621" t="s">
        <v>3829</v>
      </c>
      <c r="Q2621">
        <v>1</v>
      </c>
      <c r="R2621">
        <v>0</v>
      </c>
      <c r="S2621">
        <v>0</v>
      </c>
      <c r="T2621">
        <v>0</v>
      </c>
      <c r="U2621">
        <v>0</v>
      </c>
      <c r="V2621">
        <v>0</v>
      </c>
      <c r="W2621">
        <v>0</v>
      </c>
      <c r="X2621" t="s">
        <v>3771</v>
      </c>
      <c r="Y2621" t="s">
        <v>353</v>
      </c>
      <c r="Z2621" t="s">
        <v>353</v>
      </c>
      <c r="AE2621" t="s">
        <v>235</v>
      </c>
      <c r="AF2621">
        <v>0</v>
      </c>
      <c r="AG2621">
        <v>0</v>
      </c>
      <c r="AH2621">
        <v>14</v>
      </c>
      <c r="AI2621" t="s">
        <v>11632</v>
      </c>
      <c r="AJ2621">
        <v>0</v>
      </c>
      <c r="AK2621">
        <v>0</v>
      </c>
      <c r="AL2621" s="94">
        <v>74.400000000000006</v>
      </c>
      <c r="AM2621" t="s">
        <v>11647</v>
      </c>
    </row>
    <row r="2622" spans="1:39" x14ac:dyDescent="0.25">
      <c r="A2622" t="s">
        <v>195</v>
      </c>
      <c r="B2622">
        <v>17041</v>
      </c>
      <c r="C2622" t="s">
        <v>3830</v>
      </c>
      <c r="D2622">
        <v>25</v>
      </c>
      <c r="E2622">
        <v>45776</v>
      </c>
      <c r="F2622">
        <v>45801</v>
      </c>
      <c r="G2622" t="s">
        <v>3633</v>
      </c>
      <c r="H2622" t="s">
        <v>2822</v>
      </c>
      <c r="I2622" t="s">
        <v>24</v>
      </c>
      <c r="J2622" t="s">
        <v>3831</v>
      </c>
      <c r="K2622">
        <v>0</v>
      </c>
      <c r="N2622" t="s">
        <v>350</v>
      </c>
      <c r="P2622" t="s">
        <v>353</v>
      </c>
      <c r="Q2622">
        <v>80</v>
      </c>
      <c r="V2622">
        <v>0</v>
      </c>
      <c r="W2622">
        <v>0</v>
      </c>
      <c r="X2622" t="s">
        <v>3781</v>
      </c>
      <c r="Y2622" t="s">
        <v>350</v>
      </c>
      <c r="Z2622" t="s">
        <v>350</v>
      </c>
      <c r="AE2622" t="s">
        <v>235</v>
      </c>
      <c r="AF2622">
        <v>0</v>
      </c>
      <c r="AG2622">
        <v>0</v>
      </c>
      <c r="AH2622">
        <v>8</v>
      </c>
      <c r="AI2622" t="s">
        <v>11632</v>
      </c>
      <c r="AL2622" s="94">
        <v>2.5</v>
      </c>
      <c r="AM2622" t="s">
        <v>11646</v>
      </c>
    </row>
    <row r="2623" spans="1:39" x14ac:dyDescent="0.25">
      <c r="A2623" t="s">
        <v>195</v>
      </c>
      <c r="B2623">
        <v>17042</v>
      </c>
      <c r="C2623" t="s">
        <v>3832</v>
      </c>
      <c r="D2623">
        <v>693</v>
      </c>
      <c r="E2623">
        <v>45776</v>
      </c>
      <c r="F2623">
        <v>45801</v>
      </c>
      <c r="G2623" t="s">
        <v>3633</v>
      </c>
      <c r="H2623">
        <v>45785</v>
      </c>
      <c r="I2623" t="s">
        <v>28</v>
      </c>
      <c r="J2623">
        <v>45804</v>
      </c>
      <c r="K2623">
        <v>40</v>
      </c>
      <c r="L2623">
        <v>45436</v>
      </c>
      <c r="M2623">
        <v>0.3</v>
      </c>
      <c r="N2623" t="s">
        <v>353</v>
      </c>
      <c r="O2623">
        <v>45457</v>
      </c>
      <c r="P2623" t="s">
        <v>353</v>
      </c>
      <c r="Q2623">
        <v>0.3</v>
      </c>
      <c r="R2623" t="s">
        <v>5764</v>
      </c>
      <c r="T2623">
        <v>1</v>
      </c>
      <c r="U2623">
        <v>0</v>
      </c>
      <c r="V2623">
        <v>0</v>
      </c>
      <c r="W2623">
        <v>0</v>
      </c>
      <c r="X2623" t="s">
        <v>3833</v>
      </c>
      <c r="AE2623" t="s">
        <v>235</v>
      </c>
      <c r="AF2623">
        <v>0.3</v>
      </c>
      <c r="AG2623">
        <v>12</v>
      </c>
      <c r="AH2623">
        <v>13</v>
      </c>
      <c r="AI2623" t="s">
        <v>11632</v>
      </c>
      <c r="AL2623" s="94">
        <v>69.3</v>
      </c>
      <c r="AM2623" t="s">
        <v>11647</v>
      </c>
    </row>
    <row r="2624" spans="1:39" x14ac:dyDescent="0.25">
      <c r="A2624" t="s">
        <v>195</v>
      </c>
      <c r="B2624">
        <v>17044</v>
      </c>
      <c r="C2624" t="s">
        <v>3834</v>
      </c>
      <c r="D2624">
        <v>10943</v>
      </c>
      <c r="E2624">
        <v>45776</v>
      </c>
      <c r="G2624" t="s">
        <v>3633</v>
      </c>
      <c r="H2624">
        <v>45895</v>
      </c>
      <c r="I2624" t="s">
        <v>28</v>
      </c>
      <c r="K2624">
        <v>200</v>
      </c>
      <c r="L2624" t="s">
        <v>3835</v>
      </c>
      <c r="M2624">
        <v>50</v>
      </c>
      <c r="N2624" t="s">
        <v>350</v>
      </c>
      <c r="P2624" t="s">
        <v>353</v>
      </c>
      <c r="Q2624">
        <v>0.1</v>
      </c>
      <c r="R2624">
        <v>5000</v>
      </c>
      <c r="S2624">
        <v>7200</v>
      </c>
      <c r="X2624" t="s">
        <v>3771</v>
      </c>
      <c r="Y2624" t="s">
        <v>353</v>
      </c>
      <c r="Z2624" t="s">
        <v>353</v>
      </c>
      <c r="AE2624" t="s">
        <v>235</v>
      </c>
      <c r="AF2624">
        <v>0.5</v>
      </c>
      <c r="AG2624">
        <v>100</v>
      </c>
      <c r="AH2624">
        <v>11</v>
      </c>
      <c r="AI2624" t="s">
        <v>11632</v>
      </c>
      <c r="AJ2624">
        <v>0.45691309512930639</v>
      </c>
      <c r="AK2624">
        <v>0.65795485698620126</v>
      </c>
      <c r="AL2624" s="94">
        <v>1094.3</v>
      </c>
      <c r="AM2624" t="s">
        <v>11647</v>
      </c>
    </row>
    <row r="2625" spans="1:39" x14ac:dyDescent="0.25">
      <c r="A2625" t="s">
        <v>195</v>
      </c>
      <c r="B2625">
        <v>17048</v>
      </c>
      <c r="C2625" t="s">
        <v>3836</v>
      </c>
      <c r="D2625">
        <v>12981</v>
      </c>
      <c r="E2625">
        <v>45776</v>
      </c>
      <c r="F2625">
        <v>45935</v>
      </c>
      <c r="G2625" t="s">
        <v>3633</v>
      </c>
      <c r="H2625">
        <v>45777</v>
      </c>
      <c r="I2625" t="s">
        <v>24</v>
      </c>
      <c r="J2625" t="s">
        <v>3837</v>
      </c>
      <c r="K2625">
        <v>808</v>
      </c>
      <c r="L2625">
        <v>45490</v>
      </c>
      <c r="N2625" t="s">
        <v>353</v>
      </c>
      <c r="O2625">
        <v>45490</v>
      </c>
      <c r="P2625" t="s">
        <v>353</v>
      </c>
      <c r="R2625">
        <v>73000</v>
      </c>
      <c r="S2625">
        <v>28000</v>
      </c>
      <c r="T2625">
        <v>21</v>
      </c>
      <c r="X2625" t="s">
        <v>3838</v>
      </c>
      <c r="Y2625" t="s">
        <v>353</v>
      </c>
      <c r="Z2625" t="s">
        <v>350</v>
      </c>
      <c r="AE2625" t="s">
        <v>235</v>
      </c>
      <c r="AF2625">
        <v>0</v>
      </c>
      <c r="AG2625">
        <v>0</v>
      </c>
      <c r="AH2625">
        <v>11</v>
      </c>
      <c r="AI2625" t="s">
        <v>11632</v>
      </c>
      <c r="AJ2625">
        <v>5.6236037285263079</v>
      </c>
      <c r="AK2625">
        <v>2.1569986903936522</v>
      </c>
      <c r="AL2625" s="94">
        <v>1298.0999999999999</v>
      </c>
      <c r="AM2625" t="s">
        <v>11647</v>
      </c>
    </row>
    <row r="2626" spans="1:39" x14ac:dyDescent="0.25">
      <c r="A2626" t="s">
        <v>195</v>
      </c>
      <c r="B2626">
        <v>17046</v>
      </c>
      <c r="C2626" t="s">
        <v>3839</v>
      </c>
      <c r="D2626">
        <v>957</v>
      </c>
      <c r="E2626">
        <v>45776</v>
      </c>
      <c r="G2626" t="s">
        <v>3633</v>
      </c>
      <c r="H2626">
        <v>45812</v>
      </c>
      <c r="I2626" t="s">
        <v>28</v>
      </c>
      <c r="K2626">
        <v>2</v>
      </c>
      <c r="M2626">
        <v>1</v>
      </c>
      <c r="N2626" t="s">
        <v>350</v>
      </c>
      <c r="P2626" t="s">
        <v>353</v>
      </c>
      <c r="Q2626">
        <v>0.5</v>
      </c>
      <c r="R2626">
        <v>600</v>
      </c>
      <c r="S2626">
        <v>4554.0200000000004</v>
      </c>
      <c r="T2626">
        <v>5</v>
      </c>
      <c r="U2626">
        <v>5</v>
      </c>
      <c r="V2626">
        <v>0</v>
      </c>
      <c r="W2626">
        <v>0</v>
      </c>
      <c r="X2626" t="s">
        <v>3840</v>
      </c>
      <c r="Y2626" t="s">
        <v>353</v>
      </c>
      <c r="Z2626" t="s">
        <v>353</v>
      </c>
      <c r="AE2626" t="s">
        <v>235</v>
      </c>
      <c r="AF2626">
        <v>1</v>
      </c>
      <c r="AG2626">
        <v>2</v>
      </c>
      <c r="AH2626">
        <v>14</v>
      </c>
      <c r="AI2626" t="s">
        <v>11632</v>
      </c>
      <c r="AJ2626">
        <v>0.62695924764890287</v>
      </c>
      <c r="AK2626">
        <v>4.7586415882967614</v>
      </c>
      <c r="AL2626" s="94">
        <v>95.7</v>
      </c>
      <c r="AM2626" t="s">
        <v>11648</v>
      </c>
    </row>
    <row r="2627" spans="1:39" x14ac:dyDescent="0.25">
      <c r="A2627" t="s">
        <v>195</v>
      </c>
      <c r="B2627">
        <v>17047</v>
      </c>
      <c r="C2627" t="s">
        <v>3841</v>
      </c>
      <c r="D2627">
        <v>12163</v>
      </c>
      <c r="E2627">
        <v>45776</v>
      </c>
      <c r="F2627">
        <v>45935</v>
      </c>
      <c r="G2627" t="s">
        <v>3633</v>
      </c>
      <c r="H2627">
        <v>45777</v>
      </c>
      <c r="I2627" t="s">
        <v>24</v>
      </c>
      <c r="J2627" t="s">
        <v>3842</v>
      </c>
      <c r="K2627">
        <v>450</v>
      </c>
      <c r="L2627">
        <v>45658</v>
      </c>
      <c r="M2627">
        <v>0.7</v>
      </c>
      <c r="N2627" t="s">
        <v>353</v>
      </c>
      <c r="O2627">
        <v>45960</v>
      </c>
      <c r="P2627" t="s">
        <v>353</v>
      </c>
      <c r="Q2627">
        <v>0.15</v>
      </c>
      <c r="R2627">
        <v>30000</v>
      </c>
      <c r="S2627" t="s">
        <v>5764</v>
      </c>
      <c r="T2627">
        <v>55</v>
      </c>
      <c r="U2627">
        <v>5</v>
      </c>
      <c r="V2627">
        <v>1</v>
      </c>
      <c r="W2627">
        <v>0</v>
      </c>
      <c r="X2627" t="s">
        <v>3843</v>
      </c>
      <c r="Y2627" t="s">
        <v>353</v>
      </c>
      <c r="Z2627" t="s">
        <v>353</v>
      </c>
      <c r="AE2627" t="s">
        <v>235</v>
      </c>
      <c r="AF2627">
        <v>0.7</v>
      </c>
      <c r="AG2627">
        <v>315</v>
      </c>
      <c r="AH2627">
        <v>16</v>
      </c>
      <c r="AI2627" t="s">
        <v>11631</v>
      </c>
      <c r="AJ2627">
        <v>2.4664967524459427</v>
      </c>
      <c r="AL2627" s="94">
        <v>1216.3</v>
      </c>
      <c r="AM2627" t="s">
        <v>11647</v>
      </c>
    </row>
    <row r="2628" spans="1:39" x14ac:dyDescent="0.25">
      <c r="A2628" t="s">
        <v>195</v>
      </c>
      <c r="B2628">
        <v>17189</v>
      </c>
      <c r="C2628" t="s">
        <v>3844</v>
      </c>
      <c r="D2628">
        <v>2014</v>
      </c>
      <c r="E2628">
        <v>45776</v>
      </c>
      <c r="F2628">
        <v>45802</v>
      </c>
      <c r="G2628" t="s">
        <v>3633</v>
      </c>
      <c r="H2628">
        <v>45789</v>
      </c>
      <c r="I2628" t="s">
        <v>28</v>
      </c>
      <c r="J2628">
        <v>45820</v>
      </c>
      <c r="K2628">
        <v>171</v>
      </c>
      <c r="L2628">
        <v>45658</v>
      </c>
      <c r="M2628">
        <v>0.22800000000000001</v>
      </c>
      <c r="N2628" t="s">
        <v>353</v>
      </c>
      <c r="O2628">
        <v>45685</v>
      </c>
      <c r="P2628" t="s">
        <v>353</v>
      </c>
      <c r="Q2628">
        <v>0.11</v>
      </c>
      <c r="R2628">
        <v>8656.5400000000009</v>
      </c>
      <c r="S2628">
        <v>4100</v>
      </c>
      <c r="T2628">
        <v>0</v>
      </c>
      <c r="U2628">
        <v>1</v>
      </c>
      <c r="V2628">
        <v>0</v>
      </c>
      <c r="W2628">
        <v>0</v>
      </c>
      <c r="X2628" t="s">
        <v>3845</v>
      </c>
      <c r="Y2628" t="s">
        <v>353</v>
      </c>
      <c r="Z2628" t="s">
        <v>353</v>
      </c>
      <c r="AE2628" t="s">
        <v>235</v>
      </c>
      <c r="AF2628">
        <v>0.22800000000000001</v>
      </c>
      <c r="AG2628">
        <v>39</v>
      </c>
      <c r="AH2628">
        <v>16</v>
      </c>
      <c r="AI2628" t="s">
        <v>11631</v>
      </c>
      <c r="AJ2628">
        <v>4.298182720953327</v>
      </c>
      <c r="AK2628">
        <v>2.0357497517378351</v>
      </c>
      <c r="AL2628" s="94">
        <v>201.4</v>
      </c>
      <c r="AM2628" t="s">
        <v>11647</v>
      </c>
    </row>
    <row r="2629" spans="1:39" x14ac:dyDescent="0.25">
      <c r="A2629" t="s">
        <v>195</v>
      </c>
      <c r="B2629">
        <v>17049</v>
      </c>
      <c r="C2629" t="s">
        <v>3846</v>
      </c>
      <c r="D2629">
        <v>5561</v>
      </c>
      <c r="E2629">
        <v>45776</v>
      </c>
      <c r="G2629" t="s">
        <v>3633</v>
      </c>
      <c r="H2629">
        <v>45811</v>
      </c>
      <c r="I2629" t="s">
        <v>28</v>
      </c>
      <c r="K2629">
        <v>98</v>
      </c>
      <c r="L2629">
        <v>45658</v>
      </c>
      <c r="M2629">
        <v>0.9</v>
      </c>
      <c r="N2629" t="s">
        <v>350</v>
      </c>
      <c r="O2629" t="s">
        <v>3736</v>
      </c>
      <c r="P2629" t="s">
        <v>353</v>
      </c>
      <c r="R2629">
        <v>11600</v>
      </c>
      <c r="T2629">
        <v>1</v>
      </c>
      <c r="U2629">
        <v>11</v>
      </c>
      <c r="V2629">
        <v>0</v>
      </c>
      <c r="W2629">
        <v>11</v>
      </c>
      <c r="X2629" t="s">
        <v>3847</v>
      </c>
      <c r="Y2629" t="s">
        <v>353</v>
      </c>
      <c r="Z2629" t="s">
        <v>350</v>
      </c>
      <c r="AE2629" t="s">
        <v>235</v>
      </c>
      <c r="AF2629">
        <v>0.9</v>
      </c>
      <c r="AG2629">
        <v>88</v>
      </c>
      <c r="AH2629">
        <v>14</v>
      </c>
      <c r="AI2629" t="s">
        <v>11632</v>
      </c>
      <c r="AJ2629">
        <v>2.0859557633519152</v>
      </c>
      <c r="AL2629" s="94">
        <v>556.1</v>
      </c>
      <c r="AM2629" t="s">
        <v>11647</v>
      </c>
    </row>
    <row r="2630" spans="1:39" x14ac:dyDescent="0.25">
      <c r="A2630" t="s">
        <v>195</v>
      </c>
      <c r="B2630">
        <v>17050</v>
      </c>
      <c r="C2630" t="s">
        <v>3848</v>
      </c>
      <c r="D2630">
        <v>997</v>
      </c>
      <c r="E2630">
        <v>45776</v>
      </c>
      <c r="F2630">
        <v>45935</v>
      </c>
      <c r="G2630" t="s">
        <v>3633</v>
      </c>
      <c r="H2630">
        <v>45782</v>
      </c>
      <c r="I2630" t="s">
        <v>24</v>
      </c>
      <c r="J2630" t="s">
        <v>3849</v>
      </c>
      <c r="K2630">
        <v>5</v>
      </c>
      <c r="M2630">
        <v>0.2</v>
      </c>
      <c r="N2630" t="s">
        <v>3850</v>
      </c>
      <c r="R2630">
        <v>1000</v>
      </c>
      <c r="S2630">
        <v>1000</v>
      </c>
      <c r="T2630">
        <v>0</v>
      </c>
      <c r="U2630">
        <v>1</v>
      </c>
      <c r="X2630" t="s">
        <v>3771</v>
      </c>
      <c r="Y2630" t="s">
        <v>353</v>
      </c>
      <c r="Z2630" t="s">
        <v>350</v>
      </c>
      <c r="AE2630" t="s">
        <v>235</v>
      </c>
      <c r="AF2630">
        <v>0.2</v>
      </c>
      <c r="AG2630">
        <v>1</v>
      </c>
      <c r="AH2630">
        <v>10</v>
      </c>
      <c r="AI2630" t="s">
        <v>11632</v>
      </c>
      <c r="AJ2630">
        <v>1.0030090270812437</v>
      </c>
      <c r="AK2630">
        <v>1.0030090270812437</v>
      </c>
      <c r="AL2630" s="94">
        <v>99.7</v>
      </c>
      <c r="AM2630" t="s">
        <v>11648</v>
      </c>
    </row>
    <row r="2631" spans="1:39" x14ac:dyDescent="0.25">
      <c r="A2631" t="s">
        <v>195</v>
      </c>
      <c r="B2631">
        <v>17051</v>
      </c>
      <c r="C2631" t="s">
        <v>3851</v>
      </c>
      <c r="D2631">
        <v>294</v>
      </c>
      <c r="E2631">
        <v>45776</v>
      </c>
      <c r="F2631">
        <v>45935</v>
      </c>
      <c r="G2631" t="s">
        <v>3633</v>
      </c>
      <c r="H2631">
        <v>45777</v>
      </c>
      <c r="I2631" t="s">
        <v>24</v>
      </c>
      <c r="J2631" t="s">
        <v>3852</v>
      </c>
      <c r="K2631">
        <v>0</v>
      </c>
      <c r="S2631">
        <v>1265</v>
      </c>
      <c r="AE2631" t="s">
        <v>235</v>
      </c>
      <c r="AF2631">
        <v>0</v>
      </c>
      <c r="AG2631">
        <v>0</v>
      </c>
      <c r="AH2631">
        <v>1</v>
      </c>
      <c r="AI2631" t="s">
        <v>11632</v>
      </c>
      <c r="AK2631">
        <v>4.3027210884353737</v>
      </c>
      <c r="AL2631" s="94">
        <v>29.4</v>
      </c>
      <c r="AM2631" t="s">
        <v>11646</v>
      </c>
    </row>
    <row r="2632" spans="1:39" x14ac:dyDescent="0.25">
      <c r="A2632" t="s">
        <v>195</v>
      </c>
      <c r="B2632">
        <v>17054</v>
      </c>
      <c r="C2632" t="s">
        <v>3853</v>
      </c>
      <c r="D2632">
        <v>491</v>
      </c>
      <c r="E2632">
        <v>45776</v>
      </c>
      <c r="F2632">
        <v>45935</v>
      </c>
      <c r="G2632" t="s">
        <v>3633</v>
      </c>
      <c r="H2632">
        <v>45777</v>
      </c>
      <c r="I2632" t="s">
        <v>24</v>
      </c>
      <c r="J2632" t="s">
        <v>3854</v>
      </c>
      <c r="K2632">
        <v>100</v>
      </c>
      <c r="L2632">
        <v>2025</v>
      </c>
      <c r="M2632">
        <v>0.4</v>
      </c>
      <c r="N2632" t="s">
        <v>353</v>
      </c>
      <c r="O2632">
        <v>2024</v>
      </c>
      <c r="P2632" t="s">
        <v>353</v>
      </c>
      <c r="Q2632">
        <v>0.4</v>
      </c>
      <c r="R2632">
        <v>3100</v>
      </c>
      <c r="S2632">
        <v>1500</v>
      </c>
      <c r="T2632">
        <v>0</v>
      </c>
      <c r="U2632">
        <v>0</v>
      </c>
      <c r="V2632">
        <v>0</v>
      </c>
      <c r="W2632">
        <v>0</v>
      </c>
      <c r="X2632" t="s">
        <v>3781</v>
      </c>
      <c r="Y2632" t="s">
        <v>3576</v>
      </c>
      <c r="Z2632" t="s">
        <v>3576</v>
      </c>
      <c r="AE2632" t="s">
        <v>235</v>
      </c>
      <c r="AF2632">
        <v>0.4</v>
      </c>
      <c r="AG2632">
        <v>40</v>
      </c>
      <c r="AH2632">
        <v>16</v>
      </c>
      <c r="AI2632" t="s">
        <v>11631</v>
      </c>
      <c r="AJ2632">
        <v>6.313645621181263</v>
      </c>
      <c r="AK2632">
        <v>3.0549898167006111</v>
      </c>
      <c r="AL2632" s="94">
        <v>49.1</v>
      </c>
      <c r="AM2632" t="s">
        <v>11839</v>
      </c>
    </row>
    <row r="2633" spans="1:39" x14ac:dyDescent="0.25">
      <c r="A2633" t="s">
        <v>195</v>
      </c>
      <c r="B2633">
        <v>17055</v>
      </c>
      <c r="C2633" t="s">
        <v>3855</v>
      </c>
      <c r="D2633">
        <v>205</v>
      </c>
      <c r="E2633">
        <v>45776</v>
      </c>
      <c r="G2633" t="s">
        <v>3633</v>
      </c>
      <c r="H2633">
        <v>45862</v>
      </c>
      <c r="I2633" t="s">
        <v>28</v>
      </c>
      <c r="K2633">
        <v>13</v>
      </c>
      <c r="L2633">
        <v>45839</v>
      </c>
      <c r="M2633">
        <v>1</v>
      </c>
      <c r="N2633" t="s">
        <v>350</v>
      </c>
      <c r="P2633" t="s">
        <v>350</v>
      </c>
      <c r="R2633" t="s">
        <v>5764</v>
      </c>
      <c r="S2633" t="s">
        <v>5764</v>
      </c>
      <c r="T2633">
        <v>0</v>
      </c>
      <c r="U2633">
        <v>0</v>
      </c>
      <c r="V2633">
        <v>0</v>
      </c>
      <c r="W2633">
        <v>0</v>
      </c>
      <c r="X2633" t="s">
        <v>3856</v>
      </c>
      <c r="Y2633" t="s">
        <v>350</v>
      </c>
      <c r="Z2633" t="s">
        <v>350</v>
      </c>
      <c r="AE2633" t="s">
        <v>235</v>
      </c>
      <c r="AF2633">
        <v>1</v>
      </c>
      <c r="AG2633">
        <v>13</v>
      </c>
      <c r="AH2633">
        <v>14</v>
      </c>
      <c r="AI2633" t="s">
        <v>11632</v>
      </c>
      <c r="AL2633" s="94">
        <v>20.5</v>
      </c>
      <c r="AM2633" t="s">
        <v>11647</v>
      </c>
    </row>
    <row r="2634" spans="1:39" x14ac:dyDescent="0.25">
      <c r="A2634" t="s">
        <v>195</v>
      </c>
      <c r="B2634">
        <v>17057</v>
      </c>
      <c r="C2634" t="s">
        <v>3857</v>
      </c>
      <c r="D2634">
        <v>1282</v>
      </c>
      <c r="E2634">
        <v>45776</v>
      </c>
      <c r="F2634">
        <v>45935</v>
      </c>
      <c r="G2634" t="s">
        <v>3633</v>
      </c>
      <c r="H2634">
        <v>45779</v>
      </c>
      <c r="I2634" t="s">
        <v>24</v>
      </c>
      <c r="J2634" t="s">
        <v>3858</v>
      </c>
      <c r="K2634">
        <v>0</v>
      </c>
      <c r="N2634" t="s">
        <v>350</v>
      </c>
      <c r="P2634" t="s">
        <v>350</v>
      </c>
      <c r="R2634" t="s">
        <v>5764</v>
      </c>
      <c r="T2634" t="s">
        <v>5764</v>
      </c>
      <c r="X2634" t="s">
        <v>3859</v>
      </c>
      <c r="Y2634" t="s">
        <v>353</v>
      </c>
      <c r="Z2634" t="s">
        <v>353</v>
      </c>
      <c r="AE2634" t="s">
        <v>235</v>
      </c>
      <c r="AF2634">
        <v>0</v>
      </c>
      <c r="AG2634">
        <v>0</v>
      </c>
      <c r="AH2634">
        <v>7</v>
      </c>
      <c r="AI2634" t="s">
        <v>11632</v>
      </c>
      <c r="AL2634" s="94">
        <v>128.19999999999999</v>
      </c>
      <c r="AM2634" t="s">
        <v>11646</v>
      </c>
    </row>
    <row r="2635" spans="1:39" x14ac:dyDescent="0.25">
      <c r="A2635" t="s">
        <v>195</v>
      </c>
      <c r="B2635">
        <v>17056</v>
      </c>
      <c r="C2635" t="s">
        <v>3860</v>
      </c>
      <c r="D2635">
        <v>2390</v>
      </c>
      <c r="E2635">
        <v>45777</v>
      </c>
      <c r="F2635">
        <v>45935</v>
      </c>
      <c r="G2635" t="s">
        <v>3633</v>
      </c>
      <c r="H2635">
        <v>45779</v>
      </c>
      <c r="I2635" t="s">
        <v>24</v>
      </c>
      <c r="J2635" t="s">
        <v>3861</v>
      </c>
      <c r="K2635">
        <v>89</v>
      </c>
      <c r="L2635">
        <v>45456</v>
      </c>
      <c r="M2635">
        <v>0.76400000000000001</v>
      </c>
      <c r="N2635" t="s">
        <v>353</v>
      </c>
      <c r="O2635">
        <v>45007</v>
      </c>
      <c r="P2635" t="s">
        <v>353</v>
      </c>
      <c r="Q2635">
        <v>0.1</v>
      </c>
      <c r="R2635">
        <v>601.75</v>
      </c>
      <c r="S2635">
        <v>2888.4</v>
      </c>
      <c r="T2635">
        <v>6</v>
      </c>
      <c r="U2635">
        <v>0</v>
      </c>
      <c r="V2635">
        <v>0</v>
      </c>
      <c r="W2635">
        <v>0</v>
      </c>
      <c r="X2635" t="s">
        <v>3816</v>
      </c>
      <c r="Y2635" t="s">
        <v>350</v>
      </c>
      <c r="Z2635" t="s">
        <v>353</v>
      </c>
      <c r="AE2635" t="s">
        <v>235</v>
      </c>
      <c r="AF2635">
        <v>0.76400000000000001</v>
      </c>
      <c r="AG2635">
        <v>68</v>
      </c>
      <c r="AH2635">
        <v>16</v>
      </c>
      <c r="AI2635" t="s">
        <v>11631</v>
      </c>
      <c r="AJ2635">
        <v>0.25177824267782428</v>
      </c>
      <c r="AK2635">
        <v>1.2085355648535565</v>
      </c>
      <c r="AL2635" s="94">
        <v>239</v>
      </c>
      <c r="AM2635" t="s">
        <v>11647</v>
      </c>
    </row>
    <row r="2636" spans="1:39" x14ac:dyDescent="0.25">
      <c r="A2636" t="s">
        <v>195</v>
      </c>
      <c r="B2636">
        <v>17058</v>
      </c>
      <c r="C2636" t="s">
        <v>3862</v>
      </c>
      <c r="D2636">
        <v>250</v>
      </c>
      <c r="E2636">
        <v>45777</v>
      </c>
      <c r="F2636">
        <v>45935</v>
      </c>
      <c r="G2636" t="s">
        <v>3633</v>
      </c>
      <c r="H2636">
        <v>45785</v>
      </c>
      <c r="I2636" t="s">
        <v>24</v>
      </c>
      <c r="J2636" t="s">
        <v>3863</v>
      </c>
      <c r="K2636">
        <v>3</v>
      </c>
      <c r="L2636" t="s">
        <v>3864</v>
      </c>
      <c r="M2636" t="s">
        <v>5764</v>
      </c>
      <c r="N2636" t="s">
        <v>353</v>
      </c>
      <c r="O2636">
        <v>45481</v>
      </c>
      <c r="P2636" t="s">
        <v>350</v>
      </c>
      <c r="R2636" t="s">
        <v>5764</v>
      </c>
      <c r="S2636" t="s">
        <v>5764</v>
      </c>
      <c r="T2636">
        <v>0</v>
      </c>
      <c r="U2636">
        <v>0</v>
      </c>
      <c r="V2636">
        <v>0</v>
      </c>
      <c r="W2636">
        <v>0</v>
      </c>
      <c r="X2636" t="s">
        <v>3816</v>
      </c>
      <c r="Y2636" t="s">
        <v>353</v>
      </c>
      <c r="Z2636" t="s">
        <v>350</v>
      </c>
      <c r="AE2636" t="s">
        <v>235</v>
      </c>
      <c r="AG2636">
        <v>0</v>
      </c>
      <c r="AH2636">
        <v>15</v>
      </c>
      <c r="AI2636" t="s">
        <v>11632</v>
      </c>
      <c r="AL2636" s="94">
        <v>25</v>
      </c>
      <c r="AM2636" t="s">
        <v>11647</v>
      </c>
    </row>
    <row r="2637" spans="1:39" x14ac:dyDescent="0.25">
      <c r="A2637" t="s">
        <v>195</v>
      </c>
      <c r="B2637">
        <v>17901</v>
      </c>
      <c r="C2637" t="s">
        <v>3865</v>
      </c>
      <c r="D2637">
        <v>1329</v>
      </c>
      <c r="E2637">
        <v>45777</v>
      </c>
      <c r="F2637">
        <v>45935</v>
      </c>
      <c r="G2637" t="s">
        <v>3633</v>
      </c>
      <c r="H2637">
        <v>45782</v>
      </c>
      <c r="I2637" t="s">
        <v>24</v>
      </c>
      <c r="J2637" t="s">
        <v>3866</v>
      </c>
      <c r="K2637">
        <v>107</v>
      </c>
      <c r="L2637">
        <v>45657</v>
      </c>
      <c r="M2637">
        <v>0.9</v>
      </c>
      <c r="N2637" t="s">
        <v>353</v>
      </c>
      <c r="O2637">
        <v>45851</v>
      </c>
      <c r="P2637" t="s">
        <v>350</v>
      </c>
      <c r="R2637">
        <v>6400</v>
      </c>
      <c r="T2637">
        <v>1</v>
      </c>
      <c r="U2637">
        <v>31</v>
      </c>
      <c r="V2637">
        <v>0</v>
      </c>
      <c r="W2637">
        <v>2</v>
      </c>
      <c r="X2637" t="s">
        <v>3867</v>
      </c>
      <c r="Y2637" t="s">
        <v>353</v>
      </c>
      <c r="Z2637" t="s">
        <v>350</v>
      </c>
      <c r="AE2637" t="s">
        <v>235</v>
      </c>
      <c r="AF2637">
        <v>0.9</v>
      </c>
      <c r="AG2637">
        <v>96</v>
      </c>
      <c r="AH2637">
        <v>14</v>
      </c>
      <c r="AI2637" t="s">
        <v>11632</v>
      </c>
      <c r="AJ2637">
        <v>4.8156508653122652</v>
      </c>
      <c r="AL2637" s="94">
        <v>132.9</v>
      </c>
      <c r="AM2637" t="s">
        <v>11647</v>
      </c>
    </row>
    <row r="2638" spans="1:39" x14ac:dyDescent="0.25">
      <c r="A2638" t="s">
        <v>195</v>
      </c>
      <c r="B2638">
        <v>17060</v>
      </c>
      <c r="C2638" t="s">
        <v>3868</v>
      </c>
      <c r="D2638">
        <v>548</v>
      </c>
      <c r="E2638">
        <v>45777</v>
      </c>
      <c r="F2638">
        <v>45935</v>
      </c>
      <c r="G2638" t="s">
        <v>3633</v>
      </c>
      <c r="H2638">
        <v>45782</v>
      </c>
      <c r="I2638" t="s">
        <v>24</v>
      </c>
      <c r="J2638" t="s">
        <v>3869</v>
      </c>
      <c r="K2638">
        <v>0</v>
      </c>
      <c r="S2638">
        <v>1350</v>
      </c>
      <c r="T2638">
        <v>0</v>
      </c>
      <c r="U2638">
        <v>1</v>
      </c>
      <c r="V2638" t="s">
        <v>5764</v>
      </c>
      <c r="W2638" t="s">
        <v>5764</v>
      </c>
      <c r="X2638" t="s">
        <v>3726</v>
      </c>
      <c r="Y2638" t="s">
        <v>353</v>
      </c>
      <c r="Z2638" t="s">
        <v>353</v>
      </c>
      <c r="AE2638" t="s">
        <v>235</v>
      </c>
      <c r="AF2638">
        <v>0</v>
      </c>
      <c r="AG2638">
        <v>0</v>
      </c>
      <c r="AH2638">
        <v>8</v>
      </c>
      <c r="AI2638" t="s">
        <v>11632</v>
      </c>
      <c r="AK2638">
        <v>2.4635036496350367</v>
      </c>
      <c r="AL2638" s="94">
        <v>54.8</v>
      </c>
      <c r="AM2638" t="s">
        <v>11646</v>
      </c>
    </row>
    <row r="2639" spans="1:39" x14ac:dyDescent="0.25">
      <c r="A2639" t="s">
        <v>195</v>
      </c>
      <c r="B2639">
        <v>17061</v>
      </c>
      <c r="C2639" t="s">
        <v>3870</v>
      </c>
      <c r="D2639">
        <v>270</v>
      </c>
      <c r="E2639">
        <v>45777</v>
      </c>
      <c r="F2639">
        <v>45935</v>
      </c>
      <c r="G2639" t="s">
        <v>3633</v>
      </c>
      <c r="I2639" t="s">
        <v>24</v>
      </c>
      <c r="J2639" t="s">
        <v>3871</v>
      </c>
      <c r="K2639">
        <v>0</v>
      </c>
      <c r="AE2639" t="s">
        <v>235</v>
      </c>
      <c r="AF2639">
        <v>0</v>
      </c>
      <c r="AG2639">
        <v>0</v>
      </c>
      <c r="AH2639">
        <v>0</v>
      </c>
      <c r="AI2639" t="s">
        <v>11634</v>
      </c>
      <c r="AL2639" s="94">
        <v>27</v>
      </c>
      <c r="AM2639" t="s">
        <v>11646</v>
      </c>
    </row>
    <row r="2640" spans="1:39" x14ac:dyDescent="0.25">
      <c r="A2640" t="s">
        <v>195</v>
      </c>
      <c r="B2640">
        <v>17062</v>
      </c>
      <c r="C2640" t="s">
        <v>3872</v>
      </c>
      <c r="D2640">
        <v>10429</v>
      </c>
      <c r="E2640">
        <v>45777</v>
      </c>
      <c r="F2640">
        <v>45935</v>
      </c>
      <c r="G2640" t="s">
        <v>3633</v>
      </c>
      <c r="H2640">
        <v>45778</v>
      </c>
      <c r="I2640" t="s">
        <v>24</v>
      </c>
      <c r="J2640" t="s">
        <v>3873</v>
      </c>
      <c r="K2640">
        <v>564</v>
      </c>
      <c r="L2640">
        <v>45627</v>
      </c>
      <c r="M2640">
        <v>0.9</v>
      </c>
      <c r="N2640" t="s">
        <v>353</v>
      </c>
      <c r="O2640">
        <v>45348</v>
      </c>
      <c r="P2640" t="s">
        <v>353</v>
      </c>
      <c r="Q2640">
        <v>0.222</v>
      </c>
      <c r="R2640">
        <v>14000</v>
      </c>
      <c r="S2640">
        <v>3000</v>
      </c>
      <c r="T2640">
        <v>12</v>
      </c>
      <c r="U2640">
        <v>83</v>
      </c>
      <c r="V2640">
        <v>0</v>
      </c>
      <c r="W2640">
        <v>5</v>
      </c>
      <c r="X2640" t="s">
        <v>3874</v>
      </c>
      <c r="Y2640" t="s">
        <v>353</v>
      </c>
      <c r="Z2640" t="s">
        <v>350</v>
      </c>
      <c r="AE2640" t="s">
        <v>235</v>
      </c>
      <c r="AF2640">
        <v>0.9</v>
      </c>
      <c r="AG2640">
        <v>508</v>
      </c>
      <c r="AH2640">
        <v>16</v>
      </c>
      <c r="AI2640" t="s">
        <v>11631</v>
      </c>
      <c r="AJ2640">
        <v>1.3424105858663342</v>
      </c>
      <c r="AK2640">
        <v>0.28765941125707162</v>
      </c>
      <c r="AL2640" s="94">
        <v>1042.9000000000001</v>
      </c>
      <c r="AM2640" t="s">
        <v>11647</v>
      </c>
    </row>
    <row r="2641" spans="1:39" x14ac:dyDescent="0.25">
      <c r="A2641" t="s">
        <v>195</v>
      </c>
      <c r="B2641">
        <v>17063</v>
      </c>
      <c r="C2641" t="s">
        <v>3875</v>
      </c>
      <c r="D2641">
        <v>254</v>
      </c>
      <c r="E2641">
        <v>45777</v>
      </c>
      <c r="F2641">
        <v>45935</v>
      </c>
      <c r="G2641" t="s">
        <v>3633</v>
      </c>
      <c r="H2641">
        <v>45781</v>
      </c>
      <c r="I2641" t="s">
        <v>24</v>
      </c>
      <c r="J2641" t="s">
        <v>3876</v>
      </c>
      <c r="K2641">
        <v>0</v>
      </c>
      <c r="N2641" t="s">
        <v>350</v>
      </c>
      <c r="T2641">
        <v>0</v>
      </c>
      <c r="U2641">
        <v>0</v>
      </c>
      <c r="V2641">
        <v>0</v>
      </c>
      <c r="W2641">
        <v>0</v>
      </c>
      <c r="X2641" t="s">
        <v>350</v>
      </c>
      <c r="Y2641" t="s">
        <v>350</v>
      </c>
      <c r="Z2641" t="s">
        <v>350</v>
      </c>
      <c r="AE2641" t="s">
        <v>235</v>
      </c>
      <c r="AF2641">
        <v>0</v>
      </c>
      <c r="AG2641">
        <v>0</v>
      </c>
      <c r="AH2641">
        <v>8</v>
      </c>
      <c r="AI2641" t="s">
        <v>11632</v>
      </c>
      <c r="AL2641" s="94">
        <v>25.4</v>
      </c>
      <c r="AM2641" t="s">
        <v>11646</v>
      </c>
    </row>
    <row r="2642" spans="1:39" x14ac:dyDescent="0.25">
      <c r="A2642" t="s">
        <v>195</v>
      </c>
      <c r="B2642">
        <v>17064</v>
      </c>
      <c r="C2642" t="s">
        <v>3877</v>
      </c>
      <c r="D2642">
        <v>412</v>
      </c>
      <c r="E2642">
        <v>45777</v>
      </c>
      <c r="F2642">
        <v>45935</v>
      </c>
      <c r="G2642" t="s">
        <v>3633</v>
      </c>
      <c r="I2642" t="s">
        <v>24</v>
      </c>
      <c r="J2642" t="s">
        <v>3878</v>
      </c>
      <c r="K2642">
        <v>25</v>
      </c>
      <c r="L2642">
        <v>45778</v>
      </c>
      <c r="M2642">
        <v>0.53</v>
      </c>
      <c r="N2642" t="s">
        <v>353</v>
      </c>
      <c r="O2642">
        <v>45464</v>
      </c>
      <c r="P2642" t="s">
        <v>350</v>
      </c>
      <c r="R2642">
        <v>1852.93</v>
      </c>
      <c r="S2642">
        <v>990.25</v>
      </c>
      <c r="T2642">
        <v>0</v>
      </c>
      <c r="U2642">
        <v>0</v>
      </c>
      <c r="V2642">
        <v>0</v>
      </c>
      <c r="W2642">
        <v>0</v>
      </c>
      <c r="X2642" t="s">
        <v>3726</v>
      </c>
      <c r="Y2642" t="s">
        <v>353</v>
      </c>
      <c r="Z2642" t="s">
        <v>350</v>
      </c>
      <c r="AE2642" t="s">
        <v>235</v>
      </c>
      <c r="AF2642">
        <v>0.53</v>
      </c>
      <c r="AG2642">
        <v>13</v>
      </c>
      <c r="AH2642">
        <v>15</v>
      </c>
      <c r="AI2642" t="s">
        <v>11632</v>
      </c>
      <c r="AJ2642">
        <v>4.4974029126213591</v>
      </c>
      <c r="AK2642">
        <v>2.4035194174757279</v>
      </c>
      <c r="AL2642" s="94">
        <v>41.2</v>
      </c>
      <c r="AM2642" t="s">
        <v>11647</v>
      </c>
    </row>
    <row r="2643" spans="1:39" x14ac:dyDescent="0.25">
      <c r="A2643" t="s">
        <v>195</v>
      </c>
      <c r="B2643">
        <v>17065</v>
      </c>
      <c r="C2643" t="s">
        <v>3879</v>
      </c>
      <c r="D2643">
        <v>438</v>
      </c>
      <c r="E2643">
        <v>45777</v>
      </c>
      <c r="F2643">
        <v>45935</v>
      </c>
      <c r="G2643" t="s">
        <v>3633</v>
      </c>
      <c r="H2643">
        <v>45419</v>
      </c>
      <c r="I2643" t="s">
        <v>24</v>
      </c>
      <c r="J2643" t="s">
        <v>3880</v>
      </c>
      <c r="K2643">
        <v>22</v>
      </c>
      <c r="L2643">
        <v>45821</v>
      </c>
      <c r="M2643">
        <v>0.22720000000000001</v>
      </c>
      <c r="N2643" t="s">
        <v>353</v>
      </c>
      <c r="O2643">
        <v>45007</v>
      </c>
      <c r="P2643" t="s">
        <v>353</v>
      </c>
      <c r="Q2643">
        <v>0.13</v>
      </c>
      <c r="T2643">
        <v>2</v>
      </c>
      <c r="U2643">
        <v>0</v>
      </c>
      <c r="V2643">
        <v>0</v>
      </c>
      <c r="W2643">
        <v>0</v>
      </c>
      <c r="X2643" t="s">
        <v>3881</v>
      </c>
      <c r="Y2643" t="s">
        <v>350</v>
      </c>
      <c r="Z2643" t="s">
        <v>353</v>
      </c>
      <c r="AE2643" t="s">
        <v>235</v>
      </c>
      <c r="AF2643">
        <v>0.22720000000000001</v>
      </c>
      <c r="AG2643">
        <v>5</v>
      </c>
      <c r="AH2643">
        <v>14</v>
      </c>
      <c r="AI2643" t="s">
        <v>11632</v>
      </c>
      <c r="AL2643" s="94">
        <v>43.8</v>
      </c>
      <c r="AM2643" t="s">
        <v>11647</v>
      </c>
    </row>
    <row r="2644" spans="1:39" x14ac:dyDescent="0.25">
      <c r="A2644" t="s">
        <v>195</v>
      </c>
      <c r="B2644">
        <v>17005</v>
      </c>
      <c r="C2644" t="s">
        <v>3882</v>
      </c>
      <c r="D2644">
        <v>626</v>
      </c>
      <c r="E2644">
        <v>45777</v>
      </c>
      <c r="F2644">
        <v>45935</v>
      </c>
      <c r="G2644" t="s">
        <v>3633</v>
      </c>
      <c r="H2644">
        <v>45783</v>
      </c>
      <c r="I2644" t="s">
        <v>24</v>
      </c>
      <c r="J2644" t="s">
        <v>3883</v>
      </c>
      <c r="K2644">
        <v>0</v>
      </c>
      <c r="AE2644" t="s">
        <v>235</v>
      </c>
      <c r="AF2644">
        <v>0</v>
      </c>
      <c r="AG2644">
        <v>0</v>
      </c>
      <c r="AH2644">
        <v>0</v>
      </c>
      <c r="AI2644" t="s">
        <v>11634</v>
      </c>
      <c r="AL2644" s="94">
        <v>62.6</v>
      </c>
      <c r="AM2644" t="s">
        <v>11646</v>
      </c>
    </row>
    <row r="2645" spans="1:39" x14ac:dyDescent="0.25">
      <c r="A2645" t="s">
        <v>195</v>
      </c>
      <c r="B2645">
        <v>17066</v>
      </c>
      <c r="C2645" t="s">
        <v>3884</v>
      </c>
      <c r="D2645">
        <v>48875</v>
      </c>
      <c r="E2645">
        <v>45777</v>
      </c>
      <c r="F2645">
        <v>45935</v>
      </c>
      <c r="G2645" t="s">
        <v>3633</v>
      </c>
      <c r="H2645">
        <v>45778</v>
      </c>
      <c r="I2645" t="s">
        <v>24</v>
      </c>
      <c r="J2645" t="s">
        <v>3885</v>
      </c>
      <c r="K2645">
        <v>499</v>
      </c>
      <c r="L2645">
        <v>45383</v>
      </c>
      <c r="M2645">
        <v>0.65</v>
      </c>
      <c r="N2645" t="s">
        <v>353</v>
      </c>
      <c r="O2645">
        <v>45456</v>
      </c>
      <c r="P2645" t="s">
        <v>350</v>
      </c>
      <c r="R2645">
        <v>250085.67</v>
      </c>
      <c r="T2645">
        <v>170</v>
      </c>
      <c r="U2645">
        <v>150</v>
      </c>
      <c r="V2645">
        <v>20</v>
      </c>
      <c r="W2645">
        <v>30</v>
      </c>
      <c r="X2645" t="s">
        <v>3886</v>
      </c>
      <c r="Y2645" t="s">
        <v>353</v>
      </c>
      <c r="Z2645" t="s">
        <v>353</v>
      </c>
      <c r="AE2645" t="s">
        <v>235</v>
      </c>
      <c r="AF2645">
        <v>0.65</v>
      </c>
      <c r="AG2645">
        <v>324</v>
      </c>
      <c r="AH2645">
        <v>14</v>
      </c>
      <c r="AI2645" t="s">
        <v>11632</v>
      </c>
      <c r="AJ2645">
        <v>5.1168423529411768</v>
      </c>
      <c r="AL2645" s="94">
        <v>4887.5</v>
      </c>
      <c r="AM2645" t="s">
        <v>11647</v>
      </c>
    </row>
    <row r="2646" spans="1:39" x14ac:dyDescent="0.25">
      <c r="A2646" t="s">
        <v>195</v>
      </c>
      <c r="B2646">
        <v>17067</v>
      </c>
      <c r="C2646" t="s">
        <v>3887</v>
      </c>
      <c r="D2646">
        <v>1145</v>
      </c>
      <c r="E2646">
        <v>45777</v>
      </c>
      <c r="F2646">
        <v>45935</v>
      </c>
      <c r="G2646" t="s">
        <v>3633</v>
      </c>
      <c r="H2646">
        <v>45779</v>
      </c>
      <c r="I2646" t="s">
        <v>24</v>
      </c>
      <c r="J2646" t="s">
        <v>3888</v>
      </c>
      <c r="K2646">
        <v>65</v>
      </c>
      <c r="L2646" t="s">
        <v>3889</v>
      </c>
      <c r="M2646">
        <v>0.78459999999999996</v>
      </c>
      <c r="N2646" t="s">
        <v>350</v>
      </c>
      <c r="P2646" t="s">
        <v>353</v>
      </c>
      <c r="Q2646">
        <v>0.78459999999999996</v>
      </c>
      <c r="R2646">
        <v>2300</v>
      </c>
      <c r="V2646">
        <v>1</v>
      </c>
      <c r="W2646">
        <v>0</v>
      </c>
      <c r="X2646" t="s">
        <v>3771</v>
      </c>
      <c r="Y2646" t="s">
        <v>353</v>
      </c>
      <c r="Z2646" t="s">
        <v>350</v>
      </c>
      <c r="AE2646" t="s">
        <v>235</v>
      </c>
      <c r="AF2646">
        <v>0.78459999999999996</v>
      </c>
      <c r="AG2646">
        <v>51</v>
      </c>
      <c r="AH2646">
        <v>12</v>
      </c>
      <c r="AI2646" t="s">
        <v>11632</v>
      </c>
      <c r="AJ2646">
        <v>2.0087336244541483</v>
      </c>
      <c r="AL2646" s="94">
        <v>114.5</v>
      </c>
      <c r="AM2646" t="s">
        <v>11647</v>
      </c>
    </row>
    <row r="2647" spans="1:39" x14ac:dyDescent="0.25">
      <c r="A2647" t="s">
        <v>195</v>
      </c>
      <c r="B2647">
        <v>17068</v>
      </c>
      <c r="C2647" t="s">
        <v>3890</v>
      </c>
      <c r="D2647">
        <v>292</v>
      </c>
      <c r="E2647">
        <v>45777</v>
      </c>
      <c r="F2647">
        <v>45802</v>
      </c>
      <c r="G2647" t="s">
        <v>3633</v>
      </c>
      <c r="H2647">
        <v>45793</v>
      </c>
      <c r="I2647" t="s">
        <v>24</v>
      </c>
      <c r="J2647" t="s">
        <v>3891</v>
      </c>
      <c r="K2647">
        <v>0</v>
      </c>
      <c r="M2647">
        <v>0</v>
      </c>
      <c r="N2647" t="s">
        <v>350</v>
      </c>
      <c r="P2647" t="s">
        <v>350</v>
      </c>
      <c r="Q2647">
        <v>0</v>
      </c>
      <c r="S2647">
        <v>900</v>
      </c>
      <c r="T2647">
        <v>0</v>
      </c>
      <c r="U2647">
        <v>0</v>
      </c>
      <c r="V2647">
        <v>0</v>
      </c>
      <c r="W2647">
        <v>0</v>
      </c>
      <c r="X2647" t="s">
        <v>3892</v>
      </c>
      <c r="Y2647" t="s">
        <v>353</v>
      </c>
      <c r="Z2647" t="s">
        <v>350</v>
      </c>
      <c r="AE2647" t="s">
        <v>235</v>
      </c>
      <c r="AF2647">
        <v>0</v>
      </c>
      <c r="AG2647">
        <v>0</v>
      </c>
      <c r="AH2647">
        <v>12</v>
      </c>
      <c r="AI2647" t="s">
        <v>11632</v>
      </c>
      <c r="AK2647">
        <v>3.0821917808219177</v>
      </c>
      <c r="AL2647" s="94">
        <v>29.2</v>
      </c>
      <c r="AM2647" t="s">
        <v>11646</v>
      </c>
    </row>
    <row r="2648" spans="1:39" x14ac:dyDescent="0.25">
      <c r="A2648" t="s">
        <v>195</v>
      </c>
      <c r="B2648">
        <v>17069</v>
      </c>
      <c r="C2648" t="s">
        <v>3893</v>
      </c>
      <c r="D2648">
        <v>531</v>
      </c>
      <c r="E2648">
        <v>45777</v>
      </c>
      <c r="F2648">
        <v>45936</v>
      </c>
      <c r="G2648" t="s">
        <v>3633</v>
      </c>
      <c r="H2648">
        <v>45783</v>
      </c>
      <c r="I2648" t="s">
        <v>24</v>
      </c>
      <c r="J2648" t="s">
        <v>3894</v>
      </c>
      <c r="K2648">
        <v>0</v>
      </c>
      <c r="AE2648" t="s">
        <v>235</v>
      </c>
      <c r="AF2648">
        <v>0</v>
      </c>
      <c r="AG2648">
        <v>0</v>
      </c>
      <c r="AH2648">
        <v>0</v>
      </c>
      <c r="AI2648" t="s">
        <v>11634</v>
      </c>
      <c r="AL2648" s="94">
        <v>53.1</v>
      </c>
      <c r="AM2648" t="s">
        <v>11646</v>
      </c>
    </row>
    <row r="2649" spans="1:39" x14ac:dyDescent="0.25">
      <c r="A2649" t="s">
        <v>195</v>
      </c>
      <c r="B2649">
        <v>17070</v>
      </c>
      <c r="C2649" t="s">
        <v>3895</v>
      </c>
      <c r="D2649">
        <v>168</v>
      </c>
      <c r="E2649">
        <v>45777</v>
      </c>
      <c r="F2649">
        <v>45936</v>
      </c>
      <c r="G2649" t="s">
        <v>3633</v>
      </c>
      <c r="H2649">
        <v>45797</v>
      </c>
      <c r="I2649" t="s">
        <v>24</v>
      </c>
      <c r="J2649" t="s">
        <v>3896</v>
      </c>
      <c r="K2649">
        <v>0</v>
      </c>
      <c r="N2649" t="s">
        <v>350</v>
      </c>
      <c r="P2649" t="s">
        <v>350</v>
      </c>
      <c r="S2649">
        <v>500</v>
      </c>
      <c r="T2649">
        <v>0</v>
      </c>
      <c r="U2649">
        <v>0</v>
      </c>
      <c r="V2649">
        <v>0</v>
      </c>
      <c r="W2649">
        <v>0</v>
      </c>
      <c r="X2649" t="s">
        <v>3838</v>
      </c>
      <c r="Y2649" t="s">
        <v>353</v>
      </c>
      <c r="Z2649" t="s">
        <v>350</v>
      </c>
      <c r="AE2649" t="s">
        <v>235</v>
      </c>
      <c r="AF2649">
        <v>0</v>
      </c>
      <c r="AG2649">
        <v>0</v>
      </c>
      <c r="AH2649">
        <v>10</v>
      </c>
      <c r="AI2649" t="s">
        <v>11632</v>
      </c>
      <c r="AK2649">
        <v>2.9761904761904763</v>
      </c>
      <c r="AL2649" s="94">
        <v>16.8</v>
      </c>
      <c r="AM2649" t="s">
        <v>11646</v>
      </c>
    </row>
    <row r="2650" spans="1:39" x14ac:dyDescent="0.25">
      <c r="A2650" t="s">
        <v>195</v>
      </c>
      <c r="B2650">
        <v>17071</v>
      </c>
      <c r="C2650" t="s">
        <v>3897</v>
      </c>
      <c r="D2650">
        <v>1503</v>
      </c>
      <c r="E2650">
        <v>45777</v>
      </c>
      <c r="F2650">
        <v>45936</v>
      </c>
      <c r="G2650" t="s">
        <v>3633</v>
      </c>
      <c r="H2650">
        <v>45785</v>
      </c>
      <c r="I2650" t="s">
        <v>24</v>
      </c>
      <c r="J2650" t="s">
        <v>3861</v>
      </c>
      <c r="K2650">
        <v>0</v>
      </c>
      <c r="L2650">
        <v>45456</v>
      </c>
      <c r="N2650" t="s">
        <v>353</v>
      </c>
      <c r="O2650">
        <v>45007</v>
      </c>
      <c r="T2650">
        <v>1</v>
      </c>
      <c r="U2650">
        <v>1</v>
      </c>
      <c r="V2650">
        <v>0</v>
      </c>
      <c r="W2650">
        <v>0</v>
      </c>
      <c r="X2650" t="s">
        <v>3881</v>
      </c>
      <c r="Y2650" t="s">
        <v>350</v>
      </c>
      <c r="Z2650" t="s">
        <v>353</v>
      </c>
      <c r="AE2650" t="s">
        <v>235</v>
      </c>
      <c r="AF2650">
        <v>0</v>
      </c>
      <c r="AG2650">
        <v>0</v>
      </c>
      <c r="AH2650">
        <v>11</v>
      </c>
      <c r="AI2650" t="s">
        <v>11632</v>
      </c>
      <c r="AL2650" s="94">
        <v>150.30000000000001</v>
      </c>
      <c r="AM2650" t="s">
        <v>11646</v>
      </c>
    </row>
    <row r="2651" spans="1:39" x14ac:dyDescent="0.25">
      <c r="A2651" t="s">
        <v>195</v>
      </c>
      <c r="B2651">
        <v>17902</v>
      </c>
      <c r="C2651" t="s">
        <v>3898</v>
      </c>
      <c r="D2651">
        <v>1766</v>
      </c>
      <c r="E2651">
        <v>45777</v>
      </c>
      <c r="F2651">
        <v>45821</v>
      </c>
      <c r="G2651" t="s">
        <v>3633</v>
      </c>
      <c r="H2651">
        <v>45786</v>
      </c>
      <c r="I2651" t="s">
        <v>28</v>
      </c>
      <c r="J2651" t="s">
        <v>3899</v>
      </c>
      <c r="K2651">
        <v>109</v>
      </c>
      <c r="L2651">
        <v>45778</v>
      </c>
      <c r="M2651">
        <v>0.85</v>
      </c>
      <c r="N2651" t="s">
        <v>350</v>
      </c>
      <c r="P2651" t="s">
        <v>350</v>
      </c>
      <c r="R2651">
        <v>2000</v>
      </c>
      <c r="T2651">
        <v>12</v>
      </c>
      <c r="U2651">
        <v>25</v>
      </c>
      <c r="V2651">
        <v>0</v>
      </c>
      <c r="W2651">
        <v>16</v>
      </c>
      <c r="X2651" t="s">
        <v>3900</v>
      </c>
      <c r="Y2651" t="s">
        <v>350</v>
      </c>
      <c r="Z2651" t="s">
        <v>353</v>
      </c>
      <c r="AE2651" t="s">
        <v>235</v>
      </c>
      <c r="AF2651">
        <v>0.85</v>
      </c>
      <c r="AG2651">
        <v>93</v>
      </c>
      <c r="AH2651">
        <v>13</v>
      </c>
      <c r="AI2651" t="s">
        <v>11632</v>
      </c>
      <c r="AJ2651">
        <v>1.1325028312570782</v>
      </c>
      <c r="AL2651" s="94">
        <v>176.6</v>
      </c>
      <c r="AM2651" t="s">
        <v>11647</v>
      </c>
    </row>
    <row r="2652" spans="1:39" x14ac:dyDescent="0.25">
      <c r="A2652" t="s">
        <v>195</v>
      </c>
      <c r="B2652">
        <v>17073</v>
      </c>
      <c r="C2652" t="s">
        <v>3901</v>
      </c>
      <c r="D2652">
        <v>2781</v>
      </c>
      <c r="E2652">
        <v>45777</v>
      </c>
      <c r="G2652" t="s">
        <v>3633</v>
      </c>
      <c r="H2652">
        <v>45895</v>
      </c>
      <c r="I2652" t="s">
        <v>28</v>
      </c>
      <c r="K2652">
        <v>0</v>
      </c>
      <c r="N2652" t="s">
        <v>350</v>
      </c>
      <c r="P2652" t="s">
        <v>353</v>
      </c>
      <c r="R2652">
        <v>2000</v>
      </c>
      <c r="T2652">
        <v>1</v>
      </c>
      <c r="U2652">
        <v>0</v>
      </c>
      <c r="V2652">
        <v>0</v>
      </c>
      <c r="W2652">
        <v>0</v>
      </c>
      <c r="X2652" t="s">
        <v>3771</v>
      </c>
      <c r="Y2652" t="s">
        <v>350</v>
      </c>
      <c r="Z2652" t="s">
        <v>350</v>
      </c>
      <c r="AE2652" t="s">
        <v>235</v>
      </c>
      <c r="AF2652">
        <v>0</v>
      </c>
      <c r="AG2652">
        <v>0</v>
      </c>
      <c r="AH2652">
        <v>10</v>
      </c>
      <c r="AI2652" t="s">
        <v>11632</v>
      </c>
      <c r="AJ2652">
        <v>0.71916576770945706</v>
      </c>
      <c r="AL2652" s="94">
        <v>278.10000000000002</v>
      </c>
      <c r="AM2652" t="s">
        <v>11646</v>
      </c>
    </row>
    <row r="2653" spans="1:39" x14ac:dyDescent="0.25">
      <c r="A2653" t="s">
        <v>195</v>
      </c>
      <c r="B2653">
        <v>17074</v>
      </c>
      <c r="C2653" t="s">
        <v>3902</v>
      </c>
      <c r="D2653">
        <v>801</v>
      </c>
      <c r="E2653">
        <v>45777</v>
      </c>
      <c r="F2653">
        <v>45936</v>
      </c>
      <c r="G2653" t="s">
        <v>3633</v>
      </c>
      <c r="H2653">
        <v>45782</v>
      </c>
      <c r="I2653" t="s">
        <v>24</v>
      </c>
      <c r="J2653" t="s">
        <v>3903</v>
      </c>
      <c r="K2653">
        <v>0</v>
      </c>
      <c r="L2653" t="s">
        <v>682</v>
      </c>
      <c r="N2653" t="s">
        <v>350</v>
      </c>
      <c r="P2653" t="s">
        <v>353</v>
      </c>
      <c r="T2653">
        <v>0</v>
      </c>
      <c r="U2653">
        <v>0</v>
      </c>
      <c r="V2653">
        <v>0</v>
      </c>
      <c r="W2653">
        <v>0</v>
      </c>
      <c r="X2653" t="s">
        <v>350</v>
      </c>
      <c r="Y2653" t="s">
        <v>350</v>
      </c>
      <c r="Z2653" t="s">
        <v>350</v>
      </c>
      <c r="AE2653" t="s">
        <v>235</v>
      </c>
      <c r="AF2653">
        <v>0</v>
      </c>
      <c r="AG2653">
        <v>0</v>
      </c>
      <c r="AH2653">
        <v>10</v>
      </c>
      <c r="AI2653" t="s">
        <v>11632</v>
      </c>
      <c r="AL2653" s="94">
        <v>80.099999999999994</v>
      </c>
      <c r="AM2653" t="s">
        <v>11646</v>
      </c>
    </row>
    <row r="2654" spans="1:39" x14ac:dyDescent="0.25">
      <c r="A2654" t="s">
        <v>195</v>
      </c>
      <c r="B2654">
        <v>17075</v>
      </c>
      <c r="C2654" t="s">
        <v>3904</v>
      </c>
      <c r="D2654">
        <v>472</v>
      </c>
      <c r="E2654">
        <v>45777</v>
      </c>
      <c r="F2654">
        <v>45936</v>
      </c>
      <c r="G2654" t="s">
        <v>3633</v>
      </c>
      <c r="H2654">
        <v>45779</v>
      </c>
      <c r="I2654" t="s">
        <v>24</v>
      </c>
      <c r="J2654" t="s">
        <v>3905</v>
      </c>
      <c r="K2654">
        <v>20</v>
      </c>
      <c r="L2654" t="s">
        <v>682</v>
      </c>
      <c r="M2654">
        <v>0.5</v>
      </c>
      <c r="N2654" t="s">
        <v>350</v>
      </c>
      <c r="P2654" t="s">
        <v>350</v>
      </c>
      <c r="R2654">
        <v>2000</v>
      </c>
      <c r="T2654">
        <v>0</v>
      </c>
      <c r="U2654">
        <v>0</v>
      </c>
      <c r="V2654">
        <v>0</v>
      </c>
      <c r="W2654">
        <v>0</v>
      </c>
      <c r="X2654" t="s">
        <v>3906</v>
      </c>
      <c r="Y2654" t="s">
        <v>353</v>
      </c>
      <c r="Z2654" t="s">
        <v>353</v>
      </c>
      <c r="AE2654" t="s">
        <v>235</v>
      </c>
      <c r="AF2654">
        <v>0.5</v>
      </c>
      <c r="AG2654">
        <v>10</v>
      </c>
      <c r="AH2654">
        <v>13</v>
      </c>
      <c r="AI2654" t="s">
        <v>11632</v>
      </c>
      <c r="AJ2654">
        <v>4.2372881355932206</v>
      </c>
      <c r="AL2654" s="94">
        <v>47.2</v>
      </c>
      <c r="AM2654" t="s">
        <v>11647</v>
      </c>
    </row>
    <row r="2655" spans="1:39" x14ac:dyDescent="0.25">
      <c r="A2655" t="s">
        <v>195</v>
      </c>
      <c r="B2655">
        <v>17076</v>
      </c>
      <c r="C2655" t="s">
        <v>3907</v>
      </c>
      <c r="D2655">
        <v>185</v>
      </c>
      <c r="E2655">
        <v>45777</v>
      </c>
      <c r="F2655">
        <v>45936</v>
      </c>
      <c r="G2655" t="s">
        <v>3633</v>
      </c>
      <c r="I2655" t="s">
        <v>24</v>
      </c>
      <c r="J2655" t="s">
        <v>3908</v>
      </c>
      <c r="K2655">
        <v>5</v>
      </c>
      <c r="M2655">
        <v>0.6</v>
      </c>
      <c r="N2655" t="s">
        <v>350</v>
      </c>
      <c r="P2655" t="s">
        <v>350</v>
      </c>
      <c r="T2655">
        <v>4</v>
      </c>
      <c r="X2655" t="s">
        <v>3838</v>
      </c>
      <c r="Y2655" t="s">
        <v>353</v>
      </c>
      <c r="Z2655" t="s">
        <v>350</v>
      </c>
      <c r="AE2655" t="s">
        <v>235</v>
      </c>
      <c r="AF2655">
        <v>0.6</v>
      </c>
      <c r="AG2655">
        <v>3</v>
      </c>
      <c r="AH2655">
        <v>8</v>
      </c>
      <c r="AI2655" t="s">
        <v>11632</v>
      </c>
      <c r="AL2655" s="94">
        <v>18.5</v>
      </c>
      <c r="AM2655" t="s">
        <v>11647</v>
      </c>
    </row>
    <row r="2656" spans="1:39" x14ac:dyDescent="0.25">
      <c r="A2656" t="s">
        <v>195</v>
      </c>
      <c r="B2656">
        <v>17077</v>
      </c>
      <c r="C2656" t="s">
        <v>3909</v>
      </c>
      <c r="D2656">
        <v>967</v>
      </c>
      <c r="E2656">
        <v>45777</v>
      </c>
      <c r="F2656">
        <v>45936</v>
      </c>
      <c r="G2656" t="s">
        <v>3633</v>
      </c>
      <c r="H2656">
        <v>45779</v>
      </c>
      <c r="I2656" t="s">
        <v>24</v>
      </c>
      <c r="J2656" t="s">
        <v>3910</v>
      </c>
      <c r="K2656">
        <v>70</v>
      </c>
      <c r="L2656">
        <v>45444</v>
      </c>
      <c r="M2656">
        <v>0.95</v>
      </c>
      <c r="N2656" t="s">
        <v>353</v>
      </c>
      <c r="O2656">
        <v>45468</v>
      </c>
      <c r="P2656" t="s">
        <v>353</v>
      </c>
      <c r="R2656">
        <v>3500</v>
      </c>
      <c r="T2656">
        <v>4</v>
      </c>
      <c r="U2656">
        <v>2</v>
      </c>
      <c r="V2656">
        <v>0</v>
      </c>
      <c r="W2656">
        <v>2</v>
      </c>
      <c r="X2656" t="s">
        <v>3911</v>
      </c>
      <c r="Y2656" t="s">
        <v>353</v>
      </c>
      <c r="Z2656" t="s">
        <v>350</v>
      </c>
      <c r="AE2656" t="s">
        <v>235</v>
      </c>
      <c r="AF2656">
        <v>0.95</v>
      </c>
      <c r="AG2656">
        <v>66</v>
      </c>
      <c r="AH2656">
        <v>14</v>
      </c>
      <c r="AI2656" t="s">
        <v>11632</v>
      </c>
      <c r="AJ2656">
        <v>3.6194415718717683</v>
      </c>
      <c r="AL2656" s="94">
        <v>96.7</v>
      </c>
      <c r="AM2656" t="s">
        <v>11647</v>
      </c>
    </row>
    <row r="2657" spans="1:39" x14ac:dyDescent="0.25">
      <c r="A2657" t="s">
        <v>195</v>
      </c>
      <c r="B2657">
        <v>17078</v>
      </c>
      <c r="C2657" t="s">
        <v>3912</v>
      </c>
      <c r="D2657">
        <v>494</v>
      </c>
      <c r="E2657">
        <v>45777</v>
      </c>
      <c r="F2657">
        <v>45936</v>
      </c>
      <c r="G2657" t="s">
        <v>3633</v>
      </c>
      <c r="H2657">
        <v>45779</v>
      </c>
      <c r="I2657" t="s">
        <v>24</v>
      </c>
      <c r="J2657" t="s">
        <v>3913</v>
      </c>
      <c r="K2657">
        <v>0</v>
      </c>
      <c r="N2657" t="s">
        <v>3914</v>
      </c>
      <c r="AE2657" t="s">
        <v>235</v>
      </c>
      <c r="AF2657">
        <v>0</v>
      </c>
      <c r="AG2657">
        <v>0</v>
      </c>
      <c r="AH2657">
        <v>1</v>
      </c>
      <c r="AI2657" t="s">
        <v>11632</v>
      </c>
      <c r="AL2657" s="94">
        <v>49.4</v>
      </c>
      <c r="AM2657" t="s">
        <v>11646</v>
      </c>
    </row>
    <row r="2658" spans="1:39" x14ac:dyDescent="0.25">
      <c r="A2658" t="s">
        <v>195</v>
      </c>
      <c r="B2658">
        <v>17079</v>
      </c>
      <c r="C2658" t="s">
        <v>3915</v>
      </c>
      <c r="D2658">
        <v>107032</v>
      </c>
      <c r="E2658">
        <v>45777</v>
      </c>
      <c r="G2658" t="s">
        <v>3633</v>
      </c>
      <c r="H2658" t="s">
        <v>3916</v>
      </c>
      <c r="I2658" t="s">
        <v>28</v>
      </c>
      <c r="K2658">
        <v>719</v>
      </c>
      <c r="L2658" t="s">
        <v>3917</v>
      </c>
      <c r="M2658">
        <v>0.93</v>
      </c>
      <c r="N2658" t="s">
        <v>350</v>
      </c>
      <c r="P2658" t="s">
        <v>353</v>
      </c>
      <c r="Q2658">
        <v>0.67</v>
      </c>
      <c r="T2658">
        <v>147</v>
      </c>
      <c r="U2658">
        <v>205</v>
      </c>
      <c r="V2658">
        <v>0</v>
      </c>
      <c r="W2658">
        <v>50</v>
      </c>
      <c r="X2658" t="s">
        <v>3918</v>
      </c>
      <c r="Y2658" t="s">
        <v>353</v>
      </c>
      <c r="Z2658" t="s">
        <v>353</v>
      </c>
      <c r="AE2658" t="s">
        <v>235</v>
      </c>
      <c r="AF2658">
        <v>0.93</v>
      </c>
      <c r="AG2658">
        <v>669</v>
      </c>
      <c r="AH2658">
        <v>13</v>
      </c>
      <c r="AI2658" t="s">
        <v>11632</v>
      </c>
      <c r="AL2658" s="94">
        <v>10703.2</v>
      </c>
      <c r="AM2658" t="s">
        <v>11648</v>
      </c>
    </row>
    <row r="2659" spans="1:39" x14ac:dyDescent="0.25">
      <c r="A2659" t="s">
        <v>195</v>
      </c>
      <c r="B2659">
        <v>17080</v>
      </c>
      <c r="C2659" t="s">
        <v>3919</v>
      </c>
      <c r="D2659">
        <v>196</v>
      </c>
      <c r="E2659">
        <v>45777</v>
      </c>
      <c r="F2659">
        <v>45936</v>
      </c>
      <c r="G2659" t="s">
        <v>3633</v>
      </c>
      <c r="H2659">
        <v>45784</v>
      </c>
      <c r="I2659" t="s">
        <v>24</v>
      </c>
      <c r="J2659" t="s">
        <v>3920</v>
      </c>
      <c r="K2659">
        <v>0</v>
      </c>
      <c r="AE2659" t="s">
        <v>235</v>
      </c>
      <c r="AF2659">
        <v>0</v>
      </c>
      <c r="AG2659">
        <v>0</v>
      </c>
      <c r="AH2659">
        <v>0</v>
      </c>
      <c r="AI2659" t="s">
        <v>11634</v>
      </c>
      <c r="AL2659" s="94">
        <v>19.600000000000001</v>
      </c>
      <c r="AM2659" t="s">
        <v>11646</v>
      </c>
    </row>
    <row r="2660" spans="1:39" x14ac:dyDescent="0.25">
      <c r="A2660" t="s">
        <v>195</v>
      </c>
      <c r="B2660">
        <v>17081</v>
      </c>
      <c r="C2660" t="s">
        <v>3921</v>
      </c>
      <c r="D2660">
        <v>419</v>
      </c>
      <c r="E2660">
        <v>45777</v>
      </c>
      <c r="F2660">
        <v>45936</v>
      </c>
      <c r="G2660" t="s">
        <v>3633</v>
      </c>
      <c r="H2660">
        <v>45779</v>
      </c>
      <c r="I2660" t="s">
        <v>24</v>
      </c>
      <c r="J2660" t="s">
        <v>3922</v>
      </c>
      <c r="K2660">
        <v>0</v>
      </c>
      <c r="N2660" t="s">
        <v>350</v>
      </c>
      <c r="P2660" t="s">
        <v>353</v>
      </c>
      <c r="R2660">
        <v>3000</v>
      </c>
      <c r="S2660">
        <v>0</v>
      </c>
      <c r="AE2660" t="s">
        <v>235</v>
      </c>
      <c r="AF2660">
        <v>0</v>
      </c>
      <c r="AG2660">
        <v>0</v>
      </c>
      <c r="AH2660">
        <v>4</v>
      </c>
      <c r="AI2660" t="s">
        <v>11632</v>
      </c>
      <c r="AJ2660">
        <v>7.1599045346062056</v>
      </c>
      <c r="AK2660">
        <v>0</v>
      </c>
      <c r="AL2660" s="94">
        <v>41.9</v>
      </c>
      <c r="AM2660" t="s">
        <v>11646</v>
      </c>
    </row>
    <row r="2661" spans="1:39" x14ac:dyDescent="0.25">
      <c r="A2661" t="s">
        <v>195</v>
      </c>
      <c r="B2661">
        <v>17082</v>
      </c>
      <c r="C2661" t="s">
        <v>3923</v>
      </c>
      <c r="D2661">
        <v>566</v>
      </c>
      <c r="E2661">
        <v>45777</v>
      </c>
      <c r="F2661">
        <v>45936</v>
      </c>
      <c r="G2661" t="s">
        <v>3633</v>
      </c>
      <c r="H2661">
        <v>45785</v>
      </c>
      <c r="I2661" t="s">
        <v>24</v>
      </c>
      <c r="J2661" t="s">
        <v>3924</v>
      </c>
      <c r="K2661">
        <v>0</v>
      </c>
      <c r="AE2661" t="s">
        <v>235</v>
      </c>
      <c r="AF2661">
        <v>0</v>
      </c>
      <c r="AG2661">
        <v>0</v>
      </c>
      <c r="AH2661">
        <v>0</v>
      </c>
      <c r="AI2661" t="s">
        <v>11634</v>
      </c>
      <c r="AL2661" s="94">
        <v>56.6</v>
      </c>
      <c r="AM2661" t="s">
        <v>11646</v>
      </c>
    </row>
    <row r="2662" spans="1:39" x14ac:dyDescent="0.25">
      <c r="A2662" t="s">
        <v>195</v>
      </c>
      <c r="B2662">
        <v>17083</v>
      </c>
      <c r="C2662" t="s">
        <v>3925</v>
      </c>
      <c r="D2662">
        <v>4446</v>
      </c>
      <c r="E2662">
        <v>45777</v>
      </c>
      <c r="F2662">
        <v>45936</v>
      </c>
      <c r="G2662" t="s">
        <v>3633</v>
      </c>
      <c r="H2662">
        <v>45779</v>
      </c>
      <c r="I2662" t="s">
        <v>24</v>
      </c>
      <c r="J2662" t="s">
        <v>3926</v>
      </c>
      <c r="K2662">
        <v>108</v>
      </c>
      <c r="L2662">
        <v>45658</v>
      </c>
      <c r="M2662">
        <v>0.5</v>
      </c>
      <c r="N2662" t="s">
        <v>353</v>
      </c>
      <c r="O2662">
        <v>45474</v>
      </c>
      <c r="P2662" t="s">
        <v>353</v>
      </c>
      <c r="Q2662">
        <v>0.08</v>
      </c>
      <c r="R2662">
        <v>4658</v>
      </c>
      <c r="S2662">
        <v>6330</v>
      </c>
      <c r="T2662">
        <v>21</v>
      </c>
      <c r="V2662">
        <v>0</v>
      </c>
      <c r="W2662">
        <v>11</v>
      </c>
      <c r="X2662" t="s">
        <v>3927</v>
      </c>
      <c r="Y2662" t="s">
        <v>353</v>
      </c>
      <c r="Z2662" t="s">
        <v>350</v>
      </c>
      <c r="AE2662" t="s">
        <v>235</v>
      </c>
      <c r="AF2662">
        <v>0.5</v>
      </c>
      <c r="AG2662">
        <v>54</v>
      </c>
      <c r="AH2662">
        <v>15</v>
      </c>
      <c r="AI2662" t="s">
        <v>11632</v>
      </c>
      <c r="AJ2662">
        <v>1.0476833108412056</v>
      </c>
      <c r="AK2662">
        <v>1.4237516869095816</v>
      </c>
      <c r="AL2662" s="94">
        <v>444.6</v>
      </c>
      <c r="AM2662" t="s">
        <v>11647</v>
      </c>
    </row>
    <row r="2663" spans="1:39" x14ac:dyDescent="0.25">
      <c r="A2663" t="s">
        <v>195</v>
      </c>
      <c r="B2663">
        <v>17084</v>
      </c>
      <c r="C2663" t="s">
        <v>3928</v>
      </c>
      <c r="D2663">
        <v>330</v>
      </c>
      <c r="E2663">
        <v>45777</v>
      </c>
      <c r="F2663">
        <v>45936</v>
      </c>
      <c r="G2663" t="s">
        <v>3633</v>
      </c>
      <c r="H2663">
        <v>45788</v>
      </c>
      <c r="I2663" t="s">
        <v>24</v>
      </c>
      <c r="J2663" t="s">
        <v>3929</v>
      </c>
      <c r="K2663">
        <v>0</v>
      </c>
      <c r="N2663" t="s">
        <v>3930</v>
      </c>
      <c r="X2663" t="s">
        <v>3733</v>
      </c>
      <c r="Y2663" t="s">
        <v>487</v>
      </c>
      <c r="Z2663" t="s">
        <v>487</v>
      </c>
      <c r="AE2663" t="s">
        <v>235</v>
      </c>
      <c r="AF2663">
        <v>0</v>
      </c>
      <c r="AG2663">
        <v>0</v>
      </c>
      <c r="AH2663">
        <v>4</v>
      </c>
      <c r="AI2663" t="s">
        <v>11632</v>
      </c>
      <c r="AL2663" s="94">
        <v>33</v>
      </c>
      <c r="AM2663" t="s">
        <v>11646</v>
      </c>
    </row>
    <row r="2664" spans="1:39" x14ac:dyDescent="0.25">
      <c r="A2664" t="s">
        <v>195</v>
      </c>
      <c r="B2664">
        <v>17085</v>
      </c>
      <c r="C2664" t="s">
        <v>3931</v>
      </c>
      <c r="D2664">
        <v>387</v>
      </c>
      <c r="E2664">
        <v>45777</v>
      </c>
      <c r="F2664">
        <v>45936</v>
      </c>
      <c r="G2664" t="s">
        <v>3633</v>
      </c>
      <c r="H2664">
        <v>45786</v>
      </c>
      <c r="I2664" t="s">
        <v>24</v>
      </c>
      <c r="J2664" t="s">
        <v>3932</v>
      </c>
      <c r="K2664">
        <v>50</v>
      </c>
      <c r="L2664">
        <v>45292</v>
      </c>
      <c r="M2664">
        <v>0.7</v>
      </c>
      <c r="N2664" t="s">
        <v>353</v>
      </c>
      <c r="O2664">
        <v>45936</v>
      </c>
      <c r="P2664" t="s">
        <v>350</v>
      </c>
      <c r="R2664">
        <v>2800</v>
      </c>
      <c r="S2664">
        <v>450</v>
      </c>
      <c r="T2664">
        <v>0</v>
      </c>
      <c r="U2664">
        <v>0</v>
      </c>
      <c r="V2664">
        <v>1</v>
      </c>
      <c r="W2664">
        <v>3</v>
      </c>
      <c r="X2664" t="s">
        <v>3933</v>
      </c>
      <c r="Y2664" t="s">
        <v>350</v>
      </c>
      <c r="Z2664" t="s">
        <v>353</v>
      </c>
      <c r="AE2664" t="s">
        <v>235</v>
      </c>
      <c r="AF2664">
        <v>0.7</v>
      </c>
      <c r="AG2664">
        <v>35</v>
      </c>
      <c r="AH2664">
        <v>15</v>
      </c>
      <c r="AI2664" t="s">
        <v>11632</v>
      </c>
      <c r="AJ2664">
        <v>7.2351421188630489</v>
      </c>
      <c r="AK2664">
        <v>1.1627906976744187</v>
      </c>
      <c r="AL2664" s="94">
        <v>38.700000000000003</v>
      </c>
      <c r="AM2664" t="s">
        <v>11647</v>
      </c>
    </row>
    <row r="2665" spans="1:39" x14ac:dyDescent="0.25">
      <c r="A2665" t="s">
        <v>195</v>
      </c>
      <c r="B2665">
        <v>17086</v>
      </c>
      <c r="C2665" t="s">
        <v>3934</v>
      </c>
      <c r="D2665">
        <v>3408</v>
      </c>
      <c r="E2665">
        <v>45777</v>
      </c>
      <c r="F2665">
        <v>45936</v>
      </c>
      <c r="G2665" t="s">
        <v>3633</v>
      </c>
      <c r="H2665">
        <v>45779</v>
      </c>
      <c r="I2665" t="s">
        <v>24</v>
      </c>
      <c r="J2665" t="s">
        <v>3842</v>
      </c>
      <c r="K2665">
        <v>185</v>
      </c>
      <c r="L2665">
        <v>45929</v>
      </c>
      <c r="M2665">
        <v>0.93</v>
      </c>
      <c r="N2665" t="s">
        <v>353</v>
      </c>
      <c r="O2665">
        <v>45301</v>
      </c>
      <c r="P2665" t="s">
        <v>353</v>
      </c>
      <c r="Q2665">
        <v>0.12</v>
      </c>
      <c r="R2665">
        <v>4000</v>
      </c>
      <c r="S2665">
        <v>12000</v>
      </c>
      <c r="T2665">
        <v>15</v>
      </c>
      <c r="U2665">
        <v>0</v>
      </c>
      <c r="V2665">
        <v>0</v>
      </c>
      <c r="W2665">
        <v>0</v>
      </c>
      <c r="X2665" t="s">
        <v>3935</v>
      </c>
      <c r="Y2665" t="s">
        <v>353</v>
      </c>
      <c r="Z2665" t="s">
        <v>353</v>
      </c>
      <c r="AE2665" t="s">
        <v>235</v>
      </c>
      <c r="AF2665">
        <v>0.93</v>
      </c>
      <c r="AG2665">
        <v>172</v>
      </c>
      <c r="AH2665">
        <v>16</v>
      </c>
      <c r="AI2665" t="s">
        <v>11631</v>
      </c>
      <c r="AJ2665">
        <v>1.1737089201877935</v>
      </c>
      <c r="AK2665">
        <v>3.5211267605633805</v>
      </c>
      <c r="AL2665" s="94">
        <v>340.8</v>
      </c>
      <c r="AM2665" t="s">
        <v>11647</v>
      </c>
    </row>
    <row r="2666" spans="1:39" x14ac:dyDescent="0.25">
      <c r="A2666" t="s">
        <v>195</v>
      </c>
      <c r="B2666">
        <v>17087</v>
      </c>
      <c r="C2666" t="s">
        <v>3936</v>
      </c>
      <c r="D2666">
        <v>342</v>
      </c>
      <c r="E2666">
        <v>45777</v>
      </c>
      <c r="F2666">
        <v>45802</v>
      </c>
      <c r="G2666" t="s">
        <v>3633</v>
      </c>
      <c r="H2666" t="s">
        <v>2822</v>
      </c>
      <c r="I2666" t="s">
        <v>28</v>
      </c>
      <c r="J2666" t="s">
        <v>3937</v>
      </c>
      <c r="K2666">
        <v>14</v>
      </c>
      <c r="L2666">
        <v>2024</v>
      </c>
      <c r="M2666" t="s">
        <v>5764</v>
      </c>
      <c r="N2666" t="s">
        <v>350</v>
      </c>
      <c r="P2666" t="s">
        <v>350</v>
      </c>
      <c r="R2666">
        <v>0</v>
      </c>
      <c r="S2666">
        <v>1500</v>
      </c>
      <c r="T2666">
        <v>2</v>
      </c>
      <c r="U2666">
        <v>14</v>
      </c>
      <c r="V2666">
        <v>0</v>
      </c>
      <c r="W2666">
        <v>0</v>
      </c>
      <c r="X2666" t="s">
        <v>3771</v>
      </c>
      <c r="Y2666" t="s">
        <v>350</v>
      </c>
      <c r="Z2666" t="s">
        <v>350</v>
      </c>
      <c r="AE2666" t="s">
        <v>235</v>
      </c>
      <c r="AG2666">
        <v>0</v>
      </c>
      <c r="AH2666">
        <v>14</v>
      </c>
      <c r="AI2666" t="s">
        <v>11632</v>
      </c>
      <c r="AJ2666">
        <v>0</v>
      </c>
      <c r="AK2666">
        <v>4.3859649122807021</v>
      </c>
      <c r="AL2666" s="94">
        <v>34.200000000000003</v>
      </c>
      <c r="AM2666" t="s">
        <v>11647</v>
      </c>
    </row>
    <row r="2667" spans="1:39" x14ac:dyDescent="0.25">
      <c r="A2667" t="s">
        <v>195</v>
      </c>
      <c r="B2667">
        <v>17088</v>
      </c>
      <c r="C2667" t="s">
        <v>3938</v>
      </c>
      <c r="D2667">
        <v>829</v>
      </c>
      <c r="E2667">
        <v>45777</v>
      </c>
      <c r="F2667" t="s">
        <v>3939</v>
      </c>
      <c r="G2667" t="s">
        <v>3633</v>
      </c>
      <c r="H2667">
        <v>45782</v>
      </c>
      <c r="I2667" t="s">
        <v>24</v>
      </c>
      <c r="J2667" t="s">
        <v>3940</v>
      </c>
      <c r="K2667">
        <v>50</v>
      </c>
      <c r="L2667">
        <v>45784</v>
      </c>
      <c r="M2667">
        <v>0.62</v>
      </c>
      <c r="N2667" t="s">
        <v>353</v>
      </c>
      <c r="O2667">
        <v>45834</v>
      </c>
      <c r="P2667" t="s">
        <v>350</v>
      </c>
      <c r="T2667">
        <v>1</v>
      </c>
      <c r="U2667">
        <v>0</v>
      </c>
      <c r="V2667">
        <v>0</v>
      </c>
      <c r="W2667">
        <v>5</v>
      </c>
      <c r="X2667" t="s">
        <v>350</v>
      </c>
      <c r="Y2667" t="s">
        <v>350</v>
      </c>
      <c r="Z2667" t="s">
        <v>350</v>
      </c>
      <c r="AE2667" t="s">
        <v>235</v>
      </c>
      <c r="AF2667">
        <v>0.62</v>
      </c>
      <c r="AG2667">
        <v>31</v>
      </c>
      <c r="AH2667">
        <v>13</v>
      </c>
      <c r="AI2667" t="s">
        <v>11632</v>
      </c>
      <c r="AL2667" s="94">
        <v>82.9</v>
      </c>
      <c r="AM2667" t="s">
        <v>11647</v>
      </c>
    </row>
    <row r="2668" spans="1:39" x14ac:dyDescent="0.25">
      <c r="A2668" t="s">
        <v>195</v>
      </c>
      <c r="B2668">
        <v>17089</v>
      </c>
      <c r="C2668" t="s">
        <v>3941</v>
      </c>
      <c r="D2668">
        <v>9508</v>
      </c>
      <c r="E2668">
        <v>45777</v>
      </c>
      <c r="G2668" t="s">
        <v>3633</v>
      </c>
      <c r="H2668">
        <v>45814</v>
      </c>
      <c r="I2668" t="s">
        <v>28</v>
      </c>
      <c r="K2668">
        <v>290</v>
      </c>
      <c r="L2668">
        <v>45657</v>
      </c>
      <c r="M2668">
        <v>0.55169999999999997</v>
      </c>
      <c r="N2668" t="s">
        <v>353</v>
      </c>
      <c r="O2668">
        <v>45407</v>
      </c>
      <c r="P2668" t="s">
        <v>353</v>
      </c>
      <c r="Q2668">
        <v>7.0000000000000007E-2</v>
      </c>
      <c r="R2668">
        <v>13250</v>
      </c>
      <c r="S2668">
        <v>14000</v>
      </c>
      <c r="T2668">
        <v>11</v>
      </c>
      <c r="U2668">
        <v>2</v>
      </c>
      <c r="V2668">
        <v>0</v>
      </c>
      <c r="W2668">
        <v>13</v>
      </c>
      <c r="X2668" t="s">
        <v>3942</v>
      </c>
      <c r="Y2668" t="s">
        <v>353</v>
      </c>
      <c r="Z2668" t="s">
        <v>350</v>
      </c>
      <c r="AE2668" t="s">
        <v>235</v>
      </c>
      <c r="AF2668">
        <v>0.55169999999999997</v>
      </c>
      <c r="AG2668">
        <v>160</v>
      </c>
      <c r="AH2668">
        <v>16</v>
      </c>
      <c r="AI2668" t="s">
        <v>11631</v>
      </c>
      <c r="AJ2668">
        <v>1.3935633151030711</v>
      </c>
      <c r="AK2668">
        <v>1.4724442574673959</v>
      </c>
      <c r="AL2668" s="94">
        <v>950.8</v>
      </c>
      <c r="AM2668" t="s">
        <v>11647</v>
      </c>
    </row>
    <row r="2669" spans="1:39" x14ac:dyDescent="0.25">
      <c r="A2669" t="s">
        <v>195</v>
      </c>
      <c r="B2669">
        <v>17090</v>
      </c>
      <c r="C2669" t="s">
        <v>3943</v>
      </c>
      <c r="D2669">
        <v>730</v>
      </c>
      <c r="E2669">
        <v>45777</v>
      </c>
      <c r="G2669" t="s">
        <v>3633</v>
      </c>
      <c r="H2669">
        <v>45789</v>
      </c>
      <c r="I2669" t="s">
        <v>28</v>
      </c>
      <c r="K2669">
        <v>0</v>
      </c>
      <c r="L2669" t="s">
        <v>3944</v>
      </c>
      <c r="O2669" t="s">
        <v>3945</v>
      </c>
      <c r="R2669" t="s">
        <v>5764</v>
      </c>
      <c r="S2669" t="s">
        <v>5764</v>
      </c>
      <c r="T2669">
        <v>0</v>
      </c>
      <c r="U2669">
        <v>0</v>
      </c>
      <c r="V2669">
        <v>0</v>
      </c>
      <c r="W2669">
        <v>0</v>
      </c>
      <c r="X2669" t="s">
        <v>3946</v>
      </c>
      <c r="Y2669" t="s">
        <v>350</v>
      </c>
      <c r="Z2669" t="s">
        <v>350</v>
      </c>
      <c r="AE2669" t="s">
        <v>235</v>
      </c>
      <c r="AF2669">
        <v>0</v>
      </c>
      <c r="AG2669">
        <v>0</v>
      </c>
      <c r="AH2669">
        <v>11</v>
      </c>
      <c r="AI2669" t="s">
        <v>11632</v>
      </c>
      <c r="AL2669" s="94">
        <v>73</v>
      </c>
      <c r="AM2669" t="s">
        <v>11646</v>
      </c>
    </row>
    <row r="2670" spans="1:39" x14ac:dyDescent="0.25">
      <c r="A2670" t="s">
        <v>195</v>
      </c>
      <c r="B2670">
        <v>17091</v>
      </c>
      <c r="C2670" t="s">
        <v>3947</v>
      </c>
      <c r="D2670">
        <v>515</v>
      </c>
      <c r="E2670">
        <v>45777</v>
      </c>
      <c r="F2670">
        <v>45936</v>
      </c>
      <c r="G2670" t="s">
        <v>3633</v>
      </c>
      <c r="H2670">
        <v>45779</v>
      </c>
      <c r="I2670" t="s">
        <v>24</v>
      </c>
      <c r="J2670" t="s">
        <v>3948</v>
      </c>
      <c r="K2670">
        <v>0</v>
      </c>
      <c r="N2670" t="s">
        <v>350</v>
      </c>
      <c r="P2670" t="s">
        <v>1471</v>
      </c>
      <c r="R2670" t="s">
        <v>5764</v>
      </c>
      <c r="S2670" t="s">
        <v>5764</v>
      </c>
      <c r="X2670" t="s">
        <v>3822</v>
      </c>
      <c r="Y2670" t="s">
        <v>350</v>
      </c>
      <c r="Z2670" t="s">
        <v>350</v>
      </c>
      <c r="AE2670" t="s">
        <v>235</v>
      </c>
      <c r="AF2670">
        <v>0</v>
      </c>
      <c r="AG2670">
        <v>0</v>
      </c>
      <c r="AH2670">
        <v>7</v>
      </c>
      <c r="AI2670" t="s">
        <v>11632</v>
      </c>
      <c r="AL2670" s="94">
        <v>51.5</v>
      </c>
      <c r="AM2670" t="s">
        <v>11646</v>
      </c>
    </row>
    <row r="2671" spans="1:39" x14ac:dyDescent="0.25">
      <c r="A2671" t="s">
        <v>195</v>
      </c>
      <c r="B2671">
        <v>17092</v>
      </c>
      <c r="C2671" t="s">
        <v>3949</v>
      </c>
      <c r="D2671">
        <v>4943</v>
      </c>
      <c r="E2671">
        <v>45777</v>
      </c>
      <c r="G2671" t="s">
        <v>3633</v>
      </c>
      <c r="H2671">
        <v>45861</v>
      </c>
      <c r="I2671" t="s">
        <v>28</v>
      </c>
      <c r="K2671">
        <v>450</v>
      </c>
      <c r="L2671">
        <v>45658</v>
      </c>
      <c r="M2671">
        <v>0.86</v>
      </c>
      <c r="N2671" t="s">
        <v>353</v>
      </c>
      <c r="O2671">
        <v>45043</v>
      </c>
      <c r="P2671" t="s">
        <v>353</v>
      </c>
      <c r="Q2671">
        <v>0.03</v>
      </c>
      <c r="R2671">
        <v>16000</v>
      </c>
      <c r="U2671">
        <v>35</v>
      </c>
      <c r="V2671">
        <v>2</v>
      </c>
      <c r="W2671">
        <v>7</v>
      </c>
      <c r="X2671" t="s">
        <v>3950</v>
      </c>
      <c r="Y2671" t="s">
        <v>350</v>
      </c>
      <c r="Z2671" t="s">
        <v>350</v>
      </c>
      <c r="AE2671" t="s">
        <v>235</v>
      </c>
      <c r="AF2671">
        <v>0.86</v>
      </c>
      <c r="AG2671">
        <v>387</v>
      </c>
      <c r="AH2671">
        <v>14</v>
      </c>
      <c r="AI2671" t="s">
        <v>11632</v>
      </c>
      <c r="AJ2671">
        <v>3.2369006676107626</v>
      </c>
      <c r="AL2671" s="94">
        <v>494.3</v>
      </c>
      <c r="AM2671" t="s">
        <v>11647</v>
      </c>
    </row>
    <row r="2672" spans="1:39" x14ac:dyDescent="0.25">
      <c r="A2672" t="s">
        <v>195</v>
      </c>
      <c r="B2672">
        <v>17093</v>
      </c>
      <c r="C2672" t="s">
        <v>3951</v>
      </c>
      <c r="D2672">
        <v>1248</v>
      </c>
      <c r="E2672">
        <v>45777</v>
      </c>
      <c r="F2672">
        <v>45936</v>
      </c>
      <c r="G2672" t="s">
        <v>3633</v>
      </c>
      <c r="H2672">
        <v>45779</v>
      </c>
      <c r="I2672" t="s">
        <v>24</v>
      </c>
      <c r="J2672" t="s">
        <v>3952</v>
      </c>
      <c r="K2672">
        <v>35</v>
      </c>
      <c r="L2672" t="s">
        <v>3953</v>
      </c>
      <c r="M2672">
        <v>1</v>
      </c>
      <c r="N2672" t="s">
        <v>3850</v>
      </c>
      <c r="P2672" t="s">
        <v>353</v>
      </c>
      <c r="Q2672">
        <v>1</v>
      </c>
      <c r="T2672">
        <v>5</v>
      </c>
      <c r="U2672">
        <v>15</v>
      </c>
      <c r="V2672">
        <v>0</v>
      </c>
      <c r="W2672">
        <v>0</v>
      </c>
      <c r="X2672" t="s">
        <v>3726</v>
      </c>
      <c r="Y2672" t="s">
        <v>353</v>
      </c>
      <c r="Z2672" t="s">
        <v>353</v>
      </c>
      <c r="AE2672" t="s">
        <v>235</v>
      </c>
      <c r="AF2672">
        <v>1</v>
      </c>
      <c r="AG2672">
        <v>35</v>
      </c>
      <c r="AH2672">
        <v>13</v>
      </c>
      <c r="AI2672" t="s">
        <v>11632</v>
      </c>
      <c r="AL2672" s="94">
        <v>124.8</v>
      </c>
      <c r="AM2672" t="s">
        <v>11647</v>
      </c>
    </row>
    <row r="2673" spans="1:39" x14ac:dyDescent="0.25">
      <c r="A2673" t="s">
        <v>195</v>
      </c>
      <c r="B2673">
        <v>17094</v>
      </c>
      <c r="C2673" t="s">
        <v>3954</v>
      </c>
      <c r="D2673">
        <v>1560</v>
      </c>
      <c r="E2673">
        <v>45936</v>
      </c>
      <c r="G2673" t="s">
        <v>3633</v>
      </c>
      <c r="H2673">
        <v>45958</v>
      </c>
      <c r="I2673" t="s">
        <v>24</v>
      </c>
      <c r="J2673">
        <v>45966</v>
      </c>
      <c r="K2673">
        <v>0</v>
      </c>
      <c r="R2673">
        <v>1500</v>
      </c>
      <c r="X2673" t="s">
        <v>3955</v>
      </c>
      <c r="AE2673" t="s">
        <v>235</v>
      </c>
      <c r="AF2673">
        <v>0</v>
      </c>
      <c r="AG2673">
        <v>0</v>
      </c>
      <c r="AH2673">
        <v>2</v>
      </c>
      <c r="AI2673" t="s">
        <v>11632</v>
      </c>
      <c r="AJ2673">
        <v>0.96153846153846156</v>
      </c>
      <c r="AL2673" s="94">
        <v>156</v>
      </c>
      <c r="AM2673" t="s">
        <v>11646</v>
      </c>
    </row>
    <row r="2674" spans="1:39" x14ac:dyDescent="0.25">
      <c r="A2674" t="s">
        <v>195</v>
      </c>
      <c r="B2674">
        <v>17095</v>
      </c>
      <c r="C2674" t="s">
        <v>3956</v>
      </c>
      <c r="D2674">
        <v>42600</v>
      </c>
      <c r="E2674">
        <v>45777</v>
      </c>
      <c r="F2674">
        <v>45936</v>
      </c>
      <c r="G2674" t="s">
        <v>3633</v>
      </c>
      <c r="H2674">
        <v>45778</v>
      </c>
      <c r="I2674" t="s">
        <v>24</v>
      </c>
      <c r="J2674" t="s">
        <v>3957</v>
      </c>
      <c r="K2674">
        <v>613</v>
      </c>
      <c r="L2674">
        <v>2024</v>
      </c>
      <c r="M2674">
        <v>0.8</v>
      </c>
      <c r="N2674" t="s">
        <v>353</v>
      </c>
      <c r="P2674" t="s">
        <v>353</v>
      </c>
      <c r="Q2674">
        <v>43</v>
      </c>
      <c r="R2674">
        <v>15000</v>
      </c>
      <c r="S2674">
        <v>36859.97</v>
      </c>
      <c r="T2674">
        <v>93</v>
      </c>
      <c r="U2674">
        <v>27</v>
      </c>
      <c r="V2674">
        <v>2</v>
      </c>
      <c r="W2674">
        <v>2</v>
      </c>
      <c r="X2674" t="s">
        <v>3739</v>
      </c>
      <c r="Y2674" t="s">
        <v>353</v>
      </c>
      <c r="Z2674" t="s">
        <v>353</v>
      </c>
      <c r="AE2674" t="s">
        <v>235</v>
      </c>
      <c r="AF2674">
        <v>0.8</v>
      </c>
      <c r="AG2674">
        <v>490</v>
      </c>
      <c r="AH2674">
        <v>15</v>
      </c>
      <c r="AI2674" t="s">
        <v>11632</v>
      </c>
      <c r="AJ2674">
        <v>0.352112676056338</v>
      </c>
      <c r="AK2674">
        <v>0.8652575117370892</v>
      </c>
      <c r="AL2674" s="94">
        <v>4260</v>
      </c>
      <c r="AM2674" t="s">
        <v>11647</v>
      </c>
    </row>
    <row r="2675" spans="1:39" x14ac:dyDescent="0.25">
      <c r="A2675" t="s">
        <v>195</v>
      </c>
      <c r="B2675">
        <v>17096</v>
      </c>
      <c r="C2675" t="s">
        <v>3958</v>
      </c>
      <c r="D2675">
        <v>199</v>
      </c>
      <c r="E2675">
        <v>45777</v>
      </c>
      <c r="F2675">
        <v>45821</v>
      </c>
      <c r="G2675" t="s">
        <v>3633</v>
      </c>
      <c r="H2675">
        <v>45810</v>
      </c>
      <c r="I2675" t="s">
        <v>24</v>
      </c>
      <c r="J2675" t="s">
        <v>3959</v>
      </c>
      <c r="K2675">
        <v>0</v>
      </c>
      <c r="S2675">
        <v>395.35</v>
      </c>
      <c r="T2675">
        <v>0</v>
      </c>
      <c r="X2675" t="s">
        <v>3960</v>
      </c>
      <c r="Y2675" t="s">
        <v>3961</v>
      </c>
      <c r="AE2675" t="s">
        <v>235</v>
      </c>
      <c r="AF2675">
        <v>0</v>
      </c>
      <c r="AG2675">
        <v>0</v>
      </c>
      <c r="AH2675">
        <v>4</v>
      </c>
      <c r="AI2675" t="s">
        <v>11632</v>
      </c>
      <c r="AK2675">
        <v>1.9866834170854273</v>
      </c>
      <c r="AL2675" s="94">
        <v>19.899999999999999</v>
      </c>
      <c r="AM2675" t="s">
        <v>11646</v>
      </c>
    </row>
    <row r="2676" spans="1:39" x14ac:dyDescent="0.25">
      <c r="A2676" t="s">
        <v>195</v>
      </c>
      <c r="B2676">
        <v>17102</v>
      </c>
      <c r="C2676" t="s">
        <v>3962</v>
      </c>
      <c r="D2676">
        <v>772</v>
      </c>
      <c r="E2676">
        <v>45777</v>
      </c>
      <c r="F2676">
        <v>45936</v>
      </c>
      <c r="G2676" t="s">
        <v>3633</v>
      </c>
      <c r="H2676">
        <v>45796</v>
      </c>
      <c r="J2676" t="s">
        <v>3963</v>
      </c>
      <c r="K2676">
        <v>125</v>
      </c>
      <c r="L2676">
        <v>45658</v>
      </c>
      <c r="M2676">
        <v>0.9</v>
      </c>
      <c r="N2676" t="s">
        <v>353</v>
      </c>
      <c r="O2676">
        <v>45124</v>
      </c>
      <c r="P2676" t="s">
        <v>353</v>
      </c>
      <c r="Q2676">
        <v>0.4</v>
      </c>
      <c r="R2676">
        <v>5200</v>
      </c>
      <c r="T2676">
        <v>0</v>
      </c>
      <c r="U2676">
        <v>2</v>
      </c>
      <c r="V2676">
        <v>0</v>
      </c>
      <c r="W2676">
        <v>0</v>
      </c>
      <c r="X2676" t="s">
        <v>3726</v>
      </c>
      <c r="Y2676" t="s">
        <v>353</v>
      </c>
      <c r="Z2676" t="s">
        <v>353</v>
      </c>
      <c r="AE2676" t="s">
        <v>235</v>
      </c>
      <c r="AF2676">
        <v>0.9</v>
      </c>
      <c r="AG2676">
        <v>112</v>
      </c>
      <c r="AH2676">
        <v>15</v>
      </c>
      <c r="AI2676" t="s">
        <v>11632</v>
      </c>
      <c r="AJ2676">
        <v>6.7357512953367875</v>
      </c>
      <c r="AL2676" s="94">
        <v>77.2</v>
      </c>
      <c r="AM2676" t="s">
        <v>11647</v>
      </c>
    </row>
    <row r="2677" spans="1:39" x14ac:dyDescent="0.25">
      <c r="A2677" t="s">
        <v>195</v>
      </c>
      <c r="B2677">
        <v>17103</v>
      </c>
      <c r="C2677" t="s">
        <v>3964</v>
      </c>
      <c r="D2677">
        <v>7962</v>
      </c>
      <c r="E2677">
        <v>45777</v>
      </c>
      <c r="G2677" t="s">
        <v>3633</v>
      </c>
      <c r="H2677">
        <v>45783</v>
      </c>
      <c r="I2677" t="s">
        <v>28</v>
      </c>
      <c r="K2677">
        <v>373</v>
      </c>
      <c r="L2677">
        <v>45748</v>
      </c>
      <c r="M2677">
        <v>0.74</v>
      </c>
      <c r="N2677" t="s">
        <v>353</v>
      </c>
      <c r="O2677">
        <v>45806</v>
      </c>
      <c r="P2677" t="s">
        <v>353</v>
      </c>
      <c r="Q2677">
        <v>0.74</v>
      </c>
      <c r="R2677">
        <v>8000</v>
      </c>
      <c r="S2677">
        <v>20564.87</v>
      </c>
      <c r="T2677">
        <v>87</v>
      </c>
      <c r="U2677">
        <v>5</v>
      </c>
      <c r="V2677">
        <v>0</v>
      </c>
      <c r="W2677">
        <v>29</v>
      </c>
      <c r="X2677" t="s">
        <v>3965</v>
      </c>
      <c r="Y2677" t="s">
        <v>353</v>
      </c>
      <c r="Z2677" t="s">
        <v>353</v>
      </c>
      <c r="AE2677" t="s">
        <v>235</v>
      </c>
      <c r="AF2677">
        <v>0.74</v>
      </c>
      <c r="AG2677">
        <v>276</v>
      </c>
      <c r="AH2677">
        <v>16</v>
      </c>
      <c r="AI2677" t="s">
        <v>11631</v>
      </c>
      <c r="AJ2677">
        <v>1.004772670183371</v>
      </c>
      <c r="AK2677">
        <v>2.5828774177342373</v>
      </c>
      <c r="AL2677" s="94">
        <v>796.2</v>
      </c>
      <c r="AM2677" t="s">
        <v>11647</v>
      </c>
    </row>
    <row r="2678" spans="1:39" x14ac:dyDescent="0.25">
      <c r="A2678" t="s">
        <v>195</v>
      </c>
      <c r="B2678">
        <v>17097</v>
      </c>
      <c r="C2678" t="s">
        <v>3966</v>
      </c>
      <c r="D2678">
        <v>289</v>
      </c>
      <c r="E2678">
        <v>45777</v>
      </c>
      <c r="F2678">
        <v>45936</v>
      </c>
      <c r="G2678" t="s">
        <v>3633</v>
      </c>
      <c r="H2678">
        <v>45785</v>
      </c>
      <c r="I2678" t="s">
        <v>24</v>
      </c>
      <c r="J2678" t="s">
        <v>3924</v>
      </c>
      <c r="K2678">
        <v>0</v>
      </c>
      <c r="AE2678" t="s">
        <v>235</v>
      </c>
      <c r="AF2678">
        <v>0</v>
      </c>
      <c r="AG2678">
        <v>0</v>
      </c>
      <c r="AH2678">
        <v>0</v>
      </c>
      <c r="AI2678" t="s">
        <v>11634</v>
      </c>
      <c r="AL2678" s="94">
        <v>28.9</v>
      </c>
      <c r="AM2678" t="s">
        <v>11646</v>
      </c>
    </row>
    <row r="2679" spans="1:39" x14ac:dyDescent="0.25">
      <c r="A2679" t="s">
        <v>195</v>
      </c>
      <c r="B2679">
        <v>17098</v>
      </c>
      <c r="C2679" t="s">
        <v>3967</v>
      </c>
      <c r="D2679">
        <v>491</v>
      </c>
      <c r="E2679">
        <v>45777</v>
      </c>
      <c r="F2679">
        <v>45936</v>
      </c>
      <c r="G2679" t="s">
        <v>3633</v>
      </c>
      <c r="H2679">
        <v>45785</v>
      </c>
      <c r="I2679" t="s">
        <v>24</v>
      </c>
      <c r="J2679" t="s">
        <v>3910</v>
      </c>
      <c r="K2679">
        <v>16</v>
      </c>
      <c r="L2679">
        <v>45966</v>
      </c>
      <c r="M2679">
        <v>1</v>
      </c>
      <c r="N2679" t="s">
        <v>350</v>
      </c>
      <c r="P2679" t="s">
        <v>353</v>
      </c>
      <c r="Q2679">
        <v>0.38</v>
      </c>
      <c r="S2679">
        <v>3365.41</v>
      </c>
      <c r="T2679">
        <v>3</v>
      </c>
      <c r="U2679">
        <v>12</v>
      </c>
      <c r="V2679">
        <v>1</v>
      </c>
      <c r="W2679">
        <v>0</v>
      </c>
      <c r="X2679" t="s">
        <v>3968</v>
      </c>
      <c r="Y2679" t="s">
        <v>353</v>
      </c>
      <c r="Z2679" t="s">
        <v>353</v>
      </c>
      <c r="AE2679" t="s">
        <v>235</v>
      </c>
      <c r="AF2679">
        <v>1</v>
      </c>
      <c r="AG2679">
        <v>16</v>
      </c>
      <c r="AH2679">
        <v>14</v>
      </c>
      <c r="AI2679" t="s">
        <v>11632</v>
      </c>
      <c r="AK2679">
        <v>6.8541955193482682</v>
      </c>
      <c r="AL2679" s="94">
        <v>49.1</v>
      </c>
      <c r="AM2679" t="s">
        <v>11647</v>
      </c>
    </row>
    <row r="2680" spans="1:39" x14ac:dyDescent="0.25">
      <c r="A2680" t="s">
        <v>195</v>
      </c>
      <c r="B2680">
        <v>17100</v>
      </c>
      <c r="C2680" t="s">
        <v>3969</v>
      </c>
      <c r="D2680">
        <v>297</v>
      </c>
      <c r="E2680">
        <v>45777</v>
      </c>
      <c r="F2680">
        <v>45936</v>
      </c>
      <c r="G2680" t="s">
        <v>3633</v>
      </c>
      <c r="H2680">
        <v>45781</v>
      </c>
      <c r="I2680" t="s">
        <v>24</v>
      </c>
      <c r="J2680" t="s">
        <v>3924</v>
      </c>
      <c r="K2680">
        <v>0</v>
      </c>
      <c r="AE2680" t="s">
        <v>235</v>
      </c>
      <c r="AF2680">
        <v>0</v>
      </c>
      <c r="AG2680">
        <v>0</v>
      </c>
      <c r="AH2680">
        <v>0</v>
      </c>
      <c r="AI2680" t="s">
        <v>11634</v>
      </c>
      <c r="AL2680" s="94">
        <v>29.7</v>
      </c>
      <c r="AM2680" t="s">
        <v>11646</v>
      </c>
    </row>
    <row r="2681" spans="1:39" x14ac:dyDescent="0.25">
      <c r="A2681" t="s">
        <v>195</v>
      </c>
      <c r="B2681">
        <v>17101</v>
      </c>
      <c r="C2681" t="s">
        <v>3970</v>
      </c>
      <c r="D2681">
        <v>843</v>
      </c>
      <c r="E2681">
        <v>45777</v>
      </c>
      <c r="G2681" t="s">
        <v>3633</v>
      </c>
      <c r="H2681">
        <v>45897</v>
      </c>
      <c r="I2681" t="s">
        <v>24</v>
      </c>
      <c r="K2681">
        <v>0</v>
      </c>
      <c r="N2681" t="s">
        <v>353</v>
      </c>
      <c r="O2681">
        <v>45835</v>
      </c>
      <c r="P2681" t="s">
        <v>3971</v>
      </c>
      <c r="R2681">
        <v>4000</v>
      </c>
      <c r="S2681">
        <v>3000</v>
      </c>
      <c r="AE2681" t="s">
        <v>235</v>
      </c>
      <c r="AF2681">
        <v>0</v>
      </c>
      <c r="AG2681">
        <v>0</v>
      </c>
      <c r="AH2681">
        <v>5</v>
      </c>
      <c r="AI2681" t="s">
        <v>11632</v>
      </c>
      <c r="AJ2681">
        <v>4.7449584816132857</v>
      </c>
      <c r="AK2681">
        <v>3.5587188612099645</v>
      </c>
      <c r="AL2681" s="94">
        <v>84.3</v>
      </c>
      <c r="AM2681" t="s">
        <v>11646</v>
      </c>
    </row>
    <row r="2682" spans="1:39" x14ac:dyDescent="0.25">
      <c r="A2682" t="s">
        <v>195</v>
      </c>
      <c r="B2682">
        <v>17099</v>
      </c>
      <c r="C2682" t="s">
        <v>3972</v>
      </c>
      <c r="D2682">
        <v>112</v>
      </c>
      <c r="E2682">
        <v>45777</v>
      </c>
      <c r="F2682">
        <v>45936</v>
      </c>
      <c r="G2682" t="s">
        <v>3633</v>
      </c>
      <c r="I2682" t="s">
        <v>24</v>
      </c>
      <c r="J2682" t="s">
        <v>3973</v>
      </c>
      <c r="K2682">
        <v>0</v>
      </c>
      <c r="N2682" t="s">
        <v>350</v>
      </c>
      <c r="P2682" t="s">
        <v>350</v>
      </c>
      <c r="R2682" t="s">
        <v>5764</v>
      </c>
      <c r="S2682" t="s">
        <v>5764</v>
      </c>
      <c r="T2682">
        <v>0</v>
      </c>
      <c r="U2682">
        <v>0</v>
      </c>
      <c r="V2682">
        <v>0</v>
      </c>
      <c r="W2682">
        <v>0</v>
      </c>
      <c r="X2682" t="s">
        <v>3974</v>
      </c>
      <c r="Y2682" t="s">
        <v>353</v>
      </c>
      <c r="Z2682" t="s">
        <v>350</v>
      </c>
      <c r="AE2682" t="s">
        <v>235</v>
      </c>
      <c r="AF2682">
        <v>0</v>
      </c>
      <c r="AG2682">
        <v>0</v>
      </c>
      <c r="AH2682">
        <v>11</v>
      </c>
      <c r="AI2682" t="s">
        <v>11632</v>
      </c>
      <c r="AL2682" s="94">
        <v>11.2</v>
      </c>
      <c r="AM2682" t="s">
        <v>11646</v>
      </c>
    </row>
    <row r="2683" spans="1:39" x14ac:dyDescent="0.25">
      <c r="A2683" t="s">
        <v>195</v>
      </c>
      <c r="B2683">
        <v>17105</v>
      </c>
      <c r="C2683" t="s">
        <v>3975</v>
      </c>
      <c r="D2683">
        <v>349</v>
      </c>
      <c r="E2683">
        <v>45777</v>
      </c>
      <c r="F2683">
        <v>45936</v>
      </c>
      <c r="G2683" t="s">
        <v>3633</v>
      </c>
      <c r="H2683">
        <v>45411</v>
      </c>
      <c r="I2683" t="s">
        <v>24</v>
      </c>
      <c r="J2683" t="s">
        <v>3976</v>
      </c>
      <c r="K2683">
        <v>4</v>
      </c>
      <c r="L2683">
        <v>45962</v>
      </c>
      <c r="M2683">
        <v>1</v>
      </c>
      <c r="N2683" t="s">
        <v>350</v>
      </c>
      <c r="P2683" t="s">
        <v>350</v>
      </c>
      <c r="S2683">
        <v>2166.7399999999998</v>
      </c>
      <c r="T2683">
        <v>0</v>
      </c>
      <c r="U2683">
        <v>1</v>
      </c>
      <c r="V2683">
        <v>0</v>
      </c>
      <c r="W2683">
        <v>0</v>
      </c>
      <c r="X2683" t="s">
        <v>3968</v>
      </c>
      <c r="Y2683" t="s">
        <v>353</v>
      </c>
      <c r="Z2683" t="s">
        <v>353</v>
      </c>
      <c r="AE2683" t="s">
        <v>235</v>
      </c>
      <c r="AF2683">
        <v>1</v>
      </c>
      <c r="AG2683">
        <v>4</v>
      </c>
      <c r="AH2683">
        <v>13</v>
      </c>
      <c r="AI2683" t="s">
        <v>11632</v>
      </c>
      <c r="AK2683">
        <v>6.2084240687679078</v>
      </c>
      <c r="AL2683" s="94">
        <v>34.9</v>
      </c>
      <c r="AM2683" t="s">
        <v>11647</v>
      </c>
    </row>
    <row r="2684" spans="1:39" x14ac:dyDescent="0.25">
      <c r="A2684" t="s">
        <v>195</v>
      </c>
      <c r="B2684">
        <v>17106</v>
      </c>
      <c r="C2684" t="s">
        <v>3977</v>
      </c>
      <c r="D2684">
        <v>215</v>
      </c>
      <c r="E2684">
        <v>45777</v>
      </c>
      <c r="F2684">
        <v>45854</v>
      </c>
      <c r="G2684" t="s">
        <v>3633</v>
      </c>
      <c r="H2684">
        <v>45841</v>
      </c>
      <c r="I2684" t="s">
        <v>28</v>
      </c>
      <c r="J2684" t="s">
        <v>3978</v>
      </c>
      <c r="K2684">
        <v>0</v>
      </c>
      <c r="L2684" t="s">
        <v>682</v>
      </c>
      <c r="M2684">
        <v>0</v>
      </c>
      <c r="N2684" t="s">
        <v>350</v>
      </c>
      <c r="P2684" t="s">
        <v>350</v>
      </c>
      <c r="R2684" t="s">
        <v>5764</v>
      </c>
      <c r="S2684" t="s">
        <v>5764</v>
      </c>
      <c r="T2684">
        <v>0</v>
      </c>
      <c r="U2684">
        <v>0</v>
      </c>
      <c r="V2684">
        <v>0</v>
      </c>
      <c r="W2684">
        <v>0</v>
      </c>
      <c r="X2684" t="s">
        <v>350</v>
      </c>
      <c r="Y2684" t="s">
        <v>350</v>
      </c>
      <c r="Z2684" t="s">
        <v>350</v>
      </c>
      <c r="AE2684" t="s">
        <v>235</v>
      </c>
      <c r="AF2684">
        <v>0</v>
      </c>
      <c r="AG2684">
        <v>0</v>
      </c>
      <c r="AH2684">
        <v>14</v>
      </c>
      <c r="AI2684" t="s">
        <v>11632</v>
      </c>
      <c r="AL2684" s="94">
        <v>21.5</v>
      </c>
      <c r="AM2684" t="s">
        <v>11646</v>
      </c>
    </row>
    <row r="2685" spans="1:39" x14ac:dyDescent="0.25">
      <c r="A2685" t="s">
        <v>195</v>
      </c>
      <c r="B2685">
        <v>17107</v>
      </c>
      <c r="C2685" t="s">
        <v>3979</v>
      </c>
      <c r="D2685">
        <v>374</v>
      </c>
      <c r="E2685">
        <v>45777</v>
      </c>
      <c r="F2685">
        <v>45810</v>
      </c>
      <c r="G2685" t="s">
        <v>3633</v>
      </c>
      <c r="H2685">
        <v>45807</v>
      </c>
      <c r="I2685" t="s">
        <v>24</v>
      </c>
      <c r="J2685" t="s">
        <v>3980</v>
      </c>
      <c r="K2685">
        <v>44</v>
      </c>
      <c r="L2685" t="s">
        <v>3981</v>
      </c>
      <c r="M2685">
        <v>0.93</v>
      </c>
      <c r="N2685" t="s">
        <v>350</v>
      </c>
      <c r="P2685" t="s">
        <v>353</v>
      </c>
      <c r="Q2685">
        <v>0.93</v>
      </c>
      <c r="S2685">
        <v>800</v>
      </c>
      <c r="T2685">
        <v>0</v>
      </c>
      <c r="U2685">
        <v>3</v>
      </c>
      <c r="V2685">
        <v>0</v>
      </c>
      <c r="W2685">
        <v>0</v>
      </c>
      <c r="X2685" t="s">
        <v>3982</v>
      </c>
      <c r="Y2685" t="s">
        <v>350</v>
      </c>
      <c r="Z2685" t="s">
        <v>350</v>
      </c>
      <c r="AE2685" t="s">
        <v>235</v>
      </c>
      <c r="AF2685">
        <v>0.93</v>
      </c>
      <c r="AG2685">
        <v>41</v>
      </c>
      <c r="AH2685">
        <v>14</v>
      </c>
      <c r="AI2685" t="s">
        <v>11632</v>
      </c>
      <c r="AK2685">
        <v>2.1390374331550803</v>
      </c>
      <c r="AL2685" s="94">
        <v>37.4</v>
      </c>
      <c r="AM2685" t="s">
        <v>11647</v>
      </c>
    </row>
    <row r="2686" spans="1:39" x14ac:dyDescent="0.25">
      <c r="A2686" t="s">
        <v>195</v>
      </c>
      <c r="B2686">
        <v>17109</v>
      </c>
      <c r="C2686" t="s">
        <v>3983</v>
      </c>
      <c r="D2686">
        <v>1000</v>
      </c>
      <c r="E2686">
        <v>45777</v>
      </c>
      <c r="F2686">
        <v>45936</v>
      </c>
      <c r="G2686" t="s">
        <v>3633</v>
      </c>
      <c r="H2686">
        <v>45783</v>
      </c>
      <c r="I2686" t="s">
        <v>24</v>
      </c>
      <c r="J2686" t="s">
        <v>3984</v>
      </c>
      <c r="K2686">
        <v>18</v>
      </c>
      <c r="L2686">
        <v>45973</v>
      </c>
      <c r="M2686">
        <v>1</v>
      </c>
      <c r="N2686" t="s">
        <v>350</v>
      </c>
      <c r="P2686" t="s">
        <v>353</v>
      </c>
      <c r="Q2686">
        <v>0.11</v>
      </c>
      <c r="S2686">
        <v>7489.75</v>
      </c>
      <c r="T2686">
        <v>2</v>
      </c>
      <c r="U2686">
        <v>6</v>
      </c>
      <c r="V2686">
        <v>0</v>
      </c>
      <c r="W2686">
        <v>0</v>
      </c>
      <c r="X2686" t="s">
        <v>3968</v>
      </c>
      <c r="Y2686" t="s">
        <v>353</v>
      </c>
      <c r="Z2686" t="s">
        <v>353</v>
      </c>
      <c r="AE2686" t="s">
        <v>235</v>
      </c>
      <c r="AF2686">
        <v>1</v>
      </c>
      <c r="AG2686">
        <v>18</v>
      </c>
      <c r="AH2686">
        <v>14</v>
      </c>
      <c r="AI2686" t="s">
        <v>11632</v>
      </c>
      <c r="AK2686">
        <v>7.4897499999999999</v>
      </c>
      <c r="AL2686" s="94">
        <v>100</v>
      </c>
      <c r="AM2686" t="s">
        <v>11647</v>
      </c>
    </row>
    <row r="2687" spans="1:39" x14ac:dyDescent="0.25">
      <c r="A2687" t="s">
        <v>195</v>
      </c>
      <c r="B2687">
        <v>17110</v>
      </c>
      <c r="C2687" t="s">
        <v>3985</v>
      </c>
      <c r="D2687">
        <v>1690</v>
      </c>
      <c r="E2687">
        <v>45777</v>
      </c>
      <c r="F2687">
        <v>45936</v>
      </c>
      <c r="G2687" t="s">
        <v>3633</v>
      </c>
      <c r="H2687">
        <v>45783</v>
      </c>
      <c r="I2687" t="s">
        <v>24</v>
      </c>
      <c r="J2687" t="s">
        <v>3908</v>
      </c>
      <c r="K2687">
        <v>0</v>
      </c>
      <c r="N2687" t="s">
        <v>350</v>
      </c>
      <c r="P2687" t="s">
        <v>350</v>
      </c>
      <c r="R2687" t="s">
        <v>5764</v>
      </c>
      <c r="S2687" t="s">
        <v>5764</v>
      </c>
      <c r="T2687">
        <v>18</v>
      </c>
      <c r="V2687">
        <v>0</v>
      </c>
      <c r="W2687">
        <v>3</v>
      </c>
      <c r="X2687" t="s">
        <v>3986</v>
      </c>
      <c r="Y2687" t="s">
        <v>350</v>
      </c>
      <c r="Z2687" t="s">
        <v>350</v>
      </c>
      <c r="AE2687" t="s">
        <v>235</v>
      </c>
      <c r="AF2687">
        <v>0</v>
      </c>
      <c r="AG2687">
        <v>0</v>
      </c>
      <c r="AH2687">
        <v>10</v>
      </c>
      <c r="AI2687" t="s">
        <v>11632</v>
      </c>
      <c r="AL2687" s="94">
        <v>169</v>
      </c>
      <c r="AM2687" t="s">
        <v>11646</v>
      </c>
    </row>
    <row r="2688" spans="1:39" x14ac:dyDescent="0.25">
      <c r="A2688" t="s">
        <v>195</v>
      </c>
      <c r="B2688">
        <v>17111</v>
      </c>
      <c r="C2688" t="s">
        <v>3987</v>
      </c>
      <c r="D2688">
        <v>1469</v>
      </c>
      <c r="E2688">
        <v>45777</v>
      </c>
      <c r="F2688">
        <v>45936</v>
      </c>
      <c r="G2688" t="s">
        <v>3633</v>
      </c>
      <c r="H2688">
        <v>45789</v>
      </c>
      <c r="I2688" t="s">
        <v>24</v>
      </c>
      <c r="J2688" t="s">
        <v>3988</v>
      </c>
      <c r="K2688">
        <v>71</v>
      </c>
      <c r="L2688">
        <v>45954</v>
      </c>
      <c r="M2688">
        <v>0.99</v>
      </c>
      <c r="N2688" t="s">
        <v>353</v>
      </c>
      <c r="O2688">
        <v>45094</v>
      </c>
      <c r="P2688" t="s">
        <v>353</v>
      </c>
      <c r="Q2688">
        <v>0.36</v>
      </c>
      <c r="R2688">
        <v>3500</v>
      </c>
      <c r="U2688">
        <v>43</v>
      </c>
      <c r="V2688">
        <v>0</v>
      </c>
      <c r="W2688">
        <v>0</v>
      </c>
      <c r="X2688" t="s">
        <v>3989</v>
      </c>
      <c r="Y2688" t="s">
        <v>353</v>
      </c>
      <c r="Z2688" t="s">
        <v>350</v>
      </c>
      <c r="AE2688" t="s">
        <v>235</v>
      </c>
      <c r="AF2688">
        <v>0.99</v>
      </c>
      <c r="AG2688">
        <v>70</v>
      </c>
      <c r="AH2688">
        <v>14</v>
      </c>
      <c r="AI2688" t="s">
        <v>11632</v>
      </c>
      <c r="AJ2688">
        <v>2.382573179033356</v>
      </c>
      <c r="AL2688" s="94">
        <v>146.9</v>
      </c>
      <c r="AM2688" t="s">
        <v>11647</v>
      </c>
    </row>
    <row r="2689" spans="1:39" x14ac:dyDescent="0.25">
      <c r="A2689" t="s">
        <v>195</v>
      </c>
      <c r="B2689">
        <v>17112</v>
      </c>
      <c r="C2689" t="s">
        <v>3990</v>
      </c>
      <c r="D2689">
        <v>218</v>
      </c>
      <c r="E2689">
        <v>45778</v>
      </c>
      <c r="F2689">
        <v>45936</v>
      </c>
      <c r="G2689" t="s">
        <v>3633</v>
      </c>
      <c r="H2689">
        <v>45790</v>
      </c>
      <c r="I2689" t="s">
        <v>24</v>
      </c>
      <c r="J2689" t="s">
        <v>3991</v>
      </c>
      <c r="K2689">
        <v>0</v>
      </c>
      <c r="L2689" t="s">
        <v>3992</v>
      </c>
      <c r="N2689" t="s">
        <v>350</v>
      </c>
      <c r="P2689" t="s">
        <v>350</v>
      </c>
      <c r="X2689" t="s">
        <v>350</v>
      </c>
      <c r="Y2689" t="s">
        <v>350</v>
      </c>
      <c r="Z2689" t="s">
        <v>350</v>
      </c>
      <c r="AE2689" t="s">
        <v>235</v>
      </c>
      <c r="AF2689">
        <v>0</v>
      </c>
      <c r="AG2689">
        <v>0</v>
      </c>
      <c r="AH2689">
        <v>6</v>
      </c>
      <c r="AI2689" t="s">
        <v>11632</v>
      </c>
      <c r="AL2689" s="94">
        <v>21.8</v>
      </c>
      <c r="AM2689" t="s">
        <v>11646</v>
      </c>
    </row>
    <row r="2690" spans="1:39" x14ac:dyDescent="0.25">
      <c r="A2690" t="s">
        <v>195</v>
      </c>
      <c r="B2690">
        <v>17114</v>
      </c>
      <c r="C2690" t="s">
        <v>3993</v>
      </c>
      <c r="D2690">
        <v>38822</v>
      </c>
      <c r="E2690">
        <v>45778</v>
      </c>
      <c r="G2690" t="s">
        <v>3633</v>
      </c>
      <c r="H2690">
        <v>45809</v>
      </c>
      <c r="I2690" t="s">
        <v>28</v>
      </c>
      <c r="K2690">
        <v>120</v>
      </c>
      <c r="L2690">
        <v>45804</v>
      </c>
      <c r="M2690">
        <v>0.78</v>
      </c>
      <c r="N2690" t="s">
        <v>350</v>
      </c>
      <c r="P2690" t="s">
        <v>353</v>
      </c>
      <c r="Q2690">
        <v>0.35</v>
      </c>
      <c r="R2690">
        <v>4000</v>
      </c>
      <c r="S2690">
        <v>131524.25</v>
      </c>
      <c r="T2690">
        <v>36</v>
      </c>
      <c r="U2690">
        <v>67</v>
      </c>
      <c r="V2690">
        <v>0</v>
      </c>
      <c r="W2690">
        <v>7</v>
      </c>
      <c r="X2690" t="s">
        <v>3994</v>
      </c>
      <c r="Y2690" t="s">
        <v>353</v>
      </c>
      <c r="Z2690" t="s">
        <v>353</v>
      </c>
      <c r="AE2690" t="s">
        <v>235</v>
      </c>
      <c r="AF2690">
        <v>0.78</v>
      </c>
      <c r="AG2690">
        <v>94</v>
      </c>
      <c r="AH2690">
        <v>15</v>
      </c>
      <c r="AI2690" t="s">
        <v>11632</v>
      </c>
      <c r="AJ2690">
        <v>0.10303436195971356</v>
      </c>
      <c r="AK2690">
        <v>3.3878792952449643</v>
      </c>
      <c r="AL2690" s="94">
        <v>3882.2</v>
      </c>
      <c r="AM2690" t="s">
        <v>11648</v>
      </c>
    </row>
    <row r="2691" spans="1:39" x14ac:dyDescent="0.25">
      <c r="A2691" t="s">
        <v>195</v>
      </c>
      <c r="B2691">
        <v>17115</v>
      </c>
      <c r="C2691" t="s">
        <v>3995</v>
      </c>
      <c r="D2691">
        <v>400</v>
      </c>
      <c r="E2691">
        <v>45778</v>
      </c>
      <c r="F2691">
        <v>45802</v>
      </c>
      <c r="G2691" t="s">
        <v>3633</v>
      </c>
      <c r="H2691">
        <v>45798</v>
      </c>
      <c r="I2691" t="s">
        <v>24</v>
      </c>
      <c r="J2691" t="s">
        <v>3996</v>
      </c>
      <c r="K2691">
        <v>0</v>
      </c>
      <c r="AE2691" t="s">
        <v>235</v>
      </c>
      <c r="AF2691">
        <v>0</v>
      </c>
      <c r="AG2691">
        <v>0</v>
      </c>
      <c r="AH2691">
        <v>0</v>
      </c>
      <c r="AI2691" t="s">
        <v>11634</v>
      </c>
      <c r="AL2691" s="94">
        <v>40</v>
      </c>
      <c r="AM2691" t="s">
        <v>11646</v>
      </c>
    </row>
    <row r="2692" spans="1:39" x14ac:dyDescent="0.25">
      <c r="A2692" t="s">
        <v>195</v>
      </c>
      <c r="B2692">
        <v>17116</v>
      </c>
      <c r="C2692" t="s">
        <v>3997</v>
      </c>
      <c r="D2692">
        <v>418</v>
      </c>
      <c r="E2692">
        <v>45778</v>
      </c>
      <c r="F2692">
        <v>45936</v>
      </c>
      <c r="G2692" t="s">
        <v>3633</v>
      </c>
      <c r="I2692" t="s">
        <v>24</v>
      </c>
      <c r="J2692" t="s">
        <v>3998</v>
      </c>
      <c r="K2692">
        <v>0</v>
      </c>
      <c r="AE2692" t="s">
        <v>235</v>
      </c>
      <c r="AF2692">
        <v>0</v>
      </c>
      <c r="AG2692">
        <v>0</v>
      </c>
      <c r="AH2692">
        <v>0</v>
      </c>
      <c r="AI2692" t="s">
        <v>11634</v>
      </c>
      <c r="AL2692" s="94">
        <v>41.8</v>
      </c>
      <c r="AM2692" t="s">
        <v>11646</v>
      </c>
    </row>
    <row r="2693" spans="1:39" x14ac:dyDescent="0.25">
      <c r="A2693" t="s">
        <v>195</v>
      </c>
      <c r="B2693">
        <v>17117</v>
      </c>
      <c r="C2693" t="s">
        <v>3999</v>
      </c>
      <c r="D2693">
        <v>24300</v>
      </c>
      <c r="E2693">
        <v>45778</v>
      </c>
      <c r="F2693">
        <v>45802</v>
      </c>
      <c r="G2693" t="s">
        <v>3633</v>
      </c>
      <c r="H2693">
        <v>45059</v>
      </c>
      <c r="I2693" t="s">
        <v>24</v>
      </c>
      <c r="J2693" t="s">
        <v>4000</v>
      </c>
      <c r="K2693">
        <v>980</v>
      </c>
      <c r="L2693">
        <v>2023</v>
      </c>
      <c r="M2693">
        <v>50</v>
      </c>
      <c r="N2693" t="s">
        <v>353</v>
      </c>
      <c r="O2693">
        <v>45491</v>
      </c>
      <c r="P2693" t="s">
        <v>353</v>
      </c>
      <c r="Q2693">
        <v>20</v>
      </c>
      <c r="R2693">
        <v>15000</v>
      </c>
      <c r="S2693">
        <v>40734.54</v>
      </c>
      <c r="T2693">
        <v>101</v>
      </c>
      <c r="U2693">
        <v>21</v>
      </c>
      <c r="V2693">
        <v>0</v>
      </c>
      <c r="W2693">
        <v>2</v>
      </c>
      <c r="X2693" t="s">
        <v>4001</v>
      </c>
      <c r="Y2693" t="s">
        <v>353</v>
      </c>
      <c r="Z2693" t="s">
        <v>353</v>
      </c>
      <c r="AE2693" t="s">
        <v>235</v>
      </c>
      <c r="AF2693">
        <v>0.5</v>
      </c>
      <c r="AG2693">
        <v>490</v>
      </c>
      <c r="AH2693">
        <v>16</v>
      </c>
      <c r="AI2693" t="s">
        <v>11631</v>
      </c>
      <c r="AJ2693">
        <v>0.61728395061728392</v>
      </c>
      <c r="AK2693">
        <v>1.6763185185185185</v>
      </c>
      <c r="AL2693" s="94">
        <v>2430</v>
      </c>
      <c r="AM2693" t="s">
        <v>11647</v>
      </c>
    </row>
    <row r="2694" spans="1:39" x14ac:dyDescent="0.25">
      <c r="A2694" t="s">
        <v>195</v>
      </c>
      <c r="B2694">
        <v>17118</v>
      </c>
      <c r="C2694" t="s">
        <v>4002</v>
      </c>
      <c r="D2694">
        <v>18651</v>
      </c>
      <c r="E2694">
        <v>45778</v>
      </c>
      <c r="G2694" t="s">
        <v>3633</v>
      </c>
      <c r="H2694">
        <v>45799</v>
      </c>
      <c r="I2694" t="s">
        <v>28</v>
      </c>
      <c r="K2694">
        <v>400</v>
      </c>
      <c r="L2694">
        <v>45627</v>
      </c>
      <c r="M2694">
        <v>0.81</v>
      </c>
      <c r="N2694" t="s">
        <v>353</v>
      </c>
      <c r="O2694">
        <v>45126</v>
      </c>
      <c r="P2694" t="s">
        <v>353</v>
      </c>
      <c r="Q2694">
        <v>0.18</v>
      </c>
      <c r="R2694">
        <v>20000</v>
      </c>
      <c r="S2694">
        <v>23400</v>
      </c>
      <c r="T2694">
        <v>19</v>
      </c>
      <c r="U2694">
        <v>11</v>
      </c>
      <c r="V2694">
        <v>0</v>
      </c>
      <c r="W2694">
        <v>3</v>
      </c>
      <c r="X2694" t="s">
        <v>4003</v>
      </c>
      <c r="Y2694" t="s">
        <v>353</v>
      </c>
      <c r="Z2694" t="s">
        <v>353</v>
      </c>
      <c r="AE2694" t="s">
        <v>235</v>
      </c>
      <c r="AF2694">
        <v>0.81</v>
      </c>
      <c r="AG2694">
        <v>324</v>
      </c>
      <c r="AH2694">
        <v>16</v>
      </c>
      <c r="AI2694" t="s">
        <v>11631</v>
      </c>
      <c r="AJ2694">
        <v>1.0723285614712348</v>
      </c>
      <c r="AK2694">
        <v>1.2546244169213447</v>
      </c>
      <c r="AL2694" s="94">
        <v>1865.1</v>
      </c>
      <c r="AM2694" t="s">
        <v>11647</v>
      </c>
    </row>
    <row r="2695" spans="1:39" x14ac:dyDescent="0.25">
      <c r="A2695" t="s">
        <v>195</v>
      </c>
      <c r="B2695">
        <v>17119</v>
      </c>
      <c r="C2695" t="s">
        <v>4004</v>
      </c>
      <c r="D2695">
        <v>136</v>
      </c>
      <c r="E2695">
        <v>45778</v>
      </c>
      <c r="F2695">
        <v>45936</v>
      </c>
      <c r="G2695" t="s">
        <v>3633</v>
      </c>
      <c r="H2695">
        <v>45783</v>
      </c>
      <c r="I2695" t="s">
        <v>24</v>
      </c>
      <c r="J2695" t="s">
        <v>4005</v>
      </c>
      <c r="K2695">
        <v>14</v>
      </c>
      <c r="L2695">
        <v>45948</v>
      </c>
      <c r="M2695">
        <v>0.78569999999999995</v>
      </c>
      <c r="N2695" t="s">
        <v>353</v>
      </c>
      <c r="O2695">
        <v>45841</v>
      </c>
      <c r="P2695" t="s">
        <v>353</v>
      </c>
      <c r="Q2695">
        <v>0.78569999999999995</v>
      </c>
      <c r="R2695">
        <v>1589.57</v>
      </c>
      <c r="T2695">
        <v>0</v>
      </c>
      <c r="U2695">
        <v>0</v>
      </c>
      <c r="V2695">
        <v>0</v>
      </c>
      <c r="W2695">
        <v>0</v>
      </c>
      <c r="X2695" t="s">
        <v>3781</v>
      </c>
      <c r="Y2695" t="s">
        <v>353</v>
      </c>
      <c r="Z2695" t="s">
        <v>353</v>
      </c>
      <c r="AE2695" t="s">
        <v>235</v>
      </c>
      <c r="AF2695">
        <v>0.78569999999999995</v>
      </c>
      <c r="AG2695">
        <v>11</v>
      </c>
      <c r="AH2695">
        <v>15</v>
      </c>
      <c r="AI2695" t="s">
        <v>11632</v>
      </c>
      <c r="AJ2695">
        <v>11.688014705882352</v>
      </c>
      <c r="AL2695" s="94">
        <v>13.6</v>
      </c>
      <c r="AM2695" t="s">
        <v>11647</v>
      </c>
    </row>
    <row r="2696" spans="1:39" x14ac:dyDescent="0.25">
      <c r="A2696" t="s">
        <v>195</v>
      </c>
      <c r="B2696">
        <v>17121</v>
      </c>
      <c r="C2696" t="s">
        <v>4006</v>
      </c>
      <c r="D2696">
        <v>300</v>
      </c>
      <c r="E2696">
        <v>45778</v>
      </c>
      <c r="F2696">
        <v>45802</v>
      </c>
      <c r="G2696" t="s">
        <v>3633</v>
      </c>
      <c r="H2696">
        <v>45798</v>
      </c>
      <c r="I2696" t="s">
        <v>24</v>
      </c>
      <c r="J2696" t="s">
        <v>4007</v>
      </c>
      <c r="K2696">
        <v>75</v>
      </c>
      <c r="L2696">
        <v>45777</v>
      </c>
      <c r="M2696">
        <v>0.9</v>
      </c>
      <c r="N2696" t="s">
        <v>353</v>
      </c>
      <c r="O2696">
        <v>45553</v>
      </c>
      <c r="P2696" t="s">
        <v>350</v>
      </c>
      <c r="R2696">
        <v>2500</v>
      </c>
      <c r="S2696">
        <v>400</v>
      </c>
      <c r="T2696">
        <v>2</v>
      </c>
      <c r="U2696">
        <v>9</v>
      </c>
      <c r="V2696">
        <v>0</v>
      </c>
      <c r="W2696">
        <v>2</v>
      </c>
      <c r="X2696" t="s">
        <v>4008</v>
      </c>
      <c r="Y2696" t="s">
        <v>353</v>
      </c>
      <c r="Z2696" t="s">
        <v>353</v>
      </c>
      <c r="AE2696" t="s">
        <v>235</v>
      </c>
      <c r="AF2696">
        <v>0.9</v>
      </c>
      <c r="AG2696">
        <v>68</v>
      </c>
      <c r="AH2696">
        <v>15</v>
      </c>
      <c r="AI2696" t="s">
        <v>11632</v>
      </c>
      <c r="AJ2696">
        <v>8.3333333333333339</v>
      </c>
      <c r="AK2696">
        <v>1.3333333333333333</v>
      </c>
      <c r="AL2696" s="94">
        <v>30</v>
      </c>
      <c r="AM2696" t="s">
        <v>11839</v>
      </c>
    </row>
    <row r="2697" spans="1:39" x14ac:dyDescent="0.25">
      <c r="A2697" t="s">
        <v>195</v>
      </c>
      <c r="B2697">
        <v>17120</v>
      </c>
      <c r="C2697" t="s">
        <v>4009</v>
      </c>
      <c r="D2697">
        <v>1503</v>
      </c>
      <c r="E2697">
        <v>45778</v>
      </c>
      <c r="G2697" t="s">
        <v>3633</v>
      </c>
      <c r="H2697">
        <v>45797</v>
      </c>
      <c r="I2697" t="s">
        <v>28</v>
      </c>
      <c r="K2697">
        <v>124</v>
      </c>
      <c r="L2697">
        <v>45413</v>
      </c>
      <c r="M2697">
        <v>0.57499999999999996</v>
      </c>
      <c r="N2697" t="s">
        <v>353</v>
      </c>
      <c r="O2697">
        <v>45509</v>
      </c>
      <c r="P2697" t="s">
        <v>350</v>
      </c>
      <c r="Q2697">
        <v>0</v>
      </c>
      <c r="R2697">
        <v>4500</v>
      </c>
      <c r="S2697">
        <v>3500</v>
      </c>
      <c r="T2697">
        <v>9</v>
      </c>
      <c r="U2697">
        <v>0</v>
      </c>
      <c r="W2697">
        <v>0</v>
      </c>
      <c r="X2697" t="s">
        <v>350</v>
      </c>
      <c r="Y2697" t="s">
        <v>350</v>
      </c>
      <c r="Z2697" t="s">
        <v>350</v>
      </c>
      <c r="AE2697" t="s">
        <v>235</v>
      </c>
      <c r="AF2697">
        <v>0.57499999999999996</v>
      </c>
      <c r="AG2697">
        <v>71</v>
      </c>
      <c r="AH2697">
        <v>15</v>
      </c>
      <c r="AI2697" t="s">
        <v>11632</v>
      </c>
      <c r="AJ2697">
        <v>2.9940119760479043</v>
      </c>
      <c r="AK2697">
        <v>2.328675981370592</v>
      </c>
      <c r="AL2697" s="94">
        <v>150.30000000000001</v>
      </c>
      <c r="AM2697" t="s">
        <v>11647</v>
      </c>
    </row>
    <row r="2698" spans="1:39" x14ac:dyDescent="0.25">
      <c r="A2698" t="s">
        <v>195</v>
      </c>
      <c r="B2698">
        <v>17123</v>
      </c>
      <c r="C2698" t="s">
        <v>4010</v>
      </c>
      <c r="D2698">
        <v>465</v>
      </c>
      <c r="E2698">
        <v>45778</v>
      </c>
      <c r="F2698">
        <v>45936</v>
      </c>
      <c r="G2698" t="s">
        <v>3633</v>
      </c>
      <c r="H2698">
        <v>45779</v>
      </c>
      <c r="I2698" t="s">
        <v>24</v>
      </c>
      <c r="J2698" t="s">
        <v>4011</v>
      </c>
      <c r="K2698">
        <v>0</v>
      </c>
      <c r="L2698">
        <v>45456</v>
      </c>
      <c r="N2698" t="s">
        <v>353</v>
      </c>
      <c r="O2698">
        <v>45007</v>
      </c>
      <c r="P2698" t="s">
        <v>487</v>
      </c>
      <c r="R2698">
        <v>65956.429999999993</v>
      </c>
      <c r="T2698">
        <v>1</v>
      </c>
      <c r="U2698">
        <v>0</v>
      </c>
      <c r="V2698">
        <v>0</v>
      </c>
      <c r="W2698">
        <v>0</v>
      </c>
      <c r="X2698" t="s">
        <v>3816</v>
      </c>
      <c r="Y2698" t="s">
        <v>350</v>
      </c>
      <c r="Z2698" t="s">
        <v>353</v>
      </c>
      <c r="AE2698" t="s">
        <v>235</v>
      </c>
      <c r="AF2698">
        <v>0</v>
      </c>
      <c r="AG2698">
        <v>0</v>
      </c>
      <c r="AH2698">
        <v>13</v>
      </c>
      <c r="AI2698" t="s">
        <v>11632</v>
      </c>
      <c r="AJ2698">
        <v>141.84178494623654</v>
      </c>
      <c r="AL2698" s="94">
        <v>46.5</v>
      </c>
      <c r="AM2698" t="s">
        <v>11646</v>
      </c>
    </row>
    <row r="2699" spans="1:39" x14ac:dyDescent="0.25">
      <c r="A2699" t="s">
        <v>195</v>
      </c>
      <c r="B2699">
        <v>17124</v>
      </c>
      <c r="C2699" t="s">
        <v>4012</v>
      </c>
      <c r="D2699">
        <v>2556</v>
      </c>
      <c r="E2699">
        <v>45778</v>
      </c>
      <c r="F2699">
        <v>45823</v>
      </c>
      <c r="G2699" t="s">
        <v>3633</v>
      </c>
      <c r="H2699">
        <v>45811</v>
      </c>
      <c r="I2699" t="s">
        <v>24</v>
      </c>
      <c r="J2699" t="s">
        <v>4013</v>
      </c>
      <c r="K2699">
        <v>328</v>
      </c>
      <c r="L2699" t="s">
        <v>350</v>
      </c>
      <c r="M2699">
        <v>0.54</v>
      </c>
      <c r="N2699" t="s">
        <v>353</v>
      </c>
      <c r="O2699">
        <v>45503</v>
      </c>
      <c r="P2699" t="s">
        <v>350</v>
      </c>
      <c r="R2699">
        <v>13000</v>
      </c>
      <c r="S2699">
        <v>4236.4399999999996</v>
      </c>
      <c r="T2699">
        <v>8</v>
      </c>
      <c r="V2699">
        <v>0</v>
      </c>
      <c r="X2699" t="s">
        <v>4014</v>
      </c>
      <c r="Y2699" t="s">
        <v>353</v>
      </c>
      <c r="Z2699" t="s">
        <v>353</v>
      </c>
      <c r="AE2699" t="s">
        <v>235</v>
      </c>
      <c r="AF2699">
        <v>0.54</v>
      </c>
      <c r="AG2699">
        <v>177</v>
      </c>
      <c r="AH2699">
        <v>13</v>
      </c>
      <c r="AI2699" t="s">
        <v>11632</v>
      </c>
      <c r="AJ2699">
        <v>5.0860719874804383</v>
      </c>
      <c r="AK2699">
        <v>1.6574491392801249</v>
      </c>
      <c r="AL2699" s="94">
        <v>255.6</v>
      </c>
      <c r="AM2699" t="s">
        <v>11647</v>
      </c>
    </row>
    <row r="2700" spans="1:39" x14ac:dyDescent="0.25">
      <c r="A2700" t="s">
        <v>195</v>
      </c>
      <c r="B2700">
        <v>17125</v>
      </c>
      <c r="C2700" t="s">
        <v>4015</v>
      </c>
      <c r="D2700">
        <v>161</v>
      </c>
      <c r="E2700">
        <v>45778</v>
      </c>
      <c r="G2700" t="s">
        <v>3633</v>
      </c>
      <c r="H2700">
        <v>45797</v>
      </c>
      <c r="I2700" t="s">
        <v>28</v>
      </c>
      <c r="K2700">
        <v>0</v>
      </c>
      <c r="N2700" t="s">
        <v>350</v>
      </c>
      <c r="S2700">
        <v>250</v>
      </c>
      <c r="X2700" t="s">
        <v>4016</v>
      </c>
      <c r="Z2700" t="s">
        <v>350</v>
      </c>
      <c r="AE2700" t="s">
        <v>235</v>
      </c>
      <c r="AF2700">
        <v>0</v>
      </c>
      <c r="AG2700">
        <v>0</v>
      </c>
      <c r="AH2700">
        <v>4</v>
      </c>
      <c r="AI2700" t="s">
        <v>11632</v>
      </c>
      <c r="AK2700">
        <v>1.5527950310559007</v>
      </c>
      <c r="AL2700" s="94">
        <v>16.100000000000001</v>
      </c>
      <c r="AM2700" t="s">
        <v>11646</v>
      </c>
    </row>
    <row r="2701" spans="1:39" x14ac:dyDescent="0.25">
      <c r="A2701" t="s">
        <v>195</v>
      </c>
      <c r="B2701">
        <v>17126</v>
      </c>
      <c r="C2701" t="s">
        <v>4017</v>
      </c>
      <c r="D2701">
        <v>427</v>
      </c>
      <c r="E2701">
        <v>45778</v>
      </c>
      <c r="F2701">
        <v>45936</v>
      </c>
      <c r="G2701" t="s">
        <v>3633</v>
      </c>
      <c r="H2701">
        <v>45785</v>
      </c>
      <c r="I2701" t="s">
        <v>24</v>
      </c>
      <c r="J2701" t="s">
        <v>3924</v>
      </c>
      <c r="K2701">
        <v>0</v>
      </c>
      <c r="AE2701" t="s">
        <v>235</v>
      </c>
      <c r="AF2701">
        <v>0</v>
      </c>
      <c r="AG2701">
        <v>0</v>
      </c>
      <c r="AH2701">
        <v>0</v>
      </c>
      <c r="AI2701" t="s">
        <v>11634</v>
      </c>
      <c r="AL2701" s="94">
        <v>42.7</v>
      </c>
      <c r="AM2701" t="s">
        <v>11646</v>
      </c>
    </row>
    <row r="2702" spans="1:39" x14ac:dyDescent="0.25">
      <c r="A2702" t="s">
        <v>195</v>
      </c>
      <c r="B2702">
        <v>17128</v>
      </c>
      <c r="C2702" t="s">
        <v>4018</v>
      </c>
      <c r="D2702">
        <v>584</v>
      </c>
      <c r="E2702">
        <v>45778</v>
      </c>
      <c r="F2702">
        <v>45936</v>
      </c>
      <c r="G2702" t="s">
        <v>3633</v>
      </c>
      <c r="I2702" t="s">
        <v>24</v>
      </c>
      <c r="J2702" t="s">
        <v>4019</v>
      </c>
      <c r="K2702">
        <v>0</v>
      </c>
      <c r="L2702">
        <v>2023</v>
      </c>
      <c r="M2702">
        <v>0.65</v>
      </c>
      <c r="N2702" t="s">
        <v>353</v>
      </c>
      <c r="O2702">
        <v>45069</v>
      </c>
      <c r="P2702" t="s">
        <v>350</v>
      </c>
      <c r="R2702">
        <v>3251.82</v>
      </c>
      <c r="S2702">
        <v>1652</v>
      </c>
      <c r="T2702">
        <v>4</v>
      </c>
      <c r="U2702">
        <v>24</v>
      </c>
      <c r="V2702">
        <v>0</v>
      </c>
      <c r="W2702">
        <v>0</v>
      </c>
      <c r="X2702" t="s">
        <v>4020</v>
      </c>
      <c r="Y2702" t="s">
        <v>353</v>
      </c>
      <c r="Z2702" t="s">
        <v>353</v>
      </c>
      <c r="AE2702" t="s">
        <v>235</v>
      </c>
      <c r="AF2702">
        <v>0.65</v>
      </c>
      <c r="AG2702">
        <v>0</v>
      </c>
      <c r="AH2702">
        <v>15</v>
      </c>
      <c r="AI2702" t="s">
        <v>11632</v>
      </c>
      <c r="AJ2702">
        <v>5.5681849315068499</v>
      </c>
      <c r="AK2702">
        <v>2.8287671232876712</v>
      </c>
      <c r="AL2702" s="94">
        <v>58.4</v>
      </c>
      <c r="AM2702" t="s">
        <v>11646</v>
      </c>
    </row>
    <row r="2703" spans="1:39" x14ac:dyDescent="0.25">
      <c r="A2703" t="s">
        <v>195</v>
      </c>
      <c r="B2703">
        <v>17129</v>
      </c>
      <c r="C2703" t="s">
        <v>4021</v>
      </c>
      <c r="D2703">
        <v>188</v>
      </c>
      <c r="E2703">
        <v>45778</v>
      </c>
      <c r="G2703" t="s">
        <v>3633</v>
      </c>
      <c r="H2703">
        <v>45901</v>
      </c>
      <c r="I2703" t="s">
        <v>28</v>
      </c>
      <c r="K2703">
        <v>60</v>
      </c>
      <c r="L2703">
        <v>45597</v>
      </c>
      <c r="M2703">
        <v>0.41</v>
      </c>
      <c r="N2703" t="s">
        <v>353</v>
      </c>
      <c r="O2703">
        <v>45126</v>
      </c>
      <c r="P2703" t="s">
        <v>353</v>
      </c>
      <c r="Q2703">
        <v>0.41</v>
      </c>
      <c r="R2703">
        <v>4500</v>
      </c>
      <c r="T2703">
        <v>2</v>
      </c>
      <c r="U2703">
        <v>10</v>
      </c>
      <c r="V2703">
        <v>0</v>
      </c>
      <c r="W2703">
        <v>0</v>
      </c>
      <c r="X2703" t="s">
        <v>3726</v>
      </c>
      <c r="Y2703" t="s">
        <v>350</v>
      </c>
      <c r="Z2703" t="s">
        <v>350</v>
      </c>
      <c r="AE2703" t="s">
        <v>235</v>
      </c>
      <c r="AF2703">
        <v>0.41</v>
      </c>
      <c r="AG2703">
        <v>25</v>
      </c>
      <c r="AH2703">
        <v>15</v>
      </c>
      <c r="AI2703" t="s">
        <v>11632</v>
      </c>
      <c r="AJ2703">
        <v>23.936170212765958</v>
      </c>
      <c r="AL2703" s="94">
        <v>18.8</v>
      </c>
      <c r="AM2703" t="s">
        <v>11839</v>
      </c>
    </row>
    <row r="2704" spans="1:39" x14ac:dyDescent="0.25">
      <c r="A2704" t="s">
        <v>195</v>
      </c>
      <c r="B2704">
        <v>17130</v>
      </c>
      <c r="C2704" t="s">
        <v>4022</v>
      </c>
      <c r="D2704">
        <v>450</v>
      </c>
      <c r="E2704">
        <v>45778</v>
      </c>
      <c r="F2704">
        <v>45854</v>
      </c>
      <c r="G2704" t="s">
        <v>3633</v>
      </c>
      <c r="H2704">
        <v>45848</v>
      </c>
      <c r="I2704" t="s">
        <v>24</v>
      </c>
      <c r="J2704" t="s">
        <v>4023</v>
      </c>
      <c r="K2704">
        <v>0</v>
      </c>
      <c r="AE2704" t="s">
        <v>235</v>
      </c>
      <c r="AF2704">
        <v>0</v>
      </c>
      <c r="AG2704">
        <v>0</v>
      </c>
      <c r="AH2704">
        <v>0</v>
      </c>
      <c r="AI2704" t="s">
        <v>11634</v>
      </c>
      <c r="AL2704" s="94">
        <v>45</v>
      </c>
      <c r="AM2704" t="s">
        <v>11646</v>
      </c>
    </row>
    <row r="2705" spans="1:39" x14ac:dyDescent="0.25">
      <c r="A2705" t="s">
        <v>195</v>
      </c>
      <c r="B2705">
        <v>17132</v>
      </c>
      <c r="C2705" t="s">
        <v>4024</v>
      </c>
      <c r="D2705">
        <v>2047</v>
      </c>
      <c r="E2705">
        <v>45778</v>
      </c>
      <c r="F2705">
        <v>45936</v>
      </c>
      <c r="G2705" t="s">
        <v>3633</v>
      </c>
      <c r="H2705">
        <v>45803</v>
      </c>
      <c r="I2705" t="s">
        <v>24</v>
      </c>
      <c r="J2705" t="s">
        <v>4025</v>
      </c>
      <c r="K2705">
        <v>96</v>
      </c>
      <c r="L2705" t="s">
        <v>4026</v>
      </c>
      <c r="N2705" t="s">
        <v>353</v>
      </c>
      <c r="O2705">
        <v>45477</v>
      </c>
      <c r="P2705" t="s">
        <v>353</v>
      </c>
      <c r="Q2705">
        <v>50</v>
      </c>
      <c r="R2705">
        <v>7768</v>
      </c>
      <c r="S2705">
        <v>8000</v>
      </c>
      <c r="T2705">
        <v>22</v>
      </c>
      <c r="U2705">
        <v>0</v>
      </c>
      <c r="V2705">
        <v>0</v>
      </c>
      <c r="W2705">
        <v>0</v>
      </c>
      <c r="X2705" t="s">
        <v>3781</v>
      </c>
      <c r="Y2705" t="s">
        <v>487</v>
      </c>
      <c r="Z2705" t="s">
        <v>487</v>
      </c>
      <c r="AE2705" t="s">
        <v>235</v>
      </c>
      <c r="AF2705">
        <v>0</v>
      </c>
      <c r="AG2705">
        <v>0</v>
      </c>
      <c r="AH2705">
        <v>15</v>
      </c>
      <c r="AI2705" t="s">
        <v>11632</v>
      </c>
      <c r="AJ2705">
        <v>3.7948216902784564</v>
      </c>
      <c r="AK2705">
        <v>3.9081582804103565</v>
      </c>
      <c r="AL2705" s="94">
        <v>204.7</v>
      </c>
      <c r="AM2705" t="s">
        <v>11647</v>
      </c>
    </row>
    <row r="2706" spans="1:39" x14ac:dyDescent="0.25">
      <c r="A2706" t="s">
        <v>195</v>
      </c>
      <c r="B2706">
        <v>17133</v>
      </c>
      <c r="C2706" t="s">
        <v>4027</v>
      </c>
      <c r="D2706">
        <v>1746</v>
      </c>
      <c r="E2706">
        <v>45778</v>
      </c>
      <c r="F2706">
        <v>45936</v>
      </c>
      <c r="G2706" t="s">
        <v>3633</v>
      </c>
      <c r="H2706">
        <v>45782</v>
      </c>
      <c r="I2706" t="s">
        <v>24</v>
      </c>
      <c r="J2706" t="s">
        <v>4028</v>
      </c>
      <c r="K2706">
        <v>42</v>
      </c>
      <c r="L2706">
        <v>2024</v>
      </c>
      <c r="M2706">
        <v>0.55000000000000004</v>
      </c>
      <c r="N2706" t="s">
        <v>353</v>
      </c>
      <c r="O2706">
        <v>45714</v>
      </c>
      <c r="P2706" t="s">
        <v>350</v>
      </c>
      <c r="R2706">
        <v>8383.2900000000009</v>
      </c>
      <c r="T2706">
        <v>3</v>
      </c>
      <c r="U2706">
        <v>12</v>
      </c>
      <c r="V2706">
        <v>0</v>
      </c>
      <c r="W2706">
        <v>5</v>
      </c>
      <c r="X2706" t="s">
        <v>4029</v>
      </c>
      <c r="Y2706" t="s">
        <v>353</v>
      </c>
      <c r="Z2706" t="s">
        <v>353</v>
      </c>
      <c r="AE2706" t="s">
        <v>235</v>
      </c>
      <c r="AF2706">
        <v>0.55000000000000004</v>
      </c>
      <c r="AG2706">
        <v>23</v>
      </c>
      <c r="AH2706">
        <v>14</v>
      </c>
      <c r="AI2706" t="s">
        <v>11632</v>
      </c>
      <c r="AJ2706">
        <v>4.8014261168384884</v>
      </c>
      <c r="AL2706" s="94">
        <v>174.6</v>
      </c>
      <c r="AM2706" t="s">
        <v>11647</v>
      </c>
    </row>
    <row r="2707" spans="1:39" x14ac:dyDescent="0.25">
      <c r="A2707" t="s">
        <v>195</v>
      </c>
      <c r="B2707">
        <v>17134</v>
      </c>
      <c r="C2707" t="s">
        <v>4030</v>
      </c>
      <c r="D2707">
        <v>306</v>
      </c>
      <c r="E2707">
        <v>45778</v>
      </c>
      <c r="G2707" t="s">
        <v>3633</v>
      </c>
      <c r="H2707">
        <v>45792</v>
      </c>
      <c r="I2707" t="s">
        <v>28</v>
      </c>
      <c r="K2707">
        <v>0</v>
      </c>
      <c r="N2707" t="s">
        <v>350</v>
      </c>
      <c r="R2707">
        <v>1200</v>
      </c>
      <c r="S2707">
        <v>625</v>
      </c>
      <c r="X2707" t="s">
        <v>4031</v>
      </c>
      <c r="AE2707" t="s">
        <v>235</v>
      </c>
      <c r="AF2707">
        <v>0</v>
      </c>
      <c r="AG2707">
        <v>0</v>
      </c>
      <c r="AH2707">
        <v>4</v>
      </c>
      <c r="AI2707" t="s">
        <v>11632</v>
      </c>
      <c r="AJ2707">
        <v>3.9215686274509802</v>
      </c>
      <c r="AK2707">
        <v>2.0424836601307188</v>
      </c>
      <c r="AL2707" s="94">
        <v>30.6</v>
      </c>
      <c r="AM2707" t="s">
        <v>11646</v>
      </c>
    </row>
    <row r="2708" spans="1:39" x14ac:dyDescent="0.25">
      <c r="A2708" t="s">
        <v>195</v>
      </c>
      <c r="B2708">
        <v>17135</v>
      </c>
      <c r="C2708" t="s">
        <v>4032</v>
      </c>
      <c r="D2708">
        <v>576</v>
      </c>
      <c r="E2708">
        <v>45778</v>
      </c>
      <c r="G2708" t="s">
        <v>3633</v>
      </c>
      <c r="H2708">
        <v>45842</v>
      </c>
      <c r="I2708" t="s">
        <v>28</v>
      </c>
      <c r="K2708">
        <v>65</v>
      </c>
      <c r="L2708">
        <v>45657</v>
      </c>
      <c r="M2708">
        <v>0.6</v>
      </c>
      <c r="N2708" t="s">
        <v>353</v>
      </c>
      <c r="O2708">
        <v>45477</v>
      </c>
      <c r="P2708" t="s">
        <v>353</v>
      </c>
      <c r="Q2708">
        <v>0.6</v>
      </c>
      <c r="R2708">
        <v>4581</v>
      </c>
      <c r="T2708">
        <v>4</v>
      </c>
      <c r="U2708">
        <v>0</v>
      </c>
      <c r="V2708">
        <v>0</v>
      </c>
      <c r="W2708">
        <v>0</v>
      </c>
      <c r="X2708" t="s">
        <v>4033</v>
      </c>
      <c r="Y2708" t="s">
        <v>353</v>
      </c>
      <c r="Z2708" t="s">
        <v>350</v>
      </c>
      <c r="AE2708" t="s">
        <v>235</v>
      </c>
      <c r="AF2708">
        <v>0.6</v>
      </c>
      <c r="AG2708">
        <v>39</v>
      </c>
      <c r="AH2708">
        <v>15</v>
      </c>
      <c r="AI2708" t="s">
        <v>11632</v>
      </c>
      <c r="AJ2708">
        <v>7.953125</v>
      </c>
      <c r="AL2708" s="94">
        <v>57.6</v>
      </c>
      <c r="AM2708" t="s">
        <v>11647</v>
      </c>
    </row>
    <row r="2709" spans="1:39" x14ac:dyDescent="0.25">
      <c r="A2709" t="s">
        <v>195</v>
      </c>
      <c r="B2709">
        <v>17136</v>
      </c>
      <c r="C2709" t="s">
        <v>4034</v>
      </c>
      <c r="D2709">
        <v>290</v>
      </c>
      <c r="E2709">
        <v>45778</v>
      </c>
      <c r="F2709">
        <v>45936</v>
      </c>
      <c r="G2709" t="s">
        <v>3633</v>
      </c>
      <c r="H2709">
        <v>45793</v>
      </c>
      <c r="I2709" t="s">
        <v>24</v>
      </c>
      <c r="J2709" t="s">
        <v>4035</v>
      </c>
      <c r="K2709">
        <v>12</v>
      </c>
      <c r="L2709">
        <v>45785</v>
      </c>
      <c r="M2709">
        <v>0.5</v>
      </c>
      <c r="N2709" t="s">
        <v>353</v>
      </c>
      <c r="O2709">
        <v>45463</v>
      </c>
      <c r="P2709" t="s">
        <v>350</v>
      </c>
      <c r="R2709">
        <v>450</v>
      </c>
      <c r="S2709">
        <v>2000</v>
      </c>
      <c r="T2709">
        <v>1</v>
      </c>
      <c r="U2709">
        <v>0</v>
      </c>
      <c r="V2709">
        <v>0</v>
      </c>
      <c r="W2709">
        <v>0</v>
      </c>
      <c r="X2709" t="s">
        <v>4036</v>
      </c>
      <c r="Y2709" t="s">
        <v>350</v>
      </c>
      <c r="Z2709" t="s">
        <v>350</v>
      </c>
      <c r="AE2709" t="s">
        <v>235</v>
      </c>
      <c r="AF2709">
        <v>0.5</v>
      </c>
      <c r="AG2709">
        <v>6</v>
      </c>
      <c r="AH2709">
        <v>15</v>
      </c>
      <c r="AI2709" t="s">
        <v>11632</v>
      </c>
      <c r="AJ2709">
        <v>1.5517241379310345</v>
      </c>
      <c r="AK2709">
        <v>6.8965517241379306</v>
      </c>
      <c r="AL2709" s="94">
        <v>29</v>
      </c>
      <c r="AM2709" t="s">
        <v>11647</v>
      </c>
    </row>
    <row r="2710" spans="1:39" x14ac:dyDescent="0.25">
      <c r="A2710" t="s">
        <v>195</v>
      </c>
      <c r="B2710">
        <v>17137</v>
      </c>
      <c r="C2710" t="s">
        <v>4037</v>
      </c>
      <c r="D2710">
        <v>4804</v>
      </c>
      <c r="E2710">
        <v>45778</v>
      </c>
      <c r="F2710">
        <v>45936</v>
      </c>
      <c r="G2710" t="s">
        <v>3633</v>
      </c>
      <c r="H2710">
        <v>45782</v>
      </c>
      <c r="I2710" t="s">
        <v>24</v>
      </c>
      <c r="J2710" t="s">
        <v>4038</v>
      </c>
      <c r="K2710">
        <v>66</v>
      </c>
      <c r="L2710">
        <v>45456</v>
      </c>
      <c r="M2710">
        <v>0.30299999999999999</v>
      </c>
      <c r="N2710" t="s">
        <v>353</v>
      </c>
      <c r="O2710">
        <v>45007</v>
      </c>
      <c r="P2710" t="s">
        <v>353</v>
      </c>
      <c r="Q2710">
        <v>0.1</v>
      </c>
      <c r="T2710">
        <v>9</v>
      </c>
      <c r="U2710">
        <v>0</v>
      </c>
      <c r="V2710">
        <v>0</v>
      </c>
      <c r="W2710">
        <v>0</v>
      </c>
      <c r="X2710" t="s">
        <v>3881</v>
      </c>
      <c r="Y2710" t="s">
        <v>350</v>
      </c>
      <c r="Z2710" t="s">
        <v>353</v>
      </c>
      <c r="AE2710" t="s">
        <v>235</v>
      </c>
      <c r="AF2710">
        <v>0.30299999999999999</v>
      </c>
      <c r="AG2710">
        <v>20</v>
      </c>
      <c r="AH2710">
        <v>14</v>
      </c>
      <c r="AI2710" t="s">
        <v>11632</v>
      </c>
      <c r="AL2710" s="94">
        <v>480.4</v>
      </c>
      <c r="AM2710" t="s">
        <v>11647</v>
      </c>
    </row>
    <row r="2711" spans="1:39" x14ac:dyDescent="0.25">
      <c r="A2711" t="s">
        <v>195</v>
      </c>
      <c r="B2711">
        <v>17140</v>
      </c>
      <c r="C2711" t="s">
        <v>4039</v>
      </c>
      <c r="D2711">
        <v>1061</v>
      </c>
      <c r="E2711">
        <v>45778</v>
      </c>
      <c r="F2711">
        <v>45936</v>
      </c>
      <c r="G2711" t="s">
        <v>3633</v>
      </c>
      <c r="H2711">
        <v>45779</v>
      </c>
      <c r="I2711" t="s">
        <v>24</v>
      </c>
      <c r="J2711" t="s">
        <v>4040</v>
      </c>
      <c r="K2711">
        <v>145</v>
      </c>
      <c r="L2711">
        <v>2024</v>
      </c>
      <c r="M2711">
        <v>0.86</v>
      </c>
      <c r="N2711" t="s">
        <v>4041</v>
      </c>
      <c r="W2711">
        <v>5</v>
      </c>
      <c r="X2711" t="s">
        <v>4042</v>
      </c>
      <c r="Y2711" t="s">
        <v>350</v>
      </c>
      <c r="Z2711" t="s">
        <v>350</v>
      </c>
      <c r="AE2711" t="s">
        <v>235</v>
      </c>
      <c r="AF2711">
        <v>0.86</v>
      </c>
      <c r="AG2711">
        <v>125</v>
      </c>
      <c r="AH2711">
        <v>8</v>
      </c>
      <c r="AI2711" t="s">
        <v>11632</v>
      </c>
      <c r="AL2711" s="94">
        <v>106.1</v>
      </c>
      <c r="AM2711" t="s">
        <v>11647</v>
      </c>
    </row>
    <row r="2712" spans="1:39" x14ac:dyDescent="0.25">
      <c r="A2712" t="s">
        <v>195</v>
      </c>
      <c r="B2712">
        <v>17138</v>
      </c>
      <c r="C2712" t="s">
        <v>4043</v>
      </c>
      <c r="D2712">
        <v>1082</v>
      </c>
      <c r="E2712">
        <v>45778</v>
      </c>
      <c r="F2712">
        <v>45823</v>
      </c>
      <c r="G2712" t="s">
        <v>3633</v>
      </c>
      <c r="H2712">
        <v>45812</v>
      </c>
      <c r="I2712" t="s">
        <v>28</v>
      </c>
      <c r="J2712" t="s">
        <v>4044</v>
      </c>
      <c r="K2712">
        <v>100</v>
      </c>
      <c r="L2712" t="s">
        <v>3421</v>
      </c>
      <c r="M2712">
        <v>0.3</v>
      </c>
      <c r="N2712" t="s">
        <v>350</v>
      </c>
      <c r="P2712" t="s">
        <v>350</v>
      </c>
      <c r="R2712">
        <v>3000</v>
      </c>
      <c r="S2712">
        <v>0</v>
      </c>
      <c r="T2712">
        <v>0</v>
      </c>
      <c r="U2712">
        <v>7</v>
      </c>
      <c r="V2712">
        <v>0</v>
      </c>
      <c r="W2712">
        <v>5</v>
      </c>
      <c r="X2712" t="s">
        <v>4045</v>
      </c>
      <c r="Y2712" t="s">
        <v>350</v>
      </c>
      <c r="Z2712" t="s">
        <v>350</v>
      </c>
      <c r="AE2712" t="s">
        <v>235</v>
      </c>
      <c r="AF2712">
        <v>0.3</v>
      </c>
      <c r="AG2712">
        <v>30</v>
      </c>
      <c r="AH2712">
        <v>14</v>
      </c>
      <c r="AI2712" t="s">
        <v>11632</v>
      </c>
      <c r="AJ2712">
        <v>2.7726432532347505</v>
      </c>
      <c r="AK2712">
        <v>0</v>
      </c>
      <c r="AL2712" s="94">
        <v>108.2</v>
      </c>
      <c r="AM2712" t="s">
        <v>11647</v>
      </c>
    </row>
    <row r="2713" spans="1:39" x14ac:dyDescent="0.25">
      <c r="A2713" t="s">
        <v>195</v>
      </c>
      <c r="B2713">
        <v>17139</v>
      </c>
      <c r="C2713" t="s">
        <v>4046</v>
      </c>
      <c r="D2713">
        <v>1925</v>
      </c>
      <c r="E2713">
        <v>45778</v>
      </c>
      <c r="F2713">
        <v>45861</v>
      </c>
      <c r="G2713" t="s">
        <v>3633</v>
      </c>
      <c r="H2713">
        <v>45855</v>
      </c>
      <c r="I2713" t="s">
        <v>24</v>
      </c>
      <c r="J2713" t="s">
        <v>4047</v>
      </c>
      <c r="K2713">
        <v>10</v>
      </c>
      <c r="L2713">
        <v>45869</v>
      </c>
      <c r="M2713">
        <v>1</v>
      </c>
      <c r="N2713" t="s">
        <v>350</v>
      </c>
      <c r="P2713" t="s">
        <v>353</v>
      </c>
      <c r="Q2713">
        <v>0.2</v>
      </c>
      <c r="R2713">
        <v>10914.41</v>
      </c>
      <c r="T2713">
        <v>7</v>
      </c>
      <c r="U2713">
        <v>3</v>
      </c>
      <c r="V2713">
        <v>0</v>
      </c>
      <c r="W2713">
        <v>2</v>
      </c>
      <c r="X2713" t="s">
        <v>3968</v>
      </c>
      <c r="Y2713" t="s">
        <v>353</v>
      </c>
      <c r="Z2713" t="s">
        <v>353</v>
      </c>
      <c r="AE2713" t="s">
        <v>235</v>
      </c>
      <c r="AF2713">
        <v>1</v>
      </c>
      <c r="AG2713">
        <v>10</v>
      </c>
      <c r="AH2713">
        <v>14</v>
      </c>
      <c r="AI2713" t="s">
        <v>11632</v>
      </c>
      <c r="AJ2713">
        <v>5.669823376623377</v>
      </c>
      <c r="AL2713" s="94">
        <v>192.5</v>
      </c>
      <c r="AM2713" t="s">
        <v>11648</v>
      </c>
    </row>
    <row r="2714" spans="1:39" x14ac:dyDescent="0.25">
      <c r="A2714" t="s">
        <v>195</v>
      </c>
      <c r="B2714">
        <v>17141</v>
      </c>
      <c r="C2714" t="s">
        <v>4048</v>
      </c>
      <c r="D2714">
        <v>10008</v>
      </c>
      <c r="E2714">
        <v>45778</v>
      </c>
      <c r="F2714">
        <v>45832</v>
      </c>
      <c r="G2714" t="s">
        <v>3633</v>
      </c>
      <c r="H2714">
        <v>45825</v>
      </c>
      <c r="I2714" t="s">
        <v>24</v>
      </c>
      <c r="J2714" t="s">
        <v>4049</v>
      </c>
      <c r="K2714">
        <v>134</v>
      </c>
      <c r="L2714">
        <v>2025</v>
      </c>
      <c r="M2714">
        <v>0.224</v>
      </c>
      <c r="N2714" t="s">
        <v>353</v>
      </c>
      <c r="O2714">
        <v>45506</v>
      </c>
      <c r="P2714" t="s">
        <v>350</v>
      </c>
      <c r="R2714">
        <v>16000</v>
      </c>
      <c r="S2714">
        <v>14423.2</v>
      </c>
      <c r="U2714">
        <v>0</v>
      </c>
      <c r="V2714">
        <v>1</v>
      </c>
      <c r="X2714" t="s">
        <v>4050</v>
      </c>
      <c r="Y2714" t="s">
        <v>353</v>
      </c>
      <c r="Z2714" t="s">
        <v>353</v>
      </c>
      <c r="AE2714" t="s">
        <v>235</v>
      </c>
      <c r="AF2714">
        <v>0.224</v>
      </c>
      <c r="AG2714">
        <v>30</v>
      </c>
      <c r="AH2714">
        <v>13</v>
      </c>
      <c r="AI2714" t="s">
        <v>11632</v>
      </c>
      <c r="AJ2714">
        <v>1.5987210231814548</v>
      </c>
      <c r="AK2714">
        <v>1.4411670663469225</v>
      </c>
      <c r="AL2714" s="94">
        <v>1000.8</v>
      </c>
      <c r="AM2714" t="s">
        <v>11647</v>
      </c>
    </row>
    <row r="2715" spans="1:39" x14ac:dyDescent="0.25">
      <c r="A2715" t="s">
        <v>195</v>
      </c>
      <c r="B2715">
        <v>17142</v>
      </c>
      <c r="C2715" t="s">
        <v>4051</v>
      </c>
      <c r="D2715">
        <v>4099</v>
      </c>
      <c r="E2715">
        <v>45778</v>
      </c>
      <c r="F2715">
        <v>45936</v>
      </c>
      <c r="G2715" t="s">
        <v>3633</v>
      </c>
      <c r="I2715" t="s">
        <v>24</v>
      </c>
      <c r="J2715" t="s">
        <v>4052</v>
      </c>
      <c r="K2715">
        <v>104</v>
      </c>
      <c r="L2715">
        <v>45627</v>
      </c>
      <c r="M2715">
        <v>0.8</v>
      </c>
      <c r="N2715" t="s">
        <v>353</v>
      </c>
      <c r="O2715">
        <v>45502</v>
      </c>
      <c r="P2715" t="s">
        <v>350</v>
      </c>
      <c r="R2715">
        <v>5000</v>
      </c>
      <c r="S2715">
        <v>1000</v>
      </c>
      <c r="T2715">
        <v>3</v>
      </c>
      <c r="U2715">
        <v>0</v>
      </c>
      <c r="V2715">
        <v>0</v>
      </c>
      <c r="W2715">
        <v>3</v>
      </c>
      <c r="X2715" t="s">
        <v>4053</v>
      </c>
      <c r="Y2715" t="s">
        <v>353</v>
      </c>
      <c r="Z2715" t="s">
        <v>350</v>
      </c>
      <c r="AE2715" t="s">
        <v>235</v>
      </c>
      <c r="AF2715">
        <v>0.8</v>
      </c>
      <c r="AG2715">
        <v>83</v>
      </c>
      <c r="AH2715">
        <v>15</v>
      </c>
      <c r="AI2715" t="s">
        <v>11632</v>
      </c>
      <c r="AJ2715">
        <v>1.2198097096852891</v>
      </c>
      <c r="AK2715">
        <v>0.24396194193705781</v>
      </c>
      <c r="AL2715" s="94">
        <v>409.9</v>
      </c>
      <c r="AM2715" t="s">
        <v>11647</v>
      </c>
    </row>
    <row r="2716" spans="1:39" x14ac:dyDescent="0.25">
      <c r="A2716" t="s">
        <v>195</v>
      </c>
      <c r="B2716">
        <v>17043</v>
      </c>
      <c r="C2716" t="s">
        <v>4054</v>
      </c>
      <c r="D2716">
        <v>206</v>
      </c>
      <c r="E2716">
        <v>45778</v>
      </c>
      <c r="F2716">
        <v>45936</v>
      </c>
      <c r="G2716" t="s">
        <v>3633</v>
      </c>
      <c r="H2716">
        <v>45779</v>
      </c>
      <c r="I2716" t="s">
        <v>24</v>
      </c>
      <c r="J2716" t="s">
        <v>3924</v>
      </c>
      <c r="K2716">
        <v>0</v>
      </c>
      <c r="AE2716" t="s">
        <v>235</v>
      </c>
      <c r="AF2716">
        <v>0</v>
      </c>
      <c r="AG2716">
        <v>0</v>
      </c>
      <c r="AH2716">
        <v>0</v>
      </c>
      <c r="AI2716" t="s">
        <v>11634</v>
      </c>
      <c r="AL2716" s="94">
        <v>20.6</v>
      </c>
      <c r="AM2716" t="s">
        <v>11646</v>
      </c>
    </row>
    <row r="2717" spans="1:39" x14ac:dyDescent="0.25">
      <c r="A2717" t="s">
        <v>195</v>
      </c>
      <c r="B2717">
        <v>17143</v>
      </c>
      <c r="C2717" t="s">
        <v>4055</v>
      </c>
      <c r="D2717">
        <v>230</v>
      </c>
      <c r="E2717">
        <v>45778</v>
      </c>
      <c r="F2717">
        <v>45936</v>
      </c>
      <c r="G2717" t="s">
        <v>3633</v>
      </c>
      <c r="I2717" t="s">
        <v>24</v>
      </c>
      <c r="J2717" t="s">
        <v>3924</v>
      </c>
      <c r="K2717">
        <v>0</v>
      </c>
      <c r="AE2717" t="s">
        <v>235</v>
      </c>
      <c r="AF2717">
        <v>0</v>
      </c>
      <c r="AG2717">
        <v>0</v>
      </c>
      <c r="AH2717">
        <v>0</v>
      </c>
      <c r="AI2717" t="s">
        <v>11634</v>
      </c>
      <c r="AL2717" s="94">
        <v>23</v>
      </c>
      <c r="AM2717" t="s">
        <v>11646</v>
      </c>
    </row>
    <row r="2718" spans="1:39" x14ac:dyDescent="0.25">
      <c r="A2718" t="s">
        <v>195</v>
      </c>
      <c r="B2718">
        <v>17144</v>
      </c>
      <c r="C2718" t="s">
        <v>4056</v>
      </c>
      <c r="D2718">
        <v>279</v>
      </c>
      <c r="E2718">
        <v>45778</v>
      </c>
      <c r="F2718">
        <v>45936</v>
      </c>
      <c r="G2718" t="s">
        <v>3633</v>
      </c>
      <c r="H2718">
        <v>45782</v>
      </c>
      <c r="I2718" t="s">
        <v>24</v>
      </c>
      <c r="J2718" t="s">
        <v>4057</v>
      </c>
      <c r="K2718">
        <v>50</v>
      </c>
      <c r="L2718">
        <v>45839</v>
      </c>
      <c r="M2718">
        <v>0.85</v>
      </c>
      <c r="N2718" t="s">
        <v>350</v>
      </c>
      <c r="P2718" t="s">
        <v>353</v>
      </c>
      <c r="Q2718">
        <v>0.85</v>
      </c>
      <c r="R2718">
        <v>2200</v>
      </c>
      <c r="W2718">
        <v>10</v>
      </c>
      <c r="X2718" t="s">
        <v>4058</v>
      </c>
      <c r="Y2718" t="s">
        <v>350</v>
      </c>
      <c r="Z2718" t="s">
        <v>350</v>
      </c>
      <c r="AE2718" t="s">
        <v>235</v>
      </c>
      <c r="AF2718">
        <v>0.85</v>
      </c>
      <c r="AG2718">
        <v>42</v>
      </c>
      <c r="AH2718">
        <v>11</v>
      </c>
      <c r="AI2718" t="s">
        <v>11632</v>
      </c>
      <c r="AJ2718">
        <v>7.8853046594982077</v>
      </c>
      <c r="AL2718" s="94">
        <v>27.9</v>
      </c>
      <c r="AM2718" t="s">
        <v>11647</v>
      </c>
    </row>
    <row r="2719" spans="1:39" x14ac:dyDescent="0.25">
      <c r="A2719" t="s">
        <v>195</v>
      </c>
      <c r="B2719">
        <v>17145</v>
      </c>
      <c r="C2719" t="s">
        <v>4059</v>
      </c>
      <c r="D2719">
        <v>1847</v>
      </c>
      <c r="E2719">
        <v>45778</v>
      </c>
      <c r="F2719">
        <v>45936</v>
      </c>
      <c r="G2719" t="s">
        <v>3633</v>
      </c>
      <c r="H2719">
        <v>45783</v>
      </c>
      <c r="I2719" t="s">
        <v>24</v>
      </c>
      <c r="J2719" t="s">
        <v>4060</v>
      </c>
      <c r="K2719">
        <v>57</v>
      </c>
      <c r="L2719">
        <v>45992</v>
      </c>
      <c r="M2719">
        <v>0.59</v>
      </c>
      <c r="N2719" t="s">
        <v>4061</v>
      </c>
      <c r="P2719" t="s">
        <v>353</v>
      </c>
      <c r="R2719">
        <v>11417.83</v>
      </c>
      <c r="S2719">
        <v>3000</v>
      </c>
      <c r="U2719">
        <v>36</v>
      </c>
      <c r="V2719">
        <v>0</v>
      </c>
      <c r="W2719">
        <v>1</v>
      </c>
      <c r="X2719" t="s">
        <v>3822</v>
      </c>
      <c r="Y2719" t="s">
        <v>350</v>
      </c>
      <c r="Z2719" t="s">
        <v>353</v>
      </c>
      <c r="AE2719" t="s">
        <v>235</v>
      </c>
      <c r="AF2719">
        <v>0.59</v>
      </c>
      <c r="AG2719">
        <v>34</v>
      </c>
      <c r="AH2719">
        <v>13</v>
      </c>
      <c r="AI2719" t="s">
        <v>11632</v>
      </c>
      <c r="AJ2719">
        <v>6.18182458040065</v>
      </c>
      <c r="AK2719">
        <v>1.6242555495397943</v>
      </c>
      <c r="AL2719" s="94">
        <v>184.7</v>
      </c>
      <c r="AM2719" t="s">
        <v>11647</v>
      </c>
    </row>
    <row r="2720" spans="1:39" x14ac:dyDescent="0.25">
      <c r="A2720" t="s">
        <v>195</v>
      </c>
      <c r="B2720">
        <v>17146</v>
      </c>
      <c r="C2720" t="s">
        <v>4062</v>
      </c>
      <c r="D2720">
        <v>4499</v>
      </c>
      <c r="E2720">
        <v>45778</v>
      </c>
      <c r="F2720">
        <v>45936</v>
      </c>
      <c r="G2720" t="s">
        <v>3633</v>
      </c>
      <c r="H2720">
        <v>45782</v>
      </c>
      <c r="I2720" t="s">
        <v>24</v>
      </c>
      <c r="J2720" t="s">
        <v>4063</v>
      </c>
      <c r="K2720">
        <v>548</v>
      </c>
      <c r="L2720">
        <v>2024</v>
      </c>
      <c r="M2720">
        <v>0.86860000000000004</v>
      </c>
      <c r="N2720" t="s">
        <v>353</v>
      </c>
      <c r="O2720">
        <v>2024</v>
      </c>
      <c r="P2720" t="s">
        <v>350</v>
      </c>
      <c r="R2720">
        <v>13500</v>
      </c>
      <c r="S2720">
        <v>6249.49</v>
      </c>
      <c r="T2720">
        <v>27</v>
      </c>
      <c r="U2720">
        <v>1</v>
      </c>
      <c r="X2720" t="s">
        <v>4064</v>
      </c>
      <c r="Y2720" t="s">
        <v>353</v>
      </c>
      <c r="Z2720" t="s">
        <v>353</v>
      </c>
      <c r="AE2720" t="s">
        <v>235</v>
      </c>
      <c r="AF2720">
        <v>0.86860000000000004</v>
      </c>
      <c r="AG2720">
        <v>476</v>
      </c>
      <c r="AH2720">
        <v>13</v>
      </c>
      <c r="AI2720" t="s">
        <v>11632</v>
      </c>
      <c r="AJ2720">
        <v>3.0006668148477438</v>
      </c>
      <c r="AK2720">
        <v>1.3890842409424315</v>
      </c>
      <c r="AL2720" s="94">
        <v>449.9</v>
      </c>
      <c r="AM2720" t="s">
        <v>11647</v>
      </c>
    </row>
    <row r="2721" spans="1:39" x14ac:dyDescent="0.25">
      <c r="A2721" t="s">
        <v>195</v>
      </c>
      <c r="B2721">
        <v>17147</v>
      </c>
      <c r="C2721" t="s">
        <v>4065</v>
      </c>
      <c r="D2721">
        <v>10692</v>
      </c>
      <c r="E2721">
        <v>45778</v>
      </c>
      <c r="F2721">
        <v>45936</v>
      </c>
      <c r="G2721" t="s">
        <v>3633</v>
      </c>
      <c r="H2721">
        <v>45782</v>
      </c>
      <c r="I2721" t="s">
        <v>24</v>
      </c>
      <c r="J2721" t="s">
        <v>4066</v>
      </c>
      <c r="K2721">
        <v>248</v>
      </c>
      <c r="L2721" t="s">
        <v>4067</v>
      </c>
      <c r="M2721">
        <v>0.85</v>
      </c>
      <c r="N2721" t="s">
        <v>4068</v>
      </c>
      <c r="P2721" t="s">
        <v>353</v>
      </c>
      <c r="Q2721">
        <v>0.15</v>
      </c>
      <c r="R2721">
        <v>6991.38</v>
      </c>
      <c r="S2721">
        <v>30347.9</v>
      </c>
      <c r="T2721">
        <v>12</v>
      </c>
      <c r="X2721" t="s">
        <v>4069</v>
      </c>
      <c r="Y2721" t="s">
        <v>353</v>
      </c>
      <c r="Z2721" t="s">
        <v>3576</v>
      </c>
      <c r="AE2721" t="s">
        <v>235</v>
      </c>
      <c r="AF2721">
        <v>0.85</v>
      </c>
      <c r="AG2721">
        <v>211</v>
      </c>
      <c r="AH2721">
        <v>12</v>
      </c>
      <c r="AI2721" t="s">
        <v>11632</v>
      </c>
      <c r="AJ2721">
        <v>0.65388888888888885</v>
      </c>
      <c r="AK2721">
        <v>2.8383744855967081</v>
      </c>
      <c r="AL2721" s="94">
        <v>1069.2</v>
      </c>
      <c r="AM2721" t="s">
        <v>11647</v>
      </c>
    </row>
    <row r="2722" spans="1:39" x14ac:dyDescent="0.25">
      <c r="A2722" t="s">
        <v>195</v>
      </c>
      <c r="B2722">
        <v>17148</v>
      </c>
      <c r="C2722" t="s">
        <v>4070</v>
      </c>
      <c r="D2722">
        <v>2445</v>
      </c>
      <c r="E2722">
        <v>45778</v>
      </c>
      <c r="G2722" t="s">
        <v>3633</v>
      </c>
      <c r="H2722">
        <v>45812</v>
      </c>
      <c r="I2722" t="s">
        <v>28</v>
      </c>
      <c r="J2722">
        <v>45849</v>
      </c>
      <c r="K2722">
        <v>523</v>
      </c>
      <c r="L2722">
        <v>45748</v>
      </c>
      <c r="M2722">
        <v>0.37</v>
      </c>
      <c r="N2722" t="s">
        <v>353</v>
      </c>
      <c r="O2722">
        <v>45483</v>
      </c>
      <c r="P2722" t="s">
        <v>353</v>
      </c>
      <c r="Q2722">
        <v>7.0000000000000007E-2</v>
      </c>
      <c r="R2722">
        <v>183.8</v>
      </c>
      <c r="S2722">
        <v>5500</v>
      </c>
      <c r="T2722">
        <v>15</v>
      </c>
      <c r="U2722">
        <v>0</v>
      </c>
      <c r="V2722">
        <v>0</v>
      </c>
      <c r="W2722">
        <v>4</v>
      </c>
      <c r="X2722" t="s">
        <v>4071</v>
      </c>
      <c r="Y2722" t="s">
        <v>353</v>
      </c>
      <c r="Z2722" t="s">
        <v>353</v>
      </c>
      <c r="AE2722" t="s">
        <v>235</v>
      </c>
      <c r="AF2722">
        <v>0.37</v>
      </c>
      <c r="AG2722">
        <v>194</v>
      </c>
      <c r="AH2722">
        <v>16</v>
      </c>
      <c r="AI2722" t="s">
        <v>11631</v>
      </c>
      <c r="AJ2722">
        <v>7.5173824130879349E-2</v>
      </c>
      <c r="AK2722">
        <v>2.2494887525562373</v>
      </c>
      <c r="AL2722" s="94">
        <v>244.5</v>
      </c>
      <c r="AM2722" t="s">
        <v>11839</v>
      </c>
    </row>
    <row r="2723" spans="1:39" x14ac:dyDescent="0.25">
      <c r="A2723" t="s">
        <v>195</v>
      </c>
      <c r="B2723">
        <v>17149</v>
      </c>
      <c r="C2723" t="s">
        <v>4072</v>
      </c>
      <c r="D2723">
        <v>529</v>
      </c>
      <c r="E2723">
        <v>45778</v>
      </c>
      <c r="F2723">
        <v>45808</v>
      </c>
      <c r="G2723" t="s">
        <v>3633</v>
      </c>
      <c r="H2723">
        <v>45799</v>
      </c>
      <c r="I2723" t="s">
        <v>24</v>
      </c>
      <c r="J2723" t="s">
        <v>4073</v>
      </c>
      <c r="K2723">
        <v>9</v>
      </c>
      <c r="L2723">
        <v>45919</v>
      </c>
      <c r="M2723">
        <v>1</v>
      </c>
      <c r="N2723" t="s">
        <v>350</v>
      </c>
      <c r="P2723" t="s">
        <v>350</v>
      </c>
      <c r="S2723">
        <v>3207.03</v>
      </c>
      <c r="U2723">
        <v>0</v>
      </c>
      <c r="V2723">
        <v>0</v>
      </c>
      <c r="W2723">
        <v>0</v>
      </c>
      <c r="X2723" t="s">
        <v>4074</v>
      </c>
      <c r="Y2723" t="s">
        <v>353</v>
      </c>
      <c r="Z2723" t="s">
        <v>353</v>
      </c>
      <c r="AE2723" t="s">
        <v>235</v>
      </c>
      <c r="AF2723">
        <v>1</v>
      </c>
      <c r="AG2723">
        <v>9</v>
      </c>
      <c r="AH2723">
        <v>12</v>
      </c>
      <c r="AI2723" t="s">
        <v>11632</v>
      </c>
      <c r="AK2723">
        <v>6.0624385633270323</v>
      </c>
      <c r="AL2723" s="94">
        <v>52.9</v>
      </c>
      <c r="AM2723" t="s">
        <v>11647</v>
      </c>
    </row>
    <row r="2724" spans="1:39" x14ac:dyDescent="0.25">
      <c r="A2724" t="s">
        <v>195</v>
      </c>
      <c r="B2724">
        <v>17150</v>
      </c>
      <c r="C2724" t="s">
        <v>4075</v>
      </c>
      <c r="D2724">
        <v>2142</v>
      </c>
      <c r="E2724">
        <v>45778</v>
      </c>
      <c r="G2724" t="s">
        <v>3633</v>
      </c>
      <c r="H2724">
        <v>45793</v>
      </c>
      <c r="I2724" t="s">
        <v>28</v>
      </c>
      <c r="K2724">
        <v>144</v>
      </c>
      <c r="L2724">
        <v>45778</v>
      </c>
      <c r="M2724">
        <v>0.52780000000000005</v>
      </c>
      <c r="N2724" t="s">
        <v>4076</v>
      </c>
      <c r="P2724" t="s">
        <v>353</v>
      </c>
      <c r="Q2724">
        <v>0.52780000000000005</v>
      </c>
      <c r="R2724">
        <v>2620</v>
      </c>
      <c r="T2724">
        <v>0</v>
      </c>
      <c r="U2724">
        <v>0</v>
      </c>
      <c r="V2724">
        <v>0</v>
      </c>
      <c r="W2724">
        <v>0</v>
      </c>
      <c r="X2724" t="s">
        <v>350</v>
      </c>
      <c r="Y2724" t="s">
        <v>4077</v>
      </c>
      <c r="Z2724" t="s">
        <v>350</v>
      </c>
      <c r="AE2724" t="s">
        <v>235</v>
      </c>
      <c r="AF2724">
        <v>0.52780000000000005</v>
      </c>
      <c r="AG2724">
        <v>76</v>
      </c>
      <c r="AH2724">
        <v>14</v>
      </c>
      <c r="AI2724" t="s">
        <v>11632</v>
      </c>
      <c r="AJ2724">
        <v>1.2231559290382821</v>
      </c>
      <c r="AL2724" s="94">
        <v>214.2</v>
      </c>
      <c r="AM2724" t="s">
        <v>11647</v>
      </c>
    </row>
    <row r="2725" spans="1:39" x14ac:dyDescent="0.25">
      <c r="A2725" t="s">
        <v>195</v>
      </c>
      <c r="B2725">
        <v>17151</v>
      </c>
      <c r="C2725" t="s">
        <v>4078</v>
      </c>
      <c r="D2725">
        <v>262</v>
      </c>
      <c r="E2725">
        <v>45778</v>
      </c>
      <c r="F2725">
        <v>45936</v>
      </c>
      <c r="G2725" t="s">
        <v>3633</v>
      </c>
      <c r="I2725" t="s">
        <v>24</v>
      </c>
      <c r="J2725" t="s">
        <v>4079</v>
      </c>
      <c r="K2725">
        <v>0</v>
      </c>
      <c r="AE2725" t="s">
        <v>235</v>
      </c>
      <c r="AF2725">
        <v>0</v>
      </c>
      <c r="AG2725">
        <v>0</v>
      </c>
      <c r="AH2725">
        <v>0</v>
      </c>
      <c r="AI2725" t="s">
        <v>11634</v>
      </c>
      <c r="AL2725" s="94">
        <v>26.2</v>
      </c>
      <c r="AM2725" t="s">
        <v>11646</v>
      </c>
    </row>
    <row r="2726" spans="1:39" x14ac:dyDescent="0.25">
      <c r="A2726" t="s">
        <v>195</v>
      </c>
      <c r="B2726">
        <v>17152</v>
      </c>
      <c r="C2726" t="s">
        <v>4080</v>
      </c>
      <c r="D2726">
        <v>20362</v>
      </c>
      <c r="E2726">
        <v>45778</v>
      </c>
      <c r="F2726">
        <v>45936</v>
      </c>
      <c r="G2726" t="s">
        <v>3633</v>
      </c>
      <c r="H2726">
        <v>45779</v>
      </c>
      <c r="I2726" t="s">
        <v>24</v>
      </c>
      <c r="J2726" t="s">
        <v>4081</v>
      </c>
      <c r="K2726">
        <v>500</v>
      </c>
      <c r="L2726">
        <v>46023</v>
      </c>
      <c r="M2726">
        <v>0.65</v>
      </c>
      <c r="N2726" t="s">
        <v>353</v>
      </c>
      <c r="O2726">
        <v>45460</v>
      </c>
      <c r="P2726" t="s">
        <v>353</v>
      </c>
      <c r="T2726">
        <v>16</v>
      </c>
      <c r="X2726" t="s">
        <v>3781</v>
      </c>
      <c r="Y2726" t="s">
        <v>353</v>
      </c>
      <c r="Z2726" t="s">
        <v>353</v>
      </c>
      <c r="AE2726" t="s">
        <v>235</v>
      </c>
      <c r="AF2726">
        <v>0.65</v>
      </c>
      <c r="AG2726">
        <v>325</v>
      </c>
      <c r="AH2726">
        <v>10</v>
      </c>
      <c r="AI2726" t="s">
        <v>11632</v>
      </c>
      <c r="AL2726" s="94">
        <v>2036.2</v>
      </c>
      <c r="AM2726" t="s">
        <v>11647</v>
      </c>
    </row>
    <row r="2727" spans="1:39" x14ac:dyDescent="0.25">
      <c r="A2727" t="s">
        <v>195</v>
      </c>
      <c r="B2727">
        <v>17153</v>
      </c>
      <c r="C2727" t="s">
        <v>4082</v>
      </c>
      <c r="D2727">
        <v>330</v>
      </c>
      <c r="E2727">
        <v>45778</v>
      </c>
      <c r="F2727">
        <v>45936</v>
      </c>
      <c r="G2727" t="s">
        <v>3633</v>
      </c>
      <c r="H2727">
        <v>45786</v>
      </c>
      <c r="I2727" t="s">
        <v>24</v>
      </c>
      <c r="J2727" t="s">
        <v>4079</v>
      </c>
      <c r="K2727">
        <v>0</v>
      </c>
      <c r="AE2727" t="s">
        <v>235</v>
      </c>
      <c r="AF2727">
        <v>0</v>
      </c>
      <c r="AG2727">
        <v>0</v>
      </c>
      <c r="AH2727">
        <v>0</v>
      </c>
      <c r="AI2727" t="s">
        <v>11634</v>
      </c>
      <c r="AL2727" s="94">
        <v>33</v>
      </c>
      <c r="AM2727" t="s">
        <v>11646</v>
      </c>
    </row>
    <row r="2728" spans="1:39" x14ac:dyDescent="0.25">
      <c r="A2728" t="s">
        <v>195</v>
      </c>
      <c r="B2728">
        <v>17154</v>
      </c>
      <c r="C2728" t="s">
        <v>4083</v>
      </c>
      <c r="D2728">
        <v>158</v>
      </c>
      <c r="E2728">
        <v>45778</v>
      </c>
      <c r="F2728">
        <v>45802</v>
      </c>
      <c r="G2728" t="s">
        <v>3633</v>
      </c>
      <c r="H2728">
        <v>45792</v>
      </c>
      <c r="I2728" t="s">
        <v>28</v>
      </c>
      <c r="J2728" t="s">
        <v>4084</v>
      </c>
      <c r="K2728">
        <v>0</v>
      </c>
      <c r="L2728">
        <v>45804</v>
      </c>
      <c r="N2728" t="s">
        <v>350</v>
      </c>
      <c r="S2728">
        <v>1458.22</v>
      </c>
      <c r="T2728">
        <v>0</v>
      </c>
      <c r="U2728">
        <v>0</v>
      </c>
      <c r="V2728">
        <v>0</v>
      </c>
      <c r="W2728">
        <v>0</v>
      </c>
      <c r="X2728" t="s">
        <v>3994</v>
      </c>
      <c r="Y2728" t="s">
        <v>353</v>
      </c>
      <c r="Z2728" t="s">
        <v>353</v>
      </c>
      <c r="AE2728" t="s">
        <v>235</v>
      </c>
      <c r="AF2728">
        <v>0</v>
      </c>
      <c r="AG2728">
        <v>0</v>
      </c>
      <c r="AH2728">
        <v>10</v>
      </c>
      <c r="AI2728" t="s">
        <v>11632</v>
      </c>
      <c r="AK2728">
        <v>9.2292405063291145</v>
      </c>
      <c r="AL2728" s="94">
        <v>15.8</v>
      </c>
      <c r="AM2728" t="s">
        <v>11646</v>
      </c>
    </row>
    <row r="2729" spans="1:39" x14ac:dyDescent="0.25">
      <c r="A2729" t="s">
        <v>195</v>
      </c>
      <c r="B2729">
        <v>17155</v>
      </c>
      <c r="C2729" t="s">
        <v>4085</v>
      </c>
      <c r="D2729">
        <v>33904</v>
      </c>
      <c r="E2729">
        <v>45778</v>
      </c>
      <c r="G2729" t="s">
        <v>3633</v>
      </c>
      <c r="H2729" t="s">
        <v>4086</v>
      </c>
      <c r="I2729" t="s">
        <v>28</v>
      </c>
      <c r="K2729">
        <v>150</v>
      </c>
      <c r="L2729">
        <v>2024</v>
      </c>
      <c r="M2729">
        <v>0.75</v>
      </c>
      <c r="N2729" t="s">
        <v>350</v>
      </c>
      <c r="P2729" t="s">
        <v>353</v>
      </c>
      <c r="Q2729">
        <v>0.5</v>
      </c>
      <c r="R2729">
        <v>8000</v>
      </c>
      <c r="S2729">
        <v>32670</v>
      </c>
      <c r="T2729">
        <v>38</v>
      </c>
      <c r="U2729">
        <v>37</v>
      </c>
      <c r="V2729">
        <v>2</v>
      </c>
      <c r="W2729">
        <v>7</v>
      </c>
      <c r="X2729" t="s">
        <v>4087</v>
      </c>
      <c r="Y2729" t="s">
        <v>353</v>
      </c>
      <c r="Z2729" t="s">
        <v>353</v>
      </c>
      <c r="AE2729" t="s">
        <v>235</v>
      </c>
      <c r="AF2729">
        <v>0.75</v>
      </c>
      <c r="AG2729">
        <v>112</v>
      </c>
      <c r="AH2729">
        <v>15</v>
      </c>
      <c r="AI2729" t="s">
        <v>11632</v>
      </c>
      <c r="AJ2729">
        <v>0.23596035865974516</v>
      </c>
      <c r="AK2729">
        <v>0.96360311467673432</v>
      </c>
      <c r="AL2729" s="94">
        <v>3390.4</v>
      </c>
      <c r="AM2729" t="s">
        <v>11648</v>
      </c>
    </row>
    <row r="2730" spans="1:39" x14ac:dyDescent="0.25">
      <c r="A2730" t="s">
        <v>195</v>
      </c>
      <c r="B2730">
        <v>17157</v>
      </c>
      <c r="C2730" t="s">
        <v>4088</v>
      </c>
      <c r="D2730">
        <v>172</v>
      </c>
      <c r="E2730">
        <v>45778</v>
      </c>
      <c r="G2730" t="s">
        <v>3633</v>
      </c>
      <c r="H2730">
        <v>45807</v>
      </c>
      <c r="I2730" t="s">
        <v>28</v>
      </c>
      <c r="K2730">
        <v>0</v>
      </c>
      <c r="M2730">
        <v>0</v>
      </c>
      <c r="N2730" t="s">
        <v>350</v>
      </c>
      <c r="P2730">
        <v>0</v>
      </c>
      <c r="R2730">
        <v>250</v>
      </c>
      <c r="T2730">
        <v>0</v>
      </c>
      <c r="U2730">
        <v>0</v>
      </c>
      <c r="V2730">
        <v>0</v>
      </c>
      <c r="W2730">
        <v>0</v>
      </c>
      <c r="X2730" t="s">
        <v>350</v>
      </c>
      <c r="Y2730" t="s">
        <v>350</v>
      </c>
      <c r="Z2730" t="s">
        <v>350</v>
      </c>
      <c r="AE2730" t="s">
        <v>235</v>
      </c>
      <c r="AF2730">
        <v>0</v>
      </c>
      <c r="AG2730">
        <v>0</v>
      </c>
      <c r="AH2730">
        <v>11</v>
      </c>
      <c r="AI2730" t="s">
        <v>11632</v>
      </c>
      <c r="AJ2730">
        <v>1.4534883720930232</v>
      </c>
      <c r="AL2730" s="94">
        <v>17.2</v>
      </c>
      <c r="AM2730" t="s">
        <v>11646</v>
      </c>
    </row>
    <row r="2731" spans="1:39" x14ac:dyDescent="0.25">
      <c r="A2731" t="s">
        <v>195</v>
      </c>
      <c r="B2731">
        <v>17183</v>
      </c>
      <c r="C2731" t="s">
        <v>4089</v>
      </c>
      <c r="D2731">
        <v>372</v>
      </c>
      <c r="E2731">
        <v>45778</v>
      </c>
      <c r="F2731">
        <v>45936</v>
      </c>
      <c r="G2731" t="s">
        <v>3633</v>
      </c>
      <c r="H2731">
        <v>45782</v>
      </c>
      <c r="I2731" t="s">
        <v>24</v>
      </c>
      <c r="J2731" t="s">
        <v>4090</v>
      </c>
      <c r="K2731">
        <v>0</v>
      </c>
      <c r="M2731">
        <v>0</v>
      </c>
      <c r="N2731" t="s">
        <v>350</v>
      </c>
      <c r="R2731">
        <v>2794.24</v>
      </c>
      <c r="X2731" t="s">
        <v>3968</v>
      </c>
      <c r="Y2731" t="s">
        <v>4091</v>
      </c>
      <c r="Z2731" t="s">
        <v>4091</v>
      </c>
      <c r="AE2731" t="s">
        <v>235</v>
      </c>
      <c r="AF2731">
        <v>0</v>
      </c>
      <c r="AG2731">
        <v>0</v>
      </c>
      <c r="AH2731">
        <v>6</v>
      </c>
      <c r="AI2731" t="s">
        <v>11632</v>
      </c>
      <c r="AJ2731">
        <v>7.511397849462365</v>
      </c>
      <c r="AL2731" s="94">
        <v>37.200000000000003</v>
      </c>
      <c r="AM2731" t="s">
        <v>11646</v>
      </c>
    </row>
    <row r="2732" spans="1:39" x14ac:dyDescent="0.25">
      <c r="A2732" t="s">
        <v>195</v>
      </c>
      <c r="B2732">
        <v>17158</v>
      </c>
      <c r="C2732" t="s">
        <v>4092</v>
      </c>
      <c r="D2732">
        <v>675</v>
      </c>
      <c r="E2732">
        <v>45778</v>
      </c>
      <c r="F2732">
        <v>45802</v>
      </c>
      <c r="G2732" t="s">
        <v>3633</v>
      </c>
      <c r="H2732" t="s">
        <v>4093</v>
      </c>
      <c r="I2732" t="s">
        <v>28</v>
      </c>
      <c r="J2732" t="s">
        <v>4094</v>
      </c>
      <c r="K2732">
        <v>30</v>
      </c>
      <c r="L2732">
        <v>2024</v>
      </c>
      <c r="M2732">
        <v>1</v>
      </c>
      <c r="N2732" t="s">
        <v>353</v>
      </c>
      <c r="O2732">
        <v>45462</v>
      </c>
      <c r="P2732" t="s">
        <v>353</v>
      </c>
      <c r="Q2732">
        <v>1</v>
      </c>
      <c r="R2732">
        <v>4768.71</v>
      </c>
      <c r="S2732">
        <v>1600</v>
      </c>
      <c r="T2732">
        <v>1</v>
      </c>
      <c r="U2732">
        <v>0</v>
      </c>
      <c r="X2732" t="s">
        <v>4095</v>
      </c>
      <c r="Y2732" t="s">
        <v>353</v>
      </c>
      <c r="Z2732" t="s">
        <v>353</v>
      </c>
      <c r="AE2732" t="s">
        <v>235</v>
      </c>
      <c r="AF2732">
        <v>1</v>
      </c>
      <c r="AG2732">
        <v>30</v>
      </c>
      <c r="AH2732">
        <v>14</v>
      </c>
      <c r="AI2732" t="s">
        <v>11632</v>
      </c>
      <c r="AJ2732">
        <v>7.0647555555555552</v>
      </c>
      <c r="AK2732">
        <v>2.3703703703703702</v>
      </c>
      <c r="AL2732" s="94">
        <v>67.5</v>
      </c>
      <c r="AM2732" t="s">
        <v>11647</v>
      </c>
    </row>
    <row r="2733" spans="1:39" x14ac:dyDescent="0.25">
      <c r="A2733" t="s">
        <v>195</v>
      </c>
      <c r="B2733">
        <v>17159</v>
      </c>
      <c r="C2733" t="s">
        <v>4096</v>
      </c>
      <c r="D2733">
        <v>878</v>
      </c>
      <c r="E2733">
        <v>45778</v>
      </c>
      <c r="G2733" t="s">
        <v>3633</v>
      </c>
      <c r="H2733">
        <v>45810</v>
      </c>
      <c r="I2733" t="s">
        <v>28</v>
      </c>
      <c r="K2733">
        <v>153</v>
      </c>
      <c r="L2733">
        <v>45658</v>
      </c>
      <c r="M2733">
        <v>0.45</v>
      </c>
      <c r="N2733" t="s">
        <v>353</v>
      </c>
      <c r="O2733">
        <v>45470</v>
      </c>
      <c r="P2733" t="s">
        <v>353</v>
      </c>
      <c r="Q2733">
        <v>0.33</v>
      </c>
      <c r="R2733">
        <v>29180</v>
      </c>
      <c r="S2733">
        <v>8000</v>
      </c>
      <c r="T2733">
        <v>1</v>
      </c>
      <c r="U2733">
        <v>4</v>
      </c>
      <c r="V2733">
        <v>0</v>
      </c>
      <c r="W2733">
        <v>3</v>
      </c>
      <c r="X2733" t="s">
        <v>4097</v>
      </c>
      <c r="Y2733" t="s">
        <v>353</v>
      </c>
      <c r="Z2733" t="s">
        <v>353</v>
      </c>
      <c r="AE2733" t="s">
        <v>235</v>
      </c>
      <c r="AF2733">
        <v>0.45</v>
      </c>
      <c r="AG2733">
        <v>69</v>
      </c>
      <c r="AH2733">
        <v>16</v>
      </c>
      <c r="AI2733" t="s">
        <v>11631</v>
      </c>
      <c r="AJ2733">
        <v>33.23462414578588</v>
      </c>
      <c r="AK2733">
        <v>9.1116173120728927</v>
      </c>
      <c r="AL2733" s="94">
        <v>87.8</v>
      </c>
      <c r="AM2733" t="s">
        <v>11647</v>
      </c>
    </row>
    <row r="2734" spans="1:39" x14ac:dyDescent="0.25">
      <c r="A2734" t="s">
        <v>195</v>
      </c>
      <c r="B2734">
        <v>17160</v>
      </c>
      <c r="C2734" t="s">
        <v>4098</v>
      </c>
      <c r="D2734">
        <v>23050</v>
      </c>
      <c r="E2734">
        <v>45778</v>
      </c>
      <c r="G2734" t="s">
        <v>3633</v>
      </c>
      <c r="H2734">
        <v>45798</v>
      </c>
      <c r="I2734" t="s">
        <v>28</v>
      </c>
      <c r="K2734">
        <v>571</v>
      </c>
      <c r="L2734">
        <v>2024</v>
      </c>
      <c r="M2734">
        <v>0.59550000000000003</v>
      </c>
      <c r="N2734" t="s">
        <v>353</v>
      </c>
      <c r="O2734">
        <v>45488</v>
      </c>
      <c r="P2734" t="s">
        <v>350</v>
      </c>
      <c r="R2734">
        <v>30000</v>
      </c>
      <c r="S2734">
        <v>27939.17</v>
      </c>
      <c r="T2734">
        <v>38</v>
      </c>
      <c r="U2734">
        <v>4</v>
      </c>
      <c r="V2734">
        <v>0</v>
      </c>
      <c r="X2734" t="s">
        <v>4014</v>
      </c>
      <c r="Y2734" t="s">
        <v>353</v>
      </c>
      <c r="Z2734" t="s">
        <v>350</v>
      </c>
      <c r="AE2734" t="s">
        <v>235</v>
      </c>
      <c r="AF2734">
        <v>0.59550000000000003</v>
      </c>
      <c r="AG2734">
        <v>340</v>
      </c>
      <c r="AH2734">
        <v>14</v>
      </c>
      <c r="AI2734" t="s">
        <v>11632</v>
      </c>
      <c r="AJ2734">
        <v>1.3015184381778742</v>
      </c>
      <c r="AK2734">
        <v>1.2121114967462039</v>
      </c>
      <c r="AL2734" s="94">
        <v>2305</v>
      </c>
      <c r="AM2734" t="s">
        <v>11647</v>
      </c>
    </row>
    <row r="2735" spans="1:39" x14ac:dyDescent="0.25">
      <c r="A2735" t="s">
        <v>195</v>
      </c>
      <c r="B2735">
        <v>17161</v>
      </c>
      <c r="C2735" t="s">
        <v>4099</v>
      </c>
      <c r="D2735">
        <v>1692</v>
      </c>
      <c r="E2735">
        <v>45778</v>
      </c>
      <c r="F2735">
        <v>45936</v>
      </c>
      <c r="G2735" t="s">
        <v>3633</v>
      </c>
      <c r="H2735">
        <v>45783</v>
      </c>
      <c r="I2735" t="s">
        <v>24</v>
      </c>
      <c r="J2735" t="s">
        <v>4100</v>
      </c>
      <c r="K2735">
        <v>55</v>
      </c>
      <c r="L2735">
        <v>45804</v>
      </c>
      <c r="M2735">
        <v>0.98</v>
      </c>
      <c r="N2735" t="s">
        <v>353</v>
      </c>
      <c r="O2735">
        <v>45624</v>
      </c>
      <c r="P2735" t="s">
        <v>353</v>
      </c>
      <c r="Q2735">
        <v>0.24</v>
      </c>
      <c r="R2735">
        <v>1400</v>
      </c>
      <c r="S2735">
        <v>9334.9</v>
      </c>
      <c r="T2735">
        <v>0</v>
      </c>
      <c r="U2735">
        <v>21</v>
      </c>
      <c r="V2735">
        <v>0</v>
      </c>
      <c r="W2735">
        <v>0</v>
      </c>
      <c r="X2735" t="s">
        <v>3968</v>
      </c>
      <c r="Y2735" t="s">
        <v>353</v>
      </c>
      <c r="Z2735" t="s">
        <v>353</v>
      </c>
      <c r="AE2735" t="s">
        <v>235</v>
      </c>
      <c r="AF2735">
        <v>0.98</v>
      </c>
      <c r="AG2735">
        <v>54</v>
      </c>
      <c r="AH2735">
        <v>16</v>
      </c>
      <c r="AI2735" t="s">
        <v>11631</v>
      </c>
      <c r="AJ2735">
        <v>0.82742316784869974</v>
      </c>
      <c r="AK2735">
        <v>5.5170803782505908</v>
      </c>
      <c r="AL2735" s="94">
        <v>169.2</v>
      </c>
      <c r="AM2735" t="s">
        <v>11647</v>
      </c>
    </row>
    <row r="2736" spans="1:39" x14ac:dyDescent="0.25">
      <c r="A2736" t="s">
        <v>195</v>
      </c>
      <c r="B2736">
        <v>17162</v>
      </c>
      <c r="C2736" t="s">
        <v>4101</v>
      </c>
      <c r="D2736">
        <v>233</v>
      </c>
      <c r="E2736">
        <v>45778</v>
      </c>
      <c r="F2736">
        <v>45808</v>
      </c>
      <c r="G2736" t="s">
        <v>3633</v>
      </c>
      <c r="H2736">
        <v>45803</v>
      </c>
      <c r="I2736" t="s">
        <v>28</v>
      </c>
      <c r="J2736" t="s">
        <v>4102</v>
      </c>
      <c r="K2736">
        <v>0</v>
      </c>
      <c r="L2736">
        <v>45804</v>
      </c>
      <c r="N2736" t="s">
        <v>350</v>
      </c>
      <c r="S2736">
        <v>1698.01</v>
      </c>
      <c r="T2736">
        <v>0</v>
      </c>
      <c r="U2736">
        <v>0</v>
      </c>
      <c r="V2736">
        <v>0</v>
      </c>
      <c r="W2736">
        <v>0</v>
      </c>
      <c r="X2736" t="s">
        <v>3994</v>
      </c>
      <c r="Y2736" t="s">
        <v>353</v>
      </c>
      <c r="Z2736" t="s">
        <v>353</v>
      </c>
      <c r="AE2736" t="s">
        <v>235</v>
      </c>
      <c r="AF2736">
        <v>0</v>
      </c>
      <c r="AG2736">
        <v>0</v>
      </c>
      <c r="AH2736">
        <v>10</v>
      </c>
      <c r="AI2736" t="s">
        <v>11632</v>
      </c>
      <c r="AK2736">
        <v>7.2875965665236055</v>
      </c>
      <c r="AL2736" s="94">
        <v>23.3</v>
      </c>
      <c r="AM2736" t="s">
        <v>11646</v>
      </c>
    </row>
    <row r="2737" spans="1:39" x14ac:dyDescent="0.25">
      <c r="A2737" t="s">
        <v>195</v>
      </c>
      <c r="B2737">
        <v>17163</v>
      </c>
      <c r="C2737" t="s">
        <v>4103</v>
      </c>
      <c r="D2737">
        <v>4243</v>
      </c>
      <c r="E2737">
        <v>45778</v>
      </c>
      <c r="G2737" t="s">
        <v>3633</v>
      </c>
      <c r="H2737">
        <v>45888</v>
      </c>
      <c r="I2737" t="s">
        <v>28</v>
      </c>
      <c r="K2737">
        <v>75</v>
      </c>
      <c r="L2737">
        <v>45658</v>
      </c>
      <c r="M2737">
        <v>0.25</v>
      </c>
      <c r="N2737" t="s">
        <v>353</v>
      </c>
      <c r="P2737" t="s">
        <v>350</v>
      </c>
      <c r="AE2737" t="s">
        <v>235</v>
      </c>
      <c r="AF2737">
        <v>0.25</v>
      </c>
      <c r="AG2737">
        <v>19</v>
      </c>
      <c r="AH2737">
        <v>5</v>
      </c>
      <c r="AI2737" t="s">
        <v>11632</v>
      </c>
      <c r="AL2737" s="94">
        <v>424.3</v>
      </c>
      <c r="AM2737" t="s">
        <v>11647</v>
      </c>
    </row>
    <row r="2738" spans="1:39" x14ac:dyDescent="0.25">
      <c r="A2738" t="s">
        <v>195</v>
      </c>
      <c r="B2738">
        <v>17164</v>
      </c>
      <c r="C2738" t="s">
        <v>4104</v>
      </c>
      <c r="D2738">
        <v>5982</v>
      </c>
      <c r="E2738">
        <v>45778</v>
      </c>
      <c r="F2738">
        <v>45936</v>
      </c>
      <c r="G2738" t="s">
        <v>3633</v>
      </c>
      <c r="H2738">
        <v>45781</v>
      </c>
      <c r="I2738" t="s">
        <v>24</v>
      </c>
      <c r="J2738" t="s">
        <v>4079</v>
      </c>
      <c r="K2738">
        <v>0</v>
      </c>
      <c r="AE2738" t="s">
        <v>235</v>
      </c>
      <c r="AF2738">
        <v>0</v>
      </c>
      <c r="AG2738">
        <v>0</v>
      </c>
      <c r="AH2738">
        <v>0</v>
      </c>
      <c r="AI2738" t="s">
        <v>11634</v>
      </c>
      <c r="AL2738" s="94">
        <v>598.20000000000005</v>
      </c>
      <c r="AM2738" t="s">
        <v>11646</v>
      </c>
    </row>
    <row r="2739" spans="1:39" x14ac:dyDescent="0.25">
      <c r="A2739" t="s">
        <v>195</v>
      </c>
      <c r="B2739">
        <v>17165</v>
      </c>
      <c r="C2739" t="s">
        <v>4105</v>
      </c>
      <c r="D2739">
        <v>849</v>
      </c>
      <c r="E2739">
        <v>45778</v>
      </c>
      <c r="F2739">
        <v>45823</v>
      </c>
      <c r="G2739" t="s">
        <v>3633</v>
      </c>
      <c r="H2739">
        <v>45812</v>
      </c>
      <c r="I2739" t="s">
        <v>28</v>
      </c>
      <c r="J2739" t="s">
        <v>4106</v>
      </c>
      <c r="K2739">
        <v>15</v>
      </c>
      <c r="L2739">
        <v>45890</v>
      </c>
      <c r="M2739">
        <v>1</v>
      </c>
      <c r="N2739" t="s">
        <v>350</v>
      </c>
      <c r="P2739" t="s">
        <v>350</v>
      </c>
      <c r="S2739">
        <v>3892.97</v>
      </c>
      <c r="T2739">
        <v>7</v>
      </c>
      <c r="U2739">
        <v>8</v>
      </c>
      <c r="V2739">
        <v>0</v>
      </c>
      <c r="W2739">
        <v>0</v>
      </c>
      <c r="X2739" t="s">
        <v>3968</v>
      </c>
      <c r="Y2739" t="s">
        <v>353</v>
      </c>
      <c r="Z2739" t="s">
        <v>353</v>
      </c>
      <c r="AE2739" t="s">
        <v>235</v>
      </c>
      <c r="AF2739">
        <v>1</v>
      </c>
      <c r="AG2739">
        <v>15</v>
      </c>
      <c r="AH2739">
        <v>13</v>
      </c>
      <c r="AI2739" t="s">
        <v>11632</v>
      </c>
      <c r="AK2739">
        <v>4.5853592461719668</v>
      </c>
      <c r="AL2739" s="94">
        <v>84.9</v>
      </c>
      <c r="AM2739" t="s">
        <v>11647</v>
      </c>
    </row>
    <row r="2740" spans="1:39" x14ac:dyDescent="0.25">
      <c r="A2740" t="s">
        <v>195</v>
      </c>
      <c r="B2740">
        <v>17167</v>
      </c>
      <c r="C2740" t="s">
        <v>4107</v>
      </c>
      <c r="D2740">
        <v>3375</v>
      </c>
      <c r="E2740">
        <v>45778</v>
      </c>
      <c r="F2740">
        <v>45861</v>
      </c>
      <c r="G2740" t="s">
        <v>3633</v>
      </c>
      <c r="H2740">
        <v>45855</v>
      </c>
      <c r="I2740" t="s">
        <v>24</v>
      </c>
      <c r="J2740" t="s">
        <v>4108</v>
      </c>
      <c r="K2740">
        <v>40</v>
      </c>
      <c r="L2740">
        <v>45657</v>
      </c>
      <c r="M2740">
        <v>0.56000000000000005</v>
      </c>
      <c r="N2740" t="s">
        <v>353</v>
      </c>
      <c r="O2740">
        <v>45442</v>
      </c>
      <c r="P2740" t="s">
        <v>353</v>
      </c>
      <c r="Q2740">
        <v>0.05</v>
      </c>
      <c r="U2740">
        <v>13</v>
      </c>
      <c r="W2740">
        <v>2</v>
      </c>
      <c r="X2740" t="s">
        <v>4109</v>
      </c>
      <c r="AE2740" t="s">
        <v>235</v>
      </c>
      <c r="AF2740">
        <v>0.56000000000000005</v>
      </c>
      <c r="AG2740">
        <v>22</v>
      </c>
      <c r="AH2740">
        <v>10</v>
      </c>
      <c r="AI2740" t="s">
        <v>11632</v>
      </c>
      <c r="AL2740" s="94">
        <v>337.5</v>
      </c>
      <c r="AM2740" t="s">
        <v>11647</v>
      </c>
    </row>
    <row r="2741" spans="1:39" x14ac:dyDescent="0.25">
      <c r="A2741" t="s">
        <v>195</v>
      </c>
      <c r="B2741">
        <v>17168</v>
      </c>
      <c r="C2741" t="s">
        <v>4110</v>
      </c>
      <c r="D2741">
        <v>526</v>
      </c>
      <c r="E2741">
        <v>45778</v>
      </c>
      <c r="F2741">
        <v>45936</v>
      </c>
      <c r="G2741" t="s">
        <v>3633</v>
      </c>
      <c r="H2741">
        <v>45784</v>
      </c>
      <c r="I2741" t="s">
        <v>24</v>
      </c>
      <c r="J2741" t="s">
        <v>4111</v>
      </c>
      <c r="K2741">
        <v>52</v>
      </c>
      <c r="L2741">
        <v>45925</v>
      </c>
      <c r="M2741">
        <v>0.99</v>
      </c>
      <c r="N2741" t="s">
        <v>353</v>
      </c>
      <c r="O2741">
        <v>45784</v>
      </c>
      <c r="P2741" t="s">
        <v>350</v>
      </c>
      <c r="S2741">
        <v>500</v>
      </c>
      <c r="T2741">
        <v>3</v>
      </c>
      <c r="V2741">
        <v>0</v>
      </c>
      <c r="W2741">
        <v>0</v>
      </c>
      <c r="X2741" t="s">
        <v>4112</v>
      </c>
      <c r="Y2741" t="s">
        <v>353</v>
      </c>
      <c r="Z2741" t="s">
        <v>350</v>
      </c>
      <c r="AE2741" t="s">
        <v>235</v>
      </c>
      <c r="AF2741">
        <v>0.99</v>
      </c>
      <c r="AG2741">
        <v>51</v>
      </c>
      <c r="AH2741">
        <v>13</v>
      </c>
      <c r="AI2741" t="s">
        <v>11632</v>
      </c>
      <c r="AK2741">
        <v>0.95057034220532322</v>
      </c>
      <c r="AL2741" s="94">
        <v>52.6</v>
      </c>
      <c r="AM2741" t="s">
        <v>11647</v>
      </c>
    </row>
    <row r="2742" spans="1:39" x14ac:dyDescent="0.25">
      <c r="A2742" t="s">
        <v>195</v>
      </c>
      <c r="B2742">
        <v>17185</v>
      </c>
      <c r="C2742" t="s">
        <v>4113</v>
      </c>
      <c r="D2742">
        <v>3111</v>
      </c>
      <c r="E2742">
        <v>45778</v>
      </c>
      <c r="F2742">
        <v>45936</v>
      </c>
      <c r="G2742" t="s">
        <v>3633</v>
      </c>
      <c r="H2742">
        <v>45783</v>
      </c>
      <c r="I2742" t="s">
        <v>24</v>
      </c>
      <c r="J2742" t="s">
        <v>4114</v>
      </c>
      <c r="K2742">
        <v>45</v>
      </c>
      <c r="L2742" t="s">
        <v>4115</v>
      </c>
      <c r="M2742">
        <v>1</v>
      </c>
      <c r="N2742" t="s">
        <v>350</v>
      </c>
      <c r="P2742" t="s">
        <v>353</v>
      </c>
      <c r="Q2742">
        <v>0.02</v>
      </c>
      <c r="S2742">
        <v>15238.66</v>
      </c>
      <c r="T2742">
        <v>6</v>
      </c>
      <c r="U2742">
        <v>11</v>
      </c>
      <c r="V2742">
        <v>0</v>
      </c>
      <c r="W2742">
        <v>1</v>
      </c>
      <c r="X2742" t="s">
        <v>3968</v>
      </c>
      <c r="Y2742" t="s">
        <v>353</v>
      </c>
      <c r="Z2742" t="s">
        <v>353</v>
      </c>
      <c r="AE2742" t="s">
        <v>235</v>
      </c>
      <c r="AF2742">
        <v>1</v>
      </c>
      <c r="AG2742">
        <v>45</v>
      </c>
      <c r="AH2742">
        <v>14</v>
      </c>
      <c r="AI2742" t="s">
        <v>11632</v>
      </c>
      <c r="AK2742">
        <v>4.8983156541305046</v>
      </c>
      <c r="AL2742" s="94">
        <v>311.10000000000002</v>
      </c>
      <c r="AM2742" t="s">
        <v>11647</v>
      </c>
    </row>
    <row r="2743" spans="1:39" x14ac:dyDescent="0.25">
      <c r="A2743" t="s">
        <v>195</v>
      </c>
      <c r="B2743">
        <v>17166</v>
      </c>
      <c r="C2743" t="s">
        <v>4116</v>
      </c>
      <c r="D2743">
        <v>871</v>
      </c>
      <c r="E2743">
        <v>45778</v>
      </c>
      <c r="F2743">
        <v>45936</v>
      </c>
      <c r="G2743" t="s">
        <v>3633</v>
      </c>
      <c r="H2743">
        <v>45783</v>
      </c>
      <c r="I2743" t="s">
        <v>24</v>
      </c>
      <c r="J2743" t="s">
        <v>4038</v>
      </c>
      <c r="K2743">
        <v>0</v>
      </c>
      <c r="N2743" t="s">
        <v>350</v>
      </c>
      <c r="P2743" t="s">
        <v>350</v>
      </c>
      <c r="S2743">
        <v>750</v>
      </c>
      <c r="T2743">
        <v>2</v>
      </c>
      <c r="U2743">
        <v>0</v>
      </c>
      <c r="V2743">
        <v>0</v>
      </c>
      <c r="W2743">
        <v>1</v>
      </c>
      <c r="X2743" t="s">
        <v>4117</v>
      </c>
      <c r="Y2743" t="s">
        <v>353</v>
      </c>
      <c r="Z2743" t="s">
        <v>350</v>
      </c>
      <c r="AE2743" t="s">
        <v>235</v>
      </c>
      <c r="AF2743">
        <v>0</v>
      </c>
      <c r="AG2743">
        <v>0</v>
      </c>
      <c r="AH2743">
        <v>10</v>
      </c>
      <c r="AI2743" t="s">
        <v>11632</v>
      </c>
      <c r="AK2743">
        <v>0.86107921928817455</v>
      </c>
      <c r="AL2743" s="94">
        <v>87.1</v>
      </c>
      <c r="AM2743" t="s">
        <v>11646</v>
      </c>
    </row>
    <row r="2744" spans="1:39" x14ac:dyDescent="0.25">
      <c r="A2744" t="s">
        <v>195</v>
      </c>
      <c r="B2744">
        <v>17169</v>
      </c>
      <c r="C2744" t="s">
        <v>4118</v>
      </c>
      <c r="D2744">
        <v>3644</v>
      </c>
      <c r="E2744">
        <v>45778</v>
      </c>
      <c r="F2744">
        <v>45936</v>
      </c>
      <c r="G2744" t="s">
        <v>3633</v>
      </c>
      <c r="H2744">
        <v>45782</v>
      </c>
      <c r="I2744" t="s">
        <v>24</v>
      </c>
      <c r="J2744" t="s">
        <v>4119</v>
      </c>
      <c r="K2744">
        <v>107</v>
      </c>
      <c r="L2744">
        <v>45658</v>
      </c>
      <c r="M2744">
        <v>0.55000000000000004</v>
      </c>
      <c r="N2744" t="s">
        <v>350</v>
      </c>
      <c r="P2744" t="s">
        <v>350</v>
      </c>
      <c r="R2744">
        <v>3450</v>
      </c>
      <c r="T2744">
        <v>12</v>
      </c>
      <c r="U2744">
        <v>0</v>
      </c>
      <c r="V2744">
        <v>0</v>
      </c>
      <c r="W2744">
        <v>9</v>
      </c>
      <c r="X2744" t="s">
        <v>3771</v>
      </c>
      <c r="Y2744" t="s">
        <v>353</v>
      </c>
      <c r="Z2744" t="s">
        <v>353</v>
      </c>
      <c r="AE2744" t="s">
        <v>235</v>
      </c>
      <c r="AF2744">
        <v>0.55000000000000004</v>
      </c>
      <c r="AG2744">
        <v>59</v>
      </c>
      <c r="AH2744">
        <v>13</v>
      </c>
      <c r="AI2744" t="s">
        <v>11632</v>
      </c>
      <c r="AJ2744">
        <v>0.94676180021953893</v>
      </c>
      <c r="AL2744" s="94">
        <v>364.4</v>
      </c>
      <c r="AM2744" t="s">
        <v>11647</v>
      </c>
    </row>
    <row r="2745" spans="1:39" x14ac:dyDescent="0.25">
      <c r="A2745" t="s">
        <v>195</v>
      </c>
      <c r="B2745">
        <v>17903</v>
      </c>
      <c r="C2745" t="s">
        <v>4120</v>
      </c>
      <c r="D2745">
        <v>1373</v>
      </c>
      <c r="E2745">
        <v>45778</v>
      </c>
      <c r="G2745" t="s">
        <v>3633</v>
      </c>
      <c r="H2745">
        <v>45807</v>
      </c>
      <c r="I2745" t="s">
        <v>28</v>
      </c>
      <c r="K2745">
        <v>47</v>
      </c>
      <c r="L2745">
        <v>45658</v>
      </c>
      <c r="M2745">
        <v>0.57999999999999996</v>
      </c>
      <c r="N2745" t="s">
        <v>353</v>
      </c>
      <c r="O2745">
        <v>45727</v>
      </c>
      <c r="P2745" t="s">
        <v>350</v>
      </c>
      <c r="R2745">
        <v>5000</v>
      </c>
      <c r="S2745">
        <v>2000</v>
      </c>
      <c r="T2745">
        <v>0</v>
      </c>
      <c r="U2745">
        <v>0</v>
      </c>
      <c r="V2745">
        <v>1</v>
      </c>
      <c r="W2745">
        <v>7</v>
      </c>
      <c r="X2745" t="s">
        <v>4121</v>
      </c>
      <c r="Y2745" t="s">
        <v>353</v>
      </c>
      <c r="Z2745" t="s">
        <v>353</v>
      </c>
      <c r="AE2745" t="s">
        <v>235</v>
      </c>
      <c r="AF2745">
        <v>0.57999999999999996</v>
      </c>
      <c r="AG2745">
        <v>27</v>
      </c>
      <c r="AH2745">
        <v>15</v>
      </c>
      <c r="AI2745" t="s">
        <v>11632</v>
      </c>
      <c r="AJ2745">
        <v>3.6416605972323381</v>
      </c>
      <c r="AK2745">
        <v>1.4566642388929352</v>
      </c>
      <c r="AL2745" s="94">
        <v>137.30000000000001</v>
      </c>
      <c r="AM2745" t="s">
        <v>11647</v>
      </c>
    </row>
    <row r="2746" spans="1:39" x14ac:dyDescent="0.25">
      <c r="A2746" t="s">
        <v>195</v>
      </c>
      <c r="B2746">
        <v>17171</v>
      </c>
      <c r="C2746" t="s">
        <v>4122</v>
      </c>
      <c r="D2746">
        <v>258</v>
      </c>
      <c r="E2746">
        <v>45778</v>
      </c>
      <c r="F2746">
        <v>45808</v>
      </c>
      <c r="G2746" t="s">
        <v>3633</v>
      </c>
      <c r="H2746">
        <v>45805</v>
      </c>
      <c r="I2746" t="s">
        <v>24</v>
      </c>
      <c r="J2746" t="s">
        <v>4123</v>
      </c>
      <c r="K2746">
        <v>0</v>
      </c>
      <c r="N2746" t="s">
        <v>353</v>
      </c>
      <c r="O2746">
        <v>45825</v>
      </c>
      <c r="R2746">
        <v>1800</v>
      </c>
      <c r="X2746" t="s">
        <v>4124</v>
      </c>
      <c r="Y2746" t="s">
        <v>4125</v>
      </c>
      <c r="AE2746" t="s">
        <v>235</v>
      </c>
      <c r="AF2746">
        <v>0</v>
      </c>
      <c r="AG2746">
        <v>0</v>
      </c>
      <c r="AH2746">
        <v>5</v>
      </c>
      <c r="AI2746" t="s">
        <v>11632</v>
      </c>
      <c r="AJ2746">
        <v>6.9767441860465116</v>
      </c>
      <c r="AL2746" s="94">
        <v>25.8</v>
      </c>
      <c r="AM2746" t="s">
        <v>11646</v>
      </c>
    </row>
    <row r="2747" spans="1:39" x14ac:dyDescent="0.25">
      <c r="A2747" t="s">
        <v>195</v>
      </c>
      <c r="B2747">
        <v>17172</v>
      </c>
      <c r="C2747" t="s">
        <v>4126</v>
      </c>
      <c r="D2747">
        <v>706</v>
      </c>
      <c r="E2747">
        <v>45778</v>
      </c>
      <c r="G2747" t="s">
        <v>3633</v>
      </c>
      <c r="H2747">
        <v>45838</v>
      </c>
      <c r="I2747" t="s">
        <v>28</v>
      </c>
      <c r="K2747">
        <v>150</v>
      </c>
      <c r="L2747">
        <v>45748</v>
      </c>
      <c r="M2747">
        <v>0.75</v>
      </c>
      <c r="N2747" t="s">
        <v>353</v>
      </c>
      <c r="O2747">
        <v>45782</v>
      </c>
      <c r="P2747" t="s">
        <v>350</v>
      </c>
      <c r="R2747">
        <v>2000</v>
      </c>
      <c r="T2747">
        <v>0</v>
      </c>
      <c r="U2747">
        <v>0</v>
      </c>
      <c r="V2747">
        <v>0</v>
      </c>
      <c r="W2747">
        <v>0</v>
      </c>
      <c r="X2747" t="s">
        <v>4127</v>
      </c>
      <c r="Y2747" t="s">
        <v>350</v>
      </c>
      <c r="Z2747" t="s">
        <v>350</v>
      </c>
      <c r="AE2747" t="s">
        <v>235</v>
      </c>
      <c r="AF2747">
        <v>0.75</v>
      </c>
      <c r="AG2747">
        <v>112</v>
      </c>
      <c r="AH2747">
        <v>14</v>
      </c>
      <c r="AI2747" t="s">
        <v>11632</v>
      </c>
      <c r="AJ2747">
        <v>2.8328611898016995</v>
      </c>
      <c r="AL2747" s="94">
        <v>70.599999999999994</v>
      </c>
      <c r="AM2747" t="s">
        <v>11839</v>
      </c>
    </row>
    <row r="2748" spans="1:39" x14ac:dyDescent="0.25">
      <c r="A2748" t="s">
        <v>195</v>
      </c>
      <c r="B2748">
        <v>17173</v>
      </c>
      <c r="C2748" t="s">
        <v>4128</v>
      </c>
      <c r="D2748">
        <v>264</v>
      </c>
      <c r="E2748">
        <v>45778</v>
      </c>
      <c r="F2748">
        <v>45936</v>
      </c>
      <c r="G2748" t="s">
        <v>3633</v>
      </c>
      <c r="H2748">
        <v>45797</v>
      </c>
      <c r="I2748" t="s">
        <v>24</v>
      </c>
      <c r="J2748" t="s">
        <v>4129</v>
      </c>
      <c r="K2748">
        <v>0</v>
      </c>
      <c r="N2748" t="s">
        <v>350</v>
      </c>
      <c r="P2748" t="s">
        <v>350</v>
      </c>
      <c r="R2748">
        <v>2000</v>
      </c>
      <c r="S2748">
        <v>485</v>
      </c>
      <c r="X2748" t="s">
        <v>3771</v>
      </c>
      <c r="Y2748" t="s">
        <v>353</v>
      </c>
      <c r="Z2748" t="s">
        <v>353</v>
      </c>
      <c r="AE2748" t="s">
        <v>235</v>
      </c>
      <c r="AF2748">
        <v>0</v>
      </c>
      <c r="AG2748">
        <v>0</v>
      </c>
      <c r="AH2748">
        <v>7</v>
      </c>
      <c r="AI2748" t="s">
        <v>11632</v>
      </c>
      <c r="AJ2748">
        <v>7.5757575757575761</v>
      </c>
      <c r="AK2748">
        <v>1.8371212121212122</v>
      </c>
      <c r="AL2748" s="94">
        <v>26.4</v>
      </c>
      <c r="AM2748" t="s">
        <v>11646</v>
      </c>
    </row>
    <row r="2749" spans="1:39" x14ac:dyDescent="0.25">
      <c r="A2749" t="s">
        <v>195</v>
      </c>
      <c r="B2749">
        <v>17174</v>
      </c>
      <c r="C2749" t="s">
        <v>4130</v>
      </c>
      <c r="D2749">
        <v>254</v>
      </c>
      <c r="E2749">
        <v>45778</v>
      </c>
      <c r="F2749">
        <v>45802</v>
      </c>
      <c r="G2749" t="s">
        <v>3633</v>
      </c>
      <c r="H2749">
        <v>45792</v>
      </c>
      <c r="I2749" t="s">
        <v>28</v>
      </c>
      <c r="J2749" t="s">
        <v>4131</v>
      </c>
      <c r="K2749">
        <v>0</v>
      </c>
      <c r="L2749" t="s">
        <v>4132</v>
      </c>
      <c r="M2749">
        <v>0</v>
      </c>
      <c r="N2749" t="s">
        <v>350</v>
      </c>
      <c r="P2749" t="s">
        <v>350</v>
      </c>
      <c r="S2749">
        <v>280</v>
      </c>
      <c r="T2749">
        <v>0</v>
      </c>
      <c r="U2749">
        <v>0</v>
      </c>
      <c r="V2749">
        <v>0</v>
      </c>
      <c r="W2749">
        <v>0</v>
      </c>
      <c r="X2749" t="s">
        <v>4133</v>
      </c>
      <c r="Y2749" t="s">
        <v>4134</v>
      </c>
      <c r="Z2749" t="s">
        <v>4134</v>
      </c>
      <c r="AE2749" t="s">
        <v>235</v>
      </c>
      <c r="AF2749">
        <v>0</v>
      </c>
      <c r="AG2749">
        <v>0</v>
      </c>
      <c r="AH2749">
        <v>13</v>
      </c>
      <c r="AI2749" t="s">
        <v>11632</v>
      </c>
      <c r="AK2749">
        <v>1.1023622047244095</v>
      </c>
      <c r="AL2749" s="94">
        <v>25.4</v>
      </c>
      <c r="AM2749" t="s">
        <v>11646</v>
      </c>
    </row>
    <row r="2750" spans="1:39" x14ac:dyDescent="0.25">
      <c r="A2750" t="s">
        <v>195</v>
      </c>
      <c r="B2750">
        <v>17175</v>
      </c>
      <c r="C2750" t="s">
        <v>4135</v>
      </c>
      <c r="D2750">
        <v>839</v>
      </c>
      <c r="E2750">
        <v>45778</v>
      </c>
      <c r="F2750">
        <v>45936</v>
      </c>
      <c r="G2750" t="s">
        <v>3633</v>
      </c>
      <c r="H2750">
        <v>45782</v>
      </c>
      <c r="I2750" t="s">
        <v>24</v>
      </c>
      <c r="J2750" t="s">
        <v>4136</v>
      </c>
      <c r="K2750">
        <v>15</v>
      </c>
      <c r="L2750">
        <v>45657</v>
      </c>
      <c r="M2750">
        <v>0.25</v>
      </c>
      <c r="N2750" t="s">
        <v>353</v>
      </c>
      <c r="O2750">
        <v>45497</v>
      </c>
      <c r="P2750" t="s">
        <v>353</v>
      </c>
      <c r="Q2750">
        <v>0.25</v>
      </c>
      <c r="R2750">
        <v>7041.38</v>
      </c>
      <c r="X2750" t="s">
        <v>3726</v>
      </c>
      <c r="Y2750" t="s">
        <v>353</v>
      </c>
      <c r="Z2750" t="s">
        <v>350</v>
      </c>
      <c r="AE2750" t="s">
        <v>235</v>
      </c>
      <c r="AF2750">
        <v>0.25</v>
      </c>
      <c r="AG2750">
        <v>4</v>
      </c>
      <c r="AH2750">
        <v>11</v>
      </c>
      <c r="AI2750" t="s">
        <v>11632</v>
      </c>
      <c r="AJ2750">
        <v>8.3925864123957101</v>
      </c>
      <c r="AL2750" s="94">
        <v>83.9</v>
      </c>
      <c r="AM2750" t="s">
        <v>11647</v>
      </c>
    </row>
    <row r="2751" spans="1:39" x14ac:dyDescent="0.25">
      <c r="A2751" t="s">
        <v>195</v>
      </c>
      <c r="B2751">
        <v>17176</v>
      </c>
      <c r="C2751" t="s">
        <v>4137</v>
      </c>
      <c r="D2751">
        <v>163</v>
      </c>
      <c r="E2751">
        <v>45778</v>
      </c>
      <c r="F2751">
        <v>45936</v>
      </c>
      <c r="G2751" t="s">
        <v>3633</v>
      </c>
      <c r="I2751" t="s">
        <v>24</v>
      </c>
      <c r="J2751" t="s">
        <v>3924</v>
      </c>
      <c r="K2751">
        <v>0</v>
      </c>
      <c r="AE2751" t="s">
        <v>235</v>
      </c>
      <c r="AF2751">
        <v>0</v>
      </c>
      <c r="AG2751">
        <v>0</v>
      </c>
      <c r="AH2751">
        <v>0</v>
      </c>
      <c r="AI2751" t="s">
        <v>11634</v>
      </c>
      <c r="AL2751" s="94">
        <v>16.3</v>
      </c>
      <c r="AM2751" t="s">
        <v>11646</v>
      </c>
    </row>
    <row r="2752" spans="1:39" x14ac:dyDescent="0.25">
      <c r="A2752" t="s">
        <v>195</v>
      </c>
      <c r="B2752">
        <v>17177</v>
      </c>
      <c r="C2752" t="s">
        <v>4138</v>
      </c>
      <c r="D2752">
        <v>724</v>
      </c>
      <c r="E2752">
        <v>45778</v>
      </c>
      <c r="F2752">
        <v>45936</v>
      </c>
      <c r="G2752" t="s">
        <v>3633</v>
      </c>
      <c r="H2752">
        <v>45784</v>
      </c>
      <c r="I2752" t="s">
        <v>24</v>
      </c>
      <c r="J2752" t="s">
        <v>3924</v>
      </c>
      <c r="K2752">
        <v>0</v>
      </c>
      <c r="AE2752" t="s">
        <v>235</v>
      </c>
      <c r="AF2752">
        <v>0</v>
      </c>
      <c r="AG2752">
        <v>0</v>
      </c>
      <c r="AH2752">
        <v>0</v>
      </c>
      <c r="AI2752" t="s">
        <v>11634</v>
      </c>
      <c r="AL2752" s="94">
        <v>72.400000000000006</v>
      </c>
      <c r="AM2752" t="s">
        <v>11646</v>
      </c>
    </row>
    <row r="2753" spans="1:39" x14ac:dyDescent="0.25">
      <c r="A2753" t="s">
        <v>195</v>
      </c>
      <c r="B2753">
        <v>17178</v>
      </c>
      <c r="C2753" t="s">
        <v>4139</v>
      </c>
      <c r="D2753">
        <v>2241</v>
      </c>
      <c r="E2753">
        <v>45778</v>
      </c>
      <c r="F2753">
        <v>45936</v>
      </c>
      <c r="G2753" t="s">
        <v>3633</v>
      </c>
      <c r="H2753">
        <v>45789</v>
      </c>
      <c r="I2753" t="s">
        <v>24</v>
      </c>
      <c r="J2753" t="s">
        <v>4140</v>
      </c>
      <c r="K2753">
        <v>0</v>
      </c>
      <c r="T2753">
        <v>3</v>
      </c>
      <c r="U2753">
        <v>0</v>
      </c>
      <c r="X2753" t="s">
        <v>3726</v>
      </c>
      <c r="Y2753" t="s">
        <v>353</v>
      </c>
      <c r="Z2753" t="s">
        <v>353</v>
      </c>
      <c r="AE2753" t="s">
        <v>235</v>
      </c>
      <c r="AF2753">
        <v>0</v>
      </c>
      <c r="AG2753">
        <v>0</v>
      </c>
      <c r="AH2753">
        <v>5</v>
      </c>
      <c r="AI2753" t="s">
        <v>11632</v>
      </c>
      <c r="AL2753" s="94">
        <v>224.1</v>
      </c>
      <c r="AM2753" t="s">
        <v>11646</v>
      </c>
    </row>
    <row r="2754" spans="1:39" x14ac:dyDescent="0.25">
      <c r="A2754" t="s">
        <v>195</v>
      </c>
      <c r="B2754">
        <v>17180</v>
      </c>
      <c r="C2754" t="s">
        <v>4141</v>
      </c>
      <c r="D2754">
        <v>13657</v>
      </c>
      <c r="E2754">
        <v>45778</v>
      </c>
      <c r="F2754">
        <v>45936</v>
      </c>
      <c r="G2754" t="s">
        <v>3633</v>
      </c>
      <c r="H2754">
        <v>45782</v>
      </c>
      <c r="I2754" t="s">
        <v>24</v>
      </c>
      <c r="J2754" t="s">
        <v>4142</v>
      </c>
      <c r="K2754">
        <v>584</v>
      </c>
      <c r="L2754">
        <v>2024</v>
      </c>
      <c r="M2754">
        <v>1</v>
      </c>
      <c r="N2754" t="s">
        <v>350</v>
      </c>
      <c r="P2754" t="s">
        <v>350</v>
      </c>
      <c r="R2754">
        <v>13000</v>
      </c>
      <c r="S2754">
        <v>22000</v>
      </c>
      <c r="T2754">
        <v>57</v>
      </c>
      <c r="U2754">
        <v>0</v>
      </c>
      <c r="X2754" t="s">
        <v>3739</v>
      </c>
      <c r="Y2754" t="s">
        <v>353</v>
      </c>
      <c r="Z2754" t="s">
        <v>350</v>
      </c>
      <c r="AE2754" t="s">
        <v>235</v>
      </c>
      <c r="AF2754">
        <v>1</v>
      </c>
      <c r="AG2754">
        <v>584</v>
      </c>
      <c r="AH2754">
        <v>12</v>
      </c>
      <c r="AI2754" t="s">
        <v>11632</v>
      </c>
      <c r="AJ2754">
        <v>0.95189280222596473</v>
      </c>
      <c r="AK2754">
        <v>1.6108955114593249</v>
      </c>
      <c r="AL2754" s="94">
        <v>1365.7</v>
      </c>
      <c r="AM2754" t="s">
        <v>11647</v>
      </c>
    </row>
    <row r="2755" spans="1:39" x14ac:dyDescent="0.25">
      <c r="A2755" t="s">
        <v>195</v>
      </c>
      <c r="B2755">
        <v>17181</v>
      </c>
      <c r="C2755" t="s">
        <v>4143</v>
      </c>
      <c r="D2755">
        <v>5866</v>
      </c>
      <c r="E2755">
        <v>45778</v>
      </c>
      <c r="F2755">
        <v>45936</v>
      </c>
      <c r="G2755" t="s">
        <v>3633</v>
      </c>
      <c r="H2755">
        <v>45779</v>
      </c>
      <c r="I2755" t="s">
        <v>24</v>
      </c>
      <c r="J2755" t="s">
        <v>4144</v>
      </c>
      <c r="K2755">
        <v>0</v>
      </c>
      <c r="AE2755" t="s">
        <v>235</v>
      </c>
      <c r="AF2755">
        <v>0</v>
      </c>
      <c r="AG2755">
        <v>0</v>
      </c>
      <c r="AH2755">
        <v>0</v>
      </c>
      <c r="AI2755" t="s">
        <v>11634</v>
      </c>
      <c r="AL2755" s="94">
        <v>586.6</v>
      </c>
      <c r="AM2755" t="s">
        <v>11646</v>
      </c>
    </row>
    <row r="2756" spans="1:39" x14ac:dyDescent="0.25">
      <c r="A2756" t="s">
        <v>195</v>
      </c>
      <c r="B2756">
        <v>17182</v>
      </c>
      <c r="C2756" t="s">
        <v>4145</v>
      </c>
      <c r="D2756">
        <v>397</v>
      </c>
      <c r="E2756">
        <v>45778</v>
      </c>
      <c r="F2756">
        <v>45936</v>
      </c>
      <c r="G2756" t="s">
        <v>3633</v>
      </c>
      <c r="I2756" t="s">
        <v>24</v>
      </c>
      <c r="J2756" t="s">
        <v>4079</v>
      </c>
      <c r="K2756">
        <v>0</v>
      </c>
      <c r="AE2756" t="s">
        <v>235</v>
      </c>
      <c r="AF2756">
        <v>0</v>
      </c>
      <c r="AG2756">
        <v>0</v>
      </c>
      <c r="AH2756">
        <v>0</v>
      </c>
      <c r="AI2756" t="s">
        <v>11634</v>
      </c>
      <c r="AL2756" s="94">
        <v>39.700000000000003</v>
      </c>
      <c r="AM2756" t="s">
        <v>11646</v>
      </c>
    </row>
    <row r="2757" spans="1:39" x14ac:dyDescent="0.25">
      <c r="A2757" t="s">
        <v>195</v>
      </c>
      <c r="B2757">
        <v>17184</v>
      </c>
      <c r="C2757" t="s">
        <v>4146</v>
      </c>
      <c r="D2757">
        <v>1611</v>
      </c>
      <c r="E2757">
        <v>45778</v>
      </c>
      <c r="G2757" t="s">
        <v>3633</v>
      </c>
      <c r="H2757">
        <v>45897</v>
      </c>
      <c r="I2757" t="s">
        <v>28</v>
      </c>
      <c r="K2757">
        <v>30</v>
      </c>
      <c r="L2757">
        <v>45896</v>
      </c>
      <c r="M2757">
        <v>1</v>
      </c>
      <c r="N2757" t="s">
        <v>350</v>
      </c>
      <c r="P2757" t="s">
        <v>350</v>
      </c>
      <c r="S2757">
        <v>10152.89</v>
      </c>
      <c r="T2757">
        <v>0</v>
      </c>
      <c r="U2757">
        <v>1</v>
      </c>
      <c r="V2757">
        <v>0</v>
      </c>
      <c r="W2757">
        <v>1</v>
      </c>
      <c r="X2757" t="s">
        <v>3968</v>
      </c>
      <c r="Y2757" t="s">
        <v>353</v>
      </c>
      <c r="Z2757" t="s">
        <v>353</v>
      </c>
      <c r="AE2757" t="s">
        <v>235</v>
      </c>
      <c r="AF2757">
        <v>1</v>
      </c>
      <c r="AG2757">
        <v>30</v>
      </c>
      <c r="AH2757">
        <v>13</v>
      </c>
      <c r="AI2757" t="s">
        <v>11632</v>
      </c>
      <c r="AK2757">
        <v>6.3022284295468651</v>
      </c>
      <c r="AL2757" s="94">
        <v>161.1</v>
      </c>
      <c r="AM2757" t="s">
        <v>11647</v>
      </c>
    </row>
    <row r="2758" spans="1:39" x14ac:dyDescent="0.25">
      <c r="A2758" t="s">
        <v>195</v>
      </c>
      <c r="B2758">
        <v>17186</v>
      </c>
      <c r="C2758" t="s">
        <v>4147</v>
      </c>
      <c r="D2758">
        <v>5392</v>
      </c>
      <c r="E2758">
        <v>45778</v>
      </c>
      <c r="G2758" t="s">
        <v>3633</v>
      </c>
      <c r="H2758">
        <v>45786</v>
      </c>
      <c r="I2758" t="s">
        <v>28</v>
      </c>
      <c r="K2758">
        <v>99</v>
      </c>
      <c r="L2758" t="s">
        <v>4148</v>
      </c>
      <c r="M2758">
        <v>0.92900000000000005</v>
      </c>
      <c r="N2758" t="s">
        <v>350</v>
      </c>
      <c r="P2758">
        <v>20</v>
      </c>
      <c r="Q2758">
        <v>0.20200000000000001</v>
      </c>
      <c r="S2758">
        <v>1000</v>
      </c>
      <c r="T2758">
        <v>2</v>
      </c>
      <c r="U2758">
        <v>0</v>
      </c>
      <c r="V2758">
        <v>0</v>
      </c>
      <c r="W2758">
        <v>0</v>
      </c>
      <c r="X2758" t="s">
        <v>4149</v>
      </c>
      <c r="Y2758" t="s">
        <v>353</v>
      </c>
      <c r="Z2758" t="s">
        <v>353</v>
      </c>
      <c r="AE2758" t="s">
        <v>235</v>
      </c>
      <c r="AF2758">
        <v>0.92900000000000005</v>
      </c>
      <c r="AG2758">
        <v>92</v>
      </c>
      <c r="AH2758">
        <v>14</v>
      </c>
      <c r="AI2758" t="s">
        <v>11632</v>
      </c>
      <c r="AK2758">
        <v>0.18545994065281898</v>
      </c>
      <c r="AL2758" s="94">
        <v>539.20000000000005</v>
      </c>
      <c r="AM2758" t="s">
        <v>11647</v>
      </c>
    </row>
    <row r="2759" spans="1:39" x14ac:dyDescent="0.25">
      <c r="A2759" t="s">
        <v>195</v>
      </c>
      <c r="C2759" t="s">
        <v>4150</v>
      </c>
      <c r="D2759">
        <v>898</v>
      </c>
      <c r="E2759">
        <v>45779</v>
      </c>
      <c r="F2759">
        <v>45936</v>
      </c>
      <c r="G2759" t="s">
        <v>3633</v>
      </c>
      <c r="H2759">
        <v>45786</v>
      </c>
      <c r="I2759" t="s">
        <v>24</v>
      </c>
      <c r="J2759" t="s">
        <v>4079</v>
      </c>
      <c r="K2759">
        <v>0</v>
      </c>
      <c r="AE2759" t="s">
        <v>235</v>
      </c>
      <c r="AF2759">
        <v>0</v>
      </c>
      <c r="AG2759">
        <v>0</v>
      </c>
      <c r="AH2759">
        <v>0</v>
      </c>
      <c r="AI2759" t="s">
        <v>11634</v>
      </c>
      <c r="AL2759" s="94">
        <v>89.8</v>
      </c>
      <c r="AM2759" t="s">
        <v>11646</v>
      </c>
    </row>
    <row r="2760" spans="1:39" x14ac:dyDescent="0.25">
      <c r="A2760" t="s">
        <v>195</v>
      </c>
      <c r="B2760">
        <v>17188</v>
      </c>
      <c r="C2760" t="s">
        <v>4151</v>
      </c>
      <c r="D2760">
        <v>220</v>
      </c>
      <c r="E2760">
        <v>45779</v>
      </c>
      <c r="F2760">
        <v>45936</v>
      </c>
      <c r="G2760" t="s">
        <v>3633</v>
      </c>
      <c r="I2760" t="s">
        <v>24</v>
      </c>
      <c r="J2760" t="s">
        <v>4152</v>
      </c>
      <c r="K2760">
        <v>0</v>
      </c>
      <c r="AE2760" t="s">
        <v>235</v>
      </c>
      <c r="AF2760">
        <v>0</v>
      </c>
      <c r="AG2760">
        <v>0</v>
      </c>
      <c r="AH2760">
        <v>0</v>
      </c>
      <c r="AI2760" t="s">
        <v>11634</v>
      </c>
      <c r="AL2760" s="94">
        <v>22</v>
      </c>
      <c r="AM2760" t="s">
        <v>11646</v>
      </c>
    </row>
    <row r="2761" spans="1:39" x14ac:dyDescent="0.25">
      <c r="A2761" t="s">
        <v>195</v>
      </c>
      <c r="B2761">
        <v>17190</v>
      </c>
      <c r="C2761" t="s">
        <v>4153</v>
      </c>
      <c r="D2761">
        <v>1198</v>
      </c>
      <c r="E2761">
        <v>45779</v>
      </c>
      <c r="F2761">
        <v>45808</v>
      </c>
      <c r="G2761" t="s">
        <v>3633</v>
      </c>
      <c r="H2761">
        <v>45805</v>
      </c>
      <c r="I2761" t="s">
        <v>24</v>
      </c>
      <c r="J2761" t="s">
        <v>4154</v>
      </c>
      <c r="K2761">
        <v>20</v>
      </c>
      <c r="L2761" t="s">
        <v>4155</v>
      </c>
      <c r="M2761">
        <v>45</v>
      </c>
      <c r="N2761" t="s">
        <v>4156</v>
      </c>
      <c r="O2761">
        <v>45007</v>
      </c>
      <c r="P2761" t="s">
        <v>353</v>
      </c>
      <c r="Q2761">
        <v>45</v>
      </c>
      <c r="R2761">
        <v>285.75</v>
      </c>
      <c r="S2761">
        <v>1371.6</v>
      </c>
      <c r="T2761">
        <v>5</v>
      </c>
      <c r="U2761">
        <v>1</v>
      </c>
      <c r="V2761">
        <v>0</v>
      </c>
      <c r="W2761">
        <v>0</v>
      </c>
      <c r="X2761" t="s">
        <v>4157</v>
      </c>
      <c r="Y2761" t="s">
        <v>4158</v>
      </c>
      <c r="Z2761" t="s">
        <v>4159</v>
      </c>
      <c r="AE2761" t="s">
        <v>235</v>
      </c>
      <c r="AF2761">
        <v>0.45</v>
      </c>
      <c r="AG2761">
        <v>9</v>
      </c>
      <c r="AH2761">
        <v>16</v>
      </c>
      <c r="AI2761" t="s">
        <v>11631</v>
      </c>
      <c r="AJ2761">
        <v>0.23852253756260433</v>
      </c>
      <c r="AK2761">
        <v>1.1449081803005008</v>
      </c>
      <c r="AL2761" s="94">
        <v>119.8</v>
      </c>
      <c r="AM2761" t="s">
        <v>11647</v>
      </c>
    </row>
    <row r="2762" spans="1:39" x14ac:dyDescent="0.25">
      <c r="A2762" t="s">
        <v>195</v>
      </c>
      <c r="B2762">
        <v>17191</v>
      </c>
      <c r="C2762" t="s">
        <v>4160</v>
      </c>
      <c r="D2762">
        <v>229</v>
      </c>
      <c r="E2762">
        <v>45779</v>
      </c>
      <c r="G2762" t="s">
        <v>3633</v>
      </c>
      <c r="H2762">
        <v>45867</v>
      </c>
      <c r="I2762" t="s">
        <v>28</v>
      </c>
      <c r="K2762">
        <v>0</v>
      </c>
      <c r="N2762" t="s">
        <v>350</v>
      </c>
      <c r="T2762">
        <v>0</v>
      </c>
      <c r="U2762">
        <v>0</v>
      </c>
      <c r="V2762">
        <v>0</v>
      </c>
      <c r="W2762">
        <v>0</v>
      </c>
      <c r="X2762" t="s">
        <v>350</v>
      </c>
      <c r="Y2762" t="s">
        <v>350</v>
      </c>
      <c r="Z2762" t="s">
        <v>350</v>
      </c>
      <c r="AE2762" t="s">
        <v>235</v>
      </c>
      <c r="AF2762">
        <v>0</v>
      </c>
      <c r="AG2762">
        <v>0</v>
      </c>
      <c r="AH2762">
        <v>8</v>
      </c>
      <c r="AI2762" t="s">
        <v>11632</v>
      </c>
      <c r="AL2762" s="94">
        <v>22.9</v>
      </c>
      <c r="AM2762" t="s">
        <v>11646</v>
      </c>
    </row>
    <row r="2763" spans="1:39" x14ac:dyDescent="0.25">
      <c r="A2763" t="s">
        <v>195</v>
      </c>
      <c r="B2763">
        <v>17192</v>
      </c>
      <c r="C2763" t="s">
        <v>4161</v>
      </c>
      <c r="D2763">
        <v>191</v>
      </c>
      <c r="E2763">
        <v>45779</v>
      </c>
      <c r="F2763">
        <v>45823</v>
      </c>
      <c r="G2763" t="s">
        <v>3633</v>
      </c>
      <c r="H2763">
        <v>45810</v>
      </c>
      <c r="I2763" t="s">
        <v>24</v>
      </c>
      <c r="J2763" t="s">
        <v>4162</v>
      </c>
      <c r="K2763">
        <v>0</v>
      </c>
      <c r="AE2763" t="s">
        <v>235</v>
      </c>
      <c r="AF2763">
        <v>0</v>
      </c>
      <c r="AG2763">
        <v>0</v>
      </c>
      <c r="AH2763">
        <v>0</v>
      </c>
      <c r="AI2763" t="s">
        <v>11634</v>
      </c>
      <c r="AL2763" s="94">
        <v>19.100000000000001</v>
      </c>
      <c r="AM2763" t="s">
        <v>11646</v>
      </c>
    </row>
    <row r="2764" spans="1:39" x14ac:dyDescent="0.25">
      <c r="A2764" t="s">
        <v>195</v>
      </c>
      <c r="B2764">
        <v>17193</v>
      </c>
      <c r="C2764" t="s">
        <v>4163</v>
      </c>
      <c r="D2764">
        <v>6720</v>
      </c>
      <c r="E2764">
        <v>45779</v>
      </c>
      <c r="G2764" t="s">
        <v>3633</v>
      </c>
      <c r="H2764">
        <v>45847</v>
      </c>
      <c r="I2764" t="s">
        <v>28</v>
      </c>
      <c r="K2764">
        <v>184</v>
      </c>
      <c r="L2764">
        <v>45658</v>
      </c>
      <c r="M2764">
        <v>0.64</v>
      </c>
      <c r="N2764" t="s">
        <v>353</v>
      </c>
      <c r="O2764">
        <v>45796</v>
      </c>
      <c r="P2764" t="s">
        <v>350</v>
      </c>
      <c r="R2764">
        <v>6200</v>
      </c>
      <c r="T2764">
        <v>1</v>
      </c>
      <c r="U2764">
        <v>60</v>
      </c>
      <c r="X2764" t="s">
        <v>4164</v>
      </c>
      <c r="Y2764" t="s">
        <v>353</v>
      </c>
      <c r="Z2764" t="s">
        <v>353</v>
      </c>
      <c r="AE2764" t="s">
        <v>235</v>
      </c>
      <c r="AF2764">
        <v>0.64</v>
      </c>
      <c r="AG2764">
        <v>118</v>
      </c>
      <c r="AH2764">
        <v>12</v>
      </c>
      <c r="AI2764" t="s">
        <v>11632</v>
      </c>
      <c r="AJ2764">
        <v>0.92261904761904767</v>
      </c>
      <c r="AL2764" s="94">
        <v>672</v>
      </c>
      <c r="AM2764" t="s">
        <v>11647</v>
      </c>
    </row>
    <row r="2765" spans="1:39" x14ac:dyDescent="0.25">
      <c r="A2765" t="s">
        <v>195</v>
      </c>
      <c r="B2765">
        <v>17052</v>
      </c>
      <c r="C2765" t="s">
        <v>4165</v>
      </c>
      <c r="D2765">
        <v>180</v>
      </c>
      <c r="E2765">
        <v>45779</v>
      </c>
      <c r="G2765" t="s">
        <v>3633</v>
      </c>
      <c r="H2765">
        <v>45818</v>
      </c>
      <c r="I2765" t="s">
        <v>28</v>
      </c>
      <c r="K2765">
        <v>0</v>
      </c>
      <c r="M2765">
        <v>0</v>
      </c>
      <c r="N2765" t="s">
        <v>350</v>
      </c>
      <c r="P2765" t="s">
        <v>350</v>
      </c>
      <c r="T2765">
        <v>0</v>
      </c>
      <c r="U2765">
        <v>0</v>
      </c>
      <c r="V2765">
        <v>0</v>
      </c>
      <c r="W2765">
        <v>0</v>
      </c>
      <c r="X2765" t="s">
        <v>350</v>
      </c>
      <c r="Y2765" t="s">
        <v>350</v>
      </c>
      <c r="Z2765" t="s">
        <v>350</v>
      </c>
      <c r="AE2765" t="s">
        <v>235</v>
      </c>
      <c r="AF2765">
        <v>0</v>
      </c>
      <c r="AG2765">
        <v>0</v>
      </c>
      <c r="AH2765">
        <v>11</v>
      </c>
      <c r="AI2765" t="s">
        <v>11632</v>
      </c>
      <c r="AL2765" s="94">
        <v>18</v>
      </c>
      <c r="AM2765" t="s">
        <v>11646</v>
      </c>
    </row>
    <row r="2766" spans="1:39" x14ac:dyDescent="0.25">
      <c r="A2766" t="s">
        <v>195</v>
      </c>
      <c r="B2766">
        <v>17194</v>
      </c>
      <c r="C2766" t="s">
        <v>4166</v>
      </c>
      <c r="D2766">
        <v>97</v>
      </c>
      <c r="E2766">
        <v>45779</v>
      </c>
      <c r="F2766">
        <v>45802</v>
      </c>
      <c r="G2766" t="s">
        <v>3633</v>
      </c>
      <c r="H2766" t="s">
        <v>4167</v>
      </c>
      <c r="I2766" t="s">
        <v>24</v>
      </c>
      <c r="J2766" t="s">
        <v>4007</v>
      </c>
      <c r="K2766">
        <v>0</v>
      </c>
      <c r="M2766">
        <v>0</v>
      </c>
      <c r="N2766" t="s">
        <v>350</v>
      </c>
      <c r="P2766" t="s">
        <v>350</v>
      </c>
      <c r="T2766">
        <v>0</v>
      </c>
      <c r="U2766">
        <v>0</v>
      </c>
      <c r="V2766">
        <v>0</v>
      </c>
      <c r="W2766">
        <v>0</v>
      </c>
      <c r="X2766" t="s">
        <v>3739</v>
      </c>
      <c r="Y2766" t="s">
        <v>350</v>
      </c>
      <c r="Z2766" t="s">
        <v>350</v>
      </c>
      <c r="AE2766" t="s">
        <v>235</v>
      </c>
      <c r="AF2766">
        <v>0</v>
      </c>
      <c r="AG2766">
        <v>0</v>
      </c>
      <c r="AH2766">
        <v>10</v>
      </c>
      <c r="AI2766" t="s">
        <v>11632</v>
      </c>
      <c r="AL2766" s="94">
        <v>9.6999999999999993</v>
      </c>
      <c r="AM2766" t="s">
        <v>11646</v>
      </c>
    </row>
    <row r="2767" spans="1:39" x14ac:dyDescent="0.25">
      <c r="A2767" t="s">
        <v>195</v>
      </c>
      <c r="B2767">
        <v>17195</v>
      </c>
      <c r="C2767" t="s">
        <v>4168</v>
      </c>
      <c r="D2767">
        <v>478</v>
      </c>
      <c r="E2767">
        <v>45779</v>
      </c>
      <c r="G2767" t="s">
        <v>3633</v>
      </c>
      <c r="H2767">
        <v>45883</v>
      </c>
      <c r="I2767" t="s">
        <v>28</v>
      </c>
      <c r="K2767">
        <v>0</v>
      </c>
      <c r="N2767" t="s">
        <v>350</v>
      </c>
      <c r="R2767">
        <v>1500</v>
      </c>
      <c r="S2767">
        <v>900</v>
      </c>
      <c r="T2767">
        <v>0</v>
      </c>
      <c r="U2767">
        <v>0</v>
      </c>
      <c r="V2767">
        <v>0</v>
      </c>
      <c r="W2767">
        <v>0</v>
      </c>
      <c r="X2767" t="s">
        <v>4169</v>
      </c>
      <c r="Y2767" t="s">
        <v>350</v>
      </c>
      <c r="Z2767" t="s">
        <v>350</v>
      </c>
      <c r="AE2767" t="s">
        <v>235</v>
      </c>
      <c r="AF2767">
        <v>0</v>
      </c>
      <c r="AG2767">
        <v>0</v>
      </c>
      <c r="AH2767">
        <v>10</v>
      </c>
      <c r="AI2767" t="s">
        <v>11632</v>
      </c>
      <c r="AJ2767">
        <v>3.1380753138075312</v>
      </c>
      <c r="AK2767">
        <v>1.8828451882845187</v>
      </c>
      <c r="AL2767" s="94">
        <v>47.8</v>
      </c>
      <c r="AM2767" t="s">
        <v>11646</v>
      </c>
    </row>
    <row r="2768" spans="1:39" x14ac:dyDescent="0.25">
      <c r="A2768" t="s">
        <v>195</v>
      </c>
      <c r="B2768">
        <v>17196</v>
      </c>
      <c r="C2768" t="s">
        <v>4170</v>
      </c>
      <c r="D2768">
        <v>345</v>
      </c>
      <c r="E2768">
        <v>45779</v>
      </c>
      <c r="F2768">
        <v>45936</v>
      </c>
      <c r="G2768" t="s">
        <v>3633</v>
      </c>
      <c r="I2768" t="s">
        <v>24</v>
      </c>
      <c r="J2768">
        <v>46036</v>
      </c>
      <c r="K2768">
        <v>0</v>
      </c>
      <c r="AE2768" t="s">
        <v>235</v>
      </c>
      <c r="AF2768">
        <v>0</v>
      </c>
      <c r="AG2768">
        <v>0</v>
      </c>
      <c r="AH2768">
        <v>0</v>
      </c>
      <c r="AI2768" t="s">
        <v>11634</v>
      </c>
      <c r="AL2768" s="94">
        <v>34.5</v>
      </c>
      <c r="AM2768" t="s">
        <v>11646</v>
      </c>
    </row>
    <row r="2769" spans="1:39" x14ac:dyDescent="0.25">
      <c r="A2769" t="s">
        <v>195</v>
      </c>
      <c r="B2769">
        <v>17197</v>
      </c>
      <c r="C2769" t="s">
        <v>4171</v>
      </c>
      <c r="D2769">
        <v>173</v>
      </c>
      <c r="E2769">
        <v>45799</v>
      </c>
      <c r="G2769" t="s">
        <v>3633</v>
      </c>
      <c r="H2769">
        <v>45805</v>
      </c>
      <c r="I2769" t="s">
        <v>28</v>
      </c>
      <c r="K2769">
        <v>1684</v>
      </c>
      <c r="L2769">
        <v>45700</v>
      </c>
      <c r="M2769">
        <v>0.60329999999999995</v>
      </c>
      <c r="N2769" t="s">
        <v>350</v>
      </c>
      <c r="O2769" t="s">
        <v>4172</v>
      </c>
      <c r="P2769" t="s">
        <v>350</v>
      </c>
      <c r="R2769">
        <v>25000</v>
      </c>
      <c r="S2769">
        <v>39600</v>
      </c>
      <c r="T2769">
        <v>80</v>
      </c>
      <c r="U2769">
        <v>28</v>
      </c>
      <c r="V2769">
        <v>0</v>
      </c>
      <c r="W2769">
        <v>12</v>
      </c>
      <c r="X2769" t="s">
        <v>350</v>
      </c>
      <c r="Y2769" t="s">
        <v>353</v>
      </c>
      <c r="Z2769" t="s">
        <v>353</v>
      </c>
      <c r="AE2769" t="s">
        <v>235</v>
      </c>
      <c r="AF2769">
        <v>0.60329999999999995</v>
      </c>
      <c r="AG2769">
        <v>1016</v>
      </c>
      <c r="AH2769">
        <v>15</v>
      </c>
      <c r="AI2769" t="s">
        <v>11632</v>
      </c>
      <c r="AJ2769">
        <v>144.50867052023122</v>
      </c>
      <c r="AK2769">
        <v>228.90173410404626</v>
      </c>
      <c r="AL2769" s="94">
        <v>17.3</v>
      </c>
      <c r="AM2769" t="s">
        <v>11839</v>
      </c>
    </row>
    <row r="2770" spans="1:39" x14ac:dyDescent="0.25">
      <c r="A2770" t="s">
        <v>195</v>
      </c>
      <c r="B2770">
        <v>17198</v>
      </c>
      <c r="C2770" t="s">
        <v>4173</v>
      </c>
      <c r="D2770">
        <v>772</v>
      </c>
      <c r="E2770">
        <v>45799</v>
      </c>
      <c r="F2770">
        <v>45937</v>
      </c>
      <c r="G2770" t="s">
        <v>3633</v>
      </c>
      <c r="I2770" t="s">
        <v>24</v>
      </c>
      <c r="J2770" t="s">
        <v>4174</v>
      </c>
      <c r="K2770">
        <v>0</v>
      </c>
      <c r="S2770">
        <v>1500</v>
      </c>
      <c r="T2770">
        <v>0</v>
      </c>
      <c r="U2770">
        <v>0</v>
      </c>
      <c r="V2770">
        <v>0</v>
      </c>
      <c r="W2770">
        <v>0</v>
      </c>
      <c r="X2770" t="s">
        <v>3726</v>
      </c>
      <c r="Y2770" t="s">
        <v>353</v>
      </c>
      <c r="Z2770" t="s">
        <v>353</v>
      </c>
      <c r="AE2770" t="s">
        <v>235</v>
      </c>
      <c r="AF2770">
        <v>0</v>
      </c>
      <c r="AG2770">
        <v>0</v>
      </c>
      <c r="AH2770">
        <v>8</v>
      </c>
      <c r="AI2770" t="s">
        <v>11632</v>
      </c>
      <c r="AK2770">
        <v>1.9430051813471503</v>
      </c>
      <c r="AL2770" s="94">
        <v>77.2</v>
      </c>
      <c r="AM2770" t="s">
        <v>11646</v>
      </c>
    </row>
    <row r="2771" spans="1:39" x14ac:dyDescent="0.25">
      <c r="A2771" t="s">
        <v>195</v>
      </c>
      <c r="B2771">
        <v>17199</v>
      </c>
      <c r="C2771" t="s">
        <v>4175</v>
      </c>
      <c r="D2771">
        <v>12521</v>
      </c>
      <c r="E2771">
        <v>45779</v>
      </c>
      <c r="F2771">
        <v>45937</v>
      </c>
      <c r="G2771" t="s">
        <v>3633</v>
      </c>
      <c r="H2771">
        <v>45782</v>
      </c>
      <c r="I2771" t="s">
        <v>24</v>
      </c>
      <c r="J2771" t="s">
        <v>4176</v>
      </c>
      <c r="K2771">
        <v>852</v>
      </c>
      <c r="L2771">
        <v>45962</v>
      </c>
      <c r="M2771">
        <v>0.74</v>
      </c>
      <c r="N2771" t="s">
        <v>353</v>
      </c>
      <c r="O2771">
        <v>45500</v>
      </c>
      <c r="P2771" t="s">
        <v>353</v>
      </c>
      <c r="Q2771">
        <v>0.08</v>
      </c>
      <c r="R2771">
        <v>34000</v>
      </c>
      <c r="T2771">
        <v>39</v>
      </c>
      <c r="U2771">
        <v>50</v>
      </c>
      <c r="V2771">
        <v>0</v>
      </c>
      <c r="W2771">
        <v>3</v>
      </c>
      <c r="X2771" t="s">
        <v>4177</v>
      </c>
      <c r="Y2771" t="s">
        <v>353</v>
      </c>
      <c r="Z2771" t="s">
        <v>353</v>
      </c>
      <c r="AE2771" t="s">
        <v>235</v>
      </c>
      <c r="AF2771">
        <v>0.74</v>
      </c>
      <c r="AG2771">
        <v>630</v>
      </c>
      <c r="AH2771">
        <v>15</v>
      </c>
      <c r="AI2771" t="s">
        <v>11632</v>
      </c>
      <c r="AJ2771">
        <v>2.7154380640523921</v>
      </c>
      <c r="AL2771" s="94">
        <v>1252.0999999999999</v>
      </c>
      <c r="AM2771" t="s">
        <v>11647</v>
      </c>
    </row>
    <row r="2772" spans="1:39" x14ac:dyDescent="0.25">
      <c r="A2772" t="s">
        <v>195</v>
      </c>
      <c r="B2772">
        <v>17200</v>
      </c>
      <c r="C2772" t="s">
        <v>4178</v>
      </c>
      <c r="D2772">
        <v>828</v>
      </c>
      <c r="E2772">
        <v>45779</v>
      </c>
      <c r="F2772">
        <v>45802</v>
      </c>
      <c r="G2772" t="s">
        <v>3633</v>
      </c>
      <c r="H2772">
        <v>45796</v>
      </c>
      <c r="I2772" t="s">
        <v>24</v>
      </c>
      <c r="J2772" t="s">
        <v>4179</v>
      </c>
      <c r="K2772">
        <v>0</v>
      </c>
      <c r="AE2772" t="s">
        <v>235</v>
      </c>
      <c r="AF2772">
        <v>0</v>
      </c>
      <c r="AG2772">
        <v>0</v>
      </c>
      <c r="AH2772">
        <v>0</v>
      </c>
      <c r="AI2772" t="s">
        <v>11634</v>
      </c>
      <c r="AL2772" s="94">
        <v>82.8</v>
      </c>
      <c r="AM2772" t="s">
        <v>11646</v>
      </c>
    </row>
    <row r="2773" spans="1:39" x14ac:dyDescent="0.25">
      <c r="A2773" t="s">
        <v>195</v>
      </c>
      <c r="B2773">
        <v>17201</v>
      </c>
      <c r="C2773" t="s">
        <v>4180</v>
      </c>
      <c r="D2773">
        <v>191</v>
      </c>
      <c r="E2773">
        <v>45779</v>
      </c>
      <c r="F2773">
        <v>45937</v>
      </c>
      <c r="G2773" t="s">
        <v>3633</v>
      </c>
      <c r="H2773">
        <v>45806</v>
      </c>
      <c r="I2773" t="s">
        <v>24</v>
      </c>
      <c r="J2773" t="s">
        <v>4079</v>
      </c>
      <c r="K2773">
        <v>0</v>
      </c>
      <c r="AE2773" t="s">
        <v>235</v>
      </c>
      <c r="AF2773">
        <v>0</v>
      </c>
      <c r="AG2773">
        <v>0</v>
      </c>
      <c r="AH2773">
        <v>0</v>
      </c>
      <c r="AI2773" t="s">
        <v>11634</v>
      </c>
      <c r="AL2773" s="94">
        <v>19.100000000000001</v>
      </c>
      <c r="AM2773" t="s">
        <v>11646</v>
      </c>
    </row>
    <row r="2774" spans="1:39" x14ac:dyDescent="0.25">
      <c r="A2774" t="s">
        <v>195</v>
      </c>
      <c r="B2774">
        <v>17202</v>
      </c>
      <c r="C2774" t="s">
        <v>4181</v>
      </c>
      <c r="D2774">
        <v>6274</v>
      </c>
      <c r="E2774">
        <v>45779</v>
      </c>
      <c r="G2774" t="s">
        <v>3633</v>
      </c>
      <c r="H2774">
        <v>45798</v>
      </c>
      <c r="I2774" t="s">
        <v>28</v>
      </c>
      <c r="K2774">
        <v>392</v>
      </c>
      <c r="L2774">
        <v>45768</v>
      </c>
      <c r="M2774">
        <v>93</v>
      </c>
      <c r="N2774" t="s">
        <v>353</v>
      </c>
      <c r="O2774">
        <v>45777</v>
      </c>
      <c r="P2774" t="s">
        <v>350</v>
      </c>
      <c r="R2774">
        <v>7000</v>
      </c>
      <c r="X2774" t="s">
        <v>4182</v>
      </c>
      <c r="Y2774" t="s">
        <v>3739</v>
      </c>
      <c r="AE2774" t="s">
        <v>235</v>
      </c>
      <c r="AF2774">
        <v>0.93</v>
      </c>
      <c r="AG2774">
        <v>365</v>
      </c>
      <c r="AH2774">
        <v>9</v>
      </c>
      <c r="AI2774" t="s">
        <v>11632</v>
      </c>
      <c r="AJ2774">
        <v>1.1157156518967166</v>
      </c>
      <c r="AL2774" s="94">
        <v>627.4</v>
      </c>
      <c r="AM2774" t="s">
        <v>11647</v>
      </c>
    </row>
    <row r="2775" spans="1:39" x14ac:dyDescent="0.25">
      <c r="A2775" t="s">
        <v>195</v>
      </c>
      <c r="B2775">
        <v>17204</v>
      </c>
      <c r="C2775" t="s">
        <v>4183</v>
      </c>
      <c r="D2775">
        <v>1219</v>
      </c>
      <c r="E2775">
        <v>45779</v>
      </c>
      <c r="F2775">
        <v>45937</v>
      </c>
      <c r="G2775" t="s">
        <v>3633</v>
      </c>
      <c r="I2775" t="s">
        <v>24</v>
      </c>
      <c r="J2775" t="s">
        <v>4079</v>
      </c>
      <c r="K2775">
        <v>0</v>
      </c>
      <c r="AE2775" t="s">
        <v>235</v>
      </c>
      <c r="AF2775">
        <v>0</v>
      </c>
      <c r="AG2775">
        <v>0</v>
      </c>
      <c r="AH2775">
        <v>0</v>
      </c>
      <c r="AI2775" t="s">
        <v>11634</v>
      </c>
      <c r="AL2775" s="94">
        <v>121.9</v>
      </c>
      <c r="AM2775" t="s">
        <v>11646</v>
      </c>
    </row>
    <row r="2776" spans="1:39" x14ac:dyDescent="0.25">
      <c r="A2776" t="s">
        <v>195</v>
      </c>
      <c r="B2776">
        <v>17205</v>
      </c>
      <c r="C2776" t="s">
        <v>4184</v>
      </c>
      <c r="D2776">
        <v>260</v>
      </c>
      <c r="E2776">
        <v>45779</v>
      </c>
      <c r="F2776">
        <v>45937</v>
      </c>
      <c r="G2776" t="s">
        <v>3633</v>
      </c>
      <c r="H2776">
        <v>45800</v>
      </c>
      <c r="I2776" t="s">
        <v>24</v>
      </c>
      <c r="J2776" t="s">
        <v>4185</v>
      </c>
      <c r="K2776">
        <v>0</v>
      </c>
      <c r="L2776" t="s">
        <v>4186</v>
      </c>
      <c r="S2776">
        <v>429.59</v>
      </c>
      <c r="T2776">
        <v>2</v>
      </c>
      <c r="X2776" t="s">
        <v>3838</v>
      </c>
      <c r="AE2776" t="s">
        <v>235</v>
      </c>
      <c r="AF2776">
        <v>0</v>
      </c>
      <c r="AG2776">
        <v>0</v>
      </c>
      <c r="AH2776">
        <v>4</v>
      </c>
      <c r="AI2776" t="s">
        <v>11632</v>
      </c>
      <c r="AK2776">
        <v>1.6522692307692306</v>
      </c>
      <c r="AL2776" s="94">
        <v>26</v>
      </c>
      <c r="AM2776" t="s">
        <v>11646</v>
      </c>
    </row>
    <row r="2777" spans="1:39" x14ac:dyDescent="0.25">
      <c r="A2777" t="s">
        <v>195</v>
      </c>
      <c r="B2777">
        <v>17203</v>
      </c>
      <c r="C2777" t="s">
        <v>4187</v>
      </c>
      <c r="D2777">
        <v>214</v>
      </c>
      <c r="E2777">
        <v>45779</v>
      </c>
      <c r="F2777">
        <v>45937</v>
      </c>
      <c r="G2777" t="s">
        <v>3633</v>
      </c>
      <c r="I2777" t="s">
        <v>24</v>
      </c>
      <c r="J2777" t="s">
        <v>4079</v>
      </c>
      <c r="K2777">
        <v>0</v>
      </c>
      <c r="AE2777" t="s">
        <v>235</v>
      </c>
      <c r="AF2777">
        <v>0</v>
      </c>
      <c r="AG2777">
        <v>0</v>
      </c>
      <c r="AH2777">
        <v>0</v>
      </c>
      <c r="AI2777" t="s">
        <v>11634</v>
      </c>
      <c r="AL2777" s="94">
        <v>21.4</v>
      </c>
      <c r="AM2777" t="s">
        <v>11646</v>
      </c>
    </row>
    <row r="2778" spans="1:39" x14ac:dyDescent="0.25">
      <c r="A2778" t="s">
        <v>195</v>
      </c>
      <c r="B2778">
        <v>17206</v>
      </c>
      <c r="C2778" t="s">
        <v>4188</v>
      </c>
      <c r="D2778">
        <v>207</v>
      </c>
      <c r="E2778">
        <v>45779</v>
      </c>
      <c r="F2778">
        <v>45937</v>
      </c>
      <c r="G2778" t="s">
        <v>3633</v>
      </c>
      <c r="I2778" t="s">
        <v>24</v>
      </c>
      <c r="J2778" t="s">
        <v>4189</v>
      </c>
      <c r="K2778">
        <v>0</v>
      </c>
      <c r="L2778" t="s">
        <v>682</v>
      </c>
      <c r="N2778" t="s">
        <v>350</v>
      </c>
      <c r="S2778">
        <v>700</v>
      </c>
      <c r="T2778">
        <v>0</v>
      </c>
      <c r="V2778">
        <v>0</v>
      </c>
      <c r="X2778" t="s">
        <v>4190</v>
      </c>
      <c r="Y2778" t="s">
        <v>350</v>
      </c>
      <c r="Z2778" t="s">
        <v>350</v>
      </c>
      <c r="AE2778" t="s">
        <v>235</v>
      </c>
      <c r="AF2778">
        <v>0</v>
      </c>
      <c r="AG2778">
        <v>0</v>
      </c>
      <c r="AH2778">
        <v>8</v>
      </c>
      <c r="AI2778" t="s">
        <v>11632</v>
      </c>
      <c r="AK2778">
        <v>3.3816425120772946</v>
      </c>
      <c r="AL2778" s="94">
        <v>20.7</v>
      </c>
      <c r="AM2778" t="s">
        <v>11646</v>
      </c>
    </row>
    <row r="2779" spans="1:39" x14ac:dyDescent="0.25">
      <c r="A2779" t="s">
        <v>195</v>
      </c>
      <c r="B2779">
        <v>17014</v>
      </c>
      <c r="C2779" t="s">
        <v>4191</v>
      </c>
      <c r="D2779">
        <v>96</v>
      </c>
      <c r="E2779">
        <v>45779</v>
      </c>
      <c r="F2779">
        <v>45808</v>
      </c>
      <c r="G2779" t="s">
        <v>3633</v>
      </c>
      <c r="H2779">
        <v>45805</v>
      </c>
      <c r="I2779" t="s">
        <v>28</v>
      </c>
      <c r="J2779" t="s">
        <v>4192</v>
      </c>
      <c r="K2779">
        <v>10</v>
      </c>
      <c r="L2779">
        <v>45496</v>
      </c>
      <c r="M2779">
        <v>0.5</v>
      </c>
      <c r="N2779" t="s">
        <v>353</v>
      </c>
      <c r="O2779">
        <v>45450</v>
      </c>
      <c r="P2779" t="s">
        <v>350</v>
      </c>
      <c r="T2779">
        <v>0</v>
      </c>
      <c r="U2779">
        <v>0</v>
      </c>
      <c r="V2779">
        <v>0</v>
      </c>
      <c r="W2779">
        <v>0</v>
      </c>
      <c r="X2779" t="s">
        <v>4095</v>
      </c>
      <c r="Y2779" t="s">
        <v>350</v>
      </c>
      <c r="Z2779" t="s">
        <v>350</v>
      </c>
      <c r="AE2779" t="s">
        <v>235</v>
      </c>
      <c r="AF2779">
        <v>0.5</v>
      </c>
      <c r="AG2779">
        <v>5</v>
      </c>
      <c r="AH2779">
        <v>13</v>
      </c>
      <c r="AI2779" t="s">
        <v>11632</v>
      </c>
      <c r="AL2779" s="94">
        <v>9.6</v>
      </c>
      <c r="AM2779" t="s">
        <v>11647</v>
      </c>
    </row>
    <row r="2780" spans="1:39" x14ac:dyDescent="0.25">
      <c r="A2780" t="s">
        <v>195</v>
      </c>
      <c r="B2780">
        <v>17208</v>
      </c>
      <c r="C2780" t="s">
        <v>4193</v>
      </c>
      <c r="D2780">
        <v>1350</v>
      </c>
      <c r="E2780">
        <v>45779</v>
      </c>
      <c r="G2780" t="s">
        <v>3633</v>
      </c>
      <c r="H2780" t="s">
        <v>4194</v>
      </c>
      <c r="I2780" t="s">
        <v>28</v>
      </c>
      <c r="K2780">
        <v>14</v>
      </c>
      <c r="L2780">
        <v>45804</v>
      </c>
      <c r="M2780">
        <v>1</v>
      </c>
      <c r="N2780" t="s">
        <v>350</v>
      </c>
      <c r="P2780" t="s">
        <v>350</v>
      </c>
      <c r="S2780" t="s">
        <v>5764</v>
      </c>
      <c r="T2780">
        <v>12</v>
      </c>
      <c r="U2780">
        <v>3</v>
      </c>
      <c r="V2780">
        <v>0</v>
      </c>
      <c r="W2780">
        <v>0</v>
      </c>
      <c r="X2780" t="s">
        <v>4195</v>
      </c>
      <c r="Y2780" t="s">
        <v>353</v>
      </c>
      <c r="Z2780" t="s">
        <v>353</v>
      </c>
      <c r="AE2780" t="s">
        <v>235</v>
      </c>
      <c r="AF2780">
        <v>1</v>
      </c>
      <c r="AG2780">
        <v>14</v>
      </c>
      <c r="AH2780">
        <v>13</v>
      </c>
      <c r="AI2780" t="s">
        <v>11632</v>
      </c>
      <c r="AL2780" s="94">
        <v>135</v>
      </c>
      <c r="AM2780" t="s">
        <v>11647</v>
      </c>
    </row>
    <row r="2781" spans="1:39" x14ac:dyDescent="0.25">
      <c r="A2781" t="s">
        <v>195</v>
      </c>
      <c r="B2781">
        <v>17207</v>
      </c>
      <c r="C2781" t="s">
        <v>4196</v>
      </c>
      <c r="D2781">
        <v>3219</v>
      </c>
      <c r="E2781">
        <v>45779</v>
      </c>
      <c r="G2781" t="s">
        <v>3633</v>
      </c>
      <c r="H2781">
        <v>45819</v>
      </c>
      <c r="I2781" t="s">
        <v>28</v>
      </c>
      <c r="K2781">
        <v>35</v>
      </c>
      <c r="L2781">
        <v>45804</v>
      </c>
      <c r="M2781">
        <v>0.94</v>
      </c>
      <c r="N2781" t="s">
        <v>353</v>
      </c>
      <c r="O2781">
        <v>45622</v>
      </c>
      <c r="P2781" t="s">
        <v>353</v>
      </c>
      <c r="Q2781">
        <v>0.31</v>
      </c>
      <c r="S2781">
        <v>17647.43</v>
      </c>
      <c r="T2781">
        <v>6</v>
      </c>
      <c r="U2781">
        <v>26</v>
      </c>
      <c r="V2781">
        <v>1</v>
      </c>
      <c r="W2781">
        <v>1</v>
      </c>
      <c r="X2781" t="s">
        <v>4197</v>
      </c>
      <c r="Y2781" t="s">
        <v>353</v>
      </c>
      <c r="Z2781" t="s">
        <v>353</v>
      </c>
      <c r="AE2781" t="s">
        <v>235</v>
      </c>
      <c r="AF2781">
        <v>0.94</v>
      </c>
      <c r="AG2781">
        <v>33</v>
      </c>
      <c r="AH2781">
        <v>15</v>
      </c>
      <c r="AI2781" t="s">
        <v>11632</v>
      </c>
      <c r="AK2781">
        <v>5.4822708915812361</v>
      </c>
      <c r="AL2781" s="94">
        <v>321.89999999999998</v>
      </c>
      <c r="AM2781" t="s">
        <v>11647</v>
      </c>
    </row>
    <row r="2782" spans="1:39" x14ac:dyDescent="0.25">
      <c r="A2782" t="s">
        <v>195</v>
      </c>
      <c r="B2782">
        <v>17170</v>
      </c>
      <c r="C2782" t="s">
        <v>4198</v>
      </c>
      <c r="D2782">
        <v>222</v>
      </c>
      <c r="E2782">
        <v>45779</v>
      </c>
      <c r="F2782">
        <v>45938</v>
      </c>
      <c r="G2782" t="s">
        <v>3633</v>
      </c>
      <c r="I2782" t="s">
        <v>24</v>
      </c>
      <c r="J2782" t="s">
        <v>4199</v>
      </c>
      <c r="K2782">
        <v>0</v>
      </c>
      <c r="N2782" t="s">
        <v>350</v>
      </c>
      <c r="P2782" t="s">
        <v>350</v>
      </c>
      <c r="X2782" t="s">
        <v>3822</v>
      </c>
      <c r="Y2782" t="s">
        <v>350</v>
      </c>
      <c r="Z2782" t="s">
        <v>350</v>
      </c>
      <c r="AE2782" t="s">
        <v>235</v>
      </c>
      <c r="AF2782">
        <v>0</v>
      </c>
      <c r="AG2782">
        <v>0</v>
      </c>
      <c r="AH2782">
        <v>5</v>
      </c>
      <c r="AI2782" t="s">
        <v>11632</v>
      </c>
      <c r="AL2782" s="94">
        <v>22.2</v>
      </c>
      <c r="AM2782" t="s">
        <v>11646</v>
      </c>
    </row>
    <row r="2783" spans="1:39" x14ac:dyDescent="0.25">
      <c r="A2783" t="s">
        <v>195</v>
      </c>
      <c r="B2783">
        <v>17209</v>
      </c>
      <c r="C2783" t="s">
        <v>4200</v>
      </c>
      <c r="D2783">
        <v>906</v>
      </c>
      <c r="E2783">
        <v>45779</v>
      </c>
      <c r="G2783" t="s">
        <v>3633</v>
      </c>
      <c r="H2783">
        <v>45806</v>
      </c>
      <c r="I2783" t="s">
        <v>28</v>
      </c>
      <c r="K2783">
        <v>0</v>
      </c>
      <c r="N2783" t="s">
        <v>350</v>
      </c>
      <c r="O2783" t="s">
        <v>3945</v>
      </c>
      <c r="P2783" t="s">
        <v>350</v>
      </c>
      <c r="R2783">
        <v>4500</v>
      </c>
      <c r="T2783">
        <v>2</v>
      </c>
      <c r="U2783">
        <v>111</v>
      </c>
      <c r="V2783">
        <v>1</v>
      </c>
      <c r="W2783">
        <v>1</v>
      </c>
      <c r="X2783" t="s">
        <v>4201</v>
      </c>
      <c r="Y2783" t="s">
        <v>353</v>
      </c>
      <c r="Z2783" t="s">
        <v>350</v>
      </c>
      <c r="AE2783" t="s">
        <v>235</v>
      </c>
      <c r="AF2783">
        <v>0</v>
      </c>
      <c r="AG2783">
        <v>0</v>
      </c>
      <c r="AH2783">
        <v>11</v>
      </c>
      <c r="AI2783" t="s">
        <v>11632</v>
      </c>
      <c r="AJ2783">
        <v>4.9668874172185431</v>
      </c>
      <c r="AL2783" s="94">
        <v>90.6</v>
      </c>
      <c r="AM2783" t="s">
        <v>11646</v>
      </c>
    </row>
    <row r="2784" spans="1:39" x14ac:dyDescent="0.25">
      <c r="A2784" t="s">
        <v>195</v>
      </c>
      <c r="B2784">
        <v>17210</v>
      </c>
      <c r="C2784" t="s">
        <v>4202</v>
      </c>
      <c r="D2784">
        <v>891</v>
      </c>
      <c r="E2784">
        <v>45779</v>
      </c>
      <c r="F2784">
        <v>45938</v>
      </c>
      <c r="G2784" t="s">
        <v>3633</v>
      </c>
      <c r="H2784">
        <v>45786</v>
      </c>
      <c r="I2784" t="s">
        <v>24</v>
      </c>
      <c r="J2784" t="s">
        <v>4203</v>
      </c>
      <c r="K2784">
        <v>15</v>
      </c>
      <c r="M2784">
        <v>0.5</v>
      </c>
      <c r="N2784" t="s">
        <v>353</v>
      </c>
      <c r="O2784">
        <v>45478</v>
      </c>
      <c r="P2784" t="s">
        <v>350</v>
      </c>
      <c r="R2784">
        <v>1500</v>
      </c>
      <c r="T2784">
        <v>0</v>
      </c>
      <c r="U2784">
        <v>8</v>
      </c>
      <c r="V2784">
        <v>0</v>
      </c>
      <c r="W2784">
        <v>0</v>
      </c>
      <c r="X2784" t="s">
        <v>3781</v>
      </c>
      <c r="Y2784" t="s">
        <v>353</v>
      </c>
      <c r="Z2784" t="s">
        <v>353</v>
      </c>
      <c r="AE2784" t="s">
        <v>235</v>
      </c>
      <c r="AF2784">
        <v>0.5</v>
      </c>
      <c r="AG2784">
        <v>8</v>
      </c>
      <c r="AH2784">
        <v>13</v>
      </c>
      <c r="AI2784" t="s">
        <v>11632</v>
      </c>
      <c r="AJ2784">
        <v>1.6835016835016836</v>
      </c>
      <c r="AL2784" s="94">
        <v>89.1</v>
      </c>
      <c r="AM2784" t="s">
        <v>11647</v>
      </c>
    </row>
    <row r="2785" spans="1:39" x14ac:dyDescent="0.25">
      <c r="A2785" t="s">
        <v>195</v>
      </c>
      <c r="B2785">
        <v>17211</v>
      </c>
      <c r="C2785" t="s">
        <v>4204</v>
      </c>
      <c r="D2785">
        <v>1187</v>
      </c>
      <c r="E2785">
        <v>45779</v>
      </c>
      <c r="F2785">
        <v>45808</v>
      </c>
      <c r="G2785" t="s">
        <v>3633</v>
      </c>
      <c r="H2785">
        <v>45805</v>
      </c>
      <c r="I2785" t="s">
        <v>24</v>
      </c>
      <c r="J2785" t="s">
        <v>4205</v>
      </c>
      <c r="K2785">
        <v>150</v>
      </c>
      <c r="L2785">
        <v>45657</v>
      </c>
      <c r="M2785">
        <v>0.5</v>
      </c>
      <c r="N2785" t="s">
        <v>353</v>
      </c>
      <c r="O2785">
        <v>45406</v>
      </c>
      <c r="P2785" t="s">
        <v>350</v>
      </c>
      <c r="R2785">
        <v>2000</v>
      </c>
      <c r="T2785">
        <v>6</v>
      </c>
      <c r="U2785">
        <v>1</v>
      </c>
      <c r="V2785">
        <v>0</v>
      </c>
      <c r="W2785">
        <v>0</v>
      </c>
      <c r="X2785" t="s">
        <v>4206</v>
      </c>
      <c r="Z2785" t="s">
        <v>350</v>
      </c>
      <c r="AE2785" t="s">
        <v>235</v>
      </c>
      <c r="AF2785">
        <v>0.5</v>
      </c>
      <c r="AG2785">
        <v>75</v>
      </c>
      <c r="AH2785">
        <v>13</v>
      </c>
      <c r="AI2785" t="s">
        <v>11632</v>
      </c>
      <c r="AJ2785">
        <v>1.6849199663016006</v>
      </c>
      <c r="AL2785" s="94">
        <v>118.7</v>
      </c>
      <c r="AM2785" t="s">
        <v>11647</v>
      </c>
    </row>
    <row r="2786" spans="1:39" x14ac:dyDescent="0.25">
      <c r="A2786" t="s">
        <v>195</v>
      </c>
      <c r="B2786">
        <v>17212</v>
      </c>
      <c r="C2786" t="s">
        <v>4207</v>
      </c>
      <c r="D2786">
        <v>169</v>
      </c>
      <c r="E2786">
        <v>45779</v>
      </c>
      <c r="F2786">
        <v>45938</v>
      </c>
      <c r="G2786" t="s">
        <v>3633</v>
      </c>
      <c r="H2786">
        <v>45792</v>
      </c>
      <c r="I2786" t="s">
        <v>24</v>
      </c>
      <c r="J2786" t="s">
        <v>4208</v>
      </c>
      <c r="K2786">
        <v>0</v>
      </c>
      <c r="L2786">
        <v>45658</v>
      </c>
      <c r="N2786" t="s">
        <v>350</v>
      </c>
      <c r="T2786">
        <v>0</v>
      </c>
      <c r="U2786">
        <v>0</v>
      </c>
      <c r="V2786">
        <v>0</v>
      </c>
      <c r="W2786">
        <v>0</v>
      </c>
      <c r="X2786" t="s">
        <v>350</v>
      </c>
      <c r="Y2786" t="s">
        <v>350</v>
      </c>
      <c r="Z2786" t="s">
        <v>350</v>
      </c>
      <c r="AE2786" t="s">
        <v>235</v>
      </c>
      <c r="AF2786">
        <v>0</v>
      </c>
      <c r="AG2786">
        <v>0</v>
      </c>
      <c r="AH2786">
        <v>10</v>
      </c>
      <c r="AI2786" t="s">
        <v>11632</v>
      </c>
      <c r="AL2786" s="94">
        <v>16.899999999999999</v>
      </c>
      <c r="AM2786" t="s">
        <v>11646</v>
      </c>
    </row>
    <row r="2787" spans="1:39" x14ac:dyDescent="0.25">
      <c r="A2787" t="s">
        <v>195</v>
      </c>
      <c r="B2787">
        <v>17213</v>
      </c>
      <c r="C2787" t="s">
        <v>4209</v>
      </c>
      <c r="D2787">
        <v>8538</v>
      </c>
      <c r="E2787">
        <v>45779</v>
      </c>
      <c r="F2787">
        <v>45808</v>
      </c>
      <c r="G2787" t="s">
        <v>3633</v>
      </c>
      <c r="H2787">
        <v>45807</v>
      </c>
      <c r="I2787" t="s">
        <v>24</v>
      </c>
      <c r="J2787" t="s">
        <v>4162</v>
      </c>
      <c r="K2787">
        <v>400</v>
      </c>
      <c r="L2787">
        <v>45658</v>
      </c>
      <c r="M2787">
        <v>0.45</v>
      </c>
      <c r="N2787" t="s">
        <v>353</v>
      </c>
      <c r="O2787">
        <v>45503</v>
      </c>
      <c r="P2787" t="s">
        <v>350</v>
      </c>
      <c r="R2787">
        <v>11447.4</v>
      </c>
      <c r="X2787" t="s">
        <v>4210</v>
      </c>
      <c r="Y2787" t="s">
        <v>353</v>
      </c>
      <c r="Z2787" t="s">
        <v>4211</v>
      </c>
      <c r="AE2787" t="s">
        <v>235</v>
      </c>
      <c r="AF2787">
        <v>0.45</v>
      </c>
      <c r="AG2787">
        <v>180</v>
      </c>
      <c r="AH2787">
        <v>10</v>
      </c>
      <c r="AI2787" t="s">
        <v>11632</v>
      </c>
      <c r="AJ2787">
        <v>1.3407589599437808</v>
      </c>
      <c r="AL2787" s="94">
        <v>853.8</v>
      </c>
      <c r="AM2787" t="s">
        <v>11647</v>
      </c>
    </row>
    <row r="2788" spans="1:39" x14ac:dyDescent="0.25">
      <c r="A2788" t="s">
        <v>195</v>
      </c>
      <c r="B2788">
        <v>17214</v>
      </c>
      <c r="C2788" t="s">
        <v>4212</v>
      </c>
      <c r="D2788">
        <v>984</v>
      </c>
      <c r="E2788">
        <v>45779</v>
      </c>
      <c r="F2788">
        <v>45832</v>
      </c>
      <c r="G2788" t="s">
        <v>3633</v>
      </c>
      <c r="H2788">
        <v>45826</v>
      </c>
      <c r="I2788" t="s">
        <v>24</v>
      </c>
      <c r="J2788" t="s">
        <v>4213</v>
      </c>
      <c r="K2788">
        <v>70</v>
      </c>
      <c r="M2788">
        <v>100</v>
      </c>
      <c r="N2788" t="s">
        <v>350</v>
      </c>
      <c r="P2788" t="s">
        <v>350</v>
      </c>
      <c r="R2788">
        <v>10000</v>
      </c>
      <c r="W2788">
        <v>10</v>
      </c>
      <c r="X2788" t="s">
        <v>4214</v>
      </c>
      <c r="Y2788" t="s">
        <v>350</v>
      </c>
      <c r="Z2788" t="s">
        <v>350</v>
      </c>
      <c r="AE2788" t="s">
        <v>235</v>
      </c>
      <c r="AF2788">
        <v>1</v>
      </c>
      <c r="AG2788">
        <v>70</v>
      </c>
      <c r="AH2788">
        <v>9</v>
      </c>
      <c r="AI2788" t="s">
        <v>11632</v>
      </c>
      <c r="AJ2788">
        <v>10.16260162601626</v>
      </c>
      <c r="AL2788" s="94">
        <v>98.4</v>
      </c>
      <c r="AM2788" t="s">
        <v>11647</v>
      </c>
    </row>
    <row r="2789" spans="1:39" x14ac:dyDescent="0.25">
      <c r="A2789" t="s">
        <v>195</v>
      </c>
      <c r="B2789">
        <v>17215</v>
      </c>
      <c r="C2789" t="s">
        <v>4215</v>
      </c>
      <c r="D2789">
        <v>3772</v>
      </c>
      <c r="E2789">
        <v>45779</v>
      </c>
      <c r="G2789" t="s">
        <v>3633</v>
      </c>
      <c r="H2789">
        <v>45877</v>
      </c>
      <c r="I2789" t="s">
        <v>28</v>
      </c>
      <c r="K2789">
        <v>130</v>
      </c>
      <c r="L2789">
        <v>45658</v>
      </c>
      <c r="M2789">
        <v>0.56999999999999995</v>
      </c>
      <c r="N2789" t="s">
        <v>353</v>
      </c>
      <c r="O2789">
        <v>45491</v>
      </c>
      <c r="P2789" t="s">
        <v>350</v>
      </c>
      <c r="R2789">
        <v>15000</v>
      </c>
      <c r="S2789">
        <v>1500</v>
      </c>
      <c r="T2789">
        <v>0</v>
      </c>
      <c r="U2789">
        <v>8</v>
      </c>
      <c r="V2789">
        <v>0</v>
      </c>
      <c r="W2789">
        <v>10</v>
      </c>
      <c r="X2789" t="s">
        <v>4216</v>
      </c>
      <c r="Y2789" t="s">
        <v>350</v>
      </c>
      <c r="Z2789" t="s">
        <v>350</v>
      </c>
      <c r="AE2789" t="s">
        <v>235</v>
      </c>
      <c r="AF2789">
        <v>0.56999999999999995</v>
      </c>
      <c r="AG2789">
        <v>74</v>
      </c>
      <c r="AH2789">
        <v>15</v>
      </c>
      <c r="AI2789" t="s">
        <v>11632</v>
      </c>
      <c r="AJ2789">
        <v>3.9766702014846236</v>
      </c>
      <c r="AK2789">
        <v>0.39766702014846234</v>
      </c>
      <c r="AL2789" s="94">
        <v>377.2</v>
      </c>
      <c r="AM2789" t="s">
        <v>11647</v>
      </c>
    </row>
    <row r="2790" spans="1:39" x14ac:dyDescent="0.25">
      <c r="A2790" t="s">
        <v>195</v>
      </c>
      <c r="B2790">
        <v>17217</v>
      </c>
      <c r="C2790" t="s">
        <v>4217</v>
      </c>
      <c r="D2790">
        <v>492</v>
      </c>
      <c r="E2790">
        <v>45779</v>
      </c>
      <c r="G2790" t="s">
        <v>3633</v>
      </c>
      <c r="H2790">
        <v>45807</v>
      </c>
      <c r="I2790" t="s">
        <v>28</v>
      </c>
      <c r="K2790">
        <v>10</v>
      </c>
      <c r="L2790">
        <v>45775</v>
      </c>
      <c r="M2790">
        <v>0.4</v>
      </c>
      <c r="N2790" t="s">
        <v>353</v>
      </c>
      <c r="O2790">
        <v>45482</v>
      </c>
      <c r="P2790" t="s">
        <v>350</v>
      </c>
      <c r="R2790">
        <v>6000</v>
      </c>
      <c r="T2790">
        <v>0</v>
      </c>
      <c r="U2790">
        <v>0</v>
      </c>
      <c r="V2790">
        <v>0</v>
      </c>
      <c r="W2790">
        <v>0</v>
      </c>
      <c r="X2790" t="s">
        <v>3726</v>
      </c>
      <c r="Y2790" t="s">
        <v>350</v>
      </c>
      <c r="Z2790" t="s">
        <v>350</v>
      </c>
      <c r="AE2790" t="s">
        <v>235</v>
      </c>
      <c r="AF2790">
        <v>0.4</v>
      </c>
      <c r="AG2790">
        <v>4</v>
      </c>
      <c r="AH2790">
        <v>14</v>
      </c>
      <c r="AI2790" t="s">
        <v>11632</v>
      </c>
      <c r="AJ2790">
        <v>12.195121951219512</v>
      </c>
      <c r="AL2790" s="94">
        <v>49.2</v>
      </c>
      <c r="AM2790" t="s">
        <v>11647</v>
      </c>
    </row>
    <row r="2791" spans="1:39" x14ac:dyDescent="0.25">
      <c r="A2791" t="s">
        <v>195</v>
      </c>
      <c r="B2791">
        <v>17216</v>
      </c>
      <c r="C2791" t="s">
        <v>4218</v>
      </c>
      <c r="D2791">
        <v>212</v>
      </c>
      <c r="E2791">
        <v>45779</v>
      </c>
      <c r="F2791">
        <v>45938</v>
      </c>
      <c r="G2791" t="s">
        <v>3633</v>
      </c>
      <c r="H2791">
        <v>45779</v>
      </c>
      <c r="I2791" t="s">
        <v>24</v>
      </c>
      <c r="J2791" t="s">
        <v>4219</v>
      </c>
      <c r="K2791">
        <v>14</v>
      </c>
      <c r="L2791">
        <v>45967</v>
      </c>
      <c r="M2791">
        <v>1</v>
      </c>
      <c r="N2791" t="s">
        <v>350</v>
      </c>
      <c r="P2791" t="s">
        <v>353</v>
      </c>
      <c r="Q2791">
        <v>1</v>
      </c>
      <c r="U2791">
        <v>2</v>
      </c>
      <c r="X2791" t="s">
        <v>3771</v>
      </c>
      <c r="Y2791" t="s">
        <v>353</v>
      </c>
      <c r="Z2791" t="s">
        <v>353</v>
      </c>
      <c r="AE2791" t="s">
        <v>235</v>
      </c>
      <c r="AF2791">
        <v>1</v>
      </c>
      <c r="AG2791">
        <v>14</v>
      </c>
      <c r="AH2791">
        <v>10</v>
      </c>
      <c r="AI2791" t="s">
        <v>11632</v>
      </c>
      <c r="AL2791" s="94">
        <v>21.2</v>
      </c>
      <c r="AM2791" t="s">
        <v>11647</v>
      </c>
    </row>
    <row r="2792" spans="1:39" x14ac:dyDescent="0.25">
      <c r="A2792" t="s">
        <v>195</v>
      </c>
      <c r="B2792">
        <v>17218</v>
      </c>
      <c r="C2792" t="s">
        <v>4220</v>
      </c>
      <c r="D2792">
        <v>866</v>
      </c>
      <c r="E2792">
        <v>45779</v>
      </c>
      <c r="F2792">
        <v>45823</v>
      </c>
      <c r="G2792" t="s">
        <v>3633</v>
      </c>
      <c r="H2792">
        <v>45819</v>
      </c>
      <c r="I2792" t="s">
        <v>28</v>
      </c>
      <c r="J2792" t="s">
        <v>4221</v>
      </c>
      <c r="K2792">
        <v>45</v>
      </c>
      <c r="L2792">
        <v>45456</v>
      </c>
      <c r="M2792">
        <v>0.5333</v>
      </c>
      <c r="N2792" t="s">
        <v>353</v>
      </c>
      <c r="O2792" t="s">
        <v>4222</v>
      </c>
      <c r="P2792" t="s">
        <v>353</v>
      </c>
      <c r="Q2792">
        <v>0.1</v>
      </c>
      <c r="R2792">
        <v>65956.429999999993</v>
      </c>
      <c r="T2792">
        <v>80</v>
      </c>
      <c r="U2792">
        <v>3</v>
      </c>
      <c r="V2792">
        <v>0</v>
      </c>
      <c r="W2792">
        <v>0</v>
      </c>
      <c r="X2792" t="s">
        <v>4223</v>
      </c>
      <c r="Y2792" t="s">
        <v>350</v>
      </c>
      <c r="Z2792" t="s">
        <v>353</v>
      </c>
      <c r="AE2792" t="s">
        <v>235</v>
      </c>
      <c r="AF2792">
        <v>0.5333</v>
      </c>
      <c r="AG2792">
        <v>24</v>
      </c>
      <c r="AH2792">
        <v>15</v>
      </c>
      <c r="AI2792" t="s">
        <v>11632</v>
      </c>
      <c r="AJ2792">
        <v>76.162159353348727</v>
      </c>
      <c r="AL2792" s="94">
        <v>86.6</v>
      </c>
      <c r="AM2792" t="s">
        <v>11647</v>
      </c>
    </row>
    <row r="2793" spans="1:39" x14ac:dyDescent="0.25">
      <c r="A2793" t="s">
        <v>195</v>
      </c>
      <c r="B2793">
        <v>17220</v>
      </c>
      <c r="C2793" t="s">
        <v>4224</v>
      </c>
      <c r="D2793">
        <v>1172</v>
      </c>
      <c r="E2793">
        <v>45779</v>
      </c>
      <c r="F2793">
        <v>45938</v>
      </c>
      <c r="G2793" t="s">
        <v>3633</v>
      </c>
      <c r="I2793" t="s">
        <v>24</v>
      </c>
      <c r="J2793" t="s">
        <v>4225</v>
      </c>
      <c r="K2793">
        <v>108</v>
      </c>
      <c r="L2793">
        <v>45444</v>
      </c>
      <c r="N2793" t="s">
        <v>353</v>
      </c>
      <c r="O2793">
        <v>45481</v>
      </c>
      <c r="P2793" t="s">
        <v>350</v>
      </c>
      <c r="R2793">
        <v>2000</v>
      </c>
      <c r="T2793">
        <v>0</v>
      </c>
      <c r="U2793">
        <v>0</v>
      </c>
      <c r="V2793">
        <v>0</v>
      </c>
      <c r="W2793">
        <v>0</v>
      </c>
      <c r="X2793" t="s">
        <v>350</v>
      </c>
      <c r="Y2793" t="s">
        <v>350</v>
      </c>
      <c r="Z2793" t="s">
        <v>350</v>
      </c>
      <c r="AE2793" t="s">
        <v>235</v>
      </c>
      <c r="AF2793">
        <v>0</v>
      </c>
      <c r="AG2793">
        <v>0</v>
      </c>
      <c r="AH2793">
        <v>13</v>
      </c>
      <c r="AI2793" t="s">
        <v>11632</v>
      </c>
      <c r="AJ2793">
        <v>1.7064846416382253</v>
      </c>
      <c r="AL2793" s="94">
        <v>117.2</v>
      </c>
      <c r="AM2793" t="s">
        <v>11647</v>
      </c>
    </row>
    <row r="2794" spans="1:39" x14ac:dyDescent="0.25">
      <c r="A2794" t="s">
        <v>195</v>
      </c>
      <c r="B2794">
        <v>17221</v>
      </c>
      <c r="C2794" t="s">
        <v>4226</v>
      </c>
      <c r="D2794">
        <v>5706</v>
      </c>
      <c r="E2794">
        <v>45779</v>
      </c>
      <c r="F2794">
        <v>45938</v>
      </c>
      <c r="G2794" t="s">
        <v>3633</v>
      </c>
      <c r="H2794">
        <v>45783</v>
      </c>
      <c r="I2794" t="s">
        <v>24</v>
      </c>
      <c r="J2794" t="s">
        <v>4227</v>
      </c>
      <c r="K2794">
        <v>61</v>
      </c>
      <c r="L2794">
        <v>45979</v>
      </c>
      <c r="M2794">
        <v>0.59</v>
      </c>
      <c r="N2794" t="s">
        <v>353</v>
      </c>
      <c r="O2794">
        <v>44993</v>
      </c>
      <c r="P2794" t="s">
        <v>4228</v>
      </c>
      <c r="R2794">
        <v>9000</v>
      </c>
      <c r="T2794">
        <v>26</v>
      </c>
      <c r="U2794">
        <v>0</v>
      </c>
      <c r="V2794">
        <v>0</v>
      </c>
      <c r="W2794">
        <v>7</v>
      </c>
      <c r="X2794" t="s">
        <v>3726</v>
      </c>
      <c r="Y2794" t="s">
        <v>353</v>
      </c>
      <c r="Z2794" t="s">
        <v>350</v>
      </c>
      <c r="AE2794" t="s">
        <v>235</v>
      </c>
      <c r="AF2794">
        <v>0.59</v>
      </c>
      <c r="AG2794">
        <v>36</v>
      </c>
      <c r="AH2794">
        <v>14</v>
      </c>
      <c r="AI2794" t="s">
        <v>11632</v>
      </c>
      <c r="AJ2794">
        <v>1.5772870662460567</v>
      </c>
      <c r="AL2794" s="94">
        <v>570.6</v>
      </c>
      <c r="AM2794" t="s">
        <v>11647</v>
      </c>
    </row>
    <row r="2795" spans="1:39" x14ac:dyDescent="0.25">
      <c r="A2795" t="s">
        <v>195</v>
      </c>
      <c r="B2795">
        <v>17223</v>
      </c>
      <c r="C2795" t="s">
        <v>4229</v>
      </c>
      <c r="D2795">
        <v>1179</v>
      </c>
      <c r="E2795">
        <v>45779</v>
      </c>
      <c r="F2795">
        <v>45938</v>
      </c>
      <c r="G2795" t="s">
        <v>3633</v>
      </c>
      <c r="H2795">
        <v>45786</v>
      </c>
      <c r="I2795" t="s">
        <v>24</v>
      </c>
      <c r="J2795" t="s">
        <v>4230</v>
      </c>
      <c r="K2795">
        <v>0</v>
      </c>
      <c r="AE2795" t="s">
        <v>235</v>
      </c>
      <c r="AF2795">
        <v>0</v>
      </c>
      <c r="AG2795">
        <v>0</v>
      </c>
      <c r="AH2795">
        <v>0</v>
      </c>
      <c r="AI2795" t="s">
        <v>11634</v>
      </c>
      <c r="AL2795" s="94">
        <v>117.9</v>
      </c>
      <c r="AM2795" t="s">
        <v>11646</v>
      </c>
    </row>
    <row r="2796" spans="1:39" x14ac:dyDescent="0.25">
      <c r="A2796" t="s">
        <v>195</v>
      </c>
      <c r="B2796">
        <v>17224</v>
      </c>
      <c r="C2796" t="s">
        <v>4231</v>
      </c>
      <c r="D2796">
        <v>395</v>
      </c>
      <c r="E2796">
        <v>45779</v>
      </c>
      <c r="F2796">
        <v>45938</v>
      </c>
      <c r="G2796" t="s">
        <v>3633</v>
      </c>
      <c r="H2796">
        <v>45779</v>
      </c>
      <c r="I2796" t="s">
        <v>24</v>
      </c>
      <c r="J2796" t="s">
        <v>4232</v>
      </c>
      <c r="K2796">
        <v>0</v>
      </c>
      <c r="N2796" t="s">
        <v>350</v>
      </c>
      <c r="P2796" t="s">
        <v>4233</v>
      </c>
      <c r="X2796" t="s">
        <v>350</v>
      </c>
      <c r="Y2796" t="s">
        <v>350</v>
      </c>
      <c r="Z2796" t="s">
        <v>350</v>
      </c>
      <c r="AE2796" t="s">
        <v>235</v>
      </c>
      <c r="AF2796">
        <v>0</v>
      </c>
      <c r="AG2796">
        <v>0</v>
      </c>
      <c r="AH2796">
        <v>5</v>
      </c>
      <c r="AI2796" t="s">
        <v>11632</v>
      </c>
      <c r="AL2796" s="94">
        <v>39.5</v>
      </c>
      <c r="AM2796" t="s">
        <v>11646</v>
      </c>
    </row>
    <row r="2797" spans="1:39" x14ac:dyDescent="0.25">
      <c r="A2797" t="s">
        <v>195</v>
      </c>
      <c r="C2797" t="s">
        <v>4234</v>
      </c>
      <c r="D2797">
        <v>376</v>
      </c>
      <c r="E2797">
        <v>45779</v>
      </c>
      <c r="F2797">
        <v>45938</v>
      </c>
      <c r="G2797" t="s">
        <v>3633</v>
      </c>
      <c r="H2797">
        <v>45789</v>
      </c>
      <c r="I2797" t="s">
        <v>24</v>
      </c>
      <c r="J2797" t="s">
        <v>4235</v>
      </c>
      <c r="K2797">
        <v>0</v>
      </c>
      <c r="AE2797" t="s">
        <v>235</v>
      </c>
      <c r="AF2797">
        <v>0</v>
      </c>
      <c r="AG2797">
        <v>0</v>
      </c>
      <c r="AH2797">
        <v>0</v>
      </c>
      <c r="AI2797" t="s">
        <v>11634</v>
      </c>
      <c r="AL2797" s="94">
        <v>37.6</v>
      </c>
      <c r="AM2797" t="s">
        <v>11646</v>
      </c>
    </row>
    <row r="2798" spans="1:39" x14ac:dyDescent="0.25">
      <c r="A2798" t="s">
        <v>195</v>
      </c>
      <c r="B2798">
        <v>17226</v>
      </c>
      <c r="C2798" t="s">
        <v>4236</v>
      </c>
      <c r="D2798">
        <v>1220</v>
      </c>
      <c r="E2798">
        <v>45779</v>
      </c>
      <c r="F2798">
        <v>45802</v>
      </c>
      <c r="G2798" t="s">
        <v>3633</v>
      </c>
      <c r="H2798">
        <v>45792</v>
      </c>
      <c r="I2798" t="s">
        <v>24</v>
      </c>
      <c r="J2798" t="s">
        <v>4237</v>
      </c>
      <c r="K2798">
        <v>0</v>
      </c>
      <c r="S2798">
        <v>11500</v>
      </c>
      <c r="T2798">
        <v>0</v>
      </c>
      <c r="U2798">
        <v>0</v>
      </c>
      <c r="V2798">
        <v>0</v>
      </c>
      <c r="W2798">
        <v>0</v>
      </c>
      <c r="X2798" t="s">
        <v>4238</v>
      </c>
      <c r="Z2798" t="s">
        <v>350</v>
      </c>
      <c r="AE2798" t="s">
        <v>235</v>
      </c>
      <c r="AF2798">
        <v>0</v>
      </c>
      <c r="AG2798">
        <v>0</v>
      </c>
      <c r="AH2798">
        <v>7</v>
      </c>
      <c r="AI2798" t="s">
        <v>11632</v>
      </c>
      <c r="AK2798">
        <v>9.4262295081967213</v>
      </c>
      <c r="AL2798" s="94">
        <v>122</v>
      </c>
      <c r="AM2798" t="s">
        <v>11646</v>
      </c>
    </row>
    <row r="2799" spans="1:39" x14ac:dyDescent="0.25">
      <c r="A2799" t="s">
        <v>195</v>
      </c>
      <c r="B2799">
        <v>17227</v>
      </c>
      <c r="C2799" t="s">
        <v>4239</v>
      </c>
      <c r="D2799">
        <v>201</v>
      </c>
      <c r="E2799">
        <v>45779</v>
      </c>
      <c r="F2799">
        <v>45808</v>
      </c>
      <c r="G2799" t="s">
        <v>3633</v>
      </c>
      <c r="H2799">
        <v>45799</v>
      </c>
      <c r="I2799" t="s">
        <v>28</v>
      </c>
      <c r="J2799" t="s">
        <v>4240</v>
      </c>
      <c r="K2799">
        <v>30</v>
      </c>
      <c r="L2799">
        <v>45460</v>
      </c>
      <c r="M2799">
        <v>16</v>
      </c>
      <c r="N2799" t="s">
        <v>353</v>
      </c>
      <c r="O2799">
        <v>45450</v>
      </c>
      <c r="P2799" t="s">
        <v>350</v>
      </c>
      <c r="T2799">
        <v>0</v>
      </c>
      <c r="U2799">
        <v>0</v>
      </c>
      <c r="V2799">
        <v>0</v>
      </c>
      <c r="W2799">
        <v>0</v>
      </c>
      <c r="X2799" t="s">
        <v>4241</v>
      </c>
      <c r="Y2799" t="s">
        <v>350</v>
      </c>
      <c r="Z2799" t="s">
        <v>350</v>
      </c>
      <c r="AE2799" t="s">
        <v>235</v>
      </c>
      <c r="AF2799">
        <v>0.16</v>
      </c>
      <c r="AG2799">
        <v>5</v>
      </c>
      <c r="AH2799">
        <v>13</v>
      </c>
      <c r="AI2799" t="s">
        <v>11632</v>
      </c>
      <c r="AL2799" s="94">
        <v>20.100000000000001</v>
      </c>
      <c r="AM2799" t="s">
        <v>11647</v>
      </c>
    </row>
    <row r="2800" spans="1:39" x14ac:dyDescent="0.25">
      <c r="A2800" t="s">
        <v>195</v>
      </c>
      <c r="B2800">
        <v>17228</v>
      </c>
      <c r="C2800" t="s">
        <v>4242</v>
      </c>
      <c r="D2800">
        <v>402</v>
      </c>
      <c r="E2800">
        <v>45779</v>
      </c>
      <c r="F2800">
        <v>45938</v>
      </c>
      <c r="G2800" t="s">
        <v>3633</v>
      </c>
      <c r="I2800" t="s">
        <v>24</v>
      </c>
      <c r="J2800" t="s">
        <v>4243</v>
      </c>
      <c r="K2800">
        <v>0</v>
      </c>
      <c r="AE2800" t="s">
        <v>235</v>
      </c>
      <c r="AF2800">
        <v>0</v>
      </c>
      <c r="AG2800">
        <v>0</v>
      </c>
      <c r="AH2800">
        <v>0</v>
      </c>
      <c r="AI2800" t="s">
        <v>11634</v>
      </c>
      <c r="AL2800" s="94">
        <v>40.200000000000003</v>
      </c>
      <c r="AM2800" t="s">
        <v>11646</v>
      </c>
    </row>
    <row r="2801" spans="1:39" x14ac:dyDescent="0.25">
      <c r="A2801" t="s">
        <v>195</v>
      </c>
      <c r="B2801">
        <v>17230</v>
      </c>
      <c r="C2801" t="s">
        <v>4244</v>
      </c>
      <c r="D2801">
        <v>811</v>
      </c>
      <c r="E2801">
        <v>45779</v>
      </c>
      <c r="G2801" t="s">
        <v>3633</v>
      </c>
      <c r="H2801">
        <v>45847</v>
      </c>
      <c r="I2801" t="s">
        <v>28</v>
      </c>
      <c r="K2801">
        <v>50</v>
      </c>
      <c r="L2801">
        <v>45809</v>
      </c>
      <c r="M2801">
        <v>0.8</v>
      </c>
      <c r="N2801" t="s">
        <v>350</v>
      </c>
      <c r="P2801" t="s">
        <v>350</v>
      </c>
      <c r="R2801">
        <v>7033.2</v>
      </c>
      <c r="T2801">
        <v>2</v>
      </c>
      <c r="U2801">
        <v>12</v>
      </c>
      <c r="V2801">
        <v>0</v>
      </c>
      <c r="W2801">
        <v>0</v>
      </c>
      <c r="X2801" t="s">
        <v>4245</v>
      </c>
      <c r="Y2801" t="s">
        <v>353</v>
      </c>
      <c r="Z2801" t="s">
        <v>350</v>
      </c>
      <c r="AE2801" t="s">
        <v>235</v>
      </c>
      <c r="AF2801">
        <v>0.8</v>
      </c>
      <c r="AG2801">
        <v>40</v>
      </c>
      <c r="AH2801">
        <v>13</v>
      </c>
      <c r="AI2801" t="s">
        <v>11632</v>
      </c>
      <c r="AJ2801">
        <v>8.6722564734895187</v>
      </c>
      <c r="AL2801" s="94">
        <v>81.099999999999994</v>
      </c>
      <c r="AM2801" t="s">
        <v>11647</v>
      </c>
    </row>
    <row r="2802" spans="1:39" x14ac:dyDescent="0.25">
      <c r="A2802" t="s">
        <v>195</v>
      </c>
      <c r="B2802">
        <v>17222</v>
      </c>
      <c r="C2802" t="s">
        <v>4246</v>
      </c>
      <c r="D2802">
        <v>170</v>
      </c>
      <c r="E2802">
        <v>45779</v>
      </c>
      <c r="F2802">
        <v>45938</v>
      </c>
      <c r="G2802" t="s">
        <v>3633</v>
      </c>
      <c r="H2802">
        <v>45782</v>
      </c>
      <c r="I2802" t="s">
        <v>24</v>
      </c>
      <c r="J2802" t="s">
        <v>4247</v>
      </c>
      <c r="K2802">
        <v>0</v>
      </c>
      <c r="L2802">
        <v>45925</v>
      </c>
      <c r="N2802" t="s">
        <v>350</v>
      </c>
      <c r="S2802">
        <v>800</v>
      </c>
      <c r="T2802">
        <v>0</v>
      </c>
      <c r="U2802">
        <v>0</v>
      </c>
      <c r="V2802">
        <v>0</v>
      </c>
      <c r="W2802">
        <v>0</v>
      </c>
      <c r="X2802" t="s">
        <v>3781</v>
      </c>
      <c r="Y2802" t="s">
        <v>350</v>
      </c>
      <c r="Z2802" t="s">
        <v>350</v>
      </c>
      <c r="AE2802" t="s">
        <v>235</v>
      </c>
      <c r="AF2802">
        <v>0</v>
      </c>
      <c r="AG2802">
        <v>0</v>
      </c>
      <c r="AH2802">
        <v>11</v>
      </c>
      <c r="AI2802" t="s">
        <v>11632</v>
      </c>
      <c r="AK2802">
        <v>4.7058823529411766</v>
      </c>
      <c r="AL2802" s="94">
        <v>17</v>
      </c>
      <c r="AM2802" t="s">
        <v>11646</v>
      </c>
    </row>
    <row r="2803" spans="1:39" x14ac:dyDescent="0.25">
      <c r="A2803" t="s">
        <v>195</v>
      </c>
      <c r="B2803">
        <v>17233</v>
      </c>
      <c r="C2803" t="s">
        <v>4248</v>
      </c>
      <c r="D2803">
        <v>3315</v>
      </c>
      <c r="E2803">
        <v>45779</v>
      </c>
      <c r="G2803" t="s">
        <v>3633</v>
      </c>
      <c r="H2803">
        <v>45786</v>
      </c>
      <c r="I2803" t="s">
        <v>28</v>
      </c>
      <c r="K2803">
        <v>120</v>
      </c>
      <c r="L2803">
        <v>45658</v>
      </c>
      <c r="M2803">
        <v>0.62</v>
      </c>
      <c r="N2803" t="s">
        <v>353</v>
      </c>
      <c r="O2803">
        <v>45468</v>
      </c>
      <c r="P2803" t="s">
        <v>350</v>
      </c>
      <c r="Q2803">
        <v>0</v>
      </c>
      <c r="R2803">
        <v>5000</v>
      </c>
      <c r="S2803">
        <v>3900</v>
      </c>
      <c r="T2803">
        <v>7</v>
      </c>
      <c r="U2803">
        <v>0</v>
      </c>
      <c r="X2803" t="s">
        <v>4249</v>
      </c>
      <c r="Y2803" t="s">
        <v>353</v>
      </c>
      <c r="Z2803" t="s">
        <v>353</v>
      </c>
      <c r="AE2803" t="s">
        <v>235</v>
      </c>
      <c r="AF2803">
        <v>0.62</v>
      </c>
      <c r="AG2803">
        <v>74</v>
      </c>
      <c r="AH2803">
        <v>14</v>
      </c>
      <c r="AI2803" t="s">
        <v>11632</v>
      </c>
      <c r="AJ2803">
        <v>1.5082956259426847</v>
      </c>
      <c r="AK2803">
        <v>1.1764705882352942</v>
      </c>
      <c r="AL2803" s="94">
        <v>331.5</v>
      </c>
      <c r="AM2803" t="s">
        <v>11647</v>
      </c>
    </row>
    <row r="2804" spans="1:39" x14ac:dyDescent="0.25">
      <c r="A2804" t="s">
        <v>195</v>
      </c>
      <c r="B2804">
        <v>17232</v>
      </c>
      <c r="C2804" t="s">
        <v>4250</v>
      </c>
      <c r="D2804">
        <v>201</v>
      </c>
      <c r="E2804">
        <v>45779</v>
      </c>
      <c r="F2804">
        <v>45938</v>
      </c>
      <c r="G2804" t="s">
        <v>3633</v>
      </c>
      <c r="I2804" t="s">
        <v>24</v>
      </c>
      <c r="J2804" t="s">
        <v>4251</v>
      </c>
      <c r="K2804">
        <v>0</v>
      </c>
      <c r="AE2804" t="s">
        <v>235</v>
      </c>
      <c r="AF2804">
        <v>0</v>
      </c>
      <c r="AG2804">
        <v>0</v>
      </c>
      <c r="AH2804">
        <v>0</v>
      </c>
      <c r="AI2804" t="s">
        <v>11634</v>
      </c>
      <c r="AL2804" s="94">
        <v>20.100000000000001</v>
      </c>
      <c r="AM2804" t="s">
        <v>11646</v>
      </c>
    </row>
    <row r="2805" spans="1:39" x14ac:dyDescent="0.25">
      <c r="A2805" t="s">
        <v>196</v>
      </c>
      <c r="B2805">
        <v>20001</v>
      </c>
      <c r="C2805" t="s">
        <v>4252</v>
      </c>
      <c r="D2805">
        <v>319</v>
      </c>
      <c r="E2805">
        <v>45770</v>
      </c>
      <c r="F2805">
        <v>45910</v>
      </c>
      <c r="G2805" t="s">
        <v>2041</v>
      </c>
      <c r="I2805" t="s">
        <v>24</v>
      </c>
      <c r="K2805">
        <v>0</v>
      </c>
      <c r="AE2805" t="s">
        <v>229</v>
      </c>
      <c r="AF2805">
        <v>0</v>
      </c>
      <c r="AG2805">
        <v>0</v>
      </c>
      <c r="AH2805">
        <v>0</v>
      </c>
      <c r="AI2805" t="s">
        <v>11634</v>
      </c>
      <c r="AL2805" s="94">
        <v>31.9</v>
      </c>
      <c r="AM2805" t="s">
        <v>11646</v>
      </c>
    </row>
    <row r="2806" spans="1:39" x14ac:dyDescent="0.25">
      <c r="A2806" t="s">
        <v>196</v>
      </c>
      <c r="B2806">
        <v>20002</v>
      </c>
      <c r="C2806" t="s">
        <v>4253</v>
      </c>
      <c r="D2806">
        <v>499</v>
      </c>
      <c r="E2806">
        <v>45770</v>
      </c>
      <c r="F2806">
        <v>45910</v>
      </c>
      <c r="G2806" t="s">
        <v>2041</v>
      </c>
      <c r="H2806">
        <v>45922</v>
      </c>
      <c r="J2806">
        <v>45922</v>
      </c>
      <c r="K2806">
        <v>0</v>
      </c>
      <c r="AE2806" t="s">
        <v>229</v>
      </c>
      <c r="AF2806">
        <v>0</v>
      </c>
      <c r="AG2806">
        <v>0</v>
      </c>
      <c r="AH2806">
        <v>0</v>
      </c>
      <c r="AI2806" t="s">
        <v>11634</v>
      </c>
      <c r="AL2806" s="94">
        <v>49.9</v>
      </c>
      <c r="AM2806" t="s">
        <v>11646</v>
      </c>
    </row>
    <row r="2807" spans="1:39" x14ac:dyDescent="0.25">
      <c r="A2807" t="s">
        <v>196</v>
      </c>
      <c r="B2807">
        <v>20016</v>
      </c>
      <c r="C2807" t="s">
        <v>4254</v>
      </c>
      <c r="D2807">
        <v>2141</v>
      </c>
      <c r="E2807">
        <v>45770</v>
      </c>
      <c r="F2807">
        <v>45910</v>
      </c>
      <c r="G2807" t="s">
        <v>2041</v>
      </c>
      <c r="I2807" t="s">
        <v>24</v>
      </c>
      <c r="K2807">
        <v>0</v>
      </c>
      <c r="AE2807" t="s">
        <v>229</v>
      </c>
      <c r="AF2807">
        <v>0</v>
      </c>
      <c r="AG2807">
        <v>0</v>
      </c>
      <c r="AH2807">
        <v>0</v>
      </c>
      <c r="AI2807" t="s">
        <v>11634</v>
      </c>
      <c r="AL2807" s="94">
        <v>214.1</v>
      </c>
      <c r="AM2807" t="s">
        <v>11646</v>
      </c>
    </row>
    <row r="2808" spans="1:39" x14ac:dyDescent="0.25">
      <c r="A2808" t="s">
        <v>196</v>
      </c>
      <c r="B2808">
        <v>20003</v>
      </c>
      <c r="C2808" t="s">
        <v>4255</v>
      </c>
      <c r="D2808">
        <v>780</v>
      </c>
      <c r="E2808">
        <v>45770</v>
      </c>
      <c r="F2808">
        <v>45910</v>
      </c>
      <c r="G2808" t="s">
        <v>2041</v>
      </c>
      <c r="I2808" t="s">
        <v>24</v>
      </c>
      <c r="K2808">
        <v>0</v>
      </c>
      <c r="AE2808" t="s">
        <v>229</v>
      </c>
      <c r="AF2808">
        <v>0</v>
      </c>
      <c r="AG2808">
        <v>0</v>
      </c>
      <c r="AH2808">
        <v>0</v>
      </c>
      <c r="AI2808" t="s">
        <v>11634</v>
      </c>
      <c r="AL2808" s="94">
        <v>78</v>
      </c>
      <c r="AM2808" t="s">
        <v>11646</v>
      </c>
    </row>
    <row r="2809" spans="1:39" x14ac:dyDescent="0.25">
      <c r="A2809" t="s">
        <v>196</v>
      </c>
      <c r="B2809">
        <v>20004</v>
      </c>
      <c r="C2809" t="s">
        <v>4256</v>
      </c>
      <c r="D2809">
        <v>324</v>
      </c>
      <c r="E2809">
        <v>45770</v>
      </c>
      <c r="F2809">
        <v>45910</v>
      </c>
      <c r="G2809" t="s">
        <v>2041</v>
      </c>
      <c r="I2809" t="s">
        <v>24</v>
      </c>
      <c r="K2809">
        <v>0</v>
      </c>
      <c r="AE2809" t="s">
        <v>229</v>
      </c>
      <c r="AF2809">
        <v>0</v>
      </c>
      <c r="AG2809">
        <v>0</v>
      </c>
      <c r="AH2809">
        <v>0</v>
      </c>
      <c r="AI2809" t="s">
        <v>11634</v>
      </c>
      <c r="AL2809" s="94">
        <v>32.4</v>
      </c>
      <c r="AM2809" t="s">
        <v>11646</v>
      </c>
    </row>
    <row r="2810" spans="1:39" x14ac:dyDescent="0.25">
      <c r="A2810" t="s">
        <v>196</v>
      </c>
      <c r="B2810">
        <v>20005</v>
      </c>
      <c r="C2810" t="s">
        <v>4257</v>
      </c>
      <c r="D2810">
        <v>1812</v>
      </c>
      <c r="E2810">
        <v>45770</v>
      </c>
      <c r="F2810">
        <v>45910</v>
      </c>
      <c r="G2810" t="s">
        <v>2041</v>
      </c>
      <c r="H2810">
        <v>45918</v>
      </c>
      <c r="J2810">
        <v>45918</v>
      </c>
      <c r="K2810">
        <v>40</v>
      </c>
      <c r="L2810" t="s">
        <v>4258</v>
      </c>
      <c r="M2810">
        <v>0.75</v>
      </c>
      <c r="N2810" t="s">
        <v>25</v>
      </c>
      <c r="P2810" t="s">
        <v>25</v>
      </c>
      <c r="R2810">
        <v>1250</v>
      </c>
      <c r="S2810">
        <v>1250</v>
      </c>
      <c r="T2810">
        <v>3</v>
      </c>
      <c r="U2810">
        <v>0</v>
      </c>
      <c r="V2810">
        <v>0</v>
      </c>
      <c r="W2810">
        <v>0</v>
      </c>
      <c r="X2810" t="s">
        <v>25</v>
      </c>
      <c r="Y2810" t="s">
        <v>25</v>
      </c>
      <c r="Z2810" t="s">
        <v>25</v>
      </c>
      <c r="AE2810" t="s">
        <v>229</v>
      </c>
      <c r="AF2810">
        <v>0.75</v>
      </c>
      <c r="AG2810">
        <v>30</v>
      </c>
      <c r="AH2810">
        <v>14</v>
      </c>
      <c r="AI2810" t="s">
        <v>11632</v>
      </c>
      <c r="AJ2810">
        <v>0.6898454746136865</v>
      </c>
      <c r="AK2810">
        <v>0.6898454746136865</v>
      </c>
      <c r="AL2810" s="94">
        <v>181.2</v>
      </c>
      <c r="AM2810" t="s">
        <v>11647</v>
      </c>
    </row>
    <row r="2811" spans="1:39" x14ac:dyDescent="0.25">
      <c r="A2811" t="s">
        <v>196</v>
      </c>
      <c r="B2811">
        <v>20006</v>
      </c>
      <c r="C2811" t="s">
        <v>4259</v>
      </c>
      <c r="D2811">
        <v>364</v>
      </c>
      <c r="E2811">
        <v>45770</v>
      </c>
      <c r="F2811">
        <v>45910</v>
      </c>
      <c r="G2811" t="s">
        <v>2041</v>
      </c>
      <c r="I2811" t="s">
        <v>24</v>
      </c>
      <c r="K2811">
        <v>0</v>
      </c>
      <c r="AE2811" t="s">
        <v>229</v>
      </c>
      <c r="AF2811">
        <v>0</v>
      </c>
      <c r="AG2811">
        <v>0</v>
      </c>
      <c r="AH2811">
        <v>0</v>
      </c>
      <c r="AI2811" t="s">
        <v>11634</v>
      </c>
      <c r="AL2811" s="94">
        <v>36.4</v>
      </c>
      <c r="AM2811" t="s">
        <v>11646</v>
      </c>
    </row>
    <row r="2812" spans="1:39" x14ac:dyDescent="0.25">
      <c r="A2812" t="s">
        <v>196</v>
      </c>
      <c r="B2812">
        <v>20906</v>
      </c>
      <c r="C2812" t="s">
        <v>4260</v>
      </c>
      <c r="D2812">
        <v>171</v>
      </c>
      <c r="E2812">
        <v>45770</v>
      </c>
      <c r="F2812">
        <v>45910</v>
      </c>
      <c r="G2812" t="s">
        <v>2041</v>
      </c>
      <c r="I2812" t="s">
        <v>24</v>
      </c>
      <c r="K2812">
        <v>0</v>
      </c>
      <c r="AE2812" t="s">
        <v>229</v>
      </c>
      <c r="AF2812">
        <v>0</v>
      </c>
      <c r="AG2812">
        <v>0</v>
      </c>
      <c r="AH2812">
        <v>0</v>
      </c>
      <c r="AI2812" t="s">
        <v>11634</v>
      </c>
      <c r="AL2812" s="94">
        <v>17.100000000000001</v>
      </c>
      <c r="AM2812" t="s">
        <v>11646</v>
      </c>
    </row>
    <row r="2813" spans="1:39" x14ac:dyDescent="0.25">
      <c r="A2813" t="s">
        <v>196</v>
      </c>
      <c r="B2813">
        <v>20007</v>
      </c>
      <c r="C2813" t="s">
        <v>4261</v>
      </c>
      <c r="D2813">
        <v>445</v>
      </c>
      <c r="E2813">
        <v>45770</v>
      </c>
      <c r="F2813">
        <v>45910</v>
      </c>
      <c r="G2813" t="s">
        <v>2041</v>
      </c>
      <c r="I2813" t="s">
        <v>24</v>
      </c>
      <c r="K2813">
        <v>0</v>
      </c>
      <c r="AE2813" t="s">
        <v>229</v>
      </c>
      <c r="AF2813">
        <v>0</v>
      </c>
      <c r="AG2813">
        <v>0</v>
      </c>
      <c r="AH2813">
        <v>0</v>
      </c>
      <c r="AI2813" t="s">
        <v>11634</v>
      </c>
      <c r="AL2813" s="94">
        <v>44.5</v>
      </c>
      <c r="AM2813" t="s">
        <v>11646</v>
      </c>
    </row>
    <row r="2814" spans="1:39" x14ac:dyDescent="0.25">
      <c r="A2814" t="s">
        <v>196</v>
      </c>
      <c r="B2814">
        <v>20008</v>
      </c>
      <c r="C2814" t="s">
        <v>4262</v>
      </c>
      <c r="D2814">
        <v>941</v>
      </c>
      <c r="E2814">
        <v>45770</v>
      </c>
      <c r="F2814">
        <v>45910</v>
      </c>
      <c r="G2814" t="s">
        <v>2041</v>
      </c>
      <c r="H2814">
        <v>45915</v>
      </c>
      <c r="I2814" t="s">
        <v>28</v>
      </c>
      <c r="J2814">
        <v>45915</v>
      </c>
      <c r="K2814">
        <v>0</v>
      </c>
      <c r="M2814">
        <v>0</v>
      </c>
      <c r="N2814" t="s">
        <v>25</v>
      </c>
      <c r="P2814" t="s">
        <v>25</v>
      </c>
      <c r="Q2814">
        <v>0</v>
      </c>
      <c r="R2814">
        <v>1000</v>
      </c>
      <c r="S2814">
        <v>1000</v>
      </c>
      <c r="T2814">
        <v>7</v>
      </c>
      <c r="U2814">
        <v>0</v>
      </c>
      <c r="V2814">
        <v>0</v>
      </c>
      <c r="W2814">
        <v>0</v>
      </c>
      <c r="X2814" t="s">
        <v>25</v>
      </c>
      <c r="Y2814" t="s">
        <v>25</v>
      </c>
      <c r="Z2814" t="s">
        <v>25</v>
      </c>
      <c r="AE2814" t="s">
        <v>229</v>
      </c>
      <c r="AF2814">
        <v>0</v>
      </c>
      <c r="AG2814">
        <v>0</v>
      </c>
      <c r="AH2814">
        <v>13</v>
      </c>
      <c r="AI2814" t="s">
        <v>11632</v>
      </c>
      <c r="AJ2814">
        <v>1.0626992561105206</v>
      </c>
      <c r="AK2814">
        <v>1.0626992561105206</v>
      </c>
      <c r="AL2814" s="94">
        <v>94.1</v>
      </c>
      <c r="AM2814" t="s">
        <v>11646</v>
      </c>
    </row>
    <row r="2815" spans="1:39" x14ac:dyDescent="0.25">
      <c r="A2815" t="s">
        <v>196</v>
      </c>
      <c r="B2815">
        <v>20009</v>
      </c>
      <c r="C2815" t="s">
        <v>4263</v>
      </c>
      <c r="D2815">
        <v>14563</v>
      </c>
      <c r="E2815">
        <v>45770</v>
      </c>
      <c r="G2815" t="s">
        <v>2041</v>
      </c>
      <c r="H2815">
        <v>45800</v>
      </c>
      <c r="I2815" t="s">
        <v>28</v>
      </c>
      <c r="K2815">
        <v>0</v>
      </c>
      <c r="M2815">
        <v>0.49</v>
      </c>
      <c r="N2815" t="s">
        <v>25</v>
      </c>
      <c r="P2815" t="s">
        <v>478</v>
      </c>
      <c r="Q2815">
        <v>0.49</v>
      </c>
      <c r="S2815">
        <v>35000</v>
      </c>
      <c r="T2815">
        <v>0</v>
      </c>
      <c r="U2815">
        <v>0</v>
      </c>
      <c r="V2815">
        <v>0</v>
      </c>
      <c r="W2815">
        <v>0</v>
      </c>
      <c r="X2815" t="s">
        <v>4264</v>
      </c>
      <c r="Y2815" t="s">
        <v>478</v>
      </c>
      <c r="Z2815" t="s">
        <v>25</v>
      </c>
      <c r="AE2815" t="s">
        <v>229</v>
      </c>
      <c r="AF2815">
        <v>0.49</v>
      </c>
      <c r="AG2815">
        <v>0</v>
      </c>
      <c r="AH2815">
        <v>12</v>
      </c>
      <c r="AI2815" t="s">
        <v>11632</v>
      </c>
      <c r="AK2815">
        <v>2.4033509579070245</v>
      </c>
      <c r="AL2815" s="94">
        <v>1456.3</v>
      </c>
      <c r="AM2815" t="s">
        <v>11646</v>
      </c>
    </row>
    <row r="2816" spans="1:39" x14ac:dyDescent="0.25">
      <c r="A2816" t="s">
        <v>196</v>
      </c>
      <c r="B2816">
        <v>20010</v>
      </c>
      <c r="C2816" t="s">
        <v>4265</v>
      </c>
      <c r="D2816">
        <v>2087</v>
      </c>
      <c r="E2816">
        <v>45770</v>
      </c>
      <c r="F2816">
        <v>45915</v>
      </c>
      <c r="G2816" t="s">
        <v>2041</v>
      </c>
      <c r="I2816" t="s">
        <v>24</v>
      </c>
      <c r="K2816">
        <v>0</v>
      </c>
      <c r="AE2816" t="s">
        <v>229</v>
      </c>
      <c r="AF2816">
        <v>0</v>
      </c>
      <c r="AG2816">
        <v>0</v>
      </c>
      <c r="AH2816">
        <v>0</v>
      </c>
      <c r="AI2816" t="s">
        <v>11634</v>
      </c>
      <c r="AL2816" s="94">
        <v>208.7</v>
      </c>
      <c r="AM2816" t="s">
        <v>11646</v>
      </c>
    </row>
    <row r="2817" spans="1:39" x14ac:dyDescent="0.25">
      <c r="A2817" t="s">
        <v>196</v>
      </c>
      <c r="B2817">
        <v>20011</v>
      </c>
      <c r="C2817" t="s">
        <v>4266</v>
      </c>
      <c r="D2817">
        <v>2069</v>
      </c>
      <c r="E2817">
        <v>45770</v>
      </c>
      <c r="F2817">
        <v>45915</v>
      </c>
      <c r="G2817" t="s">
        <v>2041</v>
      </c>
      <c r="H2817">
        <v>45975</v>
      </c>
      <c r="I2817" t="s">
        <v>24</v>
      </c>
      <c r="J2817">
        <v>45975</v>
      </c>
      <c r="K2817">
        <v>0</v>
      </c>
      <c r="AE2817" t="s">
        <v>229</v>
      </c>
      <c r="AF2817">
        <v>0</v>
      </c>
      <c r="AG2817">
        <v>0</v>
      </c>
      <c r="AH2817">
        <v>0</v>
      </c>
      <c r="AI2817" t="s">
        <v>11634</v>
      </c>
      <c r="AL2817" s="94">
        <v>206.9</v>
      </c>
      <c r="AM2817" t="s">
        <v>11646</v>
      </c>
    </row>
    <row r="2818" spans="1:39" x14ac:dyDescent="0.25">
      <c r="A2818" t="s">
        <v>196</v>
      </c>
      <c r="B2818">
        <v>20012</v>
      </c>
      <c r="C2818" t="s">
        <v>4267</v>
      </c>
      <c r="D2818">
        <v>178</v>
      </c>
      <c r="E2818">
        <v>45770</v>
      </c>
      <c r="F2818">
        <v>45915</v>
      </c>
      <c r="G2818" t="s">
        <v>2041</v>
      </c>
      <c r="I2818" t="s">
        <v>24</v>
      </c>
      <c r="K2818">
        <v>0</v>
      </c>
      <c r="AE2818" t="s">
        <v>229</v>
      </c>
      <c r="AF2818">
        <v>0</v>
      </c>
      <c r="AG2818">
        <v>0</v>
      </c>
      <c r="AH2818">
        <v>0</v>
      </c>
      <c r="AI2818" t="s">
        <v>11634</v>
      </c>
      <c r="AL2818" s="94">
        <v>17.8</v>
      </c>
      <c r="AM2818" t="s">
        <v>11646</v>
      </c>
    </row>
    <row r="2819" spans="1:39" x14ac:dyDescent="0.25">
      <c r="A2819" t="s">
        <v>196</v>
      </c>
      <c r="B2819">
        <v>20013</v>
      </c>
      <c r="C2819" t="s">
        <v>4268</v>
      </c>
      <c r="D2819">
        <v>7194</v>
      </c>
      <c r="E2819">
        <v>45770</v>
      </c>
      <c r="F2819">
        <v>45915</v>
      </c>
      <c r="G2819" t="s">
        <v>2041</v>
      </c>
      <c r="H2819">
        <v>45954</v>
      </c>
      <c r="J2819">
        <v>45954</v>
      </c>
      <c r="K2819">
        <v>90</v>
      </c>
      <c r="L2819" t="s">
        <v>1733</v>
      </c>
      <c r="M2819">
        <v>0.33300000000000002</v>
      </c>
      <c r="N2819" t="s">
        <v>25</v>
      </c>
      <c r="P2819" t="s">
        <v>25</v>
      </c>
      <c r="X2819" t="s">
        <v>4269</v>
      </c>
      <c r="Y2819" t="s">
        <v>478</v>
      </c>
      <c r="Z2819" t="s">
        <v>25</v>
      </c>
      <c r="AE2819" t="s">
        <v>229</v>
      </c>
      <c r="AF2819">
        <v>0.33300000000000002</v>
      </c>
      <c r="AG2819">
        <v>30</v>
      </c>
      <c r="AH2819">
        <v>8</v>
      </c>
      <c r="AI2819" t="s">
        <v>11632</v>
      </c>
      <c r="AL2819" s="94">
        <v>719.4</v>
      </c>
      <c r="AM2819" t="s">
        <v>11647</v>
      </c>
    </row>
    <row r="2820" spans="1:39" x14ac:dyDescent="0.25">
      <c r="A2820" t="s">
        <v>196</v>
      </c>
      <c r="B2820">
        <v>20055</v>
      </c>
      <c r="C2820" t="s">
        <v>4270</v>
      </c>
      <c r="D2820">
        <v>22123</v>
      </c>
      <c r="E2820">
        <v>45770</v>
      </c>
      <c r="F2820">
        <v>45915</v>
      </c>
      <c r="G2820" t="s">
        <v>2041</v>
      </c>
      <c r="H2820">
        <v>46010</v>
      </c>
      <c r="I2820" t="s">
        <v>24</v>
      </c>
      <c r="J2820">
        <v>46010</v>
      </c>
      <c r="K2820">
        <v>0</v>
      </c>
      <c r="L2820" t="s">
        <v>37</v>
      </c>
      <c r="N2820" t="s">
        <v>25</v>
      </c>
      <c r="P2820" t="s">
        <v>25</v>
      </c>
      <c r="Q2820">
        <v>0</v>
      </c>
      <c r="R2820">
        <v>7000</v>
      </c>
      <c r="S2820">
        <v>14520</v>
      </c>
      <c r="T2820">
        <v>15</v>
      </c>
      <c r="U2820">
        <v>72</v>
      </c>
      <c r="V2820">
        <v>0</v>
      </c>
      <c r="W2820">
        <v>0</v>
      </c>
      <c r="X2820" t="s">
        <v>4271</v>
      </c>
      <c r="Y2820" t="s">
        <v>478</v>
      </c>
      <c r="Z2820" t="s">
        <v>25</v>
      </c>
      <c r="AE2820" t="s">
        <v>229</v>
      </c>
      <c r="AF2820">
        <v>0</v>
      </c>
      <c r="AG2820">
        <v>0</v>
      </c>
      <c r="AH2820">
        <v>13</v>
      </c>
      <c r="AI2820" t="s">
        <v>11632</v>
      </c>
      <c r="AJ2820">
        <v>0.31641278307643628</v>
      </c>
      <c r="AK2820">
        <v>0.65633051575283641</v>
      </c>
      <c r="AL2820" s="94">
        <v>2212.3000000000002</v>
      </c>
      <c r="AM2820" t="s">
        <v>11646</v>
      </c>
    </row>
    <row r="2821" spans="1:39" x14ac:dyDescent="0.25">
      <c r="A2821" t="s">
        <v>196</v>
      </c>
      <c r="B2821">
        <v>20014</v>
      </c>
      <c r="C2821" t="s">
        <v>4272</v>
      </c>
      <c r="D2821">
        <v>1575</v>
      </c>
      <c r="E2821">
        <v>45770</v>
      </c>
      <c r="F2821">
        <v>45915</v>
      </c>
      <c r="G2821" t="s">
        <v>2041</v>
      </c>
      <c r="I2821" t="s">
        <v>24</v>
      </c>
      <c r="K2821">
        <v>0</v>
      </c>
      <c r="AE2821" t="s">
        <v>229</v>
      </c>
      <c r="AF2821">
        <v>0</v>
      </c>
      <c r="AG2821">
        <v>0</v>
      </c>
      <c r="AH2821">
        <v>0</v>
      </c>
      <c r="AI2821" t="s">
        <v>11634</v>
      </c>
      <c r="AL2821" s="94">
        <v>157.5</v>
      </c>
      <c r="AM2821" t="s">
        <v>11646</v>
      </c>
    </row>
    <row r="2822" spans="1:39" x14ac:dyDescent="0.25">
      <c r="A2822" t="s">
        <v>196</v>
      </c>
      <c r="B2822">
        <v>20903</v>
      </c>
      <c r="C2822" t="s">
        <v>4273</v>
      </c>
      <c r="D2822">
        <v>7764</v>
      </c>
      <c r="E2822">
        <v>45770</v>
      </c>
      <c r="F2822">
        <v>45915</v>
      </c>
      <c r="G2822" t="s">
        <v>2041</v>
      </c>
      <c r="I2822" t="s">
        <v>24</v>
      </c>
      <c r="K2822">
        <v>0</v>
      </c>
      <c r="AE2822" t="s">
        <v>229</v>
      </c>
      <c r="AF2822">
        <v>0</v>
      </c>
      <c r="AG2822">
        <v>0</v>
      </c>
      <c r="AH2822">
        <v>0</v>
      </c>
      <c r="AI2822" t="s">
        <v>11634</v>
      </c>
      <c r="AL2822" s="94">
        <v>776.4</v>
      </c>
      <c r="AM2822" t="s">
        <v>11646</v>
      </c>
    </row>
    <row r="2823" spans="1:39" x14ac:dyDescent="0.25">
      <c r="A2823" t="s">
        <v>196</v>
      </c>
      <c r="B2823">
        <v>20015</v>
      </c>
      <c r="C2823" t="s">
        <v>4274</v>
      </c>
      <c r="D2823">
        <v>1717</v>
      </c>
      <c r="E2823">
        <v>45770</v>
      </c>
      <c r="F2823">
        <v>45915</v>
      </c>
      <c r="G2823" t="s">
        <v>2041</v>
      </c>
      <c r="I2823" t="s">
        <v>24</v>
      </c>
      <c r="K2823">
        <v>0</v>
      </c>
      <c r="AE2823" t="s">
        <v>229</v>
      </c>
      <c r="AF2823">
        <v>0</v>
      </c>
      <c r="AG2823">
        <v>0</v>
      </c>
      <c r="AH2823">
        <v>0</v>
      </c>
      <c r="AI2823" t="s">
        <v>11634</v>
      </c>
      <c r="AL2823" s="94">
        <v>171.7</v>
      </c>
      <c r="AM2823" t="s">
        <v>11646</v>
      </c>
    </row>
    <row r="2824" spans="1:39" x14ac:dyDescent="0.25">
      <c r="A2824" t="s">
        <v>196</v>
      </c>
      <c r="B2824">
        <v>20017</v>
      </c>
      <c r="C2824" t="s">
        <v>4275</v>
      </c>
      <c r="D2824">
        <v>11697</v>
      </c>
      <c r="E2824">
        <v>45770</v>
      </c>
      <c r="F2824">
        <v>45915</v>
      </c>
      <c r="G2824" t="s">
        <v>2041</v>
      </c>
      <c r="I2824" t="s">
        <v>24</v>
      </c>
      <c r="K2824">
        <v>0</v>
      </c>
      <c r="AE2824" t="s">
        <v>229</v>
      </c>
      <c r="AF2824">
        <v>0</v>
      </c>
      <c r="AG2824">
        <v>0</v>
      </c>
      <c r="AH2824">
        <v>0</v>
      </c>
      <c r="AI2824" t="s">
        <v>11634</v>
      </c>
      <c r="AL2824" s="94">
        <v>1169.7</v>
      </c>
      <c r="AM2824" t="s">
        <v>11646</v>
      </c>
    </row>
    <row r="2825" spans="1:39" x14ac:dyDescent="0.25">
      <c r="A2825" t="s">
        <v>196</v>
      </c>
      <c r="B2825">
        <v>20018</v>
      </c>
      <c r="C2825" t="s">
        <v>4276</v>
      </c>
      <c r="D2825">
        <v>15208</v>
      </c>
      <c r="E2825">
        <v>45770</v>
      </c>
      <c r="F2825">
        <v>45915</v>
      </c>
      <c r="G2825" t="s">
        <v>2041</v>
      </c>
      <c r="I2825" t="s">
        <v>24</v>
      </c>
      <c r="K2825">
        <v>0</v>
      </c>
      <c r="AE2825" t="s">
        <v>229</v>
      </c>
      <c r="AF2825">
        <v>0</v>
      </c>
      <c r="AG2825">
        <v>0</v>
      </c>
      <c r="AH2825">
        <v>0</v>
      </c>
      <c r="AI2825" t="s">
        <v>11634</v>
      </c>
      <c r="AL2825" s="94">
        <v>1520.8</v>
      </c>
      <c r="AM2825" t="s">
        <v>11646</v>
      </c>
    </row>
    <row r="2826" spans="1:39" x14ac:dyDescent="0.25">
      <c r="A2826" t="s">
        <v>196</v>
      </c>
      <c r="B2826">
        <v>20904</v>
      </c>
      <c r="C2826" t="s">
        <v>4277</v>
      </c>
      <c r="D2826">
        <v>154</v>
      </c>
      <c r="E2826">
        <v>45770</v>
      </c>
      <c r="F2826">
        <v>45915</v>
      </c>
      <c r="G2826" t="s">
        <v>2041</v>
      </c>
      <c r="I2826" t="s">
        <v>24</v>
      </c>
      <c r="K2826">
        <v>0</v>
      </c>
      <c r="AE2826" t="s">
        <v>229</v>
      </c>
      <c r="AF2826">
        <v>0</v>
      </c>
      <c r="AG2826">
        <v>0</v>
      </c>
      <c r="AH2826">
        <v>0</v>
      </c>
      <c r="AI2826" t="s">
        <v>11634</v>
      </c>
      <c r="AL2826" s="94">
        <v>15.4</v>
      </c>
      <c r="AM2826" t="s">
        <v>11646</v>
      </c>
    </row>
    <row r="2827" spans="1:39" x14ac:dyDescent="0.25">
      <c r="A2827" t="s">
        <v>196</v>
      </c>
      <c r="B2827">
        <v>20019</v>
      </c>
      <c r="C2827" t="s">
        <v>4278</v>
      </c>
      <c r="D2827">
        <v>13961</v>
      </c>
      <c r="E2827">
        <v>45770</v>
      </c>
      <c r="F2827">
        <v>45915</v>
      </c>
      <c r="G2827" t="s">
        <v>2041</v>
      </c>
      <c r="H2827">
        <v>45944</v>
      </c>
      <c r="J2827">
        <v>45944</v>
      </c>
      <c r="K2827">
        <v>285</v>
      </c>
      <c r="L2827" t="s">
        <v>1654</v>
      </c>
      <c r="M2827">
        <v>0.4</v>
      </c>
      <c r="N2827" t="s">
        <v>25</v>
      </c>
      <c r="P2827" t="s">
        <v>478</v>
      </c>
      <c r="Q2827">
        <v>0.4</v>
      </c>
      <c r="R2827">
        <v>12000</v>
      </c>
      <c r="S2827">
        <v>18000</v>
      </c>
      <c r="T2827">
        <v>5</v>
      </c>
      <c r="U2827">
        <v>4</v>
      </c>
      <c r="V2827">
        <v>0</v>
      </c>
      <c r="W2827">
        <v>0</v>
      </c>
      <c r="X2827" t="s">
        <v>4279</v>
      </c>
      <c r="Y2827" t="s">
        <v>478</v>
      </c>
      <c r="Z2827" t="s">
        <v>25</v>
      </c>
      <c r="AE2827" t="s">
        <v>229</v>
      </c>
      <c r="AF2827">
        <v>0.4</v>
      </c>
      <c r="AG2827">
        <v>114</v>
      </c>
      <c r="AH2827">
        <v>15</v>
      </c>
      <c r="AI2827" t="s">
        <v>11632</v>
      </c>
      <c r="AJ2827">
        <v>0.85953728242962535</v>
      </c>
      <c r="AK2827">
        <v>1.289305923644438</v>
      </c>
      <c r="AL2827" s="94">
        <v>1396.1</v>
      </c>
      <c r="AM2827" t="s">
        <v>11647</v>
      </c>
    </row>
    <row r="2828" spans="1:39" x14ac:dyDescent="0.25">
      <c r="A2828" t="s">
        <v>196</v>
      </c>
      <c r="B2828">
        <v>20020</v>
      </c>
      <c r="C2828" t="s">
        <v>4280</v>
      </c>
      <c r="D2828">
        <v>130</v>
      </c>
      <c r="E2828">
        <v>45770</v>
      </c>
      <c r="F2828">
        <v>45915</v>
      </c>
      <c r="G2828" t="s">
        <v>2041</v>
      </c>
      <c r="I2828" t="s">
        <v>24</v>
      </c>
      <c r="K2828">
        <v>0</v>
      </c>
      <c r="AE2828" t="s">
        <v>229</v>
      </c>
      <c r="AF2828">
        <v>0</v>
      </c>
      <c r="AG2828">
        <v>0</v>
      </c>
      <c r="AH2828">
        <v>0</v>
      </c>
      <c r="AI2828" t="s">
        <v>11634</v>
      </c>
      <c r="AL2828" s="94">
        <v>13</v>
      </c>
      <c r="AM2828" t="s">
        <v>11646</v>
      </c>
    </row>
    <row r="2829" spans="1:39" x14ac:dyDescent="0.25">
      <c r="A2829" t="s">
        <v>196</v>
      </c>
      <c r="B2829">
        <v>20021</v>
      </c>
      <c r="C2829" t="s">
        <v>4281</v>
      </c>
      <c r="D2829">
        <v>288</v>
      </c>
      <c r="E2829">
        <v>45770</v>
      </c>
      <c r="F2829">
        <v>45915</v>
      </c>
      <c r="G2829" t="s">
        <v>2041</v>
      </c>
      <c r="I2829" t="s">
        <v>24</v>
      </c>
      <c r="K2829">
        <v>0</v>
      </c>
      <c r="AE2829" t="s">
        <v>229</v>
      </c>
      <c r="AF2829">
        <v>0</v>
      </c>
      <c r="AG2829">
        <v>0</v>
      </c>
      <c r="AH2829">
        <v>0</v>
      </c>
      <c r="AI2829" t="s">
        <v>11634</v>
      </c>
      <c r="AL2829" s="94">
        <v>28.8</v>
      </c>
      <c r="AM2829" t="s">
        <v>11646</v>
      </c>
    </row>
    <row r="2830" spans="1:39" x14ac:dyDescent="0.25">
      <c r="A2830" t="s">
        <v>196</v>
      </c>
      <c r="B2830">
        <v>20022</v>
      </c>
      <c r="C2830" t="s">
        <v>4282</v>
      </c>
      <c r="D2830">
        <v>1111</v>
      </c>
      <c r="E2830">
        <v>45770</v>
      </c>
      <c r="F2830">
        <v>45915</v>
      </c>
      <c r="G2830" t="s">
        <v>2041</v>
      </c>
      <c r="I2830" t="s">
        <v>24</v>
      </c>
      <c r="K2830">
        <v>0</v>
      </c>
      <c r="AE2830" t="s">
        <v>229</v>
      </c>
      <c r="AF2830">
        <v>0</v>
      </c>
      <c r="AG2830">
        <v>0</v>
      </c>
      <c r="AH2830">
        <v>0</v>
      </c>
      <c r="AI2830" t="s">
        <v>11634</v>
      </c>
      <c r="AL2830" s="94">
        <v>111.1</v>
      </c>
      <c r="AM2830" t="s">
        <v>11646</v>
      </c>
    </row>
    <row r="2831" spans="1:39" x14ac:dyDescent="0.25">
      <c r="A2831" t="s">
        <v>196</v>
      </c>
      <c r="B2831">
        <v>20074</v>
      </c>
      <c r="C2831" t="s">
        <v>4283</v>
      </c>
      <c r="D2831">
        <v>14471</v>
      </c>
      <c r="E2831">
        <v>45770</v>
      </c>
      <c r="F2831">
        <v>45915</v>
      </c>
      <c r="G2831" t="s">
        <v>2041</v>
      </c>
      <c r="H2831">
        <v>45968</v>
      </c>
      <c r="I2831" t="s">
        <v>24</v>
      </c>
      <c r="J2831">
        <v>45968</v>
      </c>
      <c r="K2831">
        <v>202</v>
      </c>
      <c r="L2831" t="s">
        <v>551</v>
      </c>
      <c r="M2831">
        <v>0.16</v>
      </c>
      <c r="N2831" t="s">
        <v>478</v>
      </c>
      <c r="O2831">
        <v>44914</v>
      </c>
      <c r="P2831" t="s">
        <v>25</v>
      </c>
      <c r="Q2831">
        <v>0</v>
      </c>
      <c r="S2831">
        <v>0</v>
      </c>
      <c r="T2831">
        <v>38</v>
      </c>
      <c r="V2831">
        <v>20</v>
      </c>
      <c r="X2831" t="s">
        <v>4284</v>
      </c>
      <c r="Y2831" t="s">
        <v>4285</v>
      </c>
      <c r="Z2831" t="s">
        <v>4286</v>
      </c>
      <c r="AE2831" t="s">
        <v>229</v>
      </c>
      <c r="AF2831">
        <v>0.16</v>
      </c>
      <c r="AG2831">
        <v>32</v>
      </c>
      <c r="AH2831">
        <v>13</v>
      </c>
      <c r="AI2831" t="s">
        <v>11632</v>
      </c>
      <c r="AK2831">
        <v>0</v>
      </c>
      <c r="AL2831" s="94">
        <v>1447.1</v>
      </c>
      <c r="AM2831" t="s">
        <v>11647</v>
      </c>
    </row>
    <row r="2832" spans="1:39" x14ac:dyDescent="0.25">
      <c r="A2832" t="s">
        <v>196</v>
      </c>
      <c r="B2832">
        <v>20023</v>
      </c>
      <c r="C2832" t="s">
        <v>4287</v>
      </c>
      <c r="D2832">
        <v>553</v>
      </c>
      <c r="E2832">
        <v>45770</v>
      </c>
      <c r="F2832">
        <v>45915</v>
      </c>
      <c r="G2832" t="s">
        <v>2041</v>
      </c>
      <c r="I2832" t="s">
        <v>24</v>
      </c>
      <c r="K2832">
        <v>0</v>
      </c>
      <c r="AE2832" t="s">
        <v>229</v>
      </c>
      <c r="AF2832">
        <v>0</v>
      </c>
      <c r="AG2832">
        <v>0</v>
      </c>
      <c r="AH2832">
        <v>0</v>
      </c>
      <c r="AI2832" t="s">
        <v>11634</v>
      </c>
      <c r="AL2832" s="94">
        <v>55.3</v>
      </c>
      <c r="AM2832" t="s">
        <v>11646</v>
      </c>
    </row>
    <row r="2833" spans="1:39" x14ac:dyDescent="0.25">
      <c r="A2833" t="s">
        <v>196</v>
      </c>
      <c r="B2833">
        <v>20024</v>
      </c>
      <c r="C2833" t="s">
        <v>4288</v>
      </c>
      <c r="D2833">
        <v>532</v>
      </c>
      <c r="E2833">
        <v>45770</v>
      </c>
      <c r="F2833">
        <v>45915</v>
      </c>
      <c r="G2833" t="s">
        <v>2041</v>
      </c>
      <c r="I2833" t="s">
        <v>24</v>
      </c>
      <c r="K2833">
        <v>0</v>
      </c>
      <c r="AE2833" t="s">
        <v>229</v>
      </c>
      <c r="AF2833">
        <v>0</v>
      </c>
      <c r="AG2833">
        <v>0</v>
      </c>
      <c r="AH2833">
        <v>0</v>
      </c>
      <c r="AI2833" t="s">
        <v>11634</v>
      </c>
      <c r="AL2833" s="94">
        <v>53.2</v>
      </c>
      <c r="AM2833" t="s">
        <v>11646</v>
      </c>
    </row>
    <row r="2834" spans="1:39" x14ac:dyDescent="0.25">
      <c r="A2834" t="s">
        <v>196</v>
      </c>
      <c r="B2834">
        <v>20029</v>
      </c>
      <c r="C2834" t="s">
        <v>4289</v>
      </c>
      <c r="D2834">
        <v>5399</v>
      </c>
      <c r="E2834">
        <v>45770</v>
      </c>
      <c r="F2834">
        <v>45915</v>
      </c>
      <c r="G2834" t="s">
        <v>2041</v>
      </c>
      <c r="I2834" t="s">
        <v>24</v>
      </c>
      <c r="K2834">
        <v>0</v>
      </c>
      <c r="AE2834" t="s">
        <v>229</v>
      </c>
      <c r="AF2834">
        <v>0</v>
      </c>
      <c r="AG2834">
        <v>0</v>
      </c>
      <c r="AH2834">
        <v>0</v>
      </c>
      <c r="AI2834" t="s">
        <v>11634</v>
      </c>
      <c r="AL2834" s="94">
        <v>539.9</v>
      </c>
      <c r="AM2834" t="s">
        <v>11646</v>
      </c>
    </row>
    <row r="2835" spans="1:39" x14ac:dyDescent="0.25">
      <c r="A2835" t="s">
        <v>196</v>
      </c>
      <c r="B2835">
        <v>20069</v>
      </c>
      <c r="C2835" t="s">
        <v>4290</v>
      </c>
      <c r="D2835">
        <v>189093</v>
      </c>
      <c r="E2835">
        <v>45770</v>
      </c>
      <c r="F2835">
        <v>45917</v>
      </c>
      <c r="G2835" t="s">
        <v>2041</v>
      </c>
      <c r="H2835">
        <v>45810</v>
      </c>
      <c r="I2835" t="s">
        <v>24</v>
      </c>
      <c r="J2835">
        <v>45930</v>
      </c>
      <c r="K2835">
        <v>0</v>
      </c>
      <c r="N2835" t="s">
        <v>25</v>
      </c>
      <c r="P2835" t="s">
        <v>25</v>
      </c>
      <c r="S2835">
        <v>408844.55</v>
      </c>
      <c r="T2835">
        <v>952</v>
      </c>
      <c r="U2835">
        <v>999</v>
      </c>
      <c r="X2835" t="s">
        <v>4291</v>
      </c>
      <c r="Y2835" t="s">
        <v>478</v>
      </c>
      <c r="Z2835" t="s">
        <v>478</v>
      </c>
      <c r="AE2835" t="s">
        <v>229</v>
      </c>
      <c r="AF2835">
        <v>0</v>
      </c>
      <c r="AG2835">
        <v>0</v>
      </c>
      <c r="AH2835">
        <v>8</v>
      </c>
      <c r="AI2835" t="s">
        <v>11632</v>
      </c>
      <c r="AK2835">
        <v>2.1621347696636044</v>
      </c>
      <c r="AL2835" s="94">
        <v>18909.3</v>
      </c>
      <c r="AM2835" t="s">
        <v>11646</v>
      </c>
    </row>
    <row r="2836" spans="1:39" x14ac:dyDescent="0.25">
      <c r="A2836" t="s">
        <v>196</v>
      </c>
      <c r="B2836">
        <v>20030</v>
      </c>
      <c r="C2836" t="s">
        <v>4292</v>
      </c>
      <c r="D2836">
        <v>27362</v>
      </c>
      <c r="E2836">
        <v>45770</v>
      </c>
      <c r="F2836">
        <v>45917</v>
      </c>
      <c r="G2836" t="s">
        <v>2041</v>
      </c>
      <c r="I2836" t="s">
        <v>24</v>
      </c>
      <c r="K2836">
        <v>0</v>
      </c>
      <c r="AE2836" t="s">
        <v>229</v>
      </c>
      <c r="AF2836">
        <v>0</v>
      </c>
      <c r="AG2836">
        <v>0</v>
      </c>
      <c r="AH2836">
        <v>0</v>
      </c>
      <c r="AI2836" t="s">
        <v>11634</v>
      </c>
      <c r="AL2836" s="94">
        <v>2736.2</v>
      </c>
      <c r="AM2836" t="s">
        <v>11646</v>
      </c>
    </row>
    <row r="2837" spans="1:39" x14ac:dyDescent="0.25">
      <c r="A2837" t="s">
        <v>196</v>
      </c>
      <c r="B2837">
        <v>20031</v>
      </c>
      <c r="C2837" t="s">
        <v>4293</v>
      </c>
      <c r="D2837">
        <v>250</v>
      </c>
      <c r="E2837">
        <v>45770</v>
      </c>
      <c r="F2837">
        <v>45917</v>
      </c>
      <c r="G2837" t="s">
        <v>2041</v>
      </c>
      <c r="I2837" t="s">
        <v>24</v>
      </c>
      <c r="K2837">
        <v>0</v>
      </c>
      <c r="AE2837" t="s">
        <v>229</v>
      </c>
      <c r="AF2837">
        <v>0</v>
      </c>
      <c r="AG2837">
        <v>0</v>
      </c>
      <c r="AH2837">
        <v>0</v>
      </c>
      <c r="AI2837" t="s">
        <v>11634</v>
      </c>
      <c r="AL2837" s="94">
        <v>25</v>
      </c>
      <c r="AM2837" t="s">
        <v>11646</v>
      </c>
    </row>
    <row r="2838" spans="1:39" x14ac:dyDescent="0.25">
      <c r="A2838" t="s">
        <v>196</v>
      </c>
      <c r="B2838">
        <v>20033</v>
      </c>
      <c r="C2838" t="s">
        <v>4294</v>
      </c>
      <c r="D2838">
        <v>1130</v>
      </c>
      <c r="E2838">
        <v>45770</v>
      </c>
      <c r="F2838">
        <v>45917</v>
      </c>
      <c r="G2838" t="s">
        <v>2041</v>
      </c>
      <c r="I2838" t="s">
        <v>24</v>
      </c>
      <c r="K2838">
        <v>0</v>
      </c>
      <c r="AE2838" t="s">
        <v>229</v>
      </c>
      <c r="AF2838">
        <v>0</v>
      </c>
      <c r="AG2838">
        <v>0</v>
      </c>
      <c r="AH2838">
        <v>0</v>
      </c>
      <c r="AI2838" t="s">
        <v>11634</v>
      </c>
      <c r="AL2838" s="94">
        <v>113</v>
      </c>
      <c r="AM2838" t="s">
        <v>11646</v>
      </c>
    </row>
    <row r="2839" spans="1:39" x14ac:dyDescent="0.25">
      <c r="A2839" t="s">
        <v>196</v>
      </c>
      <c r="B2839">
        <v>20032</v>
      </c>
      <c r="C2839" t="s">
        <v>4295</v>
      </c>
      <c r="D2839">
        <v>11585</v>
      </c>
      <c r="E2839">
        <v>45770</v>
      </c>
      <c r="F2839">
        <v>45917</v>
      </c>
      <c r="G2839" t="s">
        <v>2041</v>
      </c>
      <c r="I2839" t="s">
        <v>24</v>
      </c>
      <c r="K2839">
        <v>0</v>
      </c>
      <c r="AE2839" t="s">
        <v>229</v>
      </c>
      <c r="AF2839">
        <v>0</v>
      </c>
      <c r="AG2839">
        <v>0</v>
      </c>
      <c r="AH2839">
        <v>0</v>
      </c>
      <c r="AI2839" t="s">
        <v>11634</v>
      </c>
      <c r="AL2839" s="94">
        <v>1158.5</v>
      </c>
      <c r="AM2839" t="s">
        <v>11646</v>
      </c>
    </row>
    <row r="2840" spans="1:39" x14ac:dyDescent="0.25">
      <c r="A2840" t="s">
        <v>196</v>
      </c>
      <c r="B2840">
        <v>20067</v>
      </c>
      <c r="C2840" t="s">
        <v>4296</v>
      </c>
      <c r="D2840">
        <v>39352</v>
      </c>
      <c r="E2840">
        <v>45770</v>
      </c>
      <c r="G2840" t="s">
        <v>2041</v>
      </c>
      <c r="H2840">
        <v>45804</v>
      </c>
      <c r="I2840" t="s">
        <v>28</v>
      </c>
      <c r="K2840">
        <v>4</v>
      </c>
      <c r="L2840" t="s">
        <v>280</v>
      </c>
      <c r="M2840">
        <v>1</v>
      </c>
      <c r="N2840" t="s">
        <v>478</v>
      </c>
      <c r="O2840">
        <v>44313</v>
      </c>
      <c r="P2840" t="s">
        <v>478</v>
      </c>
      <c r="Q2840">
        <v>1</v>
      </c>
      <c r="S2840">
        <v>35000</v>
      </c>
      <c r="T2840">
        <v>424</v>
      </c>
      <c r="U2840">
        <v>511</v>
      </c>
      <c r="V2840">
        <v>0</v>
      </c>
      <c r="W2840">
        <v>0</v>
      </c>
      <c r="X2840" t="s">
        <v>4297</v>
      </c>
      <c r="Y2840" t="s">
        <v>25</v>
      </c>
      <c r="Z2840" t="s">
        <v>25</v>
      </c>
      <c r="AE2840" t="s">
        <v>229</v>
      </c>
      <c r="AF2840">
        <v>1</v>
      </c>
      <c r="AG2840">
        <v>4</v>
      </c>
      <c r="AH2840">
        <v>15</v>
      </c>
      <c r="AI2840" t="s">
        <v>11632</v>
      </c>
      <c r="AK2840">
        <v>0.88940841634478551</v>
      </c>
      <c r="AL2840" s="94">
        <v>3935.2</v>
      </c>
      <c r="AM2840" t="s">
        <v>11648</v>
      </c>
    </row>
    <row r="2841" spans="1:39" x14ac:dyDescent="0.25">
      <c r="A2841" t="s">
        <v>196</v>
      </c>
      <c r="B2841">
        <v>20066</v>
      </c>
      <c r="C2841" t="s">
        <v>4298</v>
      </c>
      <c r="D2841">
        <v>580</v>
      </c>
      <c r="E2841">
        <v>45770</v>
      </c>
      <c r="F2841">
        <v>45917</v>
      </c>
      <c r="G2841" t="s">
        <v>2041</v>
      </c>
      <c r="I2841" t="s">
        <v>24</v>
      </c>
      <c r="K2841">
        <v>0</v>
      </c>
      <c r="AE2841" t="s">
        <v>229</v>
      </c>
      <c r="AF2841">
        <v>0</v>
      </c>
      <c r="AG2841">
        <v>0</v>
      </c>
      <c r="AH2841">
        <v>0</v>
      </c>
      <c r="AI2841" t="s">
        <v>11634</v>
      </c>
      <c r="AL2841" s="94">
        <v>58</v>
      </c>
      <c r="AM2841" t="s">
        <v>11646</v>
      </c>
    </row>
    <row r="2842" spans="1:39" x14ac:dyDescent="0.25">
      <c r="A2842" t="s">
        <v>196</v>
      </c>
      <c r="B2842">
        <v>20034</v>
      </c>
      <c r="C2842" t="s">
        <v>4299</v>
      </c>
      <c r="D2842">
        <v>4241</v>
      </c>
      <c r="E2842">
        <v>45770</v>
      </c>
      <c r="G2842" t="s">
        <v>2041</v>
      </c>
      <c r="H2842">
        <v>45786</v>
      </c>
      <c r="I2842" t="s">
        <v>28</v>
      </c>
      <c r="K2842">
        <v>45</v>
      </c>
      <c r="L2842" t="s">
        <v>551</v>
      </c>
      <c r="M2842">
        <v>0.26900000000000002</v>
      </c>
      <c r="N2842" t="s">
        <v>25</v>
      </c>
      <c r="O2842" t="s">
        <v>719</v>
      </c>
      <c r="P2842" t="s">
        <v>25</v>
      </c>
      <c r="Q2842">
        <v>0</v>
      </c>
      <c r="S2842">
        <v>7000</v>
      </c>
      <c r="T2842">
        <v>6</v>
      </c>
      <c r="U2842">
        <v>25</v>
      </c>
      <c r="X2842" t="s">
        <v>4300</v>
      </c>
      <c r="Y2842" t="s">
        <v>25</v>
      </c>
      <c r="Z2842" t="s">
        <v>25</v>
      </c>
      <c r="AE2842" t="s">
        <v>229</v>
      </c>
      <c r="AF2842">
        <v>0.26900000000000002</v>
      </c>
      <c r="AG2842">
        <v>12</v>
      </c>
      <c r="AH2842">
        <v>13</v>
      </c>
      <c r="AI2842" t="s">
        <v>11632</v>
      </c>
      <c r="AK2842">
        <v>1.6505541145956142</v>
      </c>
      <c r="AL2842" s="94">
        <v>424.1</v>
      </c>
      <c r="AM2842" t="s">
        <v>11647</v>
      </c>
    </row>
    <row r="2843" spans="1:39" x14ac:dyDescent="0.25">
      <c r="A2843" t="s">
        <v>196</v>
      </c>
      <c r="B2843">
        <v>20035</v>
      </c>
      <c r="C2843" t="s">
        <v>4301</v>
      </c>
      <c r="D2843">
        <v>588</v>
      </c>
      <c r="E2843">
        <v>45770</v>
      </c>
      <c r="F2843">
        <v>45917</v>
      </c>
      <c r="G2843" t="s">
        <v>2041</v>
      </c>
      <c r="I2843" t="s">
        <v>24</v>
      </c>
      <c r="K2843">
        <v>0</v>
      </c>
      <c r="AE2843" t="s">
        <v>229</v>
      </c>
      <c r="AF2843">
        <v>0</v>
      </c>
      <c r="AG2843">
        <v>0</v>
      </c>
      <c r="AH2843">
        <v>0</v>
      </c>
      <c r="AI2843" t="s">
        <v>11634</v>
      </c>
      <c r="AL2843" s="94">
        <v>58.8</v>
      </c>
      <c r="AM2843" t="s">
        <v>11646</v>
      </c>
    </row>
    <row r="2844" spans="1:39" x14ac:dyDescent="0.25">
      <c r="A2844" t="s">
        <v>196</v>
      </c>
      <c r="B2844">
        <v>20038</v>
      </c>
      <c r="C2844" t="s">
        <v>4302</v>
      </c>
      <c r="D2844">
        <v>516</v>
      </c>
      <c r="E2844">
        <v>45770</v>
      </c>
      <c r="F2844">
        <v>45917</v>
      </c>
      <c r="G2844" t="s">
        <v>2041</v>
      </c>
      <c r="K2844">
        <v>0</v>
      </c>
      <c r="AE2844" t="s">
        <v>229</v>
      </c>
      <c r="AF2844">
        <v>0</v>
      </c>
      <c r="AG2844">
        <v>0</v>
      </c>
      <c r="AH2844">
        <v>0</v>
      </c>
      <c r="AI2844" t="s">
        <v>11634</v>
      </c>
      <c r="AL2844" s="94">
        <v>51.6</v>
      </c>
      <c r="AM2844" t="s">
        <v>11646</v>
      </c>
    </row>
    <row r="2845" spans="1:39" x14ac:dyDescent="0.25">
      <c r="A2845" t="s">
        <v>196</v>
      </c>
      <c r="B2845">
        <v>20037</v>
      </c>
      <c r="C2845" t="s">
        <v>4303</v>
      </c>
      <c r="D2845">
        <v>124</v>
      </c>
      <c r="E2845">
        <v>45770</v>
      </c>
      <c r="F2845">
        <v>45917</v>
      </c>
      <c r="G2845" t="s">
        <v>2041</v>
      </c>
      <c r="I2845" t="s">
        <v>24</v>
      </c>
      <c r="K2845">
        <v>0</v>
      </c>
      <c r="AE2845" t="s">
        <v>229</v>
      </c>
      <c r="AF2845">
        <v>0</v>
      </c>
      <c r="AG2845">
        <v>0</v>
      </c>
      <c r="AH2845">
        <v>0</v>
      </c>
      <c r="AI2845" t="s">
        <v>11634</v>
      </c>
      <c r="AL2845" s="94">
        <v>12.4</v>
      </c>
      <c r="AM2845" t="s">
        <v>11646</v>
      </c>
    </row>
    <row r="2846" spans="1:39" x14ac:dyDescent="0.25">
      <c r="A2846" t="s">
        <v>196</v>
      </c>
      <c r="B2846">
        <v>20907</v>
      </c>
      <c r="C2846" t="s">
        <v>4304</v>
      </c>
      <c r="D2846">
        <v>169</v>
      </c>
      <c r="E2846">
        <v>45772</v>
      </c>
      <c r="F2846">
        <v>45917</v>
      </c>
      <c r="G2846" t="s">
        <v>2041</v>
      </c>
      <c r="I2846" t="s">
        <v>24</v>
      </c>
      <c r="K2846">
        <v>0</v>
      </c>
      <c r="AE2846" t="s">
        <v>229</v>
      </c>
      <c r="AF2846">
        <v>0</v>
      </c>
      <c r="AG2846">
        <v>0</v>
      </c>
      <c r="AH2846">
        <v>0</v>
      </c>
      <c r="AI2846" t="s">
        <v>11634</v>
      </c>
      <c r="AL2846" s="94">
        <v>16.899999999999999</v>
      </c>
      <c r="AM2846" t="s">
        <v>11646</v>
      </c>
    </row>
    <row r="2847" spans="1:39" x14ac:dyDescent="0.25">
      <c r="A2847" t="s">
        <v>196</v>
      </c>
      <c r="B2847">
        <v>20039</v>
      </c>
      <c r="C2847" t="s">
        <v>4305</v>
      </c>
      <c r="D2847">
        <v>2906</v>
      </c>
      <c r="E2847">
        <v>45772</v>
      </c>
      <c r="F2847">
        <v>45815</v>
      </c>
      <c r="G2847" t="s">
        <v>2041</v>
      </c>
      <c r="H2847">
        <v>45784</v>
      </c>
      <c r="I2847" t="s">
        <v>24</v>
      </c>
      <c r="J2847" t="s">
        <v>4306</v>
      </c>
      <c r="K2847">
        <v>63</v>
      </c>
      <c r="L2847" t="s">
        <v>551</v>
      </c>
      <c r="M2847">
        <v>56</v>
      </c>
      <c r="N2847" t="s">
        <v>478</v>
      </c>
      <c r="O2847">
        <v>45053</v>
      </c>
      <c r="P2847" t="s">
        <v>488</v>
      </c>
      <c r="U2847">
        <v>63</v>
      </c>
      <c r="W2847">
        <v>5</v>
      </c>
      <c r="X2847" t="s">
        <v>4307</v>
      </c>
      <c r="AE2847" t="s">
        <v>229</v>
      </c>
      <c r="AF2847">
        <v>0.56000000000000005</v>
      </c>
      <c r="AG2847">
        <v>35</v>
      </c>
      <c r="AH2847">
        <v>9</v>
      </c>
      <c r="AI2847" t="s">
        <v>11632</v>
      </c>
      <c r="AL2847" s="94">
        <v>290.60000000000002</v>
      </c>
      <c r="AM2847" t="s">
        <v>11647</v>
      </c>
    </row>
    <row r="2848" spans="1:39" x14ac:dyDescent="0.25">
      <c r="A2848" t="s">
        <v>196</v>
      </c>
      <c r="B2848">
        <v>20040</v>
      </c>
      <c r="C2848" t="s">
        <v>4308</v>
      </c>
      <c r="D2848">
        <v>20355</v>
      </c>
      <c r="E2848">
        <v>45772</v>
      </c>
      <c r="F2848">
        <v>45917</v>
      </c>
      <c r="G2848" t="s">
        <v>2041</v>
      </c>
      <c r="J2848">
        <v>45925</v>
      </c>
      <c r="K2848">
        <v>0</v>
      </c>
      <c r="AE2848" t="s">
        <v>229</v>
      </c>
      <c r="AF2848">
        <v>0</v>
      </c>
      <c r="AG2848">
        <v>0</v>
      </c>
      <c r="AH2848">
        <v>0</v>
      </c>
      <c r="AI2848" t="s">
        <v>11634</v>
      </c>
      <c r="AL2848" s="94">
        <v>2035.5</v>
      </c>
      <c r="AM2848" t="s">
        <v>11646</v>
      </c>
    </row>
    <row r="2849" spans="1:39" x14ac:dyDescent="0.25">
      <c r="A2849" t="s">
        <v>196</v>
      </c>
      <c r="B2849">
        <v>20041</v>
      </c>
      <c r="C2849" t="s">
        <v>4309</v>
      </c>
      <c r="D2849">
        <v>318</v>
      </c>
      <c r="E2849">
        <v>45772</v>
      </c>
      <c r="F2849">
        <v>45917</v>
      </c>
      <c r="G2849" t="s">
        <v>2041</v>
      </c>
      <c r="J2849">
        <v>45925</v>
      </c>
      <c r="K2849">
        <v>0</v>
      </c>
      <c r="AE2849" t="s">
        <v>229</v>
      </c>
      <c r="AF2849">
        <v>0</v>
      </c>
      <c r="AG2849">
        <v>0</v>
      </c>
      <c r="AH2849">
        <v>0</v>
      </c>
      <c r="AI2849" t="s">
        <v>11634</v>
      </c>
      <c r="AL2849" s="94">
        <v>31.8</v>
      </c>
      <c r="AM2849" t="s">
        <v>11646</v>
      </c>
    </row>
    <row r="2850" spans="1:39" x14ac:dyDescent="0.25">
      <c r="A2850" t="s">
        <v>196</v>
      </c>
      <c r="B2850">
        <v>20036</v>
      </c>
      <c r="C2850" t="s">
        <v>4310</v>
      </c>
      <c r="D2850">
        <v>16929</v>
      </c>
      <c r="E2850">
        <v>45772</v>
      </c>
      <c r="F2850">
        <v>45917</v>
      </c>
      <c r="G2850" t="s">
        <v>2041</v>
      </c>
      <c r="I2850" t="s">
        <v>24</v>
      </c>
      <c r="K2850">
        <v>0</v>
      </c>
      <c r="AE2850" t="s">
        <v>229</v>
      </c>
      <c r="AF2850">
        <v>0</v>
      </c>
      <c r="AG2850">
        <v>0</v>
      </c>
      <c r="AH2850">
        <v>0</v>
      </c>
      <c r="AI2850" t="s">
        <v>11634</v>
      </c>
      <c r="AL2850" s="94">
        <v>1692.9</v>
      </c>
      <c r="AM2850" t="s">
        <v>11646</v>
      </c>
    </row>
    <row r="2851" spans="1:39" x14ac:dyDescent="0.25">
      <c r="A2851" t="s">
        <v>196</v>
      </c>
      <c r="B2851">
        <v>20042</v>
      </c>
      <c r="C2851" t="s">
        <v>4311</v>
      </c>
      <c r="D2851">
        <v>4112</v>
      </c>
      <c r="E2851">
        <v>45772</v>
      </c>
      <c r="F2851">
        <v>45917</v>
      </c>
      <c r="G2851" t="s">
        <v>2041</v>
      </c>
      <c r="J2851">
        <v>45919</v>
      </c>
      <c r="K2851">
        <v>45</v>
      </c>
      <c r="L2851" t="s">
        <v>1633</v>
      </c>
      <c r="M2851">
        <v>0.01</v>
      </c>
      <c r="N2851" t="s">
        <v>478</v>
      </c>
      <c r="O2851" t="s">
        <v>1633</v>
      </c>
      <c r="P2851" t="s">
        <v>478</v>
      </c>
      <c r="Q2851">
        <v>0.01</v>
      </c>
      <c r="R2851">
        <v>1000</v>
      </c>
      <c r="S2851">
        <v>1000</v>
      </c>
      <c r="T2851">
        <v>0</v>
      </c>
      <c r="U2851">
        <v>1</v>
      </c>
      <c r="V2851">
        <v>0</v>
      </c>
      <c r="W2851">
        <v>0</v>
      </c>
      <c r="X2851" t="s">
        <v>4312</v>
      </c>
      <c r="Y2851" t="s">
        <v>25</v>
      </c>
      <c r="Z2851" t="s">
        <v>4313</v>
      </c>
      <c r="AE2851" t="s">
        <v>229</v>
      </c>
      <c r="AF2851">
        <v>0.01</v>
      </c>
      <c r="AG2851">
        <v>0</v>
      </c>
      <c r="AH2851">
        <v>16</v>
      </c>
      <c r="AI2851" t="s">
        <v>11631</v>
      </c>
      <c r="AJ2851">
        <v>0.24319066147859922</v>
      </c>
      <c r="AK2851">
        <v>0.24319066147859922</v>
      </c>
      <c r="AL2851" s="94">
        <v>411.2</v>
      </c>
      <c r="AM2851" t="s">
        <v>11647</v>
      </c>
    </row>
    <row r="2852" spans="1:39" x14ac:dyDescent="0.25">
      <c r="A2852" t="s">
        <v>196</v>
      </c>
      <c r="B2852">
        <v>20043</v>
      </c>
      <c r="C2852" t="s">
        <v>4314</v>
      </c>
      <c r="D2852">
        <v>2268</v>
      </c>
      <c r="E2852">
        <v>45772</v>
      </c>
      <c r="F2852">
        <v>45917</v>
      </c>
      <c r="G2852" t="s">
        <v>2041</v>
      </c>
      <c r="I2852" t="s">
        <v>24</v>
      </c>
      <c r="K2852">
        <v>0</v>
      </c>
      <c r="AE2852" t="s">
        <v>229</v>
      </c>
      <c r="AF2852">
        <v>0</v>
      </c>
      <c r="AG2852">
        <v>0</v>
      </c>
      <c r="AH2852">
        <v>0</v>
      </c>
      <c r="AI2852" t="s">
        <v>11634</v>
      </c>
      <c r="AL2852" s="94">
        <v>226.8</v>
      </c>
      <c r="AM2852" t="s">
        <v>11646</v>
      </c>
    </row>
    <row r="2853" spans="1:39" x14ac:dyDescent="0.25">
      <c r="A2853" t="s">
        <v>196</v>
      </c>
      <c r="B2853">
        <v>20044</v>
      </c>
      <c r="C2853" t="s">
        <v>4315</v>
      </c>
      <c r="D2853">
        <v>502</v>
      </c>
      <c r="E2853">
        <v>45772</v>
      </c>
      <c r="F2853">
        <v>45917</v>
      </c>
      <c r="G2853" t="s">
        <v>2041</v>
      </c>
      <c r="H2853">
        <v>45918</v>
      </c>
      <c r="J2853">
        <v>45918</v>
      </c>
      <c r="K2853">
        <v>0</v>
      </c>
      <c r="AE2853" t="s">
        <v>229</v>
      </c>
      <c r="AF2853">
        <v>0</v>
      </c>
      <c r="AG2853">
        <v>0</v>
      </c>
      <c r="AH2853">
        <v>0</v>
      </c>
      <c r="AI2853" t="s">
        <v>11634</v>
      </c>
      <c r="AL2853" s="94">
        <v>50.2</v>
      </c>
      <c r="AM2853" t="s">
        <v>11646</v>
      </c>
    </row>
    <row r="2854" spans="1:39" x14ac:dyDescent="0.25">
      <c r="A2854" t="s">
        <v>196</v>
      </c>
      <c r="B2854">
        <v>20045</v>
      </c>
      <c r="C2854" t="s">
        <v>4316</v>
      </c>
      <c r="D2854">
        <v>63656</v>
      </c>
      <c r="E2854">
        <v>45772</v>
      </c>
      <c r="F2854">
        <v>45837</v>
      </c>
      <c r="G2854" t="s">
        <v>2041</v>
      </c>
      <c r="H2854">
        <v>45806</v>
      </c>
      <c r="I2854" t="s">
        <v>24</v>
      </c>
      <c r="J2854" t="s">
        <v>4317</v>
      </c>
      <c r="K2854">
        <v>0</v>
      </c>
      <c r="N2854" t="s">
        <v>478</v>
      </c>
      <c r="O2854" t="s">
        <v>1687</v>
      </c>
      <c r="P2854" t="s">
        <v>488</v>
      </c>
      <c r="AE2854" t="s">
        <v>229</v>
      </c>
      <c r="AF2854">
        <v>0</v>
      </c>
      <c r="AG2854">
        <v>0</v>
      </c>
      <c r="AH2854">
        <v>3</v>
      </c>
      <c r="AI2854" t="s">
        <v>11632</v>
      </c>
      <c r="AL2854" s="94">
        <v>6365.6</v>
      </c>
      <c r="AM2854" t="s">
        <v>11646</v>
      </c>
    </row>
    <row r="2855" spans="1:39" x14ac:dyDescent="0.25">
      <c r="A2855" t="s">
        <v>196</v>
      </c>
      <c r="B2855">
        <v>20046</v>
      </c>
      <c r="C2855" t="s">
        <v>4318</v>
      </c>
      <c r="D2855">
        <v>1895</v>
      </c>
      <c r="E2855">
        <v>45772</v>
      </c>
      <c r="G2855" t="s">
        <v>2041</v>
      </c>
      <c r="H2855">
        <v>45791</v>
      </c>
      <c r="I2855" t="s">
        <v>28</v>
      </c>
      <c r="K2855">
        <v>0</v>
      </c>
      <c r="L2855" t="s">
        <v>25</v>
      </c>
      <c r="N2855" t="s">
        <v>25</v>
      </c>
      <c r="P2855" t="s">
        <v>25</v>
      </c>
      <c r="Q2855">
        <v>0</v>
      </c>
      <c r="X2855" t="s">
        <v>25</v>
      </c>
      <c r="Y2855" t="s">
        <v>25</v>
      </c>
      <c r="Z2855" t="s">
        <v>25</v>
      </c>
      <c r="AE2855" t="s">
        <v>229</v>
      </c>
      <c r="AF2855">
        <v>0</v>
      </c>
      <c r="AG2855">
        <v>0</v>
      </c>
      <c r="AH2855">
        <v>7</v>
      </c>
      <c r="AI2855" t="s">
        <v>11632</v>
      </c>
      <c r="AL2855" s="94">
        <v>189.5</v>
      </c>
      <c r="AM2855" t="s">
        <v>11646</v>
      </c>
    </row>
    <row r="2856" spans="1:39" x14ac:dyDescent="0.25">
      <c r="A2856" t="s">
        <v>196</v>
      </c>
      <c r="B2856">
        <v>20047</v>
      </c>
      <c r="C2856" t="s">
        <v>4319</v>
      </c>
      <c r="D2856">
        <v>670</v>
      </c>
      <c r="E2856">
        <v>45772</v>
      </c>
      <c r="F2856">
        <v>45917</v>
      </c>
      <c r="G2856" t="s">
        <v>2041</v>
      </c>
      <c r="I2856" t="s">
        <v>24</v>
      </c>
      <c r="K2856">
        <v>0</v>
      </c>
      <c r="AE2856" t="s">
        <v>229</v>
      </c>
      <c r="AF2856">
        <v>0</v>
      </c>
      <c r="AG2856">
        <v>0</v>
      </c>
      <c r="AH2856">
        <v>0</v>
      </c>
      <c r="AI2856" t="s">
        <v>11634</v>
      </c>
      <c r="AL2856" s="94">
        <v>67</v>
      </c>
      <c r="AM2856" t="s">
        <v>11646</v>
      </c>
    </row>
    <row r="2857" spans="1:39" x14ac:dyDescent="0.25">
      <c r="A2857" t="s">
        <v>196</v>
      </c>
      <c r="B2857">
        <v>20048</v>
      </c>
      <c r="C2857" t="s">
        <v>4320</v>
      </c>
      <c r="D2857">
        <v>256</v>
      </c>
      <c r="E2857">
        <v>45772</v>
      </c>
      <c r="F2857">
        <v>45917</v>
      </c>
      <c r="G2857" t="s">
        <v>2041</v>
      </c>
      <c r="I2857" t="s">
        <v>24</v>
      </c>
      <c r="K2857">
        <v>0</v>
      </c>
      <c r="AE2857" t="s">
        <v>229</v>
      </c>
      <c r="AF2857">
        <v>0</v>
      </c>
      <c r="AG2857">
        <v>0</v>
      </c>
      <c r="AH2857">
        <v>0</v>
      </c>
      <c r="AI2857" t="s">
        <v>11634</v>
      </c>
      <c r="AL2857" s="94">
        <v>25.6</v>
      </c>
      <c r="AM2857" t="s">
        <v>11646</v>
      </c>
    </row>
    <row r="2858" spans="1:39" x14ac:dyDescent="0.25">
      <c r="A2858" t="s">
        <v>196</v>
      </c>
      <c r="B2858">
        <v>20902</v>
      </c>
      <c r="C2858" t="s">
        <v>4321</v>
      </c>
      <c r="D2858">
        <v>19312</v>
      </c>
      <c r="E2858">
        <v>45772</v>
      </c>
      <c r="G2858" t="s">
        <v>2041</v>
      </c>
      <c r="H2858">
        <v>45806</v>
      </c>
      <c r="I2858" t="s">
        <v>28</v>
      </c>
      <c r="K2858">
        <v>75</v>
      </c>
      <c r="L2858">
        <v>45806</v>
      </c>
      <c r="M2858">
        <v>28</v>
      </c>
      <c r="N2858" t="s">
        <v>25</v>
      </c>
      <c r="P2858" t="s">
        <v>478</v>
      </c>
      <c r="Q2858">
        <v>2</v>
      </c>
      <c r="T2858">
        <v>10</v>
      </c>
      <c r="U2858">
        <v>11</v>
      </c>
      <c r="V2858">
        <v>1</v>
      </c>
      <c r="W2858">
        <v>1</v>
      </c>
      <c r="X2858" t="s">
        <v>4297</v>
      </c>
      <c r="Y2858" t="s">
        <v>25</v>
      </c>
      <c r="Z2858" t="s">
        <v>25</v>
      </c>
      <c r="AE2858" t="s">
        <v>229</v>
      </c>
      <c r="AF2858">
        <v>0.28000000000000003</v>
      </c>
      <c r="AG2858">
        <v>21</v>
      </c>
      <c r="AH2858">
        <v>13</v>
      </c>
      <c r="AI2858" t="s">
        <v>11632</v>
      </c>
      <c r="AL2858" s="94">
        <v>1931.2</v>
      </c>
      <c r="AM2858" t="s">
        <v>11648</v>
      </c>
    </row>
    <row r="2859" spans="1:39" x14ac:dyDescent="0.25">
      <c r="A2859" t="s">
        <v>196</v>
      </c>
      <c r="B2859">
        <v>20049</v>
      </c>
      <c r="C2859" t="s">
        <v>4322</v>
      </c>
      <c r="D2859">
        <v>6055</v>
      </c>
      <c r="E2859">
        <v>45772</v>
      </c>
      <c r="F2859">
        <v>45917</v>
      </c>
      <c r="G2859" t="s">
        <v>2041</v>
      </c>
      <c r="I2859" t="s">
        <v>24</v>
      </c>
      <c r="K2859">
        <v>0</v>
      </c>
      <c r="AE2859" t="s">
        <v>229</v>
      </c>
      <c r="AF2859">
        <v>0</v>
      </c>
      <c r="AG2859">
        <v>0</v>
      </c>
      <c r="AH2859">
        <v>0</v>
      </c>
      <c r="AI2859" t="s">
        <v>11634</v>
      </c>
      <c r="AL2859" s="94">
        <v>605.5</v>
      </c>
      <c r="AM2859" t="s">
        <v>11646</v>
      </c>
    </row>
    <row r="2860" spans="1:39" x14ac:dyDescent="0.25">
      <c r="A2860" t="s">
        <v>196</v>
      </c>
      <c r="B2860">
        <v>20050</v>
      </c>
      <c r="C2860" t="s">
        <v>4323</v>
      </c>
      <c r="D2860">
        <v>389</v>
      </c>
      <c r="E2860">
        <v>45772</v>
      </c>
      <c r="G2860" t="s">
        <v>2041</v>
      </c>
      <c r="H2860">
        <v>45811</v>
      </c>
      <c r="I2860" t="s">
        <v>28</v>
      </c>
      <c r="K2860">
        <v>0</v>
      </c>
      <c r="L2860" t="s">
        <v>25</v>
      </c>
      <c r="N2860" t="s">
        <v>25</v>
      </c>
      <c r="P2860" t="s">
        <v>25</v>
      </c>
      <c r="Q2860">
        <v>0</v>
      </c>
      <c r="X2860" t="s">
        <v>4324</v>
      </c>
      <c r="Y2860" t="s">
        <v>25</v>
      </c>
      <c r="Z2860" t="s">
        <v>25</v>
      </c>
      <c r="AE2860" t="s">
        <v>229</v>
      </c>
      <c r="AF2860">
        <v>0</v>
      </c>
      <c r="AG2860">
        <v>0</v>
      </c>
      <c r="AH2860">
        <v>7</v>
      </c>
      <c r="AI2860" t="s">
        <v>11632</v>
      </c>
      <c r="AL2860" s="94">
        <v>38.9</v>
      </c>
      <c r="AM2860" t="s">
        <v>11646</v>
      </c>
    </row>
    <row r="2861" spans="1:39" x14ac:dyDescent="0.25">
      <c r="A2861" t="s">
        <v>196</v>
      </c>
      <c r="B2861">
        <v>20051</v>
      </c>
      <c r="C2861" t="s">
        <v>4325</v>
      </c>
      <c r="D2861">
        <v>8390</v>
      </c>
      <c r="E2861">
        <v>45772</v>
      </c>
      <c r="F2861">
        <v>45917</v>
      </c>
      <c r="G2861" t="s">
        <v>2041</v>
      </c>
      <c r="H2861">
        <v>45966</v>
      </c>
      <c r="I2861" t="s">
        <v>24</v>
      </c>
      <c r="J2861" t="s">
        <v>4326</v>
      </c>
      <c r="K2861">
        <v>0</v>
      </c>
      <c r="X2861" t="s">
        <v>4327</v>
      </c>
      <c r="AE2861" t="s">
        <v>229</v>
      </c>
      <c r="AF2861">
        <v>0</v>
      </c>
      <c r="AG2861">
        <v>0</v>
      </c>
      <c r="AH2861">
        <v>1</v>
      </c>
      <c r="AI2861" t="s">
        <v>11632</v>
      </c>
      <c r="AL2861" s="94">
        <v>839</v>
      </c>
      <c r="AM2861" t="s">
        <v>11646</v>
      </c>
    </row>
    <row r="2862" spans="1:39" x14ac:dyDescent="0.25">
      <c r="A2862" t="s">
        <v>196</v>
      </c>
      <c r="B2862">
        <v>20052</v>
      </c>
      <c r="C2862" t="s">
        <v>4328</v>
      </c>
      <c r="D2862">
        <v>1449</v>
      </c>
      <c r="E2862">
        <v>45772</v>
      </c>
      <c r="F2862">
        <v>45802</v>
      </c>
      <c r="G2862" t="s">
        <v>2041</v>
      </c>
      <c r="H2862">
        <v>45782</v>
      </c>
      <c r="I2862" t="s">
        <v>28</v>
      </c>
      <c r="J2862" t="s">
        <v>719</v>
      </c>
      <c r="K2862">
        <v>0</v>
      </c>
      <c r="AE2862" t="s">
        <v>229</v>
      </c>
      <c r="AF2862">
        <v>0</v>
      </c>
      <c r="AG2862">
        <v>0</v>
      </c>
      <c r="AH2862">
        <v>0</v>
      </c>
      <c r="AI2862" t="s">
        <v>11634</v>
      </c>
      <c r="AL2862" s="94">
        <v>144.9</v>
      </c>
      <c r="AM2862" t="s">
        <v>11646</v>
      </c>
    </row>
    <row r="2863" spans="1:39" x14ac:dyDescent="0.25">
      <c r="A2863" t="s">
        <v>196</v>
      </c>
      <c r="B2863">
        <v>20068</v>
      </c>
      <c r="C2863" t="s">
        <v>4329</v>
      </c>
      <c r="D2863">
        <v>210</v>
      </c>
      <c r="E2863">
        <v>45772</v>
      </c>
      <c r="F2863">
        <v>45917</v>
      </c>
      <c r="G2863" t="s">
        <v>2041</v>
      </c>
      <c r="I2863" t="s">
        <v>24</v>
      </c>
      <c r="K2863">
        <v>0</v>
      </c>
      <c r="AE2863" t="s">
        <v>229</v>
      </c>
      <c r="AF2863">
        <v>0</v>
      </c>
      <c r="AG2863">
        <v>0</v>
      </c>
      <c r="AH2863">
        <v>0</v>
      </c>
      <c r="AI2863" t="s">
        <v>11634</v>
      </c>
      <c r="AL2863" s="94">
        <v>21</v>
      </c>
      <c r="AM2863" t="s">
        <v>11646</v>
      </c>
    </row>
    <row r="2864" spans="1:39" x14ac:dyDescent="0.25">
      <c r="A2864" t="s">
        <v>196</v>
      </c>
      <c r="B2864">
        <v>20053</v>
      </c>
      <c r="C2864" t="s">
        <v>4330</v>
      </c>
      <c r="D2864">
        <v>6012</v>
      </c>
      <c r="E2864">
        <v>45772</v>
      </c>
      <c r="F2864">
        <v>45917</v>
      </c>
      <c r="G2864" t="s">
        <v>2041</v>
      </c>
      <c r="I2864" t="s">
        <v>24</v>
      </c>
      <c r="K2864">
        <v>0</v>
      </c>
      <c r="AE2864" t="s">
        <v>229</v>
      </c>
      <c r="AF2864">
        <v>0</v>
      </c>
      <c r="AG2864">
        <v>0</v>
      </c>
      <c r="AH2864">
        <v>0</v>
      </c>
      <c r="AI2864" t="s">
        <v>11634</v>
      </c>
      <c r="AL2864" s="94">
        <v>601.20000000000005</v>
      </c>
      <c r="AM2864" t="s">
        <v>11646</v>
      </c>
    </row>
    <row r="2865" spans="1:39" x14ac:dyDescent="0.25">
      <c r="A2865" t="s">
        <v>196</v>
      </c>
      <c r="B2865">
        <v>20054</v>
      </c>
      <c r="C2865" t="s">
        <v>4331</v>
      </c>
      <c r="D2865">
        <v>667</v>
      </c>
      <c r="E2865">
        <v>45772</v>
      </c>
      <c r="F2865">
        <v>45917</v>
      </c>
      <c r="G2865" t="s">
        <v>2041</v>
      </c>
      <c r="I2865" t="s">
        <v>24</v>
      </c>
      <c r="K2865">
        <v>0</v>
      </c>
      <c r="AE2865" t="s">
        <v>229</v>
      </c>
      <c r="AF2865">
        <v>0</v>
      </c>
      <c r="AG2865">
        <v>0</v>
      </c>
      <c r="AH2865">
        <v>0</v>
      </c>
      <c r="AI2865" t="s">
        <v>11634</v>
      </c>
      <c r="AL2865" s="94">
        <v>66.7</v>
      </c>
      <c r="AM2865" t="s">
        <v>11646</v>
      </c>
    </row>
    <row r="2866" spans="1:39" x14ac:dyDescent="0.25">
      <c r="A2866" t="s">
        <v>196</v>
      </c>
      <c r="B2866">
        <v>20901</v>
      </c>
      <c r="C2866" t="s">
        <v>4332</v>
      </c>
      <c r="D2866">
        <v>2004</v>
      </c>
      <c r="E2866">
        <v>45772</v>
      </c>
      <c r="F2866">
        <v>45917</v>
      </c>
      <c r="G2866" t="s">
        <v>2041</v>
      </c>
      <c r="I2866" t="s">
        <v>24</v>
      </c>
      <c r="K2866">
        <v>0</v>
      </c>
      <c r="AE2866" t="s">
        <v>229</v>
      </c>
      <c r="AF2866">
        <v>0</v>
      </c>
      <c r="AG2866">
        <v>0</v>
      </c>
      <c r="AH2866">
        <v>0</v>
      </c>
      <c r="AI2866" t="s">
        <v>11634</v>
      </c>
      <c r="AL2866" s="94">
        <v>200.4</v>
      </c>
      <c r="AM2866" t="s">
        <v>11646</v>
      </c>
    </row>
    <row r="2867" spans="1:39" x14ac:dyDescent="0.25">
      <c r="A2867" t="s">
        <v>196</v>
      </c>
      <c r="B2867">
        <v>20057</v>
      </c>
      <c r="C2867" t="s">
        <v>4333</v>
      </c>
      <c r="D2867">
        <v>253</v>
      </c>
      <c r="E2867">
        <v>45772</v>
      </c>
      <c r="F2867">
        <v>45917</v>
      </c>
      <c r="G2867" t="s">
        <v>2041</v>
      </c>
      <c r="I2867" t="s">
        <v>24</v>
      </c>
      <c r="K2867">
        <v>0</v>
      </c>
      <c r="AE2867" t="s">
        <v>229</v>
      </c>
      <c r="AF2867">
        <v>0</v>
      </c>
      <c r="AG2867">
        <v>0</v>
      </c>
      <c r="AH2867">
        <v>0</v>
      </c>
      <c r="AI2867" t="s">
        <v>11634</v>
      </c>
      <c r="AL2867" s="94">
        <v>25.3</v>
      </c>
      <c r="AM2867" t="s">
        <v>11646</v>
      </c>
    </row>
    <row r="2868" spans="1:39" x14ac:dyDescent="0.25">
      <c r="A2868" t="s">
        <v>196</v>
      </c>
      <c r="B2868">
        <v>20056</v>
      </c>
      <c r="C2868" t="s">
        <v>4334</v>
      </c>
      <c r="D2868">
        <v>5281</v>
      </c>
      <c r="E2868">
        <v>45772</v>
      </c>
      <c r="F2868">
        <v>45917</v>
      </c>
      <c r="G2868" t="s">
        <v>2041</v>
      </c>
      <c r="I2868" t="s">
        <v>24</v>
      </c>
      <c r="K2868">
        <v>0</v>
      </c>
      <c r="AE2868" t="s">
        <v>229</v>
      </c>
      <c r="AF2868">
        <v>0</v>
      </c>
      <c r="AG2868">
        <v>0</v>
      </c>
      <c r="AH2868">
        <v>0</v>
      </c>
      <c r="AI2868" t="s">
        <v>11634</v>
      </c>
      <c r="AL2868" s="94">
        <v>528.1</v>
      </c>
      <c r="AM2868" t="s">
        <v>11646</v>
      </c>
    </row>
    <row r="2869" spans="1:39" x14ac:dyDescent="0.25">
      <c r="A2869" t="s">
        <v>196</v>
      </c>
      <c r="B2869">
        <v>20063</v>
      </c>
      <c r="C2869" t="s">
        <v>4335</v>
      </c>
      <c r="D2869">
        <v>10378</v>
      </c>
      <c r="E2869">
        <v>45772</v>
      </c>
      <c r="F2869">
        <v>45917</v>
      </c>
      <c r="G2869" t="s">
        <v>2041</v>
      </c>
      <c r="I2869" t="s">
        <v>24</v>
      </c>
      <c r="K2869">
        <v>0</v>
      </c>
      <c r="AE2869" t="s">
        <v>229</v>
      </c>
      <c r="AF2869">
        <v>0</v>
      </c>
      <c r="AG2869">
        <v>0</v>
      </c>
      <c r="AH2869">
        <v>0</v>
      </c>
      <c r="AI2869" t="s">
        <v>11634</v>
      </c>
      <c r="AL2869" s="94">
        <v>1037.8</v>
      </c>
      <c r="AM2869" t="s">
        <v>11646</v>
      </c>
    </row>
    <row r="2870" spans="1:39" x14ac:dyDescent="0.25">
      <c r="A2870" t="s">
        <v>196</v>
      </c>
      <c r="B2870">
        <v>20058</v>
      </c>
      <c r="C2870" t="s">
        <v>4336</v>
      </c>
      <c r="D2870">
        <v>934</v>
      </c>
      <c r="E2870">
        <v>45772</v>
      </c>
      <c r="F2870">
        <v>45917</v>
      </c>
      <c r="G2870" t="s">
        <v>2041</v>
      </c>
      <c r="I2870" t="s">
        <v>24</v>
      </c>
      <c r="K2870">
        <v>0</v>
      </c>
      <c r="AE2870" t="s">
        <v>229</v>
      </c>
      <c r="AF2870">
        <v>0</v>
      </c>
      <c r="AG2870">
        <v>0</v>
      </c>
      <c r="AH2870">
        <v>0</v>
      </c>
      <c r="AI2870" t="s">
        <v>11634</v>
      </c>
      <c r="AL2870" s="94">
        <v>93.4</v>
      </c>
      <c r="AM2870" t="s">
        <v>11646</v>
      </c>
    </row>
    <row r="2871" spans="1:39" x14ac:dyDescent="0.25">
      <c r="A2871" t="s">
        <v>196</v>
      </c>
      <c r="B2871">
        <v>20059</v>
      </c>
      <c r="C2871" t="s">
        <v>4337</v>
      </c>
      <c r="D2871">
        <v>11537</v>
      </c>
      <c r="E2871">
        <v>45772</v>
      </c>
      <c r="F2871">
        <v>45917</v>
      </c>
      <c r="G2871" t="s">
        <v>2041</v>
      </c>
      <c r="H2871">
        <v>46036</v>
      </c>
      <c r="I2871" t="s">
        <v>24</v>
      </c>
      <c r="J2871">
        <v>46036</v>
      </c>
      <c r="K2871">
        <v>89</v>
      </c>
      <c r="L2871" t="s">
        <v>1477</v>
      </c>
      <c r="M2871">
        <v>0.84</v>
      </c>
      <c r="N2871" t="s">
        <v>478</v>
      </c>
      <c r="O2871">
        <v>45246</v>
      </c>
      <c r="P2871" t="s">
        <v>478</v>
      </c>
      <c r="Q2871">
        <v>0.84</v>
      </c>
      <c r="R2871">
        <v>7000</v>
      </c>
      <c r="S2871">
        <v>9000</v>
      </c>
      <c r="T2871">
        <v>11</v>
      </c>
      <c r="U2871">
        <v>33</v>
      </c>
      <c r="V2871">
        <v>0</v>
      </c>
      <c r="W2871">
        <v>2</v>
      </c>
      <c r="X2871" t="s">
        <v>4338</v>
      </c>
      <c r="Y2871" t="s">
        <v>4339</v>
      </c>
      <c r="Z2871" t="s">
        <v>4340</v>
      </c>
      <c r="AE2871" t="s">
        <v>229</v>
      </c>
      <c r="AF2871">
        <v>0.84</v>
      </c>
      <c r="AG2871">
        <v>75</v>
      </c>
      <c r="AH2871">
        <v>16</v>
      </c>
      <c r="AI2871" t="s">
        <v>11631</v>
      </c>
      <c r="AJ2871">
        <v>0.60674352084597383</v>
      </c>
      <c r="AK2871">
        <v>0.78009881251625202</v>
      </c>
      <c r="AL2871" s="94">
        <v>1153.7</v>
      </c>
      <c r="AM2871" t="s">
        <v>11648</v>
      </c>
    </row>
    <row r="2872" spans="1:39" x14ac:dyDescent="0.25">
      <c r="A2872" t="s">
        <v>196</v>
      </c>
      <c r="B2872">
        <v>20076</v>
      </c>
      <c r="C2872" t="s">
        <v>4341</v>
      </c>
      <c r="D2872">
        <v>10699</v>
      </c>
      <c r="E2872">
        <v>45772</v>
      </c>
      <c r="F2872">
        <v>45917</v>
      </c>
      <c r="G2872" t="s">
        <v>2041</v>
      </c>
      <c r="H2872">
        <v>45798</v>
      </c>
      <c r="I2872" t="s">
        <v>24</v>
      </c>
      <c r="J2872" t="s">
        <v>4342</v>
      </c>
      <c r="K2872">
        <v>0</v>
      </c>
      <c r="AE2872" t="s">
        <v>229</v>
      </c>
      <c r="AF2872">
        <v>0</v>
      </c>
      <c r="AG2872">
        <v>0</v>
      </c>
      <c r="AH2872">
        <v>0</v>
      </c>
      <c r="AI2872" t="s">
        <v>11634</v>
      </c>
      <c r="AL2872" s="94">
        <v>1069.9000000000001</v>
      </c>
      <c r="AM2872" t="s">
        <v>11646</v>
      </c>
    </row>
    <row r="2873" spans="1:39" x14ac:dyDescent="0.25">
      <c r="A2873" t="s">
        <v>196</v>
      </c>
      <c r="B2873">
        <v>20905</v>
      </c>
      <c r="C2873" t="s">
        <v>4343</v>
      </c>
      <c r="D2873">
        <v>245</v>
      </c>
      <c r="E2873">
        <v>45772</v>
      </c>
      <c r="F2873">
        <v>45917</v>
      </c>
      <c r="G2873" t="s">
        <v>2041</v>
      </c>
      <c r="I2873" t="s">
        <v>24</v>
      </c>
      <c r="K2873">
        <v>0</v>
      </c>
      <c r="AE2873" t="s">
        <v>229</v>
      </c>
      <c r="AF2873">
        <v>0</v>
      </c>
      <c r="AG2873">
        <v>0</v>
      </c>
      <c r="AH2873">
        <v>0</v>
      </c>
      <c r="AI2873" t="s">
        <v>11634</v>
      </c>
      <c r="AL2873" s="94">
        <v>24.5</v>
      </c>
      <c r="AM2873" t="s">
        <v>11646</v>
      </c>
    </row>
    <row r="2874" spans="1:39" x14ac:dyDescent="0.25">
      <c r="A2874" t="s">
        <v>196</v>
      </c>
      <c r="B2874">
        <v>20060</v>
      </c>
      <c r="C2874" t="s">
        <v>4344</v>
      </c>
      <c r="D2874">
        <v>108</v>
      </c>
      <c r="E2874">
        <v>45772</v>
      </c>
      <c r="F2874">
        <v>45917</v>
      </c>
      <c r="G2874" t="s">
        <v>2041</v>
      </c>
      <c r="I2874" t="s">
        <v>24</v>
      </c>
      <c r="K2874">
        <v>0</v>
      </c>
      <c r="AE2874" t="s">
        <v>229</v>
      </c>
      <c r="AF2874">
        <v>0</v>
      </c>
      <c r="AG2874">
        <v>0</v>
      </c>
      <c r="AH2874">
        <v>0</v>
      </c>
      <c r="AI2874" t="s">
        <v>11634</v>
      </c>
      <c r="AL2874" s="94">
        <v>10.8</v>
      </c>
      <c r="AM2874" t="s">
        <v>11646</v>
      </c>
    </row>
    <row r="2875" spans="1:39" x14ac:dyDescent="0.25">
      <c r="A2875" t="s">
        <v>196</v>
      </c>
      <c r="B2875">
        <v>20061</v>
      </c>
      <c r="C2875" t="s">
        <v>4345</v>
      </c>
      <c r="D2875">
        <v>6182</v>
      </c>
      <c r="E2875">
        <v>45772</v>
      </c>
      <c r="G2875" t="s">
        <v>2041</v>
      </c>
      <c r="H2875">
        <v>45805</v>
      </c>
      <c r="I2875" t="s">
        <v>28</v>
      </c>
      <c r="K2875">
        <v>91</v>
      </c>
      <c r="L2875" t="s">
        <v>551</v>
      </c>
      <c r="M2875">
        <v>1</v>
      </c>
      <c r="N2875" t="s">
        <v>25</v>
      </c>
      <c r="P2875" t="s">
        <v>478</v>
      </c>
      <c r="Q2875">
        <v>5</v>
      </c>
      <c r="S2875">
        <v>15000</v>
      </c>
      <c r="T2875">
        <v>10</v>
      </c>
      <c r="U2875">
        <v>5</v>
      </c>
      <c r="W2875">
        <v>2</v>
      </c>
      <c r="X2875" t="s">
        <v>4346</v>
      </c>
      <c r="Y2875" t="s">
        <v>478</v>
      </c>
      <c r="Z2875" t="s">
        <v>478</v>
      </c>
      <c r="AE2875" t="s">
        <v>229</v>
      </c>
      <c r="AF2875">
        <v>1</v>
      </c>
      <c r="AG2875">
        <v>91</v>
      </c>
      <c r="AH2875">
        <v>13</v>
      </c>
      <c r="AI2875" t="s">
        <v>11632</v>
      </c>
      <c r="AK2875">
        <v>2.4263992235522487</v>
      </c>
      <c r="AL2875" s="94">
        <v>618.20000000000005</v>
      </c>
      <c r="AM2875" t="s">
        <v>11647</v>
      </c>
    </row>
    <row r="2876" spans="1:39" x14ac:dyDescent="0.25">
      <c r="A2876" t="s">
        <v>196</v>
      </c>
      <c r="B2876">
        <v>20062</v>
      </c>
      <c r="C2876" t="s">
        <v>4347</v>
      </c>
      <c r="D2876">
        <v>1268</v>
      </c>
      <c r="E2876">
        <v>45772</v>
      </c>
      <c r="F2876">
        <v>45917</v>
      </c>
      <c r="G2876" t="s">
        <v>2041</v>
      </c>
      <c r="I2876" t="s">
        <v>24</v>
      </c>
      <c r="K2876">
        <v>0</v>
      </c>
      <c r="AE2876" t="s">
        <v>229</v>
      </c>
      <c r="AF2876">
        <v>0</v>
      </c>
      <c r="AG2876">
        <v>0</v>
      </c>
      <c r="AH2876">
        <v>0</v>
      </c>
      <c r="AI2876" t="s">
        <v>11634</v>
      </c>
      <c r="AL2876" s="94">
        <v>126.8</v>
      </c>
      <c r="AM2876" t="s">
        <v>11646</v>
      </c>
    </row>
    <row r="2877" spans="1:39" x14ac:dyDescent="0.25">
      <c r="A2877" t="s">
        <v>196</v>
      </c>
      <c r="B2877">
        <v>20064</v>
      </c>
      <c r="C2877" t="s">
        <v>4348</v>
      </c>
      <c r="D2877">
        <v>16009</v>
      </c>
      <c r="E2877">
        <v>45772</v>
      </c>
      <c r="F2877">
        <v>45917</v>
      </c>
      <c r="G2877" t="s">
        <v>2041</v>
      </c>
      <c r="I2877" t="s">
        <v>24</v>
      </c>
      <c r="K2877">
        <v>0</v>
      </c>
      <c r="AE2877" t="s">
        <v>229</v>
      </c>
      <c r="AF2877">
        <v>0</v>
      </c>
      <c r="AG2877">
        <v>0</v>
      </c>
      <c r="AH2877">
        <v>0</v>
      </c>
      <c r="AI2877" t="s">
        <v>11634</v>
      </c>
      <c r="AL2877" s="94">
        <v>1600.9</v>
      </c>
      <c r="AM2877" t="s">
        <v>11646</v>
      </c>
    </row>
    <row r="2878" spans="1:39" x14ac:dyDescent="0.25">
      <c r="A2878" t="s">
        <v>196</v>
      </c>
      <c r="B2878">
        <v>20070</v>
      </c>
      <c r="C2878" t="s">
        <v>4349</v>
      </c>
      <c r="D2878">
        <v>1465</v>
      </c>
      <c r="E2878">
        <v>45772</v>
      </c>
      <c r="F2878">
        <v>45917</v>
      </c>
      <c r="G2878" t="s">
        <v>2041</v>
      </c>
      <c r="I2878" t="s">
        <v>24</v>
      </c>
      <c r="K2878">
        <v>0</v>
      </c>
      <c r="AE2878" t="s">
        <v>229</v>
      </c>
      <c r="AF2878">
        <v>0</v>
      </c>
      <c r="AG2878">
        <v>0</v>
      </c>
      <c r="AH2878">
        <v>0</v>
      </c>
      <c r="AI2878" t="s">
        <v>11634</v>
      </c>
      <c r="AL2878" s="94">
        <v>146.5</v>
      </c>
      <c r="AM2878" t="s">
        <v>11646</v>
      </c>
    </row>
    <row r="2879" spans="1:39" x14ac:dyDescent="0.25">
      <c r="A2879" t="s">
        <v>196</v>
      </c>
      <c r="B2879">
        <v>20065</v>
      </c>
      <c r="C2879" t="s">
        <v>4350</v>
      </c>
      <c r="D2879">
        <v>3810</v>
      </c>
      <c r="E2879">
        <v>45772</v>
      </c>
      <c r="F2879">
        <v>45917</v>
      </c>
      <c r="G2879" t="s">
        <v>2041</v>
      </c>
      <c r="I2879" t="s">
        <v>24</v>
      </c>
      <c r="K2879">
        <v>0</v>
      </c>
      <c r="AE2879" t="s">
        <v>229</v>
      </c>
      <c r="AF2879">
        <v>0</v>
      </c>
      <c r="AG2879">
        <v>0</v>
      </c>
      <c r="AH2879">
        <v>0</v>
      </c>
      <c r="AI2879" t="s">
        <v>11634</v>
      </c>
      <c r="AL2879" s="94">
        <v>381</v>
      </c>
      <c r="AM2879" t="s">
        <v>11646</v>
      </c>
    </row>
    <row r="2880" spans="1:39" x14ac:dyDescent="0.25">
      <c r="A2880" t="s">
        <v>196</v>
      </c>
      <c r="B2880">
        <v>20071</v>
      </c>
      <c r="C2880" t="s">
        <v>4351</v>
      </c>
      <c r="D2880">
        <v>20109</v>
      </c>
      <c r="E2880">
        <v>45772</v>
      </c>
      <c r="F2880">
        <v>45917</v>
      </c>
      <c r="G2880" t="s">
        <v>2041</v>
      </c>
      <c r="I2880" t="s">
        <v>24</v>
      </c>
      <c r="K2880">
        <v>0</v>
      </c>
      <c r="AE2880" t="s">
        <v>229</v>
      </c>
      <c r="AF2880">
        <v>0</v>
      </c>
      <c r="AG2880">
        <v>0</v>
      </c>
      <c r="AH2880">
        <v>0</v>
      </c>
      <c r="AI2880" t="s">
        <v>11634</v>
      </c>
      <c r="AL2880" s="94">
        <v>2010.9</v>
      </c>
      <c r="AM2880" t="s">
        <v>11646</v>
      </c>
    </row>
    <row r="2881" spans="1:39" x14ac:dyDescent="0.25">
      <c r="A2881" t="s">
        <v>196</v>
      </c>
      <c r="B2881">
        <v>20072</v>
      </c>
      <c r="C2881" t="s">
        <v>4352</v>
      </c>
      <c r="D2881">
        <v>6250</v>
      </c>
      <c r="E2881">
        <v>45772</v>
      </c>
      <c r="F2881">
        <v>45917</v>
      </c>
      <c r="G2881" t="s">
        <v>2041</v>
      </c>
      <c r="H2881">
        <v>45939</v>
      </c>
      <c r="I2881" t="s">
        <v>24</v>
      </c>
      <c r="J2881" t="s">
        <v>4353</v>
      </c>
      <c r="K2881">
        <v>0</v>
      </c>
      <c r="N2881" t="s">
        <v>25</v>
      </c>
      <c r="P2881" t="s">
        <v>4354</v>
      </c>
      <c r="R2881">
        <v>3000</v>
      </c>
      <c r="S2881">
        <v>12000</v>
      </c>
      <c r="T2881">
        <v>6</v>
      </c>
      <c r="V2881">
        <v>0</v>
      </c>
      <c r="W2881">
        <v>0</v>
      </c>
      <c r="X2881" t="s">
        <v>4354</v>
      </c>
      <c r="Y2881" t="s">
        <v>478</v>
      </c>
      <c r="Z2881" t="s">
        <v>25</v>
      </c>
      <c r="AE2881" t="s">
        <v>229</v>
      </c>
      <c r="AF2881">
        <v>0</v>
      </c>
      <c r="AG2881">
        <v>0</v>
      </c>
      <c r="AH2881">
        <v>10</v>
      </c>
      <c r="AI2881" t="s">
        <v>11632</v>
      </c>
      <c r="AJ2881">
        <v>0.48</v>
      </c>
      <c r="AK2881">
        <v>1.92</v>
      </c>
      <c r="AL2881" s="94">
        <v>625</v>
      </c>
      <c r="AM2881" t="s">
        <v>11646</v>
      </c>
    </row>
    <row r="2882" spans="1:39" x14ac:dyDescent="0.25">
      <c r="A2882" t="s">
        <v>196</v>
      </c>
      <c r="B2882">
        <v>20077</v>
      </c>
      <c r="C2882" t="s">
        <v>4355</v>
      </c>
      <c r="D2882">
        <v>6765</v>
      </c>
      <c r="E2882">
        <v>45772</v>
      </c>
      <c r="F2882">
        <v>45917</v>
      </c>
      <c r="G2882" t="s">
        <v>2041</v>
      </c>
      <c r="H2882">
        <v>45957</v>
      </c>
      <c r="I2882" t="s">
        <v>24</v>
      </c>
      <c r="J2882">
        <v>45957</v>
      </c>
      <c r="K2882">
        <v>0</v>
      </c>
      <c r="N2882" t="s">
        <v>25</v>
      </c>
      <c r="P2882" t="s">
        <v>488</v>
      </c>
      <c r="R2882">
        <v>9000</v>
      </c>
      <c r="S2882">
        <v>9000</v>
      </c>
      <c r="X2882" t="s">
        <v>4356</v>
      </c>
      <c r="Y2882" t="s">
        <v>488</v>
      </c>
      <c r="Z2882" t="s">
        <v>488</v>
      </c>
      <c r="AE2882" t="s">
        <v>229</v>
      </c>
      <c r="AF2882">
        <v>0</v>
      </c>
      <c r="AG2882">
        <v>0</v>
      </c>
      <c r="AH2882">
        <v>7</v>
      </c>
      <c r="AI2882" t="s">
        <v>11632</v>
      </c>
      <c r="AJ2882">
        <v>1.3303769401330376</v>
      </c>
      <c r="AK2882">
        <v>1.3303769401330376</v>
      </c>
      <c r="AL2882" s="94">
        <v>676.5</v>
      </c>
      <c r="AM2882" t="s">
        <v>11646</v>
      </c>
    </row>
    <row r="2883" spans="1:39" x14ac:dyDescent="0.25">
      <c r="A2883" t="s">
        <v>196</v>
      </c>
      <c r="B2883">
        <v>20073</v>
      </c>
      <c r="C2883" t="s">
        <v>4357</v>
      </c>
      <c r="D2883">
        <v>6438</v>
      </c>
      <c r="E2883">
        <v>45772</v>
      </c>
      <c r="F2883">
        <v>45917</v>
      </c>
      <c r="G2883" t="s">
        <v>2041</v>
      </c>
      <c r="H2883">
        <v>45930</v>
      </c>
      <c r="I2883" t="s">
        <v>24</v>
      </c>
      <c r="J2883">
        <v>45930</v>
      </c>
      <c r="K2883">
        <v>85</v>
      </c>
      <c r="L2883">
        <v>45926</v>
      </c>
      <c r="M2883">
        <v>0.84699999999999998</v>
      </c>
      <c r="N2883" t="s">
        <v>25</v>
      </c>
      <c r="P2883" t="s">
        <v>25</v>
      </c>
      <c r="R2883">
        <v>9000</v>
      </c>
      <c r="S2883">
        <v>6000</v>
      </c>
      <c r="T2883">
        <v>23</v>
      </c>
      <c r="U2883">
        <v>13</v>
      </c>
      <c r="X2883" t="s">
        <v>4358</v>
      </c>
      <c r="Y2883" t="s">
        <v>478</v>
      </c>
      <c r="Z2883" t="s">
        <v>25</v>
      </c>
      <c r="AE2883" t="s">
        <v>229</v>
      </c>
      <c r="AF2883">
        <v>0.84699999999999998</v>
      </c>
      <c r="AG2883">
        <v>72</v>
      </c>
      <c r="AH2883">
        <v>12</v>
      </c>
      <c r="AI2883" t="s">
        <v>11632</v>
      </c>
      <c r="AJ2883">
        <v>1.3979496738117427</v>
      </c>
      <c r="AK2883">
        <v>0.93196644920782856</v>
      </c>
      <c r="AL2883" s="94">
        <v>643.79999999999995</v>
      </c>
      <c r="AM2883" t="s">
        <v>11647</v>
      </c>
    </row>
    <row r="2884" spans="1:39" x14ac:dyDescent="0.25">
      <c r="A2884" t="s">
        <v>196</v>
      </c>
      <c r="B2884">
        <v>20075</v>
      </c>
      <c r="C2884" t="s">
        <v>4359</v>
      </c>
      <c r="D2884">
        <v>5859</v>
      </c>
      <c r="E2884">
        <v>45772</v>
      </c>
      <c r="F2884">
        <v>45917</v>
      </c>
      <c r="G2884" t="s">
        <v>2041</v>
      </c>
      <c r="I2884" t="s">
        <v>24</v>
      </c>
      <c r="K2884">
        <v>0</v>
      </c>
      <c r="AE2884" t="s">
        <v>229</v>
      </c>
      <c r="AF2884">
        <v>0</v>
      </c>
      <c r="AG2884">
        <v>0</v>
      </c>
      <c r="AH2884">
        <v>0</v>
      </c>
      <c r="AI2884" t="s">
        <v>11634</v>
      </c>
      <c r="AL2884" s="94">
        <v>585.9</v>
      </c>
      <c r="AM2884" t="s">
        <v>11646</v>
      </c>
    </row>
    <row r="2885" spans="1:39" x14ac:dyDescent="0.25">
      <c r="A2885" t="s">
        <v>196</v>
      </c>
      <c r="B2885">
        <v>20078</v>
      </c>
      <c r="C2885" t="s">
        <v>4360</v>
      </c>
      <c r="D2885">
        <v>1740</v>
      </c>
      <c r="E2885">
        <v>45772</v>
      </c>
      <c r="F2885">
        <v>45917</v>
      </c>
      <c r="G2885" t="s">
        <v>2041</v>
      </c>
      <c r="I2885" t="s">
        <v>24</v>
      </c>
      <c r="K2885">
        <v>0</v>
      </c>
      <c r="AE2885" t="s">
        <v>229</v>
      </c>
      <c r="AF2885">
        <v>0</v>
      </c>
      <c r="AG2885">
        <v>0</v>
      </c>
      <c r="AH2885">
        <v>0</v>
      </c>
      <c r="AI2885" t="s">
        <v>11634</v>
      </c>
      <c r="AL2885" s="94">
        <v>174</v>
      </c>
      <c r="AM2885" t="s">
        <v>11646</v>
      </c>
    </row>
    <row r="2886" spans="1:39" x14ac:dyDescent="0.25">
      <c r="A2886" t="s">
        <v>196</v>
      </c>
      <c r="B2886">
        <v>20079</v>
      </c>
      <c r="C2886" t="s">
        <v>4361</v>
      </c>
      <c r="D2886">
        <v>23370</v>
      </c>
      <c r="E2886">
        <v>45772</v>
      </c>
      <c r="F2886">
        <v>45917</v>
      </c>
      <c r="G2886" t="s">
        <v>2041</v>
      </c>
      <c r="H2886">
        <v>45932</v>
      </c>
      <c r="I2886" t="s">
        <v>24</v>
      </c>
      <c r="J2886">
        <v>45932</v>
      </c>
      <c r="K2886">
        <v>0</v>
      </c>
      <c r="L2886" t="s">
        <v>719</v>
      </c>
      <c r="N2886" t="s">
        <v>25</v>
      </c>
      <c r="P2886" t="s">
        <v>25</v>
      </c>
      <c r="R2886">
        <v>40000</v>
      </c>
      <c r="T2886">
        <v>31</v>
      </c>
      <c r="U2886">
        <v>48</v>
      </c>
      <c r="V2886">
        <v>0</v>
      </c>
      <c r="W2886">
        <v>1</v>
      </c>
      <c r="X2886" t="s">
        <v>4362</v>
      </c>
      <c r="Y2886" t="s">
        <v>25</v>
      </c>
      <c r="Z2886" t="s">
        <v>25</v>
      </c>
      <c r="AE2886" t="s">
        <v>229</v>
      </c>
      <c r="AF2886">
        <v>0</v>
      </c>
      <c r="AG2886">
        <v>0</v>
      </c>
      <c r="AH2886">
        <v>11</v>
      </c>
      <c r="AI2886" t="s">
        <v>11632</v>
      </c>
      <c r="AJ2886">
        <v>1.7115960633290543</v>
      </c>
      <c r="AL2886" s="94">
        <v>2337</v>
      </c>
      <c r="AM2886" t="s">
        <v>11646</v>
      </c>
    </row>
    <row r="2887" spans="1:39" x14ac:dyDescent="0.25">
      <c r="A2887" t="s">
        <v>196</v>
      </c>
      <c r="B2887">
        <v>20025</v>
      </c>
      <c r="C2887" t="s">
        <v>4363</v>
      </c>
      <c r="D2887">
        <v>1541</v>
      </c>
      <c r="E2887">
        <v>45772</v>
      </c>
      <c r="F2887">
        <v>45917</v>
      </c>
      <c r="G2887" t="s">
        <v>2041</v>
      </c>
      <c r="I2887" t="s">
        <v>24</v>
      </c>
      <c r="K2887">
        <v>0</v>
      </c>
      <c r="AE2887" t="s">
        <v>229</v>
      </c>
      <c r="AF2887">
        <v>0</v>
      </c>
      <c r="AG2887">
        <v>0</v>
      </c>
      <c r="AH2887">
        <v>0</v>
      </c>
      <c r="AI2887" t="s">
        <v>11634</v>
      </c>
      <c r="AL2887" s="94">
        <v>154.1</v>
      </c>
      <c r="AM2887" t="s">
        <v>11646</v>
      </c>
    </row>
    <row r="2888" spans="1:39" x14ac:dyDescent="0.25">
      <c r="A2888" t="s">
        <v>196</v>
      </c>
      <c r="B2888">
        <v>20026</v>
      </c>
      <c r="C2888" t="s">
        <v>4364</v>
      </c>
      <c r="D2888">
        <v>280</v>
      </c>
      <c r="E2888">
        <v>45772</v>
      </c>
      <c r="F2888">
        <v>45917</v>
      </c>
      <c r="G2888" t="s">
        <v>2041</v>
      </c>
      <c r="I2888" t="s">
        <v>24</v>
      </c>
      <c r="K2888">
        <v>0</v>
      </c>
      <c r="AE2888" t="s">
        <v>229</v>
      </c>
      <c r="AF2888">
        <v>0</v>
      </c>
      <c r="AG2888">
        <v>0</v>
      </c>
      <c r="AH2888">
        <v>0</v>
      </c>
      <c r="AI2888" t="s">
        <v>11634</v>
      </c>
      <c r="AL2888" s="94">
        <v>28</v>
      </c>
      <c r="AM2888" t="s">
        <v>11646</v>
      </c>
    </row>
    <row r="2889" spans="1:39" x14ac:dyDescent="0.25">
      <c r="A2889" t="s">
        <v>196</v>
      </c>
      <c r="B2889">
        <v>20027</v>
      </c>
      <c r="C2889" t="s">
        <v>4365</v>
      </c>
      <c r="D2889">
        <v>3838</v>
      </c>
      <c r="E2889">
        <v>45772</v>
      </c>
      <c r="G2889" t="s">
        <v>2041</v>
      </c>
      <c r="H2889">
        <v>45860</v>
      </c>
      <c r="I2889" t="s">
        <v>28</v>
      </c>
      <c r="K2889">
        <v>71</v>
      </c>
      <c r="L2889" t="s">
        <v>1419</v>
      </c>
      <c r="M2889">
        <v>85</v>
      </c>
      <c r="N2889" t="s">
        <v>478</v>
      </c>
      <c r="O2889">
        <v>45804</v>
      </c>
      <c r="P2889" t="s">
        <v>25</v>
      </c>
      <c r="Q2889">
        <v>0</v>
      </c>
      <c r="S2889">
        <v>10000</v>
      </c>
      <c r="T2889">
        <v>10</v>
      </c>
      <c r="U2889">
        <v>30</v>
      </c>
      <c r="V2889">
        <v>1</v>
      </c>
      <c r="W2889">
        <v>10</v>
      </c>
      <c r="X2889" t="s">
        <v>4366</v>
      </c>
      <c r="Y2889" t="s">
        <v>4366</v>
      </c>
      <c r="Z2889" t="s">
        <v>4367</v>
      </c>
      <c r="AE2889" t="s">
        <v>229</v>
      </c>
      <c r="AF2889">
        <v>0.85</v>
      </c>
      <c r="AG2889">
        <v>60</v>
      </c>
      <c r="AH2889">
        <v>15</v>
      </c>
      <c r="AI2889" t="s">
        <v>11632</v>
      </c>
      <c r="AK2889">
        <v>2.6055237102657633</v>
      </c>
      <c r="AL2889" s="94">
        <v>383.8</v>
      </c>
      <c r="AM2889" t="s">
        <v>11647</v>
      </c>
    </row>
    <row r="2890" spans="1:39" x14ac:dyDescent="0.25">
      <c r="A2890" t="s">
        <v>196</v>
      </c>
      <c r="B2890">
        <v>20028</v>
      </c>
      <c r="C2890" t="s">
        <v>4368</v>
      </c>
      <c r="D2890">
        <v>2970</v>
      </c>
      <c r="E2890">
        <v>45772</v>
      </c>
      <c r="F2890">
        <v>45917</v>
      </c>
      <c r="G2890" t="s">
        <v>2041</v>
      </c>
      <c r="I2890" t="s">
        <v>24</v>
      </c>
      <c r="K2890">
        <v>0</v>
      </c>
      <c r="AE2890" t="s">
        <v>229</v>
      </c>
      <c r="AF2890">
        <v>0</v>
      </c>
      <c r="AG2890">
        <v>0</v>
      </c>
      <c r="AH2890">
        <v>0</v>
      </c>
      <c r="AI2890" t="s">
        <v>11634</v>
      </c>
      <c r="AL2890" s="94">
        <v>297</v>
      </c>
      <c r="AM2890" t="s">
        <v>11646</v>
      </c>
    </row>
    <row r="2891" spans="1:39" x14ac:dyDescent="0.25">
      <c r="A2891" t="s">
        <v>196</v>
      </c>
      <c r="B2891">
        <v>20081</v>
      </c>
      <c r="C2891" t="s">
        <v>4369</v>
      </c>
      <c r="D2891">
        <v>10251</v>
      </c>
      <c r="E2891">
        <v>45772</v>
      </c>
      <c r="F2891">
        <v>45917</v>
      </c>
      <c r="G2891" t="s">
        <v>2041</v>
      </c>
      <c r="I2891" t="s">
        <v>24</v>
      </c>
      <c r="K2891">
        <v>0</v>
      </c>
      <c r="AE2891" t="s">
        <v>229</v>
      </c>
      <c r="AF2891">
        <v>0</v>
      </c>
      <c r="AG2891">
        <v>0</v>
      </c>
      <c r="AH2891">
        <v>0</v>
      </c>
      <c r="AI2891" t="s">
        <v>11634</v>
      </c>
      <c r="AL2891" s="94">
        <v>1025.0999999999999</v>
      </c>
      <c r="AM2891" t="s">
        <v>11646</v>
      </c>
    </row>
    <row r="2892" spans="1:39" x14ac:dyDescent="0.25">
      <c r="A2892" t="s">
        <v>196</v>
      </c>
      <c r="B2892">
        <v>20080</v>
      </c>
      <c r="C2892" t="s">
        <v>4370</v>
      </c>
      <c r="D2892">
        <v>9687</v>
      </c>
      <c r="E2892">
        <v>45772</v>
      </c>
      <c r="F2892">
        <v>45917</v>
      </c>
      <c r="G2892" t="s">
        <v>2041</v>
      </c>
      <c r="H2892">
        <v>45953</v>
      </c>
      <c r="I2892" t="s">
        <v>24</v>
      </c>
      <c r="J2892">
        <v>45953</v>
      </c>
      <c r="K2892">
        <v>74</v>
      </c>
      <c r="L2892" t="s">
        <v>1633</v>
      </c>
      <c r="M2892">
        <v>0.57999999999999996</v>
      </c>
      <c r="N2892" t="s">
        <v>478</v>
      </c>
      <c r="O2892">
        <v>45803</v>
      </c>
      <c r="P2892" t="s">
        <v>25</v>
      </c>
      <c r="R2892">
        <v>4800</v>
      </c>
      <c r="S2892">
        <v>5800</v>
      </c>
      <c r="T2892">
        <v>13</v>
      </c>
      <c r="U2892">
        <v>3</v>
      </c>
      <c r="V2892">
        <v>2</v>
      </c>
      <c r="W2892">
        <v>1</v>
      </c>
      <c r="X2892" t="s">
        <v>4371</v>
      </c>
      <c r="Y2892" t="s">
        <v>25</v>
      </c>
      <c r="Z2892" t="s">
        <v>478</v>
      </c>
      <c r="AE2892" t="s">
        <v>229</v>
      </c>
      <c r="AF2892">
        <v>0.57999999999999996</v>
      </c>
      <c r="AG2892">
        <v>43</v>
      </c>
      <c r="AH2892">
        <v>15</v>
      </c>
      <c r="AI2892" t="s">
        <v>11632</v>
      </c>
      <c r="AJ2892">
        <v>0.49550944564880767</v>
      </c>
      <c r="AK2892">
        <v>0.59874058015897591</v>
      </c>
      <c r="AL2892" s="94">
        <v>968.7</v>
      </c>
      <c r="AM2892" t="s">
        <v>11648</v>
      </c>
    </row>
    <row r="2893" spans="1:39" x14ac:dyDescent="0.25">
      <c r="A2893" t="s">
        <v>197</v>
      </c>
      <c r="B2893">
        <v>13001</v>
      </c>
      <c r="C2893" t="s">
        <v>4372</v>
      </c>
      <c r="D2893">
        <v>1324</v>
      </c>
      <c r="E2893" t="s">
        <v>4373</v>
      </c>
      <c r="F2893">
        <v>45809</v>
      </c>
      <c r="G2893" t="s">
        <v>4374</v>
      </c>
      <c r="I2893" t="s">
        <v>24</v>
      </c>
      <c r="K2893">
        <v>0</v>
      </c>
      <c r="AE2893" t="s">
        <v>230</v>
      </c>
      <c r="AF2893">
        <v>0</v>
      </c>
      <c r="AG2893">
        <v>0</v>
      </c>
      <c r="AH2893">
        <v>0</v>
      </c>
      <c r="AI2893" t="s">
        <v>11634</v>
      </c>
      <c r="AL2893" s="94">
        <v>132.4</v>
      </c>
      <c r="AM2893" t="s">
        <v>11646</v>
      </c>
    </row>
    <row r="2894" spans="1:39" x14ac:dyDescent="0.25">
      <c r="A2894" t="s">
        <v>197</v>
      </c>
      <c r="B2894">
        <v>13002</v>
      </c>
      <c r="C2894" t="s">
        <v>4375</v>
      </c>
      <c r="D2894">
        <v>1604</v>
      </c>
      <c r="E2894">
        <v>45771</v>
      </c>
      <c r="F2894">
        <v>45809</v>
      </c>
      <c r="G2894" t="s">
        <v>4374</v>
      </c>
      <c r="I2894" t="s">
        <v>24</v>
      </c>
      <c r="J2894" t="s">
        <v>4376</v>
      </c>
      <c r="K2894">
        <v>0</v>
      </c>
      <c r="N2894" t="s">
        <v>341</v>
      </c>
      <c r="T2894">
        <v>0</v>
      </c>
      <c r="U2894">
        <v>0</v>
      </c>
      <c r="V2894">
        <v>0</v>
      </c>
      <c r="W2894">
        <v>0</v>
      </c>
      <c r="X2894" t="s">
        <v>341</v>
      </c>
      <c r="Y2894" t="s">
        <v>341</v>
      </c>
      <c r="Z2894" t="s">
        <v>341</v>
      </c>
      <c r="AE2894" t="s">
        <v>230</v>
      </c>
      <c r="AF2894">
        <v>0</v>
      </c>
      <c r="AG2894">
        <v>0</v>
      </c>
      <c r="AH2894">
        <v>8</v>
      </c>
      <c r="AI2894" t="s">
        <v>11632</v>
      </c>
      <c r="AL2894" s="94">
        <v>160.4</v>
      </c>
      <c r="AM2894" t="s">
        <v>11646</v>
      </c>
    </row>
    <row r="2895" spans="1:39" x14ac:dyDescent="0.25">
      <c r="A2895" t="s">
        <v>197</v>
      </c>
      <c r="B2895">
        <v>13003</v>
      </c>
      <c r="C2895" t="s">
        <v>4377</v>
      </c>
      <c r="D2895">
        <v>461</v>
      </c>
      <c r="E2895">
        <v>45771</v>
      </c>
      <c r="F2895">
        <v>45809</v>
      </c>
      <c r="G2895" t="s">
        <v>4374</v>
      </c>
      <c r="H2895">
        <v>45824</v>
      </c>
      <c r="I2895" t="s">
        <v>24</v>
      </c>
      <c r="J2895" t="s">
        <v>4378</v>
      </c>
      <c r="K2895">
        <v>0</v>
      </c>
      <c r="M2895">
        <v>0</v>
      </c>
      <c r="N2895" t="s">
        <v>3063</v>
      </c>
      <c r="P2895" t="s">
        <v>341</v>
      </c>
      <c r="X2895" t="s">
        <v>341</v>
      </c>
      <c r="Y2895" t="s">
        <v>341</v>
      </c>
      <c r="Z2895" t="s">
        <v>341</v>
      </c>
      <c r="AE2895" t="s">
        <v>230</v>
      </c>
      <c r="AF2895">
        <v>0</v>
      </c>
      <c r="AG2895">
        <v>0</v>
      </c>
      <c r="AH2895">
        <v>6</v>
      </c>
      <c r="AI2895" t="s">
        <v>11632</v>
      </c>
      <c r="AL2895" s="94">
        <v>46.1</v>
      </c>
      <c r="AM2895" t="s">
        <v>11646</v>
      </c>
    </row>
    <row r="2896" spans="1:39" x14ac:dyDescent="0.25">
      <c r="A2896" t="s">
        <v>197</v>
      </c>
      <c r="B2896">
        <v>13004</v>
      </c>
      <c r="C2896" t="s">
        <v>4379</v>
      </c>
      <c r="D2896">
        <v>1003</v>
      </c>
      <c r="E2896">
        <v>45771</v>
      </c>
      <c r="F2896">
        <v>45809</v>
      </c>
      <c r="G2896" t="s">
        <v>4374</v>
      </c>
      <c r="I2896" t="s">
        <v>24</v>
      </c>
      <c r="K2896">
        <v>0</v>
      </c>
      <c r="AE2896" t="s">
        <v>230</v>
      </c>
      <c r="AF2896">
        <v>0</v>
      </c>
      <c r="AG2896">
        <v>0</v>
      </c>
      <c r="AH2896">
        <v>0</v>
      </c>
      <c r="AI2896" t="s">
        <v>11634</v>
      </c>
      <c r="AL2896" s="94">
        <v>100.3</v>
      </c>
      <c r="AM2896" t="s">
        <v>11646</v>
      </c>
    </row>
    <row r="2897" spans="1:39" x14ac:dyDescent="0.25">
      <c r="A2897" t="s">
        <v>197</v>
      </c>
      <c r="B2897">
        <v>13005</v>
      </c>
      <c r="C2897" t="s">
        <v>4380</v>
      </c>
      <c r="D2897">
        <v>31382</v>
      </c>
      <c r="E2897">
        <v>45800</v>
      </c>
      <c r="G2897" t="s">
        <v>4374</v>
      </c>
      <c r="H2897" t="s">
        <v>4381</v>
      </c>
      <c r="I2897" t="s">
        <v>28</v>
      </c>
      <c r="K2897">
        <v>537</v>
      </c>
      <c r="L2897">
        <v>45748</v>
      </c>
      <c r="M2897">
        <v>0.46</v>
      </c>
      <c r="N2897" t="s">
        <v>339</v>
      </c>
      <c r="O2897">
        <v>44998</v>
      </c>
      <c r="P2897" t="s">
        <v>339</v>
      </c>
      <c r="R2897">
        <v>25000</v>
      </c>
      <c r="S2897">
        <v>1000</v>
      </c>
      <c r="X2897" t="s">
        <v>339</v>
      </c>
      <c r="Y2897" t="s">
        <v>339</v>
      </c>
      <c r="Z2897" t="s">
        <v>339</v>
      </c>
      <c r="AE2897" t="s">
        <v>230</v>
      </c>
      <c r="AF2897">
        <v>0.46</v>
      </c>
      <c r="AG2897">
        <v>247</v>
      </c>
      <c r="AH2897">
        <v>11</v>
      </c>
      <c r="AI2897" t="s">
        <v>11632</v>
      </c>
      <c r="AJ2897">
        <v>0.7966350137021222</v>
      </c>
      <c r="AK2897">
        <v>3.1865400548084892E-2</v>
      </c>
      <c r="AL2897" s="94">
        <v>3138.2</v>
      </c>
      <c r="AM2897" t="s">
        <v>11647</v>
      </c>
    </row>
    <row r="2898" spans="1:39" x14ac:dyDescent="0.25">
      <c r="A2898" t="s">
        <v>197</v>
      </c>
      <c r="B2898">
        <v>13006</v>
      </c>
      <c r="C2898" t="s">
        <v>4382</v>
      </c>
      <c r="D2898">
        <v>567</v>
      </c>
      <c r="E2898" t="s">
        <v>4383</v>
      </c>
      <c r="G2898" t="s">
        <v>4374</v>
      </c>
      <c r="H2898">
        <v>45806</v>
      </c>
      <c r="I2898" t="s">
        <v>28</v>
      </c>
      <c r="K2898">
        <v>0</v>
      </c>
      <c r="M2898">
        <v>0</v>
      </c>
      <c r="N2898" t="s">
        <v>341</v>
      </c>
      <c r="P2898" t="s">
        <v>341</v>
      </c>
      <c r="Q2898">
        <v>0</v>
      </c>
      <c r="R2898">
        <v>0</v>
      </c>
      <c r="S2898">
        <v>0</v>
      </c>
      <c r="T2898">
        <v>0</v>
      </c>
      <c r="U2898">
        <v>0</v>
      </c>
      <c r="V2898">
        <v>0</v>
      </c>
      <c r="W2898">
        <v>0</v>
      </c>
      <c r="X2898" t="s">
        <v>341</v>
      </c>
      <c r="Y2898" t="s">
        <v>341</v>
      </c>
      <c r="Z2898" t="s">
        <v>341</v>
      </c>
      <c r="AE2898" t="s">
        <v>230</v>
      </c>
      <c r="AF2898">
        <v>0</v>
      </c>
      <c r="AG2898">
        <v>0</v>
      </c>
      <c r="AH2898">
        <v>14</v>
      </c>
      <c r="AI2898" t="s">
        <v>11632</v>
      </c>
      <c r="AJ2898">
        <v>0</v>
      </c>
      <c r="AK2898">
        <v>0</v>
      </c>
      <c r="AL2898" s="94">
        <v>56.7</v>
      </c>
      <c r="AM2898" t="s">
        <v>11646</v>
      </c>
    </row>
    <row r="2899" spans="1:39" x14ac:dyDescent="0.25">
      <c r="A2899" t="s">
        <v>197</v>
      </c>
      <c r="B2899">
        <v>13007</v>
      </c>
      <c r="C2899" t="s">
        <v>4384</v>
      </c>
      <c r="D2899">
        <v>1361</v>
      </c>
      <c r="E2899">
        <v>45776</v>
      </c>
      <c r="F2899">
        <v>45800</v>
      </c>
      <c r="G2899" t="s">
        <v>4374</v>
      </c>
      <c r="H2899">
        <v>45797</v>
      </c>
      <c r="I2899" t="s">
        <v>24</v>
      </c>
      <c r="K2899">
        <v>0</v>
      </c>
      <c r="AE2899" t="s">
        <v>230</v>
      </c>
      <c r="AF2899">
        <v>0</v>
      </c>
      <c r="AG2899">
        <v>0</v>
      </c>
      <c r="AH2899">
        <v>0</v>
      </c>
      <c r="AI2899" t="s">
        <v>11634</v>
      </c>
      <c r="AL2899" s="94">
        <v>136.1</v>
      </c>
      <c r="AM2899" t="s">
        <v>11646</v>
      </c>
    </row>
    <row r="2900" spans="1:39" x14ac:dyDescent="0.25">
      <c r="A2900" t="s">
        <v>197</v>
      </c>
      <c r="B2900">
        <v>13008</v>
      </c>
      <c r="C2900" t="s">
        <v>4385</v>
      </c>
      <c r="D2900">
        <v>418</v>
      </c>
      <c r="E2900">
        <v>45776</v>
      </c>
      <c r="F2900">
        <v>45809</v>
      </c>
      <c r="G2900" t="s">
        <v>4374</v>
      </c>
      <c r="I2900" t="s">
        <v>24</v>
      </c>
      <c r="K2900">
        <v>0</v>
      </c>
      <c r="AE2900" t="s">
        <v>230</v>
      </c>
      <c r="AF2900">
        <v>0</v>
      </c>
      <c r="AG2900">
        <v>0</v>
      </c>
      <c r="AH2900">
        <v>0</v>
      </c>
      <c r="AI2900" t="s">
        <v>11634</v>
      </c>
      <c r="AL2900" s="94">
        <v>41.8</v>
      </c>
      <c r="AM2900" t="s">
        <v>11646</v>
      </c>
    </row>
    <row r="2901" spans="1:39" x14ac:dyDescent="0.25">
      <c r="A2901" t="s">
        <v>197</v>
      </c>
      <c r="B2901">
        <v>13009</v>
      </c>
      <c r="C2901" t="s">
        <v>4386</v>
      </c>
      <c r="D2901">
        <v>1577</v>
      </c>
      <c r="E2901">
        <v>45776</v>
      </c>
      <c r="F2901">
        <v>45784</v>
      </c>
      <c r="G2901" t="s">
        <v>4374</v>
      </c>
      <c r="I2901" t="s">
        <v>24</v>
      </c>
      <c r="K2901">
        <v>0</v>
      </c>
      <c r="AE2901" t="s">
        <v>230</v>
      </c>
      <c r="AF2901">
        <v>0</v>
      </c>
      <c r="AG2901">
        <v>0</v>
      </c>
      <c r="AH2901">
        <v>0</v>
      </c>
      <c r="AI2901" t="s">
        <v>11634</v>
      </c>
      <c r="AL2901" s="94">
        <v>157.69999999999999</v>
      </c>
      <c r="AM2901" t="s">
        <v>11646</v>
      </c>
    </row>
    <row r="2902" spans="1:39" x14ac:dyDescent="0.25">
      <c r="A2902" t="s">
        <v>197</v>
      </c>
      <c r="B2902">
        <v>13010</v>
      </c>
      <c r="C2902" t="s">
        <v>4387</v>
      </c>
      <c r="D2902">
        <v>969</v>
      </c>
      <c r="E2902">
        <v>45776</v>
      </c>
      <c r="F2902">
        <v>45784</v>
      </c>
      <c r="G2902" t="s">
        <v>4374</v>
      </c>
      <c r="I2902" t="s">
        <v>24</v>
      </c>
      <c r="K2902">
        <v>0</v>
      </c>
      <c r="AE2902" t="s">
        <v>230</v>
      </c>
      <c r="AF2902">
        <v>0</v>
      </c>
      <c r="AG2902">
        <v>0</v>
      </c>
      <c r="AH2902">
        <v>0</v>
      </c>
      <c r="AI2902" t="s">
        <v>11634</v>
      </c>
      <c r="AL2902" s="94">
        <v>96.9</v>
      </c>
      <c r="AM2902" t="s">
        <v>11646</v>
      </c>
    </row>
    <row r="2903" spans="1:39" x14ac:dyDescent="0.25">
      <c r="A2903" t="s">
        <v>197</v>
      </c>
      <c r="B2903">
        <v>13011</v>
      </c>
      <c r="C2903" t="s">
        <v>4388</v>
      </c>
      <c r="D2903">
        <v>4902</v>
      </c>
      <c r="E2903">
        <v>45776</v>
      </c>
      <c r="F2903">
        <v>45784</v>
      </c>
      <c r="G2903" t="s">
        <v>4374</v>
      </c>
      <c r="I2903" t="s">
        <v>24</v>
      </c>
      <c r="J2903" t="s">
        <v>4389</v>
      </c>
      <c r="K2903">
        <v>0</v>
      </c>
      <c r="AE2903" t="s">
        <v>230</v>
      </c>
      <c r="AF2903">
        <v>0</v>
      </c>
      <c r="AG2903">
        <v>0</v>
      </c>
      <c r="AH2903">
        <v>0</v>
      </c>
      <c r="AI2903" t="s">
        <v>11634</v>
      </c>
      <c r="AL2903" s="94">
        <v>490.2</v>
      </c>
      <c r="AM2903" t="s">
        <v>11646</v>
      </c>
    </row>
    <row r="2904" spans="1:39" x14ac:dyDescent="0.25">
      <c r="A2904" t="s">
        <v>197</v>
      </c>
      <c r="B2904">
        <v>13012</v>
      </c>
      <c r="C2904" t="s">
        <v>4390</v>
      </c>
      <c r="D2904">
        <v>393</v>
      </c>
      <c r="E2904">
        <v>45776</v>
      </c>
      <c r="F2904">
        <v>45810</v>
      </c>
      <c r="G2904" t="s">
        <v>4374</v>
      </c>
      <c r="I2904" t="s">
        <v>24</v>
      </c>
      <c r="K2904">
        <v>0</v>
      </c>
      <c r="AE2904" t="s">
        <v>230</v>
      </c>
      <c r="AF2904">
        <v>0</v>
      </c>
      <c r="AG2904">
        <v>0</v>
      </c>
      <c r="AH2904">
        <v>0</v>
      </c>
      <c r="AI2904" t="s">
        <v>11634</v>
      </c>
      <c r="AL2904" s="94">
        <v>39.299999999999997</v>
      </c>
      <c r="AM2904" t="s">
        <v>11646</v>
      </c>
    </row>
    <row r="2905" spans="1:39" x14ac:dyDescent="0.25">
      <c r="A2905" t="s">
        <v>197</v>
      </c>
      <c r="B2905">
        <v>13013</v>
      </c>
      <c r="C2905" t="s">
        <v>4391</v>
      </c>
      <c r="D2905">
        <v>9049</v>
      </c>
      <c r="E2905">
        <v>45776</v>
      </c>
      <c r="F2905" t="s">
        <v>4392</v>
      </c>
      <c r="G2905" t="s">
        <v>4374</v>
      </c>
      <c r="H2905">
        <v>45908</v>
      </c>
      <c r="I2905" t="s">
        <v>397</v>
      </c>
      <c r="J2905" t="s">
        <v>4389</v>
      </c>
      <c r="K2905">
        <v>0</v>
      </c>
      <c r="L2905" t="s">
        <v>487</v>
      </c>
      <c r="M2905">
        <v>0</v>
      </c>
      <c r="N2905" t="s">
        <v>341</v>
      </c>
      <c r="P2905" t="s">
        <v>341</v>
      </c>
      <c r="Q2905">
        <v>0</v>
      </c>
      <c r="R2905">
        <v>0</v>
      </c>
      <c r="S2905">
        <v>0</v>
      </c>
      <c r="T2905">
        <v>0</v>
      </c>
      <c r="U2905">
        <v>0</v>
      </c>
      <c r="V2905">
        <v>0</v>
      </c>
      <c r="W2905">
        <v>0</v>
      </c>
      <c r="X2905" t="s">
        <v>341</v>
      </c>
      <c r="Y2905" t="s">
        <v>341</v>
      </c>
      <c r="Z2905" t="s">
        <v>341</v>
      </c>
      <c r="AE2905" t="s">
        <v>230</v>
      </c>
      <c r="AF2905">
        <v>0</v>
      </c>
      <c r="AG2905">
        <v>0</v>
      </c>
      <c r="AH2905">
        <v>15</v>
      </c>
      <c r="AI2905" t="s">
        <v>11632</v>
      </c>
      <c r="AJ2905">
        <v>0</v>
      </c>
      <c r="AK2905">
        <v>0</v>
      </c>
      <c r="AL2905" s="94">
        <v>904.9</v>
      </c>
      <c r="AM2905" t="s">
        <v>11646</v>
      </c>
    </row>
    <row r="2906" spans="1:39" x14ac:dyDescent="0.25">
      <c r="A2906" t="s">
        <v>197</v>
      </c>
      <c r="B2906">
        <v>13014</v>
      </c>
      <c r="C2906" t="s">
        <v>4393</v>
      </c>
      <c r="D2906">
        <v>482</v>
      </c>
      <c r="E2906">
        <v>45776</v>
      </c>
      <c r="F2906">
        <v>45784</v>
      </c>
      <c r="G2906" t="s">
        <v>4374</v>
      </c>
      <c r="H2906">
        <v>45841</v>
      </c>
      <c r="I2906" t="s">
        <v>24</v>
      </c>
      <c r="J2906" t="s">
        <v>4394</v>
      </c>
      <c r="K2906">
        <v>0</v>
      </c>
      <c r="M2906">
        <v>0</v>
      </c>
      <c r="N2906" t="s">
        <v>341</v>
      </c>
      <c r="P2906" t="s">
        <v>341</v>
      </c>
      <c r="S2906">
        <v>1917.85</v>
      </c>
      <c r="T2906">
        <v>0</v>
      </c>
      <c r="U2906">
        <v>0</v>
      </c>
      <c r="V2906">
        <v>0</v>
      </c>
      <c r="W2906">
        <v>0</v>
      </c>
      <c r="X2906" t="s">
        <v>341</v>
      </c>
      <c r="Y2906" t="s">
        <v>341</v>
      </c>
      <c r="Z2906" t="s">
        <v>341</v>
      </c>
      <c r="AE2906" t="s">
        <v>230</v>
      </c>
      <c r="AF2906">
        <v>0</v>
      </c>
      <c r="AG2906">
        <v>0</v>
      </c>
      <c r="AH2906">
        <v>12</v>
      </c>
      <c r="AI2906" t="s">
        <v>11632</v>
      </c>
      <c r="AK2906">
        <v>3.9789419087136926</v>
      </c>
      <c r="AL2906" s="94">
        <v>48.2</v>
      </c>
      <c r="AM2906" t="s">
        <v>11646</v>
      </c>
    </row>
    <row r="2907" spans="1:39" x14ac:dyDescent="0.25">
      <c r="A2907" t="s">
        <v>197</v>
      </c>
      <c r="B2907">
        <v>13015</v>
      </c>
      <c r="C2907" t="s">
        <v>4395</v>
      </c>
      <c r="D2907">
        <v>5706</v>
      </c>
      <c r="E2907">
        <v>45776</v>
      </c>
      <c r="F2907">
        <v>45816</v>
      </c>
      <c r="G2907" t="s">
        <v>4374</v>
      </c>
      <c r="I2907" t="s">
        <v>24</v>
      </c>
      <c r="J2907" t="s">
        <v>4389</v>
      </c>
      <c r="K2907">
        <v>0</v>
      </c>
      <c r="AE2907" t="s">
        <v>230</v>
      </c>
      <c r="AF2907">
        <v>0</v>
      </c>
      <c r="AG2907">
        <v>0</v>
      </c>
      <c r="AH2907">
        <v>0</v>
      </c>
      <c r="AI2907" t="s">
        <v>11634</v>
      </c>
      <c r="AL2907" s="94">
        <v>570.6</v>
      </c>
      <c r="AM2907" t="s">
        <v>11646</v>
      </c>
    </row>
    <row r="2908" spans="1:39" x14ac:dyDescent="0.25">
      <c r="A2908" t="s">
        <v>197</v>
      </c>
      <c r="B2908">
        <v>13016</v>
      </c>
      <c r="C2908" t="s">
        <v>4396</v>
      </c>
      <c r="D2908">
        <v>752</v>
      </c>
      <c r="E2908">
        <v>45776</v>
      </c>
      <c r="F2908">
        <v>45799</v>
      </c>
      <c r="G2908" t="s">
        <v>4374</v>
      </c>
      <c r="H2908" t="s">
        <v>4397</v>
      </c>
      <c r="I2908" t="s">
        <v>24</v>
      </c>
      <c r="J2908" t="s">
        <v>4398</v>
      </c>
      <c r="K2908">
        <v>0</v>
      </c>
      <c r="M2908">
        <v>0</v>
      </c>
      <c r="N2908" t="s">
        <v>350</v>
      </c>
      <c r="P2908" t="s">
        <v>350</v>
      </c>
      <c r="T2908">
        <v>22</v>
      </c>
      <c r="U2908">
        <v>0</v>
      </c>
      <c r="V2908">
        <v>1</v>
      </c>
      <c r="W2908">
        <v>0</v>
      </c>
      <c r="X2908" t="s">
        <v>353</v>
      </c>
      <c r="Y2908" t="s">
        <v>488</v>
      </c>
      <c r="Z2908" t="s">
        <v>488</v>
      </c>
      <c r="AE2908" t="s">
        <v>230</v>
      </c>
      <c r="AF2908">
        <v>0</v>
      </c>
      <c r="AG2908">
        <v>0</v>
      </c>
      <c r="AH2908">
        <v>11</v>
      </c>
      <c r="AI2908" t="s">
        <v>11632</v>
      </c>
      <c r="AL2908" s="94">
        <v>75.2</v>
      </c>
      <c r="AM2908" t="s">
        <v>11646</v>
      </c>
    </row>
    <row r="2909" spans="1:39" x14ac:dyDescent="0.25">
      <c r="A2909" t="s">
        <v>197</v>
      </c>
      <c r="B2909">
        <v>13017</v>
      </c>
      <c r="C2909" t="s">
        <v>4399</v>
      </c>
      <c r="D2909">
        <v>274</v>
      </c>
      <c r="E2909">
        <v>45776</v>
      </c>
      <c r="F2909">
        <v>45837</v>
      </c>
      <c r="G2909" t="s">
        <v>4374</v>
      </c>
      <c r="H2909" t="s">
        <v>4400</v>
      </c>
      <c r="I2909" t="s">
        <v>24</v>
      </c>
      <c r="J2909" t="s">
        <v>4389</v>
      </c>
      <c r="K2909">
        <v>100</v>
      </c>
      <c r="L2909">
        <v>2025</v>
      </c>
      <c r="M2909">
        <v>0.2</v>
      </c>
      <c r="N2909" t="s">
        <v>353</v>
      </c>
      <c r="O2909">
        <v>45834</v>
      </c>
      <c r="P2909" t="s">
        <v>350</v>
      </c>
      <c r="R2909">
        <v>1000</v>
      </c>
      <c r="S2909">
        <v>0</v>
      </c>
      <c r="T2909">
        <v>0</v>
      </c>
      <c r="U2909">
        <v>0</v>
      </c>
      <c r="V2909">
        <v>0</v>
      </c>
      <c r="W2909">
        <v>0</v>
      </c>
      <c r="X2909" t="s">
        <v>350</v>
      </c>
      <c r="Y2909" t="s">
        <v>350</v>
      </c>
      <c r="Z2909" t="s">
        <v>350</v>
      </c>
      <c r="AE2909" t="s">
        <v>230</v>
      </c>
      <c r="AF2909">
        <v>0.2</v>
      </c>
      <c r="AG2909">
        <v>20</v>
      </c>
      <c r="AH2909">
        <v>15</v>
      </c>
      <c r="AI2909" t="s">
        <v>11632</v>
      </c>
      <c r="AJ2909">
        <v>3.6496350364963503</v>
      </c>
      <c r="AK2909">
        <v>0</v>
      </c>
      <c r="AL2909" s="94">
        <v>27.4</v>
      </c>
      <c r="AM2909" t="s">
        <v>11839</v>
      </c>
    </row>
    <row r="2910" spans="1:39" x14ac:dyDescent="0.25">
      <c r="A2910" t="s">
        <v>197</v>
      </c>
      <c r="B2910">
        <v>13903</v>
      </c>
      <c r="C2910" t="s">
        <v>4401</v>
      </c>
      <c r="D2910">
        <v>617</v>
      </c>
      <c r="E2910">
        <v>45776</v>
      </c>
      <c r="F2910">
        <v>45810</v>
      </c>
      <c r="G2910" t="s">
        <v>4374</v>
      </c>
      <c r="I2910" t="s">
        <v>24</v>
      </c>
      <c r="K2910">
        <v>0</v>
      </c>
      <c r="AE2910" t="s">
        <v>230</v>
      </c>
      <c r="AF2910">
        <v>0</v>
      </c>
      <c r="AG2910">
        <v>0</v>
      </c>
      <c r="AH2910">
        <v>0</v>
      </c>
      <c r="AI2910" t="s">
        <v>11634</v>
      </c>
      <c r="AL2910" s="94">
        <v>61.7</v>
      </c>
      <c r="AM2910" t="s">
        <v>11646</v>
      </c>
    </row>
    <row r="2911" spans="1:39" x14ac:dyDescent="0.25">
      <c r="A2911" t="s">
        <v>197</v>
      </c>
      <c r="B2911">
        <v>13018</v>
      </c>
      <c r="C2911" t="s">
        <v>4402</v>
      </c>
      <c r="D2911">
        <v>1035</v>
      </c>
      <c r="E2911">
        <v>45776</v>
      </c>
      <c r="F2911">
        <v>45810</v>
      </c>
      <c r="G2911" t="s">
        <v>4374</v>
      </c>
      <c r="I2911" t="s">
        <v>24</v>
      </c>
      <c r="K2911">
        <v>0</v>
      </c>
      <c r="AE2911" t="s">
        <v>230</v>
      </c>
      <c r="AF2911">
        <v>0</v>
      </c>
      <c r="AG2911">
        <v>0</v>
      </c>
      <c r="AH2911">
        <v>0</v>
      </c>
      <c r="AI2911" t="s">
        <v>11634</v>
      </c>
      <c r="AL2911" s="94">
        <v>103.5</v>
      </c>
      <c r="AM2911" t="s">
        <v>11646</v>
      </c>
    </row>
    <row r="2912" spans="1:39" x14ac:dyDescent="0.25">
      <c r="A2912" t="s">
        <v>197</v>
      </c>
      <c r="B2912">
        <v>13019</v>
      </c>
      <c r="C2912" t="s">
        <v>4403</v>
      </c>
      <c r="D2912">
        <v>6925</v>
      </c>
      <c r="E2912">
        <v>45776</v>
      </c>
      <c r="F2912">
        <v>45810</v>
      </c>
      <c r="G2912" t="s">
        <v>4374</v>
      </c>
      <c r="I2912" t="s">
        <v>24</v>
      </c>
      <c r="K2912">
        <v>0</v>
      </c>
      <c r="AE2912" t="s">
        <v>230</v>
      </c>
      <c r="AF2912">
        <v>0</v>
      </c>
      <c r="AG2912">
        <v>0</v>
      </c>
      <c r="AH2912">
        <v>0</v>
      </c>
      <c r="AI2912" t="s">
        <v>11634</v>
      </c>
      <c r="AL2912" s="94">
        <v>692.5</v>
      </c>
      <c r="AM2912" t="s">
        <v>11646</v>
      </c>
    </row>
    <row r="2913" spans="1:39" x14ac:dyDescent="0.25">
      <c r="A2913" t="s">
        <v>197</v>
      </c>
      <c r="B2913">
        <v>13020</v>
      </c>
      <c r="C2913" t="s">
        <v>4404</v>
      </c>
      <c r="D2913">
        <v>5802</v>
      </c>
      <c r="E2913">
        <v>45776</v>
      </c>
      <c r="F2913">
        <v>45810</v>
      </c>
      <c r="G2913" t="s">
        <v>4374</v>
      </c>
      <c r="I2913" t="s">
        <v>24</v>
      </c>
      <c r="K2913">
        <v>0</v>
      </c>
      <c r="AE2913" t="s">
        <v>230</v>
      </c>
      <c r="AF2913">
        <v>0</v>
      </c>
      <c r="AG2913">
        <v>0</v>
      </c>
      <c r="AH2913">
        <v>0</v>
      </c>
      <c r="AI2913" t="s">
        <v>11634</v>
      </c>
      <c r="AL2913" s="94">
        <v>580.20000000000005</v>
      </c>
      <c r="AM2913" t="s">
        <v>11646</v>
      </c>
    </row>
    <row r="2914" spans="1:39" x14ac:dyDescent="0.25">
      <c r="A2914" t="s">
        <v>197</v>
      </c>
      <c r="B2914">
        <v>13021</v>
      </c>
      <c r="C2914" t="s">
        <v>4405</v>
      </c>
      <c r="D2914">
        <v>406</v>
      </c>
      <c r="E2914">
        <v>45772</v>
      </c>
      <c r="F2914" t="s">
        <v>4406</v>
      </c>
      <c r="G2914" t="s">
        <v>4374</v>
      </c>
      <c r="H2914" t="s">
        <v>4407</v>
      </c>
      <c r="I2914" t="s">
        <v>24</v>
      </c>
      <c r="K2914">
        <v>0</v>
      </c>
      <c r="AE2914" t="s">
        <v>230</v>
      </c>
      <c r="AF2914">
        <v>0</v>
      </c>
      <c r="AG2914">
        <v>0</v>
      </c>
      <c r="AH2914">
        <v>0</v>
      </c>
      <c r="AI2914" t="s">
        <v>11634</v>
      </c>
      <c r="AL2914" s="94">
        <v>40.6</v>
      </c>
      <c r="AM2914" t="s">
        <v>11646</v>
      </c>
    </row>
    <row r="2915" spans="1:39" x14ac:dyDescent="0.25">
      <c r="A2915" t="s">
        <v>197</v>
      </c>
      <c r="B2915">
        <v>13022</v>
      </c>
      <c r="C2915" t="s">
        <v>4408</v>
      </c>
      <c r="D2915">
        <v>361</v>
      </c>
      <c r="E2915">
        <v>45772</v>
      </c>
      <c r="F2915">
        <v>45810</v>
      </c>
      <c r="G2915" t="s">
        <v>4374</v>
      </c>
      <c r="I2915" t="s">
        <v>24</v>
      </c>
      <c r="K2915">
        <v>0</v>
      </c>
      <c r="AE2915" t="s">
        <v>230</v>
      </c>
      <c r="AF2915">
        <v>0</v>
      </c>
      <c r="AG2915">
        <v>0</v>
      </c>
      <c r="AH2915">
        <v>0</v>
      </c>
      <c r="AI2915" t="s">
        <v>11634</v>
      </c>
      <c r="AL2915" s="94">
        <v>36.1</v>
      </c>
      <c r="AM2915" t="s">
        <v>11646</v>
      </c>
    </row>
    <row r="2916" spans="1:39" x14ac:dyDescent="0.25">
      <c r="A2916" t="s">
        <v>197</v>
      </c>
      <c r="B2916">
        <v>13023</v>
      </c>
      <c r="C2916" t="s">
        <v>4409</v>
      </c>
      <c r="D2916">
        <v>12067</v>
      </c>
      <c r="E2916">
        <v>45776</v>
      </c>
      <c r="F2916">
        <v>45810</v>
      </c>
      <c r="G2916" t="s">
        <v>4374</v>
      </c>
      <c r="I2916" t="s">
        <v>24</v>
      </c>
      <c r="K2916">
        <v>0</v>
      </c>
      <c r="AE2916" t="s">
        <v>230</v>
      </c>
      <c r="AF2916">
        <v>0</v>
      </c>
      <c r="AG2916">
        <v>0</v>
      </c>
      <c r="AH2916">
        <v>0</v>
      </c>
      <c r="AI2916" t="s">
        <v>11634</v>
      </c>
      <c r="AL2916" s="94">
        <v>1206.7</v>
      </c>
      <c r="AM2916" t="s">
        <v>11646</v>
      </c>
    </row>
    <row r="2917" spans="1:39" x14ac:dyDescent="0.25">
      <c r="A2917" t="s">
        <v>197</v>
      </c>
      <c r="B2917">
        <v>13024</v>
      </c>
      <c r="C2917" t="s">
        <v>4410</v>
      </c>
      <c r="D2917">
        <v>1001</v>
      </c>
      <c r="E2917">
        <v>45776</v>
      </c>
      <c r="F2917" t="s">
        <v>4411</v>
      </c>
      <c r="G2917" t="s">
        <v>4374</v>
      </c>
      <c r="H2917" t="s">
        <v>4412</v>
      </c>
      <c r="I2917" t="s">
        <v>24</v>
      </c>
      <c r="K2917">
        <v>0</v>
      </c>
      <c r="AE2917" t="s">
        <v>230</v>
      </c>
      <c r="AF2917">
        <v>0</v>
      </c>
      <c r="AG2917">
        <v>0</v>
      </c>
      <c r="AH2917">
        <v>0</v>
      </c>
      <c r="AI2917" t="s">
        <v>11634</v>
      </c>
      <c r="AL2917" s="94">
        <v>100.1</v>
      </c>
      <c r="AM2917" t="s">
        <v>11646</v>
      </c>
    </row>
    <row r="2918" spans="1:39" x14ac:dyDescent="0.25">
      <c r="A2918" t="s">
        <v>197</v>
      </c>
      <c r="B2918">
        <v>13025</v>
      </c>
      <c r="C2918" t="s">
        <v>4413</v>
      </c>
      <c r="D2918">
        <v>297</v>
      </c>
      <c r="E2918">
        <v>45776</v>
      </c>
      <c r="F2918">
        <v>45810</v>
      </c>
      <c r="G2918" t="s">
        <v>4374</v>
      </c>
      <c r="I2918" t="s">
        <v>24</v>
      </c>
      <c r="J2918" t="s">
        <v>4389</v>
      </c>
      <c r="K2918">
        <v>0</v>
      </c>
      <c r="AE2918" t="s">
        <v>230</v>
      </c>
      <c r="AF2918">
        <v>0</v>
      </c>
      <c r="AG2918">
        <v>0</v>
      </c>
      <c r="AH2918">
        <v>0</v>
      </c>
      <c r="AI2918" t="s">
        <v>11634</v>
      </c>
      <c r="AL2918" s="94">
        <v>29.7</v>
      </c>
      <c r="AM2918" t="s">
        <v>11646</v>
      </c>
    </row>
    <row r="2919" spans="1:39" x14ac:dyDescent="0.25">
      <c r="A2919" t="s">
        <v>197</v>
      </c>
      <c r="B2919">
        <v>13026</v>
      </c>
      <c r="C2919" t="s">
        <v>4414</v>
      </c>
      <c r="D2919">
        <v>488</v>
      </c>
      <c r="E2919">
        <v>45776</v>
      </c>
      <c r="F2919">
        <v>45810</v>
      </c>
      <c r="G2919" t="s">
        <v>4374</v>
      </c>
      <c r="I2919" t="s">
        <v>24</v>
      </c>
      <c r="K2919">
        <v>0</v>
      </c>
      <c r="AE2919" t="s">
        <v>230</v>
      </c>
      <c r="AF2919">
        <v>0</v>
      </c>
      <c r="AG2919">
        <v>0</v>
      </c>
      <c r="AH2919">
        <v>0</v>
      </c>
      <c r="AI2919" t="s">
        <v>11634</v>
      </c>
      <c r="AL2919" s="94">
        <v>48.8</v>
      </c>
      <c r="AM2919" t="s">
        <v>11646</v>
      </c>
    </row>
    <row r="2920" spans="1:39" x14ac:dyDescent="0.25">
      <c r="A2920" t="s">
        <v>197</v>
      </c>
      <c r="B2920">
        <v>13027</v>
      </c>
      <c r="C2920" t="s">
        <v>4415</v>
      </c>
      <c r="D2920">
        <v>3727</v>
      </c>
      <c r="E2920">
        <v>45776</v>
      </c>
      <c r="G2920" t="s">
        <v>4374</v>
      </c>
      <c r="H2920">
        <v>45824</v>
      </c>
      <c r="I2920" t="s">
        <v>28</v>
      </c>
      <c r="K2920">
        <v>180</v>
      </c>
      <c r="L2920" t="s">
        <v>4416</v>
      </c>
      <c r="M2920">
        <v>20</v>
      </c>
      <c r="N2920" t="s">
        <v>339</v>
      </c>
      <c r="O2920">
        <v>45109</v>
      </c>
      <c r="P2920" t="s">
        <v>341</v>
      </c>
      <c r="R2920">
        <v>3000</v>
      </c>
      <c r="S2920">
        <v>12000</v>
      </c>
      <c r="X2920" t="s">
        <v>339</v>
      </c>
      <c r="Y2920" t="s">
        <v>341</v>
      </c>
      <c r="Z2920" t="s">
        <v>341</v>
      </c>
      <c r="AE2920" t="s">
        <v>230</v>
      </c>
      <c r="AF2920">
        <v>0.2</v>
      </c>
      <c r="AG2920">
        <v>36</v>
      </c>
      <c r="AH2920">
        <v>11</v>
      </c>
      <c r="AI2920" t="s">
        <v>11632</v>
      </c>
      <c r="AJ2920">
        <v>0.80493694660584925</v>
      </c>
      <c r="AK2920">
        <v>3.219747786423397</v>
      </c>
      <c r="AL2920" s="94">
        <v>372.7</v>
      </c>
      <c r="AM2920" t="s">
        <v>11647</v>
      </c>
    </row>
    <row r="2921" spans="1:39" x14ac:dyDescent="0.25">
      <c r="A2921" t="s">
        <v>197</v>
      </c>
      <c r="B2921">
        <v>13028</v>
      </c>
      <c r="C2921" t="s">
        <v>4417</v>
      </c>
      <c r="D2921">
        <v>12932</v>
      </c>
      <c r="E2921">
        <v>45776</v>
      </c>
      <c r="F2921">
        <v>45845</v>
      </c>
      <c r="G2921" t="s">
        <v>4374</v>
      </c>
      <c r="H2921" t="s">
        <v>4418</v>
      </c>
      <c r="I2921" t="s">
        <v>4419</v>
      </c>
      <c r="J2921" t="s">
        <v>4420</v>
      </c>
      <c r="K2921">
        <v>0</v>
      </c>
      <c r="X2921" t="s">
        <v>339</v>
      </c>
      <c r="AE2921" t="s">
        <v>230</v>
      </c>
      <c r="AF2921">
        <v>0</v>
      </c>
      <c r="AG2921">
        <v>0</v>
      </c>
      <c r="AH2921">
        <v>1</v>
      </c>
      <c r="AI2921" t="s">
        <v>11632</v>
      </c>
      <c r="AL2921" s="94">
        <v>1293.2</v>
      </c>
      <c r="AM2921" t="s">
        <v>11646</v>
      </c>
    </row>
    <row r="2922" spans="1:39" x14ac:dyDescent="0.25">
      <c r="A2922" t="s">
        <v>197</v>
      </c>
      <c r="B2922">
        <v>13029</v>
      </c>
      <c r="C2922" t="s">
        <v>4421</v>
      </c>
      <c r="D2922">
        <v>103</v>
      </c>
      <c r="E2922" t="s">
        <v>4422</v>
      </c>
      <c r="F2922">
        <v>45845</v>
      </c>
      <c r="G2922" t="s">
        <v>4374</v>
      </c>
      <c r="I2922" t="s">
        <v>4423</v>
      </c>
      <c r="K2922">
        <v>0</v>
      </c>
      <c r="AE2922" t="s">
        <v>230</v>
      </c>
      <c r="AF2922">
        <v>0</v>
      </c>
      <c r="AG2922">
        <v>0</v>
      </c>
      <c r="AH2922">
        <v>0</v>
      </c>
      <c r="AI2922" t="s">
        <v>11634</v>
      </c>
      <c r="AL2922" s="94">
        <v>10.3</v>
      </c>
      <c r="AM2922" t="s">
        <v>11646</v>
      </c>
    </row>
    <row r="2923" spans="1:39" x14ac:dyDescent="0.25">
      <c r="A2923" t="s">
        <v>197</v>
      </c>
      <c r="B2923">
        <v>13030</v>
      </c>
      <c r="C2923" t="s">
        <v>4424</v>
      </c>
      <c r="D2923">
        <v>134</v>
      </c>
      <c r="E2923">
        <v>45777</v>
      </c>
      <c r="F2923">
        <v>45845</v>
      </c>
      <c r="G2923" t="s">
        <v>4374</v>
      </c>
      <c r="I2923" t="s">
        <v>4423</v>
      </c>
      <c r="J2923" t="s">
        <v>4389</v>
      </c>
      <c r="K2923">
        <v>0</v>
      </c>
      <c r="AE2923" t="s">
        <v>230</v>
      </c>
      <c r="AF2923">
        <v>0</v>
      </c>
      <c r="AG2923">
        <v>0</v>
      </c>
      <c r="AH2923">
        <v>0</v>
      </c>
      <c r="AI2923" t="s">
        <v>11634</v>
      </c>
      <c r="AL2923" s="94">
        <v>13.4</v>
      </c>
      <c r="AM2923" t="s">
        <v>11646</v>
      </c>
    </row>
    <row r="2924" spans="1:39" x14ac:dyDescent="0.25">
      <c r="A2924" t="s">
        <v>197</v>
      </c>
      <c r="B2924">
        <v>13031</v>
      </c>
      <c r="C2924" t="s">
        <v>4425</v>
      </c>
      <c r="D2924">
        <v>3233</v>
      </c>
      <c r="E2924">
        <v>45777</v>
      </c>
      <c r="F2924">
        <v>45845</v>
      </c>
      <c r="G2924" t="s">
        <v>4374</v>
      </c>
      <c r="H2924">
        <v>45862</v>
      </c>
      <c r="I2924" t="s">
        <v>24</v>
      </c>
      <c r="J2924" t="s">
        <v>4426</v>
      </c>
      <c r="K2924">
        <v>162</v>
      </c>
      <c r="L2924" t="s">
        <v>4427</v>
      </c>
      <c r="M2924">
        <v>0.28000000000000003</v>
      </c>
      <c r="N2924" t="s">
        <v>339</v>
      </c>
      <c r="O2924">
        <v>2023</v>
      </c>
      <c r="P2924" t="s">
        <v>339</v>
      </c>
      <c r="Q2924">
        <v>0.28000000000000003</v>
      </c>
      <c r="R2924">
        <v>13000</v>
      </c>
      <c r="T2924">
        <v>7</v>
      </c>
      <c r="V2924">
        <v>0</v>
      </c>
      <c r="W2924">
        <v>2</v>
      </c>
      <c r="X2924" t="s">
        <v>4428</v>
      </c>
      <c r="Y2924" t="s">
        <v>4429</v>
      </c>
      <c r="Z2924" t="s">
        <v>4430</v>
      </c>
      <c r="AE2924" t="s">
        <v>230</v>
      </c>
      <c r="AF2924">
        <v>0.28000000000000003</v>
      </c>
      <c r="AG2924">
        <v>45</v>
      </c>
      <c r="AH2924">
        <v>14</v>
      </c>
      <c r="AI2924" t="s">
        <v>11632</v>
      </c>
      <c r="AJ2924">
        <v>4.0210330961954837</v>
      </c>
      <c r="AL2924" s="94">
        <v>323.3</v>
      </c>
      <c r="AM2924" t="s">
        <v>11647</v>
      </c>
    </row>
    <row r="2925" spans="1:39" x14ac:dyDescent="0.25">
      <c r="A2925" t="s">
        <v>197</v>
      </c>
      <c r="B2925">
        <v>13032</v>
      </c>
      <c r="C2925" t="s">
        <v>4431</v>
      </c>
      <c r="D2925">
        <v>1106</v>
      </c>
      <c r="E2925">
        <v>45777</v>
      </c>
      <c r="F2925">
        <v>45845</v>
      </c>
      <c r="G2925" t="s">
        <v>4374</v>
      </c>
      <c r="K2925">
        <v>0</v>
      </c>
      <c r="AE2925" t="s">
        <v>230</v>
      </c>
      <c r="AF2925">
        <v>0</v>
      </c>
      <c r="AG2925">
        <v>0</v>
      </c>
      <c r="AH2925">
        <v>0</v>
      </c>
      <c r="AI2925" t="s">
        <v>11634</v>
      </c>
      <c r="AL2925" s="94">
        <v>110.6</v>
      </c>
      <c r="AM2925" t="s">
        <v>11646</v>
      </c>
    </row>
    <row r="2926" spans="1:39" x14ac:dyDescent="0.25">
      <c r="A2926" t="s">
        <v>197</v>
      </c>
      <c r="B2926">
        <v>13033</v>
      </c>
      <c r="C2926" t="s">
        <v>4432</v>
      </c>
      <c r="D2926">
        <v>1762</v>
      </c>
      <c r="E2926">
        <v>45777</v>
      </c>
      <c r="G2926" t="s">
        <v>4374</v>
      </c>
      <c r="H2926">
        <v>45777</v>
      </c>
      <c r="I2926" t="s">
        <v>28</v>
      </c>
      <c r="K2926">
        <v>170</v>
      </c>
      <c r="L2926">
        <v>2025</v>
      </c>
      <c r="M2926">
        <v>0.05</v>
      </c>
      <c r="N2926" t="s">
        <v>341</v>
      </c>
      <c r="O2926" t="s">
        <v>4433</v>
      </c>
      <c r="P2926" t="s">
        <v>341</v>
      </c>
      <c r="R2926">
        <v>4000</v>
      </c>
      <c r="T2926">
        <v>6</v>
      </c>
      <c r="U2926">
        <v>0</v>
      </c>
      <c r="V2926">
        <v>0</v>
      </c>
      <c r="W2926">
        <v>1</v>
      </c>
      <c r="X2926" t="s">
        <v>4434</v>
      </c>
      <c r="Y2926" t="s">
        <v>339</v>
      </c>
      <c r="Z2926" t="s">
        <v>339</v>
      </c>
      <c r="AE2926" t="s">
        <v>230</v>
      </c>
      <c r="AF2926">
        <v>0.05</v>
      </c>
      <c r="AG2926">
        <v>8</v>
      </c>
      <c r="AH2926">
        <v>14</v>
      </c>
      <c r="AI2926" t="s">
        <v>11632</v>
      </c>
      <c r="AJ2926">
        <v>2.2701475595913734</v>
      </c>
      <c r="AL2926" s="94">
        <v>176.2</v>
      </c>
      <c r="AM2926" t="s">
        <v>11647</v>
      </c>
    </row>
    <row r="2927" spans="1:39" x14ac:dyDescent="0.25">
      <c r="A2927" t="s">
        <v>197</v>
      </c>
      <c r="B2927">
        <v>13038</v>
      </c>
      <c r="C2927" t="s">
        <v>4435</v>
      </c>
      <c r="D2927">
        <v>1773</v>
      </c>
      <c r="E2927">
        <v>45777</v>
      </c>
      <c r="G2927" t="s">
        <v>4374</v>
      </c>
      <c r="I2927" t="s">
        <v>28</v>
      </c>
      <c r="J2927">
        <v>45845</v>
      </c>
      <c r="K2927">
        <v>0</v>
      </c>
      <c r="M2927">
        <v>0</v>
      </c>
      <c r="N2927" t="s">
        <v>350</v>
      </c>
      <c r="P2927" t="s">
        <v>350</v>
      </c>
      <c r="T2927">
        <v>3</v>
      </c>
      <c r="U2927">
        <v>0</v>
      </c>
      <c r="V2927">
        <v>1</v>
      </c>
      <c r="W2927">
        <v>0</v>
      </c>
      <c r="X2927" t="s">
        <v>350</v>
      </c>
      <c r="Y2927" t="s">
        <v>350</v>
      </c>
      <c r="Z2927" t="s">
        <v>350</v>
      </c>
      <c r="AE2927" t="s">
        <v>230</v>
      </c>
      <c r="AF2927">
        <v>0</v>
      </c>
      <c r="AG2927">
        <v>0</v>
      </c>
      <c r="AH2927">
        <v>11</v>
      </c>
      <c r="AI2927" t="s">
        <v>11632</v>
      </c>
      <c r="AL2927" s="94">
        <v>177.3</v>
      </c>
      <c r="AM2927" t="s">
        <v>11646</v>
      </c>
    </row>
    <row r="2928" spans="1:39" x14ac:dyDescent="0.25">
      <c r="A2928" t="s">
        <v>197</v>
      </c>
      <c r="B2928">
        <v>13034</v>
      </c>
      <c r="C2928" t="s">
        <v>4436</v>
      </c>
      <c r="D2928">
        <v>75909</v>
      </c>
      <c r="E2928">
        <v>45777</v>
      </c>
      <c r="G2928" t="s">
        <v>4374</v>
      </c>
      <c r="H2928">
        <v>45790</v>
      </c>
      <c r="I2928" t="s">
        <v>28</v>
      </c>
      <c r="K2928">
        <v>780</v>
      </c>
      <c r="L2928">
        <v>45748</v>
      </c>
      <c r="M2928">
        <v>35</v>
      </c>
      <c r="N2928" t="s">
        <v>339</v>
      </c>
      <c r="O2928">
        <v>45782</v>
      </c>
      <c r="P2928" t="s">
        <v>339</v>
      </c>
      <c r="Q2928">
        <v>45</v>
      </c>
      <c r="R2928">
        <v>30000</v>
      </c>
      <c r="S2928">
        <v>72480</v>
      </c>
      <c r="T2928">
        <v>81</v>
      </c>
      <c r="U2928">
        <v>338</v>
      </c>
      <c r="V2928">
        <v>3</v>
      </c>
      <c r="W2928">
        <v>30</v>
      </c>
      <c r="X2928" t="s">
        <v>339</v>
      </c>
      <c r="Y2928" t="s">
        <v>339</v>
      </c>
      <c r="Z2928" t="s">
        <v>339</v>
      </c>
      <c r="AE2928" t="s">
        <v>230</v>
      </c>
      <c r="AF2928">
        <v>0.35</v>
      </c>
      <c r="AG2928">
        <v>273</v>
      </c>
      <c r="AH2928">
        <v>16</v>
      </c>
      <c r="AI2928" t="s">
        <v>11631</v>
      </c>
      <c r="AJ2928">
        <v>0.39521005414377741</v>
      </c>
      <c r="AK2928">
        <v>0.9548274908113662</v>
      </c>
      <c r="AL2928" s="94">
        <v>7590.9</v>
      </c>
      <c r="AM2928" t="s">
        <v>11647</v>
      </c>
    </row>
    <row r="2929" spans="1:39" x14ac:dyDescent="0.25">
      <c r="A2929" t="s">
        <v>197</v>
      </c>
      <c r="B2929">
        <v>13035</v>
      </c>
      <c r="C2929" t="s">
        <v>4437</v>
      </c>
      <c r="D2929">
        <v>1128</v>
      </c>
      <c r="E2929">
        <v>45777</v>
      </c>
      <c r="F2929">
        <v>45847</v>
      </c>
      <c r="G2929" t="s">
        <v>4374</v>
      </c>
      <c r="I2929" t="s">
        <v>24</v>
      </c>
      <c r="K2929">
        <v>0</v>
      </c>
      <c r="AE2929" t="s">
        <v>230</v>
      </c>
      <c r="AF2929">
        <v>0</v>
      </c>
      <c r="AG2929">
        <v>0</v>
      </c>
      <c r="AH2929">
        <v>0</v>
      </c>
      <c r="AI2929" t="s">
        <v>11634</v>
      </c>
      <c r="AL2929" s="94">
        <v>112.8</v>
      </c>
      <c r="AM2929" t="s">
        <v>11646</v>
      </c>
    </row>
    <row r="2930" spans="1:39" x14ac:dyDescent="0.25">
      <c r="A2930" t="s">
        <v>197</v>
      </c>
      <c r="B2930">
        <v>13036</v>
      </c>
      <c r="C2930" t="s">
        <v>4438</v>
      </c>
      <c r="D2930">
        <v>847</v>
      </c>
      <c r="E2930">
        <v>45777</v>
      </c>
      <c r="F2930">
        <v>45847</v>
      </c>
      <c r="G2930" t="s">
        <v>4374</v>
      </c>
      <c r="I2930" t="s">
        <v>24</v>
      </c>
      <c r="J2930" t="s">
        <v>4389</v>
      </c>
      <c r="K2930">
        <v>0</v>
      </c>
      <c r="AE2930" t="s">
        <v>230</v>
      </c>
      <c r="AF2930">
        <v>0</v>
      </c>
      <c r="AG2930">
        <v>0</v>
      </c>
      <c r="AH2930">
        <v>0</v>
      </c>
      <c r="AI2930" t="s">
        <v>11634</v>
      </c>
      <c r="AL2930" s="94">
        <v>84.7</v>
      </c>
      <c r="AM2930" t="s">
        <v>11646</v>
      </c>
    </row>
    <row r="2931" spans="1:39" x14ac:dyDescent="0.25">
      <c r="A2931" t="s">
        <v>197</v>
      </c>
      <c r="B2931">
        <v>13037</v>
      </c>
      <c r="C2931" t="s">
        <v>4439</v>
      </c>
      <c r="D2931">
        <v>899</v>
      </c>
      <c r="E2931">
        <v>45777</v>
      </c>
      <c r="F2931">
        <v>45847</v>
      </c>
      <c r="G2931" t="s">
        <v>4374</v>
      </c>
      <c r="I2931" t="s">
        <v>24</v>
      </c>
      <c r="J2931" t="s">
        <v>4389</v>
      </c>
      <c r="K2931">
        <v>0</v>
      </c>
      <c r="AE2931" t="s">
        <v>230</v>
      </c>
      <c r="AF2931">
        <v>0</v>
      </c>
      <c r="AG2931">
        <v>0</v>
      </c>
      <c r="AH2931">
        <v>0</v>
      </c>
      <c r="AI2931" t="s">
        <v>11634</v>
      </c>
      <c r="AL2931" s="94">
        <v>89.9</v>
      </c>
      <c r="AM2931" t="s">
        <v>11646</v>
      </c>
    </row>
    <row r="2932" spans="1:39" x14ac:dyDescent="0.25">
      <c r="A2932" t="s">
        <v>197</v>
      </c>
      <c r="B2932">
        <v>13039</v>
      </c>
      <c r="C2932" t="s">
        <v>4440</v>
      </c>
      <c r="D2932">
        <v>17645</v>
      </c>
      <c r="E2932">
        <v>45777</v>
      </c>
      <c r="F2932">
        <v>45847</v>
      </c>
      <c r="G2932" t="s">
        <v>4374</v>
      </c>
      <c r="H2932">
        <v>45908</v>
      </c>
      <c r="I2932" t="s">
        <v>4441</v>
      </c>
      <c r="J2932" t="s">
        <v>4442</v>
      </c>
      <c r="K2932">
        <v>0</v>
      </c>
      <c r="AE2932" t="s">
        <v>230</v>
      </c>
      <c r="AF2932">
        <v>0</v>
      </c>
      <c r="AG2932">
        <v>0</v>
      </c>
      <c r="AH2932">
        <v>0</v>
      </c>
      <c r="AI2932" t="s">
        <v>11634</v>
      </c>
      <c r="AL2932" s="94">
        <v>1764.5</v>
      </c>
      <c r="AM2932" t="s">
        <v>11646</v>
      </c>
    </row>
    <row r="2933" spans="1:39" x14ac:dyDescent="0.25">
      <c r="A2933" t="s">
        <v>197</v>
      </c>
      <c r="B2933">
        <v>13040</v>
      </c>
      <c r="C2933" t="s">
        <v>4443</v>
      </c>
      <c r="D2933">
        <v>965</v>
      </c>
      <c r="E2933">
        <v>45777</v>
      </c>
      <c r="G2933" t="s">
        <v>4374</v>
      </c>
      <c r="K2933">
        <v>0</v>
      </c>
      <c r="AE2933" t="s">
        <v>230</v>
      </c>
      <c r="AF2933">
        <v>0</v>
      </c>
      <c r="AG2933">
        <v>0</v>
      </c>
      <c r="AH2933">
        <v>0</v>
      </c>
      <c r="AI2933" t="s">
        <v>11634</v>
      </c>
      <c r="AL2933" s="94">
        <v>96.5</v>
      </c>
      <c r="AM2933" t="s">
        <v>11646</v>
      </c>
    </row>
    <row r="2934" spans="1:39" x14ac:dyDescent="0.25">
      <c r="A2934" t="s">
        <v>197</v>
      </c>
      <c r="B2934">
        <v>13041</v>
      </c>
      <c r="C2934" t="s">
        <v>4444</v>
      </c>
      <c r="D2934">
        <v>233</v>
      </c>
      <c r="E2934">
        <v>45777</v>
      </c>
      <c r="G2934" t="s">
        <v>4374</v>
      </c>
      <c r="K2934">
        <v>0</v>
      </c>
      <c r="AE2934" t="s">
        <v>230</v>
      </c>
      <c r="AF2934">
        <v>0</v>
      </c>
      <c r="AG2934">
        <v>0</v>
      </c>
      <c r="AH2934">
        <v>0</v>
      </c>
      <c r="AI2934" t="s">
        <v>11634</v>
      </c>
      <c r="AL2934" s="94">
        <v>23.3</v>
      </c>
      <c r="AM2934" t="s">
        <v>11646</v>
      </c>
    </row>
    <row r="2935" spans="1:39" x14ac:dyDescent="0.25">
      <c r="A2935" t="s">
        <v>197</v>
      </c>
      <c r="B2935">
        <v>13042</v>
      </c>
      <c r="C2935" t="s">
        <v>4445</v>
      </c>
      <c r="D2935">
        <v>1001</v>
      </c>
      <c r="E2935">
        <v>45777</v>
      </c>
      <c r="G2935" t="s">
        <v>4374</v>
      </c>
      <c r="H2935">
        <v>45796</v>
      </c>
      <c r="I2935" t="s">
        <v>28</v>
      </c>
      <c r="K2935">
        <v>0</v>
      </c>
      <c r="M2935">
        <v>0</v>
      </c>
      <c r="N2935" t="s">
        <v>350</v>
      </c>
      <c r="P2935" t="s">
        <v>341</v>
      </c>
      <c r="Q2935">
        <v>0</v>
      </c>
      <c r="R2935">
        <v>0</v>
      </c>
      <c r="S2935">
        <v>0</v>
      </c>
      <c r="T2935">
        <v>0</v>
      </c>
      <c r="U2935">
        <v>0</v>
      </c>
      <c r="V2935">
        <v>0</v>
      </c>
      <c r="W2935">
        <v>0</v>
      </c>
      <c r="X2935" t="s">
        <v>341</v>
      </c>
      <c r="Y2935" t="s">
        <v>341</v>
      </c>
      <c r="Z2935" t="s">
        <v>341</v>
      </c>
      <c r="AE2935" t="s">
        <v>230</v>
      </c>
      <c r="AF2935">
        <v>0</v>
      </c>
      <c r="AG2935">
        <v>0</v>
      </c>
      <c r="AH2935">
        <v>14</v>
      </c>
      <c r="AI2935" t="s">
        <v>11632</v>
      </c>
      <c r="AJ2935">
        <v>0</v>
      </c>
      <c r="AK2935">
        <v>0</v>
      </c>
      <c r="AL2935" s="94">
        <v>100.1</v>
      </c>
      <c r="AM2935" t="s">
        <v>11646</v>
      </c>
    </row>
    <row r="2936" spans="1:39" x14ac:dyDescent="0.25">
      <c r="A2936" t="s">
        <v>197</v>
      </c>
      <c r="B2936">
        <v>13043</v>
      </c>
      <c r="C2936" t="s">
        <v>4446</v>
      </c>
      <c r="D2936">
        <v>200</v>
      </c>
      <c r="E2936">
        <v>45777</v>
      </c>
      <c r="G2936" t="s">
        <v>4374</v>
      </c>
      <c r="K2936">
        <v>0</v>
      </c>
      <c r="AE2936" t="s">
        <v>230</v>
      </c>
      <c r="AF2936">
        <v>0</v>
      </c>
      <c r="AG2936">
        <v>0</v>
      </c>
      <c r="AH2936">
        <v>0</v>
      </c>
      <c r="AI2936" t="s">
        <v>11634</v>
      </c>
      <c r="AL2936" s="94">
        <v>20</v>
      </c>
      <c r="AM2936" t="s">
        <v>11646</v>
      </c>
    </row>
    <row r="2937" spans="1:39" x14ac:dyDescent="0.25">
      <c r="A2937" t="s">
        <v>197</v>
      </c>
      <c r="B2937">
        <v>13044</v>
      </c>
      <c r="C2937" t="s">
        <v>4447</v>
      </c>
      <c r="D2937">
        <v>3047</v>
      </c>
      <c r="E2937">
        <v>45777</v>
      </c>
      <c r="G2937" t="s">
        <v>4374</v>
      </c>
      <c r="K2937">
        <v>0</v>
      </c>
      <c r="AE2937" t="s">
        <v>230</v>
      </c>
      <c r="AF2937">
        <v>0</v>
      </c>
      <c r="AG2937">
        <v>0</v>
      </c>
      <c r="AH2937">
        <v>0</v>
      </c>
      <c r="AI2937" t="s">
        <v>11634</v>
      </c>
      <c r="AL2937" s="94">
        <v>304.7</v>
      </c>
      <c r="AM2937" t="s">
        <v>11646</v>
      </c>
    </row>
    <row r="2938" spans="1:39" x14ac:dyDescent="0.25">
      <c r="A2938" t="s">
        <v>197</v>
      </c>
      <c r="B2938">
        <v>13045</v>
      </c>
      <c r="C2938" t="s">
        <v>4448</v>
      </c>
      <c r="D2938">
        <v>686</v>
      </c>
      <c r="E2938" t="s">
        <v>4449</v>
      </c>
      <c r="G2938" t="s">
        <v>4374</v>
      </c>
      <c r="K2938">
        <v>0</v>
      </c>
      <c r="AE2938" t="s">
        <v>230</v>
      </c>
      <c r="AF2938">
        <v>0</v>
      </c>
      <c r="AG2938">
        <v>0</v>
      </c>
      <c r="AH2938">
        <v>0</v>
      </c>
      <c r="AI2938" t="s">
        <v>11634</v>
      </c>
      <c r="AL2938" s="94">
        <v>68.599999999999994</v>
      </c>
      <c r="AM2938" t="s">
        <v>11646</v>
      </c>
    </row>
    <row r="2939" spans="1:39" x14ac:dyDescent="0.25">
      <c r="A2939" t="s">
        <v>197</v>
      </c>
      <c r="B2939">
        <v>13046</v>
      </c>
      <c r="C2939" t="s">
        <v>4450</v>
      </c>
      <c r="D2939">
        <v>707</v>
      </c>
      <c r="E2939">
        <v>45778</v>
      </c>
      <c r="G2939" t="s">
        <v>4374</v>
      </c>
      <c r="K2939">
        <v>0</v>
      </c>
      <c r="AE2939" t="s">
        <v>230</v>
      </c>
      <c r="AF2939">
        <v>0</v>
      </c>
      <c r="AG2939">
        <v>0</v>
      </c>
      <c r="AH2939">
        <v>0</v>
      </c>
      <c r="AI2939" t="s">
        <v>11634</v>
      </c>
      <c r="AL2939" s="94">
        <v>70.7</v>
      </c>
      <c r="AM2939" t="s">
        <v>11646</v>
      </c>
    </row>
    <row r="2940" spans="1:39" x14ac:dyDescent="0.25">
      <c r="A2940" t="s">
        <v>197</v>
      </c>
      <c r="B2940">
        <v>13047</v>
      </c>
      <c r="C2940" t="s">
        <v>4451</v>
      </c>
      <c r="D2940">
        <v>8459</v>
      </c>
      <c r="E2940">
        <v>45778</v>
      </c>
      <c r="G2940" t="s">
        <v>4374</v>
      </c>
      <c r="K2940">
        <v>0</v>
      </c>
      <c r="AE2940" t="s">
        <v>230</v>
      </c>
      <c r="AF2940">
        <v>0</v>
      </c>
      <c r="AG2940">
        <v>0</v>
      </c>
      <c r="AH2940">
        <v>0</v>
      </c>
      <c r="AI2940" t="s">
        <v>11634</v>
      </c>
      <c r="AL2940" s="94">
        <v>845.9</v>
      </c>
      <c r="AM2940" t="s">
        <v>11646</v>
      </c>
    </row>
    <row r="2941" spans="1:39" x14ac:dyDescent="0.25">
      <c r="A2941" t="s">
        <v>197</v>
      </c>
      <c r="B2941">
        <v>13048</v>
      </c>
      <c r="C2941" t="s">
        <v>4452</v>
      </c>
      <c r="D2941">
        <v>508</v>
      </c>
      <c r="E2941">
        <v>45778</v>
      </c>
      <c r="G2941" t="s">
        <v>4374</v>
      </c>
      <c r="K2941">
        <v>0</v>
      </c>
      <c r="AE2941" t="s">
        <v>230</v>
      </c>
      <c r="AF2941">
        <v>0</v>
      </c>
      <c r="AG2941">
        <v>0</v>
      </c>
      <c r="AH2941">
        <v>0</v>
      </c>
      <c r="AI2941" t="s">
        <v>11634</v>
      </c>
      <c r="AL2941" s="94">
        <v>50.8</v>
      </c>
      <c r="AM2941" t="s">
        <v>11646</v>
      </c>
    </row>
    <row r="2942" spans="1:39" x14ac:dyDescent="0.25">
      <c r="A2942" t="s">
        <v>197</v>
      </c>
      <c r="B2942">
        <v>13049</v>
      </c>
      <c r="C2942" t="s">
        <v>4453</v>
      </c>
      <c r="D2942">
        <v>795</v>
      </c>
      <c r="E2942">
        <v>45778</v>
      </c>
      <c r="G2942" t="s">
        <v>4374</v>
      </c>
      <c r="K2942">
        <v>0</v>
      </c>
      <c r="AE2942" t="s">
        <v>230</v>
      </c>
      <c r="AF2942">
        <v>0</v>
      </c>
      <c r="AG2942">
        <v>0</v>
      </c>
      <c r="AH2942">
        <v>0</v>
      </c>
      <c r="AI2942" t="s">
        <v>11634</v>
      </c>
      <c r="AL2942" s="94">
        <v>79.5</v>
      </c>
      <c r="AM2942" t="s">
        <v>11646</v>
      </c>
    </row>
    <row r="2943" spans="1:39" x14ac:dyDescent="0.25">
      <c r="A2943" t="s">
        <v>197</v>
      </c>
      <c r="B2943">
        <v>13050</v>
      </c>
      <c r="C2943" t="s">
        <v>4454</v>
      </c>
      <c r="D2943">
        <v>547</v>
      </c>
      <c r="E2943">
        <v>45778</v>
      </c>
      <c r="F2943">
        <v>45799</v>
      </c>
      <c r="G2943" t="s">
        <v>4374</v>
      </c>
      <c r="H2943" t="s">
        <v>4455</v>
      </c>
      <c r="I2943" t="s">
        <v>24</v>
      </c>
      <c r="K2943">
        <v>0</v>
      </c>
      <c r="AE2943" t="s">
        <v>230</v>
      </c>
      <c r="AF2943">
        <v>0</v>
      </c>
      <c r="AG2943">
        <v>0</v>
      </c>
      <c r="AH2943">
        <v>0</v>
      </c>
      <c r="AI2943" t="s">
        <v>11634</v>
      </c>
      <c r="AL2943" s="94">
        <v>54.7</v>
      </c>
      <c r="AM2943" t="s">
        <v>11646</v>
      </c>
    </row>
    <row r="2944" spans="1:39" x14ac:dyDescent="0.25">
      <c r="A2944" t="s">
        <v>197</v>
      </c>
      <c r="B2944">
        <v>13904</v>
      </c>
      <c r="C2944" t="s">
        <v>4456</v>
      </c>
      <c r="D2944">
        <v>657</v>
      </c>
      <c r="E2944">
        <v>45778</v>
      </c>
      <c r="G2944" t="s">
        <v>4374</v>
      </c>
      <c r="K2944">
        <v>0</v>
      </c>
      <c r="AE2944" t="s">
        <v>230</v>
      </c>
      <c r="AF2944">
        <v>0</v>
      </c>
      <c r="AG2944">
        <v>0</v>
      </c>
      <c r="AH2944">
        <v>0</v>
      </c>
      <c r="AI2944" t="s">
        <v>11634</v>
      </c>
      <c r="AL2944" s="94">
        <v>65.7</v>
      </c>
      <c r="AM2944" t="s">
        <v>11646</v>
      </c>
    </row>
    <row r="2945" spans="1:39" x14ac:dyDescent="0.25">
      <c r="A2945" t="s">
        <v>197</v>
      </c>
      <c r="B2945">
        <v>13051</v>
      </c>
      <c r="C2945" t="s">
        <v>4457</v>
      </c>
      <c r="D2945">
        <v>360</v>
      </c>
      <c r="E2945">
        <v>45778</v>
      </c>
      <c r="G2945" t="s">
        <v>4374</v>
      </c>
      <c r="K2945">
        <v>0</v>
      </c>
      <c r="AE2945" t="s">
        <v>230</v>
      </c>
      <c r="AF2945">
        <v>0</v>
      </c>
      <c r="AG2945">
        <v>0</v>
      </c>
      <c r="AH2945">
        <v>0</v>
      </c>
      <c r="AI2945" t="s">
        <v>11634</v>
      </c>
      <c r="AL2945" s="94">
        <v>36</v>
      </c>
      <c r="AM2945" t="s">
        <v>11646</v>
      </c>
    </row>
    <row r="2946" spans="1:39" x14ac:dyDescent="0.25">
      <c r="A2946" t="s">
        <v>197</v>
      </c>
      <c r="B2946">
        <v>13052</v>
      </c>
      <c r="C2946" t="s">
        <v>4458</v>
      </c>
      <c r="D2946">
        <v>7754</v>
      </c>
      <c r="E2946">
        <v>45778</v>
      </c>
      <c r="G2946" t="s">
        <v>4374</v>
      </c>
      <c r="K2946">
        <v>0</v>
      </c>
      <c r="AE2946" t="s">
        <v>230</v>
      </c>
      <c r="AF2946">
        <v>0</v>
      </c>
      <c r="AG2946">
        <v>0</v>
      </c>
      <c r="AH2946">
        <v>0</v>
      </c>
      <c r="AI2946" t="s">
        <v>11634</v>
      </c>
      <c r="AL2946" s="94">
        <v>775.4</v>
      </c>
      <c r="AM2946" t="s">
        <v>11646</v>
      </c>
    </row>
    <row r="2947" spans="1:39" x14ac:dyDescent="0.25">
      <c r="A2947" t="s">
        <v>197</v>
      </c>
      <c r="B2947">
        <v>13053</v>
      </c>
      <c r="C2947" t="s">
        <v>4459</v>
      </c>
      <c r="D2947">
        <v>17745</v>
      </c>
      <c r="E2947">
        <v>45778</v>
      </c>
      <c r="G2947" t="s">
        <v>4374</v>
      </c>
      <c r="K2947">
        <v>0</v>
      </c>
      <c r="AE2947" t="s">
        <v>230</v>
      </c>
      <c r="AF2947">
        <v>0</v>
      </c>
      <c r="AG2947">
        <v>0</v>
      </c>
      <c r="AH2947">
        <v>0</v>
      </c>
      <c r="AI2947" t="s">
        <v>11634</v>
      </c>
      <c r="AL2947" s="94">
        <v>1774.5</v>
      </c>
      <c r="AM2947" t="s">
        <v>11646</v>
      </c>
    </row>
    <row r="2948" spans="1:39" x14ac:dyDescent="0.25">
      <c r="A2948" t="s">
        <v>197</v>
      </c>
      <c r="B2948">
        <v>13054</v>
      </c>
      <c r="C2948" t="s">
        <v>4460</v>
      </c>
      <c r="D2948">
        <v>5839</v>
      </c>
      <c r="E2948">
        <v>45778</v>
      </c>
      <c r="G2948" t="s">
        <v>4374</v>
      </c>
      <c r="K2948">
        <v>0</v>
      </c>
      <c r="AE2948" t="s">
        <v>230</v>
      </c>
      <c r="AF2948">
        <v>0</v>
      </c>
      <c r="AG2948">
        <v>0</v>
      </c>
      <c r="AH2948">
        <v>0</v>
      </c>
      <c r="AI2948" t="s">
        <v>11634</v>
      </c>
      <c r="AL2948" s="94">
        <v>583.9</v>
      </c>
      <c r="AM2948" t="s">
        <v>11646</v>
      </c>
    </row>
    <row r="2949" spans="1:39" x14ac:dyDescent="0.25">
      <c r="A2949" t="s">
        <v>197</v>
      </c>
      <c r="B2949">
        <v>13055</v>
      </c>
      <c r="C2949" t="s">
        <v>4461</v>
      </c>
      <c r="D2949">
        <v>657</v>
      </c>
      <c r="E2949">
        <v>45778</v>
      </c>
      <c r="F2949">
        <v>45799</v>
      </c>
      <c r="G2949" t="s">
        <v>4374</v>
      </c>
      <c r="H2949">
        <v>45784</v>
      </c>
      <c r="I2949" t="s">
        <v>24</v>
      </c>
      <c r="J2949" t="s">
        <v>4378</v>
      </c>
      <c r="K2949">
        <v>0</v>
      </c>
      <c r="N2949" t="s">
        <v>341</v>
      </c>
      <c r="AE2949" t="s">
        <v>230</v>
      </c>
      <c r="AF2949">
        <v>0</v>
      </c>
      <c r="AG2949">
        <v>0</v>
      </c>
      <c r="AH2949">
        <v>2</v>
      </c>
      <c r="AI2949" t="s">
        <v>11632</v>
      </c>
      <c r="AL2949" s="94">
        <v>65.7</v>
      </c>
      <c r="AM2949" t="s">
        <v>11646</v>
      </c>
    </row>
    <row r="2950" spans="1:39" x14ac:dyDescent="0.25">
      <c r="A2950" t="s">
        <v>197</v>
      </c>
      <c r="B2950">
        <v>13056</v>
      </c>
      <c r="C2950" t="s">
        <v>4462</v>
      </c>
      <c r="D2950">
        <v>15834</v>
      </c>
      <c r="E2950">
        <v>45778</v>
      </c>
      <c r="G2950" t="s">
        <v>4374</v>
      </c>
      <c r="K2950">
        <v>0</v>
      </c>
      <c r="AE2950" t="s">
        <v>230</v>
      </c>
      <c r="AF2950">
        <v>0</v>
      </c>
      <c r="AG2950">
        <v>0</v>
      </c>
      <c r="AH2950">
        <v>0</v>
      </c>
      <c r="AI2950" t="s">
        <v>11634</v>
      </c>
      <c r="AL2950" s="94">
        <v>1583.4</v>
      </c>
      <c r="AM2950" t="s">
        <v>11646</v>
      </c>
    </row>
    <row r="2951" spans="1:39" x14ac:dyDescent="0.25">
      <c r="A2951" t="s">
        <v>197</v>
      </c>
      <c r="B2951">
        <v>13057</v>
      </c>
      <c r="C2951" t="s">
        <v>4463</v>
      </c>
      <c r="D2951">
        <v>1197</v>
      </c>
      <c r="E2951">
        <v>45778</v>
      </c>
      <c r="F2951">
        <v>45799</v>
      </c>
      <c r="G2951" t="s">
        <v>4374</v>
      </c>
      <c r="H2951">
        <v>45784</v>
      </c>
      <c r="I2951" t="s">
        <v>24</v>
      </c>
      <c r="J2951" t="s">
        <v>4378</v>
      </c>
      <c r="K2951">
        <v>0</v>
      </c>
      <c r="N2951" t="s">
        <v>350</v>
      </c>
      <c r="X2951" t="s">
        <v>350</v>
      </c>
      <c r="Y2951" t="s">
        <v>350</v>
      </c>
      <c r="Z2951" t="s">
        <v>350</v>
      </c>
      <c r="AE2951" t="s">
        <v>230</v>
      </c>
      <c r="AF2951">
        <v>0</v>
      </c>
      <c r="AG2951">
        <v>0</v>
      </c>
      <c r="AH2951">
        <v>5</v>
      </c>
      <c r="AI2951" t="s">
        <v>11632</v>
      </c>
      <c r="AL2951" s="94">
        <v>119.7</v>
      </c>
      <c r="AM2951" t="s">
        <v>11646</v>
      </c>
    </row>
    <row r="2952" spans="1:39" x14ac:dyDescent="0.25">
      <c r="A2952" t="s">
        <v>197</v>
      </c>
      <c r="B2952">
        <v>13058</v>
      </c>
      <c r="C2952" t="s">
        <v>4464</v>
      </c>
      <c r="D2952">
        <v>5103</v>
      </c>
      <c r="E2952">
        <v>45778</v>
      </c>
      <c r="G2952" t="s">
        <v>4374</v>
      </c>
      <c r="K2952">
        <v>0</v>
      </c>
      <c r="AE2952" t="s">
        <v>230</v>
      </c>
      <c r="AF2952">
        <v>0</v>
      </c>
      <c r="AG2952">
        <v>0</v>
      </c>
      <c r="AH2952">
        <v>0</v>
      </c>
      <c r="AI2952" t="s">
        <v>11634</v>
      </c>
      <c r="AL2952" s="94">
        <v>510.3</v>
      </c>
      <c r="AM2952" t="s">
        <v>11646</v>
      </c>
    </row>
    <row r="2953" spans="1:39" x14ac:dyDescent="0.25">
      <c r="A2953" t="s">
        <v>197</v>
      </c>
      <c r="B2953">
        <v>13059</v>
      </c>
      <c r="C2953" t="s">
        <v>4465</v>
      </c>
      <c r="D2953">
        <v>195</v>
      </c>
      <c r="E2953">
        <v>45778</v>
      </c>
      <c r="G2953" t="s">
        <v>4374</v>
      </c>
      <c r="K2953">
        <v>0</v>
      </c>
      <c r="AE2953" t="s">
        <v>230</v>
      </c>
      <c r="AF2953">
        <v>0</v>
      </c>
      <c r="AG2953">
        <v>0</v>
      </c>
      <c r="AH2953">
        <v>0</v>
      </c>
      <c r="AI2953" t="s">
        <v>11634</v>
      </c>
      <c r="AL2953" s="94">
        <v>19.5</v>
      </c>
      <c r="AM2953" t="s">
        <v>11646</v>
      </c>
    </row>
    <row r="2954" spans="1:39" x14ac:dyDescent="0.25">
      <c r="A2954" t="s">
        <v>197</v>
      </c>
      <c r="B2954">
        <v>13060</v>
      </c>
      <c r="C2954" t="s">
        <v>4466</v>
      </c>
      <c r="D2954">
        <v>282</v>
      </c>
      <c r="E2954">
        <v>45778</v>
      </c>
      <c r="G2954" t="s">
        <v>4374</v>
      </c>
      <c r="K2954">
        <v>0</v>
      </c>
      <c r="AE2954" t="s">
        <v>230</v>
      </c>
      <c r="AF2954">
        <v>0</v>
      </c>
      <c r="AG2954">
        <v>0</v>
      </c>
      <c r="AH2954">
        <v>0</v>
      </c>
      <c r="AI2954" t="s">
        <v>11634</v>
      </c>
      <c r="AL2954" s="94">
        <v>28.2</v>
      </c>
      <c r="AM2954" t="s">
        <v>11646</v>
      </c>
    </row>
    <row r="2955" spans="1:39" x14ac:dyDescent="0.25">
      <c r="A2955" t="s">
        <v>197</v>
      </c>
      <c r="B2955">
        <v>13061</v>
      </c>
      <c r="C2955" t="s">
        <v>4467</v>
      </c>
      <c r="D2955">
        <v>7567</v>
      </c>
      <c r="E2955">
        <v>45778</v>
      </c>
      <c r="G2955" t="s">
        <v>4374</v>
      </c>
      <c r="K2955">
        <v>0</v>
      </c>
      <c r="AE2955" t="s">
        <v>230</v>
      </c>
      <c r="AF2955">
        <v>0</v>
      </c>
      <c r="AG2955">
        <v>0</v>
      </c>
      <c r="AH2955">
        <v>0</v>
      </c>
      <c r="AI2955" t="s">
        <v>11634</v>
      </c>
      <c r="AL2955" s="94">
        <v>756.7</v>
      </c>
      <c r="AM2955" t="s">
        <v>11646</v>
      </c>
    </row>
    <row r="2956" spans="1:39" x14ac:dyDescent="0.25">
      <c r="A2956" t="s">
        <v>197</v>
      </c>
      <c r="B2956">
        <v>13062</v>
      </c>
      <c r="C2956" t="s">
        <v>4468</v>
      </c>
      <c r="D2956">
        <v>690</v>
      </c>
      <c r="E2956">
        <v>45778</v>
      </c>
      <c r="G2956" t="s">
        <v>4374</v>
      </c>
      <c r="K2956">
        <v>0</v>
      </c>
      <c r="AE2956" t="s">
        <v>230</v>
      </c>
      <c r="AF2956">
        <v>0</v>
      </c>
      <c r="AG2956">
        <v>0</v>
      </c>
      <c r="AH2956">
        <v>0</v>
      </c>
      <c r="AI2956" t="s">
        <v>11634</v>
      </c>
      <c r="AL2956" s="94">
        <v>69</v>
      </c>
      <c r="AM2956" t="s">
        <v>11646</v>
      </c>
    </row>
    <row r="2957" spans="1:39" x14ac:dyDescent="0.25">
      <c r="A2957" t="s">
        <v>197</v>
      </c>
      <c r="B2957">
        <v>13063</v>
      </c>
      <c r="C2957" t="s">
        <v>4469</v>
      </c>
      <c r="D2957">
        <v>4345</v>
      </c>
      <c r="E2957">
        <v>45778</v>
      </c>
      <c r="G2957" t="s">
        <v>4374</v>
      </c>
      <c r="K2957">
        <v>0</v>
      </c>
      <c r="AE2957" t="s">
        <v>230</v>
      </c>
      <c r="AF2957">
        <v>0</v>
      </c>
      <c r="AG2957">
        <v>0</v>
      </c>
      <c r="AH2957">
        <v>0</v>
      </c>
      <c r="AI2957" t="s">
        <v>11634</v>
      </c>
      <c r="AL2957" s="94">
        <v>434.5</v>
      </c>
      <c r="AM2957" t="s">
        <v>11646</v>
      </c>
    </row>
    <row r="2958" spans="1:39" x14ac:dyDescent="0.25">
      <c r="A2958" t="s">
        <v>197</v>
      </c>
      <c r="B2958">
        <v>13064</v>
      </c>
      <c r="C2958" t="s">
        <v>4470</v>
      </c>
      <c r="D2958">
        <v>2940</v>
      </c>
      <c r="E2958">
        <v>45778</v>
      </c>
      <c r="G2958" t="s">
        <v>4374</v>
      </c>
      <c r="H2958">
        <v>45790</v>
      </c>
      <c r="I2958" t="s">
        <v>28</v>
      </c>
      <c r="K2958">
        <v>46</v>
      </c>
      <c r="L2958">
        <v>2025</v>
      </c>
      <c r="M2958">
        <v>0.9</v>
      </c>
      <c r="N2958" t="s">
        <v>26</v>
      </c>
      <c r="O2958">
        <v>45127</v>
      </c>
      <c r="P2958" t="s">
        <v>25</v>
      </c>
      <c r="Q2958">
        <v>0</v>
      </c>
      <c r="R2958">
        <v>1500</v>
      </c>
      <c r="S2958">
        <v>1500</v>
      </c>
      <c r="T2958">
        <v>0</v>
      </c>
      <c r="U2958">
        <v>7</v>
      </c>
      <c r="V2958">
        <v>0</v>
      </c>
      <c r="W2958">
        <v>0</v>
      </c>
      <c r="X2958" t="s">
        <v>25</v>
      </c>
      <c r="Y2958" t="s">
        <v>25</v>
      </c>
      <c r="Z2958" t="s">
        <v>25</v>
      </c>
      <c r="AE2958" t="s">
        <v>230</v>
      </c>
      <c r="AF2958">
        <v>0.9</v>
      </c>
      <c r="AG2958">
        <v>41</v>
      </c>
      <c r="AH2958">
        <v>16</v>
      </c>
      <c r="AI2958" t="s">
        <v>11631</v>
      </c>
      <c r="AJ2958">
        <v>0.51020408163265307</v>
      </c>
      <c r="AK2958">
        <v>0.51020408163265307</v>
      </c>
      <c r="AL2958" s="94">
        <v>294</v>
      </c>
      <c r="AM2958" t="s">
        <v>11647</v>
      </c>
    </row>
    <row r="2959" spans="1:39" x14ac:dyDescent="0.25">
      <c r="A2959" t="s">
        <v>197</v>
      </c>
      <c r="B2959">
        <v>13065</v>
      </c>
      <c r="C2959" t="s">
        <v>4471</v>
      </c>
      <c r="D2959">
        <v>3516</v>
      </c>
      <c r="E2959">
        <v>45778</v>
      </c>
      <c r="G2959" t="s">
        <v>4374</v>
      </c>
      <c r="K2959">
        <v>0</v>
      </c>
      <c r="AE2959" t="s">
        <v>230</v>
      </c>
      <c r="AF2959">
        <v>0</v>
      </c>
      <c r="AG2959">
        <v>0</v>
      </c>
      <c r="AH2959">
        <v>0</v>
      </c>
      <c r="AI2959" t="s">
        <v>11634</v>
      </c>
      <c r="AL2959" s="94">
        <v>351.6</v>
      </c>
      <c r="AM2959" t="s">
        <v>11646</v>
      </c>
    </row>
    <row r="2960" spans="1:39" x14ac:dyDescent="0.25">
      <c r="A2960" t="s">
        <v>197</v>
      </c>
      <c r="B2960">
        <v>13066</v>
      </c>
      <c r="C2960" t="s">
        <v>4472</v>
      </c>
      <c r="D2960">
        <v>3894</v>
      </c>
      <c r="E2960">
        <v>45778</v>
      </c>
      <c r="G2960" t="s">
        <v>4374</v>
      </c>
      <c r="K2960">
        <v>0</v>
      </c>
      <c r="AE2960" t="s">
        <v>230</v>
      </c>
      <c r="AF2960">
        <v>0</v>
      </c>
      <c r="AG2960">
        <v>0</v>
      </c>
      <c r="AH2960">
        <v>0</v>
      </c>
      <c r="AI2960" t="s">
        <v>11634</v>
      </c>
      <c r="AL2960" s="94">
        <v>389.4</v>
      </c>
      <c r="AM2960" t="s">
        <v>11646</v>
      </c>
    </row>
    <row r="2961" spans="1:39" x14ac:dyDescent="0.25">
      <c r="A2961" t="s">
        <v>197</v>
      </c>
      <c r="B2961">
        <v>13067</v>
      </c>
      <c r="C2961" t="s">
        <v>4473</v>
      </c>
      <c r="D2961">
        <v>345</v>
      </c>
      <c r="E2961">
        <v>45778</v>
      </c>
      <c r="G2961" t="s">
        <v>4374</v>
      </c>
      <c r="K2961">
        <v>0</v>
      </c>
      <c r="AE2961" t="s">
        <v>230</v>
      </c>
      <c r="AF2961">
        <v>0</v>
      </c>
      <c r="AG2961">
        <v>0</v>
      </c>
      <c r="AH2961">
        <v>0</v>
      </c>
      <c r="AI2961" t="s">
        <v>11634</v>
      </c>
      <c r="AL2961" s="94">
        <v>34.5</v>
      </c>
      <c r="AM2961" t="s">
        <v>11646</v>
      </c>
    </row>
    <row r="2962" spans="1:39" x14ac:dyDescent="0.25">
      <c r="A2962" t="s">
        <v>197</v>
      </c>
      <c r="B2962">
        <v>13068</v>
      </c>
      <c r="C2962" t="s">
        <v>4474</v>
      </c>
      <c r="D2962">
        <v>1137</v>
      </c>
      <c r="E2962">
        <v>45778</v>
      </c>
      <c r="G2962" t="s">
        <v>4374</v>
      </c>
      <c r="K2962">
        <v>0</v>
      </c>
      <c r="AE2962" t="s">
        <v>230</v>
      </c>
      <c r="AF2962">
        <v>0</v>
      </c>
      <c r="AG2962">
        <v>0</v>
      </c>
      <c r="AH2962">
        <v>0</v>
      </c>
      <c r="AI2962" t="s">
        <v>11634</v>
      </c>
      <c r="AL2962" s="94">
        <v>113.7</v>
      </c>
      <c r="AM2962" t="s">
        <v>11646</v>
      </c>
    </row>
    <row r="2963" spans="1:39" x14ac:dyDescent="0.25">
      <c r="A2963" t="s">
        <v>197</v>
      </c>
      <c r="B2963">
        <v>13069</v>
      </c>
      <c r="C2963" t="s">
        <v>4475</v>
      </c>
      <c r="D2963">
        <v>647</v>
      </c>
      <c r="E2963">
        <v>45778</v>
      </c>
      <c r="G2963" t="s">
        <v>4374</v>
      </c>
      <c r="K2963">
        <v>0</v>
      </c>
      <c r="AE2963" t="s">
        <v>230</v>
      </c>
      <c r="AF2963">
        <v>0</v>
      </c>
      <c r="AG2963">
        <v>0</v>
      </c>
      <c r="AH2963">
        <v>0</v>
      </c>
      <c r="AI2963" t="s">
        <v>11634</v>
      </c>
      <c r="AL2963" s="94">
        <v>64.7</v>
      </c>
      <c r="AM2963" t="s">
        <v>11646</v>
      </c>
    </row>
    <row r="2964" spans="1:39" x14ac:dyDescent="0.25">
      <c r="A2964" t="s">
        <v>197</v>
      </c>
      <c r="B2964">
        <v>13070</v>
      </c>
      <c r="C2964" t="s">
        <v>4476</v>
      </c>
      <c r="D2964">
        <v>865</v>
      </c>
      <c r="E2964">
        <v>45778</v>
      </c>
      <c r="G2964" t="s">
        <v>4374</v>
      </c>
      <c r="K2964">
        <v>0</v>
      </c>
      <c r="AE2964" t="s">
        <v>230</v>
      </c>
      <c r="AF2964">
        <v>0</v>
      </c>
      <c r="AG2964">
        <v>0</v>
      </c>
      <c r="AH2964">
        <v>0</v>
      </c>
      <c r="AI2964" t="s">
        <v>11634</v>
      </c>
      <c r="AL2964" s="94">
        <v>86.5</v>
      </c>
      <c r="AM2964" t="s">
        <v>11646</v>
      </c>
    </row>
    <row r="2965" spans="1:39" x14ac:dyDescent="0.25">
      <c r="A2965" t="s">
        <v>197</v>
      </c>
      <c r="B2965">
        <v>13071</v>
      </c>
      <c r="C2965" t="s">
        <v>4477</v>
      </c>
      <c r="D2965">
        <v>45195</v>
      </c>
      <c r="E2965">
        <v>45778</v>
      </c>
      <c r="G2965" t="s">
        <v>4374</v>
      </c>
      <c r="H2965">
        <v>45874</v>
      </c>
      <c r="I2965" t="s">
        <v>397</v>
      </c>
      <c r="K2965">
        <v>792</v>
      </c>
      <c r="L2965">
        <v>2025</v>
      </c>
      <c r="M2965">
        <v>0.57999999999999996</v>
      </c>
      <c r="N2965" t="s">
        <v>339</v>
      </c>
      <c r="O2965">
        <v>45856</v>
      </c>
      <c r="Q2965">
        <v>0.57999999999999996</v>
      </c>
      <c r="R2965">
        <v>15000</v>
      </c>
      <c r="S2965">
        <v>40000</v>
      </c>
      <c r="X2965" t="s">
        <v>339</v>
      </c>
      <c r="Y2965" t="s">
        <v>341</v>
      </c>
      <c r="AE2965" t="s">
        <v>230</v>
      </c>
      <c r="AF2965">
        <v>0.57999999999999996</v>
      </c>
      <c r="AG2965">
        <v>459</v>
      </c>
      <c r="AH2965">
        <v>10</v>
      </c>
      <c r="AI2965" t="s">
        <v>11632</v>
      </c>
      <c r="AJ2965">
        <v>0.33189512114171921</v>
      </c>
      <c r="AK2965">
        <v>0.88505365637791789</v>
      </c>
      <c r="AL2965" s="94">
        <v>4519.5</v>
      </c>
      <c r="AM2965" t="s">
        <v>11647</v>
      </c>
    </row>
    <row r="2966" spans="1:39" x14ac:dyDescent="0.25">
      <c r="A2966" t="s">
        <v>197</v>
      </c>
      <c r="B2966">
        <v>13072</v>
      </c>
      <c r="C2966" t="s">
        <v>4478</v>
      </c>
      <c r="D2966">
        <v>867</v>
      </c>
      <c r="E2966">
        <v>45778</v>
      </c>
      <c r="G2966" t="s">
        <v>4374</v>
      </c>
      <c r="K2966">
        <v>0</v>
      </c>
      <c r="AE2966" t="s">
        <v>230</v>
      </c>
      <c r="AF2966">
        <v>0</v>
      </c>
      <c r="AG2966">
        <v>0</v>
      </c>
      <c r="AH2966">
        <v>0</v>
      </c>
      <c r="AI2966" t="s">
        <v>11634</v>
      </c>
      <c r="AL2966" s="94">
        <v>86.7</v>
      </c>
      <c r="AM2966" t="s">
        <v>11646</v>
      </c>
    </row>
    <row r="2967" spans="1:39" x14ac:dyDescent="0.25">
      <c r="A2967" t="s">
        <v>197</v>
      </c>
      <c r="B2967">
        <v>13901</v>
      </c>
      <c r="C2967" t="s">
        <v>4479</v>
      </c>
      <c r="D2967">
        <v>1049</v>
      </c>
      <c r="E2967">
        <v>45778</v>
      </c>
      <c r="G2967" t="s">
        <v>4374</v>
      </c>
      <c r="K2967">
        <v>0</v>
      </c>
      <c r="AE2967" t="s">
        <v>230</v>
      </c>
      <c r="AF2967">
        <v>0</v>
      </c>
      <c r="AG2967">
        <v>0</v>
      </c>
      <c r="AH2967">
        <v>0</v>
      </c>
      <c r="AI2967" t="s">
        <v>11634</v>
      </c>
      <c r="AL2967" s="94">
        <v>104.9</v>
      </c>
      <c r="AM2967" t="s">
        <v>11646</v>
      </c>
    </row>
    <row r="2968" spans="1:39" x14ac:dyDescent="0.25">
      <c r="A2968" t="s">
        <v>197</v>
      </c>
      <c r="B2968">
        <v>13902</v>
      </c>
      <c r="C2968" t="s">
        <v>4480</v>
      </c>
      <c r="D2968">
        <v>533</v>
      </c>
      <c r="E2968">
        <v>45778</v>
      </c>
      <c r="G2968" t="s">
        <v>4374</v>
      </c>
      <c r="H2968">
        <v>45783</v>
      </c>
      <c r="I2968" t="s">
        <v>28</v>
      </c>
      <c r="K2968">
        <v>0</v>
      </c>
      <c r="L2968" t="s">
        <v>4067</v>
      </c>
      <c r="N2968" t="s">
        <v>339</v>
      </c>
      <c r="O2968">
        <v>44980</v>
      </c>
      <c r="P2968" t="s">
        <v>4067</v>
      </c>
      <c r="S2968">
        <v>6000</v>
      </c>
      <c r="T2968">
        <v>0</v>
      </c>
      <c r="U2968">
        <v>0</v>
      </c>
      <c r="X2968" t="s">
        <v>341</v>
      </c>
      <c r="Y2968" t="s">
        <v>341</v>
      </c>
      <c r="Z2968" t="s">
        <v>341</v>
      </c>
      <c r="AE2968" t="s">
        <v>230</v>
      </c>
      <c r="AF2968">
        <v>0</v>
      </c>
      <c r="AG2968">
        <v>0</v>
      </c>
      <c r="AH2968">
        <v>11</v>
      </c>
      <c r="AI2968" t="s">
        <v>11632</v>
      </c>
      <c r="AK2968">
        <v>11.257035647279549</v>
      </c>
      <c r="AL2968" s="94">
        <v>53.3</v>
      </c>
      <c r="AM2968" t="s">
        <v>11646</v>
      </c>
    </row>
    <row r="2969" spans="1:39" x14ac:dyDescent="0.25">
      <c r="A2969" t="s">
        <v>197</v>
      </c>
      <c r="B2969">
        <v>13073</v>
      </c>
      <c r="C2969" t="s">
        <v>4481</v>
      </c>
      <c r="D2969">
        <v>518</v>
      </c>
      <c r="E2969">
        <v>45778</v>
      </c>
      <c r="G2969" t="s">
        <v>4374</v>
      </c>
      <c r="K2969">
        <v>0</v>
      </c>
      <c r="AE2969" t="s">
        <v>230</v>
      </c>
      <c r="AF2969">
        <v>0</v>
      </c>
      <c r="AG2969">
        <v>0</v>
      </c>
      <c r="AH2969">
        <v>0</v>
      </c>
      <c r="AI2969" t="s">
        <v>11634</v>
      </c>
      <c r="AL2969" s="94">
        <v>51.8</v>
      </c>
      <c r="AM2969" t="s">
        <v>11646</v>
      </c>
    </row>
    <row r="2970" spans="1:39" x14ac:dyDescent="0.25">
      <c r="A2970" t="s">
        <v>197</v>
      </c>
      <c r="B2970">
        <v>13074</v>
      </c>
      <c r="C2970" t="s">
        <v>4482</v>
      </c>
      <c r="D2970">
        <v>1071</v>
      </c>
      <c r="E2970">
        <v>45778</v>
      </c>
      <c r="G2970" t="s">
        <v>4374</v>
      </c>
      <c r="K2970">
        <v>0</v>
      </c>
      <c r="AE2970" t="s">
        <v>230</v>
      </c>
      <c r="AF2970">
        <v>0</v>
      </c>
      <c r="AG2970">
        <v>0</v>
      </c>
      <c r="AH2970">
        <v>0</v>
      </c>
      <c r="AI2970" t="s">
        <v>11634</v>
      </c>
      <c r="AL2970" s="94">
        <v>107.1</v>
      </c>
      <c r="AM2970" t="s">
        <v>11646</v>
      </c>
    </row>
    <row r="2971" spans="1:39" x14ac:dyDescent="0.25">
      <c r="A2971" t="s">
        <v>197</v>
      </c>
      <c r="B2971">
        <v>13075</v>
      </c>
      <c r="C2971" t="s">
        <v>4483</v>
      </c>
      <c r="D2971">
        <v>197</v>
      </c>
      <c r="E2971">
        <v>45778</v>
      </c>
      <c r="G2971" t="s">
        <v>4374</v>
      </c>
      <c r="K2971">
        <v>0</v>
      </c>
      <c r="AE2971" t="s">
        <v>230</v>
      </c>
      <c r="AF2971">
        <v>0</v>
      </c>
      <c r="AG2971">
        <v>0</v>
      </c>
      <c r="AH2971">
        <v>0</v>
      </c>
      <c r="AI2971" t="s">
        <v>11634</v>
      </c>
      <c r="AL2971" s="94">
        <v>19.7</v>
      </c>
      <c r="AM2971" t="s">
        <v>11646</v>
      </c>
    </row>
    <row r="2972" spans="1:39" x14ac:dyDescent="0.25">
      <c r="A2972" t="s">
        <v>197</v>
      </c>
      <c r="B2972">
        <v>13076</v>
      </c>
      <c r="C2972" t="s">
        <v>4484</v>
      </c>
      <c r="D2972">
        <v>471</v>
      </c>
      <c r="E2972">
        <v>45778</v>
      </c>
      <c r="G2972" t="s">
        <v>4374</v>
      </c>
      <c r="K2972">
        <v>0</v>
      </c>
      <c r="AE2972" t="s">
        <v>230</v>
      </c>
      <c r="AF2972">
        <v>0</v>
      </c>
      <c r="AG2972">
        <v>0</v>
      </c>
      <c r="AH2972">
        <v>0</v>
      </c>
      <c r="AI2972" t="s">
        <v>11634</v>
      </c>
      <c r="AL2972" s="94">
        <v>47.1</v>
      </c>
      <c r="AM2972" t="s">
        <v>11646</v>
      </c>
    </row>
    <row r="2973" spans="1:39" x14ac:dyDescent="0.25">
      <c r="A2973" t="s">
        <v>197</v>
      </c>
      <c r="B2973">
        <v>13077</v>
      </c>
      <c r="C2973" t="s">
        <v>4485</v>
      </c>
      <c r="D2973">
        <v>3871</v>
      </c>
      <c r="E2973">
        <v>45778</v>
      </c>
      <c r="G2973" t="s">
        <v>4374</v>
      </c>
      <c r="K2973">
        <v>0</v>
      </c>
      <c r="AE2973" t="s">
        <v>230</v>
      </c>
      <c r="AF2973">
        <v>0</v>
      </c>
      <c r="AG2973">
        <v>0</v>
      </c>
      <c r="AH2973">
        <v>0</v>
      </c>
      <c r="AI2973" t="s">
        <v>11634</v>
      </c>
      <c r="AL2973" s="94">
        <v>387.1</v>
      </c>
      <c r="AM2973" t="s">
        <v>11646</v>
      </c>
    </row>
    <row r="2974" spans="1:39" x14ac:dyDescent="0.25">
      <c r="A2974" t="s">
        <v>197</v>
      </c>
      <c r="B2974">
        <v>13078</v>
      </c>
      <c r="C2974" t="s">
        <v>4486</v>
      </c>
      <c r="D2974">
        <v>12157</v>
      </c>
      <c r="E2974">
        <v>45778</v>
      </c>
      <c r="F2974" t="s">
        <v>4487</v>
      </c>
      <c r="G2974" t="s">
        <v>4374</v>
      </c>
      <c r="H2974" t="s">
        <v>4488</v>
      </c>
      <c r="I2974" t="s">
        <v>24</v>
      </c>
      <c r="K2974">
        <v>0</v>
      </c>
      <c r="AE2974" t="s">
        <v>230</v>
      </c>
      <c r="AF2974">
        <v>0</v>
      </c>
      <c r="AG2974">
        <v>0</v>
      </c>
      <c r="AH2974">
        <v>0</v>
      </c>
      <c r="AI2974" t="s">
        <v>11634</v>
      </c>
      <c r="AL2974" s="94">
        <v>1215.7</v>
      </c>
      <c r="AM2974" t="s">
        <v>11646</v>
      </c>
    </row>
    <row r="2975" spans="1:39" x14ac:dyDescent="0.25">
      <c r="A2975" t="s">
        <v>197</v>
      </c>
      <c r="B2975">
        <v>13080</v>
      </c>
      <c r="C2975" t="s">
        <v>4489</v>
      </c>
      <c r="D2975">
        <v>332</v>
      </c>
      <c r="E2975">
        <v>45778</v>
      </c>
      <c r="G2975" t="s">
        <v>4374</v>
      </c>
      <c r="K2975">
        <v>0</v>
      </c>
      <c r="AE2975" t="s">
        <v>230</v>
      </c>
      <c r="AF2975">
        <v>0</v>
      </c>
      <c r="AG2975">
        <v>0</v>
      </c>
      <c r="AH2975">
        <v>0</v>
      </c>
      <c r="AI2975" t="s">
        <v>11634</v>
      </c>
      <c r="AL2975" s="94">
        <v>33.200000000000003</v>
      </c>
      <c r="AM2975" t="s">
        <v>11646</v>
      </c>
    </row>
    <row r="2976" spans="1:39" x14ac:dyDescent="0.25">
      <c r="A2976" t="s">
        <v>197</v>
      </c>
      <c r="B2976">
        <v>13079</v>
      </c>
      <c r="C2976" t="s">
        <v>4490</v>
      </c>
      <c r="D2976">
        <v>15225</v>
      </c>
      <c r="E2976">
        <v>45778</v>
      </c>
      <c r="G2976" t="s">
        <v>4374</v>
      </c>
      <c r="K2976">
        <v>0</v>
      </c>
      <c r="AE2976" t="s">
        <v>230</v>
      </c>
      <c r="AF2976">
        <v>0</v>
      </c>
      <c r="AG2976">
        <v>0</v>
      </c>
      <c r="AH2976">
        <v>0</v>
      </c>
      <c r="AI2976" t="s">
        <v>11634</v>
      </c>
      <c r="AL2976" s="94">
        <v>1522.5</v>
      </c>
      <c r="AM2976" t="s">
        <v>11646</v>
      </c>
    </row>
    <row r="2977" spans="1:39" x14ac:dyDescent="0.25">
      <c r="A2977" t="s">
        <v>197</v>
      </c>
      <c r="B2977">
        <v>13081</v>
      </c>
      <c r="C2977" t="s">
        <v>4491</v>
      </c>
      <c r="D2977">
        <v>586</v>
      </c>
      <c r="E2977">
        <v>45778</v>
      </c>
      <c r="G2977" t="s">
        <v>4374</v>
      </c>
      <c r="K2977">
        <v>0</v>
      </c>
      <c r="AE2977" t="s">
        <v>230</v>
      </c>
      <c r="AF2977">
        <v>0</v>
      </c>
      <c r="AG2977">
        <v>0</v>
      </c>
      <c r="AH2977">
        <v>0</v>
      </c>
      <c r="AI2977" t="s">
        <v>11634</v>
      </c>
      <c r="AL2977" s="94">
        <v>58.6</v>
      </c>
      <c r="AM2977" t="s">
        <v>11646</v>
      </c>
    </row>
    <row r="2978" spans="1:39" x14ac:dyDescent="0.25">
      <c r="A2978" t="s">
        <v>197</v>
      </c>
      <c r="B2978">
        <v>13082</v>
      </c>
      <c r="C2978" t="s">
        <v>4492</v>
      </c>
      <c r="D2978">
        <v>36523</v>
      </c>
      <c r="E2978">
        <v>45778</v>
      </c>
      <c r="G2978" t="s">
        <v>4374</v>
      </c>
      <c r="K2978">
        <v>0</v>
      </c>
      <c r="AE2978" t="s">
        <v>230</v>
      </c>
      <c r="AF2978">
        <v>0</v>
      </c>
      <c r="AG2978">
        <v>0</v>
      </c>
      <c r="AH2978">
        <v>0</v>
      </c>
      <c r="AI2978" t="s">
        <v>11634</v>
      </c>
      <c r="AL2978" s="94">
        <v>3652.3</v>
      </c>
      <c r="AM2978" t="s">
        <v>11646</v>
      </c>
    </row>
    <row r="2979" spans="1:39" x14ac:dyDescent="0.25">
      <c r="A2979" t="s">
        <v>197</v>
      </c>
      <c r="B2979">
        <v>13083</v>
      </c>
      <c r="C2979" t="s">
        <v>4493</v>
      </c>
      <c r="D2979">
        <v>3075</v>
      </c>
      <c r="E2979">
        <v>45778</v>
      </c>
      <c r="G2979" t="s">
        <v>4374</v>
      </c>
      <c r="K2979">
        <v>0</v>
      </c>
      <c r="AE2979" t="s">
        <v>230</v>
      </c>
      <c r="AF2979">
        <v>0</v>
      </c>
      <c r="AG2979">
        <v>0</v>
      </c>
      <c r="AH2979">
        <v>0</v>
      </c>
      <c r="AI2979" t="s">
        <v>11634</v>
      </c>
      <c r="AL2979" s="94">
        <v>307.5</v>
      </c>
      <c r="AM2979" t="s">
        <v>11646</v>
      </c>
    </row>
    <row r="2980" spans="1:39" x14ac:dyDescent="0.25">
      <c r="A2980" t="s">
        <v>197</v>
      </c>
      <c r="B2980">
        <v>13084</v>
      </c>
      <c r="C2980" t="s">
        <v>4494</v>
      </c>
      <c r="D2980">
        <v>944</v>
      </c>
      <c r="E2980">
        <v>45778</v>
      </c>
      <c r="G2980" t="s">
        <v>4374</v>
      </c>
      <c r="K2980">
        <v>0</v>
      </c>
      <c r="AE2980" t="s">
        <v>230</v>
      </c>
      <c r="AF2980">
        <v>0</v>
      </c>
      <c r="AG2980">
        <v>0</v>
      </c>
      <c r="AH2980">
        <v>0</v>
      </c>
      <c r="AI2980" t="s">
        <v>11634</v>
      </c>
      <c r="AL2980" s="94">
        <v>94.4</v>
      </c>
      <c r="AM2980" t="s">
        <v>11646</v>
      </c>
    </row>
    <row r="2981" spans="1:39" x14ac:dyDescent="0.25">
      <c r="A2981" t="s">
        <v>197</v>
      </c>
      <c r="B2981">
        <v>13085</v>
      </c>
      <c r="C2981" t="s">
        <v>4495</v>
      </c>
      <c r="D2981">
        <v>2669</v>
      </c>
      <c r="E2981">
        <v>45778</v>
      </c>
      <c r="G2981" t="s">
        <v>4374</v>
      </c>
      <c r="K2981">
        <v>0</v>
      </c>
      <c r="AE2981" t="s">
        <v>230</v>
      </c>
      <c r="AF2981">
        <v>0</v>
      </c>
      <c r="AG2981">
        <v>0</v>
      </c>
      <c r="AH2981">
        <v>0</v>
      </c>
      <c r="AI2981" t="s">
        <v>11634</v>
      </c>
      <c r="AL2981" s="94">
        <v>266.89999999999998</v>
      </c>
      <c r="AM2981" t="s">
        <v>11646</v>
      </c>
    </row>
    <row r="2982" spans="1:39" x14ac:dyDescent="0.25">
      <c r="A2982" t="s">
        <v>197</v>
      </c>
      <c r="B2982">
        <v>13086</v>
      </c>
      <c r="C2982" t="s">
        <v>4496</v>
      </c>
      <c r="D2982">
        <v>163</v>
      </c>
      <c r="E2982">
        <v>45778</v>
      </c>
      <c r="G2982" t="s">
        <v>4374</v>
      </c>
      <c r="K2982">
        <v>0</v>
      </c>
      <c r="AE2982" t="s">
        <v>230</v>
      </c>
      <c r="AF2982">
        <v>0</v>
      </c>
      <c r="AG2982">
        <v>0</v>
      </c>
      <c r="AH2982">
        <v>0</v>
      </c>
      <c r="AI2982" t="s">
        <v>11634</v>
      </c>
      <c r="AL2982" s="94">
        <v>16.3</v>
      </c>
      <c r="AM2982" t="s">
        <v>11646</v>
      </c>
    </row>
    <row r="2983" spans="1:39" x14ac:dyDescent="0.25">
      <c r="A2983" t="s">
        <v>197</v>
      </c>
      <c r="B2983">
        <v>13087</v>
      </c>
      <c r="C2983" t="s">
        <v>4497</v>
      </c>
      <c r="D2983">
        <v>30617</v>
      </c>
      <c r="E2983">
        <v>45778</v>
      </c>
      <c r="G2983" t="s">
        <v>4374</v>
      </c>
      <c r="K2983">
        <v>0</v>
      </c>
      <c r="AE2983" t="s">
        <v>230</v>
      </c>
      <c r="AF2983">
        <v>0</v>
      </c>
      <c r="AG2983">
        <v>0</v>
      </c>
      <c r="AH2983">
        <v>0</v>
      </c>
      <c r="AI2983" t="s">
        <v>11634</v>
      </c>
      <c r="AL2983" s="94">
        <v>3061.7</v>
      </c>
      <c r="AM2983" t="s">
        <v>11646</v>
      </c>
    </row>
    <row r="2984" spans="1:39" x14ac:dyDescent="0.25">
      <c r="A2984" t="s">
        <v>197</v>
      </c>
      <c r="B2984">
        <v>13088</v>
      </c>
      <c r="C2984" t="s">
        <v>4498</v>
      </c>
      <c r="D2984">
        <v>653</v>
      </c>
      <c r="E2984">
        <v>45778</v>
      </c>
      <c r="G2984" t="s">
        <v>4374</v>
      </c>
      <c r="K2984">
        <v>0</v>
      </c>
      <c r="AE2984" t="s">
        <v>230</v>
      </c>
      <c r="AF2984">
        <v>0</v>
      </c>
      <c r="AG2984">
        <v>0</v>
      </c>
      <c r="AH2984">
        <v>0</v>
      </c>
      <c r="AI2984" t="s">
        <v>11634</v>
      </c>
      <c r="AL2984" s="94">
        <v>65.3</v>
      </c>
      <c r="AM2984" t="s">
        <v>11646</v>
      </c>
    </row>
    <row r="2985" spans="1:39" x14ac:dyDescent="0.25">
      <c r="A2985" t="s">
        <v>197</v>
      </c>
      <c r="B2985">
        <v>13089</v>
      </c>
      <c r="C2985" t="s">
        <v>4499</v>
      </c>
      <c r="D2985">
        <v>1709</v>
      </c>
      <c r="E2985">
        <v>45778</v>
      </c>
      <c r="G2985" t="s">
        <v>4374</v>
      </c>
      <c r="K2985">
        <v>0</v>
      </c>
      <c r="AE2985" t="s">
        <v>230</v>
      </c>
      <c r="AF2985">
        <v>0</v>
      </c>
      <c r="AG2985">
        <v>0</v>
      </c>
      <c r="AH2985">
        <v>0</v>
      </c>
      <c r="AI2985" t="s">
        <v>11634</v>
      </c>
      <c r="AL2985" s="94">
        <v>170.9</v>
      </c>
      <c r="AM2985" t="s">
        <v>11646</v>
      </c>
    </row>
    <row r="2986" spans="1:39" x14ac:dyDescent="0.25">
      <c r="A2986" t="s">
        <v>197</v>
      </c>
      <c r="B2986">
        <v>13090</v>
      </c>
      <c r="C2986" t="s">
        <v>4500</v>
      </c>
      <c r="D2986">
        <v>1072</v>
      </c>
      <c r="E2986">
        <v>45778</v>
      </c>
      <c r="G2986" t="s">
        <v>4374</v>
      </c>
      <c r="K2986">
        <v>0</v>
      </c>
      <c r="AE2986" t="s">
        <v>230</v>
      </c>
      <c r="AF2986">
        <v>0</v>
      </c>
      <c r="AG2986">
        <v>0</v>
      </c>
      <c r="AH2986">
        <v>0</v>
      </c>
      <c r="AI2986" t="s">
        <v>11634</v>
      </c>
      <c r="AL2986" s="94">
        <v>107.2</v>
      </c>
      <c r="AM2986" t="s">
        <v>11646</v>
      </c>
    </row>
    <row r="2987" spans="1:39" x14ac:dyDescent="0.25">
      <c r="A2987" t="s">
        <v>197</v>
      </c>
      <c r="B2987">
        <v>13091</v>
      </c>
      <c r="C2987" t="s">
        <v>4501</v>
      </c>
      <c r="D2987">
        <v>619</v>
      </c>
      <c r="E2987">
        <v>45689</v>
      </c>
      <c r="G2987" t="s">
        <v>4374</v>
      </c>
      <c r="K2987">
        <v>0</v>
      </c>
      <c r="AE2987" t="s">
        <v>230</v>
      </c>
      <c r="AF2987">
        <v>0</v>
      </c>
      <c r="AG2987">
        <v>0</v>
      </c>
      <c r="AH2987">
        <v>0</v>
      </c>
      <c r="AI2987" t="s">
        <v>11634</v>
      </c>
      <c r="AL2987" s="94">
        <v>61.9</v>
      </c>
      <c r="AM2987" t="s">
        <v>11646</v>
      </c>
    </row>
    <row r="2988" spans="1:39" x14ac:dyDescent="0.25">
      <c r="A2988" t="s">
        <v>197</v>
      </c>
      <c r="B2988">
        <v>13092</v>
      </c>
      <c r="C2988" t="s">
        <v>4502</v>
      </c>
      <c r="D2988">
        <v>1883</v>
      </c>
      <c r="E2988">
        <v>45778</v>
      </c>
      <c r="G2988" t="s">
        <v>4374</v>
      </c>
      <c r="K2988">
        <v>0</v>
      </c>
      <c r="AE2988" t="s">
        <v>230</v>
      </c>
      <c r="AF2988">
        <v>0</v>
      </c>
      <c r="AG2988">
        <v>0</v>
      </c>
      <c r="AH2988">
        <v>0</v>
      </c>
      <c r="AI2988" t="s">
        <v>11634</v>
      </c>
      <c r="AL2988" s="94">
        <v>188.3</v>
      </c>
      <c r="AM2988" t="s">
        <v>11646</v>
      </c>
    </row>
    <row r="2989" spans="1:39" x14ac:dyDescent="0.25">
      <c r="A2989" t="s">
        <v>197</v>
      </c>
      <c r="B2989">
        <v>13093</v>
      </c>
      <c r="C2989" t="s">
        <v>4503</v>
      </c>
      <c r="D2989">
        <v>4785</v>
      </c>
      <c r="E2989">
        <v>45809</v>
      </c>
      <c r="G2989" t="s">
        <v>4374</v>
      </c>
      <c r="K2989">
        <v>0</v>
      </c>
      <c r="AE2989" t="s">
        <v>230</v>
      </c>
      <c r="AF2989">
        <v>0</v>
      </c>
      <c r="AG2989">
        <v>0</v>
      </c>
      <c r="AH2989">
        <v>0</v>
      </c>
      <c r="AI2989" t="s">
        <v>11634</v>
      </c>
      <c r="AL2989" s="94">
        <v>478.5</v>
      </c>
      <c r="AM2989" t="s">
        <v>11646</v>
      </c>
    </row>
    <row r="2990" spans="1:39" x14ac:dyDescent="0.25">
      <c r="A2990" t="s">
        <v>197</v>
      </c>
      <c r="B2990">
        <v>13094</v>
      </c>
      <c r="C2990" t="s">
        <v>4504</v>
      </c>
      <c r="D2990">
        <v>272</v>
      </c>
      <c r="E2990">
        <v>45778</v>
      </c>
      <c r="G2990" t="s">
        <v>4374</v>
      </c>
      <c r="K2990">
        <v>0</v>
      </c>
      <c r="AE2990" t="s">
        <v>230</v>
      </c>
      <c r="AF2990">
        <v>0</v>
      </c>
      <c r="AG2990">
        <v>0</v>
      </c>
      <c r="AH2990">
        <v>0</v>
      </c>
      <c r="AI2990" t="s">
        <v>11634</v>
      </c>
      <c r="AL2990" s="94">
        <v>27.2</v>
      </c>
      <c r="AM2990" t="s">
        <v>11646</v>
      </c>
    </row>
    <row r="2991" spans="1:39" x14ac:dyDescent="0.25">
      <c r="A2991" t="s">
        <v>197</v>
      </c>
      <c r="B2991">
        <v>13095</v>
      </c>
      <c r="C2991" t="s">
        <v>4505</v>
      </c>
      <c r="D2991">
        <v>47</v>
      </c>
      <c r="E2991">
        <v>45778</v>
      </c>
      <c r="G2991" t="s">
        <v>4374</v>
      </c>
      <c r="K2991">
        <v>0</v>
      </c>
      <c r="AE2991" t="s">
        <v>230</v>
      </c>
      <c r="AF2991">
        <v>0</v>
      </c>
      <c r="AG2991">
        <v>0</v>
      </c>
      <c r="AH2991">
        <v>0</v>
      </c>
      <c r="AI2991" t="s">
        <v>11634</v>
      </c>
      <c r="AL2991" s="94">
        <v>4.7</v>
      </c>
      <c r="AM2991" t="s">
        <v>11646</v>
      </c>
    </row>
    <row r="2992" spans="1:39" x14ac:dyDescent="0.25">
      <c r="A2992" t="s">
        <v>197</v>
      </c>
      <c r="B2992">
        <v>13096</v>
      </c>
      <c r="C2992" t="s">
        <v>4506</v>
      </c>
      <c r="D2992">
        <v>9620</v>
      </c>
      <c r="E2992">
        <v>45778</v>
      </c>
      <c r="F2992">
        <v>45799</v>
      </c>
      <c r="G2992" t="s">
        <v>4374</v>
      </c>
      <c r="I2992" t="s">
        <v>24</v>
      </c>
      <c r="K2992">
        <v>0</v>
      </c>
      <c r="AE2992" t="s">
        <v>230</v>
      </c>
      <c r="AF2992">
        <v>0</v>
      </c>
      <c r="AG2992">
        <v>0</v>
      </c>
      <c r="AH2992">
        <v>0</v>
      </c>
      <c r="AI2992" t="s">
        <v>11634</v>
      </c>
      <c r="AL2992" s="94">
        <v>962</v>
      </c>
      <c r="AM2992" t="s">
        <v>11646</v>
      </c>
    </row>
    <row r="2993" spans="1:39" x14ac:dyDescent="0.25">
      <c r="A2993" t="s">
        <v>197</v>
      </c>
      <c r="B2993">
        <v>13097</v>
      </c>
      <c r="C2993" t="s">
        <v>4507</v>
      </c>
      <c r="D2993">
        <v>2698</v>
      </c>
      <c r="E2993">
        <v>45778</v>
      </c>
      <c r="G2993" t="s">
        <v>4374</v>
      </c>
      <c r="K2993">
        <v>0</v>
      </c>
      <c r="AE2993" t="s">
        <v>230</v>
      </c>
      <c r="AF2993">
        <v>0</v>
      </c>
      <c r="AG2993">
        <v>0</v>
      </c>
      <c r="AH2993">
        <v>0</v>
      </c>
      <c r="AI2993" t="s">
        <v>11634</v>
      </c>
      <c r="AL2993" s="94">
        <v>269.8</v>
      </c>
      <c r="AM2993" t="s">
        <v>11646</v>
      </c>
    </row>
    <row r="2994" spans="1:39" x14ac:dyDescent="0.25">
      <c r="A2994" t="s">
        <v>197</v>
      </c>
      <c r="B2994">
        <v>13098</v>
      </c>
      <c r="C2994" t="s">
        <v>4508</v>
      </c>
      <c r="D2994">
        <v>2081</v>
      </c>
      <c r="E2994">
        <v>45778</v>
      </c>
      <c r="F2994">
        <v>45809</v>
      </c>
      <c r="G2994" t="s">
        <v>4374</v>
      </c>
      <c r="H2994">
        <v>45806</v>
      </c>
      <c r="I2994" t="s">
        <v>24</v>
      </c>
      <c r="K2994">
        <v>0</v>
      </c>
      <c r="L2994" t="s">
        <v>1137</v>
      </c>
      <c r="M2994">
        <v>0</v>
      </c>
      <c r="N2994" t="s">
        <v>350</v>
      </c>
      <c r="P2994" t="s">
        <v>350</v>
      </c>
      <c r="T2994">
        <v>12</v>
      </c>
      <c r="U2994">
        <v>0</v>
      </c>
      <c r="V2994">
        <v>1</v>
      </c>
      <c r="W2994">
        <v>0</v>
      </c>
      <c r="X2994" t="s">
        <v>353</v>
      </c>
      <c r="Y2994" t="s">
        <v>353</v>
      </c>
      <c r="Z2994" t="s">
        <v>353</v>
      </c>
      <c r="AE2994" t="s">
        <v>230</v>
      </c>
      <c r="AF2994">
        <v>0</v>
      </c>
      <c r="AG2994">
        <v>0</v>
      </c>
      <c r="AH2994">
        <v>12</v>
      </c>
      <c r="AI2994" t="s">
        <v>11632</v>
      </c>
      <c r="AL2994" s="94">
        <v>208.1</v>
      </c>
      <c r="AM2994" t="s">
        <v>11646</v>
      </c>
    </row>
    <row r="2995" spans="1:39" x14ac:dyDescent="0.25">
      <c r="A2995" t="s">
        <v>198</v>
      </c>
      <c r="B2995">
        <v>18002</v>
      </c>
      <c r="C2995" t="s">
        <v>4509</v>
      </c>
      <c r="D2995">
        <v>543</v>
      </c>
      <c r="E2995">
        <v>45774</v>
      </c>
      <c r="F2995">
        <v>45964</v>
      </c>
      <c r="G2995" t="s">
        <v>2836</v>
      </c>
      <c r="I2995" t="s">
        <v>24</v>
      </c>
      <c r="J2995">
        <v>45995</v>
      </c>
      <c r="K2995">
        <v>0</v>
      </c>
      <c r="AE2995" t="s">
        <v>232</v>
      </c>
      <c r="AF2995">
        <v>0</v>
      </c>
      <c r="AG2995">
        <v>0</v>
      </c>
      <c r="AH2995">
        <v>0</v>
      </c>
      <c r="AI2995" t="s">
        <v>11634</v>
      </c>
      <c r="AL2995" s="94">
        <v>54.3</v>
      </c>
      <c r="AM2995" t="s">
        <v>11646</v>
      </c>
    </row>
    <row r="2996" spans="1:39" x14ac:dyDescent="0.25">
      <c r="A2996" t="s">
        <v>198</v>
      </c>
      <c r="B2996">
        <v>18003</v>
      </c>
      <c r="C2996" t="s">
        <v>4510</v>
      </c>
      <c r="D2996">
        <v>19587</v>
      </c>
      <c r="E2996">
        <v>45774</v>
      </c>
      <c r="F2996">
        <v>45951</v>
      </c>
      <c r="G2996" t="s">
        <v>2836</v>
      </c>
      <c r="I2996" t="s">
        <v>24</v>
      </c>
      <c r="J2996">
        <v>46033</v>
      </c>
      <c r="K2996">
        <v>0</v>
      </c>
      <c r="AE2996" t="s">
        <v>232</v>
      </c>
      <c r="AF2996">
        <v>0</v>
      </c>
      <c r="AG2996">
        <v>0</v>
      </c>
      <c r="AH2996">
        <v>0</v>
      </c>
      <c r="AI2996" t="s">
        <v>11634</v>
      </c>
      <c r="AL2996" s="94">
        <v>1958.7</v>
      </c>
      <c r="AM2996" t="s">
        <v>11646</v>
      </c>
    </row>
    <row r="2997" spans="1:39" x14ac:dyDescent="0.25">
      <c r="A2997" t="s">
        <v>198</v>
      </c>
      <c r="B2997">
        <v>18004</v>
      </c>
      <c r="C2997" t="s">
        <v>4511</v>
      </c>
      <c r="D2997">
        <v>712</v>
      </c>
      <c r="E2997">
        <v>45774</v>
      </c>
      <c r="F2997">
        <v>45964</v>
      </c>
      <c r="G2997" t="s">
        <v>2836</v>
      </c>
      <c r="I2997" t="s">
        <v>24</v>
      </c>
      <c r="J2997">
        <v>46063</v>
      </c>
      <c r="K2997">
        <v>0</v>
      </c>
      <c r="M2997">
        <v>0</v>
      </c>
      <c r="N2997" t="s">
        <v>350</v>
      </c>
      <c r="P2997" t="s">
        <v>350</v>
      </c>
      <c r="Q2997">
        <v>0</v>
      </c>
      <c r="X2997" t="s">
        <v>350</v>
      </c>
      <c r="Y2997" t="s">
        <v>350</v>
      </c>
      <c r="Z2997" t="s">
        <v>350</v>
      </c>
      <c r="AE2997" t="s">
        <v>232</v>
      </c>
      <c r="AF2997">
        <v>0</v>
      </c>
      <c r="AG2997">
        <v>0</v>
      </c>
      <c r="AH2997">
        <v>7</v>
      </c>
      <c r="AI2997" t="s">
        <v>11632</v>
      </c>
      <c r="AL2997" s="94">
        <v>71.2</v>
      </c>
      <c r="AM2997" t="s">
        <v>11646</v>
      </c>
    </row>
    <row r="2998" spans="1:39" x14ac:dyDescent="0.25">
      <c r="A2998" t="s">
        <v>198</v>
      </c>
      <c r="B2998">
        <v>18005</v>
      </c>
      <c r="C2998" t="s">
        <v>4512</v>
      </c>
      <c r="D2998">
        <v>422</v>
      </c>
      <c r="E2998">
        <v>45774</v>
      </c>
      <c r="F2998">
        <v>45964</v>
      </c>
      <c r="G2998" t="s">
        <v>2836</v>
      </c>
      <c r="I2998" t="s">
        <v>24</v>
      </c>
      <c r="J2998">
        <v>45995</v>
      </c>
      <c r="K2998">
        <v>0</v>
      </c>
      <c r="AE2998" t="s">
        <v>232</v>
      </c>
      <c r="AF2998">
        <v>0</v>
      </c>
      <c r="AG2998">
        <v>0</v>
      </c>
      <c r="AH2998">
        <v>0</v>
      </c>
      <c r="AI2998" t="s">
        <v>11634</v>
      </c>
      <c r="AL2998" s="94">
        <v>42.2</v>
      </c>
      <c r="AM2998" t="s">
        <v>11646</v>
      </c>
    </row>
    <row r="2999" spans="1:39" x14ac:dyDescent="0.25">
      <c r="A2999" t="s">
        <v>198</v>
      </c>
      <c r="B2999">
        <v>18006</v>
      </c>
      <c r="C2999" t="s">
        <v>4513</v>
      </c>
      <c r="D2999">
        <v>7357</v>
      </c>
      <c r="E2999">
        <v>45774</v>
      </c>
      <c r="F2999">
        <v>45951</v>
      </c>
      <c r="G2999" t="s">
        <v>2836</v>
      </c>
      <c r="I2999" t="s">
        <v>24</v>
      </c>
      <c r="J2999">
        <v>46014</v>
      </c>
      <c r="K2999">
        <v>1300</v>
      </c>
      <c r="L2999">
        <v>45991</v>
      </c>
      <c r="M2999">
        <v>0</v>
      </c>
      <c r="N2999" t="s">
        <v>353</v>
      </c>
      <c r="O2999">
        <v>45625</v>
      </c>
      <c r="P2999" t="s">
        <v>350</v>
      </c>
      <c r="Q2999">
        <v>0</v>
      </c>
      <c r="R2999">
        <v>5000</v>
      </c>
      <c r="T2999">
        <v>22</v>
      </c>
      <c r="U2999">
        <v>12</v>
      </c>
      <c r="V2999">
        <v>1</v>
      </c>
      <c r="W2999">
        <v>0</v>
      </c>
      <c r="X2999" t="s">
        <v>4514</v>
      </c>
      <c r="Y2999" t="s">
        <v>350</v>
      </c>
      <c r="Z2999" t="s">
        <v>350</v>
      </c>
      <c r="AE2999" t="s">
        <v>232</v>
      </c>
      <c r="AF2999">
        <v>0</v>
      </c>
      <c r="AG2999">
        <v>0</v>
      </c>
      <c r="AH2999">
        <v>15</v>
      </c>
      <c r="AI2999" t="s">
        <v>11632</v>
      </c>
      <c r="AJ2999">
        <v>0.6796248470844094</v>
      </c>
      <c r="AL2999" s="94">
        <v>735.7</v>
      </c>
      <c r="AM2999" t="s">
        <v>11647</v>
      </c>
    </row>
    <row r="3000" spans="1:39" x14ac:dyDescent="0.25">
      <c r="A3000" t="s">
        <v>198</v>
      </c>
      <c r="B3000">
        <v>18001</v>
      </c>
      <c r="C3000" t="s">
        <v>4515</v>
      </c>
      <c r="D3000">
        <v>244</v>
      </c>
      <c r="E3000">
        <v>45774</v>
      </c>
      <c r="F3000">
        <v>45964</v>
      </c>
      <c r="G3000" t="s">
        <v>2836</v>
      </c>
      <c r="I3000" t="s">
        <v>24</v>
      </c>
      <c r="J3000">
        <v>46091</v>
      </c>
      <c r="K3000">
        <v>0</v>
      </c>
      <c r="AE3000" t="s">
        <v>232</v>
      </c>
      <c r="AF3000">
        <v>0</v>
      </c>
      <c r="AG3000">
        <v>0</v>
      </c>
      <c r="AH3000">
        <v>0</v>
      </c>
      <c r="AI3000" t="s">
        <v>11634</v>
      </c>
      <c r="AL3000" s="94">
        <v>24.4</v>
      </c>
      <c r="AM3000" t="s">
        <v>11646</v>
      </c>
    </row>
    <row r="3001" spans="1:39" x14ac:dyDescent="0.25">
      <c r="A3001" t="s">
        <v>198</v>
      </c>
      <c r="B3001">
        <v>18007</v>
      </c>
      <c r="C3001" t="s">
        <v>4516</v>
      </c>
      <c r="D3001">
        <v>794</v>
      </c>
      <c r="E3001">
        <v>45774</v>
      </c>
      <c r="G3001" t="s">
        <v>2836</v>
      </c>
      <c r="J3001" t="s">
        <v>4517</v>
      </c>
      <c r="K3001">
        <v>0</v>
      </c>
      <c r="AE3001" t="s">
        <v>232</v>
      </c>
      <c r="AF3001">
        <v>0</v>
      </c>
      <c r="AG3001">
        <v>0</v>
      </c>
      <c r="AH3001">
        <v>0</v>
      </c>
      <c r="AI3001" t="s">
        <v>11634</v>
      </c>
      <c r="AL3001" s="94">
        <v>79.400000000000006</v>
      </c>
      <c r="AM3001" t="s">
        <v>11646</v>
      </c>
    </row>
    <row r="3002" spans="1:39" x14ac:dyDescent="0.25">
      <c r="A3002" t="s">
        <v>198</v>
      </c>
      <c r="B3002">
        <v>18010</v>
      </c>
      <c r="C3002" t="s">
        <v>4518</v>
      </c>
      <c r="D3002">
        <v>592</v>
      </c>
      <c r="E3002">
        <v>45774</v>
      </c>
      <c r="G3002" t="s">
        <v>2836</v>
      </c>
      <c r="H3002">
        <v>45888</v>
      </c>
      <c r="K3002">
        <v>20</v>
      </c>
      <c r="L3002">
        <v>45874</v>
      </c>
      <c r="M3002">
        <v>0</v>
      </c>
      <c r="N3002" t="s">
        <v>353</v>
      </c>
      <c r="O3002">
        <v>45804</v>
      </c>
      <c r="P3002" t="s">
        <v>4519</v>
      </c>
      <c r="Q3002">
        <v>0</v>
      </c>
      <c r="R3002">
        <v>2000</v>
      </c>
      <c r="S3002">
        <v>2000</v>
      </c>
      <c r="T3002">
        <v>0</v>
      </c>
      <c r="U3002">
        <v>0</v>
      </c>
      <c r="X3002" t="s">
        <v>4520</v>
      </c>
      <c r="Y3002" t="s">
        <v>350</v>
      </c>
      <c r="Z3002" t="s">
        <v>4521</v>
      </c>
      <c r="AE3002" t="s">
        <v>232</v>
      </c>
      <c r="AF3002">
        <v>0</v>
      </c>
      <c r="AG3002">
        <v>0</v>
      </c>
      <c r="AH3002">
        <v>14</v>
      </c>
      <c r="AI3002" t="s">
        <v>11632</v>
      </c>
      <c r="AJ3002">
        <v>3.3783783783783785</v>
      </c>
      <c r="AK3002">
        <v>3.3783783783783785</v>
      </c>
      <c r="AL3002" s="94">
        <v>59.2</v>
      </c>
      <c r="AM3002" t="s">
        <v>11647</v>
      </c>
    </row>
    <row r="3003" spans="1:39" x14ac:dyDescent="0.25">
      <c r="A3003" t="s">
        <v>198</v>
      </c>
      <c r="B3003">
        <v>18011</v>
      </c>
      <c r="C3003" t="s">
        <v>4522</v>
      </c>
      <c r="D3003">
        <v>5784</v>
      </c>
      <c r="E3003">
        <v>45774</v>
      </c>
      <c r="F3003">
        <v>45820</v>
      </c>
      <c r="G3003" t="s">
        <v>2836</v>
      </c>
      <c r="H3003">
        <v>45791</v>
      </c>
      <c r="I3003" t="s">
        <v>24</v>
      </c>
      <c r="J3003" t="s">
        <v>4523</v>
      </c>
      <c r="K3003">
        <v>0</v>
      </c>
      <c r="L3003" t="s">
        <v>4524</v>
      </c>
      <c r="N3003" t="s">
        <v>353</v>
      </c>
      <c r="O3003">
        <v>45491</v>
      </c>
      <c r="P3003" t="s">
        <v>353</v>
      </c>
      <c r="Q3003">
        <v>100</v>
      </c>
      <c r="R3003">
        <v>9000</v>
      </c>
      <c r="T3003">
        <v>9</v>
      </c>
      <c r="U3003">
        <v>0</v>
      </c>
      <c r="X3003" t="s">
        <v>4525</v>
      </c>
      <c r="Y3003" t="s">
        <v>488</v>
      </c>
      <c r="Z3003" t="s">
        <v>488</v>
      </c>
      <c r="AE3003" t="s">
        <v>232</v>
      </c>
      <c r="AF3003">
        <v>0</v>
      </c>
      <c r="AG3003">
        <v>0</v>
      </c>
      <c r="AH3003">
        <v>11</v>
      </c>
      <c r="AI3003" t="s">
        <v>11632</v>
      </c>
      <c r="AJ3003">
        <v>1.5560165975103735</v>
      </c>
      <c r="AL3003" s="94">
        <v>578.4</v>
      </c>
      <c r="AM3003" t="s">
        <v>11646</v>
      </c>
    </row>
    <row r="3004" spans="1:39" x14ac:dyDescent="0.25">
      <c r="A3004" t="s">
        <v>198</v>
      </c>
      <c r="B3004">
        <v>18012</v>
      </c>
      <c r="C3004" t="s">
        <v>4526</v>
      </c>
      <c r="D3004">
        <v>2335</v>
      </c>
      <c r="E3004">
        <v>45774</v>
      </c>
      <c r="F3004">
        <v>45951</v>
      </c>
      <c r="G3004" t="s">
        <v>2836</v>
      </c>
      <c r="I3004" t="s">
        <v>24</v>
      </c>
      <c r="J3004">
        <v>46033</v>
      </c>
      <c r="K3004">
        <v>0</v>
      </c>
      <c r="AE3004" t="s">
        <v>232</v>
      </c>
      <c r="AF3004">
        <v>0</v>
      </c>
      <c r="AG3004">
        <v>0</v>
      </c>
      <c r="AH3004">
        <v>0</v>
      </c>
      <c r="AI3004" t="s">
        <v>11634</v>
      </c>
      <c r="AL3004" s="94">
        <v>233.5</v>
      </c>
      <c r="AM3004" t="s">
        <v>11646</v>
      </c>
    </row>
    <row r="3005" spans="1:39" x14ac:dyDescent="0.25">
      <c r="A3005" t="s">
        <v>198</v>
      </c>
      <c r="B3005">
        <v>18013</v>
      </c>
      <c r="C3005" t="s">
        <v>4527</v>
      </c>
      <c r="D3005">
        <v>5657</v>
      </c>
      <c r="E3005">
        <v>45774</v>
      </c>
      <c r="F3005">
        <v>45951</v>
      </c>
      <c r="G3005" t="s">
        <v>2836</v>
      </c>
      <c r="I3005" t="s">
        <v>24</v>
      </c>
      <c r="J3005">
        <v>46048</v>
      </c>
      <c r="K3005">
        <v>0</v>
      </c>
      <c r="L3005" t="s">
        <v>2855</v>
      </c>
      <c r="N3005" t="s">
        <v>353</v>
      </c>
      <c r="O3005">
        <v>45802</v>
      </c>
      <c r="X3005" t="s">
        <v>4528</v>
      </c>
      <c r="AE3005" t="s">
        <v>232</v>
      </c>
      <c r="AF3005">
        <v>0</v>
      </c>
      <c r="AG3005">
        <v>0</v>
      </c>
      <c r="AH3005">
        <v>4</v>
      </c>
      <c r="AI3005" t="s">
        <v>11632</v>
      </c>
      <c r="AL3005" s="94">
        <v>565.70000000000005</v>
      </c>
      <c r="AM3005" t="s">
        <v>11646</v>
      </c>
    </row>
    <row r="3006" spans="1:39" x14ac:dyDescent="0.25">
      <c r="A3006" t="s">
        <v>198</v>
      </c>
      <c r="B3006">
        <v>18014</v>
      </c>
      <c r="C3006" t="s">
        <v>4529</v>
      </c>
      <c r="D3006">
        <v>10399</v>
      </c>
      <c r="E3006">
        <v>45774</v>
      </c>
      <c r="F3006">
        <v>45951</v>
      </c>
      <c r="G3006" t="s">
        <v>2836</v>
      </c>
      <c r="I3006" t="s">
        <v>24</v>
      </c>
      <c r="J3006">
        <v>46034</v>
      </c>
      <c r="K3006">
        <v>0</v>
      </c>
      <c r="AE3006" t="s">
        <v>232</v>
      </c>
      <c r="AF3006">
        <v>0</v>
      </c>
      <c r="AG3006">
        <v>0</v>
      </c>
      <c r="AH3006">
        <v>0</v>
      </c>
      <c r="AI3006" t="s">
        <v>11634</v>
      </c>
      <c r="AL3006" s="94">
        <v>1039.9000000000001</v>
      </c>
      <c r="AM3006" t="s">
        <v>11646</v>
      </c>
    </row>
    <row r="3007" spans="1:39" x14ac:dyDescent="0.25">
      <c r="A3007" t="s">
        <v>198</v>
      </c>
      <c r="B3007">
        <v>18015</v>
      </c>
      <c r="C3007" t="s">
        <v>4530</v>
      </c>
      <c r="D3007">
        <v>454</v>
      </c>
      <c r="E3007">
        <v>45774</v>
      </c>
      <c r="F3007">
        <v>45964</v>
      </c>
      <c r="G3007" t="s">
        <v>2836</v>
      </c>
      <c r="I3007" t="s">
        <v>24</v>
      </c>
      <c r="J3007">
        <v>46093</v>
      </c>
      <c r="K3007">
        <v>0</v>
      </c>
      <c r="AE3007" t="s">
        <v>232</v>
      </c>
      <c r="AF3007">
        <v>0</v>
      </c>
      <c r="AG3007">
        <v>0</v>
      </c>
      <c r="AH3007">
        <v>0</v>
      </c>
      <c r="AI3007" t="s">
        <v>11634</v>
      </c>
      <c r="AL3007" s="94">
        <v>45.4</v>
      </c>
      <c r="AM3007" t="s">
        <v>11646</v>
      </c>
    </row>
    <row r="3008" spans="1:39" x14ac:dyDescent="0.25">
      <c r="A3008" t="s">
        <v>198</v>
      </c>
      <c r="B3008">
        <v>18016</v>
      </c>
      <c r="C3008" t="s">
        <v>4531</v>
      </c>
      <c r="D3008">
        <v>325</v>
      </c>
      <c r="E3008">
        <v>45774</v>
      </c>
      <c r="F3008">
        <v>45964</v>
      </c>
      <c r="G3008" t="s">
        <v>2836</v>
      </c>
      <c r="I3008" t="s">
        <v>24</v>
      </c>
      <c r="J3008">
        <v>46059</v>
      </c>
      <c r="K3008">
        <v>0</v>
      </c>
      <c r="L3008" t="s">
        <v>2855</v>
      </c>
      <c r="N3008" t="s">
        <v>350</v>
      </c>
      <c r="O3008" t="s">
        <v>2855</v>
      </c>
      <c r="P3008" t="s">
        <v>4532</v>
      </c>
      <c r="X3008" t="s">
        <v>350</v>
      </c>
      <c r="Y3008" t="s">
        <v>350</v>
      </c>
      <c r="Z3008" t="s">
        <v>350</v>
      </c>
      <c r="AE3008" t="s">
        <v>232</v>
      </c>
      <c r="AF3008">
        <v>0</v>
      </c>
      <c r="AG3008">
        <v>0</v>
      </c>
      <c r="AH3008">
        <v>7</v>
      </c>
      <c r="AI3008" t="s">
        <v>11632</v>
      </c>
      <c r="AL3008" s="94">
        <v>32.5</v>
      </c>
      <c r="AM3008" t="s">
        <v>11646</v>
      </c>
    </row>
    <row r="3009" spans="1:39" x14ac:dyDescent="0.25">
      <c r="A3009" t="s">
        <v>198</v>
      </c>
      <c r="B3009">
        <v>18017</v>
      </c>
      <c r="C3009" t="s">
        <v>4533</v>
      </c>
      <c r="D3009">
        <v>27311</v>
      </c>
      <c r="E3009">
        <v>45774</v>
      </c>
      <c r="F3009">
        <v>45951</v>
      </c>
      <c r="G3009" t="s">
        <v>2836</v>
      </c>
      <c r="I3009" t="s">
        <v>24</v>
      </c>
      <c r="J3009">
        <v>46045</v>
      </c>
      <c r="K3009">
        <v>185</v>
      </c>
      <c r="L3009">
        <v>45506</v>
      </c>
      <c r="N3009" t="s">
        <v>353</v>
      </c>
      <c r="O3009">
        <v>45506</v>
      </c>
      <c r="P3009" t="s">
        <v>4534</v>
      </c>
      <c r="R3009">
        <v>167102.62</v>
      </c>
      <c r="X3009" t="s">
        <v>4535</v>
      </c>
      <c r="Y3009" t="s">
        <v>353</v>
      </c>
      <c r="Z3009" t="s">
        <v>353</v>
      </c>
      <c r="AE3009" t="s">
        <v>232</v>
      </c>
      <c r="AF3009">
        <v>0</v>
      </c>
      <c r="AG3009">
        <v>0</v>
      </c>
      <c r="AH3009">
        <v>9</v>
      </c>
      <c r="AI3009" t="s">
        <v>11632</v>
      </c>
      <c r="AJ3009">
        <v>6.1185097579729781</v>
      </c>
      <c r="AL3009" s="94">
        <v>2731.1</v>
      </c>
      <c r="AM3009" t="s">
        <v>11648</v>
      </c>
    </row>
    <row r="3010" spans="1:39" x14ac:dyDescent="0.25">
      <c r="A3010" t="s">
        <v>198</v>
      </c>
      <c r="B3010">
        <v>18904</v>
      </c>
      <c r="C3010" t="s">
        <v>4536</v>
      </c>
      <c r="D3010">
        <v>931</v>
      </c>
      <c r="E3010">
        <v>45774</v>
      </c>
      <c r="F3010">
        <v>45964</v>
      </c>
      <c r="G3010" t="s">
        <v>2836</v>
      </c>
      <c r="I3010" t="s">
        <v>24</v>
      </c>
      <c r="J3010">
        <v>46034</v>
      </c>
      <c r="K3010">
        <v>95</v>
      </c>
      <c r="L3010">
        <v>2024</v>
      </c>
      <c r="M3010">
        <v>0</v>
      </c>
      <c r="N3010" t="s">
        <v>350</v>
      </c>
      <c r="O3010" t="s">
        <v>2855</v>
      </c>
      <c r="P3010" t="s">
        <v>350</v>
      </c>
      <c r="Q3010">
        <v>0</v>
      </c>
      <c r="X3010" t="s">
        <v>4537</v>
      </c>
      <c r="Y3010" t="s">
        <v>350</v>
      </c>
      <c r="Z3010" t="s">
        <v>350</v>
      </c>
      <c r="AE3010" t="s">
        <v>232</v>
      </c>
      <c r="AF3010">
        <v>0</v>
      </c>
      <c r="AG3010">
        <v>0</v>
      </c>
      <c r="AH3010">
        <v>10</v>
      </c>
      <c r="AI3010" t="s">
        <v>11632</v>
      </c>
      <c r="AL3010" s="94">
        <v>93.1</v>
      </c>
      <c r="AM3010" t="s">
        <v>11647</v>
      </c>
    </row>
    <row r="3011" spans="1:39" x14ac:dyDescent="0.25">
      <c r="A3011" t="s">
        <v>198</v>
      </c>
      <c r="B3011">
        <v>18018</v>
      </c>
      <c r="C3011" t="s">
        <v>4538</v>
      </c>
      <c r="D3011">
        <v>557</v>
      </c>
      <c r="E3011">
        <v>45774</v>
      </c>
      <c r="F3011">
        <v>45827</v>
      </c>
      <c r="G3011" t="s">
        <v>2836</v>
      </c>
      <c r="I3011" t="s">
        <v>24</v>
      </c>
      <c r="J3011" t="s">
        <v>4539</v>
      </c>
      <c r="K3011">
        <v>0</v>
      </c>
      <c r="N3011" t="s">
        <v>4540</v>
      </c>
      <c r="P3011" t="s">
        <v>4541</v>
      </c>
      <c r="AE3011" t="s">
        <v>232</v>
      </c>
      <c r="AF3011">
        <v>0</v>
      </c>
      <c r="AG3011">
        <v>0</v>
      </c>
      <c r="AH3011">
        <v>2</v>
      </c>
      <c r="AI3011" t="s">
        <v>11632</v>
      </c>
      <c r="AL3011" s="94">
        <v>55.7</v>
      </c>
      <c r="AM3011" t="s">
        <v>11646</v>
      </c>
    </row>
    <row r="3012" spans="1:39" x14ac:dyDescent="0.25">
      <c r="A3012" t="s">
        <v>198</v>
      </c>
      <c r="B3012">
        <v>18020</v>
      </c>
      <c r="C3012" t="s">
        <v>4542</v>
      </c>
      <c r="D3012">
        <v>610</v>
      </c>
      <c r="E3012">
        <v>45774</v>
      </c>
      <c r="F3012">
        <v>45964</v>
      </c>
      <c r="G3012" t="s">
        <v>2836</v>
      </c>
      <c r="I3012" t="s">
        <v>24</v>
      </c>
      <c r="J3012">
        <v>46014</v>
      </c>
      <c r="K3012">
        <v>0</v>
      </c>
      <c r="AE3012" t="s">
        <v>232</v>
      </c>
      <c r="AF3012">
        <v>0</v>
      </c>
      <c r="AG3012">
        <v>0</v>
      </c>
      <c r="AH3012">
        <v>0</v>
      </c>
      <c r="AI3012" t="s">
        <v>11634</v>
      </c>
      <c r="AL3012" s="94">
        <v>61</v>
      </c>
      <c r="AM3012" t="s">
        <v>11646</v>
      </c>
    </row>
    <row r="3013" spans="1:39" x14ac:dyDescent="0.25">
      <c r="A3013" t="s">
        <v>198</v>
      </c>
      <c r="B3013">
        <v>18021</v>
      </c>
      <c r="C3013" t="s">
        <v>4543</v>
      </c>
      <c r="D3013">
        <v>25405</v>
      </c>
      <c r="E3013">
        <v>45774</v>
      </c>
      <c r="F3013">
        <v>45952</v>
      </c>
      <c r="G3013" t="s">
        <v>2836</v>
      </c>
      <c r="I3013" t="s">
        <v>24</v>
      </c>
      <c r="J3013">
        <v>46017</v>
      </c>
      <c r="K3013">
        <v>334</v>
      </c>
      <c r="L3013">
        <v>45962</v>
      </c>
      <c r="M3013">
        <v>50</v>
      </c>
      <c r="N3013" t="s">
        <v>353</v>
      </c>
      <c r="O3013">
        <v>45230</v>
      </c>
      <c r="P3013" t="s">
        <v>353</v>
      </c>
      <c r="Q3013">
        <v>50</v>
      </c>
      <c r="R3013">
        <v>5000</v>
      </c>
      <c r="T3013">
        <v>9</v>
      </c>
      <c r="X3013" t="s">
        <v>4544</v>
      </c>
      <c r="Y3013" t="s">
        <v>350</v>
      </c>
      <c r="Z3013" t="s">
        <v>350</v>
      </c>
      <c r="AE3013" t="s">
        <v>232</v>
      </c>
      <c r="AF3013">
        <v>0.5</v>
      </c>
      <c r="AG3013">
        <v>167</v>
      </c>
      <c r="AH3013">
        <v>12</v>
      </c>
      <c r="AI3013" t="s">
        <v>11632</v>
      </c>
      <c r="AJ3013">
        <v>0.19681165124975397</v>
      </c>
      <c r="AL3013" s="94">
        <v>2540.5</v>
      </c>
      <c r="AM3013" t="s">
        <v>11647</v>
      </c>
    </row>
    <row r="3014" spans="1:39" x14ac:dyDescent="0.25">
      <c r="A3014" t="s">
        <v>198</v>
      </c>
      <c r="B3014">
        <v>18022</v>
      </c>
      <c r="C3014" t="s">
        <v>4545</v>
      </c>
      <c r="D3014">
        <v>20455</v>
      </c>
      <c r="E3014">
        <v>45774</v>
      </c>
      <c r="G3014" t="s">
        <v>2836</v>
      </c>
      <c r="H3014">
        <v>45828</v>
      </c>
      <c r="I3014" t="s">
        <v>24</v>
      </c>
      <c r="J3014" t="s">
        <v>4546</v>
      </c>
      <c r="K3014">
        <v>0</v>
      </c>
      <c r="AE3014" t="s">
        <v>232</v>
      </c>
      <c r="AF3014">
        <v>0</v>
      </c>
      <c r="AG3014">
        <v>0</v>
      </c>
      <c r="AH3014">
        <v>0</v>
      </c>
      <c r="AI3014" t="s">
        <v>11634</v>
      </c>
      <c r="AL3014" s="94">
        <v>2045.5</v>
      </c>
      <c r="AM3014" t="s">
        <v>11646</v>
      </c>
    </row>
    <row r="3015" spans="1:39" x14ac:dyDescent="0.25">
      <c r="A3015" t="s">
        <v>198</v>
      </c>
      <c r="B3015">
        <v>18023</v>
      </c>
      <c r="C3015" t="s">
        <v>4547</v>
      </c>
      <c r="D3015">
        <v>20562</v>
      </c>
      <c r="E3015">
        <v>45774</v>
      </c>
      <c r="F3015">
        <v>45952</v>
      </c>
      <c r="G3015" t="s">
        <v>2836</v>
      </c>
      <c r="I3015" t="s">
        <v>24</v>
      </c>
      <c r="K3015">
        <v>0</v>
      </c>
      <c r="AE3015" t="s">
        <v>232</v>
      </c>
      <c r="AF3015">
        <v>0</v>
      </c>
      <c r="AG3015">
        <v>0</v>
      </c>
      <c r="AH3015">
        <v>0</v>
      </c>
      <c r="AI3015" t="s">
        <v>11634</v>
      </c>
      <c r="AL3015" s="94">
        <v>2056.1999999999998</v>
      </c>
      <c r="AM3015" t="s">
        <v>11646</v>
      </c>
    </row>
    <row r="3016" spans="1:39" x14ac:dyDescent="0.25">
      <c r="A3016" t="s">
        <v>198</v>
      </c>
      <c r="B3016">
        <v>18024</v>
      </c>
      <c r="C3016" t="s">
        <v>4548</v>
      </c>
      <c r="D3016">
        <v>1009</v>
      </c>
      <c r="E3016">
        <v>45774</v>
      </c>
      <c r="F3016">
        <v>45814</v>
      </c>
      <c r="G3016" t="s">
        <v>2836</v>
      </c>
      <c r="H3016">
        <v>45783</v>
      </c>
      <c r="I3016" t="s">
        <v>24</v>
      </c>
      <c r="J3016" t="s">
        <v>4549</v>
      </c>
      <c r="K3016">
        <v>0</v>
      </c>
      <c r="N3016" t="s">
        <v>353</v>
      </c>
      <c r="O3016">
        <v>45757</v>
      </c>
      <c r="P3016" t="s">
        <v>4550</v>
      </c>
      <c r="AE3016" t="s">
        <v>232</v>
      </c>
      <c r="AF3016">
        <v>0</v>
      </c>
      <c r="AG3016">
        <v>0</v>
      </c>
      <c r="AH3016">
        <v>3</v>
      </c>
      <c r="AI3016" t="s">
        <v>11632</v>
      </c>
      <c r="AL3016" s="94">
        <v>100.9</v>
      </c>
      <c r="AM3016" t="s">
        <v>11646</v>
      </c>
    </row>
    <row r="3017" spans="1:39" x14ac:dyDescent="0.25">
      <c r="A3017" t="s">
        <v>198</v>
      </c>
      <c r="B3017">
        <v>18025</v>
      </c>
      <c r="C3017" t="s">
        <v>4551</v>
      </c>
      <c r="D3017">
        <v>316</v>
      </c>
      <c r="E3017">
        <v>45774</v>
      </c>
      <c r="F3017">
        <v>45964</v>
      </c>
      <c r="G3017" t="s">
        <v>2836</v>
      </c>
      <c r="I3017" t="s">
        <v>24</v>
      </c>
      <c r="J3017">
        <v>46014</v>
      </c>
      <c r="K3017">
        <v>0</v>
      </c>
      <c r="N3017" t="s">
        <v>350</v>
      </c>
      <c r="O3017" t="s">
        <v>4544</v>
      </c>
      <c r="P3017" t="s">
        <v>350</v>
      </c>
      <c r="X3017" t="s">
        <v>350</v>
      </c>
      <c r="Y3017" t="s">
        <v>350</v>
      </c>
      <c r="Z3017" t="s">
        <v>350</v>
      </c>
      <c r="AE3017" t="s">
        <v>232</v>
      </c>
      <c r="AF3017">
        <v>0</v>
      </c>
      <c r="AG3017">
        <v>0</v>
      </c>
      <c r="AH3017">
        <v>6</v>
      </c>
      <c r="AI3017" t="s">
        <v>11632</v>
      </c>
      <c r="AL3017" s="94">
        <v>31.6</v>
      </c>
      <c r="AM3017" t="s">
        <v>11646</v>
      </c>
    </row>
    <row r="3018" spans="1:39" x14ac:dyDescent="0.25">
      <c r="A3018" t="s">
        <v>198</v>
      </c>
      <c r="B3018">
        <v>18027</v>
      </c>
      <c r="C3018" t="s">
        <v>4552</v>
      </c>
      <c r="D3018">
        <v>3339</v>
      </c>
      <c r="E3018">
        <v>45774</v>
      </c>
      <c r="F3018">
        <v>45952</v>
      </c>
      <c r="G3018" t="s">
        <v>2836</v>
      </c>
      <c r="I3018" t="s">
        <v>24</v>
      </c>
      <c r="J3018">
        <v>46021</v>
      </c>
      <c r="K3018">
        <v>0</v>
      </c>
      <c r="N3018" t="s">
        <v>350</v>
      </c>
      <c r="O3018" t="s">
        <v>4544</v>
      </c>
      <c r="P3018" t="s">
        <v>350</v>
      </c>
      <c r="X3018" t="s">
        <v>350</v>
      </c>
      <c r="Y3018" t="s">
        <v>350</v>
      </c>
      <c r="Z3018" t="s">
        <v>350</v>
      </c>
      <c r="AE3018" t="s">
        <v>232</v>
      </c>
      <c r="AF3018">
        <v>0</v>
      </c>
      <c r="AG3018">
        <v>0</v>
      </c>
      <c r="AH3018">
        <v>6</v>
      </c>
      <c r="AI3018" t="s">
        <v>11632</v>
      </c>
      <c r="AL3018" s="94">
        <v>333.9</v>
      </c>
      <c r="AM3018" t="s">
        <v>11646</v>
      </c>
    </row>
    <row r="3019" spans="1:39" x14ac:dyDescent="0.25">
      <c r="A3019" t="s">
        <v>198</v>
      </c>
      <c r="B3019">
        <v>18028</v>
      </c>
      <c r="C3019" t="s">
        <v>4553</v>
      </c>
      <c r="D3019">
        <v>1021</v>
      </c>
      <c r="E3019">
        <v>45774</v>
      </c>
      <c r="F3019">
        <v>45952</v>
      </c>
      <c r="G3019" t="s">
        <v>2836</v>
      </c>
      <c r="I3019" t="s">
        <v>24</v>
      </c>
      <c r="J3019">
        <v>46030</v>
      </c>
      <c r="K3019">
        <v>0</v>
      </c>
      <c r="N3019" t="s">
        <v>350</v>
      </c>
      <c r="O3019" t="s">
        <v>4544</v>
      </c>
      <c r="P3019" t="s">
        <v>350</v>
      </c>
      <c r="Q3019">
        <v>0</v>
      </c>
      <c r="X3019" t="s">
        <v>350</v>
      </c>
      <c r="Y3019" t="s">
        <v>350</v>
      </c>
      <c r="Z3019" t="s">
        <v>350</v>
      </c>
      <c r="AE3019" t="s">
        <v>232</v>
      </c>
      <c r="AF3019">
        <v>0</v>
      </c>
      <c r="AG3019">
        <v>0</v>
      </c>
      <c r="AH3019">
        <v>7</v>
      </c>
      <c r="AI3019" t="s">
        <v>11632</v>
      </c>
      <c r="AL3019" s="94">
        <v>102.1</v>
      </c>
      <c r="AM3019" t="s">
        <v>11646</v>
      </c>
    </row>
    <row r="3020" spans="1:39" x14ac:dyDescent="0.25">
      <c r="A3020" t="s">
        <v>198</v>
      </c>
      <c r="B3020">
        <v>18029</v>
      </c>
      <c r="C3020" t="s">
        <v>4554</v>
      </c>
      <c r="D3020">
        <v>2246</v>
      </c>
      <c r="E3020">
        <v>45774</v>
      </c>
      <c r="F3020">
        <v>45952</v>
      </c>
      <c r="G3020" t="s">
        <v>2836</v>
      </c>
      <c r="I3020" t="s">
        <v>24</v>
      </c>
      <c r="J3020">
        <v>46038</v>
      </c>
      <c r="K3020">
        <v>0</v>
      </c>
      <c r="L3020" t="s">
        <v>2855</v>
      </c>
      <c r="X3020" t="s">
        <v>4555</v>
      </c>
      <c r="Y3020" t="s">
        <v>2855</v>
      </c>
      <c r="Z3020" t="s">
        <v>2855</v>
      </c>
      <c r="AE3020" t="s">
        <v>232</v>
      </c>
      <c r="AF3020">
        <v>0</v>
      </c>
      <c r="AG3020">
        <v>0</v>
      </c>
      <c r="AH3020">
        <v>4</v>
      </c>
      <c r="AI3020" t="s">
        <v>11632</v>
      </c>
      <c r="AL3020" s="94">
        <v>224.6</v>
      </c>
      <c r="AM3020" t="s">
        <v>11646</v>
      </c>
    </row>
    <row r="3021" spans="1:39" x14ac:dyDescent="0.25">
      <c r="A3021" t="s">
        <v>198</v>
      </c>
      <c r="B3021">
        <v>18030</v>
      </c>
      <c r="C3021" t="s">
        <v>4556</v>
      </c>
      <c r="D3021">
        <v>695</v>
      </c>
      <c r="E3021">
        <v>45774</v>
      </c>
      <c r="F3021">
        <v>45964</v>
      </c>
      <c r="G3021" t="s">
        <v>2836</v>
      </c>
      <c r="I3021" t="s">
        <v>24</v>
      </c>
      <c r="J3021">
        <v>46043</v>
      </c>
      <c r="K3021">
        <v>165</v>
      </c>
      <c r="L3021">
        <v>2024</v>
      </c>
      <c r="N3021" t="s">
        <v>4557</v>
      </c>
      <c r="P3021" t="s">
        <v>350</v>
      </c>
      <c r="Q3021">
        <v>0</v>
      </c>
      <c r="X3021" t="s">
        <v>4558</v>
      </c>
      <c r="Y3021" t="s">
        <v>350</v>
      </c>
      <c r="Z3021" t="s">
        <v>350</v>
      </c>
      <c r="AE3021" t="s">
        <v>232</v>
      </c>
      <c r="AF3021">
        <v>0</v>
      </c>
      <c r="AG3021">
        <v>0</v>
      </c>
      <c r="AH3021">
        <v>8</v>
      </c>
      <c r="AI3021" t="s">
        <v>11632</v>
      </c>
      <c r="AL3021" s="94">
        <v>69.5</v>
      </c>
      <c r="AM3021" t="s">
        <v>11839</v>
      </c>
    </row>
    <row r="3022" spans="1:39" x14ac:dyDescent="0.25">
      <c r="A3022" t="s">
        <v>198</v>
      </c>
      <c r="B3022">
        <v>18032</v>
      </c>
      <c r="C3022" t="s">
        <v>4559</v>
      </c>
      <c r="D3022">
        <v>311</v>
      </c>
      <c r="E3022">
        <v>45774</v>
      </c>
      <c r="F3022">
        <v>45964</v>
      </c>
      <c r="G3022" t="s">
        <v>2836</v>
      </c>
      <c r="I3022" t="s">
        <v>24</v>
      </c>
      <c r="J3022">
        <v>46036</v>
      </c>
      <c r="K3022">
        <v>0</v>
      </c>
      <c r="N3022" t="s">
        <v>350</v>
      </c>
      <c r="O3022" t="s">
        <v>2855</v>
      </c>
      <c r="P3022" t="s">
        <v>350</v>
      </c>
      <c r="Q3022">
        <v>0</v>
      </c>
      <c r="X3022" t="s">
        <v>350</v>
      </c>
      <c r="Y3022" t="s">
        <v>350</v>
      </c>
      <c r="Z3022" t="s">
        <v>350</v>
      </c>
      <c r="AE3022" t="s">
        <v>232</v>
      </c>
      <c r="AF3022">
        <v>0</v>
      </c>
      <c r="AG3022">
        <v>0</v>
      </c>
      <c r="AH3022">
        <v>7</v>
      </c>
      <c r="AI3022" t="s">
        <v>11632</v>
      </c>
      <c r="AL3022" s="94">
        <v>31.1</v>
      </c>
      <c r="AM3022" t="s">
        <v>11646</v>
      </c>
    </row>
    <row r="3023" spans="1:39" x14ac:dyDescent="0.25">
      <c r="A3023" t="s">
        <v>198</v>
      </c>
      <c r="B3023">
        <v>18033</v>
      </c>
      <c r="C3023" t="s">
        <v>4560</v>
      </c>
      <c r="D3023">
        <v>308</v>
      </c>
      <c r="E3023">
        <v>45774</v>
      </c>
      <c r="G3023" t="s">
        <v>2836</v>
      </c>
      <c r="H3023">
        <v>45776</v>
      </c>
      <c r="I3023" t="s">
        <v>24</v>
      </c>
      <c r="J3023" t="s">
        <v>4561</v>
      </c>
      <c r="K3023">
        <v>0</v>
      </c>
      <c r="AE3023" t="s">
        <v>232</v>
      </c>
      <c r="AF3023">
        <v>0</v>
      </c>
      <c r="AG3023">
        <v>0</v>
      </c>
      <c r="AH3023">
        <v>0</v>
      </c>
      <c r="AI3023" t="s">
        <v>11634</v>
      </c>
      <c r="AL3023" s="94">
        <v>30.8</v>
      </c>
      <c r="AM3023" t="s">
        <v>11646</v>
      </c>
    </row>
    <row r="3024" spans="1:39" x14ac:dyDescent="0.25">
      <c r="A3024" t="s">
        <v>198</v>
      </c>
      <c r="B3024">
        <v>18034</v>
      </c>
      <c r="C3024" t="s">
        <v>4562</v>
      </c>
      <c r="D3024">
        <v>537</v>
      </c>
      <c r="E3024">
        <v>45774</v>
      </c>
      <c r="F3024">
        <v>45964</v>
      </c>
      <c r="G3024" t="s">
        <v>2836</v>
      </c>
      <c r="J3024">
        <v>46010</v>
      </c>
      <c r="K3024">
        <v>0</v>
      </c>
      <c r="L3024" t="s">
        <v>2855</v>
      </c>
      <c r="N3024" t="s">
        <v>4563</v>
      </c>
      <c r="P3024" t="s">
        <v>2855</v>
      </c>
      <c r="X3024" t="s">
        <v>2855</v>
      </c>
      <c r="Y3024" t="s">
        <v>2855</v>
      </c>
      <c r="Z3024" t="s">
        <v>2855</v>
      </c>
      <c r="AE3024" t="s">
        <v>232</v>
      </c>
      <c r="AF3024">
        <v>0</v>
      </c>
      <c r="AG3024">
        <v>0</v>
      </c>
      <c r="AH3024">
        <v>6</v>
      </c>
      <c r="AI3024" t="s">
        <v>11632</v>
      </c>
      <c r="AL3024" s="94">
        <v>53.7</v>
      </c>
      <c r="AM3024" t="s">
        <v>11646</v>
      </c>
    </row>
    <row r="3025" spans="1:39" x14ac:dyDescent="0.25">
      <c r="A3025" t="s">
        <v>198</v>
      </c>
      <c r="B3025">
        <v>18035</v>
      </c>
      <c r="C3025" t="s">
        <v>4564</v>
      </c>
      <c r="D3025">
        <v>1517</v>
      </c>
      <c r="E3025">
        <v>45774</v>
      </c>
      <c r="F3025">
        <v>45952</v>
      </c>
      <c r="G3025" t="s">
        <v>2836</v>
      </c>
      <c r="I3025" t="s">
        <v>24</v>
      </c>
      <c r="J3025">
        <v>46036</v>
      </c>
      <c r="K3025">
        <v>0</v>
      </c>
      <c r="AE3025" t="s">
        <v>232</v>
      </c>
      <c r="AF3025">
        <v>0</v>
      </c>
      <c r="AG3025">
        <v>0</v>
      </c>
      <c r="AH3025">
        <v>0</v>
      </c>
      <c r="AI3025" t="s">
        <v>11634</v>
      </c>
      <c r="AL3025" s="94">
        <v>151.69999999999999</v>
      </c>
      <c r="AM3025" t="s">
        <v>11646</v>
      </c>
    </row>
    <row r="3026" spans="1:39" x14ac:dyDescent="0.25">
      <c r="A3026" t="s">
        <v>198</v>
      </c>
      <c r="B3026">
        <v>18036</v>
      </c>
      <c r="C3026" t="s">
        <v>4565</v>
      </c>
      <c r="D3026">
        <v>5492</v>
      </c>
      <c r="E3026">
        <v>45774</v>
      </c>
      <c r="G3026" t="s">
        <v>2836</v>
      </c>
      <c r="H3026">
        <v>45793</v>
      </c>
      <c r="I3026" t="s">
        <v>28</v>
      </c>
      <c r="K3026">
        <v>125</v>
      </c>
      <c r="L3026">
        <v>2025</v>
      </c>
      <c r="M3026">
        <v>0.7</v>
      </c>
      <c r="N3026" t="s">
        <v>353</v>
      </c>
      <c r="O3026">
        <v>45502</v>
      </c>
      <c r="P3026" t="s">
        <v>4566</v>
      </c>
      <c r="R3026">
        <v>5000</v>
      </c>
      <c r="T3026">
        <v>1</v>
      </c>
      <c r="X3026" t="s">
        <v>4567</v>
      </c>
      <c r="Y3026" t="s">
        <v>4568</v>
      </c>
      <c r="Z3026" t="s">
        <v>4569</v>
      </c>
      <c r="AE3026" t="s">
        <v>232</v>
      </c>
      <c r="AF3026">
        <v>0.7</v>
      </c>
      <c r="AG3026">
        <v>88</v>
      </c>
      <c r="AH3026">
        <v>11</v>
      </c>
      <c r="AI3026" t="s">
        <v>11632</v>
      </c>
      <c r="AJ3026">
        <v>0.91041514930808454</v>
      </c>
      <c r="AL3026" s="94">
        <v>549.20000000000005</v>
      </c>
      <c r="AM3026" t="s">
        <v>11647</v>
      </c>
    </row>
    <row r="3027" spans="1:39" x14ac:dyDescent="0.25">
      <c r="A3027" t="s">
        <v>198</v>
      </c>
      <c r="B3027">
        <v>18114</v>
      </c>
      <c r="C3027" t="s">
        <v>4570</v>
      </c>
      <c r="D3027">
        <v>681</v>
      </c>
      <c r="E3027">
        <v>45774</v>
      </c>
      <c r="F3027">
        <v>45964</v>
      </c>
      <c r="G3027" t="s">
        <v>2836</v>
      </c>
      <c r="I3027" t="s">
        <v>24</v>
      </c>
      <c r="J3027">
        <v>45995</v>
      </c>
      <c r="K3027">
        <v>0</v>
      </c>
      <c r="AE3027" t="s">
        <v>232</v>
      </c>
      <c r="AF3027">
        <v>0</v>
      </c>
      <c r="AG3027">
        <v>0</v>
      </c>
      <c r="AH3027">
        <v>0</v>
      </c>
      <c r="AI3027" t="s">
        <v>11634</v>
      </c>
      <c r="AL3027" s="94">
        <v>68.099999999999994</v>
      </c>
      <c r="AM3027" t="s">
        <v>11646</v>
      </c>
    </row>
    <row r="3028" spans="1:39" x14ac:dyDescent="0.25">
      <c r="A3028" t="s">
        <v>198</v>
      </c>
      <c r="B3028">
        <v>18037</v>
      </c>
      <c r="C3028" t="s">
        <v>4571</v>
      </c>
      <c r="D3028">
        <v>658</v>
      </c>
      <c r="E3028">
        <v>45774</v>
      </c>
      <c r="F3028">
        <v>45964</v>
      </c>
      <c r="G3028" t="s">
        <v>2836</v>
      </c>
      <c r="I3028" t="s">
        <v>24</v>
      </c>
      <c r="J3028">
        <v>46029</v>
      </c>
      <c r="K3028">
        <v>0</v>
      </c>
      <c r="L3028" t="s">
        <v>4572</v>
      </c>
      <c r="M3028">
        <v>0</v>
      </c>
      <c r="N3028" t="s">
        <v>350</v>
      </c>
      <c r="O3028" t="s">
        <v>2855</v>
      </c>
      <c r="P3028" t="s">
        <v>350</v>
      </c>
      <c r="Q3028">
        <v>0</v>
      </c>
      <c r="S3028">
        <v>4000</v>
      </c>
      <c r="T3028">
        <v>4</v>
      </c>
      <c r="V3028">
        <v>0</v>
      </c>
      <c r="W3028">
        <v>0</v>
      </c>
      <c r="X3028" t="s">
        <v>4573</v>
      </c>
      <c r="Y3028" t="s">
        <v>4574</v>
      </c>
      <c r="Z3028" t="s">
        <v>350</v>
      </c>
      <c r="AE3028" t="s">
        <v>232</v>
      </c>
      <c r="AF3028">
        <v>0</v>
      </c>
      <c r="AG3028">
        <v>0</v>
      </c>
      <c r="AH3028">
        <v>14</v>
      </c>
      <c r="AI3028" t="s">
        <v>11632</v>
      </c>
      <c r="AK3028">
        <v>6.0790273556231007</v>
      </c>
      <c r="AL3028" s="94">
        <v>65.8</v>
      </c>
      <c r="AM3028" t="s">
        <v>11646</v>
      </c>
    </row>
    <row r="3029" spans="1:39" x14ac:dyDescent="0.25">
      <c r="A3029" t="s">
        <v>198</v>
      </c>
      <c r="B3029">
        <v>18038</v>
      </c>
      <c r="C3029" t="s">
        <v>4575</v>
      </c>
      <c r="D3029">
        <v>1245</v>
      </c>
      <c r="E3029">
        <v>45774</v>
      </c>
      <c r="F3029">
        <v>45952</v>
      </c>
      <c r="G3029" t="s">
        <v>2836</v>
      </c>
      <c r="I3029" t="s">
        <v>24</v>
      </c>
      <c r="J3029">
        <v>46031</v>
      </c>
      <c r="K3029">
        <v>0</v>
      </c>
      <c r="N3029" t="s">
        <v>350</v>
      </c>
      <c r="O3029" t="s">
        <v>2855</v>
      </c>
      <c r="P3029" t="s">
        <v>350</v>
      </c>
      <c r="Q3029">
        <v>0</v>
      </c>
      <c r="X3029" t="s">
        <v>350</v>
      </c>
      <c r="Y3029" t="s">
        <v>350</v>
      </c>
      <c r="Z3029" t="s">
        <v>350</v>
      </c>
      <c r="AE3029" t="s">
        <v>232</v>
      </c>
      <c r="AF3029">
        <v>0</v>
      </c>
      <c r="AG3029">
        <v>0</v>
      </c>
      <c r="AH3029">
        <v>7</v>
      </c>
      <c r="AI3029" t="s">
        <v>11632</v>
      </c>
      <c r="AL3029" s="94">
        <v>124.5</v>
      </c>
      <c r="AM3029" t="s">
        <v>11646</v>
      </c>
    </row>
    <row r="3030" spans="1:39" x14ac:dyDescent="0.25">
      <c r="A3030" t="s">
        <v>198</v>
      </c>
      <c r="B3030">
        <v>18039</v>
      </c>
      <c r="C3030" t="s">
        <v>4576</v>
      </c>
      <c r="D3030">
        <v>3906</v>
      </c>
      <c r="E3030">
        <v>45774</v>
      </c>
      <c r="F3030">
        <v>45952</v>
      </c>
      <c r="G3030" t="s">
        <v>2836</v>
      </c>
      <c r="I3030" t="s">
        <v>24</v>
      </c>
      <c r="J3030">
        <v>46017</v>
      </c>
      <c r="K3030">
        <v>0</v>
      </c>
      <c r="N3030" t="s">
        <v>353</v>
      </c>
      <c r="O3030">
        <v>45871</v>
      </c>
      <c r="AE3030" t="s">
        <v>232</v>
      </c>
      <c r="AF3030">
        <v>0</v>
      </c>
      <c r="AG3030">
        <v>0</v>
      </c>
      <c r="AH3030">
        <v>2</v>
      </c>
      <c r="AI3030" t="s">
        <v>11632</v>
      </c>
      <c r="AL3030" s="94">
        <v>390.6</v>
      </c>
      <c r="AM3030" t="s">
        <v>11646</v>
      </c>
    </row>
    <row r="3031" spans="1:39" x14ac:dyDescent="0.25">
      <c r="A3031" t="s">
        <v>198</v>
      </c>
      <c r="B3031">
        <v>18040</v>
      </c>
      <c r="C3031" t="s">
        <v>4577</v>
      </c>
      <c r="D3031">
        <v>389</v>
      </c>
      <c r="E3031">
        <v>45774</v>
      </c>
      <c r="F3031">
        <v>45964</v>
      </c>
      <c r="G3031" t="s">
        <v>2836</v>
      </c>
      <c r="I3031" t="s">
        <v>24</v>
      </c>
      <c r="J3031">
        <v>46034</v>
      </c>
      <c r="K3031">
        <v>0</v>
      </c>
      <c r="L3031" t="s">
        <v>2855</v>
      </c>
      <c r="N3031" t="s">
        <v>350</v>
      </c>
      <c r="O3031" t="s">
        <v>2855</v>
      </c>
      <c r="P3031" t="s">
        <v>350</v>
      </c>
      <c r="Q3031">
        <v>0</v>
      </c>
      <c r="X3031" t="s">
        <v>350</v>
      </c>
      <c r="Y3031" t="s">
        <v>350</v>
      </c>
      <c r="Z3031" t="s">
        <v>350</v>
      </c>
      <c r="AE3031" t="s">
        <v>232</v>
      </c>
      <c r="AF3031">
        <v>0</v>
      </c>
      <c r="AG3031">
        <v>0</v>
      </c>
      <c r="AH3031">
        <v>8</v>
      </c>
      <c r="AI3031" t="s">
        <v>11632</v>
      </c>
      <c r="AL3031" s="94">
        <v>38.9</v>
      </c>
      <c r="AM3031" t="s">
        <v>11646</v>
      </c>
    </row>
    <row r="3032" spans="1:39" x14ac:dyDescent="0.25">
      <c r="A3032" t="s">
        <v>198</v>
      </c>
      <c r="B3032">
        <v>18042</v>
      </c>
      <c r="C3032" t="s">
        <v>4578</v>
      </c>
      <c r="D3032">
        <v>576</v>
      </c>
      <c r="E3032">
        <v>45774</v>
      </c>
      <c r="F3032">
        <v>45964</v>
      </c>
      <c r="G3032" t="s">
        <v>2836</v>
      </c>
      <c r="I3032" t="s">
        <v>24</v>
      </c>
      <c r="J3032">
        <v>46030</v>
      </c>
      <c r="K3032">
        <v>0</v>
      </c>
      <c r="L3032" t="s">
        <v>2855</v>
      </c>
      <c r="N3032" t="s">
        <v>350</v>
      </c>
      <c r="O3032" t="s">
        <v>2855</v>
      </c>
      <c r="P3032" t="s">
        <v>350</v>
      </c>
      <c r="Q3032">
        <v>0</v>
      </c>
      <c r="X3032" t="s">
        <v>350</v>
      </c>
      <c r="Y3032" t="s">
        <v>350</v>
      </c>
      <c r="Z3032" t="s">
        <v>350</v>
      </c>
      <c r="AE3032" t="s">
        <v>232</v>
      </c>
      <c r="AF3032">
        <v>0</v>
      </c>
      <c r="AG3032">
        <v>0</v>
      </c>
      <c r="AH3032">
        <v>8</v>
      </c>
      <c r="AI3032" t="s">
        <v>11632</v>
      </c>
      <c r="AL3032" s="94">
        <v>57.6</v>
      </c>
      <c r="AM3032" t="s">
        <v>11646</v>
      </c>
    </row>
    <row r="3033" spans="1:39" x14ac:dyDescent="0.25">
      <c r="A3033" t="s">
        <v>198</v>
      </c>
      <c r="B3033">
        <v>18043</v>
      </c>
      <c r="C3033" t="s">
        <v>4579</v>
      </c>
      <c r="D3033">
        <v>227</v>
      </c>
      <c r="E3033">
        <v>45774</v>
      </c>
      <c r="F3033">
        <v>45964</v>
      </c>
      <c r="G3033" t="s">
        <v>2836</v>
      </c>
      <c r="I3033" t="s">
        <v>24</v>
      </c>
      <c r="J3033">
        <v>46065</v>
      </c>
      <c r="K3033">
        <v>4</v>
      </c>
      <c r="L3033" t="s">
        <v>4580</v>
      </c>
      <c r="AE3033" t="s">
        <v>232</v>
      </c>
      <c r="AF3033">
        <v>0</v>
      </c>
      <c r="AG3033">
        <v>0</v>
      </c>
      <c r="AH3033">
        <v>2</v>
      </c>
      <c r="AI3033" t="s">
        <v>11632</v>
      </c>
      <c r="AL3033" s="94">
        <v>22.7</v>
      </c>
      <c r="AM3033" t="s">
        <v>11647</v>
      </c>
    </row>
    <row r="3034" spans="1:39" x14ac:dyDescent="0.25">
      <c r="A3034" t="s">
        <v>198</v>
      </c>
      <c r="B3034">
        <v>18044</v>
      </c>
      <c r="C3034" t="s">
        <v>4581</v>
      </c>
      <c r="D3034">
        <v>210</v>
      </c>
      <c r="E3034">
        <v>45774</v>
      </c>
      <c r="F3034">
        <v>45964</v>
      </c>
      <c r="G3034" t="s">
        <v>2836</v>
      </c>
      <c r="I3034" t="s">
        <v>24</v>
      </c>
      <c r="J3034">
        <v>45995</v>
      </c>
      <c r="K3034">
        <v>0</v>
      </c>
      <c r="AE3034" t="s">
        <v>232</v>
      </c>
      <c r="AF3034">
        <v>0</v>
      </c>
      <c r="AG3034">
        <v>0</v>
      </c>
      <c r="AH3034">
        <v>0</v>
      </c>
      <c r="AI3034" t="s">
        <v>11634</v>
      </c>
      <c r="AL3034" s="94">
        <v>21</v>
      </c>
      <c r="AM3034" t="s">
        <v>11646</v>
      </c>
    </row>
    <row r="3035" spans="1:39" x14ac:dyDescent="0.25">
      <c r="A3035" t="s">
        <v>198</v>
      </c>
      <c r="B3035">
        <v>18045</v>
      </c>
      <c r="C3035" t="s">
        <v>4582</v>
      </c>
      <c r="D3035">
        <v>1289</v>
      </c>
      <c r="E3035">
        <v>45774</v>
      </c>
      <c r="F3035">
        <v>45952</v>
      </c>
      <c r="G3035" t="s">
        <v>2836</v>
      </c>
      <c r="I3035" t="s">
        <v>24</v>
      </c>
      <c r="J3035">
        <v>46056</v>
      </c>
      <c r="K3035">
        <v>0</v>
      </c>
      <c r="N3035" t="s">
        <v>4583</v>
      </c>
      <c r="O3035" t="s">
        <v>2855</v>
      </c>
      <c r="P3035" t="s">
        <v>350</v>
      </c>
      <c r="Q3035">
        <v>0</v>
      </c>
      <c r="X3035" t="s">
        <v>4584</v>
      </c>
      <c r="Y3035" t="s">
        <v>2855</v>
      </c>
      <c r="Z3035" t="s">
        <v>2855</v>
      </c>
      <c r="AE3035" t="s">
        <v>232</v>
      </c>
      <c r="AF3035">
        <v>0</v>
      </c>
      <c r="AG3035">
        <v>0</v>
      </c>
      <c r="AH3035">
        <v>7</v>
      </c>
      <c r="AI3035" t="s">
        <v>11632</v>
      </c>
      <c r="AL3035" s="94">
        <v>128.9</v>
      </c>
      <c r="AM3035" t="s">
        <v>11646</v>
      </c>
    </row>
    <row r="3036" spans="1:39" x14ac:dyDescent="0.25">
      <c r="A3036" t="s">
        <v>198</v>
      </c>
      <c r="B3036">
        <v>18046</v>
      </c>
      <c r="C3036" t="s">
        <v>4585</v>
      </c>
      <c r="D3036">
        <v>1968</v>
      </c>
      <c r="E3036">
        <v>45774</v>
      </c>
      <c r="F3036">
        <v>45952</v>
      </c>
      <c r="G3036" t="s">
        <v>2836</v>
      </c>
      <c r="I3036" t="s">
        <v>24</v>
      </c>
      <c r="J3036">
        <v>46086</v>
      </c>
      <c r="K3036">
        <v>0</v>
      </c>
      <c r="N3036" t="s">
        <v>353</v>
      </c>
      <c r="X3036" t="s">
        <v>4534</v>
      </c>
      <c r="Y3036" t="s">
        <v>350</v>
      </c>
      <c r="Z3036" t="s">
        <v>350</v>
      </c>
      <c r="AE3036" t="s">
        <v>232</v>
      </c>
      <c r="AF3036">
        <v>0</v>
      </c>
      <c r="AG3036">
        <v>0</v>
      </c>
      <c r="AH3036">
        <v>4</v>
      </c>
      <c r="AI3036" t="s">
        <v>11632</v>
      </c>
      <c r="AL3036" s="94">
        <v>196.8</v>
      </c>
      <c r="AM3036" t="s">
        <v>11646</v>
      </c>
    </row>
    <row r="3037" spans="1:39" x14ac:dyDescent="0.25">
      <c r="A3037" t="s">
        <v>198</v>
      </c>
      <c r="B3037">
        <v>18047</v>
      </c>
      <c r="C3037" t="s">
        <v>4586</v>
      </c>
      <c r="D3037">
        <v>8296</v>
      </c>
      <c r="E3037">
        <v>45774</v>
      </c>
      <c r="G3037" t="s">
        <v>2836</v>
      </c>
      <c r="H3037">
        <v>45785</v>
      </c>
      <c r="I3037" t="s">
        <v>28</v>
      </c>
      <c r="K3037">
        <v>0</v>
      </c>
      <c r="L3037" t="s">
        <v>350</v>
      </c>
      <c r="M3037">
        <v>0</v>
      </c>
      <c r="N3037" t="s">
        <v>353</v>
      </c>
      <c r="O3037">
        <v>45744</v>
      </c>
      <c r="P3037" t="s">
        <v>350</v>
      </c>
      <c r="Q3037">
        <v>0</v>
      </c>
      <c r="R3037">
        <v>2000</v>
      </c>
      <c r="S3037">
        <v>9000</v>
      </c>
      <c r="X3037" t="s">
        <v>1059</v>
      </c>
      <c r="Y3037" t="s">
        <v>4587</v>
      </c>
      <c r="Z3037" t="s">
        <v>350</v>
      </c>
      <c r="AE3037" t="s">
        <v>232</v>
      </c>
      <c r="AF3037">
        <v>0</v>
      </c>
      <c r="AG3037">
        <v>0</v>
      </c>
      <c r="AH3037">
        <v>11</v>
      </c>
      <c r="AI3037" t="s">
        <v>11632</v>
      </c>
      <c r="AJ3037">
        <v>0.24108003857280616</v>
      </c>
      <c r="AK3037">
        <v>1.0848601735776278</v>
      </c>
      <c r="AL3037" s="94">
        <v>829.6</v>
      </c>
      <c r="AM3037" t="s">
        <v>11646</v>
      </c>
    </row>
    <row r="3038" spans="1:39" x14ac:dyDescent="0.25">
      <c r="A3038" t="s">
        <v>198</v>
      </c>
      <c r="B3038">
        <v>18059</v>
      </c>
      <c r="C3038" t="s">
        <v>4588</v>
      </c>
      <c r="D3038">
        <v>5781</v>
      </c>
      <c r="E3038">
        <v>45774</v>
      </c>
      <c r="F3038">
        <v>45952</v>
      </c>
      <c r="G3038" t="s">
        <v>2836</v>
      </c>
      <c r="I3038" t="s">
        <v>24</v>
      </c>
      <c r="J3038">
        <v>46037</v>
      </c>
      <c r="K3038">
        <v>200</v>
      </c>
      <c r="L3038" t="s">
        <v>4589</v>
      </c>
      <c r="M3038">
        <v>0.4</v>
      </c>
      <c r="N3038" t="s">
        <v>2855</v>
      </c>
      <c r="O3038" t="s">
        <v>2855</v>
      </c>
      <c r="P3038" t="s">
        <v>353</v>
      </c>
      <c r="T3038">
        <v>0</v>
      </c>
      <c r="U3038">
        <v>15</v>
      </c>
      <c r="AE3038" t="s">
        <v>232</v>
      </c>
      <c r="AF3038">
        <v>0.4</v>
      </c>
      <c r="AG3038">
        <v>80</v>
      </c>
      <c r="AH3038">
        <v>8</v>
      </c>
      <c r="AI3038" t="s">
        <v>11632</v>
      </c>
      <c r="AL3038" s="94">
        <v>578.1</v>
      </c>
      <c r="AM3038" t="s">
        <v>11647</v>
      </c>
    </row>
    <row r="3039" spans="1:39" x14ac:dyDescent="0.25">
      <c r="A3039" t="s">
        <v>198</v>
      </c>
      <c r="B3039">
        <v>18061</v>
      </c>
      <c r="C3039" t="s">
        <v>4590</v>
      </c>
      <c r="D3039">
        <v>1242</v>
      </c>
      <c r="E3039">
        <v>45774</v>
      </c>
      <c r="F3039">
        <v>45952</v>
      </c>
      <c r="G3039" t="s">
        <v>2836</v>
      </c>
      <c r="I3039" t="s">
        <v>24</v>
      </c>
      <c r="J3039">
        <v>46051</v>
      </c>
      <c r="K3039">
        <v>0</v>
      </c>
      <c r="N3039" t="s">
        <v>2855</v>
      </c>
      <c r="P3039" t="s">
        <v>4591</v>
      </c>
      <c r="T3039">
        <v>2</v>
      </c>
      <c r="Y3039" t="s">
        <v>4592</v>
      </c>
      <c r="Z3039" t="s">
        <v>350</v>
      </c>
      <c r="AE3039" t="s">
        <v>232</v>
      </c>
      <c r="AF3039">
        <v>0</v>
      </c>
      <c r="AG3039">
        <v>0</v>
      </c>
      <c r="AH3039">
        <v>5</v>
      </c>
      <c r="AI3039" t="s">
        <v>11632</v>
      </c>
      <c r="AL3039" s="94">
        <v>124.2</v>
      </c>
      <c r="AM3039" t="s">
        <v>11646</v>
      </c>
    </row>
    <row r="3040" spans="1:39" x14ac:dyDescent="0.25">
      <c r="A3040" t="s">
        <v>198</v>
      </c>
      <c r="B3040">
        <v>18062</v>
      </c>
      <c r="C3040" t="s">
        <v>4593</v>
      </c>
      <c r="D3040">
        <v>16693</v>
      </c>
      <c r="E3040">
        <v>45774</v>
      </c>
      <c r="F3040">
        <v>45952</v>
      </c>
      <c r="G3040" t="s">
        <v>2836</v>
      </c>
      <c r="I3040" t="s">
        <v>24</v>
      </c>
      <c r="J3040">
        <v>46034</v>
      </c>
      <c r="K3040">
        <v>0</v>
      </c>
      <c r="AE3040" t="s">
        <v>232</v>
      </c>
      <c r="AF3040">
        <v>0</v>
      </c>
      <c r="AG3040">
        <v>0</v>
      </c>
      <c r="AH3040">
        <v>0</v>
      </c>
      <c r="AI3040" t="s">
        <v>11634</v>
      </c>
      <c r="AL3040" s="94">
        <v>1669.3</v>
      </c>
      <c r="AM3040" t="s">
        <v>11646</v>
      </c>
    </row>
    <row r="3041" spans="1:39" x14ac:dyDescent="0.25">
      <c r="A3041" t="s">
        <v>198</v>
      </c>
      <c r="B3041">
        <v>18048</v>
      </c>
      <c r="C3041" t="s">
        <v>4594</v>
      </c>
      <c r="D3041">
        <v>3714</v>
      </c>
      <c r="E3041">
        <v>45774</v>
      </c>
      <c r="F3041">
        <v>45952</v>
      </c>
      <c r="G3041" t="s">
        <v>2836</v>
      </c>
      <c r="I3041" t="s">
        <v>24</v>
      </c>
      <c r="J3041">
        <v>46078</v>
      </c>
      <c r="K3041">
        <v>100</v>
      </c>
      <c r="L3041">
        <v>46057</v>
      </c>
      <c r="M3041">
        <v>0.75</v>
      </c>
      <c r="N3041" t="s">
        <v>353</v>
      </c>
      <c r="O3041">
        <v>45646</v>
      </c>
      <c r="P3041" t="s">
        <v>353</v>
      </c>
      <c r="Q3041">
        <v>0.75</v>
      </c>
      <c r="R3041">
        <v>5420.39</v>
      </c>
      <c r="S3041">
        <v>2931.83</v>
      </c>
      <c r="X3041" t="s">
        <v>4595</v>
      </c>
      <c r="Y3041" t="s">
        <v>4596</v>
      </c>
      <c r="Z3041" t="s">
        <v>350</v>
      </c>
      <c r="AE3041" t="s">
        <v>232</v>
      </c>
      <c r="AF3041">
        <v>0.75</v>
      </c>
      <c r="AG3041">
        <v>75</v>
      </c>
      <c r="AH3041">
        <v>12</v>
      </c>
      <c r="AI3041" t="s">
        <v>11632</v>
      </c>
      <c r="AJ3041">
        <v>1.4594480344641896</v>
      </c>
      <c r="AK3041">
        <v>0.78939956919763055</v>
      </c>
      <c r="AL3041" s="94">
        <v>371.4</v>
      </c>
      <c r="AM3041" t="s">
        <v>11647</v>
      </c>
    </row>
    <row r="3042" spans="1:39" x14ac:dyDescent="0.25">
      <c r="A3042" t="s">
        <v>198</v>
      </c>
      <c r="B3042">
        <v>18049</v>
      </c>
      <c r="C3042" t="s">
        <v>4597</v>
      </c>
      <c r="D3042">
        <v>639</v>
      </c>
      <c r="E3042">
        <v>45774</v>
      </c>
      <c r="F3042">
        <v>45964</v>
      </c>
      <c r="G3042" t="s">
        <v>2836</v>
      </c>
      <c r="I3042" t="s">
        <v>24</v>
      </c>
      <c r="J3042">
        <v>46083</v>
      </c>
      <c r="K3042">
        <v>0</v>
      </c>
      <c r="AE3042" t="s">
        <v>232</v>
      </c>
      <c r="AF3042">
        <v>0</v>
      </c>
      <c r="AG3042">
        <v>0</v>
      </c>
      <c r="AH3042">
        <v>0</v>
      </c>
      <c r="AI3042" t="s">
        <v>11634</v>
      </c>
      <c r="AL3042" s="94">
        <v>63.9</v>
      </c>
      <c r="AM3042" t="s">
        <v>11646</v>
      </c>
    </row>
    <row r="3043" spans="1:39" x14ac:dyDescent="0.25">
      <c r="A3043" t="s">
        <v>198</v>
      </c>
      <c r="B3043">
        <v>18050</v>
      </c>
      <c r="C3043" t="s">
        <v>4598</v>
      </c>
      <c r="D3043">
        <v>2084</v>
      </c>
      <c r="E3043">
        <v>45774</v>
      </c>
      <c r="F3043">
        <v>45952</v>
      </c>
      <c r="G3043" t="s">
        <v>2836</v>
      </c>
      <c r="I3043" t="s">
        <v>24</v>
      </c>
      <c r="J3043">
        <v>46034</v>
      </c>
      <c r="K3043">
        <v>0</v>
      </c>
      <c r="N3043" t="s">
        <v>353</v>
      </c>
      <c r="O3043" t="s">
        <v>4599</v>
      </c>
      <c r="P3043" t="s">
        <v>353</v>
      </c>
      <c r="R3043">
        <v>1600</v>
      </c>
      <c r="X3043" t="s">
        <v>2855</v>
      </c>
      <c r="Y3043" t="s">
        <v>2855</v>
      </c>
      <c r="Z3043" t="s">
        <v>2855</v>
      </c>
      <c r="AE3043" t="s">
        <v>232</v>
      </c>
      <c r="AF3043">
        <v>0</v>
      </c>
      <c r="AG3043">
        <v>0</v>
      </c>
      <c r="AH3043">
        <v>7</v>
      </c>
      <c r="AI3043" t="s">
        <v>11632</v>
      </c>
      <c r="AJ3043">
        <v>0.76775431861804222</v>
      </c>
      <c r="AL3043" s="94">
        <v>208.4</v>
      </c>
      <c r="AM3043" t="s">
        <v>11646</v>
      </c>
    </row>
    <row r="3044" spans="1:39" x14ac:dyDescent="0.25">
      <c r="A3044" t="s">
        <v>198</v>
      </c>
      <c r="B3044">
        <v>18051</v>
      </c>
      <c r="C3044" t="s">
        <v>4600</v>
      </c>
      <c r="D3044">
        <v>1278</v>
      </c>
      <c r="E3044">
        <v>45774</v>
      </c>
      <c r="F3044">
        <v>45952</v>
      </c>
      <c r="G3044" t="s">
        <v>2836</v>
      </c>
      <c r="I3044" t="s">
        <v>24</v>
      </c>
      <c r="J3044">
        <v>46021</v>
      </c>
      <c r="K3044">
        <v>0</v>
      </c>
      <c r="N3044" t="s">
        <v>350</v>
      </c>
      <c r="P3044" t="s">
        <v>350</v>
      </c>
      <c r="Q3044">
        <v>0</v>
      </c>
      <c r="X3044" t="s">
        <v>350</v>
      </c>
      <c r="Y3044" t="s">
        <v>350</v>
      </c>
      <c r="Z3044" t="s">
        <v>350</v>
      </c>
      <c r="AE3044" t="s">
        <v>232</v>
      </c>
      <c r="AF3044">
        <v>0</v>
      </c>
      <c r="AG3044">
        <v>0</v>
      </c>
      <c r="AH3044">
        <v>6</v>
      </c>
      <c r="AI3044" t="s">
        <v>11632</v>
      </c>
      <c r="AL3044" s="94">
        <v>127.8</v>
      </c>
      <c r="AM3044" t="s">
        <v>11646</v>
      </c>
    </row>
    <row r="3045" spans="1:39" x14ac:dyDescent="0.25">
      <c r="A3045" t="s">
        <v>198</v>
      </c>
      <c r="B3045">
        <v>18053</v>
      </c>
      <c r="C3045" t="s">
        <v>4601</v>
      </c>
      <c r="D3045">
        <v>1793</v>
      </c>
      <c r="E3045">
        <v>45774</v>
      </c>
      <c r="F3045">
        <v>45952</v>
      </c>
      <c r="G3045" t="s">
        <v>2836</v>
      </c>
      <c r="I3045" t="s">
        <v>24</v>
      </c>
      <c r="J3045">
        <v>46090</v>
      </c>
      <c r="K3045">
        <v>0</v>
      </c>
      <c r="AE3045" t="s">
        <v>232</v>
      </c>
      <c r="AF3045">
        <v>0</v>
      </c>
      <c r="AG3045">
        <v>0</v>
      </c>
      <c r="AH3045">
        <v>0</v>
      </c>
      <c r="AI3045" t="s">
        <v>11634</v>
      </c>
      <c r="AL3045" s="94">
        <v>179.3</v>
      </c>
      <c r="AM3045" t="s">
        <v>11646</v>
      </c>
    </row>
    <row r="3046" spans="1:39" x14ac:dyDescent="0.25">
      <c r="A3046" t="s">
        <v>198</v>
      </c>
      <c r="B3046">
        <v>18054</v>
      </c>
      <c r="C3046" t="s">
        <v>4602</v>
      </c>
      <c r="D3046">
        <v>966</v>
      </c>
      <c r="E3046">
        <v>45774</v>
      </c>
      <c r="F3046">
        <v>45964</v>
      </c>
      <c r="G3046" t="s">
        <v>2836</v>
      </c>
      <c r="I3046" t="s">
        <v>24</v>
      </c>
      <c r="J3046">
        <v>46014</v>
      </c>
      <c r="K3046">
        <v>0</v>
      </c>
      <c r="N3046" t="s">
        <v>350</v>
      </c>
      <c r="O3046" t="s">
        <v>4544</v>
      </c>
      <c r="P3046" t="s">
        <v>350</v>
      </c>
      <c r="Q3046">
        <v>0</v>
      </c>
      <c r="X3046" t="s">
        <v>350</v>
      </c>
      <c r="Y3046" t="s">
        <v>350</v>
      </c>
      <c r="Z3046" t="s">
        <v>350</v>
      </c>
      <c r="AE3046" t="s">
        <v>232</v>
      </c>
      <c r="AF3046">
        <v>0</v>
      </c>
      <c r="AG3046">
        <v>0</v>
      </c>
      <c r="AH3046">
        <v>7</v>
      </c>
      <c r="AI3046" t="s">
        <v>11632</v>
      </c>
      <c r="AL3046" s="94">
        <v>96.6</v>
      </c>
      <c r="AM3046" t="s">
        <v>11646</v>
      </c>
    </row>
    <row r="3047" spans="1:39" x14ac:dyDescent="0.25">
      <c r="A3047" t="s">
        <v>198</v>
      </c>
      <c r="B3047">
        <v>18912</v>
      </c>
      <c r="C3047" t="s">
        <v>4603</v>
      </c>
      <c r="D3047">
        <v>1775</v>
      </c>
      <c r="E3047">
        <v>45774</v>
      </c>
      <c r="F3047">
        <v>45952</v>
      </c>
      <c r="G3047" t="s">
        <v>2836</v>
      </c>
      <c r="I3047" t="s">
        <v>24</v>
      </c>
      <c r="J3047">
        <v>46092</v>
      </c>
      <c r="K3047">
        <v>163</v>
      </c>
      <c r="L3047">
        <v>2025</v>
      </c>
      <c r="M3047">
        <v>5</v>
      </c>
      <c r="N3047" t="s">
        <v>353</v>
      </c>
      <c r="O3047">
        <v>45786</v>
      </c>
      <c r="P3047" t="s">
        <v>350</v>
      </c>
      <c r="Q3047">
        <v>0</v>
      </c>
      <c r="R3047">
        <v>2500</v>
      </c>
      <c r="X3047" t="s">
        <v>4604</v>
      </c>
      <c r="Y3047" t="s">
        <v>350</v>
      </c>
      <c r="Z3047" t="s">
        <v>353</v>
      </c>
      <c r="AE3047" t="s">
        <v>232</v>
      </c>
      <c r="AF3047">
        <v>0.05</v>
      </c>
      <c r="AG3047">
        <v>8</v>
      </c>
      <c r="AH3047">
        <v>11</v>
      </c>
      <c r="AI3047" t="s">
        <v>11632</v>
      </c>
      <c r="AJ3047">
        <v>1.408450704225352</v>
      </c>
      <c r="AL3047" s="94">
        <v>177.5</v>
      </c>
      <c r="AM3047" t="s">
        <v>11647</v>
      </c>
    </row>
    <row r="3048" spans="1:39" x14ac:dyDescent="0.25">
      <c r="A3048" t="s">
        <v>198</v>
      </c>
      <c r="B3048">
        <v>18056</v>
      </c>
      <c r="C3048" t="s">
        <v>4605</v>
      </c>
      <c r="D3048">
        <v>3936</v>
      </c>
      <c r="E3048">
        <v>45774</v>
      </c>
      <c r="F3048">
        <v>45952</v>
      </c>
      <c r="G3048" t="s">
        <v>2836</v>
      </c>
      <c r="I3048" t="s">
        <v>4606</v>
      </c>
      <c r="J3048">
        <v>46034</v>
      </c>
      <c r="K3048">
        <v>0</v>
      </c>
      <c r="AE3048" t="s">
        <v>232</v>
      </c>
      <c r="AF3048">
        <v>0</v>
      </c>
      <c r="AG3048">
        <v>0</v>
      </c>
      <c r="AH3048">
        <v>0</v>
      </c>
      <c r="AI3048" t="s">
        <v>11634</v>
      </c>
      <c r="AL3048" s="94">
        <v>393.6</v>
      </c>
      <c r="AM3048" t="s">
        <v>11646</v>
      </c>
    </row>
    <row r="3049" spans="1:39" x14ac:dyDescent="0.25">
      <c r="A3049" t="s">
        <v>198</v>
      </c>
      <c r="B3049">
        <v>18057</v>
      </c>
      <c r="C3049" t="s">
        <v>4607</v>
      </c>
      <c r="D3049">
        <v>7809</v>
      </c>
      <c r="E3049">
        <v>45774</v>
      </c>
      <c r="F3049">
        <v>45952</v>
      </c>
      <c r="G3049" t="s">
        <v>2836</v>
      </c>
      <c r="I3049" t="s">
        <v>24</v>
      </c>
      <c r="J3049">
        <v>46008</v>
      </c>
      <c r="K3049">
        <v>356</v>
      </c>
      <c r="L3049">
        <v>2025</v>
      </c>
      <c r="M3049">
        <v>90</v>
      </c>
      <c r="N3049" t="s">
        <v>353</v>
      </c>
      <c r="O3049">
        <v>44952</v>
      </c>
      <c r="P3049" t="s">
        <v>353</v>
      </c>
      <c r="Q3049">
        <v>23</v>
      </c>
      <c r="R3049">
        <v>21972</v>
      </c>
      <c r="T3049">
        <v>14</v>
      </c>
      <c r="U3049">
        <v>0</v>
      </c>
      <c r="X3049" t="s">
        <v>4608</v>
      </c>
      <c r="Y3049" t="s">
        <v>4609</v>
      </c>
      <c r="Z3049" t="s">
        <v>353</v>
      </c>
      <c r="AE3049" t="s">
        <v>232</v>
      </c>
      <c r="AF3049">
        <v>0.9</v>
      </c>
      <c r="AG3049">
        <v>320</v>
      </c>
      <c r="AH3049">
        <v>13</v>
      </c>
      <c r="AI3049" t="s">
        <v>11632</v>
      </c>
      <c r="AJ3049">
        <v>2.8136765270841337</v>
      </c>
      <c r="AL3049" s="94">
        <v>780.9</v>
      </c>
      <c r="AM3049" t="s">
        <v>11647</v>
      </c>
    </row>
    <row r="3050" spans="1:39" x14ac:dyDescent="0.25">
      <c r="A3050" t="s">
        <v>198</v>
      </c>
      <c r="B3050">
        <v>18063</v>
      </c>
      <c r="C3050" t="s">
        <v>4610</v>
      </c>
      <c r="D3050">
        <v>1695</v>
      </c>
      <c r="E3050">
        <v>45774</v>
      </c>
      <c r="F3050">
        <v>45952</v>
      </c>
      <c r="G3050" t="s">
        <v>2836</v>
      </c>
      <c r="I3050" t="s">
        <v>24</v>
      </c>
      <c r="J3050">
        <v>46034</v>
      </c>
      <c r="K3050">
        <v>0</v>
      </c>
      <c r="AE3050" t="s">
        <v>232</v>
      </c>
      <c r="AF3050">
        <v>0</v>
      </c>
      <c r="AG3050">
        <v>0</v>
      </c>
      <c r="AH3050">
        <v>0</v>
      </c>
      <c r="AI3050" t="s">
        <v>11634</v>
      </c>
      <c r="AL3050" s="94">
        <v>169.5</v>
      </c>
      <c r="AM3050" t="s">
        <v>11646</v>
      </c>
    </row>
    <row r="3051" spans="1:39" x14ac:dyDescent="0.25">
      <c r="A3051" t="s">
        <v>198</v>
      </c>
      <c r="B3051">
        <v>18064</v>
      </c>
      <c r="C3051" t="s">
        <v>4611</v>
      </c>
      <c r="D3051">
        <v>383</v>
      </c>
      <c r="E3051">
        <v>45774</v>
      </c>
      <c r="F3051">
        <v>45964</v>
      </c>
      <c r="G3051" t="s">
        <v>2836</v>
      </c>
      <c r="I3051" t="s">
        <v>24</v>
      </c>
      <c r="J3051">
        <v>45995</v>
      </c>
      <c r="K3051">
        <v>0</v>
      </c>
      <c r="AE3051" t="s">
        <v>232</v>
      </c>
      <c r="AF3051">
        <v>0</v>
      </c>
      <c r="AG3051">
        <v>0</v>
      </c>
      <c r="AH3051">
        <v>0</v>
      </c>
      <c r="AI3051" t="s">
        <v>11634</v>
      </c>
      <c r="AL3051" s="94">
        <v>38.299999999999997</v>
      </c>
      <c r="AM3051" t="s">
        <v>11646</v>
      </c>
    </row>
    <row r="3052" spans="1:39" x14ac:dyDescent="0.25">
      <c r="A3052" t="s">
        <v>198</v>
      </c>
      <c r="B3052">
        <v>18065</v>
      </c>
      <c r="C3052" t="s">
        <v>4612</v>
      </c>
      <c r="D3052">
        <v>640</v>
      </c>
      <c r="E3052">
        <v>45774</v>
      </c>
      <c r="F3052">
        <v>45964</v>
      </c>
      <c r="G3052" t="s">
        <v>2836</v>
      </c>
      <c r="I3052" t="s">
        <v>24</v>
      </c>
      <c r="J3052">
        <v>46020</v>
      </c>
      <c r="K3052">
        <v>0</v>
      </c>
      <c r="L3052" t="s">
        <v>2855</v>
      </c>
      <c r="M3052">
        <v>0</v>
      </c>
      <c r="N3052" t="s">
        <v>350</v>
      </c>
      <c r="O3052" t="s">
        <v>2855</v>
      </c>
      <c r="P3052" t="s">
        <v>350</v>
      </c>
      <c r="Q3052">
        <v>0</v>
      </c>
      <c r="S3052">
        <v>3000</v>
      </c>
      <c r="T3052">
        <v>2</v>
      </c>
      <c r="U3052">
        <v>0</v>
      </c>
      <c r="X3052" t="s">
        <v>4613</v>
      </c>
      <c r="Y3052" t="s">
        <v>353</v>
      </c>
      <c r="Z3052" t="s">
        <v>350</v>
      </c>
      <c r="AE3052" t="s">
        <v>232</v>
      </c>
      <c r="AF3052">
        <v>0</v>
      </c>
      <c r="AG3052">
        <v>0</v>
      </c>
      <c r="AH3052">
        <v>12</v>
      </c>
      <c r="AI3052" t="s">
        <v>11632</v>
      </c>
      <c r="AK3052">
        <v>4.6875</v>
      </c>
      <c r="AL3052" s="94">
        <v>64</v>
      </c>
      <c r="AM3052" t="s">
        <v>11646</v>
      </c>
    </row>
    <row r="3053" spans="1:39" x14ac:dyDescent="0.25">
      <c r="A3053" t="s">
        <v>198</v>
      </c>
      <c r="B3053">
        <v>18066</v>
      </c>
      <c r="C3053" t="s">
        <v>4614</v>
      </c>
      <c r="D3053">
        <v>2622</v>
      </c>
      <c r="E3053">
        <v>45774</v>
      </c>
      <c r="G3053" t="s">
        <v>2836</v>
      </c>
      <c r="H3053">
        <v>45782</v>
      </c>
      <c r="I3053" t="s">
        <v>28</v>
      </c>
      <c r="K3053">
        <v>0</v>
      </c>
      <c r="M3053">
        <v>0</v>
      </c>
      <c r="N3053" t="s">
        <v>350</v>
      </c>
      <c r="P3053" t="s">
        <v>350</v>
      </c>
      <c r="T3053">
        <v>10</v>
      </c>
      <c r="X3053" t="s">
        <v>353</v>
      </c>
      <c r="Y3053" t="s">
        <v>353</v>
      </c>
      <c r="Z3053" t="s">
        <v>350</v>
      </c>
      <c r="AE3053" t="s">
        <v>232</v>
      </c>
      <c r="AF3053">
        <v>0</v>
      </c>
      <c r="AG3053">
        <v>0</v>
      </c>
      <c r="AH3053">
        <v>7</v>
      </c>
      <c r="AI3053" t="s">
        <v>11632</v>
      </c>
      <c r="AL3053" s="94">
        <v>262.2</v>
      </c>
      <c r="AM3053" t="s">
        <v>11646</v>
      </c>
    </row>
    <row r="3054" spans="1:39" x14ac:dyDescent="0.25">
      <c r="A3054" t="s">
        <v>198</v>
      </c>
      <c r="B3054">
        <v>18067</v>
      </c>
      <c r="C3054" t="s">
        <v>4615</v>
      </c>
      <c r="D3054">
        <v>810</v>
      </c>
      <c r="E3054">
        <v>45774</v>
      </c>
      <c r="F3054">
        <v>45964</v>
      </c>
      <c r="G3054" t="s">
        <v>2836</v>
      </c>
      <c r="I3054" t="s">
        <v>24</v>
      </c>
      <c r="J3054">
        <v>45995</v>
      </c>
      <c r="K3054">
        <v>0</v>
      </c>
      <c r="AE3054" t="s">
        <v>232</v>
      </c>
      <c r="AF3054">
        <v>0</v>
      </c>
      <c r="AG3054">
        <v>0</v>
      </c>
      <c r="AH3054">
        <v>0</v>
      </c>
      <c r="AI3054" t="s">
        <v>11634</v>
      </c>
      <c r="AL3054" s="94">
        <v>81</v>
      </c>
      <c r="AM3054" t="s">
        <v>11646</v>
      </c>
    </row>
    <row r="3055" spans="1:39" x14ac:dyDescent="0.25">
      <c r="A3055" t="s">
        <v>198</v>
      </c>
      <c r="B3055">
        <v>18068</v>
      </c>
      <c r="C3055" t="s">
        <v>4616</v>
      </c>
      <c r="D3055">
        <v>2319</v>
      </c>
      <c r="E3055">
        <v>45774</v>
      </c>
      <c r="G3055" t="s">
        <v>2836</v>
      </c>
      <c r="H3055">
        <v>45888</v>
      </c>
      <c r="K3055">
        <v>0</v>
      </c>
      <c r="AE3055" t="s">
        <v>232</v>
      </c>
      <c r="AF3055">
        <v>0</v>
      </c>
      <c r="AG3055">
        <v>0</v>
      </c>
      <c r="AH3055">
        <v>0</v>
      </c>
      <c r="AI3055" t="s">
        <v>11634</v>
      </c>
      <c r="AL3055" s="94">
        <v>231.9</v>
      </c>
      <c r="AM3055" t="s">
        <v>11646</v>
      </c>
    </row>
    <row r="3056" spans="1:39" x14ac:dyDescent="0.25">
      <c r="A3056" t="s">
        <v>198</v>
      </c>
      <c r="B3056">
        <v>18069</v>
      </c>
      <c r="C3056" t="s">
        <v>4617</v>
      </c>
      <c r="D3056">
        <v>606</v>
      </c>
      <c r="E3056">
        <v>45774</v>
      </c>
      <c r="F3056">
        <v>45964</v>
      </c>
      <c r="G3056" t="s">
        <v>2836</v>
      </c>
      <c r="I3056" t="s">
        <v>24</v>
      </c>
      <c r="J3056">
        <v>45995</v>
      </c>
      <c r="K3056">
        <v>0</v>
      </c>
      <c r="AE3056" t="s">
        <v>232</v>
      </c>
      <c r="AF3056">
        <v>0</v>
      </c>
      <c r="AG3056">
        <v>0</v>
      </c>
      <c r="AH3056">
        <v>0</v>
      </c>
      <c r="AI3056" t="s">
        <v>11634</v>
      </c>
      <c r="AL3056" s="94">
        <v>60.6</v>
      </c>
      <c r="AM3056" t="s">
        <v>11646</v>
      </c>
    </row>
    <row r="3057" spans="1:39" x14ac:dyDescent="0.25">
      <c r="A3057" t="s">
        <v>198</v>
      </c>
      <c r="B3057">
        <v>18915</v>
      </c>
      <c r="C3057" t="s">
        <v>4618</v>
      </c>
      <c r="D3057">
        <v>824</v>
      </c>
      <c r="E3057">
        <v>45774</v>
      </c>
      <c r="F3057">
        <v>45964</v>
      </c>
      <c r="G3057" t="s">
        <v>2836</v>
      </c>
      <c r="I3057" t="s">
        <v>24</v>
      </c>
      <c r="J3057">
        <v>46014</v>
      </c>
      <c r="K3057">
        <v>0</v>
      </c>
      <c r="P3057" t="s">
        <v>350</v>
      </c>
      <c r="T3057">
        <v>0</v>
      </c>
      <c r="U3057">
        <v>0</v>
      </c>
      <c r="X3057" t="s">
        <v>4537</v>
      </c>
      <c r="Y3057" t="s">
        <v>353</v>
      </c>
      <c r="Z3057" t="s">
        <v>350</v>
      </c>
      <c r="AE3057" t="s">
        <v>232</v>
      </c>
      <c r="AF3057">
        <v>0</v>
      </c>
      <c r="AG3057">
        <v>0</v>
      </c>
      <c r="AH3057">
        <v>6</v>
      </c>
      <c r="AI3057" t="s">
        <v>11632</v>
      </c>
      <c r="AL3057" s="94">
        <v>82.4</v>
      </c>
      <c r="AM3057" t="s">
        <v>11646</v>
      </c>
    </row>
    <row r="3058" spans="1:39" x14ac:dyDescent="0.25">
      <c r="A3058" t="s">
        <v>198</v>
      </c>
      <c r="C3058" t="s">
        <v>4619</v>
      </c>
      <c r="D3058">
        <v>373</v>
      </c>
      <c r="E3058">
        <v>45774</v>
      </c>
      <c r="F3058">
        <v>45964</v>
      </c>
      <c r="G3058" t="s">
        <v>2836</v>
      </c>
      <c r="I3058" t="s">
        <v>24</v>
      </c>
      <c r="J3058">
        <v>46049</v>
      </c>
      <c r="K3058">
        <v>0</v>
      </c>
      <c r="AE3058" t="s">
        <v>232</v>
      </c>
      <c r="AF3058">
        <v>0</v>
      </c>
      <c r="AG3058">
        <v>0</v>
      </c>
      <c r="AH3058">
        <v>0</v>
      </c>
      <c r="AI3058" t="s">
        <v>11634</v>
      </c>
      <c r="AL3058" s="94">
        <v>37.299999999999997</v>
      </c>
      <c r="AM3058" t="s">
        <v>11646</v>
      </c>
    </row>
    <row r="3059" spans="1:39" x14ac:dyDescent="0.25">
      <c r="A3059" t="s">
        <v>198</v>
      </c>
      <c r="B3059">
        <v>18071</v>
      </c>
      <c r="C3059" t="s">
        <v>4620</v>
      </c>
      <c r="D3059">
        <v>7209</v>
      </c>
      <c r="E3059">
        <v>45774</v>
      </c>
      <c r="F3059">
        <v>45952</v>
      </c>
      <c r="G3059" t="s">
        <v>2836</v>
      </c>
      <c r="I3059" t="s">
        <v>24</v>
      </c>
      <c r="J3059">
        <v>46014</v>
      </c>
      <c r="K3059">
        <v>188</v>
      </c>
      <c r="L3059">
        <v>2025</v>
      </c>
      <c r="M3059">
        <v>0.64</v>
      </c>
      <c r="N3059" t="s">
        <v>353</v>
      </c>
      <c r="O3059">
        <v>45805</v>
      </c>
      <c r="P3059" t="s">
        <v>353</v>
      </c>
      <c r="Q3059">
        <v>0.42</v>
      </c>
      <c r="R3059">
        <v>7200</v>
      </c>
      <c r="S3059">
        <v>12800</v>
      </c>
      <c r="U3059">
        <v>0</v>
      </c>
      <c r="X3059" t="s">
        <v>4621</v>
      </c>
      <c r="Y3059" t="s">
        <v>353</v>
      </c>
      <c r="Z3059" t="s">
        <v>4544</v>
      </c>
      <c r="AE3059" t="s">
        <v>232</v>
      </c>
      <c r="AF3059">
        <v>0.64</v>
      </c>
      <c r="AG3059">
        <v>120</v>
      </c>
      <c r="AH3059">
        <v>13</v>
      </c>
      <c r="AI3059" t="s">
        <v>11632</v>
      </c>
      <c r="AJ3059">
        <v>0.99875156054931336</v>
      </c>
      <c r="AK3059">
        <v>1.775558329865446</v>
      </c>
      <c r="AL3059" s="94">
        <v>720.9</v>
      </c>
      <c r="AM3059" t="s">
        <v>11647</v>
      </c>
    </row>
    <row r="3060" spans="1:39" x14ac:dyDescent="0.25">
      <c r="A3060" t="s">
        <v>198</v>
      </c>
      <c r="B3060">
        <v>18072</v>
      </c>
      <c r="C3060" t="s">
        <v>4622</v>
      </c>
      <c r="D3060">
        <v>845</v>
      </c>
      <c r="E3060">
        <v>45774</v>
      </c>
      <c r="F3060">
        <v>45964</v>
      </c>
      <c r="G3060" t="s">
        <v>2836</v>
      </c>
      <c r="I3060" t="s">
        <v>24</v>
      </c>
      <c r="J3060">
        <v>45995</v>
      </c>
      <c r="K3060">
        <v>0</v>
      </c>
      <c r="M3060">
        <v>0.65</v>
      </c>
      <c r="N3060" t="s">
        <v>4623</v>
      </c>
      <c r="P3060" t="s">
        <v>350</v>
      </c>
      <c r="Q3060">
        <v>0</v>
      </c>
      <c r="AE3060" t="s">
        <v>232</v>
      </c>
      <c r="AF3060">
        <v>0.65</v>
      </c>
      <c r="AG3060">
        <v>0</v>
      </c>
      <c r="AH3060">
        <v>4</v>
      </c>
      <c r="AI3060" t="s">
        <v>11632</v>
      </c>
      <c r="AL3060" s="94">
        <v>84.5</v>
      </c>
      <c r="AM3060" t="s">
        <v>11646</v>
      </c>
    </row>
    <row r="3061" spans="1:39" x14ac:dyDescent="0.25">
      <c r="A3061" t="s">
        <v>198</v>
      </c>
      <c r="B3061">
        <v>18074</v>
      </c>
      <c r="C3061" t="s">
        <v>4624</v>
      </c>
      <c r="D3061">
        <v>303</v>
      </c>
      <c r="E3061">
        <v>45774</v>
      </c>
      <c r="F3061">
        <v>45964</v>
      </c>
      <c r="G3061" t="s">
        <v>2836</v>
      </c>
      <c r="I3061" t="s">
        <v>24</v>
      </c>
      <c r="J3061">
        <v>46035</v>
      </c>
      <c r="K3061">
        <v>0</v>
      </c>
      <c r="P3061" t="s">
        <v>4625</v>
      </c>
      <c r="AE3061" t="s">
        <v>232</v>
      </c>
      <c r="AF3061">
        <v>0</v>
      </c>
      <c r="AG3061">
        <v>0</v>
      </c>
      <c r="AH3061">
        <v>1</v>
      </c>
      <c r="AI3061" t="s">
        <v>11632</v>
      </c>
      <c r="AL3061" s="94">
        <v>30.3</v>
      </c>
      <c r="AM3061" t="s">
        <v>11646</v>
      </c>
    </row>
    <row r="3062" spans="1:39" x14ac:dyDescent="0.25">
      <c r="A3062" t="s">
        <v>198</v>
      </c>
      <c r="B3062">
        <v>18076</v>
      </c>
      <c r="C3062" t="s">
        <v>4626</v>
      </c>
      <c r="D3062">
        <v>964</v>
      </c>
      <c r="E3062">
        <v>45774</v>
      </c>
      <c r="F3062">
        <v>45964</v>
      </c>
      <c r="G3062" t="s">
        <v>2836</v>
      </c>
      <c r="I3062" t="s">
        <v>24</v>
      </c>
      <c r="J3062">
        <v>46013</v>
      </c>
      <c r="K3062">
        <v>0</v>
      </c>
      <c r="N3062" t="s">
        <v>350</v>
      </c>
      <c r="O3062" t="s">
        <v>4544</v>
      </c>
      <c r="P3062" t="s">
        <v>4627</v>
      </c>
      <c r="X3062" t="s">
        <v>350</v>
      </c>
      <c r="Y3062" t="s">
        <v>350</v>
      </c>
      <c r="Z3062" t="s">
        <v>350</v>
      </c>
      <c r="AE3062" t="s">
        <v>232</v>
      </c>
      <c r="AF3062">
        <v>0</v>
      </c>
      <c r="AG3062">
        <v>0</v>
      </c>
      <c r="AH3062">
        <v>6</v>
      </c>
      <c r="AI3062" t="s">
        <v>11632</v>
      </c>
      <c r="AL3062" s="94">
        <v>96.4</v>
      </c>
      <c r="AM3062" t="s">
        <v>11646</v>
      </c>
    </row>
    <row r="3063" spans="1:39" x14ac:dyDescent="0.25">
      <c r="A3063" t="s">
        <v>198</v>
      </c>
      <c r="B3063">
        <v>18077</v>
      </c>
      <c r="C3063" t="s">
        <v>4628</v>
      </c>
      <c r="D3063">
        <v>531</v>
      </c>
      <c r="E3063">
        <v>45774</v>
      </c>
      <c r="F3063">
        <v>45964</v>
      </c>
      <c r="G3063" t="s">
        <v>2836</v>
      </c>
      <c r="I3063" t="s">
        <v>24</v>
      </c>
      <c r="J3063">
        <v>46062</v>
      </c>
      <c r="K3063">
        <v>24</v>
      </c>
      <c r="L3063">
        <v>45883</v>
      </c>
      <c r="N3063" t="s">
        <v>4629</v>
      </c>
      <c r="P3063" t="s">
        <v>350</v>
      </c>
      <c r="Q3063">
        <v>0</v>
      </c>
      <c r="X3063" t="s">
        <v>4630</v>
      </c>
      <c r="Y3063" t="s">
        <v>350</v>
      </c>
      <c r="Z3063" t="s">
        <v>350</v>
      </c>
      <c r="AE3063" t="s">
        <v>232</v>
      </c>
      <c r="AF3063">
        <v>0</v>
      </c>
      <c r="AG3063">
        <v>0</v>
      </c>
      <c r="AH3063">
        <v>8</v>
      </c>
      <c r="AI3063" t="s">
        <v>11632</v>
      </c>
      <c r="AL3063" s="94">
        <v>53.1</v>
      </c>
      <c r="AM3063" t="s">
        <v>11647</v>
      </c>
    </row>
    <row r="3064" spans="1:39" x14ac:dyDescent="0.25">
      <c r="A3064" t="s">
        <v>198</v>
      </c>
      <c r="B3064">
        <v>18078</v>
      </c>
      <c r="C3064" t="s">
        <v>4631</v>
      </c>
      <c r="D3064">
        <v>922</v>
      </c>
      <c r="E3064">
        <v>45774</v>
      </c>
      <c r="F3064">
        <v>45964</v>
      </c>
      <c r="G3064" t="s">
        <v>2836</v>
      </c>
      <c r="I3064" t="s">
        <v>24</v>
      </c>
      <c r="J3064">
        <v>46090</v>
      </c>
      <c r="K3064">
        <v>0</v>
      </c>
      <c r="AE3064" t="s">
        <v>232</v>
      </c>
      <c r="AF3064">
        <v>0</v>
      </c>
      <c r="AG3064">
        <v>0</v>
      </c>
      <c r="AH3064">
        <v>0</v>
      </c>
      <c r="AI3064" t="s">
        <v>11634</v>
      </c>
      <c r="AL3064" s="94">
        <v>92.2</v>
      </c>
      <c r="AM3064" t="s">
        <v>11646</v>
      </c>
    </row>
    <row r="3065" spans="1:39" x14ac:dyDescent="0.25">
      <c r="A3065" t="s">
        <v>198</v>
      </c>
      <c r="B3065">
        <v>18079</v>
      </c>
      <c r="C3065" t="s">
        <v>4632</v>
      </c>
      <c r="D3065">
        <v>4625</v>
      </c>
      <c r="E3065">
        <v>45774</v>
      </c>
      <c r="F3065">
        <v>45952</v>
      </c>
      <c r="G3065" t="s">
        <v>2836</v>
      </c>
      <c r="I3065" t="s">
        <v>24</v>
      </c>
      <c r="J3065">
        <v>46090</v>
      </c>
      <c r="K3065">
        <v>0</v>
      </c>
      <c r="AE3065" t="s">
        <v>232</v>
      </c>
      <c r="AF3065">
        <v>0</v>
      </c>
      <c r="AG3065">
        <v>0</v>
      </c>
      <c r="AH3065">
        <v>0</v>
      </c>
      <c r="AI3065" t="s">
        <v>11634</v>
      </c>
      <c r="AL3065" s="94">
        <v>462.5</v>
      </c>
      <c r="AM3065" t="s">
        <v>11646</v>
      </c>
    </row>
    <row r="3066" spans="1:39" x14ac:dyDescent="0.25">
      <c r="A3066" t="s">
        <v>198</v>
      </c>
      <c r="B3066">
        <v>18905</v>
      </c>
      <c r="C3066" t="s">
        <v>4633</v>
      </c>
      <c r="D3066">
        <v>23318</v>
      </c>
      <c r="E3066">
        <v>45774</v>
      </c>
      <c r="F3066">
        <v>45952</v>
      </c>
      <c r="G3066" t="s">
        <v>2836</v>
      </c>
      <c r="I3066" t="s">
        <v>24</v>
      </c>
      <c r="J3066">
        <v>46057</v>
      </c>
      <c r="K3066">
        <v>185</v>
      </c>
      <c r="L3066" t="s">
        <v>2855</v>
      </c>
      <c r="M3066">
        <v>0.51100000000000001</v>
      </c>
      <c r="N3066" t="s">
        <v>353</v>
      </c>
      <c r="O3066">
        <v>45712</v>
      </c>
      <c r="P3066" t="s">
        <v>350</v>
      </c>
      <c r="Q3066">
        <v>0</v>
      </c>
      <c r="T3066">
        <v>37</v>
      </c>
      <c r="U3066">
        <v>4</v>
      </c>
      <c r="X3066" t="s">
        <v>4634</v>
      </c>
      <c r="Y3066" t="s">
        <v>353</v>
      </c>
      <c r="Z3066" t="s">
        <v>350</v>
      </c>
      <c r="AE3066" t="s">
        <v>232</v>
      </c>
      <c r="AF3066">
        <v>0.51100000000000001</v>
      </c>
      <c r="AG3066">
        <v>95</v>
      </c>
      <c r="AH3066">
        <v>12</v>
      </c>
      <c r="AI3066" t="s">
        <v>11632</v>
      </c>
      <c r="AL3066" s="94">
        <v>2331.8000000000002</v>
      </c>
      <c r="AM3066" t="s">
        <v>11648</v>
      </c>
    </row>
    <row r="3067" spans="1:39" x14ac:dyDescent="0.25">
      <c r="A3067" t="s">
        <v>198</v>
      </c>
      <c r="B3067">
        <v>18082</v>
      </c>
      <c r="C3067" t="s">
        <v>4635</v>
      </c>
      <c r="D3067">
        <v>1116</v>
      </c>
      <c r="E3067">
        <v>45774</v>
      </c>
      <c r="F3067">
        <v>45952</v>
      </c>
      <c r="G3067" t="s">
        <v>2836</v>
      </c>
      <c r="I3067" t="s">
        <v>24</v>
      </c>
      <c r="J3067">
        <v>46027</v>
      </c>
      <c r="K3067">
        <v>0</v>
      </c>
      <c r="N3067" t="s">
        <v>350</v>
      </c>
      <c r="P3067" t="s">
        <v>4636</v>
      </c>
      <c r="S3067">
        <v>4800</v>
      </c>
      <c r="X3067" t="s">
        <v>4637</v>
      </c>
      <c r="Y3067" t="s">
        <v>353</v>
      </c>
      <c r="Z3067" t="s">
        <v>4638</v>
      </c>
      <c r="AE3067" t="s">
        <v>232</v>
      </c>
      <c r="AF3067">
        <v>0</v>
      </c>
      <c r="AG3067">
        <v>0</v>
      </c>
      <c r="AH3067">
        <v>6</v>
      </c>
      <c r="AI3067" t="s">
        <v>11632</v>
      </c>
      <c r="AK3067">
        <v>4.301075268817204</v>
      </c>
      <c r="AL3067" s="94">
        <v>111.6</v>
      </c>
      <c r="AM3067" t="s">
        <v>11646</v>
      </c>
    </row>
    <row r="3068" spans="1:39" x14ac:dyDescent="0.25">
      <c r="A3068" t="s">
        <v>198</v>
      </c>
      <c r="B3068">
        <v>18083</v>
      </c>
      <c r="C3068" t="s">
        <v>4639</v>
      </c>
      <c r="D3068">
        <v>237</v>
      </c>
      <c r="E3068">
        <v>45774</v>
      </c>
      <c r="F3068">
        <v>45964</v>
      </c>
      <c r="G3068" t="s">
        <v>2836</v>
      </c>
      <c r="I3068" t="s">
        <v>24</v>
      </c>
      <c r="J3068">
        <v>46031</v>
      </c>
      <c r="K3068">
        <v>0</v>
      </c>
      <c r="L3068" t="s">
        <v>2855</v>
      </c>
      <c r="N3068" t="s">
        <v>350</v>
      </c>
      <c r="O3068" t="s">
        <v>2855</v>
      </c>
      <c r="P3068" t="s">
        <v>4640</v>
      </c>
      <c r="Q3068">
        <v>0</v>
      </c>
      <c r="X3068" t="s">
        <v>350</v>
      </c>
      <c r="Y3068" t="s">
        <v>350</v>
      </c>
      <c r="Z3068" t="s">
        <v>350</v>
      </c>
      <c r="AE3068" t="s">
        <v>232</v>
      </c>
      <c r="AF3068">
        <v>0</v>
      </c>
      <c r="AG3068">
        <v>0</v>
      </c>
      <c r="AH3068">
        <v>8</v>
      </c>
      <c r="AI3068" t="s">
        <v>11632</v>
      </c>
      <c r="AL3068" s="94">
        <v>23.7</v>
      </c>
      <c r="AM3068" t="s">
        <v>11646</v>
      </c>
    </row>
    <row r="3069" spans="1:39" x14ac:dyDescent="0.25">
      <c r="A3069" t="s">
        <v>198</v>
      </c>
      <c r="B3069">
        <v>18084</v>
      </c>
      <c r="C3069" t="s">
        <v>4641</v>
      </c>
      <c r="D3069">
        <v>6340</v>
      </c>
      <c r="E3069">
        <v>45774</v>
      </c>
      <c r="F3069">
        <v>45952</v>
      </c>
      <c r="G3069" t="s">
        <v>2836</v>
      </c>
      <c r="I3069" t="s">
        <v>24</v>
      </c>
      <c r="J3069">
        <v>46034</v>
      </c>
      <c r="K3069">
        <v>0</v>
      </c>
      <c r="AE3069" t="s">
        <v>232</v>
      </c>
      <c r="AF3069">
        <v>0</v>
      </c>
      <c r="AG3069">
        <v>0</v>
      </c>
      <c r="AH3069">
        <v>0</v>
      </c>
      <c r="AI3069" t="s">
        <v>11634</v>
      </c>
      <c r="AL3069" s="94">
        <v>634</v>
      </c>
      <c r="AM3069" t="s">
        <v>11646</v>
      </c>
    </row>
    <row r="3070" spans="1:39" x14ac:dyDescent="0.25">
      <c r="A3070" t="s">
        <v>198</v>
      </c>
      <c r="B3070">
        <v>18085</v>
      </c>
      <c r="C3070" t="s">
        <v>4642</v>
      </c>
      <c r="D3070">
        <v>744</v>
      </c>
      <c r="E3070">
        <v>45774</v>
      </c>
      <c r="G3070" t="s">
        <v>2836</v>
      </c>
      <c r="J3070" t="s">
        <v>4643</v>
      </c>
      <c r="K3070">
        <v>0</v>
      </c>
      <c r="L3070" t="s">
        <v>4644</v>
      </c>
      <c r="AE3070" t="s">
        <v>232</v>
      </c>
      <c r="AF3070">
        <v>0</v>
      </c>
      <c r="AG3070">
        <v>0</v>
      </c>
      <c r="AH3070">
        <v>1</v>
      </c>
      <c r="AI3070" t="s">
        <v>11632</v>
      </c>
      <c r="AL3070" s="94">
        <v>74.400000000000006</v>
      </c>
      <c r="AM3070" t="s">
        <v>11646</v>
      </c>
    </row>
    <row r="3071" spans="1:39" x14ac:dyDescent="0.25">
      <c r="A3071" t="s">
        <v>198</v>
      </c>
      <c r="B3071">
        <v>18086</v>
      </c>
      <c r="C3071" t="s">
        <v>4645</v>
      </c>
      <c r="D3071">
        <v>373</v>
      </c>
      <c r="E3071">
        <v>45774</v>
      </c>
      <c r="F3071">
        <v>45964</v>
      </c>
      <c r="G3071" t="s">
        <v>2836</v>
      </c>
      <c r="I3071" t="s">
        <v>24</v>
      </c>
      <c r="J3071">
        <v>45995</v>
      </c>
      <c r="K3071">
        <v>0</v>
      </c>
      <c r="AE3071" t="s">
        <v>232</v>
      </c>
      <c r="AF3071">
        <v>0</v>
      </c>
      <c r="AG3071">
        <v>0</v>
      </c>
      <c r="AH3071">
        <v>0</v>
      </c>
      <c r="AI3071" t="s">
        <v>11634</v>
      </c>
      <c r="AL3071" s="94">
        <v>37.299999999999997</v>
      </c>
      <c r="AM3071" t="s">
        <v>11646</v>
      </c>
    </row>
    <row r="3072" spans="1:39" x14ac:dyDescent="0.25">
      <c r="A3072" t="s">
        <v>198</v>
      </c>
      <c r="B3072">
        <v>18087</v>
      </c>
      <c r="C3072" t="s">
        <v>4646</v>
      </c>
      <c r="D3072">
        <v>232717</v>
      </c>
      <c r="E3072">
        <v>45774</v>
      </c>
      <c r="G3072" t="s">
        <v>2836</v>
      </c>
      <c r="H3072">
        <v>45847</v>
      </c>
      <c r="I3072" t="s">
        <v>28</v>
      </c>
      <c r="K3072">
        <v>0</v>
      </c>
      <c r="L3072">
        <v>45778</v>
      </c>
      <c r="M3072">
        <v>0.56000000000000005</v>
      </c>
      <c r="N3072" t="s">
        <v>353</v>
      </c>
      <c r="O3072">
        <v>45778</v>
      </c>
      <c r="P3072" t="s">
        <v>353</v>
      </c>
      <c r="Q3072">
        <v>0.56000000000000005</v>
      </c>
      <c r="T3072">
        <v>270</v>
      </c>
      <c r="U3072">
        <v>146</v>
      </c>
      <c r="X3072" t="s">
        <v>4647</v>
      </c>
      <c r="Y3072" t="s">
        <v>353</v>
      </c>
      <c r="Z3072" t="s">
        <v>353</v>
      </c>
      <c r="AE3072" t="s">
        <v>232</v>
      </c>
      <c r="AF3072">
        <v>0.56000000000000005</v>
      </c>
      <c r="AG3072">
        <v>0</v>
      </c>
      <c r="AH3072">
        <v>11</v>
      </c>
      <c r="AI3072" t="s">
        <v>11632</v>
      </c>
      <c r="AL3072" s="94">
        <v>23271.7</v>
      </c>
      <c r="AM3072" t="s">
        <v>11646</v>
      </c>
    </row>
    <row r="3073" spans="1:39" x14ac:dyDescent="0.25">
      <c r="A3073" t="s">
        <v>198</v>
      </c>
      <c r="B3073">
        <v>18088</v>
      </c>
      <c r="C3073" t="s">
        <v>4648</v>
      </c>
      <c r="D3073">
        <v>1830</v>
      </c>
      <c r="E3073">
        <v>45774</v>
      </c>
      <c r="F3073">
        <v>45952</v>
      </c>
      <c r="G3073" t="s">
        <v>2836</v>
      </c>
      <c r="I3073" t="s">
        <v>24</v>
      </c>
      <c r="J3073">
        <v>46017</v>
      </c>
      <c r="K3073">
        <v>0</v>
      </c>
      <c r="N3073" t="s">
        <v>350</v>
      </c>
      <c r="O3073" t="s">
        <v>4544</v>
      </c>
      <c r="P3073" t="s">
        <v>350</v>
      </c>
      <c r="V3073">
        <v>0</v>
      </c>
      <c r="W3073">
        <v>0</v>
      </c>
      <c r="X3073" t="s">
        <v>4649</v>
      </c>
      <c r="Y3073" t="s">
        <v>350</v>
      </c>
      <c r="Z3073" t="s">
        <v>350</v>
      </c>
      <c r="AE3073" t="s">
        <v>232</v>
      </c>
      <c r="AF3073">
        <v>0</v>
      </c>
      <c r="AG3073">
        <v>0</v>
      </c>
      <c r="AH3073">
        <v>8</v>
      </c>
      <c r="AI3073" t="s">
        <v>11632</v>
      </c>
      <c r="AL3073" s="94">
        <v>183</v>
      </c>
      <c r="AM3073" t="s">
        <v>11646</v>
      </c>
    </row>
    <row r="3074" spans="1:39" x14ac:dyDescent="0.25">
      <c r="A3074" t="s">
        <v>198</v>
      </c>
      <c r="B3074">
        <v>18089</v>
      </c>
      <c r="C3074" t="s">
        <v>4650</v>
      </c>
      <c r="D3074">
        <v>18725</v>
      </c>
      <c r="E3074">
        <v>45774</v>
      </c>
      <c r="F3074">
        <v>45952</v>
      </c>
      <c r="G3074" t="s">
        <v>2836</v>
      </c>
      <c r="I3074" t="s">
        <v>24</v>
      </c>
      <c r="J3074">
        <v>46034</v>
      </c>
      <c r="K3074">
        <v>0</v>
      </c>
      <c r="AE3074" t="s">
        <v>232</v>
      </c>
      <c r="AF3074">
        <v>0</v>
      </c>
      <c r="AG3074">
        <v>0</v>
      </c>
      <c r="AH3074">
        <v>0</v>
      </c>
      <c r="AI3074" t="s">
        <v>11634</v>
      </c>
      <c r="AL3074" s="94">
        <v>1872.5</v>
      </c>
      <c r="AM3074" t="s">
        <v>11646</v>
      </c>
    </row>
    <row r="3075" spans="1:39" x14ac:dyDescent="0.25">
      <c r="A3075" t="s">
        <v>198</v>
      </c>
      <c r="B3075">
        <v>18906</v>
      </c>
      <c r="C3075" t="s">
        <v>4651</v>
      </c>
      <c r="D3075">
        <v>1125</v>
      </c>
      <c r="E3075">
        <v>45774</v>
      </c>
      <c r="F3075">
        <v>45952</v>
      </c>
      <c r="G3075" t="s">
        <v>2836</v>
      </c>
      <c r="I3075" t="s">
        <v>24</v>
      </c>
      <c r="J3075">
        <v>46090</v>
      </c>
      <c r="K3075">
        <v>0</v>
      </c>
      <c r="AE3075" t="s">
        <v>232</v>
      </c>
      <c r="AF3075">
        <v>0</v>
      </c>
      <c r="AG3075">
        <v>0</v>
      </c>
      <c r="AH3075">
        <v>0</v>
      </c>
      <c r="AI3075" t="s">
        <v>11634</v>
      </c>
      <c r="AL3075" s="94">
        <v>112.5</v>
      </c>
      <c r="AM3075" t="s">
        <v>11646</v>
      </c>
    </row>
    <row r="3076" spans="1:39" x14ac:dyDescent="0.25">
      <c r="A3076" t="s">
        <v>198</v>
      </c>
      <c r="B3076">
        <v>18093</v>
      </c>
      <c r="C3076" t="s">
        <v>4652</v>
      </c>
      <c r="D3076">
        <v>5309</v>
      </c>
      <c r="E3076">
        <v>45774</v>
      </c>
      <c r="F3076">
        <v>45952</v>
      </c>
      <c r="G3076" t="s">
        <v>2836</v>
      </c>
      <c r="I3076" t="s">
        <v>24</v>
      </c>
      <c r="J3076">
        <v>46030</v>
      </c>
      <c r="K3076">
        <v>674</v>
      </c>
      <c r="L3076">
        <v>45292</v>
      </c>
      <c r="N3076" t="s">
        <v>353</v>
      </c>
      <c r="O3076">
        <v>45502</v>
      </c>
      <c r="P3076" t="s">
        <v>353</v>
      </c>
      <c r="Q3076">
        <v>18</v>
      </c>
      <c r="R3076">
        <v>6225</v>
      </c>
      <c r="S3076">
        <v>299959</v>
      </c>
      <c r="T3076">
        <v>48</v>
      </c>
      <c r="U3076">
        <v>56</v>
      </c>
      <c r="X3076" t="s">
        <v>350</v>
      </c>
      <c r="Y3076" t="s">
        <v>350</v>
      </c>
      <c r="Z3076" t="s">
        <v>350</v>
      </c>
      <c r="AE3076" t="s">
        <v>232</v>
      </c>
      <c r="AF3076">
        <v>0</v>
      </c>
      <c r="AG3076">
        <v>0</v>
      </c>
      <c r="AH3076">
        <v>13</v>
      </c>
      <c r="AI3076" t="s">
        <v>11632</v>
      </c>
      <c r="AJ3076">
        <v>1.1725372009794688</v>
      </c>
      <c r="AK3076">
        <v>56.500094179694855</v>
      </c>
      <c r="AL3076" s="94">
        <v>530.9</v>
      </c>
      <c r="AM3076" t="s">
        <v>11647</v>
      </c>
    </row>
    <row r="3077" spans="1:39" x14ac:dyDescent="0.25">
      <c r="A3077" t="s">
        <v>198</v>
      </c>
      <c r="B3077">
        <v>18094</v>
      </c>
      <c r="C3077" t="s">
        <v>4653</v>
      </c>
      <c r="D3077">
        <v>2926</v>
      </c>
      <c r="E3077">
        <v>45788</v>
      </c>
      <c r="F3077">
        <v>45952</v>
      </c>
      <c r="G3077" t="s">
        <v>2836</v>
      </c>
      <c r="I3077" t="s">
        <v>24</v>
      </c>
      <c r="J3077">
        <v>46030</v>
      </c>
      <c r="K3077">
        <v>120</v>
      </c>
      <c r="L3077" t="s">
        <v>2855</v>
      </c>
      <c r="M3077" t="s">
        <v>5764</v>
      </c>
      <c r="N3077" t="s">
        <v>4654</v>
      </c>
      <c r="P3077" t="s">
        <v>350</v>
      </c>
      <c r="Q3077">
        <v>0</v>
      </c>
      <c r="R3077">
        <v>1950</v>
      </c>
      <c r="S3077">
        <v>13050</v>
      </c>
      <c r="T3077">
        <v>39</v>
      </c>
      <c r="X3077" t="s">
        <v>4655</v>
      </c>
      <c r="Y3077" t="s">
        <v>2855</v>
      </c>
      <c r="Z3077" t="s">
        <v>2855</v>
      </c>
      <c r="AE3077" t="s">
        <v>232</v>
      </c>
      <c r="AG3077">
        <v>0</v>
      </c>
      <c r="AH3077">
        <v>12</v>
      </c>
      <c r="AI3077" t="s">
        <v>11632</v>
      </c>
      <c r="AJ3077">
        <v>0.66643882433356116</v>
      </c>
      <c r="AK3077">
        <v>4.4600136705399862</v>
      </c>
      <c r="AL3077" s="94">
        <v>292.60000000000002</v>
      </c>
      <c r="AM3077" t="s">
        <v>11647</v>
      </c>
    </row>
    <row r="3078" spans="1:39" x14ac:dyDescent="0.25">
      <c r="A3078" t="s">
        <v>198</v>
      </c>
      <c r="B3078">
        <v>18095</v>
      </c>
      <c r="C3078" t="s">
        <v>4656</v>
      </c>
      <c r="D3078">
        <v>2660</v>
      </c>
      <c r="E3078">
        <v>45788</v>
      </c>
      <c r="F3078">
        <v>45952</v>
      </c>
      <c r="G3078" t="s">
        <v>2836</v>
      </c>
      <c r="I3078" t="s">
        <v>24</v>
      </c>
      <c r="J3078">
        <v>45684</v>
      </c>
      <c r="K3078">
        <v>0</v>
      </c>
      <c r="N3078" t="s">
        <v>353</v>
      </c>
      <c r="O3078">
        <v>45509</v>
      </c>
      <c r="P3078" t="s">
        <v>4657</v>
      </c>
      <c r="X3078" t="s">
        <v>4658</v>
      </c>
      <c r="AE3078" t="s">
        <v>232</v>
      </c>
      <c r="AF3078">
        <v>0</v>
      </c>
      <c r="AG3078">
        <v>0</v>
      </c>
      <c r="AH3078">
        <v>4</v>
      </c>
      <c r="AI3078" t="s">
        <v>11632</v>
      </c>
      <c r="AL3078" s="94">
        <v>266</v>
      </c>
      <c r="AM3078" t="s">
        <v>11646</v>
      </c>
    </row>
    <row r="3079" spans="1:39" x14ac:dyDescent="0.25">
      <c r="A3079" t="s">
        <v>198</v>
      </c>
      <c r="B3079">
        <v>18096</v>
      </c>
      <c r="C3079" t="s">
        <v>4659</v>
      </c>
      <c r="D3079">
        <v>358</v>
      </c>
      <c r="E3079">
        <v>45774</v>
      </c>
      <c r="F3079">
        <v>45965</v>
      </c>
      <c r="G3079" t="s">
        <v>2836</v>
      </c>
      <c r="I3079" t="s">
        <v>24</v>
      </c>
      <c r="J3079">
        <v>46013</v>
      </c>
      <c r="K3079">
        <v>0</v>
      </c>
      <c r="L3079" t="s">
        <v>4660</v>
      </c>
      <c r="N3079" t="s">
        <v>350</v>
      </c>
      <c r="O3079" t="s">
        <v>4544</v>
      </c>
      <c r="P3079" t="s">
        <v>350</v>
      </c>
      <c r="X3079" t="s">
        <v>350</v>
      </c>
      <c r="Y3079" t="s">
        <v>350</v>
      </c>
      <c r="Z3079" t="s">
        <v>350</v>
      </c>
      <c r="AE3079" t="s">
        <v>232</v>
      </c>
      <c r="AF3079">
        <v>0</v>
      </c>
      <c r="AG3079">
        <v>0</v>
      </c>
      <c r="AH3079">
        <v>7</v>
      </c>
      <c r="AI3079" t="s">
        <v>11632</v>
      </c>
      <c r="AL3079" s="94">
        <v>35.799999999999997</v>
      </c>
      <c r="AM3079" t="s">
        <v>11646</v>
      </c>
    </row>
    <row r="3080" spans="1:39" x14ac:dyDescent="0.25">
      <c r="A3080" t="s">
        <v>198</v>
      </c>
      <c r="B3080">
        <v>18097</v>
      </c>
      <c r="C3080" t="s">
        <v>4661</v>
      </c>
      <c r="D3080">
        <v>1177</v>
      </c>
      <c r="E3080">
        <v>45774</v>
      </c>
      <c r="F3080">
        <v>45952</v>
      </c>
      <c r="G3080" t="s">
        <v>2836</v>
      </c>
      <c r="I3080" t="s">
        <v>24</v>
      </c>
      <c r="J3080">
        <v>46034</v>
      </c>
      <c r="K3080">
        <v>0</v>
      </c>
      <c r="AE3080" t="s">
        <v>232</v>
      </c>
      <c r="AF3080">
        <v>0</v>
      </c>
      <c r="AG3080">
        <v>0</v>
      </c>
      <c r="AH3080">
        <v>0</v>
      </c>
      <c r="AI3080" t="s">
        <v>11634</v>
      </c>
      <c r="AL3080" s="94">
        <v>117.7</v>
      </c>
      <c r="AM3080" t="s">
        <v>11646</v>
      </c>
    </row>
    <row r="3081" spans="1:39" x14ac:dyDescent="0.25">
      <c r="A3081" t="s">
        <v>198</v>
      </c>
      <c r="B3081">
        <v>18098</v>
      </c>
      <c r="C3081" t="s">
        <v>4662</v>
      </c>
      <c r="D3081">
        <v>7234</v>
      </c>
      <c r="E3081">
        <v>45774</v>
      </c>
      <c r="F3081">
        <v>45952</v>
      </c>
      <c r="G3081" t="s">
        <v>2836</v>
      </c>
      <c r="I3081" t="s">
        <v>24</v>
      </c>
      <c r="J3081">
        <v>46034</v>
      </c>
      <c r="K3081">
        <v>0</v>
      </c>
      <c r="AE3081" t="s">
        <v>232</v>
      </c>
      <c r="AF3081">
        <v>0</v>
      </c>
      <c r="AG3081">
        <v>0</v>
      </c>
      <c r="AH3081">
        <v>0</v>
      </c>
      <c r="AI3081" t="s">
        <v>11634</v>
      </c>
      <c r="AL3081" s="94">
        <v>723.4</v>
      </c>
      <c r="AM3081" t="s">
        <v>11646</v>
      </c>
    </row>
    <row r="3082" spans="1:39" x14ac:dyDescent="0.25">
      <c r="A3082" t="s">
        <v>198</v>
      </c>
      <c r="B3082">
        <v>18099</v>
      </c>
      <c r="C3082" t="s">
        <v>4663</v>
      </c>
      <c r="D3082">
        <v>1938</v>
      </c>
      <c r="E3082">
        <v>45774</v>
      </c>
      <c r="F3082">
        <v>45952</v>
      </c>
      <c r="G3082" t="s">
        <v>2836</v>
      </c>
      <c r="I3082" t="s">
        <v>24</v>
      </c>
      <c r="J3082">
        <v>46037</v>
      </c>
      <c r="K3082">
        <v>223</v>
      </c>
      <c r="L3082">
        <v>2025</v>
      </c>
      <c r="M3082">
        <v>0</v>
      </c>
      <c r="N3082" t="s">
        <v>2856</v>
      </c>
      <c r="P3082" t="s">
        <v>350</v>
      </c>
      <c r="Q3082">
        <v>0</v>
      </c>
      <c r="X3082" t="s">
        <v>4664</v>
      </c>
      <c r="AE3082" t="s">
        <v>232</v>
      </c>
      <c r="AF3082">
        <v>0</v>
      </c>
      <c r="AG3082">
        <v>0</v>
      </c>
      <c r="AH3082">
        <v>7</v>
      </c>
      <c r="AI3082" t="s">
        <v>11632</v>
      </c>
      <c r="AL3082" s="94">
        <v>193.8</v>
      </c>
      <c r="AM3082" t="s">
        <v>11647</v>
      </c>
    </row>
    <row r="3083" spans="1:39" x14ac:dyDescent="0.25">
      <c r="A3083" t="s">
        <v>198</v>
      </c>
      <c r="B3083">
        <v>18100</v>
      </c>
      <c r="C3083" t="s">
        <v>4665</v>
      </c>
      <c r="D3083">
        <v>10653</v>
      </c>
      <c r="E3083">
        <v>45774</v>
      </c>
      <c r="F3083">
        <v>45952</v>
      </c>
      <c r="G3083" t="s">
        <v>2836</v>
      </c>
      <c r="I3083" t="s">
        <v>24</v>
      </c>
      <c r="J3083">
        <v>46045</v>
      </c>
      <c r="K3083">
        <v>0</v>
      </c>
      <c r="AE3083" t="s">
        <v>232</v>
      </c>
      <c r="AF3083">
        <v>0</v>
      </c>
      <c r="AG3083">
        <v>0</v>
      </c>
      <c r="AH3083">
        <v>0</v>
      </c>
      <c r="AI3083" t="s">
        <v>11634</v>
      </c>
      <c r="AL3083" s="94">
        <v>1065.3</v>
      </c>
      <c r="AM3083" t="s">
        <v>11646</v>
      </c>
    </row>
    <row r="3084" spans="1:39" x14ac:dyDescent="0.25">
      <c r="A3084" t="s">
        <v>198</v>
      </c>
      <c r="B3084">
        <v>18101</v>
      </c>
      <c r="C3084" t="s">
        <v>4666</v>
      </c>
      <c r="D3084">
        <v>12294</v>
      </c>
      <c r="E3084">
        <v>45774</v>
      </c>
      <c r="F3084">
        <v>45952</v>
      </c>
      <c r="G3084" t="s">
        <v>2836</v>
      </c>
      <c r="I3084" t="s">
        <v>24</v>
      </c>
      <c r="J3084">
        <v>46034</v>
      </c>
      <c r="K3084">
        <v>0</v>
      </c>
      <c r="AE3084" t="s">
        <v>232</v>
      </c>
      <c r="AF3084">
        <v>0</v>
      </c>
      <c r="AG3084">
        <v>0</v>
      </c>
      <c r="AH3084">
        <v>0</v>
      </c>
      <c r="AI3084" t="s">
        <v>11634</v>
      </c>
      <c r="AL3084" s="94">
        <v>1229.4000000000001</v>
      </c>
      <c r="AM3084" t="s">
        <v>11646</v>
      </c>
    </row>
    <row r="3085" spans="1:39" x14ac:dyDescent="0.25">
      <c r="A3085" t="s">
        <v>198</v>
      </c>
      <c r="B3085">
        <v>18102</v>
      </c>
      <c r="C3085" t="s">
        <v>4667</v>
      </c>
      <c r="D3085">
        <v>9918</v>
      </c>
      <c r="E3085">
        <v>45774</v>
      </c>
      <c r="F3085">
        <v>45952</v>
      </c>
      <c r="G3085" t="s">
        <v>2836</v>
      </c>
      <c r="I3085" t="s">
        <v>24</v>
      </c>
      <c r="J3085">
        <v>46041</v>
      </c>
      <c r="K3085">
        <v>33</v>
      </c>
      <c r="L3085">
        <v>45972</v>
      </c>
      <c r="M3085">
        <v>87.88</v>
      </c>
      <c r="N3085" t="s">
        <v>353</v>
      </c>
      <c r="O3085">
        <v>45491</v>
      </c>
      <c r="P3085" t="s">
        <v>4668</v>
      </c>
      <c r="R3085">
        <v>7000</v>
      </c>
      <c r="T3085">
        <v>11</v>
      </c>
      <c r="U3085">
        <v>0</v>
      </c>
      <c r="V3085">
        <v>2</v>
      </c>
      <c r="W3085">
        <v>0</v>
      </c>
      <c r="X3085" t="s">
        <v>350</v>
      </c>
      <c r="Y3085" t="s">
        <v>350</v>
      </c>
      <c r="Z3085" t="s">
        <v>350</v>
      </c>
      <c r="AE3085" t="s">
        <v>232</v>
      </c>
      <c r="AF3085">
        <v>0.87880000000000003</v>
      </c>
      <c r="AG3085">
        <v>29</v>
      </c>
      <c r="AH3085">
        <v>14</v>
      </c>
      <c r="AI3085" t="s">
        <v>11632</v>
      </c>
      <c r="AJ3085">
        <v>0.70578745714861868</v>
      </c>
      <c r="AL3085" s="94">
        <v>991.8</v>
      </c>
      <c r="AM3085" t="s">
        <v>11648</v>
      </c>
    </row>
    <row r="3086" spans="1:39" x14ac:dyDescent="0.25">
      <c r="A3086" t="s">
        <v>198</v>
      </c>
      <c r="B3086">
        <v>18103</v>
      </c>
      <c r="C3086" t="s">
        <v>4669</v>
      </c>
      <c r="D3086">
        <v>956</v>
      </c>
      <c r="E3086">
        <v>45774</v>
      </c>
      <c r="F3086">
        <v>45965</v>
      </c>
      <c r="G3086" t="s">
        <v>2836</v>
      </c>
      <c r="I3086" t="s">
        <v>24</v>
      </c>
      <c r="J3086">
        <v>46049</v>
      </c>
      <c r="K3086">
        <v>0</v>
      </c>
      <c r="M3086">
        <v>0</v>
      </c>
      <c r="N3086" t="s">
        <v>350</v>
      </c>
      <c r="P3086" t="s">
        <v>3431</v>
      </c>
      <c r="X3086" t="s">
        <v>350</v>
      </c>
      <c r="Y3086" t="s">
        <v>350</v>
      </c>
      <c r="Z3086" t="s">
        <v>350</v>
      </c>
      <c r="AE3086" t="s">
        <v>232</v>
      </c>
      <c r="AF3086">
        <v>0</v>
      </c>
      <c r="AG3086">
        <v>0</v>
      </c>
      <c r="AH3086">
        <v>6</v>
      </c>
      <c r="AI3086" t="s">
        <v>11632</v>
      </c>
      <c r="AL3086" s="94">
        <v>95.6</v>
      </c>
      <c r="AM3086" t="s">
        <v>11646</v>
      </c>
    </row>
    <row r="3087" spans="1:39" x14ac:dyDescent="0.25">
      <c r="A3087" t="s">
        <v>198</v>
      </c>
      <c r="B3087">
        <v>18105</v>
      </c>
      <c r="C3087" t="s">
        <v>4670</v>
      </c>
      <c r="D3087">
        <v>5154</v>
      </c>
      <c r="E3087">
        <v>45774</v>
      </c>
      <c r="F3087">
        <v>45827</v>
      </c>
      <c r="G3087" t="s">
        <v>2836</v>
      </c>
      <c r="H3087">
        <v>45775</v>
      </c>
      <c r="I3087" t="s">
        <v>24</v>
      </c>
      <c r="J3087" t="s">
        <v>4671</v>
      </c>
      <c r="K3087">
        <v>0</v>
      </c>
      <c r="P3087" t="s">
        <v>4672</v>
      </c>
      <c r="AE3087" t="s">
        <v>232</v>
      </c>
      <c r="AF3087">
        <v>0</v>
      </c>
      <c r="AG3087">
        <v>0</v>
      </c>
      <c r="AH3087">
        <v>1</v>
      </c>
      <c r="AI3087" t="s">
        <v>11632</v>
      </c>
      <c r="AL3087" s="94">
        <v>515.4</v>
      </c>
      <c r="AM3087" t="s">
        <v>11646</v>
      </c>
    </row>
    <row r="3088" spans="1:39" x14ac:dyDescent="0.25">
      <c r="A3088" t="s">
        <v>198</v>
      </c>
      <c r="B3088">
        <v>18106</v>
      </c>
      <c r="C3088" t="s">
        <v>4673</v>
      </c>
      <c r="D3088">
        <v>612</v>
      </c>
      <c r="E3088">
        <v>45774</v>
      </c>
      <c r="F3088">
        <v>45965</v>
      </c>
      <c r="G3088" t="s">
        <v>2836</v>
      </c>
      <c r="I3088" t="s">
        <v>24</v>
      </c>
      <c r="J3088">
        <v>46092</v>
      </c>
      <c r="K3088">
        <v>0</v>
      </c>
      <c r="AE3088" t="s">
        <v>232</v>
      </c>
      <c r="AF3088">
        <v>0</v>
      </c>
      <c r="AG3088">
        <v>0</v>
      </c>
      <c r="AH3088">
        <v>0</v>
      </c>
      <c r="AI3088" t="s">
        <v>11634</v>
      </c>
      <c r="AL3088" s="94">
        <v>61.2</v>
      </c>
      <c r="AM3088" t="s">
        <v>11646</v>
      </c>
    </row>
    <row r="3089" spans="1:39" x14ac:dyDescent="0.25">
      <c r="A3089" t="s">
        <v>198</v>
      </c>
      <c r="B3089">
        <v>18107</v>
      </c>
      <c r="C3089" t="s">
        <v>4674</v>
      </c>
      <c r="D3089">
        <v>989</v>
      </c>
      <c r="E3089">
        <v>45774</v>
      </c>
      <c r="F3089">
        <v>45965</v>
      </c>
      <c r="G3089" t="s">
        <v>2836</v>
      </c>
      <c r="I3089" t="s">
        <v>24</v>
      </c>
      <c r="J3089">
        <v>46029</v>
      </c>
      <c r="K3089">
        <v>0</v>
      </c>
      <c r="AE3089" t="s">
        <v>232</v>
      </c>
      <c r="AF3089">
        <v>0</v>
      </c>
      <c r="AG3089">
        <v>0</v>
      </c>
      <c r="AH3089">
        <v>0</v>
      </c>
      <c r="AI3089" t="s">
        <v>11634</v>
      </c>
      <c r="AL3089" s="94">
        <v>98.9</v>
      </c>
      <c r="AM3089" t="s">
        <v>11646</v>
      </c>
    </row>
    <row r="3090" spans="1:39" x14ac:dyDescent="0.25">
      <c r="A3090" t="s">
        <v>198</v>
      </c>
      <c r="B3090">
        <v>18108</v>
      </c>
      <c r="C3090" t="s">
        <v>4675</v>
      </c>
      <c r="D3090">
        <v>990</v>
      </c>
      <c r="E3090">
        <v>45774</v>
      </c>
      <c r="F3090">
        <v>45965</v>
      </c>
      <c r="G3090" t="s">
        <v>2836</v>
      </c>
      <c r="I3090" t="s">
        <v>24</v>
      </c>
      <c r="J3090">
        <v>46044</v>
      </c>
      <c r="K3090">
        <v>0</v>
      </c>
      <c r="AE3090" t="s">
        <v>232</v>
      </c>
      <c r="AF3090">
        <v>0</v>
      </c>
      <c r="AG3090">
        <v>0</v>
      </c>
      <c r="AH3090">
        <v>0</v>
      </c>
      <c r="AI3090" t="s">
        <v>11634</v>
      </c>
      <c r="AL3090" s="94">
        <v>99</v>
      </c>
      <c r="AM3090" t="s">
        <v>11646</v>
      </c>
    </row>
    <row r="3091" spans="1:39" x14ac:dyDescent="0.25">
      <c r="A3091" t="s">
        <v>198</v>
      </c>
      <c r="B3091">
        <v>18109</v>
      </c>
      <c r="C3091" t="s">
        <v>4676</v>
      </c>
      <c r="D3091">
        <v>995</v>
      </c>
      <c r="E3091">
        <v>45774</v>
      </c>
      <c r="F3091">
        <v>45965</v>
      </c>
      <c r="G3091" t="s">
        <v>2836</v>
      </c>
      <c r="I3091" t="s">
        <v>24</v>
      </c>
      <c r="J3091">
        <v>46006</v>
      </c>
      <c r="K3091">
        <v>0</v>
      </c>
      <c r="M3091">
        <v>0</v>
      </c>
      <c r="N3091" t="s">
        <v>350</v>
      </c>
      <c r="P3091" t="s">
        <v>350</v>
      </c>
      <c r="Q3091">
        <v>0</v>
      </c>
      <c r="X3091" t="s">
        <v>350</v>
      </c>
      <c r="Y3091" t="s">
        <v>350</v>
      </c>
      <c r="Z3091" t="s">
        <v>350</v>
      </c>
      <c r="AE3091" t="s">
        <v>232</v>
      </c>
      <c r="AF3091">
        <v>0</v>
      </c>
      <c r="AG3091">
        <v>0</v>
      </c>
      <c r="AH3091">
        <v>7</v>
      </c>
      <c r="AI3091" t="s">
        <v>11632</v>
      </c>
      <c r="AL3091" s="94">
        <v>99.5</v>
      </c>
      <c r="AM3091" t="s">
        <v>11646</v>
      </c>
    </row>
    <row r="3092" spans="1:39" x14ac:dyDescent="0.25">
      <c r="A3092" t="s">
        <v>198</v>
      </c>
      <c r="B3092">
        <v>18111</v>
      </c>
      <c r="C3092" t="s">
        <v>4677</v>
      </c>
      <c r="D3092">
        <v>4145</v>
      </c>
      <c r="E3092">
        <v>45774</v>
      </c>
      <c r="F3092">
        <v>45952</v>
      </c>
      <c r="G3092" t="s">
        <v>2836</v>
      </c>
      <c r="I3092" t="s">
        <v>24</v>
      </c>
      <c r="J3092">
        <v>46034</v>
      </c>
      <c r="K3092">
        <v>0</v>
      </c>
      <c r="AE3092" t="s">
        <v>232</v>
      </c>
      <c r="AF3092">
        <v>0</v>
      </c>
      <c r="AG3092">
        <v>0</v>
      </c>
      <c r="AH3092">
        <v>0</v>
      </c>
      <c r="AI3092" t="s">
        <v>11634</v>
      </c>
      <c r="AL3092" s="94">
        <v>414.5</v>
      </c>
      <c r="AM3092" t="s">
        <v>11646</v>
      </c>
    </row>
    <row r="3093" spans="1:39" x14ac:dyDescent="0.25">
      <c r="A3093" t="s">
        <v>198</v>
      </c>
      <c r="B3093">
        <v>18112</v>
      </c>
      <c r="C3093" t="s">
        <v>4678</v>
      </c>
      <c r="D3093">
        <v>138</v>
      </c>
      <c r="E3093">
        <v>45774</v>
      </c>
      <c r="F3093">
        <v>45965</v>
      </c>
      <c r="G3093" t="s">
        <v>2836</v>
      </c>
      <c r="I3093" t="s">
        <v>24</v>
      </c>
      <c r="J3093">
        <v>46048</v>
      </c>
      <c r="K3093">
        <v>8</v>
      </c>
      <c r="M3093">
        <v>75</v>
      </c>
      <c r="N3093" t="s">
        <v>350</v>
      </c>
      <c r="O3093" t="s">
        <v>2855</v>
      </c>
      <c r="P3093" t="s">
        <v>350</v>
      </c>
      <c r="Q3093">
        <v>0</v>
      </c>
      <c r="R3093">
        <v>500</v>
      </c>
      <c r="X3093" t="s">
        <v>4679</v>
      </c>
      <c r="Y3093" t="s">
        <v>350</v>
      </c>
      <c r="Z3093" t="s">
        <v>4680</v>
      </c>
      <c r="AE3093" t="s">
        <v>232</v>
      </c>
      <c r="AF3093">
        <v>0.75</v>
      </c>
      <c r="AG3093">
        <v>6</v>
      </c>
      <c r="AH3093">
        <v>10</v>
      </c>
      <c r="AI3093" t="s">
        <v>11632</v>
      </c>
      <c r="AJ3093">
        <v>3.6231884057971016</v>
      </c>
      <c r="AL3093" s="94">
        <v>13.8</v>
      </c>
      <c r="AM3093" t="s">
        <v>11647</v>
      </c>
    </row>
    <row r="3094" spans="1:39" x14ac:dyDescent="0.25">
      <c r="A3094" t="s">
        <v>198</v>
      </c>
      <c r="B3094">
        <v>18115</v>
      </c>
      <c r="C3094" t="s">
        <v>4681</v>
      </c>
      <c r="D3094">
        <v>3826</v>
      </c>
      <c r="E3094">
        <v>45774</v>
      </c>
      <c r="F3094">
        <v>45952</v>
      </c>
      <c r="G3094" t="s">
        <v>2836</v>
      </c>
      <c r="I3094" t="s">
        <v>24</v>
      </c>
      <c r="J3094">
        <v>46034</v>
      </c>
      <c r="K3094">
        <v>0</v>
      </c>
      <c r="AE3094" t="s">
        <v>232</v>
      </c>
      <c r="AF3094">
        <v>0</v>
      </c>
      <c r="AG3094">
        <v>0</v>
      </c>
      <c r="AH3094">
        <v>0</v>
      </c>
      <c r="AI3094" t="s">
        <v>11634</v>
      </c>
      <c r="AL3094" s="94">
        <v>382.6</v>
      </c>
      <c r="AM3094" t="s">
        <v>11646</v>
      </c>
    </row>
    <row r="3095" spans="1:39" x14ac:dyDescent="0.25">
      <c r="A3095" t="s">
        <v>198</v>
      </c>
      <c r="B3095">
        <v>18116</v>
      </c>
      <c r="C3095" t="s">
        <v>4682</v>
      </c>
      <c r="D3095">
        <v>3660</v>
      </c>
      <c r="E3095">
        <v>45774</v>
      </c>
      <c r="F3095">
        <v>45952</v>
      </c>
      <c r="G3095" t="s">
        <v>2836</v>
      </c>
      <c r="I3095" t="s">
        <v>24</v>
      </c>
      <c r="J3095">
        <v>46037</v>
      </c>
      <c r="K3095">
        <v>115</v>
      </c>
      <c r="L3095" t="s">
        <v>2855</v>
      </c>
      <c r="N3095" t="s">
        <v>353</v>
      </c>
      <c r="O3095">
        <v>45096</v>
      </c>
      <c r="P3095" t="s">
        <v>353</v>
      </c>
      <c r="R3095">
        <v>1500</v>
      </c>
      <c r="AE3095" t="s">
        <v>232</v>
      </c>
      <c r="AF3095">
        <v>0</v>
      </c>
      <c r="AG3095">
        <v>0</v>
      </c>
      <c r="AH3095">
        <v>6</v>
      </c>
      <c r="AI3095" t="s">
        <v>11632</v>
      </c>
      <c r="AJ3095">
        <v>0.4098360655737705</v>
      </c>
      <c r="AL3095" s="94">
        <v>366</v>
      </c>
      <c r="AM3095" t="s">
        <v>11647</v>
      </c>
    </row>
    <row r="3096" spans="1:39" x14ac:dyDescent="0.25">
      <c r="A3096" t="s">
        <v>198</v>
      </c>
      <c r="B3096">
        <v>18117</v>
      </c>
      <c r="C3096" t="s">
        <v>4683</v>
      </c>
      <c r="D3096">
        <v>543</v>
      </c>
      <c r="E3096">
        <v>45774</v>
      </c>
      <c r="F3096">
        <v>45965</v>
      </c>
      <c r="G3096" t="s">
        <v>2836</v>
      </c>
      <c r="I3096" t="s">
        <v>24</v>
      </c>
      <c r="J3096">
        <v>46049</v>
      </c>
      <c r="K3096">
        <v>0</v>
      </c>
      <c r="AE3096" t="s">
        <v>232</v>
      </c>
      <c r="AF3096">
        <v>0</v>
      </c>
      <c r="AG3096">
        <v>0</v>
      </c>
      <c r="AH3096">
        <v>0</v>
      </c>
      <c r="AI3096" t="s">
        <v>11634</v>
      </c>
      <c r="AL3096" s="94">
        <v>54.3</v>
      </c>
      <c r="AM3096" t="s">
        <v>11646</v>
      </c>
    </row>
    <row r="3097" spans="1:39" x14ac:dyDescent="0.25">
      <c r="A3097" t="s">
        <v>198</v>
      </c>
      <c r="B3097">
        <v>18119</v>
      </c>
      <c r="C3097" t="s">
        <v>4684</v>
      </c>
      <c r="D3097">
        <v>2268</v>
      </c>
      <c r="E3097">
        <v>45774</v>
      </c>
      <c r="F3097">
        <v>45952</v>
      </c>
      <c r="G3097" t="s">
        <v>2836</v>
      </c>
      <c r="I3097" t="s">
        <v>24</v>
      </c>
      <c r="J3097">
        <v>46091</v>
      </c>
      <c r="K3097">
        <v>0</v>
      </c>
      <c r="AE3097" t="s">
        <v>232</v>
      </c>
      <c r="AF3097">
        <v>0</v>
      </c>
      <c r="AG3097">
        <v>0</v>
      </c>
      <c r="AH3097">
        <v>0</v>
      </c>
      <c r="AI3097" t="s">
        <v>11634</v>
      </c>
      <c r="AL3097" s="94">
        <v>226.8</v>
      </c>
      <c r="AM3097" t="s">
        <v>11646</v>
      </c>
    </row>
    <row r="3098" spans="1:39" x14ac:dyDescent="0.25">
      <c r="A3098" t="s">
        <v>198</v>
      </c>
      <c r="B3098">
        <v>18120</v>
      </c>
      <c r="C3098" t="s">
        <v>4685</v>
      </c>
      <c r="D3098">
        <v>350</v>
      </c>
      <c r="E3098">
        <v>45774</v>
      </c>
      <c r="F3098">
        <v>45965</v>
      </c>
      <c r="G3098" t="s">
        <v>2836</v>
      </c>
      <c r="I3098" t="s">
        <v>24</v>
      </c>
      <c r="J3098">
        <v>46047</v>
      </c>
      <c r="K3098">
        <v>0</v>
      </c>
      <c r="AE3098" t="s">
        <v>232</v>
      </c>
      <c r="AF3098">
        <v>0</v>
      </c>
      <c r="AG3098">
        <v>0</v>
      </c>
      <c r="AH3098">
        <v>0</v>
      </c>
      <c r="AI3098" t="s">
        <v>11634</v>
      </c>
      <c r="AL3098" s="94">
        <v>35</v>
      </c>
      <c r="AM3098" t="s">
        <v>11646</v>
      </c>
    </row>
    <row r="3099" spans="1:39" x14ac:dyDescent="0.25">
      <c r="A3099" t="s">
        <v>198</v>
      </c>
      <c r="B3099">
        <v>18121</v>
      </c>
      <c r="C3099" t="s">
        <v>4686</v>
      </c>
      <c r="D3099">
        <v>134</v>
      </c>
      <c r="E3099">
        <v>45774</v>
      </c>
      <c r="F3099">
        <v>45965</v>
      </c>
      <c r="G3099" t="s">
        <v>2836</v>
      </c>
      <c r="I3099" t="s">
        <v>24</v>
      </c>
      <c r="J3099">
        <v>46008</v>
      </c>
      <c r="K3099">
        <v>13</v>
      </c>
      <c r="L3099">
        <v>45672</v>
      </c>
      <c r="M3099">
        <v>1</v>
      </c>
      <c r="N3099" t="s">
        <v>353</v>
      </c>
      <c r="O3099">
        <v>45625</v>
      </c>
      <c r="P3099" t="s">
        <v>350</v>
      </c>
      <c r="Q3099">
        <v>0</v>
      </c>
      <c r="R3099">
        <v>1500</v>
      </c>
      <c r="T3099">
        <v>0</v>
      </c>
      <c r="U3099">
        <v>0</v>
      </c>
      <c r="V3099">
        <v>0</v>
      </c>
      <c r="W3099">
        <v>0</v>
      </c>
      <c r="X3099" t="s">
        <v>4687</v>
      </c>
      <c r="Y3099" t="s">
        <v>350</v>
      </c>
      <c r="Z3099" t="s">
        <v>350</v>
      </c>
      <c r="AE3099" t="s">
        <v>232</v>
      </c>
      <c r="AF3099">
        <v>1</v>
      </c>
      <c r="AG3099">
        <v>13</v>
      </c>
      <c r="AH3099">
        <v>15</v>
      </c>
      <c r="AI3099" t="s">
        <v>11632</v>
      </c>
      <c r="AJ3099">
        <v>11.194029850746269</v>
      </c>
      <c r="AL3099" s="94">
        <v>13.4</v>
      </c>
      <c r="AM3099" t="s">
        <v>11647</v>
      </c>
    </row>
    <row r="3100" spans="1:39" x14ac:dyDescent="0.25">
      <c r="A3100" t="s">
        <v>198</v>
      </c>
      <c r="B3100">
        <v>18122</v>
      </c>
      <c r="C3100" t="s">
        <v>4688</v>
      </c>
      <c r="D3100">
        <v>20846</v>
      </c>
      <c r="E3100">
        <v>45774</v>
      </c>
      <c r="F3100">
        <v>45952</v>
      </c>
      <c r="G3100" t="s">
        <v>2836</v>
      </c>
      <c r="I3100" t="s">
        <v>24</v>
      </c>
      <c r="J3100">
        <v>46034</v>
      </c>
      <c r="K3100">
        <v>0</v>
      </c>
      <c r="AE3100" t="s">
        <v>232</v>
      </c>
      <c r="AF3100">
        <v>0</v>
      </c>
      <c r="AG3100">
        <v>0</v>
      </c>
      <c r="AH3100">
        <v>0</v>
      </c>
      <c r="AI3100" t="s">
        <v>11634</v>
      </c>
      <c r="AL3100" s="94">
        <v>2084.6</v>
      </c>
      <c r="AM3100" t="s">
        <v>11646</v>
      </c>
    </row>
    <row r="3101" spans="1:39" x14ac:dyDescent="0.25">
      <c r="A3101" t="s">
        <v>198</v>
      </c>
      <c r="B3101">
        <v>18123</v>
      </c>
      <c r="C3101" t="s">
        <v>4689</v>
      </c>
      <c r="D3101">
        <v>308</v>
      </c>
      <c r="E3101">
        <v>45774</v>
      </c>
      <c r="F3101">
        <v>45965</v>
      </c>
      <c r="G3101" t="s">
        <v>2836</v>
      </c>
      <c r="I3101" t="s">
        <v>24</v>
      </c>
      <c r="J3101">
        <v>46064</v>
      </c>
      <c r="K3101">
        <v>0</v>
      </c>
      <c r="AE3101" t="s">
        <v>232</v>
      </c>
      <c r="AF3101">
        <v>0</v>
      </c>
      <c r="AG3101">
        <v>0</v>
      </c>
      <c r="AH3101">
        <v>0</v>
      </c>
      <c r="AI3101" t="s">
        <v>11634</v>
      </c>
      <c r="AL3101" s="94">
        <v>30.8</v>
      </c>
      <c r="AM3101" t="s">
        <v>11646</v>
      </c>
    </row>
    <row r="3102" spans="1:39" x14ac:dyDescent="0.25">
      <c r="A3102" t="s">
        <v>198</v>
      </c>
      <c r="B3102">
        <v>18124</v>
      </c>
      <c r="C3102" t="s">
        <v>4690</v>
      </c>
      <c r="D3102">
        <v>487</v>
      </c>
      <c r="E3102">
        <v>45774</v>
      </c>
      <c r="F3102">
        <v>45965</v>
      </c>
      <c r="G3102" t="s">
        <v>2836</v>
      </c>
      <c r="I3102" t="s">
        <v>24</v>
      </c>
      <c r="J3102">
        <v>46035</v>
      </c>
      <c r="K3102">
        <v>0</v>
      </c>
      <c r="AE3102" t="s">
        <v>232</v>
      </c>
      <c r="AF3102">
        <v>0</v>
      </c>
      <c r="AG3102">
        <v>0</v>
      </c>
      <c r="AH3102">
        <v>0</v>
      </c>
      <c r="AI3102" t="s">
        <v>11634</v>
      </c>
      <c r="AL3102" s="94">
        <v>48.7</v>
      </c>
      <c r="AM3102" t="s">
        <v>11646</v>
      </c>
    </row>
    <row r="3103" spans="1:39" x14ac:dyDescent="0.25">
      <c r="A3103" t="s">
        <v>198</v>
      </c>
      <c r="B3103">
        <v>18126</v>
      </c>
      <c r="C3103" t="s">
        <v>4691</v>
      </c>
      <c r="D3103">
        <v>1872</v>
      </c>
      <c r="E3103">
        <v>45774</v>
      </c>
      <c r="F3103">
        <v>45952</v>
      </c>
      <c r="G3103" t="s">
        <v>2836</v>
      </c>
      <c r="I3103" t="s">
        <v>24</v>
      </c>
      <c r="J3103">
        <v>46034</v>
      </c>
      <c r="K3103">
        <v>0</v>
      </c>
      <c r="AE3103" t="s">
        <v>232</v>
      </c>
      <c r="AF3103">
        <v>0</v>
      </c>
      <c r="AG3103">
        <v>0</v>
      </c>
      <c r="AH3103">
        <v>0</v>
      </c>
      <c r="AI3103" t="s">
        <v>11634</v>
      </c>
      <c r="AL3103" s="94">
        <v>187.2</v>
      </c>
      <c r="AM3103" t="s">
        <v>11646</v>
      </c>
    </row>
    <row r="3104" spans="1:39" x14ac:dyDescent="0.25">
      <c r="A3104" t="s">
        <v>198</v>
      </c>
      <c r="B3104">
        <v>18127</v>
      </c>
      <c r="C3104" t="s">
        <v>4692</v>
      </c>
      <c r="D3104">
        <v>22310</v>
      </c>
      <c r="E3104">
        <v>45774</v>
      </c>
      <c r="F3104">
        <v>45952</v>
      </c>
      <c r="G3104" t="s">
        <v>2836</v>
      </c>
      <c r="I3104" t="s">
        <v>24</v>
      </c>
      <c r="J3104">
        <v>46065</v>
      </c>
      <c r="K3104">
        <v>0</v>
      </c>
      <c r="R3104">
        <v>35000</v>
      </c>
      <c r="AE3104" t="s">
        <v>232</v>
      </c>
      <c r="AF3104">
        <v>0</v>
      </c>
      <c r="AG3104">
        <v>0</v>
      </c>
      <c r="AH3104">
        <v>1</v>
      </c>
      <c r="AI3104" t="s">
        <v>11632</v>
      </c>
      <c r="AJ3104">
        <v>1.5688032272523531</v>
      </c>
      <c r="AL3104" s="94">
        <v>2231</v>
      </c>
      <c r="AM3104" t="s">
        <v>11646</v>
      </c>
    </row>
    <row r="3105" spans="1:39" x14ac:dyDescent="0.25">
      <c r="A3105" t="s">
        <v>198</v>
      </c>
      <c r="B3105">
        <v>18128</v>
      </c>
      <c r="C3105" t="s">
        <v>4693</v>
      </c>
      <c r="D3105">
        <v>425</v>
      </c>
      <c r="E3105">
        <v>45774</v>
      </c>
      <c r="F3105">
        <v>45965</v>
      </c>
      <c r="G3105" t="s">
        <v>2836</v>
      </c>
      <c r="I3105" t="s">
        <v>24</v>
      </c>
      <c r="J3105">
        <v>46013</v>
      </c>
      <c r="K3105">
        <v>0</v>
      </c>
      <c r="M3105">
        <v>0</v>
      </c>
      <c r="N3105" t="s">
        <v>350</v>
      </c>
      <c r="O3105" t="s">
        <v>2855</v>
      </c>
      <c r="P3105" t="s">
        <v>4627</v>
      </c>
      <c r="Q3105">
        <v>0</v>
      </c>
      <c r="X3105" t="s">
        <v>350</v>
      </c>
      <c r="Y3105" t="s">
        <v>350</v>
      </c>
      <c r="Z3105" t="s">
        <v>350</v>
      </c>
      <c r="AE3105" t="s">
        <v>232</v>
      </c>
      <c r="AF3105">
        <v>0</v>
      </c>
      <c r="AG3105">
        <v>0</v>
      </c>
      <c r="AH3105">
        <v>8</v>
      </c>
      <c r="AI3105" t="s">
        <v>11632</v>
      </c>
      <c r="AL3105" s="94">
        <v>42.5</v>
      </c>
      <c r="AM3105" t="s">
        <v>11646</v>
      </c>
    </row>
    <row r="3106" spans="1:39" x14ac:dyDescent="0.25">
      <c r="A3106" t="s">
        <v>198</v>
      </c>
      <c r="B3106">
        <v>18132</v>
      </c>
      <c r="C3106" t="s">
        <v>4694</v>
      </c>
      <c r="D3106">
        <v>3529</v>
      </c>
      <c r="E3106">
        <v>45774</v>
      </c>
      <c r="F3106">
        <v>45952</v>
      </c>
      <c r="G3106" t="s">
        <v>2836</v>
      </c>
      <c r="I3106" t="s">
        <v>24</v>
      </c>
      <c r="J3106">
        <v>46090</v>
      </c>
      <c r="K3106">
        <v>0</v>
      </c>
      <c r="AE3106" t="s">
        <v>232</v>
      </c>
      <c r="AF3106">
        <v>0</v>
      </c>
      <c r="AG3106">
        <v>0</v>
      </c>
      <c r="AH3106">
        <v>0</v>
      </c>
      <c r="AI3106" t="s">
        <v>11634</v>
      </c>
      <c r="AL3106" s="94">
        <v>352.9</v>
      </c>
      <c r="AM3106" t="s">
        <v>11646</v>
      </c>
    </row>
    <row r="3107" spans="1:39" x14ac:dyDescent="0.25">
      <c r="A3107" t="s">
        <v>198</v>
      </c>
      <c r="B3107">
        <v>18133</v>
      </c>
      <c r="C3107" t="s">
        <v>4695</v>
      </c>
      <c r="D3107">
        <v>2730</v>
      </c>
      <c r="E3107">
        <v>45774</v>
      </c>
      <c r="F3107">
        <v>45952</v>
      </c>
      <c r="G3107" t="s">
        <v>2836</v>
      </c>
      <c r="I3107" t="s">
        <v>24</v>
      </c>
      <c r="J3107">
        <v>46066</v>
      </c>
      <c r="K3107">
        <v>0</v>
      </c>
      <c r="M3107">
        <v>0</v>
      </c>
      <c r="N3107" t="s">
        <v>350</v>
      </c>
      <c r="P3107" t="s">
        <v>350</v>
      </c>
      <c r="Q3107">
        <v>0</v>
      </c>
      <c r="X3107" t="s">
        <v>350</v>
      </c>
      <c r="Y3107" t="s">
        <v>350</v>
      </c>
      <c r="Z3107" t="s">
        <v>350</v>
      </c>
      <c r="AE3107" t="s">
        <v>232</v>
      </c>
      <c r="AF3107">
        <v>0</v>
      </c>
      <c r="AG3107">
        <v>0</v>
      </c>
      <c r="AH3107">
        <v>7</v>
      </c>
      <c r="AI3107" t="s">
        <v>11632</v>
      </c>
      <c r="AL3107" s="94">
        <v>273</v>
      </c>
      <c r="AM3107" t="s">
        <v>11646</v>
      </c>
    </row>
    <row r="3108" spans="1:39" x14ac:dyDescent="0.25">
      <c r="A3108" t="s">
        <v>198</v>
      </c>
      <c r="B3108">
        <v>18134</v>
      </c>
      <c r="C3108" t="s">
        <v>4696</v>
      </c>
      <c r="D3108">
        <v>8608</v>
      </c>
      <c r="E3108">
        <v>45774</v>
      </c>
      <c r="F3108">
        <v>45952</v>
      </c>
      <c r="G3108" t="s">
        <v>2836</v>
      </c>
      <c r="I3108" t="s">
        <v>24</v>
      </c>
      <c r="J3108">
        <v>46006</v>
      </c>
      <c r="K3108">
        <v>440</v>
      </c>
      <c r="L3108">
        <v>45982</v>
      </c>
      <c r="M3108">
        <v>43</v>
      </c>
      <c r="N3108" t="s">
        <v>353</v>
      </c>
      <c r="O3108">
        <v>45568</v>
      </c>
      <c r="P3108" t="s">
        <v>353</v>
      </c>
      <c r="Q3108">
        <v>43</v>
      </c>
      <c r="R3108">
        <v>20000</v>
      </c>
      <c r="S3108">
        <v>5000</v>
      </c>
      <c r="T3108">
        <v>17</v>
      </c>
      <c r="U3108">
        <v>0</v>
      </c>
      <c r="V3108">
        <v>0</v>
      </c>
      <c r="W3108">
        <v>1</v>
      </c>
      <c r="X3108" t="s">
        <v>4697</v>
      </c>
      <c r="Y3108" t="s">
        <v>353</v>
      </c>
      <c r="Z3108" t="s">
        <v>353</v>
      </c>
      <c r="AE3108" t="s">
        <v>232</v>
      </c>
      <c r="AF3108">
        <v>0.43</v>
      </c>
      <c r="AG3108">
        <v>189</v>
      </c>
      <c r="AH3108">
        <v>16</v>
      </c>
      <c r="AI3108" t="s">
        <v>11631</v>
      </c>
      <c r="AJ3108">
        <v>2.3234200743494422</v>
      </c>
      <c r="AK3108">
        <v>0.58085501858736055</v>
      </c>
      <c r="AL3108" s="94">
        <v>860.8</v>
      </c>
      <c r="AM3108" t="s">
        <v>11647</v>
      </c>
    </row>
    <row r="3109" spans="1:39" x14ac:dyDescent="0.25">
      <c r="A3109" t="s">
        <v>198</v>
      </c>
      <c r="B3109">
        <v>18135</v>
      </c>
      <c r="C3109" t="s">
        <v>4698</v>
      </c>
      <c r="D3109">
        <v>5305</v>
      </c>
      <c r="E3109">
        <v>45774</v>
      </c>
      <c r="F3109">
        <v>45952</v>
      </c>
      <c r="G3109" t="s">
        <v>2836</v>
      </c>
      <c r="I3109" t="s">
        <v>24</v>
      </c>
      <c r="J3109">
        <v>46066</v>
      </c>
      <c r="K3109">
        <v>0</v>
      </c>
      <c r="L3109" t="s">
        <v>4699</v>
      </c>
      <c r="N3109" t="s">
        <v>350</v>
      </c>
      <c r="O3109" t="s">
        <v>2855</v>
      </c>
      <c r="P3109" t="s">
        <v>350</v>
      </c>
      <c r="Q3109">
        <v>0</v>
      </c>
      <c r="S3109">
        <v>6328.3</v>
      </c>
      <c r="T3109">
        <v>20</v>
      </c>
      <c r="U3109">
        <v>0</v>
      </c>
      <c r="X3109" t="s">
        <v>4700</v>
      </c>
      <c r="Y3109" t="s">
        <v>350</v>
      </c>
      <c r="Z3109" t="s">
        <v>350</v>
      </c>
      <c r="AE3109" t="s">
        <v>232</v>
      </c>
      <c r="AF3109">
        <v>0</v>
      </c>
      <c r="AG3109">
        <v>0</v>
      </c>
      <c r="AH3109">
        <v>11</v>
      </c>
      <c r="AI3109" t="s">
        <v>11632</v>
      </c>
      <c r="AK3109">
        <v>1.1928934967012252</v>
      </c>
      <c r="AL3109" s="94">
        <v>530.5</v>
      </c>
      <c r="AM3109" t="s">
        <v>11646</v>
      </c>
    </row>
    <row r="3110" spans="1:39" x14ac:dyDescent="0.25">
      <c r="A3110" t="s">
        <v>198</v>
      </c>
      <c r="B3110">
        <v>18136</v>
      </c>
      <c r="C3110" t="s">
        <v>4701</v>
      </c>
      <c r="D3110">
        <v>2020</v>
      </c>
      <c r="E3110">
        <v>45774</v>
      </c>
      <c r="F3110">
        <v>45952</v>
      </c>
      <c r="G3110" t="s">
        <v>2836</v>
      </c>
      <c r="I3110" t="s">
        <v>24</v>
      </c>
      <c r="J3110">
        <v>46063</v>
      </c>
      <c r="K3110">
        <v>60</v>
      </c>
      <c r="L3110">
        <v>45778</v>
      </c>
      <c r="M3110">
        <v>0.05</v>
      </c>
      <c r="N3110" t="s">
        <v>353</v>
      </c>
      <c r="O3110">
        <v>45678</v>
      </c>
      <c r="P3110" t="s">
        <v>350</v>
      </c>
      <c r="Q3110">
        <v>0</v>
      </c>
      <c r="R3110">
        <v>500</v>
      </c>
      <c r="S3110">
        <v>0</v>
      </c>
      <c r="T3110">
        <v>0</v>
      </c>
      <c r="U3110">
        <v>0</v>
      </c>
      <c r="V3110">
        <v>0</v>
      </c>
      <c r="W3110">
        <v>0</v>
      </c>
      <c r="X3110" t="s">
        <v>350</v>
      </c>
      <c r="Y3110" t="s">
        <v>350</v>
      </c>
      <c r="Z3110" t="s">
        <v>350</v>
      </c>
      <c r="AE3110" t="s">
        <v>232</v>
      </c>
      <c r="AF3110">
        <v>0.05</v>
      </c>
      <c r="AG3110">
        <v>3</v>
      </c>
      <c r="AH3110">
        <v>16</v>
      </c>
      <c r="AI3110" t="s">
        <v>11631</v>
      </c>
      <c r="AJ3110">
        <v>0.24752475247524752</v>
      </c>
      <c r="AK3110">
        <v>0</v>
      </c>
      <c r="AL3110" s="94">
        <v>202</v>
      </c>
      <c r="AM3110" t="s">
        <v>11647</v>
      </c>
    </row>
    <row r="3111" spans="1:39" x14ac:dyDescent="0.25">
      <c r="A3111" t="s">
        <v>198</v>
      </c>
      <c r="B3111">
        <v>18137</v>
      </c>
      <c r="C3111" t="s">
        <v>4702</v>
      </c>
      <c r="D3111">
        <v>1057</v>
      </c>
      <c r="E3111">
        <v>45774</v>
      </c>
      <c r="F3111">
        <v>45952</v>
      </c>
      <c r="G3111" t="s">
        <v>2836</v>
      </c>
      <c r="I3111" t="s">
        <v>24</v>
      </c>
      <c r="J3111">
        <v>46034</v>
      </c>
      <c r="K3111">
        <v>0</v>
      </c>
      <c r="L3111" t="s">
        <v>2855</v>
      </c>
      <c r="N3111" t="s">
        <v>350</v>
      </c>
      <c r="O3111" t="s">
        <v>2855</v>
      </c>
      <c r="P3111" t="s">
        <v>350</v>
      </c>
      <c r="Q3111">
        <v>0</v>
      </c>
      <c r="X3111" t="s">
        <v>350</v>
      </c>
      <c r="Y3111" t="s">
        <v>350</v>
      </c>
      <c r="Z3111" t="s">
        <v>350</v>
      </c>
      <c r="AE3111" t="s">
        <v>232</v>
      </c>
      <c r="AF3111">
        <v>0</v>
      </c>
      <c r="AG3111">
        <v>0</v>
      </c>
      <c r="AH3111">
        <v>8</v>
      </c>
      <c r="AI3111" t="s">
        <v>11632</v>
      </c>
      <c r="AL3111" s="94">
        <v>105.7</v>
      </c>
      <c r="AM3111" t="s">
        <v>11646</v>
      </c>
    </row>
    <row r="3112" spans="1:39" x14ac:dyDescent="0.25">
      <c r="A3112" t="s">
        <v>198</v>
      </c>
      <c r="B3112">
        <v>18138</v>
      </c>
      <c r="C3112" t="s">
        <v>4703</v>
      </c>
      <c r="D3112">
        <v>3127</v>
      </c>
      <c r="E3112">
        <v>45774</v>
      </c>
      <c r="F3112">
        <v>45952</v>
      </c>
      <c r="G3112" t="s">
        <v>2836</v>
      </c>
      <c r="I3112" t="s">
        <v>24</v>
      </c>
      <c r="J3112">
        <v>46057</v>
      </c>
      <c r="K3112">
        <v>86</v>
      </c>
      <c r="L3112">
        <v>45962</v>
      </c>
      <c r="M3112">
        <v>0.8</v>
      </c>
      <c r="N3112" t="s">
        <v>353</v>
      </c>
      <c r="O3112">
        <v>45497</v>
      </c>
      <c r="P3112" t="s">
        <v>353</v>
      </c>
      <c r="Q3112">
        <v>50</v>
      </c>
      <c r="S3112">
        <v>2819.3</v>
      </c>
      <c r="X3112" t="s">
        <v>2867</v>
      </c>
      <c r="Y3112" t="s">
        <v>4704</v>
      </c>
      <c r="Z3112" t="s">
        <v>350</v>
      </c>
      <c r="AE3112" t="s">
        <v>232</v>
      </c>
      <c r="AF3112">
        <v>0.8</v>
      </c>
      <c r="AG3112">
        <v>69</v>
      </c>
      <c r="AH3112">
        <v>11</v>
      </c>
      <c r="AI3112" t="s">
        <v>11632</v>
      </c>
      <c r="AK3112">
        <v>0.90159897665494093</v>
      </c>
      <c r="AL3112" s="94">
        <v>312.7</v>
      </c>
      <c r="AM3112" t="s">
        <v>11647</v>
      </c>
    </row>
    <row r="3113" spans="1:39" x14ac:dyDescent="0.25">
      <c r="A3113" t="s">
        <v>198</v>
      </c>
      <c r="B3113">
        <v>18909</v>
      </c>
      <c r="C3113" t="s">
        <v>4705</v>
      </c>
      <c r="D3113">
        <v>587</v>
      </c>
      <c r="E3113">
        <v>45774</v>
      </c>
      <c r="F3113">
        <v>45965</v>
      </c>
      <c r="G3113" t="s">
        <v>2836</v>
      </c>
      <c r="I3113" t="s">
        <v>24</v>
      </c>
      <c r="J3113">
        <v>46031</v>
      </c>
      <c r="K3113">
        <v>0</v>
      </c>
      <c r="N3113" t="s">
        <v>350</v>
      </c>
      <c r="O3113" t="s">
        <v>2855</v>
      </c>
      <c r="P3113" t="s">
        <v>350</v>
      </c>
      <c r="Q3113">
        <v>0</v>
      </c>
      <c r="X3113" t="s">
        <v>350</v>
      </c>
      <c r="Y3113" t="s">
        <v>350</v>
      </c>
      <c r="Z3113" t="s">
        <v>350</v>
      </c>
      <c r="AE3113" t="s">
        <v>232</v>
      </c>
      <c r="AF3113">
        <v>0</v>
      </c>
      <c r="AG3113">
        <v>0</v>
      </c>
      <c r="AH3113">
        <v>7</v>
      </c>
      <c r="AI3113" t="s">
        <v>11632</v>
      </c>
      <c r="AL3113" s="94">
        <v>58.7</v>
      </c>
      <c r="AM3113" t="s">
        <v>11646</v>
      </c>
    </row>
    <row r="3114" spans="1:39" x14ac:dyDescent="0.25">
      <c r="A3114" t="s">
        <v>198</v>
      </c>
      <c r="B3114">
        <v>18140</v>
      </c>
      <c r="C3114" t="s">
        <v>4706</v>
      </c>
      <c r="D3114">
        <v>59632</v>
      </c>
      <c r="E3114">
        <v>45774</v>
      </c>
      <c r="F3114">
        <v>45827</v>
      </c>
      <c r="G3114" t="s">
        <v>2836</v>
      </c>
      <c r="H3114">
        <v>45805</v>
      </c>
      <c r="I3114" t="s">
        <v>4707</v>
      </c>
      <c r="J3114" t="s">
        <v>4708</v>
      </c>
      <c r="K3114">
        <v>0</v>
      </c>
      <c r="N3114" t="s">
        <v>350</v>
      </c>
      <c r="X3114" t="s">
        <v>4709</v>
      </c>
      <c r="Y3114" t="s">
        <v>353</v>
      </c>
      <c r="Z3114" t="s">
        <v>350</v>
      </c>
      <c r="AE3114" t="s">
        <v>232</v>
      </c>
      <c r="AF3114">
        <v>0</v>
      </c>
      <c r="AG3114">
        <v>0</v>
      </c>
      <c r="AH3114">
        <v>4</v>
      </c>
      <c r="AI3114" t="s">
        <v>11632</v>
      </c>
      <c r="AL3114" s="94">
        <v>5963.2</v>
      </c>
      <c r="AM3114" t="s">
        <v>11646</v>
      </c>
    </row>
    <row r="3115" spans="1:39" x14ac:dyDescent="0.25">
      <c r="A3115" t="s">
        <v>198</v>
      </c>
      <c r="B3115">
        <v>18141</v>
      </c>
      <c r="C3115" t="s">
        <v>4710</v>
      </c>
      <c r="D3115">
        <v>437</v>
      </c>
      <c r="E3115">
        <v>45774</v>
      </c>
      <c r="G3115" t="s">
        <v>2836</v>
      </c>
      <c r="H3115">
        <v>45777</v>
      </c>
      <c r="I3115" t="s">
        <v>28</v>
      </c>
      <c r="K3115">
        <v>0</v>
      </c>
      <c r="L3115" t="s">
        <v>350</v>
      </c>
      <c r="M3115">
        <v>0</v>
      </c>
      <c r="N3115" t="s">
        <v>350</v>
      </c>
      <c r="P3115" t="s">
        <v>350</v>
      </c>
      <c r="Q3115">
        <v>0</v>
      </c>
      <c r="S3115">
        <v>0</v>
      </c>
      <c r="T3115">
        <v>0</v>
      </c>
      <c r="U3115">
        <v>0</v>
      </c>
      <c r="V3115">
        <v>0</v>
      </c>
      <c r="W3115">
        <v>0</v>
      </c>
      <c r="X3115" t="s">
        <v>350</v>
      </c>
      <c r="Y3115" t="s">
        <v>350</v>
      </c>
      <c r="Z3115" t="s">
        <v>350</v>
      </c>
      <c r="AE3115" t="s">
        <v>232</v>
      </c>
      <c r="AF3115">
        <v>0</v>
      </c>
      <c r="AG3115">
        <v>0</v>
      </c>
      <c r="AH3115">
        <v>13</v>
      </c>
      <c r="AI3115" t="s">
        <v>11632</v>
      </c>
      <c r="AK3115">
        <v>0</v>
      </c>
      <c r="AL3115" s="94">
        <v>43.7</v>
      </c>
      <c r="AM3115" t="s">
        <v>11646</v>
      </c>
    </row>
    <row r="3116" spans="1:39" x14ac:dyDescent="0.25">
      <c r="A3116" t="s">
        <v>198</v>
      </c>
      <c r="B3116">
        <v>18903</v>
      </c>
      <c r="C3116" t="s">
        <v>4711</v>
      </c>
      <c r="D3116">
        <v>1096</v>
      </c>
      <c r="E3116">
        <v>45774</v>
      </c>
      <c r="F3116">
        <v>45952</v>
      </c>
      <c r="G3116" t="s">
        <v>2836</v>
      </c>
      <c r="I3116" t="s">
        <v>24</v>
      </c>
      <c r="J3116">
        <v>46048</v>
      </c>
      <c r="K3116">
        <v>0</v>
      </c>
      <c r="AE3116" t="s">
        <v>232</v>
      </c>
      <c r="AF3116">
        <v>0</v>
      </c>
      <c r="AG3116">
        <v>0</v>
      </c>
      <c r="AH3116">
        <v>0</v>
      </c>
      <c r="AI3116" t="s">
        <v>11634</v>
      </c>
      <c r="AL3116" s="94">
        <v>109.6</v>
      </c>
      <c r="AM3116" t="s">
        <v>11646</v>
      </c>
    </row>
    <row r="3117" spans="1:39" x14ac:dyDescent="0.25">
      <c r="A3117" t="s">
        <v>198</v>
      </c>
      <c r="B3117">
        <v>18143</v>
      </c>
      <c r="C3117" t="s">
        <v>4712</v>
      </c>
      <c r="D3117">
        <v>1239</v>
      </c>
      <c r="E3117">
        <v>45788</v>
      </c>
      <c r="F3117">
        <v>45827</v>
      </c>
      <c r="G3117" t="s">
        <v>2836</v>
      </c>
      <c r="H3117">
        <v>45789</v>
      </c>
      <c r="I3117" t="s">
        <v>24</v>
      </c>
      <c r="J3117" t="s">
        <v>4713</v>
      </c>
      <c r="K3117">
        <v>0</v>
      </c>
      <c r="L3117" t="s">
        <v>2855</v>
      </c>
      <c r="N3117" t="s">
        <v>350</v>
      </c>
      <c r="O3117" t="s">
        <v>4544</v>
      </c>
      <c r="P3117" t="s">
        <v>350</v>
      </c>
      <c r="X3117" t="s">
        <v>4714</v>
      </c>
      <c r="Y3117" t="s">
        <v>4714</v>
      </c>
      <c r="Z3117" t="s">
        <v>350</v>
      </c>
      <c r="AE3117" t="s">
        <v>232</v>
      </c>
      <c r="AF3117">
        <v>0</v>
      </c>
      <c r="AG3117">
        <v>0</v>
      </c>
      <c r="AH3117">
        <v>7</v>
      </c>
      <c r="AI3117" t="s">
        <v>11632</v>
      </c>
      <c r="AL3117" s="94">
        <v>123.9</v>
      </c>
      <c r="AM3117" t="s">
        <v>11646</v>
      </c>
    </row>
    <row r="3118" spans="1:39" x14ac:dyDescent="0.25">
      <c r="A3118" t="s">
        <v>198</v>
      </c>
      <c r="B3118">
        <v>18144</v>
      </c>
      <c r="C3118" t="s">
        <v>4715</v>
      </c>
      <c r="D3118">
        <v>1069</v>
      </c>
      <c r="E3118">
        <v>45774</v>
      </c>
      <c r="F3118">
        <v>45952</v>
      </c>
      <c r="G3118" t="s">
        <v>2836</v>
      </c>
      <c r="I3118" t="s">
        <v>24</v>
      </c>
      <c r="J3118">
        <v>46045</v>
      </c>
      <c r="K3118">
        <v>0</v>
      </c>
      <c r="AE3118" t="s">
        <v>232</v>
      </c>
      <c r="AF3118">
        <v>0</v>
      </c>
      <c r="AG3118">
        <v>0</v>
      </c>
      <c r="AH3118">
        <v>0</v>
      </c>
      <c r="AI3118" t="s">
        <v>11634</v>
      </c>
      <c r="AL3118" s="94">
        <v>106.9</v>
      </c>
      <c r="AM3118" t="s">
        <v>11646</v>
      </c>
    </row>
    <row r="3119" spans="1:39" x14ac:dyDescent="0.25">
      <c r="A3119" t="s">
        <v>198</v>
      </c>
      <c r="B3119">
        <v>18145</v>
      </c>
      <c r="C3119" t="s">
        <v>4716</v>
      </c>
      <c r="D3119">
        <v>15063</v>
      </c>
      <c r="E3119">
        <v>45774</v>
      </c>
      <c r="F3119">
        <v>45952</v>
      </c>
      <c r="G3119" t="s">
        <v>2836</v>
      </c>
      <c r="I3119" t="s">
        <v>24</v>
      </c>
      <c r="J3119">
        <v>46034</v>
      </c>
      <c r="K3119">
        <v>0</v>
      </c>
      <c r="AE3119" t="s">
        <v>232</v>
      </c>
      <c r="AF3119">
        <v>0</v>
      </c>
      <c r="AG3119">
        <v>0</v>
      </c>
      <c r="AH3119">
        <v>0</v>
      </c>
      <c r="AI3119" t="s">
        <v>11634</v>
      </c>
      <c r="AL3119" s="94">
        <v>1506.3</v>
      </c>
      <c r="AM3119" t="s">
        <v>11646</v>
      </c>
    </row>
    <row r="3120" spans="1:39" x14ac:dyDescent="0.25">
      <c r="A3120" t="s">
        <v>198</v>
      </c>
      <c r="B3120">
        <v>18146</v>
      </c>
      <c r="C3120" t="s">
        <v>4717</v>
      </c>
      <c r="D3120">
        <v>1148</v>
      </c>
      <c r="E3120">
        <v>45774</v>
      </c>
      <c r="F3120">
        <v>45952</v>
      </c>
      <c r="G3120" t="s">
        <v>2836</v>
      </c>
      <c r="I3120" t="s">
        <v>24</v>
      </c>
      <c r="J3120">
        <v>46106</v>
      </c>
      <c r="K3120">
        <v>150</v>
      </c>
      <c r="L3120" t="s">
        <v>4718</v>
      </c>
      <c r="M3120">
        <v>0.3</v>
      </c>
      <c r="N3120" t="s">
        <v>353</v>
      </c>
      <c r="O3120">
        <v>45819</v>
      </c>
      <c r="P3120" t="s">
        <v>350</v>
      </c>
      <c r="R3120">
        <v>300</v>
      </c>
      <c r="S3120">
        <v>500</v>
      </c>
      <c r="X3120" t="s">
        <v>4719</v>
      </c>
      <c r="Y3120" t="s">
        <v>353</v>
      </c>
      <c r="Z3120" t="s">
        <v>350</v>
      </c>
      <c r="AE3120" t="s">
        <v>232</v>
      </c>
      <c r="AF3120">
        <v>0.3</v>
      </c>
      <c r="AG3120">
        <v>45</v>
      </c>
      <c r="AH3120">
        <v>11</v>
      </c>
      <c r="AI3120" t="s">
        <v>11632</v>
      </c>
      <c r="AJ3120">
        <v>0.26132404181184671</v>
      </c>
      <c r="AK3120">
        <v>0.43554006968641112</v>
      </c>
      <c r="AL3120" s="94">
        <v>114.8</v>
      </c>
      <c r="AM3120" t="s">
        <v>11647</v>
      </c>
    </row>
    <row r="3121" spans="1:39" x14ac:dyDescent="0.25">
      <c r="A3121" t="s">
        <v>198</v>
      </c>
      <c r="B3121">
        <v>18147</v>
      </c>
      <c r="C3121" t="s">
        <v>4720</v>
      </c>
      <c r="D3121">
        <v>5674</v>
      </c>
      <c r="E3121">
        <v>45774</v>
      </c>
      <c r="F3121">
        <v>45952</v>
      </c>
      <c r="G3121" t="s">
        <v>2836</v>
      </c>
      <c r="I3121" t="s">
        <v>24</v>
      </c>
      <c r="J3121">
        <v>46034</v>
      </c>
      <c r="K3121">
        <v>0</v>
      </c>
      <c r="AE3121" t="s">
        <v>232</v>
      </c>
      <c r="AF3121">
        <v>0</v>
      </c>
      <c r="AG3121">
        <v>0</v>
      </c>
      <c r="AH3121">
        <v>0</v>
      </c>
      <c r="AI3121" t="s">
        <v>11634</v>
      </c>
      <c r="AL3121" s="94">
        <v>567.4</v>
      </c>
      <c r="AM3121" t="s">
        <v>11646</v>
      </c>
    </row>
    <row r="3122" spans="1:39" x14ac:dyDescent="0.25">
      <c r="A3122" t="s">
        <v>198</v>
      </c>
      <c r="B3122">
        <v>18148</v>
      </c>
      <c r="C3122" t="s">
        <v>4721</v>
      </c>
      <c r="D3122">
        <v>1038</v>
      </c>
      <c r="E3122">
        <v>45774</v>
      </c>
      <c r="F3122">
        <v>45952</v>
      </c>
      <c r="G3122" t="s">
        <v>2836</v>
      </c>
      <c r="I3122" t="s">
        <v>24</v>
      </c>
      <c r="J3122">
        <v>46063</v>
      </c>
      <c r="K3122">
        <v>0</v>
      </c>
      <c r="M3122">
        <v>0</v>
      </c>
      <c r="N3122" t="s">
        <v>353</v>
      </c>
      <c r="O3122">
        <v>45833</v>
      </c>
      <c r="P3122" t="s">
        <v>350</v>
      </c>
      <c r="Q3122">
        <v>0</v>
      </c>
      <c r="T3122">
        <v>0</v>
      </c>
      <c r="U3122">
        <v>0</v>
      </c>
      <c r="V3122">
        <v>0</v>
      </c>
      <c r="W3122">
        <v>0</v>
      </c>
      <c r="X3122" t="s">
        <v>4722</v>
      </c>
      <c r="Y3122" t="s">
        <v>350</v>
      </c>
      <c r="Z3122" t="s">
        <v>350</v>
      </c>
      <c r="AE3122" t="s">
        <v>232</v>
      </c>
      <c r="AF3122">
        <v>0</v>
      </c>
      <c r="AG3122">
        <v>0</v>
      </c>
      <c r="AH3122">
        <v>12</v>
      </c>
      <c r="AI3122" t="s">
        <v>11632</v>
      </c>
      <c r="AL3122" s="94">
        <v>103.8</v>
      </c>
      <c r="AM3122" t="s">
        <v>11646</v>
      </c>
    </row>
    <row r="3123" spans="1:39" x14ac:dyDescent="0.25">
      <c r="A3123" t="s">
        <v>198</v>
      </c>
      <c r="B3123">
        <v>18150</v>
      </c>
      <c r="C3123" t="s">
        <v>4723</v>
      </c>
      <c r="D3123">
        <v>9536</v>
      </c>
      <c r="E3123">
        <v>45774</v>
      </c>
      <c r="F3123">
        <v>45952</v>
      </c>
      <c r="G3123" t="s">
        <v>2836</v>
      </c>
      <c r="I3123" t="s">
        <v>24</v>
      </c>
      <c r="J3123">
        <v>46034</v>
      </c>
      <c r="K3123">
        <v>0</v>
      </c>
      <c r="AE3123" t="s">
        <v>232</v>
      </c>
      <c r="AF3123">
        <v>0</v>
      </c>
      <c r="AG3123">
        <v>0</v>
      </c>
      <c r="AH3123">
        <v>0</v>
      </c>
      <c r="AI3123" t="s">
        <v>11634</v>
      </c>
      <c r="AL3123" s="94">
        <v>953.6</v>
      </c>
      <c r="AM3123" t="s">
        <v>11646</v>
      </c>
    </row>
    <row r="3124" spans="1:39" x14ac:dyDescent="0.25">
      <c r="A3124" t="s">
        <v>198</v>
      </c>
      <c r="B3124">
        <v>18151</v>
      </c>
      <c r="C3124" t="s">
        <v>4724</v>
      </c>
      <c r="D3124">
        <v>314</v>
      </c>
      <c r="E3124">
        <v>45776</v>
      </c>
      <c r="F3124">
        <v>45965</v>
      </c>
      <c r="G3124" t="s">
        <v>2836</v>
      </c>
      <c r="I3124" t="s">
        <v>24</v>
      </c>
      <c r="J3124">
        <v>46077</v>
      </c>
      <c r="K3124">
        <v>0</v>
      </c>
      <c r="L3124" t="s">
        <v>2855</v>
      </c>
      <c r="N3124" t="s">
        <v>350</v>
      </c>
      <c r="O3124" t="s">
        <v>2855</v>
      </c>
      <c r="P3124" t="s">
        <v>350</v>
      </c>
      <c r="Q3124">
        <v>0</v>
      </c>
      <c r="S3124">
        <v>4000</v>
      </c>
      <c r="X3124" t="s">
        <v>350</v>
      </c>
      <c r="Y3124" t="s">
        <v>350</v>
      </c>
      <c r="Z3124" t="s">
        <v>350</v>
      </c>
      <c r="AE3124" t="s">
        <v>232</v>
      </c>
      <c r="AF3124">
        <v>0</v>
      </c>
      <c r="AG3124">
        <v>0</v>
      </c>
      <c r="AH3124">
        <v>9</v>
      </c>
      <c r="AI3124" t="s">
        <v>11632</v>
      </c>
      <c r="AK3124">
        <v>12.738853503184714</v>
      </c>
      <c r="AL3124" s="94">
        <v>31.4</v>
      </c>
      <c r="AM3124" t="s">
        <v>11646</v>
      </c>
    </row>
    <row r="3125" spans="1:39" x14ac:dyDescent="0.25">
      <c r="A3125" t="s">
        <v>198</v>
      </c>
      <c r="B3125">
        <v>18152</v>
      </c>
      <c r="C3125" t="s">
        <v>4725</v>
      </c>
      <c r="D3125">
        <v>1147</v>
      </c>
      <c r="E3125">
        <v>45776</v>
      </c>
      <c r="F3125">
        <v>45952</v>
      </c>
      <c r="G3125" t="s">
        <v>2836</v>
      </c>
      <c r="I3125" t="s">
        <v>24</v>
      </c>
      <c r="J3125">
        <v>46104</v>
      </c>
      <c r="K3125">
        <v>0</v>
      </c>
      <c r="N3125" t="s">
        <v>353</v>
      </c>
      <c r="O3125">
        <v>46087</v>
      </c>
      <c r="P3125" t="s">
        <v>350</v>
      </c>
      <c r="X3125" t="s">
        <v>350</v>
      </c>
      <c r="Y3125" t="s">
        <v>350</v>
      </c>
      <c r="Z3125" t="s">
        <v>350</v>
      </c>
      <c r="AE3125" t="s">
        <v>232</v>
      </c>
      <c r="AF3125">
        <v>0</v>
      </c>
      <c r="AG3125">
        <v>0</v>
      </c>
      <c r="AH3125">
        <v>6</v>
      </c>
      <c r="AI3125" t="s">
        <v>11632</v>
      </c>
      <c r="AL3125" s="94">
        <v>114.7</v>
      </c>
      <c r="AM3125" t="s">
        <v>11646</v>
      </c>
    </row>
    <row r="3126" spans="1:39" x14ac:dyDescent="0.25">
      <c r="A3126" t="s">
        <v>198</v>
      </c>
      <c r="B3126">
        <v>18153</v>
      </c>
      <c r="C3126" t="s">
        <v>4726</v>
      </c>
      <c r="D3126">
        <v>11674</v>
      </c>
      <c r="E3126">
        <v>45776</v>
      </c>
      <c r="G3126" t="s">
        <v>2836</v>
      </c>
      <c r="H3126">
        <v>45876</v>
      </c>
      <c r="K3126">
        <v>600</v>
      </c>
      <c r="L3126" t="s">
        <v>4727</v>
      </c>
      <c r="M3126">
        <v>0.6</v>
      </c>
      <c r="N3126" t="s">
        <v>353</v>
      </c>
      <c r="O3126" t="s">
        <v>4728</v>
      </c>
      <c r="P3126" t="s">
        <v>4729</v>
      </c>
      <c r="R3126">
        <v>15000</v>
      </c>
      <c r="X3126" t="s">
        <v>4730</v>
      </c>
      <c r="Y3126" t="s">
        <v>350</v>
      </c>
      <c r="Z3126" t="s">
        <v>350</v>
      </c>
      <c r="AE3126" t="s">
        <v>232</v>
      </c>
      <c r="AF3126">
        <v>0.6</v>
      </c>
      <c r="AG3126">
        <v>360</v>
      </c>
      <c r="AH3126">
        <v>10</v>
      </c>
      <c r="AI3126" t="s">
        <v>11632</v>
      </c>
      <c r="AJ3126">
        <v>1.2849066301182115</v>
      </c>
      <c r="AL3126" s="94">
        <v>1167.4000000000001</v>
      </c>
      <c r="AM3126" t="s">
        <v>11647</v>
      </c>
    </row>
    <row r="3127" spans="1:39" x14ac:dyDescent="0.25">
      <c r="A3127" t="s">
        <v>198</v>
      </c>
      <c r="B3127">
        <v>18154</v>
      </c>
      <c r="C3127" t="s">
        <v>4731</v>
      </c>
      <c r="D3127">
        <v>1107</v>
      </c>
      <c r="E3127">
        <v>45776</v>
      </c>
      <c r="F3127">
        <v>45827</v>
      </c>
      <c r="G3127" t="s">
        <v>2836</v>
      </c>
      <c r="H3127">
        <v>45797</v>
      </c>
      <c r="I3127" t="s">
        <v>24</v>
      </c>
      <c r="J3127" t="s">
        <v>4732</v>
      </c>
      <c r="K3127">
        <v>0</v>
      </c>
      <c r="AE3127" t="s">
        <v>232</v>
      </c>
      <c r="AF3127">
        <v>0</v>
      </c>
      <c r="AG3127">
        <v>0</v>
      </c>
      <c r="AH3127">
        <v>0</v>
      </c>
      <c r="AI3127" t="s">
        <v>11634</v>
      </c>
      <c r="AL3127" s="94">
        <v>110.7</v>
      </c>
      <c r="AM3127" t="s">
        <v>11646</v>
      </c>
    </row>
    <row r="3128" spans="1:39" x14ac:dyDescent="0.25">
      <c r="A3128" t="s">
        <v>198</v>
      </c>
      <c r="B3128">
        <v>18910</v>
      </c>
      <c r="C3128" t="s">
        <v>4733</v>
      </c>
      <c r="D3128">
        <v>870</v>
      </c>
      <c r="E3128">
        <v>45776</v>
      </c>
      <c r="F3128">
        <v>45965</v>
      </c>
      <c r="G3128" t="s">
        <v>2836</v>
      </c>
      <c r="I3128" t="s">
        <v>24</v>
      </c>
      <c r="J3128">
        <v>46049</v>
      </c>
      <c r="K3128">
        <v>0</v>
      </c>
      <c r="AE3128" t="s">
        <v>232</v>
      </c>
      <c r="AF3128">
        <v>0</v>
      </c>
      <c r="AG3128">
        <v>0</v>
      </c>
      <c r="AH3128">
        <v>0</v>
      </c>
      <c r="AI3128" t="s">
        <v>11634</v>
      </c>
      <c r="AL3128" s="94">
        <v>87</v>
      </c>
      <c r="AM3128" t="s">
        <v>11646</v>
      </c>
    </row>
    <row r="3129" spans="1:39" x14ac:dyDescent="0.25">
      <c r="A3129" t="s">
        <v>198</v>
      </c>
      <c r="B3129">
        <v>18157</v>
      </c>
      <c r="C3129" t="s">
        <v>4734</v>
      </c>
      <c r="D3129">
        <v>1638</v>
      </c>
      <c r="E3129">
        <v>45776</v>
      </c>
      <c r="F3129">
        <v>45952</v>
      </c>
      <c r="G3129" t="s">
        <v>2836</v>
      </c>
      <c r="I3129" t="s">
        <v>24</v>
      </c>
      <c r="J3129">
        <v>46014</v>
      </c>
      <c r="K3129">
        <v>0</v>
      </c>
      <c r="M3129">
        <v>0</v>
      </c>
      <c r="N3129" t="s">
        <v>350</v>
      </c>
      <c r="P3129" t="s">
        <v>350</v>
      </c>
      <c r="Q3129">
        <v>0</v>
      </c>
      <c r="X3129" t="s">
        <v>350</v>
      </c>
      <c r="Y3129" t="s">
        <v>350</v>
      </c>
      <c r="Z3129" t="s">
        <v>350</v>
      </c>
      <c r="AE3129" t="s">
        <v>232</v>
      </c>
      <c r="AF3129">
        <v>0</v>
      </c>
      <c r="AG3129">
        <v>0</v>
      </c>
      <c r="AH3129">
        <v>7</v>
      </c>
      <c r="AI3129" t="s">
        <v>11632</v>
      </c>
      <c r="AL3129" s="94">
        <v>163.80000000000001</v>
      </c>
      <c r="AM3129" t="s">
        <v>11646</v>
      </c>
    </row>
    <row r="3130" spans="1:39" x14ac:dyDescent="0.25">
      <c r="A3130" t="s">
        <v>198</v>
      </c>
      <c r="B3130">
        <v>18158</v>
      </c>
      <c r="C3130" t="s">
        <v>4735</v>
      </c>
      <c r="D3130">
        <v>9708</v>
      </c>
      <c r="E3130">
        <v>45776</v>
      </c>
      <c r="F3130">
        <v>45952</v>
      </c>
      <c r="G3130" t="s">
        <v>2836</v>
      </c>
      <c r="I3130" t="s">
        <v>24</v>
      </c>
      <c r="J3130">
        <v>46071</v>
      </c>
      <c r="K3130">
        <v>180</v>
      </c>
      <c r="L3130" t="s">
        <v>4736</v>
      </c>
      <c r="M3130">
        <v>0.15</v>
      </c>
      <c r="N3130" t="s">
        <v>353</v>
      </c>
      <c r="O3130" t="s">
        <v>2855</v>
      </c>
      <c r="P3130" t="s">
        <v>350</v>
      </c>
      <c r="Q3130">
        <v>0</v>
      </c>
      <c r="R3130">
        <v>22500</v>
      </c>
      <c r="S3130">
        <v>90000</v>
      </c>
      <c r="X3130" t="s">
        <v>4704</v>
      </c>
      <c r="Y3130" t="s">
        <v>350</v>
      </c>
      <c r="Z3130" t="s">
        <v>350</v>
      </c>
      <c r="AE3130" t="s">
        <v>232</v>
      </c>
      <c r="AF3130">
        <v>0.15</v>
      </c>
      <c r="AG3130">
        <v>27</v>
      </c>
      <c r="AH3130">
        <v>12</v>
      </c>
      <c r="AI3130" t="s">
        <v>11632</v>
      </c>
      <c r="AJ3130">
        <v>2.3176761433868975</v>
      </c>
      <c r="AK3130">
        <v>9.2707045735475901</v>
      </c>
      <c r="AL3130" s="94">
        <v>970.8</v>
      </c>
      <c r="AM3130" t="s">
        <v>11647</v>
      </c>
    </row>
    <row r="3131" spans="1:39" x14ac:dyDescent="0.25">
      <c r="A3131" t="s">
        <v>198</v>
      </c>
      <c r="B3131">
        <v>18159</v>
      </c>
      <c r="C3131" t="s">
        <v>4737</v>
      </c>
      <c r="D3131">
        <v>1060</v>
      </c>
      <c r="E3131">
        <v>45776</v>
      </c>
      <c r="F3131">
        <v>45827</v>
      </c>
      <c r="G3131" t="s">
        <v>2836</v>
      </c>
      <c r="H3131">
        <v>45777</v>
      </c>
      <c r="I3131" t="s">
        <v>24</v>
      </c>
      <c r="J3131" t="s">
        <v>4738</v>
      </c>
      <c r="K3131">
        <v>0</v>
      </c>
      <c r="AE3131" t="s">
        <v>232</v>
      </c>
      <c r="AF3131">
        <v>0</v>
      </c>
      <c r="AG3131">
        <v>0</v>
      </c>
      <c r="AH3131">
        <v>0</v>
      </c>
      <c r="AI3131" t="s">
        <v>11634</v>
      </c>
      <c r="AL3131" s="94">
        <v>106</v>
      </c>
      <c r="AM3131" t="s">
        <v>11646</v>
      </c>
    </row>
    <row r="3132" spans="1:39" x14ac:dyDescent="0.25">
      <c r="A3132" t="s">
        <v>198</v>
      </c>
      <c r="B3132">
        <v>18161</v>
      </c>
      <c r="C3132" t="s">
        <v>4739</v>
      </c>
      <c r="D3132">
        <v>266</v>
      </c>
      <c r="E3132">
        <v>45776</v>
      </c>
      <c r="F3132">
        <v>45965</v>
      </c>
      <c r="G3132" t="s">
        <v>2836</v>
      </c>
      <c r="I3132" t="s">
        <v>24</v>
      </c>
      <c r="J3132">
        <v>46009</v>
      </c>
      <c r="K3132">
        <v>0</v>
      </c>
      <c r="AE3132" t="s">
        <v>232</v>
      </c>
      <c r="AF3132">
        <v>0</v>
      </c>
      <c r="AG3132">
        <v>0</v>
      </c>
      <c r="AH3132">
        <v>0</v>
      </c>
      <c r="AI3132" t="s">
        <v>11634</v>
      </c>
      <c r="AL3132" s="94">
        <v>26.6</v>
      </c>
      <c r="AM3132" t="s">
        <v>11646</v>
      </c>
    </row>
    <row r="3133" spans="1:39" x14ac:dyDescent="0.25">
      <c r="A3133" t="s">
        <v>198</v>
      </c>
      <c r="B3133">
        <v>18162</v>
      </c>
      <c r="C3133" t="s">
        <v>4740</v>
      </c>
      <c r="D3133">
        <v>1671</v>
      </c>
      <c r="E3133">
        <v>45776</v>
      </c>
      <c r="G3133" t="s">
        <v>2836</v>
      </c>
      <c r="H3133">
        <v>45777</v>
      </c>
      <c r="I3133" t="s">
        <v>24</v>
      </c>
      <c r="K3133">
        <v>195</v>
      </c>
      <c r="L3133">
        <v>45743</v>
      </c>
      <c r="M3133">
        <v>0.95379999999999998</v>
      </c>
      <c r="N3133" t="s">
        <v>353</v>
      </c>
      <c r="O3133">
        <v>45112</v>
      </c>
      <c r="P3133" t="s">
        <v>353</v>
      </c>
      <c r="Q3133">
        <v>0.15379999999999999</v>
      </c>
      <c r="R3133">
        <v>3000</v>
      </c>
      <c r="T3133">
        <v>3</v>
      </c>
      <c r="U3133">
        <v>1</v>
      </c>
      <c r="V3133">
        <v>0</v>
      </c>
      <c r="W3133">
        <v>9</v>
      </c>
      <c r="X3133" t="s">
        <v>350</v>
      </c>
      <c r="Y3133" t="s">
        <v>350</v>
      </c>
      <c r="Z3133" t="s">
        <v>350</v>
      </c>
      <c r="AE3133" t="s">
        <v>232</v>
      </c>
      <c r="AF3133">
        <v>0.95379999999999998</v>
      </c>
      <c r="AG3133">
        <v>186</v>
      </c>
      <c r="AH3133">
        <v>15</v>
      </c>
      <c r="AI3133" t="s">
        <v>11632</v>
      </c>
      <c r="AJ3133">
        <v>1.7953321364452424</v>
      </c>
      <c r="AL3133" s="94">
        <v>167.1</v>
      </c>
      <c r="AM3133" t="s">
        <v>11647</v>
      </c>
    </row>
    <row r="3134" spans="1:39" x14ac:dyDescent="0.25">
      <c r="A3134" t="s">
        <v>198</v>
      </c>
      <c r="B3134">
        <v>18163</v>
      </c>
      <c r="C3134" t="s">
        <v>4741</v>
      </c>
      <c r="D3134">
        <v>385</v>
      </c>
      <c r="E3134">
        <v>45776</v>
      </c>
      <c r="F3134">
        <v>45965</v>
      </c>
      <c r="G3134" t="s">
        <v>2836</v>
      </c>
      <c r="I3134" t="s">
        <v>24</v>
      </c>
      <c r="J3134">
        <v>46045</v>
      </c>
      <c r="K3134">
        <v>0</v>
      </c>
      <c r="L3134" t="s">
        <v>2855</v>
      </c>
      <c r="N3134" t="s">
        <v>353</v>
      </c>
      <c r="O3134">
        <v>45754</v>
      </c>
      <c r="P3134" t="s">
        <v>350</v>
      </c>
      <c r="Q3134">
        <v>0</v>
      </c>
      <c r="X3134" t="s">
        <v>350</v>
      </c>
      <c r="Y3134" t="s">
        <v>350</v>
      </c>
      <c r="Z3134" t="s">
        <v>350</v>
      </c>
      <c r="AE3134" t="s">
        <v>232</v>
      </c>
      <c r="AF3134">
        <v>0</v>
      </c>
      <c r="AG3134">
        <v>0</v>
      </c>
      <c r="AH3134">
        <v>8</v>
      </c>
      <c r="AI3134" t="s">
        <v>11632</v>
      </c>
      <c r="AL3134" s="94">
        <v>38.5</v>
      </c>
      <c r="AM3134" t="s">
        <v>11646</v>
      </c>
    </row>
    <row r="3135" spans="1:39" x14ac:dyDescent="0.25">
      <c r="A3135" t="s">
        <v>198</v>
      </c>
      <c r="B3135">
        <v>18164</v>
      </c>
      <c r="C3135" t="s">
        <v>4742</v>
      </c>
      <c r="D3135">
        <v>2202</v>
      </c>
      <c r="E3135">
        <v>45776</v>
      </c>
      <c r="F3135">
        <v>45952</v>
      </c>
      <c r="G3135" t="s">
        <v>2836</v>
      </c>
      <c r="I3135" t="s">
        <v>24</v>
      </c>
      <c r="J3135">
        <v>46034</v>
      </c>
      <c r="K3135">
        <v>0</v>
      </c>
      <c r="AE3135" t="s">
        <v>232</v>
      </c>
      <c r="AF3135">
        <v>0</v>
      </c>
      <c r="AG3135">
        <v>0</v>
      </c>
      <c r="AH3135">
        <v>0</v>
      </c>
      <c r="AI3135" t="s">
        <v>11634</v>
      </c>
      <c r="AL3135" s="94">
        <v>220.2</v>
      </c>
      <c r="AM3135" t="s">
        <v>11646</v>
      </c>
    </row>
    <row r="3136" spans="1:39" x14ac:dyDescent="0.25">
      <c r="A3136" t="s">
        <v>198</v>
      </c>
      <c r="B3136">
        <v>18165</v>
      </c>
      <c r="C3136" t="s">
        <v>4743</v>
      </c>
      <c r="D3136">
        <v>5628</v>
      </c>
      <c r="E3136">
        <v>45776</v>
      </c>
      <c r="F3136">
        <v>45952</v>
      </c>
      <c r="G3136" t="s">
        <v>2836</v>
      </c>
      <c r="I3136" t="s">
        <v>24</v>
      </c>
      <c r="J3136">
        <v>46043</v>
      </c>
      <c r="K3136">
        <v>59</v>
      </c>
      <c r="L3136">
        <v>46043</v>
      </c>
      <c r="M3136">
        <v>0.5</v>
      </c>
      <c r="N3136" t="s">
        <v>353</v>
      </c>
      <c r="O3136">
        <v>2022</v>
      </c>
      <c r="P3136" t="s">
        <v>353</v>
      </c>
      <c r="Q3136">
        <v>0.4</v>
      </c>
      <c r="R3136">
        <v>6200</v>
      </c>
      <c r="T3136">
        <v>6</v>
      </c>
      <c r="X3136" t="s">
        <v>4537</v>
      </c>
      <c r="Y3136" t="s">
        <v>2855</v>
      </c>
      <c r="Z3136" t="s">
        <v>4744</v>
      </c>
      <c r="AE3136" t="s">
        <v>232</v>
      </c>
      <c r="AF3136">
        <v>0.5</v>
      </c>
      <c r="AG3136">
        <v>30</v>
      </c>
      <c r="AH3136">
        <v>12</v>
      </c>
      <c r="AI3136" t="s">
        <v>11632</v>
      </c>
      <c r="AJ3136">
        <v>1.1016346837242359</v>
      </c>
      <c r="AL3136" s="94">
        <v>562.79999999999995</v>
      </c>
      <c r="AM3136" t="s">
        <v>11647</v>
      </c>
    </row>
    <row r="3137" spans="1:39" x14ac:dyDescent="0.25">
      <c r="A3137" t="s">
        <v>198</v>
      </c>
      <c r="B3137">
        <v>18167</v>
      </c>
      <c r="C3137" t="s">
        <v>4745</v>
      </c>
      <c r="D3137">
        <v>2338</v>
      </c>
      <c r="E3137">
        <v>45776</v>
      </c>
      <c r="F3137">
        <v>45952</v>
      </c>
      <c r="G3137" t="s">
        <v>2836</v>
      </c>
      <c r="I3137" t="s">
        <v>24</v>
      </c>
      <c r="J3137">
        <v>46014</v>
      </c>
      <c r="K3137">
        <v>214</v>
      </c>
      <c r="L3137">
        <v>45778</v>
      </c>
      <c r="M3137">
        <v>0</v>
      </c>
      <c r="N3137" t="s">
        <v>353</v>
      </c>
      <c r="O3137">
        <v>45793</v>
      </c>
      <c r="P3137" t="s">
        <v>350</v>
      </c>
      <c r="Q3137">
        <v>0</v>
      </c>
      <c r="R3137">
        <v>10085</v>
      </c>
      <c r="X3137" t="s">
        <v>350</v>
      </c>
      <c r="Y3137" t="s">
        <v>350</v>
      </c>
      <c r="Z3137" t="s">
        <v>350</v>
      </c>
      <c r="AE3137" t="s">
        <v>232</v>
      </c>
      <c r="AF3137">
        <v>0</v>
      </c>
      <c r="AG3137">
        <v>0</v>
      </c>
      <c r="AH3137">
        <v>11</v>
      </c>
      <c r="AI3137" t="s">
        <v>11632</v>
      </c>
      <c r="AJ3137">
        <v>4.3135158254918737</v>
      </c>
      <c r="AL3137" s="94">
        <v>233.8</v>
      </c>
      <c r="AM3137" t="s">
        <v>11647</v>
      </c>
    </row>
    <row r="3138" spans="1:39" x14ac:dyDescent="0.25">
      <c r="A3138" t="s">
        <v>198</v>
      </c>
      <c r="B3138">
        <v>18168</v>
      </c>
      <c r="C3138" t="s">
        <v>4746</v>
      </c>
      <c r="D3138">
        <v>943</v>
      </c>
      <c r="E3138">
        <v>45776</v>
      </c>
      <c r="F3138">
        <v>45965</v>
      </c>
      <c r="G3138" t="s">
        <v>2836</v>
      </c>
      <c r="I3138" t="s">
        <v>24</v>
      </c>
      <c r="J3138">
        <v>45995</v>
      </c>
      <c r="K3138">
        <v>0</v>
      </c>
      <c r="AE3138" t="s">
        <v>232</v>
      </c>
      <c r="AF3138">
        <v>0</v>
      </c>
      <c r="AG3138">
        <v>0</v>
      </c>
      <c r="AH3138">
        <v>0</v>
      </c>
      <c r="AI3138" t="s">
        <v>11634</v>
      </c>
      <c r="AL3138" s="94">
        <v>94.3</v>
      </c>
      <c r="AM3138" t="s">
        <v>11646</v>
      </c>
    </row>
    <row r="3139" spans="1:39" x14ac:dyDescent="0.25">
      <c r="A3139" t="s">
        <v>198</v>
      </c>
      <c r="B3139">
        <v>18170</v>
      </c>
      <c r="C3139" t="s">
        <v>4747</v>
      </c>
      <c r="D3139">
        <v>426</v>
      </c>
      <c r="E3139">
        <v>45776</v>
      </c>
      <c r="F3139">
        <v>45965</v>
      </c>
      <c r="G3139" t="s">
        <v>2836</v>
      </c>
      <c r="I3139" t="s">
        <v>24</v>
      </c>
      <c r="J3139">
        <v>46047</v>
      </c>
      <c r="K3139">
        <v>0</v>
      </c>
      <c r="AE3139" t="s">
        <v>232</v>
      </c>
      <c r="AF3139">
        <v>0</v>
      </c>
      <c r="AG3139">
        <v>0</v>
      </c>
      <c r="AH3139">
        <v>0</v>
      </c>
      <c r="AI3139" t="s">
        <v>11634</v>
      </c>
      <c r="AL3139" s="94">
        <v>42.6</v>
      </c>
      <c r="AM3139" t="s">
        <v>11646</v>
      </c>
    </row>
    <row r="3140" spans="1:39" x14ac:dyDescent="0.25">
      <c r="A3140" t="s">
        <v>198</v>
      </c>
      <c r="B3140">
        <v>18171</v>
      </c>
      <c r="C3140" t="s">
        <v>4748</v>
      </c>
      <c r="D3140">
        <v>2597</v>
      </c>
      <c r="E3140">
        <v>45776</v>
      </c>
      <c r="F3140">
        <v>45952</v>
      </c>
      <c r="G3140" t="s">
        <v>2836</v>
      </c>
      <c r="I3140" t="s">
        <v>24</v>
      </c>
      <c r="J3140" t="s">
        <v>4749</v>
      </c>
      <c r="K3140">
        <v>0</v>
      </c>
      <c r="M3140">
        <v>0</v>
      </c>
      <c r="N3140" t="s">
        <v>353</v>
      </c>
      <c r="O3140">
        <v>45755</v>
      </c>
      <c r="P3140" t="s">
        <v>4750</v>
      </c>
      <c r="Q3140" t="s">
        <v>5764</v>
      </c>
      <c r="R3140">
        <v>1600</v>
      </c>
      <c r="X3140" t="s">
        <v>4751</v>
      </c>
      <c r="Y3140" t="s">
        <v>4751</v>
      </c>
      <c r="Z3140" t="s">
        <v>2855</v>
      </c>
      <c r="AE3140" t="s">
        <v>232</v>
      </c>
      <c r="AF3140">
        <v>0</v>
      </c>
      <c r="AG3140">
        <v>0</v>
      </c>
      <c r="AH3140">
        <v>9</v>
      </c>
      <c r="AI3140" t="s">
        <v>11632</v>
      </c>
      <c r="AJ3140">
        <v>0.61609549480169423</v>
      </c>
      <c r="AL3140" s="94">
        <v>259.7</v>
      </c>
      <c r="AM3140" t="s">
        <v>11646</v>
      </c>
    </row>
    <row r="3141" spans="1:39" x14ac:dyDescent="0.25">
      <c r="A3141" t="s">
        <v>198</v>
      </c>
      <c r="B3141">
        <v>18173</v>
      </c>
      <c r="C3141" t="s">
        <v>4752</v>
      </c>
      <c r="D3141">
        <v>12660</v>
      </c>
      <c r="E3141">
        <v>45776</v>
      </c>
      <c r="F3141">
        <v>45952</v>
      </c>
      <c r="G3141" t="s">
        <v>2836</v>
      </c>
      <c r="I3141" t="s">
        <v>24</v>
      </c>
      <c r="J3141">
        <v>46034</v>
      </c>
      <c r="K3141">
        <v>0</v>
      </c>
      <c r="AE3141" t="s">
        <v>232</v>
      </c>
      <c r="AF3141">
        <v>0</v>
      </c>
      <c r="AG3141">
        <v>0</v>
      </c>
      <c r="AH3141">
        <v>0</v>
      </c>
      <c r="AI3141" t="s">
        <v>11634</v>
      </c>
      <c r="AL3141" s="94">
        <v>1266</v>
      </c>
      <c r="AM3141" t="s">
        <v>11646</v>
      </c>
    </row>
    <row r="3142" spans="1:39" x14ac:dyDescent="0.25">
      <c r="A3142" t="s">
        <v>198</v>
      </c>
      <c r="B3142">
        <v>18174</v>
      </c>
      <c r="C3142" t="s">
        <v>4753</v>
      </c>
      <c r="D3142">
        <v>515</v>
      </c>
      <c r="E3142">
        <v>45776</v>
      </c>
      <c r="F3142">
        <v>45965</v>
      </c>
      <c r="G3142" t="s">
        <v>2836</v>
      </c>
      <c r="I3142" t="s">
        <v>24</v>
      </c>
      <c r="J3142">
        <v>46055</v>
      </c>
      <c r="K3142">
        <v>0</v>
      </c>
      <c r="AE3142" t="s">
        <v>232</v>
      </c>
      <c r="AF3142">
        <v>0</v>
      </c>
      <c r="AG3142">
        <v>0</v>
      </c>
      <c r="AH3142">
        <v>0</v>
      </c>
      <c r="AI3142" t="s">
        <v>11634</v>
      </c>
      <c r="AL3142" s="94">
        <v>51.5</v>
      </c>
      <c r="AM3142" t="s">
        <v>11646</v>
      </c>
    </row>
    <row r="3143" spans="1:39" x14ac:dyDescent="0.25">
      <c r="A3143" t="s">
        <v>198</v>
      </c>
      <c r="B3143">
        <v>18175</v>
      </c>
      <c r="C3143" t="s">
        <v>4754</v>
      </c>
      <c r="D3143">
        <v>15269</v>
      </c>
      <c r="E3143">
        <v>45776</v>
      </c>
      <c r="F3143">
        <v>45952</v>
      </c>
      <c r="G3143" t="s">
        <v>2836</v>
      </c>
      <c r="I3143" t="s">
        <v>24</v>
      </c>
      <c r="J3143">
        <v>46058</v>
      </c>
      <c r="K3143">
        <v>0</v>
      </c>
      <c r="R3143">
        <v>18304.919999999998</v>
      </c>
      <c r="S3143">
        <v>50320.74</v>
      </c>
      <c r="AE3143" t="s">
        <v>232</v>
      </c>
      <c r="AF3143">
        <v>0</v>
      </c>
      <c r="AG3143">
        <v>0</v>
      </c>
      <c r="AH3143">
        <v>2</v>
      </c>
      <c r="AI3143" t="s">
        <v>11632</v>
      </c>
      <c r="AJ3143">
        <v>1.1988289999345076</v>
      </c>
      <c r="AK3143">
        <v>3.295614644050036</v>
      </c>
      <c r="AL3143" s="94">
        <v>1526.9</v>
      </c>
      <c r="AM3143" t="s">
        <v>11646</v>
      </c>
    </row>
    <row r="3144" spans="1:39" x14ac:dyDescent="0.25">
      <c r="A3144" t="s">
        <v>198</v>
      </c>
      <c r="B3144">
        <v>18176</v>
      </c>
      <c r="C3144" t="s">
        <v>4755</v>
      </c>
      <c r="D3144">
        <v>278</v>
      </c>
      <c r="E3144">
        <v>45776</v>
      </c>
      <c r="F3144">
        <v>45965</v>
      </c>
      <c r="G3144" t="s">
        <v>2836</v>
      </c>
      <c r="I3144" t="s">
        <v>24</v>
      </c>
      <c r="J3144">
        <v>46049</v>
      </c>
      <c r="K3144">
        <v>0</v>
      </c>
      <c r="R3144">
        <v>4000</v>
      </c>
      <c r="T3144">
        <v>0</v>
      </c>
      <c r="U3144">
        <v>0</v>
      </c>
      <c r="V3144">
        <v>0</v>
      </c>
      <c r="W3144">
        <v>0</v>
      </c>
      <c r="X3144" t="s">
        <v>4756</v>
      </c>
      <c r="Y3144" t="s">
        <v>350</v>
      </c>
      <c r="Z3144" t="s">
        <v>353</v>
      </c>
      <c r="AE3144" t="s">
        <v>232</v>
      </c>
      <c r="AF3144">
        <v>0</v>
      </c>
      <c r="AG3144">
        <v>0</v>
      </c>
      <c r="AH3144">
        <v>8</v>
      </c>
      <c r="AI3144" t="s">
        <v>11632</v>
      </c>
      <c r="AJ3144">
        <v>14.388489208633093</v>
      </c>
      <c r="AL3144" s="94">
        <v>27.8</v>
      </c>
      <c r="AM3144" t="s">
        <v>11646</v>
      </c>
    </row>
    <row r="3145" spans="1:39" x14ac:dyDescent="0.25">
      <c r="A3145" t="s">
        <v>198</v>
      </c>
      <c r="B3145">
        <v>18177</v>
      </c>
      <c r="C3145" t="s">
        <v>4757</v>
      </c>
      <c r="D3145">
        <v>511</v>
      </c>
      <c r="E3145">
        <v>45776</v>
      </c>
      <c r="F3145">
        <v>45965</v>
      </c>
      <c r="G3145" t="s">
        <v>2836</v>
      </c>
      <c r="I3145" t="s">
        <v>24</v>
      </c>
      <c r="J3145">
        <v>46030</v>
      </c>
      <c r="K3145">
        <v>0</v>
      </c>
      <c r="L3145" t="s">
        <v>4544</v>
      </c>
      <c r="M3145">
        <v>0.65</v>
      </c>
      <c r="N3145" t="s">
        <v>4758</v>
      </c>
      <c r="P3145" t="s">
        <v>350</v>
      </c>
      <c r="Q3145">
        <v>0</v>
      </c>
      <c r="T3145">
        <v>0</v>
      </c>
      <c r="U3145">
        <v>0</v>
      </c>
      <c r="V3145">
        <v>0</v>
      </c>
      <c r="W3145">
        <v>0</v>
      </c>
      <c r="X3145" t="s">
        <v>4759</v>
      </c>
      <c r="Y3145" t="s">
        <v>350</v>
      </c>
      <c r="Z3145" t="s">
        <v>350</v>
      </c>
      <c r="AE3145" t="s">
        <v>232</v>
      </c>
      <c r="AF3145">
        <v>0.65</v>
      </c>
      <c r="AG3145">
        <v>0</v>
      </c>
      <c r="AH3145">
        <v>12</v>
      </c>
      <c r="AI3145" t="s">
        <v>11632</v>
      </c>
      <c r="AL3145" s="94">
        <v>51.1</v>
      </c>
      <c r="AM3145" t="s">
        <v>11646</v>
      </c>
    </row>
    <row r="3146" spans="1:39" x14ac:dyDescent="0.25">
      <c r="A3146" t="s">
        <v>198</v>
      </c>
      <c r="B3146">
        <v>18901</v>
      </c>
      <c r="C3146" t="s">
        <v>4760</v>
      </c>
      <c r="D3146">
        <v>759</v>
      </c>
      <c r="E3146">
        <v>45776</v>
      </c>
      <c r="F3146">
        <v>45965</v>
      </c>
      <c r="G3146" t="s">
        <v>2836</v>
      </c>
      <c r="I3146" t="s">
        <v>24</v>
      </c>
      <c r="J3146">
        <v>46006</v>
      </c>
      <c r="K3146">
        <v>0</v>
      </c>
      <c r="L3146" t="s">
        <v>4544</v>
      </c>
      <c r="N3146" t="s">
        <v>353</v>
      </c>
      <c r="O3146">
        <v>45671</v>
      </c>
      <c r="P3146" t="s">
        <v>350</v>
      </c>
      <c r="Q3146">
        <v>0</v>
      </c>
      <c r="X3146" t="s">
        <v>350</v>
      </c>
      <c r="Y3146" t="s">
        <v>350</v>
      </c>
      <c r="Z3146" t="s">
        <v>350</v>
      </c>
      <c r="AE3146" t="s">
        <v>232</v>
      </c>
      <c r="AF3146">
        <v>0</v>
      </c>
      <c r="AG3146">
        <v>0</v>
      </c>
      <c r="AH3146">
        <v>8</v>
      </c>
      <c r="AI3146" t="s">
        <v>11632</v>
      </c>
      <c r="AL3146" s="94">
        <v>75.900000000000006</v>
      </c>
      <c r="AM3146" t="s">
        <v>11646</v>
      </c>
    </row>
    <row r="3147" spans="1:39" x14ac:dyDescent="0.25">
      <c r="A3147" t="s">
        <v>198</v>
      </c>
      <c r="B3147">
        <v>18178</v>
      </c>
      <c r="C3147" t="s">
        <v>4761</v>
      </c>
      <c r="D3147">
        <v>712</v>
      </c>
      <c r="E3147">
        <v>45776</v>
      </c>
      <c r="F3147">
        <v>45965</v>
      </c>
      <c r="G3147" t="s">
        <v>2836</v>
      </c>
      <c r="I3147" t="s">
        <v>24</v>
      </c>
      <c r="K3147">
        <v>0</v>
      </c>
      <c r="L3147" t="s">
        <v>4544</v>
      </c>
      <c r="N3147" t="s">
        <v>4762</v>
      </c>
      <c r="O3147" t="s">
        <v>2855</v>
      </c>
      <c r="P3147" t="s">
        <v>350</v>
      </c>
      <c r="T3147">
        <v>2</v>
      </c>
      <c r="U3147">
        <v>0</v>
      </c>
      <c r="X3147" t="s">
        <v>4537</v>
      </c>
      <c r="Y3147" t="s">
        <v>353</v>
      </c>
      <c r="Z3147" t="s">
        <v>350</v>
      </c>
      <c r="AE3147" t="s">
        <v>232</v>
      </c>
      <c r="AF3147">
        <v>0</v>
      </c>
      <c r="AG3147">
        <v>0</v>
      </c>
      <c r="AH3147">
        <v>9</v>
      </c>
      <c r="AI3147" t="s">
        <v>11632</v>
      </c>
      <c r="AL3147" s="94">
        <v>71.2</v>
      </c>
      <c r="AM3147" t="s">
        <v>11646</v>
      </c>
    </row>
    <row r="3148" spans="1:39" x14ac:dyDescent="0.25">
      <c r="A3148" t="s">
        <v>198</v>
      </c>
      <c r="B3148">
        <v>18916</v>
      </c>
      <c r="C3148" t="s">
        <v>4763</v>
      </c>
      <c r="D3148">
        <v>3098</v>
      </c>
      <c r="E3148">
        <v>45776</v>
      </c>
      <c r="F3148">
        <v>45952</v>
      </c>
      <c r="G3148" t="s">
        <v>2836</v>
      </c>
      <c r="I3148" t="s">
        <v>24</v>
      </c>
      <c r="J3148">
        <v>46106</v>
      </c>
      <c r="K3148">
        <v>0</v>
      </c>
      <c r="M3148">
        <v>23</v>
      </c>
      <c r="N3148" t="s">
        <v>353</v>
      </c>
      <c r="O3148">
        <v>45805</v>
      </c>
      <c r="P3148" t="s">
        <v>350</v>
      </c>
      <c r="S3148">
        <v>14500</v>
      </c>
      <c r="T3148">
        <v>6</v>
      </c>
      <c r="U3148">
        <v>2</v>
      </c>
      <c r="X3148" t="s">
        <v>4764</v>
      </c>
      <c r="Y3148" t="s">
        <v>4765</v>
      </c>
      <c r="Z3148" t="s">
        <v>4766</v>
      </c>
      <c r="AE3148" t="s">
        <v>232</v>
      </c>
      <c r="AF3148">
        <v>0.23</v>
      </c>
      <c r="AG3148">
        <v>0</v>
      </c>
      <c r="AH3148">
        <v>10</v>
      </c>
      <c r="AI3148" t="s">
        <v>11632</v>
      </c>
      <c r="AK3148">
        <v>4.6804389928986438</v>
      </c>
      <c r="AL3148" s="94">
        <v>309.8</v>
      </c>
      <c r="AM3148" t="s">
        <v>11646</v>
      </c>
    </row>
    <row r="3149" spans="1:39" x14ac:dyDescent="0.25">
      <c r="A3149" t="s">
        <v>198</v>
      </c>
      <c r="B3149">
        <v>18179</v>
      </c>
      <c r="C3149" t="s">
        <v>4767</v>
      </c>
      <c r="D3149">
        <v>621</v>
      </c>
      <c r="E3149">
        <v>45776</v>
      </c>
      <c r="F3149">
        <v>45827</v>
      </c>
      <c r="G3149" t="s">
        <v>2836</v>
      </c>
      <c r="H3149">
        <v>45818</v>
      </c>
      <c r="I3149" t="s">
        <v>24</v>
      </c>
      <c r="J3149">
        <v>46058</v>
      </c>
      <c r="K3149">
        <v>0</v>
      </c>
      <c r="L3149" t="s">
        <v>2855</v>
      </c>
      <c r="N3149" t="s">
        <v>350</v>
      </c>
      <c r="O3149" t="s">
        <v>2855</v>
      </c>
      <c r="P3149" t="s">
        <v>350</v>
      </c>
      <c r="Q3149">
        <v>0</v>
      </c>
      <c r="X3149" t="s">
        <v>350</v>
      </c>
      <c r="Y3149" t="s">
        <v>350</v>
      </c>
      <c r="Z3149" t="s">
        <v>350</v>
      </c>
      <c r="AE3149" t="s">
        <v>232</v>
      </c>
      <c r="AF3149">
        <v>0</v>
      </c>
      <c r="AG3149">
        <v>0</v>
      </c>
      <c r="AH3149">
        <v>8</v>
      </c>
      <c r="AI3149" t="s">
        <v>11632</v>
      </c>
      <c r="AL3149" s="94">
        <v>62.1</v>
      </c>
      <c r="AM3149" t="s">
        <v>11646</v>
      </c>
    </row>
    <row r="3150" spans="1:39" x14ac:dyDescent="0.25">
      <c r="A3150" t="s">
        <v>198</v>
      </c>
      <c r="B3150">
        <v>18180</v>
      </c>
      <c r="C3150" t="s">
        <v>4768</v>
      </c>
      <c r="D3150">
        <v>703</v>
      </c>
      <c r="E3150">
        <v>45776</v>
      </c>
      <c r="F3150">
        <v>45965</v>
      </c>
      <c r="G3150" t="s">
        <v>2836</v>
      </c>
      <c r="I3150" t="s">
        <v>24</v>
      </c>
      <c r="J3150">
        <v>46029</v>
      </c>
      <c r="K3150">
        <v>0</v>
      </c>
      <c r="L3150" t="s">
        <v>2855</v>
      </c>
      <c r="N3150" t="s">
        <v>353</v>
      </c>
      <c r="O3150">
        <v>45805</v>
      </c>
      <c r="P3150" t="s">
        <v>4769</v>
      </c>
      <c r="Z3150" t="s">
        <v>4770</v>
      </c>
      <c r="AE3150" t="s">
        <v>232</v>
      </c>
      <c r="AF3150">
        <v>0</v>
      </c>
      <c r="AG3150">
        <v>0</v>
      </c>
      <c r="AH3150">
        <v>5</v>
      </c>
      <c r="AI3150" t="s">
        <v>11632</v>
      </c>
      <c r="AL3150" s="94">
        <v>70.3</v>
      </c>
      <c r="AM3150" t="s">
        <v>11646</v>
      </c>
    </row>
    <row r="3151" spans="1:39" x14ac:dyDescent="0.25">
      <c r="A3151" t="s">
        <v>198</v>
      </c>
      <c r="B3151">
        <v>18181</v>
      </c>
      <c r="C3151" t="s">
        <v>4771</v>
      </c>
      <c r="D3151">
        <v>213</v>
      </c>
      <c r="E3151">
        <v>45776</v>
      </c>
      <c r="F3151">
        <v>45965</v>
      </c>
      <c r="G3151" t="s">
        <v>2836</v>
      </c>
      <c r="I3151" t="s">
        <v>24</v>
      </c>
      <c r="J3151">
        <v>46021</v>
      </c>
      <c r="K3151">
        <v>0</v>
      </c>
      <c r="O3151" t="s">
        <v>350</v>
      </c>
      <c r="P3151" t="s">
        <v>2855</v>
      </c>
      <c r="X3151" t="s">
        <v>350</v>
      </c>
      <c r="Y3151" t="s">
        <v>2855</v>
      </c>
      <c r="Z3151" t="s">
        <v>2855</v>
      </c>
      <c r="AE3151" t="s">
        <v>232</v>
      </c>
      <c r="AF3151">
        <v>0</v>
      </c>
      <c r="AG3151">
        <v>0</v>
      </c>
      <c r="AH3151">
        <v>5</v>
      </c>
      <c r="AI3151" t="s">
        <v>11632</v>
      </c>
      <c r="AL3151" s="94">
        <v>21.3</v>
      </c>
      <c r="AM3151" t="s">
        <v>11646</v>
      </c>
    </row>
    <row r="3152" spans="1:39" x14ac:dyDescent="0.25">
      <c r="A3152" t="s">
        <v>198</v>
      </c>
      <c r="B3152">
        <v>18182</v>
      </c>
      <c r="C3152" t="s">
        <v>4772</v>
      </c>
      <c r="D3152">
        <v>2561</v>
      </c>
      <c r="E3152">
        <v>45776</v>
      </c>
      <c r="F3152">
        <v>45952</v>
      </c>
      <c r="G3152" t="s">
        <v>2836</v>
      </c>
      <c r="I3152" t="s">
        <v>24</v>
      </c>
      <c r="J3152">
        <v>46104</v>
      </c>
      <c r="K3152">
        <v>127</v>
      </c>
      <c r="L3152">
        <v>2024</v>
      </c>
      <c r="M3152">
        <v>0</v>
      </c>
      <c r="N3152" t="s">
        <v>4773</v>
      </c>
      <c r="P3152" t="s">
        <v>350</v>
      </c>
      <c r="X3152" t="s">
        <v>350</v>
      </c>
      <c r="Y3152" t="s">
        <v>350</v>
      </c>
      <c r="Z3152" t="s">
        <v>350</v>
      </c>
      <c r="AE3152" t="s">
        <v>232</v>
      </c>
      <c r="AF3152">
        <v>0</v>
      </c>
      <c r="AG3152">
        <v>0</v>
      </c>
      <c r="AH3152">
        <v>8</v>
      </c>
      <c r="AI3152" t="s">
        <v>11632</v>
      </c>
      <c r="AL3152" s="94">
        <v>256.10000000000002</v>
      </c>
      <c r="AM3152" t="s">
        <v>11647</v>
      </c>
    </row>
    <row r="3153" spans="1:39" x14ac:dyDescent="0.25">
      <c r="A3153" t="s">
        <v>198</v>
      </c>
      <c r="B3153">
        <v>18914</v>
      </c>
      <c r="C3153" t="s">
        <v>4774</v>
      </c>
      <c r="D3153">
        <v>2077</v>
      </c>
      <c r="E3153">
        <v>45776</v>
      </c>
      <c r="F3153">
        <v>45952</v>
      </c>
      <c r="G3153" t="s">
        <v>2836</v>
      </c>
      <c r="I3153" t="s">
        <v>24</v>
      </c>
      <c r="J3153">
        <v>46021</v>
      </c>
      <c r="K3153">
        <v>70</v>
      </c>
      <c r="L3153" t="s">
        <v>2855</v>
      </c>
      <c r="M3153">
        <v>0.35</v>
      </c>
      <c r="N3153" t="s">
        <v>353</v>
      </c>
      <c r="O3153" t="s">
        <v>2855</v>
      </c>
      <c r="P3153" t="s">
        <v>353</v>
      </c>
      <c r="R3153">
        <v>21452.77</v>
      </c>
      <c r="X3153" t="s">
        <v>4775</v>
      </c>
      <c r="Y3153" t="s">
        <v>350</v>
      </c>
      <c r="Z3153" t="s">
        <v>350</v>
      </c>
      <c r="AE3153" t="s">
        <v>232</v>
      </c>
      <c r="AF3153">
        <v>0.35</v>
      </c>
      <c r="AG3153">
        <v>24</v>
      </c>
      <c r="AH3153">
        <v>10</v>
      </c>
      <c r="AI3153" t="s">
        <v>11632</v>
      </c>
      <c r="AJ3153">
        <v>10.328728935965335</v>
      </c>
      <c r="AL3153" s="94">
        <v>207.7</v>
      </c>
      <c r="AM3153" t="s">
        <v>11647</v>
      </c>
    </row>
    <row r="3154" spans="1:39" x14ac:dyDescent="0.25">
      <c r="A3154" t="s">
        <v>198</v>
      </c>
      <c r="B3154">
        <v>18907</v>
      </c>
      <c r="C3154" t="s">
        <v>4776</v>
      </c>
      <c r="D3154">
        <v>2122</v>
      </c>
      <c r="E3154">
        <v>45776</v>
      </c>
      <c r="F3154">
        <v>45952</v>
      </c>
      <c r="G3154" t="s">
        <v>2836</v>
      </c>
      <c r="I3154" t="s">
        <v>24</v>
      </c>
      <c r="J3154">
        <v>46034</v>
      </c>
      <c r="K3154">
        <v>0</v>
      </c>
      <c r="AE3154" t="s">
        <v>232</v>
      </c>
      <c r="AF3154">
        <v>0</v>
      </c>
      <c r="AG3154">
        <v>0</v>
      </c>
      <c r="AH3154">
        <v>0</v>
      </c>
      <c r="AI3154" t="s">
        <v>11634</v>
      </c>
      <c r="AL3154" s="94">
        <v>212.2</v>
      </c>
      <c r="AM3154" t="s">
        <v>11646</v>
      </c>
    </row>
    <row r="3155" spans="1:39" x14ac:dyDescent="0.25">
      <c r="A3155" t="s">
        <v>198</v>
      </c>
      <c r="B3155">
        <v>18902</v>
      </c>
      <c r="C3155" t="s">
        <v>4777</v>
      </c>
      <c r="D3155">
        <v>937</v>
      </c>
      <c r="E3155">
        <v>45776</v>
      </c>
      <c r="F3155">
        <v>45965</v>
      </c>
      <c r="G3155" t="s">
        <v>2836</v>
      </c>
      <c r="I3155" t="s">
        <v>24</v>
      </c>
      <c r="J3155">
        <v>46009</v>
      </c>
      <c r="K3155">
        <v>0</v>
      </c>
      <c r="O3155" t="s">
        <v>4778</v>
      </c>
      <c r="AE3155" t="s">
        <v>232</v>
      </c>
      <c r="AF3155">
        <v>0</v>
      </c>
      <c r="AG3155">
        <v>0</v>
      </c>
      <c r="AH3155">
        <v>1</v>
      </c>
      <c r="AI3155" t="s">
        <v>11632</v>
      </c>
      <c r="AL3155" s="94">
        <v>93.7</v>
      </c>
      <c r="AM3155" t="s">
        <v>11646</v>
      </c>
    </row>
    <row r="3156" spans="1:39" x14ac:dyDescent="0.25">
      <c r="A3156" t="s">
        <v>198</v>
      </c>
      <c r="B3156">
        <v>18183</v>
      </c>
      <c r="C3156" t="s">
        <v>4779</v>
      </c>
      <c r="D3156">
        <v>660</v>
      </c>
      <c r="E3156">
        <v>45776</v>
      </c>
      <c r="F3156">
        <v>45965</v>
      </c>
      <c r="G3156" t="s">
        <v>2836</v>
      </c>
      <c r="I3156" t="s">
        <v>24</v>
      </c>
      <c r="J3156">
        <v>46034</v>
      </c>
      <c r="K3156">
        <v>0</v>
      </c>
      <c r="AE3156" t="s">
        <v>232</v>
      </c>
      <c r="AF3156">
        <v>0</v>
      </c>
      <c r="AG3156">
        <v>0</v>
      </c>
      <c r="AH3156">
        <v>0</v>
      </c>
      <c r="AI3156" t="s">
        <v>11634</v>
      </c>
      <c r="AL3156" s="94">
        <v>66</v>
      </c>
      <c r="AM3156" t="s">
        <v>11646</v>
      </c>
    </row>
    <row r="3157" spans="1:39" x14ac:dyDescent="0.25">
      <c r="A3157" t="s">
        <v>198</v>
      </c>
      <c r="B3157">
        <v>18911</v>
      </c>
      <c r="C3157" t="s">
        <v>4780</v>
      </c>
      <c r="D3157">
        <v>12325</v>
      </c>
      <c r="E3157">
        <v>45776</v>
      </c>
      <c r="F3157">
        <v>45952</v>
      </c>
      <c r="G3157" t="s">
        <v>2836</v>
      </c>
      <c r="I3157" t="s">
        <v>24</v>
      </c>
      <c r="J3157">
        <v>46034</v>
      </c>
      <c r="K3157">
        <v>0</v>
      </c>
      <c r="AE3157" t="s">
        <v>232</v>
      </c>
      <c r="AF3157">
        <v>0</v>
      </c>
      <c r="AG3157">
        <v>0</v>
      </c>
      <c r="AH3157">
        <v>0</v>
      </c>
      <c r="AI3157" t="s">
        <v>11634</v>
      </c>
      <c r="AL3157" s="94">
        <v>1232.5</v>
      </c>
      <c r="AM3157" t="s">
        <v>11646</v>
      </c>
    </row>
    <row r="3158" spans="1:39" x14ac:dyDescent="0.25">
      <c r="A3158" t="s">
        <v>198</v>
      </c>
      <c r="B3158">
        <v>18184</v>
      </c>
      <c r="C3158" t="s">
        <v>4781</v>
      </c>
      <c r="D3158">
        <v>3054</v>
      </c>
      <c r="E3158">
        <v>45776</v>
      </c>
      <c r="F3158">
        <v>45952</v>
      </c>
      <c r="G3158" t="s">
        <v>2836</v>
      </c>
      <c r="I3158" t="s">
        <v>24</v>
      </c>
      <c r="J3158">
        <v>46050</v>
      </c>
      <c r="K3158">
        <v>0</v>
      </c>
      <c r="M3158">
        <v>0</v>
      </c>
      <c r="N3158" t="s">
        <v>353</v>
      </c>
      <c r="O3158">
        <v>45805</v>
      </c>
      <c r="P3158" t="s">
        <v>350</v>
      </c>
      <c r="Q3158">
        <v>0</v>
      </c>
      <c r="X3158" t="s">
        <v>350</v>
      </c>
      <c r="Y3158" t="s">
        <v>350</v>
      </c>
      <c r="Z3158" t="s">
        <v>350</v>
      </c>
      <c r="AE3158" t="s">
        <v>232</v>
      </c>
      <c r="AF3158">
        <v>0</v>
      </c>
      <c r="AG3158">
        <v>0</v>
      </c>
      <c r="AH3158">
        <v>8</v>
      </c>
      <c r="AI3158" t="s">
        <v>11632</v>
      </c>
      <c r="AL3158" s="94">
        <v>305.39999999999998</v>
      </c>
      <c r="AM3158" t="s">
        <v>11646</v>
      </c>
    </row>
    <row r="3159" spans="1:39" x14ac:dyDescent="0.25">
      <c r="A3159" t="s">
        <v>198</v>
      </c>
      <c r="B3159">
        <v>18185</v>
      </c>
      <c r="C3159" t="s">
        <v>4782</v>
      </c>
      <c r="D3159">
        <v>674</v>
      </c>
      <c r="E3159">
        <v>45776</v>
      </c>
      <c r="F3159">
        <v>45965</v>
      </c>
      <c r="G3159" t="s">
        <v>2836</v>
      </c>
      <c r="I3159" t="s">
        <v>24</v>
      </c>
      <c r="J3159">
        <v>46048</v>
      </c>
      <c r="K3159">
        <v>0</v>
      </c>
      <c r="AE3159" t="s">
        <v>232</v>
      </c>
      <c r="AF3159">
        <v>0</v>
      </c>
      <c r="AG3159">
        <v>0</v>
      </c>
      <c r="AH3159">
        <v>0</v>
      </c>
      <c r="AI3159" t="s">
        <v>11634</v>
      </c>
      <c r="AL3159" s="94">
        <v>67.400000000000006</v>
      </c>
      <c r="AM3159" t="s">
        <v>11646</v>
      </c>
    </row>
    <row r="3160" spans="1:39" x14ac:dyDescent="0.25">
      <c r="A3160" t="s">
        <v>198</v>
      </c>
      <c r="B3160">
        <v>18149</v>
      </c>
      <c r="C3160" t="s">
        <v>4783</v>
      </c>
      <c r="D3160">
        <v>7606</v>
      </c>
      <c r="E3160">
        <v>45776</v>
      </c>
      <c r="F3160">
        <v>45952</v>
      </c>
      <c r="G3160" t="s">
        <v>2836</v>
      </c>
      <c r="I3160" t="s">
        <v>24</v>
      </c>
      <c r="J3160">
        <v>46094</v>
      </c>
      <c r="K3160">
        <v>75</v>
      </c>
      <c r="L3160">
        <v>45992</v>
      </c>
      <c r="M3160">
        <v>0.6</v>
      </c>
      <c r="N3160" t="s">
        <v>4784</v>
      </c>
      <c r="P3160" t="s">
        <v>350</v>
      </c>
      <c r="Q3160">
        <v>0</v>
      </c>
      <c r="R3160">
        <v>3100</v>
      </c>
      <c r="S3160">
        <v>9761</v>
      </c>
      <c r="T3160">
        <v>76</v>
      </c>
      <c r="U3160">
        <v>11</v>
      </c>
      <c r="V3160">
        <v>4</v>
      </c>
      <c r="W3160">
        <v>4</v>
      </c>
      <c r="X3160" t="s">
        <v>4700</v>
      </c>
      <c r="Y3160" t="s">
        <v>353</v>
      </c>
      <c r="Z3160" t="s">
        <v>353</v>
      </c>
      <c r="AE3160" t="s">
        <v>232</v>
      </c>
      <c r="AF3160">
        <v>0.6</v>
      </c>
      <c r="AG3160">
        <v>45</v>
      </c>
      <c r="AH3160">
        <v>15</v>
      </c>
      <c r="AI3160" t="s">
        <v>11632</v>
      </c>
      <c r="AJ3160">
        <v>0.40757296870891402</v>
      </c>
      <c r="AK3160">
        <v>1.2833289508282935</v>
      </c>
      <c r="AL3160" s="94">
        <v>760.6</v>
      </c>
      <c r="AM3160" t="s">
        <v>11648</v>
      </c>
    </row>
    <row r="3161" spans="1:39" x14ac:dyDescent="0.25">
      <c r="A3161" t="s">
        <v>198</v>
      </c>
      <c r="B3161">
        <v>18908</v>
      </c>
      <c r="C3161" t="s">
        <v>4785</v>
      </c>
      <c r="D3161">
        <v>1005</v>
      </c>
      <c r="E3161">
        <v>45776</v>
      </c>
      <c r="F3161">
        <v>45952</v>
      </c>
      <c r="G3161" t="s">
        <v>2836</v>
      </c>
      <c r="I3161" t="s">
        <v>24</v>
      </c>
      <c r="J3161">
        <v>46042</v>
      </c>
      <c r="K3161">
        <v>0</v>
      </c>
      <c r="AE3161" t="s">
        <v>232</v>
      </c>
      <c r="AF3161">
        <v>0</v>
      </c>
      <c r="AG3161">
        <v>0</v>
      </c>
      <c r="AH3161">
        <v>0</v>
      </c>
      <c r="AI3161" t="s">
        <v>11634</v>
      </c>
      <c r="AL3161" s="94">
        <v>100.5</v>
      </c>
      <c r="AM3161" t="s">
        <v>11646</v>
      </c>
    </row>
    <row r="3162" spans="1:39" x14ac:dyDescent="0.25">
      <c r="A3162" t="s">
        <v>198</v>
      </c>
      <c r="B3162">
        <v>18187</v>
      </c>
      <c r="C3162" t="s">
        <v>4786</v>
      </c>
      <c r="D3162">
        <v>519</v>
      </c>
      <c r="E3162">
        <v>45776</v>
      </c>
      <c r="F3162">
        <v>45965</v>
      </c>
      <c r="G3162" t="s">
        <v>2836</v>
      </c>
      <c r="I3162" t="s">
        <v>24</v>
      </c>
      <c r="J3162">
        <v>45995</v>
      </c>
      <c r="K3162">
        <v>0</v>
      </c>
      <c r="AE3162" t="s">
        <v>232</v>
      </c>
      <c r="AF3162">
        <v>0</v>
      </c>
      <c r="AG3162">
        <v>0</v>
      </c>
      <c r="AH3162">
        <v>0</v>
      </c>
      <c r="AI3162" t="s">
        <v>11634</v>
      </c>
      <c r="AL3162" s="94">
        <v>51.9</v>
      </c>
      <c r="AM3162" t="s">
        <v>11646</v>
      </c>
    </row>
    <row r="3163" spans="1:39" x14ac:dyDescent="0.25">
      <c r="A3163" t="s">
        <v>198</v>
      </c>
      <c r="B3163">
        <v>18188</v>
      </c>
      <c r="C3163" t="s">
        <v>4787</v>
      </c>
      <c r="D3163">
        <v>1979</v>
      </c>
      <c r="E3163">
        <v>45776</v>
      </c>
      <c r="F3163">
        <v>45952</v>
      </c>
      <c r="G3163" t="s">
        <v>2836</v>
      </c>
      <c r="I3163" t="s">
        <v>24</v>
      </c>
      <c r="J3163">
        <v>46020</v>
      </c>
      <c r="K3163">
        <v>0</v>
      </c>
      <c r="L3163" t="s">
        <v>1059</v>
      </c>
      <c r="N3163" t="s">
        <v>353</v>
      </c>
      <c r="O3163">
        <v>45581</v>
      </c>
      <c r="P3163" t="s">
        <v>2855</v>
      </c>
      <c r="R3163">
        <v>1600</v>
      </c>
      <c r="S3163">
        <v>4000</v>
      </c>
      <c r="X3163" t="s">
        <v>2855</v>
      </c>
      <c r="Y3163" t="s">
        <v>2855</v>
      </c>
      <c r="Z3163" t="s">
        <v>2855</v>
      </c>
      <c r="AE3163" t="s">
        <v>232</v>
      </c>
      <c r="AF3163">
        <v>0</v>
      </c>
      <c r="AG3163">
        <v>0</v>
      </c>
      <c r="AH3163">
        <v>9</v>
      </c>
      <c r="AI3163" t="s">
        <v>11632</v>
      </c>
      <c r="AJ3163">
        <v>0.80848913592723592</v>
      </c>
      <c r="AK3163">
        <v>2.02122283981809</v>
      </c>
      <c r="AL3163" s="94">
        <v>197.9</v>
      </c>
      <c r="AM3163" t="s">
        <v>11646</v>
      </c>
    </row>
    <row r="3164" spans="1:39" x14ac:dyDescent="0.25">
      <c r="A3164" t="s">
        <v>198</v>
      </c>
      <c r="B3164">
        <v>18189</v>
      </c>
      <c r="C3164" t="s">
        <v>4788</v>
      </c>
      <c r="D3164">
        <v>997</v>
      </c>
      <c r="E3164">
        <v>45776</v>
      </c>
      <c r="F3164">
        <v>45965</v>
      </c>
      <c r="G3164" t="s">
        <v>2836</v>
      </c>
      <c r="I3164" t="s">
        <v>24</v>
      </c>
      <c r="J3164">
        <v>45995</v>
      </c>
      <c r="K3164">
        <v>0</v>
      </c>
      <c r="AE3164" t="s">
        <v>232</v>
      </c>
      <c r="AF3164">
        <v>0</v>
      </c>
      <c r="AG3164">
        <v>0</v>
      </c>
      <c r="AH3164">
        <v>0</v>
      </c>
      <c r="AI3164" t="s">
        <v>11634</v>
      </c>
      <c r="AL3164" s="94">
        <v>99.7</v>
      </c>
      <c r="AM3164" t="s">
        <v>11646</v>
      </c>
    </row>
    <row r="3165" spans="1:39" x14ac:dyDescent="0.25">
      <c r="A3165" t="s">
        <v>198</v>
      </c>
      <c r="B3165">
        <v>18192</v>
      </c>
      <c r="C3165" t="s">
        <v>4789</v>
      </c>
      <c r="D3165">
        <v>2189</v>
      </c>
      <c r="E3165">
        <v>45776</v>
      </c>
      <c r="F3165">
        <v>45952</v>
      </c>
      <c r="G3165" t="s">
        <v>2836</v>
      </c>
      <c r="I3165" t="s">
        <v>24</v>
      </c>
      <c r="J3165">
        <v>46057</v>
      </c>
      <c r="K3165">
        <v>0</v>
      </c>
      <c r="N3165" t="s">
        <v>4790</v>
      </c>
      <c r="AE3165" t="s">
        <v>232</v>
      </c>
      <c r="AF3165">
        <v>0</v>
      </c>
      <c r="AG3165">
        <v>0</v>
      </c>
      <c r="AH3165">
        <v>1</v>
      </c>
      <c r="AI3165" t="s">
        <v>11632</v>
      </c>
      <c r="AL3165" s="94">
        <v>218.9</v>
      </c>
      <c r="AM3165" t="s">
        <v>11646</v>
      </c>
    </row>
    <row r="3166" spans="1:39" x14ac:dyDescent="0.25">
      <c r="A3166" t="s">
        <v>198</v>
      </c>
      <c r="B3166">
        <v>18913</v>
      </c>
      <c r="C3166" t="s">
        <v>4791</v>
      </c>
      <c r="D3166">
        <v>890</v>
      </c>
      <c r="E3166">
        <v>45776</v>
      </c>
      <c r="F3166">
        <v>45965</v>
      </c>
      <c r="G3166" t="s">
        <v>2836</v>
      </c>
      <c r="I3166" t="s">
        <v>24</v>
      </c>
      <c r="J3166">
        <v>46021</v>
      </c>
      <c r="K3166">
        <v>0</v>
      </c>
      <c r="N3166" t="s">
        <v>353</v>
      </c>
      <c r="O3166">
        <v>46021</v>
      </c>
      <c r="P3166" t="s">
        <v>2855</v>
      </c>
      <c r="R3166">
        <v>1000</v>
      </c>
      <c r="X3166" t="s">
        <v>2855</v>
      </c>
      <c r="Y3166" t="s">
        <v>2855</v>
      </c>
      <c r="Z3166" t="s">
        <v>2855</v>
      </c>
      <c r="AE3166" t="s">
        <v>232</v>
      </c>
      <c r="AF3166">
        <v>0</v>
      </c>
      <c r="AG3166">
        <v>0</v>
      </c>
      <c r="AH3166">
        <v>7</v>
      </c>
      <c r="AI3166" t="s">
        <v>11632</v>
      </c>
      <c r="AJ3166">
        <v>1.1235955056179776</v>
      </c>
      <c r="AL3166" s="94">
        <v>89</v>
      </c>
      <c r="AM3166" t="s">
        <v>11646</v>
      </c>
    </row>
    <row r="3167" spans="1:39" x14ac:dyDescent="0.25">
      <c r="A3167" t="s">
        <v>198</v>
      </c>
      <c r="B3167">
        <v>18193</v>
      </c>
      <c r="C3167" t="s">
        <v>4792</v>
      </c>
      <c r="D3167">
        <v>20056</v>
      </c>
      <c r="E3167">
        <v>45776</v>
      </c>
      <c r="G3167" t="s">
        <v>2836</v>
      </c>
      <c r="H3167">
        <v>45805</v>
      </c>
      <c r="I3167" t="s">
        <v>28</v>
      </c>
      <c r="K3167">
        <v>172</v>
      </c>
      <c r="M3167">
        <v>0.48</v>
      </c>
      <c r="N3167" t="s">
        <v>353</v>
      </c>
      <c r="P3167" t="s">
        <v>353</v>
      </c>
      <c r="Q3167">
        <v>0.48</v>
      </c>
      <c r="T3167">
        <v>98</v>
      </c>
      <c r="U3167">
        <v>40</v>
      </c>
      <c r="X3167" t="s">
        <v>4704</v>
      </c>
      <c r="Y3167" t="s">
        <v>353</v>
      </c>
      <c r="Z3167" t="s">
        <v>350</v>
      </c>
      <c r="AE3167" t="s">
        <v>232</v>
      </c>
      <c r="AF3167">
        <v>0.48</v>
      </c>
      <c r="AG3167">
        <v>83</v>
      </c>
      <c r="AH3167">
        <v>10</v>
      </c>
      <c r="AI3167" t="s">
        <v>11632</v>
      </c>
      <c r="AL3167" s="94">
        <v>2005.6</v>
      </c>
      <c r="AM3167" t="s">
        <v>11648</v>
      </c>
    </row>
    <row r="3168" spans="1:39" x14ac:dyDescent="0.25">
      <c r="A3168" t="s">
        <v>198</v>
      </c>
      <c r="B3168">
        <v>18194</v>
      </c>
      <c r="C3168" t="s">
        <v>4793</v>
      </c>
      <c r="D3168">
        <v>2623</v>
      </c>
      <c r="E3168">
        <v>45776</v>
      </c>
      <c r="F3168">
        <v>45965</v>
      </c>
      <c r="G3168" t="s">
        <v>2836</v>
      </c>
      <c r="I3168" t="s">
        <v>24</v>
      </c>
      <c r="J3168">
        <v>46051</v>
      </c>
      <c r="K3168">
        <v>135</v>
      </c>
      <c r="L3168">
        <v>2025</v>
      </c>
      <c r="M3168">
        <v>0.4</v>
      </c>
      <c r="N3168" t="s">
        <v>353</v>
      </c>
      <c r="O3168">
        <v>45435</v>
      </c>
      <c r="P3168" t="s">
        <v>350</v>
      </c>
      <c r="Q3168">
        <v>0</v>
      </c>
      <c r="R3168">
        <v>9000</v>
      </c>
      <c r="T3168">
        <v>2</v>
      </c>
      <c r="X3168" t="s">
        <v>350</v>
      </c>
      <c r="Y3168" t="s">
        <v>350</v>
      </c>
      <c r="Z3168" t="s">
        <v>350</v>
      </c>
      <c r="AE3168" t="s">
        <v>232</v>
      </c>
      <c r="AF3168">
        <v>0.4</v>
      </c>
      <c r="AG3168">
        <v>54</v>
      </c>
      <c r="AH3168">
        <v>12</v>
      </c>
      <c r="AI3168" t="s">
        <v>11632</v>
      </c>
      <c r="AJ3168">
        <v>3.4311856652687762</v>
      </c>
      <c r="AL3168" s="94">
        <v>262.3</v>
      </c>
      <c r="AM3168" t="s">
        <v>11647</v>
      </c>
    </row>
    <row r="3169" spans="1:39" x14ac:dyDescent="0.25">
      <c r="A3169" t="s">
        <v>199</v>
      </c>
      <c r="C3169" t="s">
        <v>4794</v>
      </c>
      <c r="E3169">
        <v>45770</v>
      </c>
      <c r="G3169" t="s">
        <v>2836</v>
      </c>
      <c r="K3169">
        <v>0</v>
      </c>
      <c r="AE3169" t="s">
        <v>230</v>
      </c>
      <c r="AF3169">
        <v>0</v>
      </c>
      <c r="AG3169">
        <v>0</v>
      </c>
      <c r="AH3169">
        <v>0</v>
      </c>
      <c r="AI3169" t="s">
        <v>11634</v>
      </c>
      <c r="AJ3169">
        <v>0</v>
      </c>
      <c r="AK3169">
        <v>0</v>
      </c>
      <c r="AM3169" t="s">
        <v>11646</v>
      </c>
    </row>
    <row r="3170" spans="1:39" x14ac:dyDescent="0.25">
      <c r="A3170" t="s">
        <v>199</v>
      </c>
      <c r="B3170">
        <v>19002</v>
      </c>
      <c r="C3170" t="s">
        <v>4795</v>
      </c>
      <c r="D3170">
        <v>73</v>
      </c>
      <c r="E3170">
        <v>45770</v>
      </c>
      <c r="G3170" t="s">
        <v>2836</v>
      </c>
      <c r="K3170">
        <v>0</v>
      </c>
      <c r="AE3170" t="s">
        <v>230</v>
      </c>
      <c r="AF3170">
        <v>0</v>
      </c>
      <c r="AG3170">
        <v>0</v>
      </c>
      <c r="AH3170">
        <v>0</v>
      </c>
      <c r="AI3170" t="s">
        <v>11634</v>
      </c>
      <c r="AL3170" s="94">
        <v>7.3</v>
      </c>
      <c r="AM3170" t="s">
        <v>11646</v>
      </c>
    </row>
    <row r="3171" spans="1:39" x14ac:dyDescent="0.25">
      <c r="A3171" t="s">
        <v>199</v>
      </c>
      <c r="B3171">
        <v>19003</v>
      </c>
      <c r="C3171" t="s">
        <v>4796</v>
      </c>
      <c r="D3171">
        <v>28</v>
      </c>
      <c r="E3171" t="s">
        <v>4797</v>
      </c>
      <c r="G3171" t="s">
        <v>2836</v>
      </c>
      <c r="I3171" t="s">
        <v>3631</v>
      </c>
      <c r="K3171">
        <v>0</v>
      </c>
      <c r="AE3171" t="s">
        <v>230</v>
      </c>
      <c r="AF3171">
        <v>0</v>
      </c>
      <c r="AG3171">
        <v>0</v>
      </c>
      <c r="AH3171">
        <v>0</v>
      </c>
      <c r="AI3171" t="s">
        <v>11634</v>
      </c>
      <c r="AL3171" s="94">
        <v>2.8</v>
      </c>
      <c r="AM3171" t="s">
        <v>11646</v>
      </c>
    </row>
    <row r="3172" spans="1:39" x14ac:dyDescent="0.25">
      <c r="A3172" t="s">
        <v>199</v>
      </c>
      <c r="B3172">
        <v>19004</v>
      </c>
      <c r="C3172" t="s">
        <v>4798</v>
      </c>
      <c r="D3172">
        <v>56</v>
      </c>
      <c r="E3172">
        <v>45770</v>
      </c>
      <c r="G3172" t="s">
        <v>2836</v>
      </c>
      <c r="K3172">
        <v>0</v>
      </c>
      <c r="AE3172" t="s">
        <v>230</v>
      </c>
      <c r="AF3172">
        <v>0</v>
      </c>
      <c r="AG3172">
        <v>0</v>
      </c>
      <c r="AH3172">
        <v>0</v>
      </c>
      <c r="AI3172" t="s">
        <v>11634</v>
      </c>
      <c r="AL3172" s="94">
        <v>5.6</v>
      </c>
      <c r="AM3172" t="s">
        <v>11646</v>
      </c>
    </row>
    <row r="3173" spans="1:39" x14ac:dyDescent="0.25">
      <c r="A3173" t="s">
        <v>199</v>
      </c>
      <c r="B3173">
        <v>19005</v>
      </c>
      <c r="C3173" t="s">
        <v>4799</v>
      </c>
      <c r="D3173">
        <v>137</v>
      </c>
      <c r="E3173">
        <v>45770</v>
      </c>
      <c r="G3173" t="s">
        <v>2836</v>
      </c>
      <c r="K3173">
        <v>0</v>
      </c>
      <c r="AE3173" t="s">
        <v>230</v>
      </c>
      <c r="AF3173">
        <v>0</v>
      </c>
      <c r="AG3173">
        <v>0</v>
      </c>
      <c r="AH3173">
        <v>0</v>
      </c>
      <c r="AI3173" t="s">
        <v>11634</v>
      </c>
      <c r="AL3173" s="94">
        <v>13.7</v>
      </c>
      <c r="AM3173" t="s">
        <v>11646</v>
      </c>
    </row>
    <row r="3174" spans="1:39" x14ac:dyDescent="0.25">
      <c r="A3174" t="s">
        <v>199</v>
      </c>
      <c r="B3174">
        <v>19006</v>
      </c>
      <c r="C3174" t="s">
        <v>4800</v>
      </c>
      <c r="D3174">
        <v>1146</v>
      </c>
      <c r="E3174">
        <v>45771</v>
      </c>
      <c r="F3174">
        <v>45939</v>
      </c>
      <c r="G3174" t="s">
        <v>2836</v>
      </c>
      <c r="H3174">
        <v>45968</v>
      </c>
      <c r="I3174" t="s">
        <v>24</v>
      </c>
      <c r="K3174">
        <v>0</v>
      </c>
      <c r="N3174" t="s">
        <v>353</v>
      </c>
      <c r="O3174">
        <v>45497</v>
      </c>
      <c r="AE3174" t="s">
        <v>230</v>
      </c>
      <c r="AF3174">
        <v>0</v>
      </c>
      <c r="AG3174">
        <v>0</v>
      </c>
      <c r="AH3174">
        <v>2</v>
      </c>
      <c r="AI3174" t="s">
        <v>11632</v>
      </c>
      <c r="AL3174" s="94">
        <v>114.6</v>
      </c>
      <c r="AM3174" t="s">
        <v>11646</v>
      </c>
    </row>
    <row r="3175" spans="1:39" x14ac:dyDescent="0.25">
      <c r="A3175" t="s">
        <v>199</v>
      </c>
      <c r="B3175">
        <v>19007</v>
      </c>
      <c r="C3175" t="s">
        <v>4801</v>
      </c>
      <c r="D3175">
        <v>608</v>
      </c>
      <c r="E3175">
        <v>45771</v>
      </c>
      <c r="G3175" t="s">
        <v>2836</v>
      </c>
      <c r="K3175">
        <v>0</v>
      </c>
      <c r="AE3175" t="s">
        <v>230</v>
      </c>
      <c r="AF3175">
        <v>0</v>
      </c>
      <c r="AG3175">
        <v>0</v>
      </c>
      <c r="AH3175">
        <v>0</v>
      </c>
      <c r="AI3175" t="s">
        <v>11634</v>
      </c>
      <c r="AL3175" s="94">
        <v>60.8</v>
      </c>
      <c r="AM3175" t="s">
        <v>11646</v>
      </c>
    </row>
    <row r="3176" spans="1:39" x14ac:dyDescent="0.25">
      <c r="A3176" t="s">
        <v>199</v>
      </c>
      <c r="B3176">
        <v>19008</v>
      </c>
      <c r="C3176" t="s">
        <v>4802</v>
      </c>
      <c r="D3176">
        <v>44</v>
      </c>
      <c r="E3176">
        <v>45771</v>
      </c>
      <c r="G3176" t="s">
        <v>2836</v>
      </c>
      <c r="K3176">
        <v>0</v>
      </c>
      <c r="AE3176" t="s">
        <v>230</v>
      </c>
      <c r="AF3176">
        <v>0</v>
      </c>
      <c r="AG3176">
        <v>0</v>
      </c>
      <c r="AH3176">
        <v>0</v>
      </c>
      <c r="AI3176" t="s">
        <v>11634</v>
      </c>
      <c r="AL3176" s="94">
        <v>4.4000000000000004</v>
      </c>
      <c r="AM3176" t="s">
        <v>11646</v>
      </c>
    </row>
    <row r="3177" spans="1:39" x14ac:dyDescent="0.25">
      <c r="A3177" t="s">
        <v>199</v>
      </c>
      <c r="B3177">
        <v>19009</v>
      </c>
      <c r="C3177" t="s">
        <v>4803</v>
      </c>
      <c r="D3177">
        <v>315</v>
      </c>
      <c r="E3177">
        <v>45771</v>
      </c>
      <c r="G3177" t="s">
        <v>2836</v>
      </c>
      <c r="K3177">
        <v>0</v>
      </c>
      <c r="AE3177" t="s">
        <v>230</v>
      </c>
      <c r="AF3177">
        <v>0</v>
      </c>
      <c r="AG3177">
        <v>0</v>
      </c>
      <c r="AH3177">
        <v>0</v>
      </c>
      <c r="AI3177" t="s">
        <v>11634</v>
      </c>
      <c r="AL3177" s="94">
        <v>31.5</v>
      </c>
      <c r="AM3177" t="s">
        <v>11646</v>
      </c>
    </row>
    <row r="3178" spans="1:39" x14ac:dyDescent="0.25">
      <c r="A3178" t="s">
        <v>199</v>
      </c>
      <c r="B3178">
        <v>19010</v>
      </c>
      <c r="C3178" t="s">
        <v>4804</v>
      </c>
      <c r="D3178">
        <v>14</v>
      </c>
      <c r="E3178">
        <v>45771</v>
      </c>
      <c r="G3178" t="s">
        <v>2836</v>
      </c>
      <c r="K3178">
        <v>0</v>
      </c>
      <c r="AE3178" t="s">
        <v>230</v>
      </c>
      <c r="AF3178">
        <v>0</v>
      </c>
      <c r="AG3178">
        <v>0</v>
      </c>
      <c r="AH3178">
        <v>0</v>
      </c>
      <c r="AI3178" t="s">
        <v>11634</v>
      </c>
      <c r="AL3178" s="94">
        <v>1.4</v>
      </c>
      <c r="AM3178" t="s">
        <v>11646</v>
      </c>
    </row>
    <row r="3179" spans="1:39" x14ac:dyDescent="0.25">
      <c r="A3179" t="s">
        <v>199</v>
      </c>
      <c r="B3179">
        <v>19011</v>
      </c>
      <c r="C3179" t="s">
        <v>4805</v>
      </c>
      <c r="D3179">
        <v>336</v>
      </c>
      <c r="E3179">
        <v>45771</v>
      </c>
      <c r="G3179" t="s">
        <v>2836</v>
      </c>
      <c r="H3179">
        <v>45772</v>
      </c>
      <c r="I3179" t="s">
        <v>28</v>
      </c>
      <c r="K3179">
        <v>0</v>
      </c>
      <c r="N3179" t="s">
        <v>350</v>
      </c>
      <c r="P3179" t="s">
        <v>350</v>
      </c>
      <c r="T3179">
        <v>0</v>
      </c>
      <c r="U3179">
        <v>0</v>
      </c>
      <c r="V3179">
        <v>0</v>
      </c>
      <c r="W3179">
        <v>0</v>
      </c>
      <c r="X3179" t="s">
        <v>350</v>
      </c>
      <c r="Y3179" t="s">
        <v>350</v>
      </c>
      <c r="Z3179" t="s">
        <v>350</v>
      </c>
      <c r="AE3179" t="s">
        <v>230</v>
      </c>
      <c r="AF3179">
        <v>0</v>
      </c>
      <c r="AG3179">
        <v>0</v>
      </c>
      <c r="AH3179">
        <v>9</v>
      </c>
      <c r="AI3179" t="s">
        <v>11632</v>
      </c>
      <c r="AL3179" s="94">
        <v>33.6</v>
      </c>
      <c r="AM3179" t="s">
        <v>11646</v>
      </c>
    </row>
    <row r="3180" spans="1:39" x14ac:dyDescent="0.25">
      <c r="A3180" t="s">
        <v>199</v>
      </c>
      <c r="B3180">
        <v>19013</v>
      </c>
      <c r="C3180" t="s">
        <v>4806</v>
      </c>
      <c r="D3180">
        <v>127</v>
      </c>
      <c r="E3180">
        <v>45771</v>
      </c>
      <c r="G3180" t="s">
        <v>2836</v>
      </c>
      <c r="H3180">
        <v>45776</v>
      </c>
      <c r="I3180" t="s">
        <v>28</v>
      </c>
      <c r="K3180">
        <v>0</v>
      </c>
      <c r="AE3180" t="s">
        <v>230</v>
      </c>
      <c r="AF3180">
        <v>0</v>
      </c>
      <c r="AG3180">
        <v>0</v>
      </c>
      <c r="AH3180">
        <v>0</v>
      </c>
      <c r="AI3180" t="s">
        <v>11634</v>
      </c>
      <c r="AL3180" s="94">
        <v>12.7</v>
      </c>
      <c r="AM3180" t="s">
        <v>11646</v>
      </c>
    </row>
    <row r="3181" spans="1:39" x14ac:dyDescent="0.25">
      <c r="A3181" t="s">
        <v>199</v>
      </c>
      <c r="B3181">
        <v>19015</v>
      </c>
      <c r="C3181" t="s">
        <v>4807</v>
      </c>
      <c r="D3181">
        <v>106</v>
      </c>
      <c r="E3181">
        <v>45771</v>
      </c>
      <c r="G3181" t="s">
        <v>2836</v>
      </c>
      <c r="H3181">
        <v>45784</v>
      </c>
      <c r="I3181" t="s">
        <v>28</v>
      </c>
      <c r="K3181">
        <v>0</v>
      </c>
      <c r="N3181" t="s">
        <v>350</v>
      </c>
      <c r="X3181" t="s">
        <v>350</v>
      </c>
      <c r="Y3181" t="s">
        <v>350</v>
      </c>
      <c r="Z3181" t="s">
        <v>350</v>
      </c>
      <c r="AE3181" t="s">
        <v>230</v>
      </c>
      <c r="AF3181">
        <v>0</v>
      </c>
      <c r="AG3181">
        <v>0</v>
      </c>
      <c r="AH3181">
        <v>4</v>
      </c>
      <c r="AI3181" t="s">
        <v>11632</v>
      </c>
      <c r="AL3181" s="94">
        <v>10.6</v>
      </c>
      <c r="AM3181" t="s">
        <v>11646</v>
      </c>
    </row>
    <row r="3182" spans="1:39" x14ac:dyDescent="0.25">
      <c r="A3182" t="s">
        <v>199</v>
      </c>
      <c r="B3182">
        <v>19016</v>
      </c>
      <c r="C3182" t="s">
        <v>4808</v>
      </c>
      <c r="D3182">
        <v>46</v>
      </c>
      <c r="E3182">
        <v>45771</v>
      </c>
      <c r="G3182" t="s">
        <v>2836</v>
      </c>
      <c r="K3182">
        <v>0</v>
      </c>
      <c r="AE3182" t="s">
        <v>230</v>
      </c>
      <c r="AF3182">
        <v>0</v>
      </c>
      <c r="AG3182">
        <v>0</v>
      </c>
      <c r="AH3182">
        <v>0</v>
      </c>
      <c r="AI3182" t="s">
        <v>11634</v>
      </c>
      <c r="AL3182" s="94">
        <v>4.5999999999999996</v>
      </c>
      <c r="AM3182" t="s">
        <v>11646</v>
      </c>
    </row>
    <row r="3183" spans="1:39" x14ac:dyDescent="0.25">
      <c r="A3183" t="s">
        <v>199</v>
      </c>
      <c r="B3183">
        <v>19017</v>
      </c>
      <c r="C3183" t="s">
        <v>4809</v>
      </c>
      <c r="D3183">
        <v>96</v>
      </c>
      <c r="E3183">
        <v>45771</v>
      </c>
      <c r="G3183" t="s">
        <v>2836</v>
      </c>
      <c r="K3183">
        <v>0</v>
      </c>
      <c r="AE3183" t="s">
        <v>230</v>
      </c>
      <c r="AF3183">
        <v>0</v>
      </c>
      <c r="AG3183">
        <v>0</v>
      </c>
      <c r="AH3183">
        <v>0</v>
      </c>
      <c r="AI3183" t="s">
        <v>11634</v>
      </c>
      <c r="AL3183" s="94">
        <v>9.6</v>
      </c>
      <c r="AM3183" t="s">
        <v>11646</v>
      </c>
    </row>
    <row r="3184" spans="1:39" x14ac:dyDescent="0.25">
      <c r="A3184" t="s">
        <v>199</v>
      </c>
      <c r="B3184">
        <v>19018</v>
      </c>
      <c r="C3184" t="s">
        <v>4810</v>
      </c>
      <c r="D3184">
        <v>176</v>
      </c>
      <c r="E3184">
        <v>45771</v>
      </c>
      <c r="G3184" t="s">
        <v>2836</v>
      </c>
      <c r="H3184">
        <v>45824</v>
      </c>
      <c r="I3184" t="s">
        <v>28</v>
      </c>
      <c r="K3184">
        <v>0</v>
      </c>
      <c r="L3184" t="s">
        <v>4572</v>
      </c>
      <c r="M3184">
        <v>0</v>
      </c>
      <c r="N3184" t="s">
        <v>350</v>
      </c>
      <c r="P3184" t="s">
        <v>350</v>
      </c>
      <c r="Q3184">
        <v>0</v>
      </c>
      <c r="S3184">
        <v>0</v>
      </c>
      <c r="X3184" t="s">
        <v>350</v>
      </c>
      <c r="Y3184" t="s">
        <v>350</v>
      </c>
      <c r="Z3184" t="s">
        <v>350</v>
      </c>
      <c r="AE3184" t="s">
        <v>230</v>
      </c>
      <c r="AF3184">
        <v>0</v>
      </c>
      <c r="AG3184">
        <v>0</v>
      </c>
      <c r="AH3184">
        <v>10</v>
      </c>
      <c r="AI3184" t="s">
        <v>11632</v>
      </c>
      <c r="AK3184">
        <v>0</v>
      </c>
      <c r="AL3184" s="94">
        <v>17.600000000000001</v>
      </c>
      <c r="AM3184" t="s">
        <v>11646</v>
      </c>
    </row>
    <row r="3185" spans="1:39" x14ac:dyDescent="0.25">
      <c r="A3185" t="s">
        <v>199</v>
      </c>
      <c r="B3185">
        <v>19019</v>
      </c>
      <c r="C3185" t="s">
        <v>4811</v>
      </c>
      <c r="D3185">
        <v>15</v>
      </c>
      <c r="E3185">
        <v>45771</v>
      </c>
      <c r="G3185" t="s">
        <v>2836</v>
      </c>
      <c r="K3185">
        <v>0</v>
      </c>
      <c r="AE3185" t="s">
        <v>230</v>
      </c>
      <c r="AF3185">
        <v>0</v>
      </c>
      <c r="AG3185">
        <v>0</v>
      </c>
      <c r="AH3185">
        <v>0</v>
      </c>
      <c r="AI3185" t="s">
        <v>11634</v>
      </c>
      <c r="AL3185" s="94">
        <v>1.5</v>
      </c>
      <c r="AM3185" t="s">
        <v>11646</v>
      </c>
    </row>
    <row r="3186" spans="1:39" x14ac:dyDescent="0.25">
      <c r="A3186" t="s">
        <v>199</v>
      </c>
      <c r="B3186">
        <v>19020</v>
      </c>
      <c r="C3186" t="s">
        <v>4812</v>
      </c>
      <c r="D3186">
        <v>67</v>
      </c>
      <c r="E3186">
        <v>45771</v>
      </c>
      <c r="G3186" t="s">
        <v>2836</v>
      </c>
      <c r="K3186">
        <v>0</v>
      </c>
      <c r="AE3186" t="s">
        <v>230</v>
      </c>
      <c r="AF3186">
        <v>0</v>
      </c>
      <c r="AG3186">
        <v>0</v>
      </c>
      <c r="AH3186">
        <v>0</v>
      </c>
      <c r="AI3186" t="s">
        <v>11634</v>
      </c>
      <c r="AL3186" s="94">
        <v>6.7</v>
      </c>
      <c r="AM3186" t="s">
        <v>11646</v>
      </c>
    </row>
    <row r="3187" spans="1:39" x14ac:dyDescent="0.25">
      <c r="A3187" t="s">
        <v>199</v>
      </c>
      <c r="B3187">
        <v>19021</v>
      </c>
      <c r="C3187" t="s">
        <v>4813</v>
      </c>
      <c r="D3187">
        <v>1373</v>
      </c>
      <c r="E3187">
        <v>45771</v>
      </c>
      <c r="F3187">
        <v>45939</v>
      </c>
      <c r="G3187" t="s">
        <v>2836</v>
      </c>
      <c r="I3187" t="s">
        <v>24</v>
      </c>
      <c r="J3187">
        <v>46058</v>
      </c>
      <c r="K3187">
        <v>0</v>
      </c>
      <c r="AE3187" t="s">
        <v>230</v>
      </c>
      <c r="AF3187">
        <v>0</v>
      </c>
      <c r="AG3187">
        <v>0</v>
      </c>
      <c r="AH3187">
        <v>0</v>
      </c>
      <c r="AI3187" t="s">
        <v>11634</v>
      </c>
      <c r="AL3187" s="94">
        <v>137.30000000000001</v>
      </c>
      <c r="AM3187" t="s">
        <v>11646</v>
      </c>
    </row>
    <row r="3188" spans="1:39" x14ac:dyDescent="0.25">
      <c r="A3188" t="s">
        <v>199</v>
      </c>
      <c r="B3188">
        <v>19022</v>
      </c>
      <c r="C3188" t="s">
        <v>4814</v>
      </c>
      <c r="D3188">
        <v>659</v>
      </c>
      <c r="E3188">
        <v>45771</v>
      </c>
      <c r="G3188" t="s">
        <v>2836</v>
      </c>
      <c r="K3188">
        <v>0</v>
      </c>
      <c r="AE3188" t="s">
        <v>230</v>
      </c>
      <c r="AF3188">
        <v>0</v>
      </c>
      <c r="AG3188">
        <v>0</v>
      </c>
      <c r="AH3188">
        <v>0</v>
      </c>
      <c r="AI3188" t="s">
        <v>11634</v>
      </c>
      <c r="AL3188" s="94">
        <v>65.900000000000006</v>
      </c>
      <c r="AM3188" t="s">
        <v>11646</v>
      </c>
    </row>
    <row r="3189" spans="1:39" x14ac:dyDescent="0.25">
      <c r="A3189" t="s">
        <v>199</v>
      </c>
      <c r="B3189">
        <v>19023</v>
      </c>
      <c r="C3189" t="s">
        <v>4815</v>
      </c>
      <c r="D3189">
        <v>155</v>
      </c>
      <c r="E3189">
        <v>45771</v>
      </c>
      <c r="G3189" t="s">
        <v>2836</v>
      </c>
      <c r="K3189">
        <v>0</v>
      </c>
      <c r="AE3189" t="s">
        <v>230</v>
      </c>
      <c r="AF3189">
        <v>0</v>
      </c>
      <c r="AG3189">
        <v>0</v>
      </c>
      <c r="AH3189">
        <v>0</v>
      </c>
      <c r="AI3189" t="s">
        <v>11634</v>
      </c>
      <c r="AL3189" s="94">
        <v>15.5</v>
      </c>
      <c r="AM3189" t="s">
        <v>11646</v>
      </c>
    </row>
    <row r="3190" spans="1:39" x14ac:dyDescent="0.25">
      <c r="A3190" t="s">
        <v>199</v>
      </c>
      <c r="B3190">
        <v>19024</v>
      </c>
      <c r="C3190" t="s">
        <v>4816</v>
      </c>
      <c r="D3190">
        <v>13585</v>
      </c>
      <c r="E3190">
        <v>45771</v>
      </c>
      <c r="F3190">
        <v>45805</v>
      </c>
      <c r="G3190" t="s">
        <v>2836</v>
      </c>
      <c r="H3190">
        <v>45783</v>
      </c>
      <c r="I3190" t="s">
        <v>24</v>
      </c>
      <c r="J3190" t="s">
        <v>4817</v>
      </c>
      <c r="K3190">
        <v>0</v>
      </c>
      <c r="L3190" t="s">
        <v>4818</v>
      </c>
      <c r="AE3190" t="s">
        <v>230</v>
      </c>
      <c r="AF3190">
        <v>0</v>
      </c>
      <c r="AG3190">
        <v>0</v>
      </c>
      <c r="AH3190">
        <v>1</v>
      </c>
      <c r="AI3190" t="s">
        <v>11632</v>
      </c>
      <c r="AL3190" s="94">
        <v>1358.5</v>
      </c>
      <c r="AM3190" t="s">
        <v>11646</v>
      </c>
    </row>
    <row r="3191" spans="1:39" x14ac:dyDescent="0.25">
      <c r="A3191" t="s">
        <v>199</v>
      </c>
      <c r="B3191">
        <v>19027</v>
      </c>
      <c r="C3191" t="s">
        <v>4819</v>
      </c>
      <c r="D3191">
        <v>145</v>
      </c>
      <c r="E3191">
        <v>45771</v>
      </c>
      <c r="G3191" t="s">
        <v>2836</v>
      </c>
      <c r="K3191">
        <v>0</v>
      </c>
      <c r="AE3191" t="s">
        <v>230</v>
      </c>
      <c r="AF3191">
        <v>0</v>
      </c>
      <c r="AG3191">
        <v>0</v>
      </c>
      <c r="AH3191">
        <v>0</v>
      </c>
      <c r="AI3191" t="s">
        <v>11634</v>
      </c>
      <c r="AL3191" s="94">
        <v>14.5</v>
      </c>
      <c r="AM3191" t="s">
        <v>11646</v>
      </c>
    </row>
    <row r="3192" spans="1:39" x14ac:dyDescent="0.25">
      <c r="A3192" t="s">
        <v>199</v>
      </c>
      <c r="B3192">
        <v>19031</v>
      </c>
      <c r="C3192" t="s">
        <v>4820</v>
      </c>
      <c r="D3192">
        <v>7</v>
      </c>
      <c r="E3192">
        <v>45771</v>
      </c>
      <c r="G3192" t="s">
        <v>2836</v>
      </c>
      <c r="K3192">
        <v>0</v>
      </c>
      <c r="AE3192" t="s">
        <v>230</v>
      </c>
      <c r="AF3192">
        <v>0</v>
      </c>
      <c r="AG3192">
        <v>0</v>
      </c>
      <c r="AH3192">
        <v>0</v>
      </c>
      <c r="AI3192" t="s">
        <v>11634</v>
      </c>
      <c r="AL3192" s="94">
        <v>0.7</v>
      </c>
      <c r="AM3192" t="s">
        <v>11646</v>
      </c>
    </row>
    <row r="3193" spans="1:39" x14ac:dyDescent="0.25">
      <c r="A3193" t="s">
        <v>199</v>
      </c>
      <c r="B3193">
        <v>19032</v>
      </c>
      <c r="C3193" t="s">
        <v>4821</v>
      </c>
      <c r="D3193">
        <v>156</v>
      </c>
      <c r="E3193">
        <v>45771</v>
      </c>
      <c r="G3193" t="s">
        <v>2836</v>
      </c>
      <c r="K3193">
        <v>0</v>
      </c>
      <c r="AE3193" t="s">
        <v>230</v>
      </c>
      <c r="AF3193">
        <v>0</v>
      </c>
      <c r="AG3193">
        <v>0</v>
      </c>
      <c r="AH3193">
        <v>0</v>
      </c>
      <c r="AI3193" t="s">
        <v>11634</v>
      </c>
      <c r="AL3193" s="94">
        <v>15.6</v>
      </c>
      <c r="AM3193" t="s">
        <v>11646</v>
      </c>
    </row>
    <row r="3194" spans="1:39" x14ac:dyDescent="0.25">
      <c r="A3194" t="s">
        <v>199</v>
      </c>
      <c r="B3194">
        <v>19033</v>
      </c>
      <c r="C3194" t="s">
        <v>4822</v>
      </c>
      <c r="D3194">
        <v>50</v>
      </c>
      <c r="E3194">
        <v>45771</v>
      </c>
      <c r="G3194" t="s">
        <v>2836</v>
      </c>
      <c r="K3194">
        <v>0</v>
      </c>
      <c r="AE3194" t="s">
        <v>230</v>
      </c>
      <c r="AF3194">
        <v>0</v>
      </c>
      <c r="AG3194">
        <v>0</v>
      </c>
      <c r="AH3194">
        <v>0</v>
      </c>
      <c r="AI3194" t="s">
        <v>11634</v>
      </c>
      <c r="AL3194" s="94">
        <v>5</v>
      </c>
      <c r="AM3194" t="s">
        <v>11646</v>
      </c>
    </row>
    <row r="3195" spans="1:39" x14ac:dyDescent="0.25">
      <c r="A3195" t="s">
        <v>199</v>
      </c>
      <c r="B3195">
        <v>19034</v>
      </c>
      <c r="C3195" t="s">
        <v>4823</v>
      </c>
      <c r="D3195">
        <v>29</v>
      </c>
      <c r="E3195">
        <v>45771</v>
      </c>
      <c r="G3195" t="s">
        <v>2836</v>
      </c>
      <c r="K3195">
        <v>0</v>
      </c>
      <c r="AE3195" t="s">
        <v>230</v>
      </c>
      <c r="AF3195">
        <v>0</v>
      </c>
      <c r="AG3195">
        <v>0</v>
      </c>
      <c r="AH3195">
        <v>0</v>
      </c>
      <c r="AI3195" t="s">
        <v>11634</v>
      </c>
      <c r="AL3195" s="94">
        <v>2.9</v>
      </c>
      <c r="AM3195" t="s">
        <v>11646</v>
      </c>
    </row>
    <row r="3196" spans="1:39" x14ac:dyDescent="0.25">
      <c r="A3196" t="s">
        <v>199</v>
      </c>
      <c r="B3196">
        <v>19036</v>
      </c>
      <c r="C3196" t="s">
        <v>4824</v>
      </c>
      <c r="D3196">
        <v>396</v>
      </c>
      <c r="E3196">
        <v>45771</v>
      </c>
      <c r="G3196" t="s">
        <v>2836</v>
      </c>
      <c r="K3196">
        <v>0</v>
      </c>
      <c r="AE3196" t="s">
        <v>230</v>
      </c>
      <c r="AF3196">
        <v>0</v>
      </c>
      <c r="AG3196">
        <v>0</v>
      </c>
      <c r="AH3196">
        <v>0</v>
      </c>
      <c r="AI3196" t="s">
        <v>11634</v>
      </c>
      <c r="AL3196" s="94">
        <v>39.6</v>
      </c>
      <c r="AM3196" t="s">
        <v>11646</v>
      </c>
    </row>
    <row r="3197" spans="1:39" x14ac:dyDescent="0.25">
      <c r="A3197" t="s">
        <v>199</v>
      </c>
      <c r="B3197">
        <v>19037</v>
      </c>
      <c r="C3197" t="s">
        <v>4825</v>
      </c>
      <c r="D3197">
        <v>146</v>
      </c>
      <c r="E3197">
        <v>45771</v>
      </c>
      <c r="G3197" t="s">
        <v>2836</v>
      </c>
      <c r="K3197">
        <v>0</v>
      </c>
      <c r="AE3197" t="s">
        <v>230</v>
      </c>
      <c r="AF3197">
        <v>0</v>
      </c>
      <c r="AG3197">
        <v>0</v>
      </c>
      <c r="AH3197">
        <v>0</v>
      </c>
      <c r="AI3197" t="s">
        <v>11634</v>
      </c>
      <c r="AL3197" s="94">
        <v>14.6</v>
      </c>
      <c r="AM3197" t="s">
        <v>11646</v>
      </c>
    </row>
    <row r="3198" spans="1:39" x14ac:dyDescent="0.25">
      <c r="A3198" t="s">
        <v>199</v>
      </c>
      <c r="B3198">
        <v>19038</v>
      </c>
      <c r="C3198" t="s">
        <v>4826</v>
      </c>
      <c r="D3198">
        <v>16</v>
      </c>
      <c r="E3198">
        <v>45771</v>
      </c>
      <c r="G3198" t="s">
        <v>2836</v>
      </c>
      <c r="K3198">
        <v>0</v>
      </c>
      <c r="AE3198" t="s">
        <v>230</v>
      </c>
      <c r="AF3198">
        <v>0</v>
      </c>
      <c r="AG3198">
        <v>0</v>
      </c>
      <c r="AH3198">
        <v>0</v>
      </c>
      <c r="AI3198" t="s">
        <v>11634</v>
      </c>
      <c r="AL3198" s="94">
        <v>1.6</v>
      </c>
      <c r="AM3198" t="s">
        <v>11646</v>
      </c>
    </row>
    <row r="3199" spans="1:39" x14ac:dyDescent="0.25">
      <c r="A3199" t="s">
        <v>199</v>
      </c>
      <c r="B3199">
        <v>19039</v>
      </c>
      <c r="C3199" t="s">
        <v>4827</v>
      </c>
      <c r="D3199">
        <v>72</v>
      </c>
      <c r="E3199">
        <v>45771</v>
      </c>
      <c r="G3199" t="s">
        <v>2836</v>
      </c>
      <c r="K3199">
        <v>0</v>
      </c>
      <c r="AE3199" t="s">
        <v>230</v>
      </c>
      <c r="AF3199">
        <v>0</v>
      </c>
      <c r="AG3199">
        <v>0</v>
      </c>
      <c r="AH3199">
        <v>0</v>
      </c>
      <c r="AI3199" t="s">
        <v>11634</v>
      </c>
      <c r="AL3199" s="94">
        <v>7.2</v>
      </c>
      <c r="AM3199" t="s">
        <v>11646</v>
      </c>
    </row>
    <row r="3200" spans="1:39" x14ac:dyDescent="0.25">
      <c r="A3200" t="s">
        <v>199</v>
      </c>
      <c r="B3200">
        <v>19040</v>
      </c>
      <c r="C3200" t="s">
        <v>4828</v>
      </c>
      <c r="D3200">
        <v>54</v>
      </c>
      <c r="E3200">
        <v>45771</v>
      </c>
      <c r="G3200" t="s">
        <v>2836</v>
      </c>
      <c r="K3200">
        <v>0</v>
      </c>
      <c r="AE3200" t="s">
        <v>230</v>
      </c>
      <c r="AF3200">
        <v>0</v>
      </c>
      <c r="AG3200">
        <v>0</v>
      </c>
      <c r="AH3200">
        <v>0</v>
      </c>
      <c r="AI3200" t="s">
        <v>11634</v>
      </c>
      <c r="AL3200" s="94">
        <v>5.4</v>
      </c>
      <c r="AM3200" t="s">
        <v>11646</v>
      </c>
    </row>
    <row r="3201" spans="1:39" x14ac:dyDescent="0.25">
      <c r="A3201" t="s">
        <v>199</v>
      </c>
      <c r="B3201">
        <v>19041</v>
      </c>
      <c r="C3201" t="s">
        <v>4829</v>
      </c>
      <c r="D3201">
        <v>264</v>
      </c>
      <c r="E3201">
        <v>45771</v>
      </c>
      <c r="G3201" t="s">
        <v>2836</v>
      </c>
      <c r="K3201">
        <v>0</v>
      </c>
      <c r="AE3201" t="s">
        <v>230</v>
      </c>
      <c r="AF3201">
        <v>0</v>
      </c>
      <c r="AG3201">
        <v>0</v>
      </c>
      <c r="AH3201">
        <v>0</v>
      </c>
      <c r="AI3201" t="s">
        <v>11634</v>
      </c>
      <c r="AL3201" s="94">
        <v>26.4</v>
      </c>
      <c r="AM3201" t="s">
        <v>11646</v>
      </c>
    </row>
    <row r="3202" spans="1:39" x14ac:dyDescent="0.25">
      <c r="A3202" t="s">
        <v>199</v>
      </c>
      <c r="B3202">
        <v>19042</v>
      </c>
      <c r="C3202" t="s">
        <v>4830</v>
      </c>
      <c r="D3202">
        <v>33</v>
      </c>
      <c r="E3202">
        <v>45771</v>
      </c>
      <c r="G3202" t="s">
        <v>2836</v>
      </c>
      <c r="K3202">
        <v>0</v>
      </c>
      <c r="AE3202" t="s">
        <v>230</v>
      </c>
      <c r="AF3202">
        <v>0</v>
      </c>
      <c r="AG3202">
        <v>0</v>
      </c>
      <c r="AH3202">
        <v>0</v>
      </c>
      <c r="AI3202" t="s">
        <v>11634</v>
      </c>
      <c r="AL3202" s="94">
        <v>3.3</v>
      </c>
      <c r="AM3202" t="s">
        <v>11646</v>
      </c>
    </row>
    <row r="3203" spans="1:39" x14ac:dyDescent="0.25">
      <c r="A3203" t="s">
        <v>199</v>
      </c>
      <c r="B3203">
        <v>19043</v>
      </c>
      <c r="C3203" t="s">
        <v>4831</v>
      </c>
      <c r="D3203">
        <v>85</v>
      </c>
      <c r="E3203">
        <v>45771</v>
      </c>
      <c r="G3203" t="s">
        <v>2836</v>
      </c>
      <c r="K3203">
        <v>0</v>
      </c>
      <c r="AE3203" t="s">
        <v>230</v>
      </c>
      <c r="AF3203">
        <v>0</v>
      </c>
      <c r="AG3203">
        <v>0</v>
      </c>
      <c r="AH3203">
        <v>0</v>
      </c>
      <c r="AI3203" t="s">
        <v>11634</v>
      </c>
      <c r="AL3203" s="94">
        <v>8.5</v>
      </c>
      <c r="AM3203" t="s">
        <v>11646</v>
      </c>
    </row>
    <row r="3204" spans="1:39" x14ac:dyDescent="0.25">
      <c r="A3204" t="s">
        <v>199</v>
      </c>
      <c r="B3204">
        <v>19044</v>
      </c>
      <c r="C3204" t="s">
        <v>4832</v>
      </c>
      <c r="D3204">
        <v>422</v>
      </c>
      <c r="E3204">
        <v>45771</v>
      </c>
      <c r="G3204" t="s">
        <v>2836</v>
      </c>
      <c r="K3204">
        <v>0</v>
      </c>
      <c r="AE3204" t="s">
        <v>230</v>
      </c>
      <c r="AF3204">
        <v>0</v>
      </c>
      <c r="AG3204">
        <v>0</v>
      </c>
      <c r="AH3204">
        <v>0</v>
      </c>
      <c r="AI3204" t="s">
        <v>11634</v>
      </c>
      <c r="AL3204" s="94">
        <v>42.2</v>
      </c>
      <c r="AM3204" t="s">
        <v>11646</v>
      </c>
    </row>
    <row r="3205" spans="1:39" x14ac:dyDescent="0.25">
      <c r="A3205" t="s">
        <v>199</v>
      </c>
      <c r="B3205">
        <v>19045</v>
      </c>
      <c r="C3205" t="s">
        <v>4833</v>
      </c>
      <c r="D3205">
        <v>159</v>
      </c>
      <c r="E3205">
        <v>45771</v>
      </c>
      <c r="G3205" t="s">
        <v>2836</v>
      </c>
      <c r="H3205">
        <v>45825</v>
      </c>
      <c r="I3205" t="s">
        <v>28</v>
      </c>
      <c r="K3205">
        <v>0</v>
      </c>
      <c r="M3205">
        <v>0</v>
      </c>
      <c r="N3205" t="s">
        <v>350</v>
      </c>
      <c r="P3205" t="s">
        <v>350</v>
      </c>
      <c r="Q3205">
        <v>0</v>
      </c>
      <c r="R3205">
        <v>0</v>
      </c>
      <c r="S3205">
        <v>0</v>
      </c>
      <c r="X3205" t="s">
        <v>350</v>
      </c>
      <c r="Y3205" t="s">
        <v>350</v>
      </c>
      <c r="Z3205" t="s">
        <v>350</v>
      </c>
      <c r="AE3205" t="s">
        <v>230</v>
      </c>
      <c r="AF3205">
        <v>0</v>
      </c>
      <c r="AG3205">
        <v>0</v>
      </c>
      <c r="AH3205">
        <v>9</v>
      </c>
      <c r="AI3205" t="s">
        <v>11632</v>
      </c>
      <c r="AJ3205">
        <v>0</v>
      </c>
      <c r="AK3205">
        <v>0</v>
      </c>
      <c r="AL3205" s="94">
        <v>15.9</v>
      </c>
      <c r="AM3205" t="s">
        <v>11646</v>
      </c>
    </row>
    <row r="3206" spans="1:39" x14ac:dyDescent="0.25">
      <c r="A3206" t="s">
        <v>199</v>
      </c>
      <c r="B3206">
        <v>19046</v>
      </c>
      <c r="C3206" t="s">
        <v>4834</v>
      </c>
      <c r="D3206">
        <v>35894</v>
      </c>
      <c r="E3206">
        <v>45771</v>
      </c>
      <c r="F3206">
        <v>45939</v>
      </c>
      <c r="G3206" t="s">
        <v>2836</v>
      </c>
      <c r="I3206" t="s">
        <v>24</v>
      </c>
      <c r="J3206">
        <v>45959</v>
      </c>
      <c r="K3206">
        <v>171</v>
      </c>
      <c r="L3206">
        <v>45946</v>
      </c>
      <c r="M3206">
        <v>0.49099999999999999</v>
      </c>
      <c r="N3206" t="s">
        <v>353</v>
      </c>
      <c r="O3206">
        <v>45715</v>
      </c>
      <c r="P3206" t="s">
        <v>353</v>
      </c>
      <c r="Q3206">
        <v>1.75</v>
      </c>
      <c r="R3206">
        <v>21500</v>
      </c>
      <c r="X3206" t="s">
        <v>350</v>
      </c>
      <c r="Y3206" t="s">
        <v>350</v>
      </c>
      <c r="Z3206" t="s">
        <v>350</v>
      </c>
      <c r="AE3206" t="s">
        <v>230</v>
      </c>
      <c r="AF3206">
        <v>0.49099999999999999</v>
      </c>
      <c r="AG3206">
        <v>84</v>
      </c>
      <c r="AH3206">
        <v>11</v>
      </c>
      <c r="AI3206" t="s">
        <v>11632</v>
      </c>
      <c r="AJ3206">
        <v>0.59898590293642395</v>
      </c>
      <c r="AL3206" s="94">
        <v>3589.4</v>
      </c>
      <c r="AM3206" t="s">
        <v>11648</v>
      </c>
    </row>
    <row r="3207" spans="1:39" x14ac:dyDescent="0.25">
      <c r="A3207" t="s">
        <v>199</v>
      </c>
      <c r="B3207">
        <v>19047</v>
      </c>
      <c r="C3207" t="s">
        <v>4835</v>
      </c>
      <c r="D3207">
        <v>51</v>
      </c>
      <c r="E3207">
        <v>45771</v>
      </c>
      <c r="G3207" t="s">
        <v>2836</v>
      </c>
      <c r="K3207">
        <v>0</v>
      </c>
      <c r="AE3207" t="s">
        <v>230</v>
      </c>
      <c r="AF3207">
        <v>0</v>
      </c>
      <c r="AG3207">
        <v>0</v>
      </c>
      <c r="AH3207">
        <v>0</v>
      </c>
      <c r="AI3207" t="s">
        <v>11634</v>
      </c>
      <c r="AL3207" s="94">
        <v>5.0999999999999996</v>
      </c>
      <c r="AM3207" t="s">
        <v>11646</v>
      </c>
    </row>
    <row r="3208" spans="1:39" x14ac:dyDescent="0.25">
      <c r="A3208" t="s">
        <v>199</v>
      </c>
      <c r="B3208">
        <v>19048</v>
      </c>
      <c r="C3208" t="s">
        <v>4836</v>
      </c>
      <c r="D3208">
        <v>14</v>
      </c>
      <c r="E3208">
        <v>45771</v>
      </c>
      <c r="G3208" t="s">
        <v>2836</v>
      </c>
      <c r="K3208">
        <v>0</v>
      </c>
      <c r="AE3208" t="s">
        <v>230</v>
      </c>
      <c r="AF3208">
        <v>0</v>
      </c>
      <c r="AG3208">
        <v>0</v>
      </c>
      <c r="AH3208">
        <v>0</v>
      </c>
      <c r="AI3208" t="s">
        <v>11634</v>
      </c>
      <c r="AL3208" s="94">
        <v>1.4</v>
      </c>
      <c r="AM3208" t="s">
        <v>11646</v>
      </c>
    </row>
    <row r="3209" spans="1:39" x14ac:dyDescent="0.25">
      <c r="A3209" t="s">
        <v>199</v>
      </c>
      <c r="B3209">
        <v>19049</v>
      </c>
      <c r="C3209" t="s">
        <v>4837</v>
      </c>
      <c r="D3209">
        <v>13</v>
      </c>
      <c r="E3209">
        <v>45771</v>
      </c>
      <c r="G3209" t="s">
        <v>2836</v>
      </c>
      <c r="K3209">
        <v>0</v>
      </c>
      <c r="AE3209" t="s">
        <v>230</v>
      </c>
      <c r="AF3209">
        <v>0</v>
      </c>
      <c r="AG3209">
        <v>0</v>
      </c>
      <c r="AH3209">
        <v>0</v>
      </c>
      <c r="AI3209" t="s">
        <v>11634</v>
      </c>
      <c r="AL3209" s="94">
        <v>1.3</v>
      </c>
      <c r="AM3209" t="s">
        <v>11646</v>
      </c>
    </row>
    <row r="3210" spans="1:39" x14ac:dyDescent="0.25">
      <c r="A3210" t="s">
        <v>199</v>
      </c>
      <c r="B3210">
        <v>19050</v>
      </c>
      <c r="C3210" t="s">
        <v>4838</v>
      </c>
      <c r="D3210">
        <v>24</v>
      </c>
      <c r="E3210">
        <v>45771</v>
      </c>
      <c r="G3210" t="s">
        <v>2836</v>
      </c>
      <c r="K3210">
        <v>0</v>
      </c>
      <c r="AE3210" t="s">
        <v>230</v>
      </c>
      <c r="AF3210">
        <v>0</v>
      </c>
      <c r="AG3210">
        <v>0</v>
      </c>
      <c r="AH3210">
        <v>0</v>
      </c>
      <c r="AI3210" t="s">
        <v>11634</v>
      </c>
      <c r="AL3210" s="94">
        <v>2.4</v>
      </c>
      <c r="AM3210" t="s">
        <v>11646</v>
      </c>
    </row>
    <row r="3211" spans="1:39" x14ac:dyDescent="0.25">
      <c r="A3211" t="s">
        <v>199</v>
      </c>
      <c r="B3211">
        <v>19051</v>
      </c>
      <c r="C3211" t="s">
        <v>4839</v>
      </c>
      <c r="D3211">
        <v>45</v>
      </c>
      <c r="E3211">
        <v>45771</v>
      </c>
      <c r="G3211" t="s">
        <v>2836</v>
      </c>
      <c r="K3211">
        <v>0</v>
      </c>
      <c r="AE3211" t="s">
        <v>230</v>
      </c>
      <c r="AF3211">
        <v>0</v>
      </c>
      <c r="AG3211">
        <v>0</v>
      </c>
      <c r="AH3211">
        <v>0</v>
      </c>
      <c r="AI3211" t="s">
        <v>11634</v>
      </c>
      <c r="AL3211" s="94">
        <v>4.5</v>
      </c>
      <c r="AM3211" t="s">
        <v>11646</v>
      </c>
    </row>
    <row r="3212" spans="1:39" x14ac:dyDescent="0.25">
      <c r="A3212" t="s">
        <v>199</v>
      </c>
      <c r="B3212">
        <v>19052</v>
      </c>
      <c r="C3212" t="s">
        <v>4840</v>
      </c>
      <c r="D3212">
        <v>20</v>
      </c>
      <c r="E3212">
        <v>45771</v>
      </c>
      <c r="G3212" t="s">
        <v>2836</v>
      </c>
      <c r="K3212">
        <v>0</v>
      </c>
      <c r="AE3212" t="s">
        <v>230</v>
      </c>
      <c r="AF3212">
        <v>0</v>
      </c>
      <c r="AG3212">
        <v>0</v>
      </c>
      <c r="AH3212">
        <v>0</v>
      </c>
      <c r="AI3212" t="s">
        <v>11634</v>
      </c>
      <c r="AL3212" s="94">
        <v>2</v>
      </c>
      <c r="AM3212" t="s">
        <v>11646</v>
      </c>
    </row>
    <row r="3213" spans="1:39" x14ac:dyDescent="0.25">
      <c r="A3213" t="s">
        <v>199</v>
      </c>
      <c r="B3213">
        <v>19053</v>
      </c>
      <c r="C3213" t="s">
        <v>4841</v>
      </c>
      <c r="D3213">
        <v>2816</v>
      </c>
      <c r="E3213">
        <v>45771</v>
      </c>
      <c r="F3213">
        <v>45824</v>
      </c>
      <c r="G3213" t="s">
        <v>2836</v>
      </c>
      <c r="H3213">
        <v>45810</v>
      </c>
      <c r="I3213" t="s">
        <v>24</v>
      </c>
      <c r="J3213" t="s">
        <v>4842</v>
      </c>
      <c r="K3213">
        <v>0</v>
      </c>
      <c r="L3213" t="s">
        <v>4843</v>
      </c>
      <c r="N3213" t="s">
        <v>4844</v>
      </c>
      <c r="AE3213" t="s">
        <v>230</v>
      </c>
      <c r="AF3213">
        <v>0</v>
      </c>
      <c r="AG3213">
        <v>0</v>
      </c>
      <c r="AH3213">
        <v>2</v>
      </c>
      <c r="AI3213" t="s">
        <v>11632</v>
      </c>
      <c r="AL3213" s="94">
        <v>281.60000000000002</v>
      </c>
      <c r="AM3213" t="s">
        <v>11646</v>
      </c>
    </row>
    <row r="3214" spans="1:39" x14ac:dyDescent="0.25">
      <c r="A3214" t="s">
        <v>199</v>
      </c>
      <c r="B3214">
        <v>19054</v>
      </c>
      <c r="C3214" t="s">
        <v>4845</v>
      </c>
      <c r="D3214">
        <v>216</v>
      </c>
      <c r="E3214">
        <v>45771</v>
      </c>
      <c r="G3214" t="s">
        <v>2836</v>
      </c>
      <c r="K3214">
        <v>0</v>
      </c>
      <c r="AE3214" t="s">
        <v>230</v>
      </c>
      <c r="AF3214">
        <v>0</v>
      </c>
      <c r="AG3214">
        <v>0</v>
      </c>
      <c r="AH3214">
        <v>0</v>
      </c>
      <c r="AI3214" t="s">
        <v>11634</v>
      </c>
      <c r="AL3214" s="94">
        <v>21.6</v>
      </c>
      <c r="AM3214" t="s">
        <v>11646</v>
      </c>
    </row>
    <row r="3215" spans="1:39" x14ac:dyDescent="0.25">
      <c r="A3215" t="s">
        <v>199</v>
      </c>
      <c r="B3215">
        <v>19055</v>
      </c>
      <c r="C3215" t="s">
        <v>4846</v>
      </c>
      <c r="D3215">
        <v>53</v>
      </c>
      <c r="E3215">
        <v>45771</v>
      </c>
      <c r="G3215" t="s">
        <v>2836</v>
      </c>
      <c r="K3215">
        <v>0</v>
      </c>
      <c r="AE3215" t="s">
        <v>230</v>
      </c>
      <c r="AF3215">
        <v>0</v>
      </c>
      <c r="AG3215">
        <v>0</v>
      </c>
      <c r="AH3215">
        <v>0</v>
      </c>
      <c r="AI3215" t="s">
        <v>11634</v>
      </c>
      <c r="AL3215" s="94">
        <v>5.3</v>
      </c>
      <c r="AM3215" t="s">
        <v>11646</v>
      </c>
    </row>
    <row r="3216" spans="1:39" x14ac:dyDescent="0.25">
      <c r="A3216" t="s">
        <v>199</v>
      </c>
      <c r="B3216">
        <v>19057</v>
      </c>
      <c r="C3216" t="s">
        <v>4847</v>
      </c>
      <c r="D3216">
        <v>68</v>
      </c>
      <c r="E3216">
        <v>45771</v>
      </c>
      <c r="G3216" t="s">
        <v>2836</v>
      </c>
      <c r="K3216">
        <v>0</v>
      </c>
      <c r="AE3216" t="s">
        <v>230</v>
      </c>
      <c r="AF3216">
        <v>0</v>
      </c>
      <c r="AG3216">
        <v>0</v>
      </c>
      <c r="AH3216">
        <v>0</v>
      </c>
      <c r="AI3216" t="s">
        <v>11634</v>
      </c>
      <c r="AL3216" s="94">
        <v>6.8</v>
      </c>
      <c r="AM3216" t="s">
        <v>11646</v>
      </c>
    </row>
    <row r="3217" spans="1:39" x14ac:dyDescent="0.25">
      <c r="A3217" t="s">
        <v>199</v>
      </c>
      <c r="B3217">
        <v>19058</v>
      </c>
      <c r="C3217" t="s">
        <v>4848</v>
      </c>
      <c r="D3217">
        <v>11329</v>
      </c>
      <c r="E3217">
        <v>45771</v>
      </c>
      <c r="F3217">
        <v>45939</v>
      </c>
      <c r="G3217" t="s">
        <v>2836</v>
      </c>
      <c r="I3217" t="s">
        <v>24</v>
      </c>
      <c r="J3217">
        <v>45951</v>
      </c>
      <c r="K3217">
        <v>150</v>
      </c>
      <c r="L3217">
        <v>45778</v>
      </c>
      <c r="M3217">
        <v>0.75</v>
      </c>
      <c r="N3217" t="s">
        <v>353</v>
      </c>
      <c r="O3217">
        <v>45806</v>
      </c>
      <c r="P3217" t="s">
        <v>353</v>
      </c>
      <c r="Q3217">
        <v>0.9</v>
      </c>
      <c r="R3217">
        <v>10000</v>
      </c>
      <c r="T3217">
        <v>13</v>
      </c>
      <c r="X3217" t="s">
        <v>4849</v>
      </c>
      <c r="AE3217" t="s">
        <v>230</v>
      </c>
      <c r="AF3217">
        <v>0.75</v>
      </c>
      <c r="AG3217">
        <v>112</v>
      </c>
      <c r="AH3217">
        <v>10</v>
      </c>
      <c r="AI3217" t="s">
        <v>11632</v>
      </c>
      <c r="AJ3217">
        <v>0.88269044046252976</v>
      </c>
      <c r="AL3217" s="94">
        <v>1132.9000000000001</v>
      </c>
      <c r="AM3217" t="s">
        <v>11647</v>
      </c>
    </row>
    <row r="3218" spans="1:39" x14ac:dyDescent="0.25">
      <c r="A3218" t="s">
        <v>199</v>
      </c>
      <c r="B3218">
        <v>19059</v>
      </c>
      <c r="C3218" t="s">
        <v>4850</v>
      </c>
      <c r="D3218">
        <v>74</v>
      </c>
      <c r="E3218">
        <v>45771</v>
      </c>
      <c r="G3218" t="s">
        <v>2836</v>
      </c>
      <c r="K3218">
        <v>0</v>
      </c>
      <c r="AE3218" t="s">
        <v>230</v>
      </c>
      <c r="AF3218">
        <v>0</v>
      </c>
      <c r="AG3218">
        <v>0</v>
      </c>
      <c r="AH3218">
        <v>0</v>
      </c>
      <c r="AI3218" t="s">
        <v>11634</v>
      </c>
      <c r="AL3218" s="94">
        <v>7.4</v>
      </c>
      <c r="AM3218" t="s">
        <v>11646</v>
      </c>
    </row>
    <row r="3219" spans="1:39" x14ac:dyDescent="0.25">
      <c r="A3219" t="s">
        <v>199</v>
      </c>
      <c r="B3219">
        <v>19060</v>
      </c>
      <c r="C3219" t="s">
        <v>4851</v>
      </c>
      <c r="D3219">
        <v>152</v>
      </c>
      <c r="E3219">
        <v>45771</v>
      </c>
      <c r="G3219" t="s">
        <v>2836</v>
      </c>
      <c r="K3219">
        <v>0</v>
      </c>
      <c r="AE3219" t="s">
        <v>230</v>
      </c>
      <c r="AF3219">
        <v>0</v>
      </c>
      <c r="AG3219">
        <v>0</v>
      </c>
      <c r="AH3219">
        <v>0</v>
      </c>
      <c r="AI3219" t="s">
        <v>11634</v>
      </c>
      <c r="AL3219" s="94">
        <v>15.2</v>
      </c>
      <c r="AM3219" t="s">
        <v>11646</v>
      </c>
    </row>
    <row r="3220" spans="1:39" x14ac:dyDescent="0.25">
      <c r="A3220" t="s">
        <v>199</v>
      </c>
      <c r="B3220">
        <v>19061</v>
      </c>
      <c r="C3220" t="s">
        <v>4852</v>
      </c>
      <c r="D3220">
        <v>80</v>
      </c>
      <c r="E3220">
        <v>45771</v>
      </c>
      <c r="G3220" t="s">
        <v>2836</v>
      </c>
      <c r="K3220">
        <v>0</v>
      </c>
      <c r="AE3220" t="s">
        <v>230</v>
      </c>
      <c r="AF3220">
        <v>0</v>
      </c>
      <c r="AG3220">
        <v>0</v>
      </c>
      <c r="AH3220">
        <v>0</v>
      </c>
      <c r="AI3220" t="s">
        <v>11634</v>
      </c>
      <c r="AL3220" s="94">
        <v>8</v>
      </c>
      <c r="AM3220" t="s">
        <v>11646</v>
      </c>
    </row>
    <row r="3221" spans="1:39" x14ac:dyDescent="0.25">
      <c r="A3221" t="s">
        <v>199</v>
      </c>
      <c r="B3221">
        <v>19064</v>
      </c>
      <c r="C3221" t="s">
        <v>4853</v>
      </c>
      <c r="D3221">
        <v>81</v>
      </c>
      <c r="E3221">
        <v>45771</v>
      </c>
      <c r="G3221" t="s">
        <v>2836</v>
      </c>
      <c r="K3221">
        <v>0</v>
      </c>
      <c r="AE3221" t="s">
        <v>230</v>
      </c>
      <c r="AF3221">
        <v>0</v>
      </c>
      <c r="AG3221">
        <v>0</v>
      </c>
      <c r="AH3221">
        <v>0</v>
      </c>
      <c r="AI3221" t="s">
        <v>11634</v>
      </c>
      <c r="AL3221" s="94">
        <v>8.1</v>
      </c>
      <c r="AM3221" t="s">
        <v>11646</v>
      </c>
    </row>
    <row r="3222" spans="1:39" x14ac:dyDescent="0.25">
      <c r="A3222" t="s">
        <v>199</v>
      </c>
      <c r="B3222">
        <v>19065</v>
      </c>
      <c r="C3222" t="s">
        <v>4854</v>
      </c>
      <c r="D3222">
        <v>117</v>
      </c>
      <c r="E3222">
        <v>45771</v>
      </c>
      <c r="G3222" t="s">
        <v>2836</v>
      </c>
      <c r="K3222">
        <v>0</v>
      </c>
      <c r="AE3222" t="s">
        <v>230</v>
      </c>
      <c r="AF3222">
        <v>0</v>
      </c>
      <c r="AG3222">
        <v>0</v>
      </c>
      <c r="AH3222">
        <v>0</v>
      </c>
      <c r="AI3222" t="s">
        <v>11634</v>
      </c>
      <c r="AL3222" s="94">
        <v>11.7</v>
      </c>
      <c r="AM3222" t="s">
        <v>11646</v>
      </c>
    </row>
    <row r="3223" spans="1:39" x14ac:dyDescent="0.25">
      <c r="A3223" t="s">
        <v>199</v>
      </c>
      <c r="B3223">
        <v>19066</v>
      </c>
      <c r="C3223" t="s">
        <v>11752</v>
      </c>
      <c r="D3223">
        <v>73</v>
      </c>
      <c r="E3223">
        <v>45771</v>
      </c>
      <c r="G3223" t="s">
        <v>2836</v>
      </c>
      <c r="K3223">
        <v>0</v>
      </c>
      <c r="AE3223" t="s">
        <v>230</v>
      </c>
      <c r="AF3223">
        <v>0</v>
      </c>
      <c r="AG3223">
        <v>0</v>
      </c>
      <c r="AH3223">
        <v>0</v>
      </c>
      <c r="AI3223" t="s">
        <v>11634</v>
      </c>
      <c r="AL3223" s="94">
        <v>7.3</v>
      </c>
      <c r="AM3223" t="s">
        <v>11646</v>
      </c>
    </row>
    <row r="3224" spans="1:39" x14ac:dyDescent="0.25">
      <c r="A3224" t="s">
        <v>199</v>
      </c>
      <c r="B3224">
        <v>19067</v>
      </c>
      <c r="C3224" t="s">
        <v>4855</v>
      </c>
      <c r="D3224">
        <v>50</v>
      </c>
      <c r="E3224">
        <v>45771</v>
      </c>
      <c r="G3224" t="s">
        <v>2836</v>
      </c>
      <c r="K3224">
        <v>0</v>
      </c>
      <c r="AE3224" t="s">
        <v>230</v>
      </c>
      <c r="AF3224">
        <v>0</v>
      </c>
      <c r="AG3224">
        <v>0</v>
      </c>
      <c r="AH3224">
        <v>0</v>
      </c>
      <c r="AI3224" t="s">
        <v>11634</v>
      </c>
      <c r="AL3224" s="94">
        <v>5</v>
      </c>
      <c r="AM3224" t="s">
        <v>11646</v>
      </c>
    </row>
    <row r="3225" spans="1:39" x14ac:dyDescent="0.25">
      <c r="A3225" t="s">
        <v>199</v>
      </c>
      <c r="B3225">
        <v>19070</v>
      </c>
      <c r="C3225" t="s">
        <v>4856</v>
      </c>
      <c r="D3225">
        <v>111</v>
      </c>
      <c r="E3225">
        <v>45771</v>
      </c>
      <c r="G3225" t="s">
        <v>2836</v>
      </c>
      <c r="K3225">
        <v>0</v>
      </c>
      <c r="AE3225" t="s">
        <v>230</v>
      </c>
      <c r="AF3225">
        <v>0</v>
      </c>
      <c r="AG3225">
        <v>0</v>
      </c>
      <c r="AH3225">
        <v>0</v>
      </c>
      <c r="AI3225" t="s">
        <v>11634</v>
      </c>
      <c r="AL3225" s="94">
        <v>11.1</v>
      </c>
      <c r="AM3225" t="s">
        <v>11646</v>
      </c>
    </row>
    <row r="3226" spans="1:39" x14ac:dyDescent="0.25">
      <c r="A3226" t="s">
        <v>199</v>
      </c>
      <c r="B3226">
        <v>19071</v>
      </c>
      <c r="C3226" t="s">
        <v>4857</v>
      </c>
      <c r="D3226">
        <v>13628</v>
      </c>
      <c r="E3226">
        <v>45771</v>
      </c>
      <c r="F3226">
        <v>45939</v>
      </c>
      <c r="G3226" t="s">
        <v>2836</v>
      </c>
      <c r="I3226" t="s">
        <v>24</v>
      </c>
      <c r="J3226">
        <v>46058</v>
      </c>
      <c r="K3226">
        <v>0</v>
      </c>
      <c r="AE3226" t="s">
        <v>230</v>
      </c>
      <c r="AF3226">
        <v>0</v>
      </c>
      <c r="AG3226">
        <v>0</v>
      </c>
      <c r="AH3226">
        <v>0</v>
      </c>
      <c r="AI3226" t="s">
        <v>11634</v>
      </c>
      <c r="AL3226" s="94">
        <v>1362.8</v>
      </c>
      <c r="AM3226" t="s">
        <v>11646</v>
      </c>
    </row>
    <row r="3227" spans="1:39" x14ac:dyDescent="0.25">
      <c r="A3227" t="s">
        <v>199</v>
      </c>
      <c r="B3227">
        <v>19073</v>
      </c>
      <c r="C3227" t="s">
        <v>4858</v>
      </c>
      <c r="D3227">
        <v>20</v>
      </c>
      <c r="E3227">
        <v>45771</v>
      </c>
      <c r="G3227" t="s">
        <v>2836</v>
      </c>
      <c r="K3227">
        <v>0</v>
      </c>
      <c r="AE3227" t="s">
        <v>230</v>
      </c>
      <c r="AF3227">
        <v>0</v>
      </c>
      <c r="AG3227">
        <v>0</v>
      </c>
      <c r="AH3227">
        <v>0</v>
      </c>
      <c r="AI3227" t="s">
        <v>11634</v>
      </c>
      <c r="AL3227" s="94">
        <v>2</v>
      </c>
      <c r="AM3227" t="s">
        <v>11646</v>
      </c>
    </row>
    <row r="3228" spans="1:39" x14ac:dyDescent="0.25">
      <c r="A3228" t="s">
        <v>199</v>
      </c>
      <c r="B3228">
        <v>19074</v>
      </c>
      <c r="C3228" t="s">
        <v>4859</v>
      </c>
      <c r="D3228">
        <v>133</v>
      </c>
      <c r="E3228">
        <v>45771</v>
      </c>
      <c r="G3228" t="s">
        <v>2836</v>
      </c>
      <c r="H3228">
        <v>45775</v>
      </c>
      <c r="K3228">
        <v>0</v>
      </c>
      <c r="AE3228" t="s">
        <v>230</v>
      </c>
      <c r="AF3228">
        <v>0</v>
      </c>
      <c r="AG3228">
        <v>0</v>
      </c>
      <c r="AH3228">
        <v>0</v>
      </c>
      <c r="AI3228" t="s">
        <v>11634</v>
      </c>
      <c r="AL3228" s="94">
        <v>13.3</v>
      </c>
      <c r="AM3228" t="s">
        <v>11646</v>
      </c>
    </row>
    <row r="3229" spans="1:39" x14ac:dyDescent="0.25">
      <c r="A3229" t="s">
        <v>199</v>
      </c>
      <c r="B3229">
        <v>19075</v>
      </c>
      <c r="C3229" t="s">
        <v>4860</v>
      </c>
      <c r="D3229">
        <v>59</v>
      </c>
      <c r="E3229">
        <v>45772</v>
      </c>
      <c r="G3229" t="s">
        <v>2836</v>
      </c>
      <c r="K3229">
        <v>0</v>
      </c>
      <c r="AE3229" t="s">
        <v>230</v>
      </c>
      <c r="AF3229">
        <v>0</v>
      </c>
      <c r="AG3229">
        <v>0</v>
      </c>
      <c r="AH3229">
        <v>0</v>
      </c>
      <c r="AI3229" t="s">
        <v>11634</v>
      </c>
      <c r="AL3229" s="94">
        <v>5.9</v>
      </c>
      <c r="AM3229" t="s">
        <v>11646</v>
      </c>
    </row>
    <row r="3230" spans="1:39" x14ac:dyDescent="0.25">
      <c r="A3230" t="s">
        <v>199</v>
      </c>
      <c r="B3230">
        <v>19076</v>
      </c>
      <c r="C3230" t="s">
        <v>4861</v>
      </c>
      <c r="D3230">
        <v>19</v>
      </c>
      <c r="E3230">
        <v>45772</v>
      </c>
      <c r="G3230" t="s">
        <v>2836</v>
      </c>
      <c r="K3230">
        <v>0</v>
      </c>
      <c r="AE3230" t="s">
        <v>230</v>
      </c>
      <c r="AF3230">
        <v>0</v>
      </c>
      <c r="AG3230">
        <v>0</v>
      </c>
      <c r="AH3230">
        <v>0</v>
      </c>
      <c r="AI3230" t="s">
        <v>11634</v>
      </c>
      <c r="AL3230" s="94">
        <v>1.9</v>
      </c>
      <c r="AM3230" t="s">
        <v>11646</v>
      </c>
    </row>
    <row r="3231" spans="1:39" x14ac:dyDescent="0.25">
      <c r="A3231" t="s">
        <v>199</v>
      </c>
      <c r="B3231">
        <v>19078</v>
      </c>
      <c r="C3231" t="s">
        <v>4862</v>
      </c>
      <c r="D3231">
        <v>56</v>
      </c>
      <c r="E3231">
        <v>45772</v>
      </c>
      <c r="G3231" t="s">
        <v>2836</v>
      </c>
      <c r="K3231">
        <v>0</v>
      </c>
      <c r="AE3231" t="s">
        <v>230</v>
      </c>
      <c r="AF3231">
        <v>0</v>
      </c>
      <c r="AG3231">
        <v>0</v>
      </c>
      <c r="AH3231">
        <v>0</v>
      </c>
      <c r="AI3231" t="s">
        <v>11634</v>
      </c>
      <c r="AL3231" s="94">
        <v>5.6</v>
      </c>
      <c r="AM3231" t="s">
        <v>11646</v>
      </c>
    </row>
    <row r="3232" spans="1:39" x14ac:dyDescent="0.25">
      <c r="A3232" t="s">
        <v>199</v>
      </c>
      <c r="B3232">
        <v>19079</v>
      </c>
      <c r="C3232" t="s">
        <v>4863</v>
      </c>
      <c r="D3232">
        <v>8</v>
      </c>
      <c r="E3232">
        <v>45772</v>
      </c>
      <c r="G3232" t="s">
        <v>2836</v>
      </c>
      <c r="K3232">
        <v>0</v>
      </c>
      <c r="AE3232" t="s">
        <v>230</v>
      </c>
      <c r="AF3232">
        <v>0</v>
      </c>
      <c r="AG3232">
        <v>0</v>
      </c>
      <c r="AH3232">
        <v>0</v>
      </c>
      <c r="AI3232" t="s">
        <v>11634</v>
      </c>
      <c r="AL3232" s="94">
        <v>0.8</v>
      </c>
      <c r="AM3232" t="s">
        <v>11646</v>
      </c>
    </row>
    <row r="3233" spans="1:39" x14ac:dyDescent="0.25">
      <c r="A3233" t="s">
        <v>199</v>
      </c>
      <c r="B3233">
        <v>19080</v>
      </c>
      <c r="C3233" t="s">
        <v>4864</v>
      </c>
      <c r="D3233">
        <v>71</v>
      </c>
      <c r="E3233">
        <v>45772</v>
      </c>
      <c r="G3233" t="s">
        <v>2836</v>
      </c>
      <c r="K3233">
        <v>0</v>
      </c>
      <c r="AE3233" t="s">
        <v>230</v>
      </c>
      <c r="AF3233">
        <v>0</v>
      </c>
      <c r="AG3233">
        <v>0</v>
      </c>
      <c r="AH3233">
        <v>0</v>
      </c>
      <c r="AI3233" t="s">
        <v>11634</v>
      </c>
      <c r="AL3233" s="94">
        <v>7.1</v>
      </c>
      <c r="AM3233" t="s">
        <v>11646</v>
      </c>
    </row>
    <row r="3234" spans="1:39" x14ac:dyDescent="0.25">
      <c r="A3234" t="s">
        <v>199</v>
      </c>
      <c r="B3234">
        <v>19081</v>
      </c>
      <c r="C3234" t="s">
        <v>4865</v>
      </c>
      <c r="D3234">
        <v>24</v>
      </c>
      <c r="E3234">
        <v>45772</v>
      </c>
      <c r="G3234" t="s">
        <v>2836</v>
      </c>
      <c r="K3234">
        <v>0</v>
      </c>
      <c r="AE3234" t="s">
        <v>230</v>
      </c>
      <c r="AF3234">
        <v>0</v>
      </c>
      <c r="AG3234">
        <v>0</v>
      </c>
      <c r="AH3234">
        <v>0</v>
      </c>
      <c r="AI3234" t="s">
        <v>11634</v>
      </c>
      <c r="AL3234" s="94">
        <v>2.4</v>
      </c>
      <c r="AM3234" t="s">
        <v>11646</v>
      </c>
    </row>
    <row r="3235" spans="1:39" x14ac:dyDescent="0.25">
      <c r="A3235" t="s">
        <v>199</v>
      </c>
      <c r="B3235">
        <v>19082</v>
      </c>
      <c r="C3235" t="s">
        <v>4866</v>
      </c>
      <c r="D3235">
        <v>140</v>
      </c>
      <c r="E3235">
        <v>45772</v>
      </c>
      <c r="G3235" t="s">
        <v>2836</v>
      </c>
      <c r="K3235">
        <v>0</v>
      </c>
      <c r="AE3235" t="s">
        <v>230</v>
      </c>
      <c r="AF3235">
        <v>0</v>
      </c>
      <c r="AG3235">
        <v>0</v>
      </c>
      <c r="AH3235">
        <v>0</v>
      </c>
      <c r="AI3235" t="s">
        <v>11634</v>
      </c>
      <c r="AL3235" s="94">
        <v>14</v>
      </c>
      <c r="AM3235" t="s">
        <v>11646</v>
      </c>
    </row>
    <row r="3236" spans="1:39" x14ac:dyDescent="0.25">
      <c r="A3236" t="s">
        <v>199</v>
      </c>
      <c r="B3236">
        <v>19103</v>
      </c>
      <c r="C3236" t="s">
        <v>4867</v>
      </c>
      <c r="D3236">
        <v>271</v>
      </c>
      <c r="E3236">
        <v>45772</v>
      </c>
      <c r="G3236" t="s">
        <v>2836</v>
      </c>
      <c r="K3236">
        <v>0</v>
      </c>
      <c r="AE3236" t="s">
        <v>230</v>
      </c>
      <c r="AF3236">
        <v>0</v>
      </c>
      <c r="AG3236">
        <v>0</v>
      </c>
      <c r="AH3236">
        <v>0</v>
      </c>
      <c r="AI3236" t="s">
        <v>11634</v>
      </c>
      <c r="AL3236" s="94">
        <v>27.1</v>
      </c>
      <c r="AM3236" t="s">
        <v>11646</v>
      </c>
    </row>
    <row r="3237" spans="1:39" x14ac:dyDescent="0.25">
      <c r="A3237" t="s">
        <v>199</v>
      </c>
      <c r="B3237">
        <v>19104</v>
      </c>
      <c r="C3237" t="s">
        <v>4868</v>
      </c>
      <c r="D3237">
        <v>14</v>
      </c>
      <c r="E3237">
        <v>45772</v>
      </c>
      <c r="G3237" t="s">
        <v>2836</v>
      </c>
      <c r="K3237">
        <v>0</v>
      </c>
      <c r="AE3237" t="s">
        <v>230</v>
      </c>
      <c r="AF3237">
        <v>0</v>
      </c>
      <c r="AG3237">
        <v>0</v>
      </c>
      <c r="AH3237">
        <v>0</v>
      </c>
      <c r="AI3237" t="s">
        <v>11634</v>
      </c>
      <c r="AL3237" s="94">
        <v>1.4</v>
      </c>
      <c r="AM3237" t="s">
        <v>11646</v>
      </c>
    </row>
    <row r="3238" spans="1:39" x14ac:dyDescent="0.25">
      <c r="A3238" t="s">
        <v>199</v>
      </c>
      <c r="B3238">
        <v>19106</v>
      </c>
      <c r="C3238" t="s">
        <v>4869</v>
      </c>
      <c r="D3238">
        <v>84</v>
      </c>
      <c r="E3238">
        <v>45772</v>
      </c>
      <c r="G3238" t="s">
        <v>2836</v>
      </c>
      <c r="K3238">
        <v>0</v>
      </c>
      <c r="AE3238" t="s">
        <v>230</v>
      </c>
      <c r="AF3238">
        <v>0</v>
      </c>
      <c r="AG3238">
        <v>0</v>
      </c>
      <c r="AH3238">
        <v>0</v>
      </c>
      <c r="AI3238" t="s">
        <v>11634</v>
      </c>
      <c r="AL3238" s="94">
        <v>8.4</v>
      </c>
      <c r="AM3238" t="s">
        <v>11646</v>
      </c>
    </row>
    <row r="3239" spans="1:39" x14ac:dyDescent="0.25">
      <c r="A3239" t="s">
        <v>199</v>
      </c>
      <c r="B3239">
        <v>19105</v>
      </c>
      <c r="C3239" t="s">
        <v>4870</v>
      </c>
      <c r="D3239">
        <v>4067</v>
      </c>
      <c r="E3239">
        <v>45772</v>
      </c>
      <c r="F3239">
        <v>45939</v>
      </c>
      <c r="G3239" t="s">
        <v>2836</v>
      </c>
      <c r="I3239" t="s">
        <v>24</v>
      </c>
      <c r="J3239">
        <v>46058</v>
      </c>
      <c r="K3239">
        <v>0</v>
      </c>
      <c r="AE3239" t="s">
        <v>230</v>
      </c>
      <c r="AF3239">
        <v>0</v>
      </c>
      <c r="AG3239">
        <v>0</v>
      </c>
      <c r="AH3239">
        <v>0</v>
      </c>
      <c r="AI3239" t="s">
        <v>11634</v>
      </c>
      <c r="AL3239" s="94">
        <v>406.7</v>
      </c>
      <c r="AM3239" t="s">
        <v>11646</v>
      </c>
    </row>
    <row r="3240" spans="1:39" x14ac:dyDescent="0.25">
      <c r="A3240" t="s">
        <v>199</v>
      </c>
      <c r="B3240">
        <v>19086</v>
      </c>
      <c r="C3240" t="s">
        <v>4871</v>
      </c>
      <c r="D3240">
        <v>1701</v>
      </c>
      <c r="E3240">
        <v>45772</v>
      </c>
      <c r="F3240">
        <v>45939</v>
      </c>
      <c r="G3240" t="s">
        <v>2836</v>
      </c>
      <c r="I3240" t="s">
        <v>24</v>
      </c>
      <c r="J3240">
        <v>45959</v>
      </c>
      <c r="K3240">
        <v>280</v>
      </c>
      <c r="L3240" t="s">
        <v>4872</v>
      </c>
      <c r="M3240">
        <v>0.5</v>
      </c>
      <c r="N3240" t="s">
        <v>4873</v>
      </c>
      <c r="O3240">
        <v>0.5</v>
      </c>
      <c r="R3240">
        <v>3596.42</v>
      </c>
      <c r="AE3240" t="s">
        <v>230</v>
      </c>
      <c r="AF3240">
        <v>0.5</v>
      </c>
      <c r="AG3240">
        <v>140</v>
      </c>
      <c r="AH3240">
        <v>6</v>
      </c>
      <c r="AI3240" t="s">
        <v>11632</v>
      </c>
      <c r="AJ3240">
        <v>211.429747207525</v>
      </c>
      <c r="AL3240" s="94">
        <v>170.1</v>
      </c>
      <c r="AM3240" t="s">
        <v>11647</v>
      </c>
    </row>
    <row r="3241" spans="1:39" x14ac:dyDescent="0.25">
      <c r="A3241" t="s">
        <v>199</v>
      </c>
      <c r="B3241">
        <v>19087</v>
      </c>
      <c r="C3241" t="s">
        <v>4874</v>
      </c>
      <c r="D3241">
        <v>19</v>
      </c>
      <c r="E3241">
        <v>45772</v>
      </c>
      <c r="G3241" t="s">
        <v>2836</v>
      </c>
      <c r="K3241">
        <v>0</v>
      </c>
      <c r="AE3241" t="s">
        <v>230</v>
      </c>
      <c r="AF3241">
        <v>0</v>
      </c>
      <c r="AG3241">
        <v>0</v>
      </c>
      <c r="AH3241">
        <v>0</v>
      </c>
      <c r="AI3241" t="s">
        <v>11634</v>
      </c>
      <c r="AL3241" s="94">
        <v>1.9</v>
      </c>
      <c r="AM3241" t="s">
        <v>11646</v>
      </c>
    </row>
    <row r="3242" spans="1:39" x14ac:dyDescent="0.25">
      <c r="A3242" t="s">
        <v>199</v>
      </c>
      <c r="B3242">
        <v>19088</v>
      </c>
      <c r="C3242" t="s">
        <v>4875</v>
      </c>
      <c r="D3242">
        <v>139</v>
      </c>
      <c r="E3242">
        <v>45772</v>
      </c>
      <c r="G3242" t="s">
        <v>2836</v>
      </c>
      <c r="K3242">
        <v>0</v>
      </c>
      <c r="AE3242" t="s">
        <v>230</v>
      </c>
      <c r="AF3242">
        <v>0</v>
      </c>
      <c r="AG3242">
        <v>0</v>
      </c>
      <c r="AH3242">
        <v>0</v>
      </c>
      <c r="AI3242" t="s">
        <v>11634</v>
      </c>
      <c r="AL3242" s="94">
        <v>13.9</v>
      </c>
      <c r="AM3242" t="s">
        <v>11646</v>
      </c>
    </row>
    <row r="3243" spans="1:39" x14ac:dyDescent="0.25">
      <c r="A3243" t="s">
        <v>199</v>
      </c>
      <c r="B3243">
        <v>19089</v>
      </c>
      <c r="C3243" t="s">
        <v>4876</v>
      </c>
      <c r="D3243">
        <v>27</v>
      </c>
      <c r="E3243">
        <v>45772</v>
      </c>
      <c r="G3243" t="s">
        <v>2836</v>
      </c>
      <c r="K3243">
        <v>0</v>
      </c>
      <c r="AE3243" t="s">
        <v>230</v>
      </c>
      <c r="AF3243">
        <v>0</v>
      </c>
      <c r="AG3243">
        <v>0</v>
      </c>
      <c r="AH3243">
        <v>0</v>
      </c>
      <c r="AI3243" t="s">
        <v>11634</v>
      </c>
      <c r="AL3243" s="94">
        <v>2.7</v>
      </c>
      <c r="AM3243" t="s">
        <v>11646</v>
      </c>
    </row>
    <row r="3244" spans="1:39" x14ac:dyDescent="0.25">
      <c r="A3244" t="s">
        <v>199</v>
      </c>
      <c r="B3244">
        <v>19090</v>
      </c>
      <c r="C3244" t="s">
        <v>4877</v>
      </c>
      <c r="D3244">
        <v>103</v>
      </c>
      <c r="E3244">
        <v>45772</v>
      </c>
      <c r="G3244" t="s">
        <v>2836</v>
      </c>
      <c r="K3244">
        <v>0</v>
      </c>
      <c r="AE3244" t="s">
        <v>230</v>
      </c>
      <c r="AF3244">
        <v>0</v>
      </c>
      <c r="AG3244">
        <v>0</v>
      </c>
      <c r="AH3244">
        <v>0</v>
      </c>
      <c r="AI3244" t="s">
        <v>11634</v>
      </c>
      <c r="AL3244" s="94">
        <v>10.3</v>
      </c>
      <c r="AM3244" t="s">
        <v>11646</v>
      </c>
    </row>
    <row r="3245" spans="1:39" x14ac:dyDescent="0.25">
      <c r="A3245" t="s">
        <v>199</v>
      </c>
      <c r="B3245">
        <v>19091</v>
      </c>
      <c r="C3245" t="s">
        <v>4878</v>
      </c>
      <c r="D3245">
        <v>19</v>
      </c>
      <c r="E3245">
        <v>45772</v>
      </c>
      <c r="G3245" t="s">
        <v>2836</v>
      </c>
      <c r="K3245">
        <v>0</v>
      </c>
      <c r="AE3245" t="s">
        <v>230</v>
      </c>
      <c r="AF3245">
        <v>0</v>
      </c>
      <c r="AG3245">
        <v>0</v>
      </c>
      <c r="AH3245">
        <v>0</v>
      </c>
      <c r="AI3245" t="s">
        <v>11634</v>
      </c>
      <c r="AL3245" s="94">
        <v>1.9</v>
      </c>
      <c r="AM3245" t="s">
        <v>11646</v>
      </c>
    </row>
    <row r="3246" spans="1:39" x14ac:dyDescent="0.25">
      <c r="A3246" t="s">
        <v>199</v>
      </c>
      <c r="B3246">
        <v>19092</v>
      </c>
      <c r="C3246" t="s">
        <v>4879</v>
      </c>
      <c r="D3246">
        <v>554</v>
      </c>
      <c r="E3246">
        <v>45772</v>
      </c>
      <c r="G3246" t="s">
        <v>2836</v>
      </c>
      <c r="K3246">
        <v>0</v>
      </c>
      <c r="AE3246" t="s">
        <v>230</v>
      </c>
      <c r="AF3246">
        <v>0</v>
      </c>
      <c r="AG3246">
        <v>0</v>
      </c>
      <c r="AH3246">
        <v>0</v>
      </c>
      <c r="AI3246" t="s">
        <v>11634</v>
      </c>
      <c r="AL3246" s="94">
        <v>55.4</v>
      </c>
      <c r="AM3246" t="s">
        <v>11646</v>
      </c>
    </row>
    <row r="3247" spans="1:39" x14ac:dyDescent="0.25">
      <c r="A3247" t="s">
        <v>199</v>
      </c>
      <c r="B3247">
        <v>19095</v>
      </c>
      <c r="C3247" t="s">
        <v>4880</v>
      </c>
      <c r="D3247">
        <v>14</v>
      </c>
      <c r="E3247">
        <v>45772</v>
      </c>
      <c r="G3247" t="s">
        <v>2836</v>
      </c>
      <c r="K3247">
        <v>0</v>
      </c>
      <c r="AE3247" t="s">
        <v>230</v>
      </c>
      <c r="AF3247">
        <v>0</v>
      </c>
      <c r="AG3247">
        <v>0</v>
      </c>
      <c r="AH3247">
        <v>0</v>
      </c>
      <c r="AI3247" t="s">
        <v>11634</v>
      </c>
      <c r="AL3247" s="94">
        <v>1.4</v>
      </c>
      <c r="AM3247" t="s">
        <v>11646</v>
      </c>
    </row>
    <row r="3248" spans="1:39" x14ac:dyDescent="0.25">
      <c r="A3248" t="s">
        <v>199</v>
      </c>
      <c r="B3248">
        <v>19096</v>
      </c>
      <c r="C3248" t="s">
        <v>4881</v>
      </c>
      <c r="D3248">
        <v>113</v>
      </c>
      <c r="E3248">
        <v>45772</v>
      </c>
      <c r="G3248" t="s">
        <v>2836</v>
      </c>
      <c r="K3248">
        <v>0</v>
      </c>
      <c r="AE3248" t="s">
        <v>230</v>
      </c>
      <c r="AF3248">
        <v>0</v>
      </c>
      <c r="AG3248">
        <v>0</v>
      </c>
      <c r="AH3248">
        <v>0</v>
      </c>
      <c r="AI3248" t="s">
        <v>11634</v>
      </c>
      <c r="AL3248" s="94">
        <v>11.3</v>
      </c>
      <c r="AM3248" t="s">
        <v>11646</v>
      </c>
    </row>
    <row r="3249" spans="1:39" x14ac:dyDescent="0.25">
      <c r="A3249" t="s">
        <v>199</v>
      </c>
      <c r="B3249">
        <v>19097</v>
      </c>
      <c r="C3249" t="s">
        <v>4882</v>
      </c>
      <c r="D3249">
        <v>17</v>
      </c>
      <c r="E3249">
        <v>45772</v>
      </c>
      <c r="G3249" t="s">
        <v>2836</v>
      </c>
      <c r="K3249">
        <v>0</v>
      </c>
      <c r="AE3249" t="s">
        <v>230</v>
      </c>
      <c r="AF3249">
        <v>0</v>
      </c>
      <c r="AG3249">
        <v>0</v>
      </c>
      <c r="AH3249">
        <v>0</v>
      </c>
      <c r="AI3249" t="s">
        <v>11634</v>
      </c>
      <c r="AL3249" s="94">
        <v>1.7</v>
      </c>
      <c r="AM3249" t="s">
        <v>11646</v>
      </c>
    </row>
    <row r="3250" spans="1:39" x14ac:dyDescent="0.25">
      <c r="A3250" t="s">
        <v>199</v>
      </c>
      <c r="B3250">
        <v>19098</v>
      </c>
      <c r="C3250" t="s">
        <v>4883</v>
      </c>
      <c r="D3250">
        <v>46</v>
      </c>
      <c r="E3250">
        <v>45772</v>
      </c>
      <c r="G3250" t="s">
        <v>2836</v>
      </c>
      <c r="K3250">
        <v>0</v>
      </c>
      <c r="AE3250" t="s">
        <v>230</v>
      </c>
      <c r="AF3250">
        <v>0</v>
      </c>
      <c r="AG3250">
        <v>0</v>
      </c>
      <c r="AH3250">
        <v>0</v>
      </c>
      <c r="AI3250" t="s">
        <v>11634</v>
      </c>
      <c r="AL3250" s="94">
        <v>4.5999999999999996</v>
      </c>
      <c r="AM3250" t="s">
        <v>11646</v>
      </c>
    </row>
    <row r="3251" spans="1:39" x14ac:dyDescent="0.25">
      <c r="A3251" t="s">
        <v>199</v>
      </c>
      <c r="B3251">
        <v>19099</v>
      </c>
      <c r="C3251" t="s">
        <v>4884</v>
      </c>
      <c r="D3251">
        <v>290</v>
      </c>
      <c r="E3251">
        <v>45772</v>
      </c>
      <c r="G3251" t="s">
        <v>2836</v>
      </c>
      <c r="K3251">
        <v>0</v>
      </c>
      <c r="AE3251" t="s">
        <v>230</v>
      </c>
      <c r="AF3251">
        <v>0</v>
      </c>
      <c r="AG3251">
        <v>0</v>
      </c>
      <c r="AH3251">
        <v>0</v>
      </c>
      <c r="AI3251" t="s">
        <v>11634</v>
      </c>
      <c r="AL3251" s="94">
        <v>29</v>
      </c>
      <c r="AM3251" t="s">
        <v>11646</v>
      </c>
    </row>
    <row r="3252" spans="1:39" x14ac:dyDescent="0.25">
      <c r="A3252" t="s">
        <v>199</v>
      </c>
      <c r="B3252">
        <v>19102</v>
      </c>
      <c r="C3252" t="s">
        <v>4885</v>
      </c>
      <c r="D3252">
        <v>109</v>
      </c>
      <c r="E3252">
        <v>45772</v>
      </c>
      <c r="G3252" t="s">
        <v>2836</v>
      </c>
      <c r="K3252">
        <v>0</v>
      </c>
      <c r="AE3252" t="s">
        <v>230</v>
      </c>
      <c r="AF3252">
        <v>0</v>
      </c>
      <c r="AG3252">
        <v>0</v>
      </c>
      <c r="AH3252">
        <v>0</v>
      </c>
      <c r="AI3252" t="s">
        <v>11634</v>
      </c>
      <c r="AL3252" s="94">
        <v>10.9</v>
      </c>
      <c r="AM3252" t="s">
        <v>11646</v>
      </c>
    </row>
    <row r="3253" spans="1:39" x14ac:dyDescent="0.25">
      <c r="A3253" t="s">
        <v>199</v>
      </c>
      <c r="B3253">
        <v>19107</v>
      </c>
      <c r="C3253" t="s">
        <v>4886</v>
      </c>
      <c r="D3253">
        <v>342</v>
      </c>
      <c r="E3253">
        <v>45772</v>
      </c>
      <c r="G3253" t="s">
        <v>2836</v>
      </c>
      <c r="K3253">
        <v>0</v>
      </c>
      <c r="AE3253" t="s">
        <v>230</v>
      </c>
      <c r="AF3253">
        <v>0</v>
      </c>
      <c r="AG3253">
        <v>0</v>
      </c>
      <c r="AH3253">
        <v>0</v>
      </c>
      <c r="AI3253" t="s">
        <v>11634</v>
      </c>
      <c r="AL3253" s="94">
        <v>34.200000000000003</v>
      </c>
      <c r="AM3253" t="s">
        <v>11646</v>
      </c>
    </row>
    <row r="3254" spans="1:39" x14ac:dyDescent="0.25">
      <c r="A3254" t="s">
        <v>199</v>
      </c>
      <c r="B3254">
        <v>19108</v>
      </c>
      <c r="C3254" t="s">
        <v>4887</v>
      </c>
      <c r="D3254">
        <v>111</v>
      </c>
      <c r="E3254">
        <v>45772</v>
      </c>
      <c r="G3254" t="s">
        <v>2836</v>
      </c>
      <c r="K3254">
        <v>0</v>
      </c>
      <c r="AE3254" t="s">
        <v>230</v>
      </c>
      <c r="AF3254">
        <v>0</v>
      </c>
      <c r="AG3254">
        <v>0</v>
      </c>
      <c r="AH3254">
        <v>0</v>
      </c>
      <c r="AI3254" t="s">
        <v>11634</v>
      </c>
      <c r="AL3254" s="94">
        <v>11.1</v>
      </c>
      <c r="AM3254" t="s">
        <v>11646</v>
      </c>
    </row>
    <row r="3255" spans="1:39" x14ac:dyDescent="0.25">
      <c r="A3255" t="s">
        <v>199</v>
      </c>
      <c r="B3255">
        <v>19109</v>
      </c>
      <c r="C3255" t="s">
        <v>4888</v>
      </c>
      <c r="D3255">
        <v>33</v>
      </c>
      <c r="E3255">
        <v>45772</v>
      </c>
      <c r="G3255" t="s">
        <v>2836</v>
      </c>
      <c r="K3255">
        <v>0</v>
      </c>
      <c r="AE3255" t="s">
        <v>230</v>
      </c>
      <c r="AF3255">
        <v>0</v>
      </c>
      <c r="AG3255">
        <v>0</v>
      </c>
      <c r="AH3255">
        <v>0</v>
      </c>
      <c r="AI3255" t="s">
        <v>11634</v>
      </c>
      <c r="AL3255" s="94">
        <v>3.3</v>
      </c>
      <c r="AM3255" t="s">
        <v>11646</v>
      </c>
    </row>
    <row r="3256" spans="1:39" x14ac:dyDescent="0.25">
      <c r="A3256" t="s">
        <v>199</v>
      </c>
      <c r="B3256">
        <v>19110</v>
      </c>
      <c r="C3256" t="s">
        <v>4889</v>
      </c>
      <c r="D3256">
        <v>65</v>
      </c>
      <c r="E3256">
        <v>45772</v>
      </c>
      <c r="G3256" t="s">
        <v>2836</v>
      </c>
      <c r="K3256">
        <v>0</v>
      </c>
      <c r="AE3256" t="s">
        <v>230</v>
      </c>
      <c r="AF3256">
        <v>0</v>
      </c>
      <c r="AG3256">
        <v>0</v>
      </c>
      <c r="AH3256">
        <v>0</v>
      </c>
      <c r="AI3256" t="s">
        <v>11634</v>
      </c>
      <c r="AL3256" s="94">
        <v>6.5</v>
      </c>
      <c r="AM3256" t="s">
        <v>11646</v>
      </c>
    </row>
    <row r="3257" spans="1:39" x14ac:dyDescent="0.25">
      <c r="A3257" t="s">
        <v>199</v>
      </c>
      <c r="B3257">
        <v>19111</v>
      </c>
      <c r="C3257" t="s">
        <v>4890</v>
      </c>
      <c r="D3257">
        <v>185</v>
      </c>
      <c r="E3257">
        <v>45772</v>
      </c>
      <c r="G3257" t="s">
        <v>2836</v>
      </c>
      <c r="K3257">
        <v>0</v>
      </c>
      <c r="AE3257" t="s">
        <v>230</v>
      </c>
      <c r="AF3257">
        <v>0</v>
      </c>
      <c r="AG3257">
        <v>0</v>
      </c>
      <c r="AH3257">
        <v>0</v>
      </c>
      <c r="AI3257" t="s">
        <v>11634</v>
      </c>
      <c r="AL3257" s="94">
        <v>18.5</v>
      </c>
      <c r="AM3257" t="s">
        <v>11646</v>
      </c>
    </row>
    <row r="3258" spans="1:39" x14ac:dyDescent="0.25">
      <c r="A3258" t="s">
        <v>199</v>
      </c>
      <c r="B3258">
        <v>19112</v>
      </c>
      <c r="C3258" t="s">
        <v>4891</v>
      </c>
      <c r="D3258">
        <v>79</v>
      </c>
      <c r="E3258">
        <v>45772</v>
      </c>
      <c r="G3258" t="s">
        <v>2836</v>
      </c>
      <c r="K3258">
        <v>0</v>
      </c>
      <c r="AE3258" t="s">
        <v>230</v>
      </c>
      <c r="AF3258">
        <v>0</v>
      </c>
      <c r="AG3258">
        <v>0</v>
      </c>
      <c r="AH3258">
        <v>0</v>
      </c>
      <c r="AI3258" t="s">
        <v>11634</v>
      </c>
      <c r="AL3258" s="94">
        <v>7.9</v>
      </c>
      <c r="AM3258" t="s">
        <v>11646</v>
      </c>
    </row>
    <row r="3259" spans="1:39" x14ac:dyDescent="0.25">
      <c r="A3259" t="s">
        <v>199</v>
      </c>
      <c r="B3259">
        <v>19113</v>
      </c>
      <c r="C3259" t="s">
        <v>4892</v>
      </c>
      <c r="D3259">
        <v>690</v>
      </c>
      <c r="E3259">
        <v>45772</v>
      </c>
      <c r="G3259" t="s">
        <v>2836</v>
      </c>
      <c r="K3259">
        <v>0</v>
      </c>
      <c r="AE3259" t="s">
        <v>230</v>
      </c>
      <c r="AF3259">
        <v>0</v>
      </c>
      <c r="AG3259">
        <v>0</v>
      </c>
      <c r="AH3259">
        <v>0</v>
      </c>
      <c r="AI3259" t="s">
        <v>11634</v>
      </c>
      <c r="AL3259" s="94">
        <v>69</v>
      </c>
      <c r="AM3259" t="s">
        <v>11646</v>
      </c>
    </row>
    <row r="3260" spans="1:39" x14ac:dyDescent="0.25">
      <c r="A3260" t="s">
        <v>199</v>
      </c>
      <c r="B3260">
        <v>19114</v>
      </c>
      <c r="C3260" t="s">
        <v>4893</v>
      </c>
      <c r="D3260">
        <v>33</v>
      </c>
      <c r="E3260">
        <v>45772</v>
      </c>
      <c r="G3260" t="s">
        <v>2836</v>
      </c>
      <c r="K3260">
        <v>0</v>
      </c>
      <c r="AE3260" t="s">
        <v>230</v>
      </c>
      <c r="AF3260">
        <v>0</v>
      </c>
      <c r="AG3260">
        <v>0</v>
      </c>
      <c r="AH3260">
        <v>0</v>
      </c>
      <c r="AI3260" t="s">
        <v>11634</v>
      </c>
      <c r="AL3260" s="94">
        <v>3.3</v>
      </c>
      <c r="AM3260" t="s">
        <v>11646</v>
      </c>
    </row>
    <row r="3261" spans="1:39" x14ac:dyDescent="0.25">
      <c r="A3261" t="s">
        <v>199</v>
      </c>
      <c r="B3261">
        <v>19115</v>
      </c>
      <c r="C3261" t="s">
        <v>4894</v>
      </c>
      <c r="D3261">
        <v>34</v>
      </c>
      <c r="E3261">
        <v>45772</v>
      </c>
      <c r="G3261" t="s">
        <v>2836</v>
      </c>
      <c r="K3261">
        <v>0</v>
      </c>
      <c r="AE3261" t="s">
        <v>230</v>
      </c>
      <c r="AF3261">
        <v>0</v>
      </c>
      <c r="AG3261">
        <v>0</v>
      </c>
      <c r="AH3261">
        <v>0</v>
      </c>
      <c r="AI3261" t="s">
        <v>11634</v>
      </c>
      <c r="AL3261" s="94">
        <v>3.4</v>
      </c>
      <c r="AM3261" t="s">
        <v>11646</v>
      </c>
    </row>
    <row r="3262" spans="1:39" x14ac:dyDescent="0.25">
      <c r="A3262" t="s">
        <v>199</v>
      </c>
      <c r="B3262">
        <v>19116</v>
      </c>
      <c r="C3262" t="s">
        <v>4895</v>
      </c>
      <c r="D3262">
        <v>12</v>
      </c>
      <c r="E3262">
        <v>45772</v>
      </c>
      <c r="F3262">
        <v>45824</v>
      </c>
      <c r="G3262" t="s">
        <v>2836</v>
      </c>
      <c r="H3262">
        <v>45796</v>
      </c>
      <c r="I3262" t="s">
        <v>24</v>
      </c>
      <c r="J3262" t="s">
        <v>4896</v>
      </c>
      <c r="K3262">
        <v>0</v>
      </c>
      <c r="AE3262" t="s">
        <v>230</v>
      </c>
      <c r="AF3262">
        <v>0</v>
      </c>
      <c r="AG3262">
        <v>0</v>
      </c>
      <c r="AH3262">
        <v>0</v>
      </c>
      <c r="AI3262" t="s">
        <v>11634</v>
      </c>
      <c r="AL3262" s="94">
        <v>1.2</v>
      </c>
      <c r="AM3262" t="s">
        <v>11646</v>
      </c>
    </row>
    <row r="3263" spans="1:39" x14ac:dyDescent="0.25">
      <c r="A3263" t="s">
        <v>199</v>
      </c>
      <c r="B3263">
        <v>19117</v>
      </c>
      <c r="C3263" t="s">
        <v>4897</v>
      </c>
      <c r="D3263">
        <v>2637</v>
      </c>
      <c r="E3263">
        <v>45772</v>
      </c>
      <c r="F3263">
        <v>45939</v>
      </c>
      <c r="G3263" t="s">
        <v>2836</v>
      </c>
      <c r="I3263" t="s">
        <v>24</v>
      </c>
      <c r="J3263" t="s">
        <v>4898</v>
      </c>
      <c r="K3263">
        <v>0</v>
      </c>
      <c r="AE3263" t="s">
        <v>230</v>
      </c>
      <c r="AF3263">
        <v>0</v>
      </c>
      <c r="AG3263">
        <v>0</v>
      </c>
      <c r="AH3263">
        <v>0</v>
      </c>
      <c r="AI3263" t="s">
        <v>11634</v>
      </c>
      <c r="AL3263" s="94">
        <v>263.7</v>
      </c>
      <c r="AM3263" t="s">
        <v>11646</v>
      </c>
    </row>
    <row r="3264" spans="1:39" x14ac:dyDescent="0.25">
      <c r="A3264" t="s">
        <v>199</v>
      </c>
      <c r="B3264">
        <v>19118</v>
      </c>
      <c r="C3264" t="s">
        <v>4899</v>
      </c>
      <c r="D3264">
        <v>14</v>
      </c>
      <c r="E3264">
        <v>45772</v>
      </c>
      <c r="G3264" t="s">
        <v>2836</v>
      </c>
      <c r="K3264">
        <v>0</v>
      </c>
      <c r="AE3264" t="s">
        <v>230</v>
      </c>
      <c r="AF3264">
        <v>0</v>
      </c>
      <c r="AG3264">
        <v>0</v>
      </c>
      <c r="AH3264">
        <v>0</v>
      </c>
      <c r="AI3264" t="s">
        <v>11634</v>
      </c>
      <c r="AL3264" s="94">
        <v>1.4</v>
      </c>
      <c r="AM3264" t="s">
        <v>11646</v>
      </c>
    </row>
    <row r="3265" spans="1:39" x14ac:dyDescent="0.25">
      <c r="A3265" t="s">
        <v>199</v>
      </c>
      <c r="B3265">
        <v>19119</v>
      </c>
      <c r="C3265" t="s">
        <v>4900</v>
      </c>
      <c r="D3265">
        <v>85</v>
      </c>
      <c r="E3265">
        <v>45772</v>
      </c>
      <c r="G3265" t="s">
        <v>2836</v>
      </c>
      <c r="K3265">
        <v>0</v>
      </c>
      <c r="AE3265" t="s">
        <v>230</v>
      </c>
      <c r="AF3265">
        <v>0</v>
      </c>
      <c r="AG3265">
        <v>0</v>
      </c>
      <c r="AH3265">
        <v>0</v>
      </c>
      <c r="AI3265" t="s">
        <v>11634</v>
      </c>
      <c r="AL3265" s="94">
        <v>8.5</v>
      </c>
      <c r="AM3265" t="s">
        <v>11646</v>
      </c>
    </row>
    <row r="3266" spans="1:39" x14ac:dyDescent="0.25">
      <c r="A3266" t="s">
        <v>199</v>
      </c>
      <c r="B3266">
        <v>19120</v>
      </c>
      <c r="C3266" t="s">
        <v>4901</v>
      </c>
      <c r="D3266">
        <v>118</v>
      </c>
      <c r="E3266">
        <v>45772</v>
      </c>
      <c r="G3266" t="s">
        <v>2836</v>
      </c>
      <c r="K3266">
        <v>0</v>
      </c>
      <c r="AE3266" t="s">
        <v>230</v>
      </c>
      <c r="AF3266">
        <v>0</v>
      </c>
      <c r="AG3266">
        <v>0</v>
      </c>
      <c r="AH3266">
        <v>0</v>
      </c>
      <c r="AI3266" t="s">
        <v>11634</v>
      </c>
      <c r="AL3266" s="94">
        <v>11.8</v>
      </c>
      <c r="AM3266" t="s">
        <v>11646</v>
      </c>
    </row>
    <row r="3267" spans="1:39" x14ac:dyDescent="0.25">
      <c r="A3267" t="s">
        <v>199</v>
      </c>
      <c r="B3267">
        <v>19121</v>
      </c>
      <c r="C3267" t="s">
        <v>4902</v>
      </c>
      <c r="D3267">
        <v>319</v>
      </c>
      <c r="E3267">
        <v>45772</v>
      </c>
      <c r="G3267" t="s">
        <v>2836</v>
      </c>
      <c r="K3267">
        <v>0</v>
      </c>
      <c r="AE3267" t="s">
        <v>230</v>
      </c>
      <c r="AF3267">
        <v>0</v>
      </c>
      <c r="AG3267">
        <v>0</v>
      </c>
      <c r="AH3267">
        <v>0</v>
      </c>
      <c r="AI3267" t="s">
        <v>11634</v>
      </c>
      <c r="AL3267" s="94">
        <v>31.9</v>
      </c>
      <c r="AM3267" t="s">
        <v>11646</v>
      </c>
    </row>
    <row r="3268" spans="1:39" x14ac:dyDescent="0.25">
      <c r="A3268" t="s">
        <v>199</v>
      </c>
      <c r="B3268">
        <v>19122</v>
      </c>
      <c r="C3268" t="s">
        <v>4903</v>
      </c>
      <c r="D3268">
        <v>83</v>
      </c>
      <c r="E3268">
        <v>45772</v>
      </c>
      <c r="G3268" t="s">
        <v>2836</v>
      </c>
      <c r="K3268">
        <v>0</v>
      </c>
      <c r="AE3268" t="s">
        <v>230</v>
      </c>
      <c r="AF3268">
        <v>0</v>
      </c>
      <c r="AG3268">
        <v>0</v>
      </c>
      <c r="AH3268">
        <v>0</v>
      </c>
      <c r="AI3268" t="s">
        <v>11634</v>
      </c>
      <c r="AL3268" s="94">
        <v>8.3000000000000007</v>
      </c>
      <c r="AM3268" t="s">
        <v>11646</v>
      </c>
    </row>
    <row r="3269" spans="1:39" x14ac:dyDescent="0.25">
      <c r="A3269" t="s">
        <v>199</v>
      </c>
      <c r="B3269">
        <v>19123</v>
      </c>
      <c r="C3269" t="s">
        <v>4904</v>
      </c>
      <c r="D3269">
        <v>56</v>
      </c>
      <c r="E3269">
        <v>45772</v>
      </c>
      <c r="G3269" t="s">
        <v>2836</v>
      </c>
      <c r="H3269">
        <v>45827</v>
      </c>
      <c r="I3269" t="s">
        <v>28</v>
      </c>
      <c r="K3269">
        <v>0</v>
      </c>
      <c r="L3269" t="s">
        <v>4572</v>
      </c>
      <c r="M3269">
        <v>0</v>
      </c>
      <c r="N3269" t="s">
        <v>350</v>
      </c>
      <c r="P3269" t="s">
        <v>4905</v>
      </c>
      <c r="S3269">
        <v>0</v>
      </c>
      <c r="T3269">
        <v>0</v>
      </c>
      <c r="X3269" t="s">
        <v>350</v>
      </c>
      <c r="Y3269" t="s">
        <v>350</v>
      </c>
      <c r="Z3269" t="s">
        <v>350</v>
      </c>
      <c r="AE3269" t="s">
        <v>230</v>
      </c>
      <c r="AF3269">
        <v>0</v>
      </c>
      <c r="AG3269">
        <v>0</v>
      </c>
      <c r="AH3269">
        <v>10</v>
      </c>
      <c r="AI3269" t="s">
        <v>11632</v>
      </c>
      <c r="AK3269">
        <v>0</v>
      </c>
      <c r="AL3269" s="94">
        <v>5.6</v>
      </c>
      <c r="AM3269" t="s">
        <v>11646</v>
      </c>
    </row>
    <row r="3270" spans="1:39" x14ac:dyDescent="0.25">
      <c r="A3270" t="s">
        <v>199</v>
      </c>
      <c r="B3270">
        <v>19124</v>
      </c>
      <c r="C3270" t="s">
        <v>4906</v>
      </c>
      <c r="D3270">
        <v>583</v>
      </c>
      <c r="E3270">
        <v>45772</v>
      </c>
      <c r="G3270" t="s">
        <v>2836</v>
      </c>
      <c r="K3270">
        <v>0</v>
      </c>
      <c r="AE3270" t="s">
        <v>230</v>
      </c>
      <c r="AF3270">
        <v>0</v>
      </c>
      <c r="AG3270">
        <v>0</v>
      </c>
      <c r="AH3270">
        <v>0</v>
      </c>
      <c r="AI3270" t="s">
        <v>11634</v>
      </c>
      <c r="AL3270" s="94">
        <v>58.3</v>
      </c>
      <c r="AM3270" t="s">
        <v>11646</v>
      </c>
    </row>
    <row r="3271" spans="1:39" x14ac:dyDescent="0.25">
      <c r="A3271" t="s">
        <v>199</v>
      </c>
      <c r="B3271">
        <v>19125</v>
      </c>
      <c r="C3271" t="s">
        <v>4907</v>
      </c>
      <c r="D3271">
        <v>54</v>
      </c>
      <c r="E3271">
        <v>45772</v>
      </c>
      <c r="G3271" t="s">
        <v>2836</v>
      </c>
      <c r="K3271">
        <v>0</v>
      </c>
      <c r="AE3271" t="s">
        <v>230</v>
      </c>
      <c r="AF3271">
        <v>0</v>
      </c>
      <c r="AG3271">
        <v>0</v>
      </c>
      <c r="AH3271">
        <v>0</v>
      </c>
      <c r="AI3271" t="s">
        <v>11634</v>
      </c>
      <c r="AL3271" s="94">
        <v>5.4</v>
      </c>
      <c r="AM3271" t="s">
        <v>11646</v>
      </c>
    </row>
    <row r="3272" spans="1:39" x14ac:dyDescent="0.25">
      <c r="A3272" t="s">
        <v>199</v>
      </c>
      <c r="B3272">
        <v>19126</v>
      </c>
      <c r="C3272" t="s">
        <v>4908</v>
      </c>
      <c r="D3272">
        <v>2748</v>
      </c>
      <c r="E3272">
        <v>45772</v>
      </c>
      <c r="F3272">
        <v>45939</v>
      </c>
      <c r="G3272" t="s">
        <v>2836</v>
      </c>
      <c r="I3272" t="s">
        <v>4909</v>
      </c>
      <c r="J3272" t="s">
        <v>4910</v>
      </c>
      <c r="K3272">
        <v>131</v>
      </c>
      <c r="L3272" t="s">
        <v>4911</v>
      </c>
      <c r="M3272">
        <v>0.65</v>
      </c>
      <c r="N3272" t="s">
        <v>353</v>
      </c>
      <c r="O3272">
        <v>45250</v>
      </c>
      <c r="P3272" t="s">
        <v>353</v>
      </c>
      <c r="Q3272">
        <v>0.65</v>
      </c>
      <c r="R3272">
        <v>25000</v>
      </c>
      <c r="S3272">
        <v>5400</v>
      </c>
      <c r="T3272">
        <v>8</v>
      </c>
      <c r="U3272">
        <v>0</v>
      </c>
      <c r="V3272">
        <v>0</v>
      </c>
      <c r="W3272">
        <v>0</v>
      </c>
      <c r="X3272" t="s">
        <v>4912</v>
      </c>
      <c r="Y3272" t="s">
        <v>353</v>
      </c>
      <c r="Z3272" t="s">
        <v>4913</v>
      </c>
      <c r="AE3272" t="s">
        <v>230</v>
      </c>
      <c r="AF3272">
        <v>0.65</v>
      </c>
      <c r="AG3272">
        <v>85</v>
      </c>
      <c r="AH3272">
        <v>16</v>
      </c>
      <c r="AI3272" t="s">
        <v>11631</v>
      </c>
      <c r="AJ3272">
        <v>9.0975254730713253</v>
      </c>
      <c r="AK3272">
        <v>1.965065502183406</v>
      </c>
      <c r="AL3272" s="94">
        <v>274.8</v>
      </c>
      <c r="AM3272" t="s">
        <v>11647</v>
      </c>
    </row>
    <row r="3273" spans="1:39" x14ac:dyDescent="0.25">
      <c r="A3273" t="s">
        <v>199</v>
      </c>
      <c r="B3273">
        <v>19127</v>
      </c>
      <c r="C3273" t="s">
        <v>4914</v>
      </c>
      <c r="D3273">
        <v>95</v>
      </c>
      <c r="E3273">
        <v>45772</v>
      </c>
      <c r="G3273" t="s">
        <v>2836</v>
      </c>
      <c r="K3273">
        <v>0</v>
      </c>
      <c r="AE3273" t="s">
        <v>230</v>
      </c>
      <c r="AF3273">
        <v>0</v>
      </c>
      <c r="AG3273">
        <v>0</v>
      </c>
      <c r="AH3273">
        <v>0</v>
      </c>
      <c r="AI3273" t="s">
        <v>11634</v>
      </c>
      <c r="AL3273" s="94">
        <v>9.5</v>
      </c>
      <c r="AM3273" t="s">
        <v>11646</v>
      </c>
    </row>
    <row r="3274" spans="1:39" x14ac:dyDescent="0.25">
      <c r="A3274" t="s">
        <v>199</v>
      </c>
      <c r="B3274">
        <v>19129</v>
      </c>
      <c r="C3274" t="s">
        <v>4915</v>
      </c>
      <c r="D3274">
        <v>25</v>
      </c>
      <c r="E3274">
        <v>45772</v>
      </c>
      <c r="G3274" t="s">
        <v>2836</v>
      </c>
      <c r="K3274">
        <v>0</v>
      </c>
      <c r="AE3274" t="s">
        <v>230</v>
      </c>
      <c r="AF3274">
        <v>0</v>
      </c>
      <c r="AG3274">
        <v>0</v>
      </c>
      <c r="AH3274">
        <v>0</v>
      </c>
      <c r="AI3274" t="s">
        <v>11634</v>
      </c>
      <c r="AL3274" s="94">
        <v>2.5</v>
      </c>
      <c r="AM3274" t="s">
        <v>11646</v>
      </c>
    </row>
    <row r="3275" spans="1:39" x14ac:dyDescent="0.25">
      <c r="A3275" t="s">
        <v>199</v>
      </c>
      <c r="B3275">
        <v>19130</v>
      </c>
      <c r="C3275" t="s">
        <v>4916</v>
      </c>
      <c r="D3275">
        <v>90909</v>
      </c>
      <c r="E3275">
        <v>45772</v>
      </c>
      <c r="F3275">
        <v>45939</v>
      </c>
      <c r="G3275" t="s">
        <v>2836</v>
      </c>
      <c r="I3275" t="s">
        <v>24</v>
      </c>
      <c r="J3275" t="s">
        <v>4898</v>
      </c>
      <c r="K3275">
        <v>0</v>
      </c>
      <c r="AE3275" t="s">
        <v>230</v>
      </c>
      <c r="AF3275">
        <v>0</v>
      </c>
      <c r="AG3275">
        <v>0</v>
      </c>
      <c r="AH3275">
        <v>0</v>
      </c>
      <c r="AI3275" t="s">
        <v>11634</v>
      </c>
      <c r="AL3275" s="94">
        <v>9090.9</v>
      </c>
      <c r="AM3275" t="s">
        <v>11646</v>
      </c>
    </row>
    <row r="3276" spans="1:39" x14ac:dyDescent="0.25">
      <c r="A3276" t="s">
        <v>199</v>
      </c>
      <c r="B3276">
        <v>19132</v>
      </c>
      <c r="C3276" t="s">
        <v>4917</v>
      </c>
      <c r="D3276">
        <v>84</v>
      </c>
      <c r="E3276">
        <v>45772</v>
      </c>
      <c r="G3276" t="s">
        <v>2836</v>
      </c>
      <c r="K3276">
        <v>0</v>
      </c>
      <c r="AE3276" t="s">
        <v>230</v>
      </c>
      <c r="AF3276">
        <v>0</v>
      </c>
      <c r="AG3276">
        <v>0</v>
      </c>
      <c r="AH3276">
        <v>0</v>
      </c>
      <c r="AI3276" t="s">
        <v>11634</v>
      </c>
      <c r="AL3276" s="94">
        <v>8.4</v>
      </c>
      <c r="AM3276" t="s">
        <v>11646</v>
      </c>
    </row>
    <row r="3277" spans="1:39" x14ac:dyDescent="0.25">
      <c r="A3277" t="s">
        <v>199</v>
      </c>
      <c r="B3277">
        <v>19133</v>
      </c>
      <c r="C3277" t="s">
        <v>4918</v>
      </c>
      <c r="D3277">
        <v>235</v>
      </c>
      <c r="E3277">
        <v>45772</v>
      </c>
      <c r="G3277" t="s">
        <v>2836</v>
      </c>
      <c r="K3277">
        <v>0</v>
      </c>
      <c r="AE3277" t="s">
        <v>230</v>
      </c>
      <c r="AF3277">
        <v>0</v>
      </c>
      <c r="AG3277">
        <v>0</v>
      </c>
      <c r="AH3277">
        <v>0</v>
      </c>
      <c r="AI3277" t="s">
        <v>11634</v>
      </c>
      <c r="AL3277" s="94">
        <v>23.5</v>
      </c>
      <c r="AM3277" t="s">
        <v>11646</v>
      </c>
    </row>
    <row r="3278" spans="1:39" x14ac:dyDescent="0.25">
      <c r="A3278" t="s">
        <v>199</v>
      </c>
      <c r="B3278">
        <v>19134</v>
      </c>
      <c r="C3278" t="s">
        <v>4919</v>
      </c>
      <c r="D3278">
        <v>17</v>
      </c>
      <c r="E3278">
        <v>45772</v>
      </c>
      <c r="G3278" t="s">
        <v>2836</v>
      </c>
      <c r="K3278">
        <v>0</v>
      </c>
      <c r="AE3278" t="s">
        <v>230</v>
      </c>
      <c r="AF3278">
        <v>0</v>
      </c>
      <c r="AG3278">
        <v>0</v>
      </c>
      <c r="AH3278">
        <v>0</v>
      </c>
      <c r="AI3278" t="s">
        <v>11634</v>
      </c>
      <c r="AL3278" s="94">
        <v>1.7</v>
      </c>
      <c r="AM3278" t="s">
        <v>11646</v>
      </c>
    </row>
    <row r="3279" spans="1:39" x14ac:dyDescent="0.25">
      <c r="A3279" t="s">
        <v>199</v>
      </c>
      <c r="B3279">
        <v>19135</v>
      </c>
      <c r="C3279" t="s">
        <v>4920</v>
      </c>
      <c r="D3279">
        <v>110</v>
      </c>
      <c r="E3279">
        <v>45772</v>
      </c>
      <c r="G3279" t="s">
        <v>2836</v>
      </c>
      <c r="K3279">
        <v>0</v>
      </c>
      <c r="AE3279" t="s">
        <v>230</v>
      </c>
      <c r="AF3279">
        <v>0</v>
      </c>
      <c r="AG3279">
        <v>0</v>
      </c>
      <c r="AH3279">
        <v>0</v>
      </c>
      <c r="AI3279" t="s">
        <v>11634</v>
      </c>
      <c r="AL3279" s="94">
        <v>11</v>
      </c>
      <c r="AM3279" t="s">
        <v>11646</v>
      </c>
    </row>
    <row r="3280" spans="1:39" x14ac:dyDescent="0.25">
      <c r="A3280" t="s">
        <v>199</v>
      </c>
      <c r="B3280">
        <v>19136</v>
      </c>
      <c r="C3280" t="s">
        <v>4921</v>
      </c>
      <c r="D3280">
        <v>21</v>
      </c>
      <c r="E3280">
        <v>45772</v>
      </c>
      <c r="G3280" t="s">
        <v>2836</v>
      </c>
      <c r="K3280">
        <v>0</v>
      </c>
      <c r="AE3280" t="s">
        <v>230</v>
      </c>
      <c r="AF3280">
        <v>0</v>
      </c>
      <c r="AG3280">
        <v>0</v>
      </c>
      <c r="AH3280">
        <v>0</v>
      </c>
      <c r="AI3280" t="s">
        <v>11634</v>
      </c>
      <c r="AL3280" s="94">
        <v>2.1</v>
      </c>
      <c r="AM3280" t="s">
        <v>11646</v>
      </c>
    </row>
    <row r="3281" spans="1:39" x14ac:dyDescent="0.25">
      <c r="A3281" t="s">
        <v>199</v>
      </c>
      <c r="B3281">
        <v>19138</v>
      </c>
      <c r="C3281" t="s">
        <v>4922</v>
      </c>
      <c r="D3281">
        <v>331</v>
      </c>
      <c r="E3281">
        <v>45772</v>
      </c>
      <c r="G3281" t="s">
        <v>2836</v>
      </c>
      <c r="K3281">
        <v>0</v>
      </c>
      <c r="AE3281" t="s">
        <v>230</v>
      </c>
      <c r="AF3281">
        <v>0</v>
      </c>
      <c r="AG3281">
        <v>0</v>
      </c>
      <c r="AH3281">
        <v>0</v>
      </c>
      <c r="AI3281" t="s">
        <v>11634</v>
      </c>
      <c r="AL3281" s="94">
        <v>33.1</v>
      </c>
      <c r="AM3281" t="s">
        <v>11646</v>
      </c>
    </row>
    <row r="3282" spans="1:39" x14ac:dyDescent="0.25">
      <c r="A3282" t="s">
        <v>199</v>
      </c>
      <c r="B3282">
        <v>19139</v>
      </c>
      <c r="C3282" t="s">
        <v>4923</v>
      </c>
      <c r="D3282">
        <v>43</v>
      </c>
      <c r="E3282">
        <v>45772</v>
      </c>
      <c r="G3282" t="s">
        <v>2836</v>
      </c>
      <c r="K3282">
        <v>0</v>
      </c>
      <c r="AE3282" t="s">
        <v>230</v>
      </c>
      <c r="AF3282">
        <v>0</v>
      </c>
      <c r="AG3282">
        <v>0</v>
      </c>
      <c r="AH3282">
        <v>0</v>
      </c>
      <c r="AI3282" t="s">
        <v>11634</v>
      </c>
      <c r="AL3282" s="94">
        <v>4.3</v>
      </c>
      <c r="AM3282" t="s">
        <v>11646</v>
      </c>
    </row>
    <row r="3283" spans="1:39" x14ac:dyDescent="0.25">
      <c r="A3283" t="s">
        <v>199</v>
      </c>
      <c r="B3283">
        <v>19142</v>
      </c>
      <c r="C3283" t="s">
        <v>4924</v>
      </c>
      <c r="D3283">
        <v>439</v>
      </c>
      <c r="E3283">
        <v>45772</v>
      </c>
      <c r="G3283" t="s">
        <v>2836</v>
      </c>
      <c r="K3283">
        <v>0</v>
      </c>
      <c r="AE3283" t="s">
        <v>230</v>
      </c>
      <c r="AF3283">
        <v>0</v>
      </c>
      <c r="AG3283">
        <v>0</v>
      </c>
      <c r="AH3283">
        <v>0</v>
      </c>
      <c r="AI3283" t="s">
        <v>11634</v>
      </c>
      <c r="AL3283" s="94">
        <v>43.9</v>
      </c>
      <c r="AM3283" t="s">
        <v>11646</v>
      </c>
    </row>
    <row r="3284" spans="1:39" x14ac:dyDescent="0.25">
      <c r="A3284" t="s">
        <v>199</v>
      </c>
      <c r="B3284">
        <v>19143</v>
      </c>
      <c r="C3284" t="s">
        <v>4925</v>
      </c>
      <c r="D3284">
        <v>2934</v>
      </c>
      <c r="E3284">
        <v>45772</v>
      </c>
      <c r="F3284">
        <v>45939</v>
      </c>
      <c r="G3284" t="s">
        <v>2836</v>
      </c>
      <c r="I3284" t="s">
        <v>24</v>
      </c>
      <c r="J3284" t="s">
        <v>4926</v>
      </c>
      <c r="K3284">
        <v>0</v>
      </c>
      <c r="AE3284" t="s">
        <v>230</v>
      </c>
      <c r="AF3284">
        <v>0</v>
      </c>
      <c r="AG3284">
        <v>0</v>
      </c>
      <c r="AH3284">
        <v>0</v>
      </c>
      <c r="AI3284" t="s">
        <v>11634</v>
      </c>
      <c r="AL3284" s="94">
        <v>293.39999999999998</v>
      </c>
      <c r="AM3284" t="s">
        <v>11646</v>
      </c>
    </row>
    <row r="3285" spans="1:39" x14ac:dyDescent="0.25">
      <c r="A3285" t="s">
        <v>199</v>
      </c>
      <c r="B3285">
        <v>19145</v>
      </c>
      <c r="C3285" t="s">
        <v>4927</v>
      </c>
      <c r="D3285">
        <v>33</v>
      </c>
      <c r="E3285" t="s">
        <v>4797</v>
      </c>
      <c r="G3285" t="s">
        <v>2836</v>
      </c>
      <c r="I3285" t="s">
        <v>3631</v>
      </c>
      <c r="K3285">
        <v>0</v>
      </c>
      <c r="AE3285" t="s">
        <v>230</v>
      </c>
      <c r="AF3285">
        <v>0</v>
      </c>
      <c r="AG3285">
        <v>0</v>
      </c>
      <c r="AH3285">
        <v>0</v>
      </c>
      <c r="AI3285" t="s">
        <v>11634</v>
      </c>
      <c r="AL3285" s="94">
        <v>3.3</v>
      </c>
      <c r="AM3285" t="s">
        <v>11646</v>
      </c>
    </row>
    <row r="3286" spans="1:39" x14ac:dyDescent="0.25">
      <c r="A3286" t="s">
        <v>199</v>
      </c>
      <c r="B3286">
        <v>19146</v>
      </c>
      <c r="C3286" t="s">
        <v>4928</v>
      </c>
      <c r="D3286">
        <v>55</v>
      </c>
      <c r="E3286">
        <v>45772</v>
      </c>
      <c r="G3286" t="s">
        <v>2836</v>
      </c>
      <c r="K3286">
        <v>0</v>
      </c>
      <c r="AE3286" t="s">
        <v>230</v>
      </c>
      <c r="AF3286">
        <v>0</v>
      </c>
      <c r="AG3286">
        <v>0</v>
      </c>
      <c r="AH3286">
        <v>0</v>
      </c>
      <c r="AI3286" t="s">
        <v>11634</v>
      </c>
      <c r="AL3286" s="94">
        <v>5.5</v>
      </c>
      <c r="AM3286" t="s">
        <v>11646</v>
      </c>
    </row>
    <row r="3287" spans="1:39" x14ac:dyDescent="0.25">
      <c r="A3287" t="s">
        <v>199</v>
      </c>
      <c r="B3287">
        <v>19147</v>
      </c>
      <c r="C3287" t="s">
        <v>4929</v>
      </c>
      <c r="D3287">
        <v>42</v>
      </c>
      <c r="E3287">
        <v>45772</v>
      </c>
      <c r="G3287" t="s">
        <v>2836</v>
      </c>
      <c r="K3287">
        <v>0</v>
      </c>
      <c r="AE3287" t="s">
        <v>230</v>
      </c>
      <c r="AF3287">
        <v>0</v>
      </c>
      <c r="AG3287">
        <v>0</v>
      </c>
      <c r="AH3287">
        <v>0</v>
      </c>
      <c r="AI3287" t="s">
        <v>11634</v>
      </c>
      <c r="AL3287" s="94">
        <v>4.2</v>
      </c>
      <c r="AM3287" t="s">
        <v>11646</v>
      </c>
    </row>
    <row r="3288" spans="1:39" x14ac:dyDescent="0.25">
      <c r="A3288" t="s">
        <v>199</v>
      </c>
      <c r="B3288">
        <v>19148</v>
      </c>
      <c r="C3288" t="s">
        <v>4930</v>
      </c>
      <c r="D3288">
        <v>58</v>
      </c>
      <c r="E3288">
        <v>45772</v>
      </c>
      <c r="G3288" t="s">
        <v>2836</v>
      </c>
      <c r="K3288">
        <v>0</v>
      </c>
      <c r="AE3288" t="s">
        <v>230</v>
      </c>
      <c r="AF3288">
        <v>0</v>
      </c>
      <c r="AG3288">
        <v>0</v>
      </c>
      <c r="AH3288">
        <v>0</v>
      </c>
      <c r="AI3288" t="s">
        <v>11634</v>
      </c>
      <c r="AL3288" s="94">
        <v>5.8</v>
      </c>
      <c r="AM3288" t="s">
        <v>11646</v>
      </c>
    </row>
    <row r="3289" spans="1:39" x14ac:dyDescent="0.25">
      <c r="A3289" t="s">
        <v>199</v>
      </c>
      <c r="B3289">
        <v>19150</v>
      </c>
      <c r="C3289" t="s">
        <v>4931</v>
      </c>
      <c r="D3289">
        <v>115</v>
      </c>
      <c r="E3289">
        <v>45772</v>
      </c>
      <c r="G3289" t="s">
        <v>2836</v>
      </c>
      <c r="K3289">
        <v>0</v>
      </c>
      <c r="AE3289" t="s">
        <v>230</v>
      </c>
      <c r="AF3289">
        <v>0</v>
      </c>
      <c r="AG3289">
        <v>0</v>
      </c>
      <c r="AH3289">
        <v>0</v>
      </c>
      <c r="AI3289" t="s">
        <v>11634</v>
      </c>
      <c r="AL3289" s="94">
        <v>11.5</v>
      </c>
      <c r="AM3289" t="s">
        <v>11646</v>
      </c>
    </row>
    <row r="3290" spans="1:39" x14ac:dyDescent="0.25">
      <c r="A3290" t="s">
        <v>199</v>
      </c>
      <c r="B3290">
        <v>19151</v>
      </c>
      <c r="C3290" t="s">
        <v>4932</v>
      </c>
      <c r="D3290">
        <v>1784</v>
      </c>
      <c r="E3290">
        <v>45772</v>
      </c>
      <c r="G3290" t="s">
        <v>2836</v>
      </c>
      <c r="H3290">
        <v>45812</v>
      </c>
      <c r="I3290" t="s">
        <v>28</v>
      </c>
      <c r="K3290">
        <v>0</v>
      </c>
      <c r="L3290" t="s">
        <v>4572</v>
      </c>
      <c r="M3290">
        <v>0</v>
      </c>
      <c r="N3290" t="s">
        <v>350</v>
      </c>
      <c r="R3290">
        <v>0</v>
      </c>
      <c r="S3290">
        <v>0</v>
      </c>
      <c r="X3290" t="s">
        <v>350</v>
      </c>
      <c r="Y3290" t="s">
        <v>350</v>
      </c>
      <c r="Z3290" t="s">
        <v>4933</v>
      </c>
      <c r="AE3290" t="s">
        <v>230</v>
      </c>
      <c r="AF3290">
        <v>0</v>
      </c>
      <c r="AG3290">
        <v>0</v>
      </c>
      <c r="AH3290">
        <v>9</v>
      </c>
      <c r="AI3290" t="s">
        <v>11632</v>
      </c>
      <c r="AJ3290">
        <v>0</v>
      </c>
      <c r="AK3290">
        <v>0</v>
      </c>
      <c r="AL3290" s="94">
        <v>178.4</v>
      </c>
      <c r="AM3290" t="s">
        <v>11646</v>
      </c>
    </row>
    <row r="3291" spans="1:39" x14ac:dyDescent="0.25">
      <c r="A3291" t="s">
        <v>199</v>
      </c>
      <c r="B3291">
        <v>19152</v>
      </c>
      <c r="C3291" t="s">
        <v>4934</v>
      </c>
      <c r="D3291">
        <v>919</v>
      </c>
      <c r="E3291">
        <v>45772</v>
      </c>
      <c r="G3291" t="s">
        <v>2836</v>
      </c>
      <c r="K3291">
        <v>0</v>
      </c>
      <c r="AE3291" t="s">
        <v>230</v>
      </c>
      <c r="AF3291">
        <v>0</v>
      </c>
      <c r="AG3291">
        <v>0</v>
      </c>
      <c r="AH3291">
        <v>0</v>
      </c>
      <c r="AI3291" t="s">
        <v>11634</v>
      </c>
      <c r="AL3291" s="94">
        <v>91.9</v>
      </c>
      <c r="AM3291" t="s">
        <v>11646</v>
      </c>
    </row>
    <row r="3292" spans="1:39" x14ac:dyDescent="0.25">
      <c r="A3292" t="s">
        <v>199</v>
      </c>
      <c r="B3292">
        <v>19153</v>
      </c>
      <c r="C3292" t="s">
        <v>4935</v>
      </c>
      <c r="D3292">
        <v>18</v>
      </c>
      <c r="E3292">
        <v>45772</v>
      </c>
      <c r="G3292" t="s">
        <v>2836</v>
      </c>
      <c r="K3292">
        <v>0</v>
      </c>
      <c r="AE3292" t="s">
        <v>230</v>
      </c>
      <c r="AF3292">
        <v>0</v>
      </c>
      <c r="AG3292">
        <v>0</v>
      </c>
      <c r="AH3292">
        <v>0</v>
      </c>
      <c r="AI3292" t="s">
        <v>11634</v>
      </c>
      <c r="AL3292" s="94">
        <v>1.8</v>
      </c>
      <c r="AM3292" t="s">
        <v>11646</v>
      </c>
    </row>
    <row r="3293" spans="1:39" x14ac:dyDescent="0.25">
      <c r="A3293" t="s">
        <v>199</v>
      </c>
      <c r="B3293">
        <v>19154</v>
      </c>
      <c r="C3293" t="s">
        <v>4936</v>
      </c>
      <c r="D3293">
        <v>53</v>
      </c>
      <c r="E3293">
        <v>45772</v>
      </c>
      <c r="G3293" t="s">
        <v>2836</v>
      </c>
      <c r="K3293">
        <v>0</v>
      </c>
      <c r="AE3293" t="s">
        <v>230</v>
      </c>
      <c r="AF3293">
        <v>0</v>
      </c>
      <c r="AG3293">
        <v>0</v>
      </c>
      <c r="AH3293">
        <v>0</v>
      </c>
      <c r="AI3293" t="s">
        <v>11634</v>
      </c>
      <c r="AL3293" s="94">
        <v>5.3</v>
      </c>
      <c r="AM3293" t="s">
        <v>11646</v>
      </c>
    </row>
    <row r="3294" spans="1:39" x14ac:dyDescent="0.25">
      <c r="A3294" t="s">
        <v>199</v>
      </c>
      <c r="B3294">
        <v>19155</v>
      </c>
      <c r="C3294" t="s">
        <v>4937</v>
      </c>
      <c r="D3294">
        <v>86</v>
      </c>
      <c r="E3294">
        <v>45772</v>
      </c>
      <c r="G3294" t="s">
        <v>2836</v>
      </c>
      <c r="K3294">
        <v>0</v>
      </c>
      <c r="AE3294" t="s">
        <v>230</v>
      </c>
      <c r="AF3294">
        <v>0</v>
      </c>
      <c r="AG3294">
        <v>0</v>
      </c>
      <c r="AH3294">
        <v>0</v>
      </c>
      <c r="AI3294" t="s">
        <v>11634</v>
      </c>
      <c r="AL3294" s="94">
        <v>8.6</v>
      </c>
      <c r="AM3294" t="s">
        <v>11646</v>
      </c>
    </row>
    <row r="3295" spans="1:39" x14ac:dyDescent="0.25">
      <c r="A3295" t="s">
        <v>199</v>
      </c>
      <c r="B3295">
        <v>19156</v>
      </c>
      <c r="C3295" t="s">
        <v>4938</v>
      </c>
      <c r="D3295">
        <v>1458</v>
      </c>
      <c r="E3295">
        <v>45772</v>
      </c>
      <c r="F3295">
        <v>45939</v>
      </c>
      <c r="G3295" t="s">
        <v>2836</v>
      </c>
      <c r="I3295" t="s">
        <v>24</v>
      </c>
      <c r="J3295" t="s">
        <v>4898</v>
      </c>
      <c r="K3295">
        <v>0</v>
      </c>
      <c r="AE3295" t="s">
        <v>230</v>
      </c>
      <c r="AF3295">
        <v>0</v>
      </c>
      <c r="AG3295">
        <v>0</v>
      </c>
      <c r="AH3295">
        <v>0</v>
      </c>
      <c r="AI3295" t="s">
        <v>11634</v>
      </c>
      <c r="AL3295" s="94">
        <v>145.80000000000001</v>
      </c>
      <c r="AM3295" t="s">
        <v>11646</v>
      </c>
    </row>
    <row r="3296" spans="1:39" x14ac:dyDescent="0.25">
      <c r="A3296" t="s">
        <v>199</v>
      </c>
      <c r="B3296">
        <v>19157</v>
      </c>
      <c r="C3296" t="s">
        <v>4939</v>
      </c>
      <c r="D3296">
        <v>47</v>
      </c>
      <c r="E3296">
        <v>45772</v>
      </c>
      <c r="G3296" t="s">
        <v>2836</v>
      </c>
      <c r="K3296">
        <v>0</v>
      </c>
      <c r="AE3296" t="s">
        <v>230</v>
      </c>
      <c r="AF3296">
        <v>0</v>
      </c>
      <c r="AG3296">
        <v>0</v>
      </c>
      <c r="AH3296">
        <v>0</v>
      </c>
      <c r="AI3296" t="s">
        <v>11634</v>
      </c>
      <c r="AL3296" s="94">
        <v>4.7</v>
      </c>
      <c r="AM3296" t="s">
        <v>11646</v>
      </c>
    </row>
    <row r="3297" spans="1:39" x14ac:dyDescent="0.25">
      <c r="A3297" t="s">
        <v>199</v>
      </c>
      <c r="B3297">
        <v>19159</v>
      </c>
      <c r="C3297" t="s">
        <v>4940</v>
      </c>
      <c r="D3297">
        <v>99</v>
      </c>
      <c r="E3297">
        <v>45772</v>
      </c>
      <c r="G3297" t="s">
        <v>2836</v>
      </c>
      <c r="K3297">
        <v>0</v>
      </c>
      <c r="AE3297" t="s">
        <v>230</v>
      </c>
      <c r="AF3297">
        <v>0</v>
      </c>
      <c r="AG3297">
        <v>0</v>
      </c>
      <c r="AH3297">
        <v>0</v>
      </c>
      <c r="AI3297" t="s">
        <v>11634</v>
      </c>
      <c r="AL3297" s="94">
        <v>9.9</v>
      </c>
      <c r="AM3297" t="s">
        <v>11646</v>
      </c>
    </row>
    <row r="3298" spans="1:39" x14ac:dyDescent="0.25">
      <c r="A3298" t="s">
        <v>199</v>
      </c>
      <c r="C3298" t="s">
        <v>4941</v>
      </c>
      <c r="D3298">
        <v>1608</v>
      </c>
      <c r="E3298">
        <v>45772</v>
      </c>
      <c r="F3298">
        <v>45939</v>
      </c>
      <c r="G3298" t="s">
        <v>2836</v>
      </c>
      <c r="I3298" t="s">
        <v>24</v>
      </c>
      <c r="J3298">
        <v>46064</v>
      </c>
      <c r="K3298">
        <v>0</v>
      </c>
      <c r="AE3298" t="s">
        <v>230</v>
      </c>
      <c r="AF3298">
        <v>0</v>
      </c>
      <c r="AG3298">
        <v>0</v>
      </c>
      <c r="AH3298">
        <v>0</v>
      </c>
      <c r="AI3298" t="s">
        <v>11634</v>
      </c>
      <c r="AL3298" s="94">
        <v>160.80000000000001</v>
      </c>
      <c r="AM3298" t="s">
        <v>11646</v>
      </c>
    </row>
    <row r="3299" spans="1:39" x14ac:dyDescent="0.25">
      <c r="A3299" t="s">
        <v>199</v>
      </c>
      <c r="B3299">
        <v>19161</v>
      </c>
      <c r="C3299" t="s">
        <v>4942</v>
      </c>
      <c r="D3299">
        <v>325</v>
      </c>
      <c r="E3299">
        <v>45772</v>
      </c>
      <c r="G3299" t="s">
        <v>2836</v>
      </c>
      <c r="K3299">
        <v>0</v>
      </c>
      <c r="AE3299" t="s">
        <v>230</v>
      </c>
      <c r="AF3299">
        <v>0</v>
      </c>
      <c r="AG3299">
        <v>0</v>
      </c>
      <c r="AH3299">
        <v>0</v>
      </c>
      <c r="AI3299" t="s">
        <v>11634</v>
      </c>
      <c r="AL3299" s="94">
        <v>32.5</v>
      </c>
      <c r="AM3299" t="s">
        <v>11646</v>
      </c>
    </row>
    <row r="3300" spans="1:39" x14ac:dyDescent="0.25">
      <c r="A3300" t="s">
        <v>199</v>
      </c>
      <c r="B3300">
        <v>19162</v>
      </c>
      <c r="C3300" t="s">
        <v>4943</v>
      </c>
      <c r="D3300">
        <v>68</v>
      </c>
      <c r="E3300">
        <v>45772</v>
      </c>
      <c r="F3300">
        <v>45824</v>
      </c>
      <c r="G3300" t="s">
        <v>2836</v>
      </c>
      <c r="H3300">
        <v>45807</v>
      </c>
      <c r="I3300" t="s">
        <v>24</v>
      </c>
      <c r="J3300" t="s">
        <v>4944</v>
      </c>
      <c r="K3300">
        <v>0</v>
      </c>
      <c r="AE3300" t="s">
        <v>230</v>
      </c>
      <c r="AF3300">
        <v>0</v>
      </c>
      <c r="AG3300">
        <v>0</v>
      </c>
      <c r="AH3300">
        <v>0</v>
      </c>
      <c r="AI3300" t="s">
        <v>11634</v>
      </c>
      <c r="AL3300" s="94">
        <v>6.8</v>
      </c>
      <c r="AM3300" t="s">
        <v>11646</v>
      </c>
    </row>
    <row r="3301" spans="1:39" x14ac:dyDescent="0.25">
      <c r="A3301" t="s">
        <v>199</v>
      </c>
      <c r="B3301">
        <v>19163</v>
      </c>
      <c r="C3301" t="s">
        <v>4945</v>
      </c>
      <c r="D3301">
        <v>58</v>
      </c>
      <c r="E3301">
        <v>45772</v>
      </c>
      <c r="G3301" t="s">
        <v>2836</v>
      </c>
      <c r="K3301">
        <v>0</v>
      </c>
      <c r="AE3301" t="s">
        <v>230</v>
      </c>
      <c r="AF3301">
        <v>0</v>
      </c>
      <c r="AG3301">
        <v>0</v>
      </c>
      <c r="AH3301">
        <v>0</v>
      </c>
      <c r="AI3301" t="s">
        <v>11634</v>
      </c>
      <c r="AL3301" s="94">
        <v>5.8</v>
      </c>
      <c r="AM3301" t="s">
        <v>11646</v>
      </c>
    </row>
    <row r="3302" spans="1:39" x14ac:dyDescent="0.25">
      <c r="A3302" t="s">
        <v>199</v>
      </c>
      <c r="B3302">
        <v>19165</v>
      </c>
      <c r="C3302" t="s">
        <v>4946</v>
      </c>
      <c r="D3302">
        <v>57</v>
      </c>
      <c r="E3302">
        <v>45772</v>
      </c>
      <c r="G3302" t="s">
        <v>2836</v>
      </c>
      <c r="K3302">
        <v>0</v>
      </c>
      <c r="AE3302" t="s">
        <v>230</v>
      </c>
      <c r="AF3302">
        <v>0</v>
      </c>
      <c r="AG3302">
        <v>0</v>
      </c>
      <c r="AH3302">
        <v>0</v>
      </c>
      <c r="AI3302" t="s">
        <v>11634</v>
      </c>
      <c r="AL3302" s="94">
        <v>5.7</v>
      </c>
      <c r="AM3302" t="s">
        <v>11646</v>
      </c>
    </row>
    <row r="3303" spans="1:39" x14ac:dyDescent="0.25">
      <c r="A3303" t="s">
        <v>199</v>
      </c>
      <c r="B3303">
        <v>19166</v>
      </c>
      <c r="C3303" t="s">
        <v>4947</v>
      </c>
      <c r="D3303">
        <v>170</v>
      </c>
      <c r="E3303">
        <v>45772</v>
      </c>
      <c r="G3303" t="s">
        <v>2836</v>
      </c>
      <c r="K3303">
        <v>0</v>
      </c>
      <c r="AE3303" t="s">
        <v>230</v>
      </c>
      <c r="AF3303">
        <v>0</v>
      </c>
      <c r="AG3303">
        <v>0</v>
      </c>
      <c r="AH3303">
        <v>0</v>
      </c>
      <c r="AI3303" t="s">
        <v>11634</v>
      </c>
      <c r="AL3303" s="94">
        <v>17</v>
      </c>
      <c r="AM3303" t="s">
        <v>11646</v>
      </c>
    </row>
    <row r="3304" spans="1:39" x14ac:dyDescent="0.25">
      <c r="A3304" t="s">
        <v>199</v>
      </c>
      <c r="B3304">
        <v>19167</v>
      </c>
      <c r="C3304" t="s">
        <v>4948</v>
      </c>
      <c r="D3304">
        <v>207</v>
      </c>
      <c r="E3304">
        <v>45772</v>
      </c>
      <c r="G3304" t="s">
        <v>2836</v>
      </c>
      <c r="K3304">
        <v>0</v>
      </c>
      <c r="AE3304" t="s">
        <v>230</v>
      </c>
      <c r="AF3304">
        <v>0</v>
      </c>
      <c r="AG3304">
        <v>0</v>
      </c>
      <c r="AH3304">
        <v>0</v>
      </c>
      <c r="AI3304" t="s">
        <v>11634</v>
      </c>
      <c r="AL3304" s="94">
        <v>20.7</v>
      </c>
      <c r="AM3304" t="s">
        <v>11646</v>
      </c>
    </row>
    <row r="3305" spans="1:39" x14ac:dyDescent="0.25">
      <c r="A3305" t="s">
        <v>199</v>
      </c>
      <c r="B3305">
        <v>19168</v>
      </c>
      <c r="C3305" t="s">
        <v>4949</v>
      </c>
      <c r="D3305">
        <v>292</v>
      </c>
      <c r="E3305">
        <v>45772</v>
      </c>
      <c r="G3305" t="s">
        <v>2836</v>
      </c>
      <c r="K3305">
        <v>0</v>
      </c>
      <c r="AE3305" t="s">
        <v>230</v>
      </c>
      <c r="AF3305">
        <v>0</v>
      </c>
      <c r="AG3305">
        <v>0</v>
      </c>
      <c r="AH3305">
        <v>0</v>
      </c>
      <c r="AI3305" t="s">
        <v>11634</v>
      </c>
      <c r="AL3305" s="94">
        <v>29.2</v>
      </c>
      <c r="AM3305" t="s">
        <v>11646</v>
      </c>
    </row>
    <row r="3306" spans="1:39" x14ac:dyDescent="0.25">
      <c r="A3306" t="s">
        <v>199</v>
      </c>
      <c r="B3306">
        <v>19169</v>
      </c>
      <c r="C3306" t="s">
        <v>4950</v>
      </c>
      <c r="D3306">
        <v>31</v>
      </c>
      <c r="E3306">
        <v>45772</v>
      </c>
      <c r="G3306" t="s">
        <v>2836</v>
      </c>
      <c r="K3306">
        <v>0</v>
      </c>
      <c r="AE3306" t="s">
        <v>230</v>
      </c>
      <c r="AF3306">
        <v>0</v>
      </c>
      <c r="AG3306">
        <v>0</v>
      </c>
      <c r="AH3306">
        <v>0</v>
      </c>
      <c r="AI3306" t="s">
        <v>11634</v>
      </c>
      <c r="AL3306" s="94">
        <v>3.1</v>
      </c>
      <c r="AM3306" t="s">
        <v>11646</v>
      </c>
    </row>
    <row r="3307" spans="1:39" x14ac:dyDescent="0.25">
      <c r="A3307" t="s">
        <v>199</v>
      </c>
      <c r="B3307">
        <v>19170</v>
      </c>
      <c r="C3307" t="s">
        <v>4951</v>
      </c>
      <c r="D3307">
        <v>218</v>
      </c>
      <c r="E3307">
        <v>45772</v>
      </c>
      <c r="G3307" t="s">
        <v>2836</v>
      </c>
      <c r="K3307">
        <v>0</v>
      </c>
      <c r="AE3307" t="s">
        <v>230</v>
      </c>
      <c r="AF3307">
        <v>0</v>
      </c>
      <c r="AG3307">
        <v>0</v>
      </c>
      <c r="AH3307">
        <v>0</v>
      </c>
      <c r="AI3307" t="s">
        <v>11634</v>
      </c>
      <c r="AL3307" s="94">
        <v>21.8</v>
      </c>
      <c r="AM3307" t="s">
        <v>11646</v>
      </c>
    </row>
    <row r="3308" spans="1:39" x14ac:dyDescent="0.25">
      <c r="A3308" t="s">
        <v>199</v>
      </c>
      <c r="B3308">
        <v>19171</v>
      </c>
      <c r="C3308" t="s">
        <v>4952</v>
      </c>
      <c r="D3308">
        <v>8497</v>
      </c>
      <c r="E3308">
        <v>45772</v>
      </c>
      <c r="F3308">
        <v>45824</v>
      </c>
      <c r="G3308" t="s">
        <v>2836</v>
      </c>
      <c r="H3308">
        <v>45775</v>
      </c>
      <c r="I3308" t="s">
        <v>24</v>
      </c>
      <c r="J3308" t="s">
        <v>4817</v>
      </c>
      <c r="K3308">
        <v>0</v>
      </c>
      <c r="AE3308" t="s">
        <v>230</v>
      </c>
      <c r="AF3308">
        <v>0</v>
      </c>
      <c r="AG3308">
        <v>0</v>
      </c>
      <c r="AH3308">
        <v>0</v>
      </c>
      <c r="AI3308" t="s">
        <v>11634</v>
      </c>
      <c r="AL3308" s="94">
        <v>849.7</v>
      </c>
      <c r="AM3308" t="s">
        <v>11646</v>
      </c>
    </row>
    <row r="3309" spans="1:39" x14ac:dyDescent="0.25">
      <c r="A3309" t="s">
        <v>199</v>
      </c>
      <c r="B3309">
        <v>19172</v>
      </c>
      <c r="C3309" t="s">
        <v>4953</v>
      </c>
      <c r="D3309">
        <v>80</v>
      </c>
      <c r="E3309">
        <v>45772</v>
      </c>
      <c r="G3309" t="s">
        <v>2836</v>
      </c>
      <c r="K3309">
        <v>0</v>
      </c>
      <c r="AE3309" t="s">
        <v>230</v>
      </c>
      <c r="AF3309">
        <v>0</v>
      </c>
      <c r="AG3309">
        <v>0</v>
      </c>
      <c r="AH3309">
        <v>0</v>
      </c>
      <c r="AI3309" t="s">
        <v>11634</v>
      </c>
      <c r="AL3309" s="94">
        <v>8</v>
      </c>
      <c r="AM3309" t="s">
        <v>11646</v>
      </c>
    </row>
    <row r="3310" spans="1:39" x14ac:dyDescent="0.25">
      <c r="A3310" t="s">
        <v>199</v>
      </c>
      <c r="B3310">
        <v>19173</v>
      </c>
      <c r="C3310" t="s">
        <v>4954</v>
      </c>
      <c r="D3310">
        <v>79</v>
      </c>
      <c r="E3310">
        <v>45772</v>
      </c>
      <c r="G3310" t="s">
        <v>2836</v>
      </c>
      <c r="K3310">
        <v>0</v>
      </c>
      <c r="AE3310" t="s">
        <v>230</v>
      </c>
      <c r="AF3310">
        <v>0</v>
      </c>
      <c r="AG3310">
        <v>0</v>
      </c>
      <c r="AH3310">
        <v>0</v>
      </c>
      <c r="AI3310" t="s">
        <v>11634</v>
      </c>
      <c r="AL3310" s="94">
        <v>7.9</v>
      </c>
      <c r="AM3310" t="s">
        <v>11646</v>
      </c>
    </row>
    <row r="3311" spans="1:39" x14ac:dyDescent="0.25">
      <c r="A3311" t="s">
        <v>199</v>
      </c>
      <c r="B3311">
        <v>19174</v>
      </c>
      <c r="C3311" t="s">
        <v>4955</v>
      </c>
      <c r="D3311">
        <v>115</v>
      </c>
      <c r="E3311">
        <v>45772</v>
      </c>
      <c r="G3311" t="s">
        <v>2836</v>
      </c>
      <c r="K3311">
        <v>0</v>
      </c>
      <c r="AE3311" t="s">
        <v>230</v>
      </c>
      <c r="AF3311">
        <v>0</v>
      </c>
      <c r="AG3311">
        <v>0</v>
      </c>
      <c r="AH3311">
        <v>0</v>
      </c>
      <c r="AI3311" t="s">
        <v>11634</v>
      </c>
      <c r="AL3311" s="94">
        <v>11.5</v>
      </c>
      <c r="AM3311" t="s">
        <v>11646</v>
      </c>
    </row>
    <row r="3312" spans="1:39" x14ac:dyDescent="0.25">
      <c r="A3312" t="s">
        <v>199</v>
      </c>
      <c r="B3312">
        <v>19175</v>
      </c>
      <c r="C3312" t="s">
        <v>4956</v>
      </c>
      <c r="D3312">
        <v>27</v>
      </c>
      <c r="E3312">
        <v>45772</v>
      </c>
      <c r="G3312" t="s">
        <v>2836</v>
      </c>
      <c r="K3312">
        <v>0</v>
      </c>
      <c r="AE3312" t="s">
        <v>230</v>
      </c>
      <c r="AF3312">
        <v>0</v>
      </c>
      <c r="AG3312">
        <v>0</v>
      </c>
      <c r="AH3312">
        <v>0</v>
      </c>
      <c r="AI3312" t="s">
        <v>11634</v>
      </c>
      <c r="AL3312" s="94">
        <v>2.7</v>
      </c>
      <c r="AM3312" t="s">
        <v>11646</v>
      </c>
    </row>
    <row r="3313" spans="1:39" x14ac:dyDescent="0.25">
      <c r="A3313" t="s">
        <v>199</v>
      </c>
      <c r="B3313">
        <v>19176</v>
      </c>
      <c r="C3313" t="s">
        <v>4957</v>
      </c>
      <c r="D3313">
        <v>282</v>
      </c>
      <c r="E3313">
        <v>45772</v>
      </c>
      <c r="G3313" t="s">
        <v>2836</v>
      </c>
      <c r="K3313">
        <v>0</v>
      </c>
      <c r="AE3313" t="s">
        <v>230</v>
      </c>
      <c r="AF3313">
        <v>0</v>
      </c>
      <c r="AG3313">
        <v>0</v>
      </c>
      <c r="AH3313">
        <v>0</v>
      </c>
      <c r="AI3313" t="s">
        <v>11634</v>
      </c>
      <c r="AL3313" s="94">
        <v>28.2</v>
      </c>
      <c r="AM3313" t="s">
        <v>11646</v>
      </c>
    </row>
    <row r="3314" spans="1:39" x14ac:dyDescent="0.25">
      <c r="A3314" t="s">
        <v>199</v>
      </c>
      <c r="B3314">
        <v>19177</v>
      </c>
      <c r="C3314" t="s">
        <v>4958</v>
      </c>
      <c r="D3314">
        <v>73</v>
      </c>
      <c r="E3314">
        <v>45772</v>
      </c>
      <c r="G3314" t="s">
        <v>2836</v>
      </c>
      <c r="K3314">
        <v>0</v>
      </c>
      <c r="AE3314" t="s">
        <v>230</v>
      </c>
      <c r="AF3314">
        <v>0</v>
      </c>
      <c r="AG3314">
        <v>0</v>
      </c>
      <c r="AH3314">
        <v>0</v>
      </c>
      <c r="AI3314" t="s">
        <v>11634</v>
      </c>
      <c r="AL3314" s="94">
        <v>7.3</v>
      </c>
      <c r="AM3314" t="s">
        <v>11646</v>
      </c>
    </row>
    <row r="3315" spans="1:39" x14ac:dyDescent="0.25">
      <c r="A3315" t="s">
        <v>199</v>
      </c>
      <c r="B3315">
        <v>19178</v>
      </c>
      <c r="C3315" t="s">
        <v>4959</v>
      </c>
      <c r="D3315">
        <v>27</v>
      </c>
      <c r="E3315">
        <v>45772</v>
      </c>
      <c r="G3315" t="s">
        <v>2836</v>
      </c>
      <c r="H3315">
        <v>45776</v>
      </c>
      <c r="K3315">
        <v>0</v>
      </c>
      <c r="AE3315" t="s">
        <v>230</v>
      </c>
      <c r="AF3315">
        <v>0</v>
      </c>
      <c r="AG3315">
        <v>0</v>
      </c>
      <c r="AH3315">
        <v>0</v>
      </c>
      <c r="AI3315" t="s">
        <v>11634</v>
      </c>
      <c r="AL3315" s="94">
        <v>2.7</v>
      </c>
      <c r="AM3315" t="s">
        <v>11646</v>
      </c>
    </row>
    <row r="3316" spans="1:39" x14ac:dyDescent="0.25">
      <c r="A3316" t="s">
        <v>199</v>
      </c>
      <c r="B3316">
        <v>19179</v>
      </c>
      <c r="C3316" t="s">
        <v>4960</v>
      </c>
      <c r="D3316">
        <v>97</v>
      </c>
      <c r="E3316">
        <v>45772</v>
      </c>
      <c r="G3316" t="s">
        <v>2836</v>
      </c>
      <c r="K3316">
        <v>0</v>
      </c>
      <c r="AE3316" t="s">
        <v>230</v>
      </c>
      <c r="AF3316">
        <v>0</v>
      </c>
      <c r="AG3316">
        <v>0</v>
      </c>
      <c r="AH3316">
        <v>0</v>
      </c>
      <c r="AI3316" t="s">
        <v>11634</v>
      </c>
      <c r="AL3316" s="94">
        <v>9.6999999999999993</v>
      </c>
      <c r="AM3316" t="s">
        <v>11646</v>
      </c>
    </row>
    <row r="3317" spans="1:39" x14ac:dyDescent="0.25">
      <c r="A3317" t="s">
        <v>199</v>
      </c>
      <c r="B3317">
        <v>19181</v>
      </c>
      <c r="C3317" t="s">
        <v>4961</v>
      </c>
      <c r="D3317">
        <v>59</v>
      </c>
      <c r="E3317">
        <v>45772</v>
      </c>
      <c r="G3317" t="s">
        <v>2836</v>
      </c>
      <c r="K3317">
        <v>0</v>
      </c>
      <c r="AE3317" t="s">
        <v>230</v>
      </c>
      <c r="AF3317">
        <v>0</v>
      </c>
      <c r="AG3317">
        <v>0</v>
      </c>
      <c r="AH3317">
        <v>0</v>
      </c>
      <c r="AI3317" t="s">
        <v>11634</v>
      </c>
      <c r="AL3317" s="94">
        <v>5.9</v>
      </c>
      <c r="AM3317" t="s">
        <v>11646</v>
      </c>
    </row>
    <row r="3318" spans="1:39" x14ac:dyDescent="0.25">
      <c r="A3318" t="s">
        <v>199</v>
      </c>
      <c r="B3318">
        <v>19182</v>
      </c>
      <c r="C3318" t="s">
        <v>4962</v>
      </c>
      <c r="D3318">
        <v>38</v>
      </c>
      <c r="E3318">
        <v>45772</v>
      </c>
      <c r="G3318" t="s">
        <v>2836</v>
      </c>
      <c r="K3318">
        <v>0</v>
      </c>
      <c r="AE3318" t="s">
        <v>230</v>
      </c>
      <c r="AF3318">
        <v>0</v>
      </c>
      <c r="AG3318">
        <v>0</v>
      </c>
      <c r="AH3318">
        <v>0</v>
      </c>
      <c r="AI3318" t="s">
        <v>11634</v>
      </c>
      <c r="AL3318" s="94">
        <v>3.8</v>
      </c>
      <c r="AM3318" t="s">
        <v>11646</v>
      </c>
    </row>
    <row r="3319" spans="1:39" x14ac:dyDescent="0.25">
      <c r="A3319" t="s">
        <v>199</v>
      </c>
      <c r="B3319">
        <v>19184</v>
      </c>
      <c r="C3319" t="s">
        <v>4963</v>
      </c>
      <c r="D3319">
        <v>124</v>
      </c>
      <c r="E3319">
        <v>45772</v>
      </c>
      <c r="G3319" t="s">
        <v>2836</v>
      </c>
      <c r="K3319">
        <v>0</v>
      </c>
      <c r="AE3319" t="s">
        <v>230</v>
      </c>
      <c r="AF3319">
        <v>0</v>
      </c>
      <c r="AG3319">
        <v>0</v>
      </c>
      <c r="AH3319">
        <v>0</v>
      </c>
      <c r="AI3319" t="s">
        <v>11634</v>
      </c>
      <c r="AL3319" s="94">
        <v>12.4</v>
      </c>
      <c r="AM3319" t="s">
        <v>11646</v>
      </c>
    </row>
    <row r="3320" spans="1:39" x14ac:dyDescent="0.25">
      <c r="A3320" t="s">
        <v>199</v>
      </c>
      <c r="B3320">
        <v>19183</v>
      </c>
      <c r="C3320" t="s">
        <v>4964</v>
      </c>
      <c r="D3320">
        <v>70</v>
      </c>
      <c r="E3320">
        <v>45772</v>
      </c>
      <c r="G3320" t="s">
        <v>2836</v>
      </c>
      <c r="K3320">
        <v>0</v>
      </c>
      <c r="AE3320" t="s">
        <v>230</v>
      </c>
      <c r="AF3320">
        <v>0</v>
      </c>
      <c r="AG3320">
        <v>0</v>
      </c>
      <c r="AH3320">
        <v>0</v>
      </c>
      <c r="AI3320" t="s">
        <v>11634</v>
      </c>
      <c r="AL3320" s="94">
        <v>7</v>
      </c>
      <c r="AM3320" t="s">
        <v>11646</v>
      </c>
    </row>
    <row r="3321" spans="1:39" x14ac:dyDescent="0.25">
      <c r="A3321" t="s">
        <v>199</v>
      </c>
      <c r="B3321">
        <v>19185</v>
      </c>
      <c r="C3321" t="s">
        <v>4965</v>
      </c>
      <c r="D3321">
        <v>32</v>
      </c>
      <c r="E3321">
        <v>45772</v>
      </c>
      <c r="G3321" t="s">
        <v>2836</v>
      </c>
      <c r="K3321">
        <v>0</v>
      </c>
      <c r="AE3321" t="s">
        <v>230</v>
      </c>
      <c r="AF3321">
        <v>0</v>
      </c>
      <c r="AG3321">
        <v>0</v>
      </c>
      <c r="AH3321">
        <v>0</v>
      </c>
      <c r="AI3321" t="s">
        <v>11634</v>
      </c>
      <c r="AL3321" s="94">
        <v>3.2</v>
      </c>
      <c r="AM3321" t="s">
        <v>11646</v>
      </c>
    </row>
    <row r="3322" spans="1:39" x14ac:dyDescent="0.25">
      <c r="A3322" t="s">
        <v>199</v>
      </c>
      <c r="B3322">
        <v>19186</v>
      </c>
      <c r="C3322" t="s">
        <v>4966</v>
      </c>
      <c r="D3322">
        <v>85</v>
      </c>
      <c r="E3322">
        <v>45772</v>
      </c>
      <c r="G3322" t="s">
        <v>2836</v>
      </c>
      <c r="K3322">
        <v>0</v>
      </c>
      <c r="AE3322" t="s">
        <v>230</v>
      </c>
      <c r="AF3322">
        <v>0</v>
      </c>
      <c r="AG3322">
        <v>0</v>
      </c>
      <c r="AH3322">
        <v>0</v>
      </c>
      <c r="AI3322" t="s">
        <v>11634</v>
      </c>
      <c r="AL3322" s="94">
        <v>8.5</v>
      </c>
      <c r="AM3322" t="s">
        <v>11646</v>
      </c>
    </row>
    <row r="3323" spans="1:39" x14ac:dyDescent="0.25">
      <c r="A3323" t="s">
        <v>199</v>
      </c>
      <c r="B3323">
        <v>19187</v>
      </c>
      <c r="C3323" t="s">
        <v>4967</v>
      </c>
      <c r="D3323">
        <v>55</v>
      </c>
      <c r="E3323">
        <v>45772</v>
      </c>
      <c r="G3323" t="s">
        <v>2836</v>
      </c>
      <c r="K3323">
        <v>0</v>
      </c>
      <c r="AE3323" t="s">
        <v>230</v>
      </c>
      <c r="AF3323">
        <v>0</v>
      </c>
      <c r="AG3323">
        <v>0</v>
      </c>
      <c r="AH3323">
        <v>0</v>
      </c>
      <c r="AI3323" t="s">
        <v>11634</v>
      </c>
      <c r="AL3323" s="94">
        <v>5.5</v>
      </c>
      <c r="AM3323" t="s">
        <v>11646</v>
      </c>
    </row>
    <row r="3324" spans="1:39" x14ac:dyDescent="0.25">
      <c r="A3324" t="s">
        <v>199</v>
      </c>
      <c r="B3324">
        <v>19188</v>
      </c>
      <c r="C3324" t="s">
        <v>4968</v>
      </c>
      <c r="D3324">
        <v>35</v>
      </c>
      <c r="E3324">
        <v>45772</v>
      </c>
      <c r="G3324" t="s">
        <v>2836</v>
      </c>
      <c r="K3324">
        <v>0</v>
      </c>
      <c r="AE3324" t="s">
        <v>230</v>
      </c>
      <c r="AF3324">
        <v>0</v>
      </c>
      <c r="AG3324">
        <v>0</v>
      </c>
      <c r="AH3324">
        <v>0</v>
      </c>
      <c r="AI3324" t="s">
        <v>11634</v>
      </c>
      <c r="AL3324" s="94">
        <v>3.5</v>
      </c>
      <c r="AM3324" t="s">
        <v>11646</v>
      </c>
    </row>
    <row r="3325" spans="1:39" x14ac:dyDescent="0.25">
      <c r="A3325" t="s">
        <v>199</v>
      </c>
      <c r="B3325">
        <v>19189</v>
      </c>
      <c r="C3325" t="s">
        <v>4969</v>
      </c>
      <c r="D3325">
        <v>164</v>
      </c>
      <c r="E3325">
        <v>45772</v>
      </c>
      <c r="G3325" t="s">
        <v>2836</v>
      </c>
      <c r="K3325">
        <v>0</v>
      </c>
      <c r="AE3325" t="s">
        <v>230</v>
      </c>
      <c r="AF3325">
        <v>0</v>
      </c>
      <c r="AG3325">
        <v>0</v>
      </c>
      <c r="AH3325">
        <v>0</v>
      </c>
      <c r="AI3325" t="s">
        <v>11634</v>
      </c>
      <c r="AL3325" s="94">
        <v>16.399999999999999</v>
      </c>
      <c r="AM3325" t="s">
        <v>11646</v>
      </c>
    </row>
    <row r="3326" spans="1:39" x14ac:dyDescent="0.25">
      <c r="A3326" t="s">
        <v>199</v>
      </c>
      <c r="B3326">
        <v>19190</v>
      </c>
      <c r="C3326" t="s">
        <v>4970</v>
      </c>
      <c r="D3326">
        <v>3280</v>
      </c>
      <c r="E3326">
        <v>45772</v>
      </c>
      <c r="F3326">
        <v>45939</v>
      </c>
      <c r="G3326" t="s">
        <v>2836</v>
      </c>
      <c r="I3326" t="s">
        <v>24</v>
      </c>
      <c r="J3326" t="s">
        <v>4898</v>
      </c>
      <c r="K3326">
        <v>0</v>
      </c>
      <c r="AE3326" t="s">
        <v>230</v>
      </c>
      <c r="AF3326">
        <v>0</v>
      </c>
      <c r="AG3326">
        <v>0</v>
      </c>
      <c r="AH3326">
        <v>0</v>
      </c>
      <c r="AI3326" t="s">
        <v>11634</v>
      </c>
      <c r="AL3326" s="94">
        <v>328</v>
      </c>
      <c r="AM3326" t="s">
        <v>11646</v>
      </c>
    </row>
    <row r="3327" spans="1:39" x14ac:dyDescent="0.25">
      <c r="A3327" t="s">
        <v>199</v>
      </c>
      <c r="B3327">
        <v>19191</v>
      </c>
      <c r="C3327" t="s">
        <v>4971</v>
      </c>
      <c r="D3327">
        <v>15</v>
      </c>
      <c r="E3327">
        <v>45772</v>
      </c>
      <c r="G3327" t="s">
        <v>2836</v>
      </c>
      <c r="K3327">
        <v>0</v>
      </c>
      <c r="AE3327" t="s">
        <v>230</v>
      </c>
      <c r="AF3327">
        <v>0</v>
      </c>
      <c r="AG3327">
        <v>0</v>
      </c>
      <c r="AH3327">
        <v>0</v>
      </c>
      <c r="AI3327" t="s">
        <v>11634</v>
      </c>
      <c r="AL3327" s="94">
        <v>1.5</v>
      </c>
      <c r="AM3327" t="s">
        <v>11646</v>
      </c>
    </row>
    <row r="3328" spans="1:39" x14ac:dyDescent="0.25">
      <c r="A3328" t="s">
        <v>199</v>
      </c>
      <c r="B3328">
        <v>19192</v>
      </c>
      <c r="C3328" t="s">
        <v>4972</v>
      </c>
      <c r="D3328">
        <v>2900</v>
      </c>
      <c r="E3328">
        <v>45772</v>
      </c>
      <c r="F3328">
        <v>45939</v>
      </c>
      <c r="G3328" t="s">
        <v>2836</v>
      </c>
      <c r="I3328" t="s">
        <v>24</v>
      </c>
      <c r="J3328">
        <v>45972</v>
      </c>
      <c r="K3328">
        <v>0</v>
      </c>
      <c r="AE3328" t="s">
        <v>230</v>
      </c>
      <c r="AF3328">
        <v>0</v>
      </c>
      <c r="AG3328">
        <v>0</v>
      </c>
      <c r="AH3328">
        <v>0</v>
      </c>
      <c r="AI3328" t="s">
        <v>11634</v>
      </c>
      <c r="AL3328" s="94">
        <v>290</v>
      </c>
      <c r="AM3328" t="s">
        <v>11646</v>
      </c>
    </row>
    <row r="3329" spans="1:39" x14ac:dyDescent="0.25">
      <c r="A3329" t="s">
        <v>199</v>
      </c>
      <c r="B3329">
        <v>19193</v>
      </c>
      <c r="C3329" t="s">
        <v>4973</v>
      </c>
      <c r="D3329">
        <v>32</v>
      </c>
      <c r="E3329">
        <v>45773</v>
      </c>
      <c r="G3329" t="s">
        <v>2836</v>
      </c>
      <c r="K3329">
        <v>0</v>
      </c>
      <c r="AE3329" t="s">
        <v>230</v>
      </c>
      <c r="AF3329">
        <v>0</v>
      </c>
      <c r="AG3329">
        <v>0</v>
      </c>
      <c r="AH3329">
        <v>0</v>
      </c>
      <c r="AI3329" t="s">
        <v>11634</v>
      </c>
      <c r="AL3329" s="94">
        <v>3.2</v>
      </c>
      <c r="AM3329" t="s">
        <v>11646</v>
      </c>
    </row>
    <row r="3330" spans="1:39" x14ac:dyDescent="0.25">
      <c r="A3330" t="s">
        <v>199</v>
      </c>
      <c r="B3330">
        <v>19194</v>
      </c>
      <c r="C3330" t="s">
        <v>4974</v>
      </c>
      <c r="D3330">
        <v>96</v>
      </c>
      <c r="E3330">
        <v>45773</v>
      </c>
      <c r="G3330" t="s">
        <v>2836</v>
      </c>
      <c r="K3330">
        <v>0</v>
      </c>
      <c r="AE3330" t="s">
        <v>230</v>
      </c>
      <c r="AF3330">
        <v>0</v>
      </c>
      <c r="AG3330">
        <v>0</v>
      </c>
      <c r="AH3330">
        <v>0</v>
      </c>
      <c r="AI3330" t="s">
        <v>11634</v>
      </c>
      <c r="AL3330" s="94">
        <v>9.6</v>
      </c>
      <c r="AM3330" t="s">
        <v>11646</v>
      </c>
    </row>
    <row r="3331" spans="1:39" x14ac:dyDescent="0.25">
      <c r="A3331" t="s">
        <v>199</v>
      </c>
      <c r="B3331">
        <v>19195</v>
      </c>
      <c r="C3331" t="s">
        <v>4975</v>
      </c>
      <c r="D3331">
        <v>48</v>
      </c>
      <c r="E3331">
        <v>45773</v>
      </c>
      <c r="G3331" t="s">
        <v>2836</v>
      </c>
      <c r="K3331">
        <v>0</v>
      </c>
      <c r="AE3331" t="s">
        <v>230</v>
      </c>
      <c r="AF3331">
        <v>0</v>
      </c>
      <c r="AG3331">
        <v>0</v>
      </c>
      <c r="AH3331">
        <v>0</v>
      </c>
      <c r="AI3331" t="s">
        <v>11634</v>
      </c>
      <c r="AL3331" s="94">
        <v>4.8</v>
      </c>
      <c r="AM3331" t="s">
        <v>11646</v>
      </c>
    </row>
    <row r="3332" spans="1:39" x14ac:dyDescent="0.25">
      <c r="A3332" t="s">
        <v>199</v>
      </c>
      <c r="B3332">
        <v>19196</v>
      </c>
      <c r="C3332" t="s">
        <v>4976</v>
      </c>
      <c r="D3332">
        <v>109</v>
      </c>
      <c r="E3332">
        <v>45773</v>
      </c>
      <c r="G3332" t="s">
        <v>2836</v>
      </c>
      <c r="K3332">
        <v>0</v>
      </c>
      <c r="AE3332" t="s">
        <v>230</v>
      </c>
      <c r="AF3332">
        <v>0</v>
      </c>
      <c r="AG3332">
        <v>0</v>
      </c>
      <c r="AH3332">
        <v>0</v>
      </c>
      <c r="AI3332" t="s">
        <v>11634</v>
      </c>
      <c r="AL3332" s="94">
        <v>10.9</v>
      </c>
      <c r="AM3332" t="s">
        <v>11646</v>
      </c>
    </row>
    <row r="3333" spans="1:39" x14ac:dyDescent="0.25">
      <c r="A3333" t="s">
        <v>199</v>
      </c>
      <c r="B3333">
        <v>19197</v>
      </c>
      <c r="C3333" t="s">
        <v>4977</v>
      </c>
      <c r="D3333">
        <v>38</v>
      </c>
      <c r="E3333">
        <v>45773</v>
      </c>
      <c r="G3333" t="s">
        <v>2836</v>
      </c>
      <c r="K3333">
        <v>0</v>
      </c>
      <c r="AE3333" t="s">
        <v>230</v>
      </c>
      <c r="AF3333">
        <v>0</v>
      </c>
      <c r="AG3333">
        <v>0</v>
      </c>
      <c r="AH3333">
        <v>0</v>
      </c>
      <c r="AI3333" t="s">
        <v>11634</v>
      </c>
      <c r="AL3333" s="94">
        <v>3.8</v>
      </c>
      <c r="AM3333" t="s">
        <v>11646</v>
      </c>
    </row>
    <row r="3334" spans="1:39" x14ac:dyDescent="0.25">
      <c r="A3334" t="s">
        <v>199</v>
      </c>
      <c r="B3334">
        <v>19198</v>
      </c>
      <c r="C3334" t="s">
        <v>4978</v>
      </c>
      <c r="D3334">
        <v>13</v>
      </c>
      <c r="E3334">
        <v>45773</v>
      </c>
      <c r="G3334" t="s">
        <v>2836</v>
      </c>
      <c r="K3334">
        <v>0</v>
      </c>
      <c r="AE3334" t="s">
        <v>230</v>
      </c>
      <c r="AF3334">
        <v>0</v>
      </c>
      <c r="AG3334">
        <v>0</v>
      </c>
      <c r="AH3334">
        <v>0</v>
      </c>
      <c r="AI3334" t="s">
        <v>11634</v>
      </c>
      <c r="AL3334" s="94">
        <v>1.3</v>
      </c>
      <c r="AM3334" t="s">
        <v>11646</v>
      </c>
    </row>
    <row r="3335" spans="1:39" x14ac:dyDescent="0.25">
      <c r="A3335" t="s">
        <v>199</v>
      </c>
      <c r="B3335">
        <v>19199</v>
      </c>
      <c r="C3335" t="s">
        <v>4979</v>
      </c>
      <c r="D3335">
        <v>15</v>
      </c>
      <c r="E3335">
        <v>45773</v>
      </c>
      <c r="G3335" t="s">
        <v>2836</v>
      </c>
      <c r="K3335">
        <v>0</v>
      </c>
      <c r="AE3335" t="s">
        <v>230</v>
      </c>
      <c r="AF3335">
        <v>0</v>
      </c>
      <c r="AG3335">
        <v>0</v>
      </c>
      <c r="AH3335">
        <v>0</v>
      </c>
      <c r="AI3335" t="s">
        <v>11634</v>
      </c>
      <c r="AL3335" s="94">
        <v>1.5</v>
      </c>
      <c r="AM3335" t="s">
        <v>11646</v>
      </c>
    </row>
    <row r="3336" spans="1:39" x14ac:dyDescent="0.25">
      <c r="A3336" t="s">
        <v>199</v>
      </c>
      <c r="B3336">
        <v>19200</v>
      </c>
      <c r="C3336" t="s">
        <v>4980</v>
      </c>
      <c r="D3336">
        <v>84</v>
      </c>
      <c r="E3336">
        <v>45773</v>
      </c>
      <c r="G3336" t="s">
        <v>2836</v>
      </c>
      <c r="K3336">
        <v>0</v>
      </c>
      <c r="AE3336" t="s">
        <v>230</v>
      </c>
      <c r="AF3336">
        <v>0</v>
      </c>
      <c r="AG3336">
        <v>0</v>
      </c>
      <c r="AH3336">
        <v>0</v>
      </c>
      <c r="AI3336" t="s">
        <v>11634</v>
      </c>
      <c r="AL3336" s="94">
        <v>8.4</v>
      </c>
      <c r="AM3336" t="s">
        <v>11646</v>
      </c>
    </row>
    <row r="3337" spans="1:39" x14ac:dyDescent="0.25">
      <c r="A3337" t="s">
        <v>199</v>
      </c>
      <c r="B3337">
        <v>19201</v>
      </c>
      <c r="C3337" t="s">
        <v>4981</v>
      </c>
      <c r="D3337">
        <v>57</v>
      </c>
      <c r="E3337">
        <v>45773</v>
      </c>
      <c r="G3337" t="s">
        <v>2836</v>
      </c>
      <c r="H3337">
        <v>45782</v>
      </c>
      <c r="I3337" t="s">
        <v>28</v>
      </c>
      <c r="K3337">
        <v>0</v>
      </c>
      <c r="N3337" t="s">
        <v>350</v>
      </c>
      <c r="P3337" t="s">
        <v>350</v>
      </c>
      <c r="V3337">
        <v>0</v>
      </c>
      <c r="W3337">
        <v>0</v>
      </c>
      <c r="X3337" t="s">
        <v>350</v>
      </c>
      <c r="Y3337" t="s">
        <v>350</v>
      </c>
      <c r="Z3337" t="s">
        <v>4933</v>
      </c>
      <c r="AE3337" t="s">
        <v>230</v>
      </c>
      <c r="AF3337">
        <v>0</v>
      </c>
      <c r="AG3337">
        <v>0</v>
      </c>
      <c r="AH3337">
        <v>7</v>
      </c>
      <c r="AI3337" t="s">
        <v>11632</v>
      </c>
      <c r="AL3337" s="94">
        <v>5.7</v>
      </c>
      <c r="AM3337" t="s">
        <v>11646</v>
      </c>
    </row>
    <row r="3338" spans="1:39" x14ac:dyDescent="0.25">
      <c r="A3338" t="s">
        <v>199</v>
      </c>
      <c r="B3338">
        <v>19202</v>
      </c>
      <c r="C3338" t="s">
        <v>4982</v>
      </c>
      <c r="D3338">
        <v>19</v>
      </c>
      <c r="E3338">
        <v>45773</v>
      </c>
      <c r="G3338" t="s">
        <v>2836</v>
      </c>
      <c r="K3338">
        <v>0</v>
      </c>
      <c r="AE3338" t="s">
        <v>230</v>
      </c>
      <c r="AF3338">
        <v>0</v>
      </c>
      <c r="AG3338">
        <v>0</v>
      </c>
      <c r="AH3338">
        <v>0</v>
      </c>
      <c r="AI3338" t="s">
        <v>11634</v>
      </c>
      <c r="AL3338" s="94">
        <v>1.9</v>
      </c>
      <c r="AM3338" t="s">
        <v>11646</v>
      </c>
    </row>
    <row r="3339" spans="1:39" x14ac:dyDescent="0.25">
      <c r="A3339" t="s">
        <v>199</v>
      </c>
      <c r="B3339">
        <v>19203</v>
      </c>
      <c r="C3339" t="s">
        <v>4983</v>
      </c>
      <c r="D3339">
        <v>36</v>
      </c>
      <c r="E3339">
        <v>45773</v>
      </c>
      <c r="G3339" t="s">
        <v>2836</v>
      </c>
      <c r="K3339">
        <v>0</v>
      </c>
      <c r="AE3339" t="s">
        <v>230</v>
      </c>
      <c r="AF3339">
        <v>0</v>
      </c>
      <c r="AG3339">
        <v>0</v>
      </c>
      <c r="AH3339">
        <v>0</v>
      </c>
      <c r="AI3339" t="s">
        <v>11634</v>
      </c>
      <c r="AL3339" s="94">
        <v>3.6</v>
      </c>
      <c r="AM3339" t="s">
        <v>11646</v>
      </c>
    </row>
    <row r="3340" spans="1:39" x14ac:dyDescent="0.25">
      <c r="A3340" t="s">
        <v>199</v>
      </c>
      <c r="B3340">
        <v>19204</v>
      </c>
      <c r="C3340" t="s">
        <v>4984</v>
      </c>
      <c r="D3340">
        <v>195</v>
      </c>
      <c r="E3340" t="s">
        <v>4797</v>
      </c>
      <c r="G3340" t="s">
        <v>2836</v>
      </c>
      <c r="I3340" t="s">
        <v>3631</v>
      </c>
      <c r="K3340">
        <v>0</v>
      </c>
      <c r="AE3340" t="s">
        <v>230</v>
      </c>
      <c r="AF3340">
        <v>0</v>
      </c>
      <c r="AG3340">
        <v>0</v>
      </c>
      <c r="AH3340">
        <v>0</v>
      </c>
      <c r="AI3340" t="s">
        <v>11634</v>
      </c>
      <c r="AL3340" s="94">
        <v>19.5</v>
      </c>
      <c r="AM3340" t="s">
        <v>11646</v>
      </c>
    </row>
    <row r="3341" spans="1:39" x14ac:dyDescent="0.25">
      <c r="A3341" t="s">
        <v>199</v>
      </c>
      <c r="B3341">
        <v>19208</v>
      </c>
      <c r="C3341" t="s">
        <v>4985</v>
      </c>
      <c r="D3341">
        <v>46</v>
      </c>
      <c r="E3341">
        <v>45773</v>
      </c>
      <c r="G3341" t="s">
        <v>2836</v>
      </c>
      <c r="K3341">
        <v>0</v>
      </c>
      <c r="AE3341" t="s">
        <v>230</v>
      </c>
      <c r="AF3341">
        <v>0</v>
      </c>
      <c r="AG3341">
        <v>0</v>
      </c>
      <c r="AH3341">
        <v>0</v>
      </c>
      <c r="AI3341" t="s">
        <v>11634</v>
      </c>
      <c r="AL3341" s="94">
        <v>4.5999999999999996</v>
      </c>
      <c r="AM3341" t="s">
        <v>11646</v>
      </c>
    </row>
    <row r="3342" spans="1:39" x14ac:dyDescent="0.25">
      <c r="A3342" t="s">
        <v>199</v>
      </c>
      <c r="B3342">
        <v>19209</v>
      </c>
      <c r="C3342" t="s">
        <v>4986</v>
      </c>
      <c r="D3342">
        <v>34</v>
      </c>
      <c r="E3342">
        <v>45773</v>
      </c>
      <c r="G3342" t="s">
        <v>2836</v>
      </c>
      <c r="K3342">
        <v>0</v>
      </c>
      <c r="AE3342" t="s">
        <v>230</v>
      </c>
      <c r="AF3342">
        <v>0</v>
      </c>
      <c r="AG3342">
        <v>0</v>
      </c>
      <c r="AH3342">
        <v>0</v>
      </c>
      <c r="AI3342" t="s">
        <v>11634</v>
      </c>
      <c r="AL3342" s="94">
        <v>3.4</v>
      </c>
      <c r="AM3342" t="s">
        <v>11646</v>
      </c>
    </row>
    <row r="3343" spans="1:39" x14ac:dyDescent="0.25">
      <c r="A3343" t="s">
        <v>199</v>
      </c>
      <c r="B3343">
        <v>19210</v>
      </c>
      <c r="C3343" t="s">
        <v>4987</v>
      </c>
      <c r="D3343">
        <v>22</v>
      </c>
      <c r="E3343" t="s">
        <v>4797</v>
      </c>
      <c r="G3343" t="s">
        <v>2836</v>
      </c>
      <c r="I3343" t="s">
        <v>3631</v>
      </c>
      <c r="K3343">
        <v>0</v>
      </c>
      <c r="AE3343" t="s">
        <v>230</v>
      </c>
      <c r="AF3343">
        <v>0</v>
      </c>
      <c r="AG3343">
        <v>0</v>
      </c>
      <c r="AH3343">
        <v>0</v>
      </c>
      <c r="AI3343" t="s">
        <v>11634</v>
      </c>
      <c r="AL3343" s="94">
        <v>2.2000000000000002</v>
      </c>
      <c r="AM3343" t="s">
        <v>11646</v>
      </c>
    </row>
    <row r="3344" spans="1:39" x14ac:dyDescent="0.25">
      <c r="A3344" t="s">
        <v>199</v>
      </c>
      <c r="B3344">
        <v>19211</v>
      </c>
      <c r="C3344" t="s">
        <v>4988</v>
      </c>
      <c r="D3344">
        <v>477</v>
      </c>
      <c r="E3344">
        <v>45773</v>
      </c>
      <c r="G3344" t="s">
        <v>2836</v>
      </c>
      <c r="K3344">
        <v>0</v>
      </c>
      <c r="AE3344" t="s">
        <v>230</v>
      </c>
      <c r="AF3344">
        <v>0</v>
      </c>
      <c r="AG3344">
        <v>0</v>
      </c>
      <c r="AH3344">
        <v>0</v>
      </c>
      <c r="AI3344" t="s">
        <v>11634</v>
      </c>
      <c r="AL3344" s="94">
        <v>47.7</v>
      </c>
      <c r="AM3344" t="s">
        <v>11646</v>
      </c>
    </row>
    <row r="3345" spans="1:39" x14ac:dyDescent="0.25">
      <c r="A3345" t="s">
        <v>199</v>
      </c>
      <c r="B3345">
        <v>19212</v>
      </c>
      <c r="C3345" t="s">
        <v>4989</v>
      </c>
      <c r="D3345">
        <v>891</v>
      </c>
      <c r="E3345">
        <v>45773</v>
      </c>
      <c r="G3345" t="s">
        <v>2836</v>
      </c>
      <c r="K3345">
        <v>0</v>
      </c>
      <c r="AE3345" t="s">
        <v>230</v>
      </c>
      <c r="AF3345">
        <v>0</v>
      </c>
      <c r="AG3345">
        <v>0</v>
      </c>
      <c r="AH3345">
        <v>0</v>
      </c>
      <c r="AI3345" t="s">
        <v>11634</v>
      </c>
      <c r="AL3345" s="94">
        <v>89.1</v>
      </c>
      <c r="AM3345" t="s">
        <v>11646</v>
      </c>
    </row>
    <row r="3346" spans="1:39" x14ac:dyDescent="0.25">
      <c r="A3346" t="s">
        <v>199</v>
      </c>
      <c r="B3346">
        <v>19213</v>
      </c>
      <c r="C3346" t="s">
        <v>4990</v>
      </c>
      <c r="D3346">
        <v>63</v>
      </c>
      <c r="E3346" t="s">
        <v>4797</v>
      </c>
      <c r="G3346" t="s">
        <v>2836</v>
      </c>
      <c r="I3346" t="s">
        <v>3631</v>
      </c>
      <c r="K3346">
        <v>0</v>
      </c>
      <c r="AE3346" t="s">
        <v>230</v>
      </c>
      <c r="AF3346">
        <v>0</v>
      </c>
      <c r="AG3346">
        <v>0</v>
      </c>
      <c r="AH3346">
        <v>0</v>
      </c>
      <c r="AI3346" t="s">
        <v>11634</v>
      </c>
      <c r="AL3346" s="94">
        <v>6.3</v>
      </c>
      <c r="AM3346" t="s">
        <v>11646</v>
      </c>
    </row>
    <row r="3347" spans="1:39" x14ac:dyDescent="0.25">
      <c r="A3347" t="s">
        <v>199</v>
      </c>
      <c r="B3347">
        <v>19214</v>
      </c>
      <c r="C3347" t="s">
        <v>4991</v>
      </c>
      <c r="D3347">
        <v>75</v>
      </c>
      <c r="E3347">
        <v>45773</v>
      </c>
      <c r="G3347" t="s">
        <v>2836</v>
      </c>
      <c r="K3347">
        <v>0</v>
      </c>
      <c r="AE3347" t="s">
        <v>230</v>
      </c>
      <c r="AF3347">
        <v>0</v>
      </c>
      <c r="AG3347">
        <v>0</v>
      </c>
      <c r="AH3347">
        <v>0</v>
      </c>
      <c r="AI3347" t="s">
        <v>11634</v>
      </c>
      <c r="AL3347" s="94">
        <v>7.5</v>
      </c>
      <c r="AM3347" t="s">
        <v>11646</v>
      </c>
    </row>
    <row r="3348" spans="1:39" x14ac:dyDescent="0.25">
      <c r="A3348" t="s">
        <v>199</v>
      </c>
      <c r="B3348">
        <v>19215</v>
      </c>
      <c r="C3348" t="s">
        <v>4992</v>
      </c>
      <c r="D3348">
        <v>181</v>
      </c>
      <c r="E3348">
        <v>45773</v>
      </c>
      <c r="G3348" t="s">
        <v>2836</v>
      </c>
      <c r="K3348">
        <v>0</v>
      </c>
      <c r="AE3348" t="s">
        <v>230</v>
      </c>
      <c r="AF3348">
        <v>0</v>
      </c>
      <c r="AG3348">
        <v>0</v>
      </c>
      <c r="AH3348">
        <v>0</v>
      </c>
      <c r="AI3348" t="s">
        <v>11634</v>
      </c>
      <c r="AL3348" s="94">
        <v>18.100000000000001</v>
      </c>
      <c r="AM3348" t="s">
        <v>11646</v>
      </c>
    </row>
    <row r="3349" spans="1:39" x14ac:dyDescent="0.25">
      <c r="A3349" t="s">
        <v>199</v>
      </c>
      <c r="B3349">
        <v>19216</v>
      </c>
      <c r="C3349" t="s">
        <v>4993</v>
      </c>
      <c r="D3349">
        <v>162</v>
      </c>
      <c r="E3349">
        <v>45773</v>
      </c>
      <c r="G3349" t="s">
        <v>2836</v>
      </c>
      <c r="K3349">
        <v>0</v>
      </c>
      <c r="AE3349" t="s">
        <v>230</v>
      </c>
      <c r="AF3349">
        <v>0</v>
      </c>
      <c r="AG3349">
        <v>0</v>
      </c>
      <c r="AH3349">
        <v>0</v>
      </c>
      <c r="AI3349" t="s">
        <v>11634</v>
      </c>
      <c r="AL3349" s="94">
        <v>16.2</v>
      </c>
      <c r="AM3349" t="s">
        <v>11646</v>
      </c>
    </row>
    <row r="3350" spans="1:39" x14ac:dyDescent="0.25">
      <c r="A3350" t="s">
        <v>199</v>
      </c>
      <c r="B3350">
        <v>19217</v>
      </c>
      <c r="C3350" t="s">
        <v>4994</v>
      </c>
      <c r="D3350">
        <v>73</v>
      </c>
      <c r="E3350">
        <v>45773</v>
      </c>
      <c r="G3350" t="s">
        <v>2836</v>
      </c>
      <c r="K3350">
        <v>0</v>
      </c>
      <c r="AE3350" t="s">
        <v>230</v>
      </c>
      <c r="AF3350">
        <v>0</v>
      </c>
      <c r="AG3350">
        <v>0</v>
      </c>
      <c r="AH3350">
        <v>0</v>
      </c>
      <c r="AI3350" t="s">
        <v>11634</v>
      </c>
      <c r="AL3350" s="94">
        <v>7.3</v>
      </c>
      <c r="AM3350" t="s">
        <v>11646</v>
      </c>
    </row>
    <row r="3351" spans="1:39" x14ac:dyDescent="0.25">
      <c r="A3351" t="s">
        <v>199</v>
      </c>
      <c r="B3351">
        <v>19218</v>
      </c>
      <c r="C3351" t="s">
        <v>4995</v>
      </c>
      <c r="D3351">
        <v>54</v>
      </c>
      <c r="E3351">
        <v>45773</v>
      </c>
      <c r="G3351" t="s">
        <v>2836</v>
      </c>
      <c r="K3351">
        <v>0</v>
      </c>
      <c r="AE3351" t="s">
        <v>230</v>
      </c>
      <c r="AF3351">
        <v>0</v>
      </c>
      <c r="AG3351">
        <v>0</v>
      </c>
      <c r="AH3351">
        <v>0</v>
      </c>
      <c r="AI3351" t="s">
        <v>11634</v>
      </c>
      <c r="AL3351" s="94">
        <v>5.4</v>
      </c>
      <c r="AM3351" t="s">
        <v>11646</v>
      </c>
    </row>
    <row r="3352" spans="1:39" x14ac:dyDescent="0.25">
      <c r="A3352" t="s">
        <v>199</v>
      </c>
      <c r="B3352">
        <v>19219</v>
      </c>
      <c r="C3352" t="s">
        <v>4996</v>
      </c>
      <c r="D3352">
        <v>11</v>
      </c>
      <c r="E3352">
        <v>45773</v>
      </c>
      <c r="G3352" t="s">
        <v>2836</v>
      </c>
      <c r="K3352">
        <v>0</v>
      </c>
      <c r="AE3352" t="s">
        <v>230</v>
      </c>
      <c r="AF3352">
        <v>0</v>
      </c>
      <c r="AG3352">
        <v>0</v>
      </c>
      <c r="AH3352">
        <v>0</v>
      </c>
      <c r="AI3352" t="s">
        <v>11634</v>
      </c>
      <c r="AL3352" s="94">
        <v>1.1000000000000001</v>
      </c>
      <c r="AM3352" t="s">
        <v>11646</v>
      </c>
    </row>
    <row r="3353" spans="1:39" x14ac:dyDescent="0.25">
      <c r="A3353" t="s">
        <v>199</v>
      </c>
      <c r="B3353">
        <v>19220</v>
      </c>
      <c r="C3353" t="s">
        <v>4997</v>
      </c>
      <c r="D3353">
        <v>5204</v>
      </c>
      <c r="E3353">
        <v>45773</v>
      </c>
      <c r="F3353">
        <v>45805</v>
      </c>
      <c r="G3353" t="s">
        <v>2836</v>
      </c>
      <c r="H3353">
        <v>45775</v>
      </c>
      <c r="I3353" t="s">
        <v>24</v>
      </c>
      <c r="J3353" t="s">
        <v>4842</v>
      </c>
      <c r="K3353">
        <v>500</v>
      </c>
      <c r="L3353">
        <v>45717</v>
      </c>
      <c r="M3353">
        <v>0.3</v>
      </c>
      <c r="N3353" t="s">
        <v>353</v>
      </c>
      <c r="O3353">
        <v>45511</v>
      </c>
      <c r="P3353" t="s">
        <v>353</v>
      </c>
      <c r="Q3353">
        <v>0.1</v>
      </c>
      <c r="R3353">
        <v>18000</v>
      </c>
      <c r="T3353">
        <v>40</v>
      </c>
      <c r="U3353">
        <v>100</v>
      </c>
      <c r="V3353">
        <v>3</v>
      </c>
      <c r="W3353">
        <v>50</v>
      </c>
      <c r="X3353" t="s">
        <v>4998</v>
      </c>
      <c r="Y3353" t="s">
        <v>4999</v>
      </c>
      <c r="AE3353" t="s">
        <v>230</v>
      </c>
      <c r="AF3353">
        <v>0.3</v>
      </c>
      <c r="AG3353">
        <v>150</v>
      </c>
      <c r="AH3353">
        <v>14</v>
      </c>
      <c r="AI3353" t="s">
        <v>11632</v>
      </c>
      <c r="AJ3353">
        <v>3.458877786318217</v>
      </c>
      <c r="AL3353" s="94">
        <v>520.4</v>
      </c>
      <c r="AM3353" t="s">
        <v>11647</v>
      </c>
    </row>
    <row r="3354" spans="1:39" x14ac:dyDescent="0.25">
      <c r="A3354" t="s">
        <v>199</v>
      </c>
      <c r="B3354">
        <v>19221</v>
      </c>
      <c r="C3354" t="s">
        <v>5000</v>
      </c>
      <c r="D3354">
        <v>33</v>
      </c>
      <c r="E3354">
        <v>45773</v>
      </c>
      <c r="G3354" t="s">
        <v>2836</v>
      </c>
      <c r="K3354">
        <v>0</v>
      </c>
      <c r="AE3354" t="s">
        <v>230</v>
      </c>
      <c r="AF3354">
        <v>0</v>
      </c>
      <c r="AG3354">
        <v>0</v>
      </c>
      <c r="AH3354">
        <v>0</v>
      </c>
      <c r="AI3354" t="s">
        <v>11634</v>
      </c>
      <c r="AL3354" s="94">
        <v>3.3</v>
      </c>
      <c r="AM3354" t="s">
        <v>11646</v>
      </c>
    </row>
    <row r="3355" spans="1:39" x14ac:dyDescent="0.25">
      <c r="A3355" t="s">
        <v>199</v>
      </c>
      <c r="B3355">
        <v>19222</v>
      </c>
      <c r="C3355" t="s">
        <v>5001</v>
      </c>
      <c r="D3355">
        <v>99</v>
      </c>
      <c r="E3355">
        <v>45773</v>
      </c>
      <c r="G3355" t="s">
        <v>2836</v>
      </c>
      <c r="K3355">
        <v>0</v>
      </c>
      <c r="AE3355" t="s">
        <v>230</v>
      </c>
      <c r="AF3355">
        <v>0</v>
      </c>
      <c r="AG3355">
        <v>0</v>
      </c>
      <c r="AH3355">
        <v>0</v>
      </c>
      <c r="AI3355" t="s">
        <v>11634</v>
      </c>
      <c r="AL3355" s="94">
        <v>9.9</v>
      </c>
      <c r="AM3355" t="s">
        <v>11646</v>
      </c>
    </row>
    <row r="3356" spans="1:39" x14ac:dyDescent="0.25">
      <c r="A3356" t="s">
        <v>199</v>
      </c>
      <c r="B3356">
        <v>19223</v>
      </c>
      <c r="C3356" t="s">
        <v>5002</v>
      </c>
      <c r="D3356">
        <v>105</v>
      </c>
      <c r="E3356">
        <v>45773</v>
      </c>
      <c r="G3356" t="s">
        <v>2836</v>
      </c>
      <c r="K3356">
        <v>0</v>
      </c>
      <c r="AE3356" t="s">
        <v>230</v>
      </c>
      <c r="AF3356">
        <v>0</v>
      </c>
      <c r="AG3356">
        <v>0</v>
      </c>
      <c r="AH3356">
        <v>0</v>
      </c>
      <c r="AI3356" t="s">
        <v>11634</v>
      </c>
      <c r="AL3356" s="94">
        <v>10.5</v>
      </c>
      <c r="AM3356" t="s">
        <v>11646</v>
      </c>
    </row>
    <row r="3357" spans="1:39" x14ac:dyDescent="0.25">
      <c r="A3357" t="s">
        <v>199</v>
      </c>
      <c r="B3357">
        <v>19224</v>
      </c>
      <c r="C3357" t="s">
        <v>5003</v>
      </c>
      <c r="D3357">
        <v>109</v>
      </c>
      <c r="E3357">
        <v>45773</v>
      </c>
      <c r="G3357" t="s">
        <v>2836</v>
      </c>
      <c r="K3357">
        <v>0</v>
      </c>
      <c r="AE3357" t="s">
        <v>230</v>
      </c>
      <c r="AF3357">
        <v>0</v>
      </c>
      <c r="AG3357">
        <v>0</v>
      </c>
      <c r="AH3357">
        <v>0</v>
      </c>
      <c r="AI3357" t="s">
        <v>11634</v>
      </c>
      <c r="AL3357" s="94">
        <v>10.9</v>
      </c>
      <c r="AM3357" t="s">
        <v>11646</v>
      </c>
    </row>
    <row r="3358" spans="1:39" x14ac:dyDescent="0.25">
      <c r="A3358" t="s">
        <v>199</v>
      </c>
      <c r="B3358">
        <v>19225</v>
      </c>
      <c r="C3358" t="s">
        <v>5004</v>
      </c>
      <c r="D3358">
        <v>1699</v>
      </c>
      <c r="E3358">
        <v>45773</v>
      </c>
      <c r="F3358">
        <v>45939</v>
      </c>
      <c r="G3358" t="s">
        <v>2836</v>
      </c>
      <c r="I3358" t="s">
        <v>24</v>
      </c>
      <c r="J3358">
        <v>46030</v>
      </c>
      <c r="K3358">
        <v>0</v>
      </c>
      <c r="AE3358" t="s">
        <v>230</v>
      </c>
      <c r="AF3358">
        <v>0</v>
      </c>
      <c r="AG3358">
        <v>0</v>
      </c>
      <c r="AH3358">
        <v>0</v>
      </c>
      <c r="AI3358" t="s">
        <v>11634</v>
      </c>
      <c r="AL3358" s="94">
        <v>169.9</v>
      </c>
      <c r="AM3358" t="s">
        <v>11646</v>
      </c>
    </row>
    <row r="3359" spans="1:39" x14ac:dyDescent="0.25">
      <c r="A3359" t="s">
        <v>199</v>
      </c>
      <c r="B3359">
        <v>19226</v>
      </c>
      <c r="C3359" t="s">
        <v>5005</v>
      </c>
      <c r="D3359">
        <v>52</v>
      </c>
      <c r="E3359">
        <v>45773</v>
      </c>
      <c r="G3359" t="s">
        <v>2836</v>
      </c>
      <c r="K3359">
        <v>0</v>
      </c>
      <c r="AE3359" t="s">
        <v>230</v>
      </c>
      <c r="AF3359">
        <v>0</v>
      </c>
      <c r="AG3359">
        <v>0</v>
      </c>
      <c r="AH3359">
        <v>0</v>
      </c>
      <c r="AI3359" t="s">
        <v>11634</v>
      </c>
      <c r="AL3359" s="94">
        <v>5.2</v>
      </c>
      <c r="AM3359" t="s">
        <v>11646</v>
      </c>
    </row>
    <row r="3360" spans="1:39" x14ac:dyDescent="0.25">
      <c r="A3360" t="s">
        <v>199</v>
      </c>
      <c r="B3360">
        <v>19227</v>
      </c>
      <c r="C3360" t="s">
        <v>5006</v>
      </c>
      <c r="D3360">
        <v>46</v>
      </c>
      <c r="E3360">
        <v>45773</v>
      </c>
      <c r="G3360" t="s">
        <v>2836</v>
      </c>
      <c r="K3360">
        <v>0</v>
      </c>
      <c r="AE3360" t="s">
        <v>230</v>
      </c>
      <c r="AF3360">
        <v>0</v>
      </c>
      <c r="AG3360">
        <v>0</v>
      </c>
      <c r="AH3360">
        <v>0</v>
      </c>
      <c r="AI3360" t="s">
        <v>11634</v>
      </c>
      <c r="AL3360" s="94">
        <v>4.5999999999999996</v>
      </c>
      <c r="AM3360" t="s">
        <v>11646</v>
      </c>
    </row>
    <row r="3361" spans="1:39" x14ac:dyDescent="0.25">
      <c r="A3361" t="s">
        <v>199</v>
      </c>
      <c r="B3361">
        <v>19228</v>
      </c>
      <c r="C3361" t="s">
        <v>5007</v>
      </c>
      <c r="D3361">
        <v>57</v>
      </c>
      <c r="E3361">
        <v>45773</v>
      </c>
      <c r="G3361" t="s">
        <v>2836</v>
      </c>
      <c r="K3361">
        <v>0</v>
      </c>
      <c r="AE3361" t="s">
        <v>230</v>
      </c>
      <c r="AF3361">
        <v>0</v>
      </c>
      <c r="AG3361">
        <v>0</v>
      </c>
      <c r="AH3361">
        <v>0</v>
      </c>
      <c r="AI3361" t="s">
        <v>11634</v>
      </c>
      <c r="AL3361" s="94">
        <v>5.7</v>
      </c>
      <c r="AM3361" t="s">
        <v>11646</v>
      </c>
    </row>
    <row r="3362" spans="1:39" x14ac:dyDescent="0.25">
      <c r="A3362" t="s">
        <v>199</v>
      </c>
      <c r="B3362">
        <v>19229</v>
      </c>
      <c r="C3362" t="s">
        <v>5008</v>
      </c>
      <c r="D3362">
        <v>61</v>
      </c>
      <c r="E3362">
        <v>45773</v>
      </c>
      <c r="G3362" t="s">
        <v>2836</v>
      </c>
      <c r="K3362">
        <v>0</v>
      </c>
      <c r="AE3362" t="s">
        <v>230</v>
      </c>
      <c r="AF3362">
        <v>0</v>
      </c>
      <c r="AG3362">
        <v>0</v>
      </c>
      <c r="AH3362">
        <v>0</v>
      </c>
      <c r="AI3362" t="s">
        <v>11634</v>
      </c>
      <c r="AL3362" s="94">
        <v>6.1</v>
      </c>
      <c r="AM3362" t="s">
        <v>11646</v>
      </c>
    </row>
    <row r="3363" spans="1:39" x14ac:dyDescent="0.25">
      <c r="A3363" t="s">
        <v>199</v>
      </c>
      <c r="B3363">
        <v>19230</v>
      </c>
      <c r="C3363" t="s">
        <v>5009</v>
      </c>
      <c r="D3363">
        <v>1045</v>
      </c>
      <c r="E3363">
        <v>45788</v>
      </c>
      <c r="F3363">
        <v>45939</v>
      </c>
      <c r="G3363" t="s">
        <v>2836</v>
      </c>
      <c r="I3363" t="s">
        <v>4909</v>
      </c>
      <c r="J3363">
        <v>45944</v>
      </c>
      <c r="K3363">
        <v>59</v>
      </c>
      <c r="M3363">
        <v>100</v>
      </c>
      <c r="N3363" t="s">
        <v>353</v>
      </c>
      <c r="O3363" t="s">
        <v>2855</v>
      </c>
      <c r="P3363" t="s">
        <v>4933</v>
      </c>
      <c r="Q3363">
        <v>0</v>
      </c>
      <c r="R3363">
        <v>24150</v>
      </c>
      <c r="T3363">
        <v>1</v>
      </c>
      <c r="V3363">
        <v>0</v>
      </c>
      <c r="X3363" t="s">
        <v>5010</v>
      </c>
      <c r="Y3363" t="s">
        <v>353</v>
      </c>
      <c r="Z3363" t="s">
        <v>2855</v>
      </c>
      <c r="AE3363" t="s">
        <v>230</v>
      </c>
      <c r="AF3363">
        <v>1</v>
      </c>
      <c r="AG3363">
        <v>59</v>
      </c>
      <c r="AH3363">
        <v>12</v>
      </c>
      <c r="AI3363" t="s">
        <v>11632</v>
      </c>
      <c r="AJ3363">
        <v>23.110047846889952</v>
      </c>
      <c r="AL3363" s="94">
        <v>104.5</v>
      </c>
      <c r="AM3363" t="s">
        <v>11647</v>
      </c>
    </row>
    <row r="3364" spans="1:39" x14ac:dyDescent="0.25">
      <c r="A3364" t="s">
        <v>199</v>
      </c>
      <c r="B3364">
        <v>19231</v>
      </c>
      <c r="C3364" t="s">
        <v>5011</v>
      </c>
      <c r="D3364">
        <v>10</v>
      </c>
      <c r="E3364">
        <v>45773</v>
      </c>
      <c r="G3364" t="s">
        <v>2836</v>
      </c>
      <c r="K3364">
        <v>0</v>
      </c>
      <c r="AE3364" t="s">
        <v>230</v>
      </c>
      <c r="AF3364">
        <v>0</v>
      </c>
      <c r="AG3364">
        <v>0</v>
      </c>
      <c r="AH3364">
        <v>0</v>
      </c>
      <c r="AI3364" t="s">
        <v>11634</v>
      </c>
      <c r="AL3364" s="94">
        <v>1</v>
      </c>
      <c r="AM3364" t="s">
        <v>11646</v>
      </c>
    </row>
    <row r="3365" spans="1:39" x14ac:dyDescent="0.25">
      <c r="A3365" t="s">
        <v>199</v>
      </c>
      <c r="B3365">
        <v>19232</v>
      </c>
      <c r="C3365" t="s">
        <v>5012</v>
      </c>
      <c r="D3365">
        <v>64</v>
      </c>
      <c r="E3365">
        <v>45773</v>
      </c>
      <c r="G3365" t="s">
        <v>2836</v>
      </c>
      <c r="K3365">
        <v>0</v>
      </c>
      <c r="AE3365" t="s">
        <v>230</v>
      </c>
      <c r="AF3365">
        <v>0</v>
      </c>
      <c r="AG3365">
        <v>0</v>
      </c>
      <c r="AH3365">
        <v>0</v>
      </c>
      <c r="AI3365" t="s">
        <v>11634</v>
      </c>
      <c r="AL3365" s="94">
        <v>6.4</v>
      </c>
      <c r="AM3365" t="s">
        <v>11646</v>
      </c>
    </row>
    <row r="3366" spans="1:39" x14ac:dyDescent="0.25">
      <c r="A3366" t="s">
        <v>199</v>
      </c>
      <c r="B3366">
        <v>19233</v>
      </c>
      <c r="C3366" t="s">
        <v>5013</v>
      </c>
      <c r="D3366">
        <v>103</v>
      </c>
      <c r="E3366">
        <v>45773</v>
      </c>
      <c r="G3366" t="s">
        <v>2836</v>
      </c>
      <c r="K3366">
        <v>0</v>
      </c>
      <c r="AE3366" t="s">
        <v>230</v>
      </c>
      <c r="AF3366">
        <v>0</v>
      </c>
      <c r="AG3366">
        <v>0</v>
      </c>
      <c r="AH3366">
        <v>0</v>
      </c>
      <c r="AI3366" t="s">
        <v>11634</v>
      </c>
      <c r="AL3366" s="94">
        <v>10.3</v>
      </c>
      <c r="AM3366" t="s">
        <v>11646</v>
      </c>
    </row>
    <row r="3367" spans="1:39" x14ac:dyDescent="0.25">
      <c r="A3367" t="s">
        <v>199</v>
      </c>
      <c r="B3367">
        <v>19234</v>
      </c>
      <c r="C3367" t="s">
        <v>5014</v>
      </c>
      <c r="D3367">
        <v>53</v>
      </c>
      <c r="E3367">
        <v>45773</v>
      </c>
      <c r="G3367" t="s">
        <v>2836</v>
      </c>
      <c r="K3367">
        <v>0</v>
      </c>
      <c r="AE3367" t="s">
        <v>230</v>
      </c>
      <c r="AF3367">
        <v>0</v>
      </c>
      <c r="AG3367">
        <v>0</v>
      </c>
      <c r="AH3367">
        <v>0</v>
      </c>
      <c r="AI3367" t="s">
        <v>11634</v>
      </c>
      <c r="AL3367" s="94">
        <v>5.3</v>
      </c>
      <c r="AM3367" t="s">
        <v>11646</v>
      </c>
    </row>
    <row r="3368" spans="1:39" x14ac:dyDescent="0.25">
      <c r="A3368" t="s">
        <v>199</v>
      </c>
      <c r="B3368">
        <v>19235</v>
      </c>
      <c r="C3368" t="s">
        <v>5015</v>
      </c>
      <c r="D3368">
        <v>94</v>
      </c>
      <c r="E3368">
        <v>45773</v>
      </c>
      <c r="G3368" t="s">
        <v>2836</v>
      </c>
      <c r="K3368">
        <v>0</v>
      </c>
      <c r="AE3368" t="s">
        <v>230</v>
      </c>
      <c r="AF3368">
        <v>0</v>
      </c>
      <c r="AG3368">
        <v>0</v>
      </c>
      <c r="AH3368">
        <v>0</v>
      </c>
      <c r="AI3368" t="s">
        <v>11634</v>
      </c>
      <c r="AL3368" s="94">
        <v>9.4</v>
      </c>
      <c r="AM3368" t="s">
        <v>11646</v>
      </c>
    </row>
    <row r="3369" spans="1:39" x14ac:dyDescent="0.25">
      <c r="A3369" t="s">
        <v>199</v>
      </c>
      <c r="B3369">
        <v>19237</v>
      </c>
      <c r="C3369" t="s">
        <v>5016</v>
      </c>
      <c r="D3369">
        <v>41</v>
      </c>
      <c r="E3369">
        <v>45773</v>
      </c>
      <c r="G3369" t="s">
        <v>2836</v>
      </c>
      <c r="K3369">
        <v>0</v>
      </c>
      <c r="AE3369" t="s">
        <v>230</v>
      </c>
      <c r="AF3369">
        <v>0</v>
      </c>
      <c r="AG3369">
        <v>0</v>
      </c>
      <c r="AH3369">
        <v>0</v>
      </c>
      <c r="AI3369" t="s">
        <v>11634</v>
      </c>
      <c r="AL3369" s="94">
        <v>4.0999999999999996</v>
      </c>
      <c r="AM3369" t="s">
        <v>11646</v>
      </c>
    </row>
    <row r="3370" spans="1:39" x14ac:dyDescent="0.25">
      <c r="A3370" t="s">
        <v>199</v>
      </c>
      <c r="B3370">
        <v>19238</v>
      </c>
      <c r="C3370" t="s">
        <v>5017</v>
      </c>
      <c r="D3370">
        <v>60</v>
      </c>
      <c r="E3370">
        <v>45773</v>
      </c>
      <c r="G3370" t="s">
        <v>2836</v>
      </c>
      <c r="K3370">
        <v>0</v>
      </c>
      <c r="AE3370" t="s">
        <v>230</v>
      </c>
      <c r="AF3370">
        <v>0</v>
      </c>
      <c r="AG3370">
        <v>0</v>
      </c>
      <c r="AH3370">
        <v>0</v>
      </c>
      <c r="AI3370" t="s">
        <v>11634</v>
      </c>
      <c r="AL3370" s="94">
        <v>6</v>
      </c>
      <c r="AM3370" t="s">
        <v>11646</v>
      </c>
    </row>
    <row r="3371" spans="1:39" x14ac:dyDescent="0.25">
      <c r="A3371" t="s">
        <v>199</v>
      </c>
      <c r="B3371">
        <v>19239</v>
      </c>
      <c r="C3371" t="s">
        <v>5018</v>
      </c>
      <c r="D3371">
        <v>183</v>
      </c>
      <c r="E3371">
        <v>45773</v>
      </c>
      <c r="G3371" t="s">
        <v>2836</v>
      </c>
      <c r="K3371">
        <v>0</v>
      </c>
      <c r="AE3371" t="s">
        <v>230</v>
      </c>
      <c r="AF3371">
        <v>0</v>
      </c>
      <c r="AG3371">
        <v>0</v>
      </c>
      <c r="AH3371">
        <v>0</v>
      </c>
      <c r="AI3371" t="s">
        <v>11634</v>
      </c>
      <c r="AL3371" s="94">
        <v>18.3</v>
      </c>
      <c r="AM3371" t="s">
        <v>11646</v>
      </c>
    </row>
    <row r="3372" spans="1:39" x14ac:dyDescent="0.25">
      <c r="A3372" t="s">
        <v>199</v>
      </c>
      <c r="B3372">
        <v>19240</v>
      </c>
      <c r="C3372" t="s">
        <v>5019</v>
      </c>
      <c r="D3372">
        <v>40</v>
      </c>
      <c r="E3372">
        <v>45773</v>
      </c>
      <c r="G3372" t="s">
        <v>2836</v>
      </c>
      <c r="K3372">
        <v>0</v>
      </c>
      <c r="AE3372" t="s">
        <v>230</v>
      </c>
      <c r="AF3372">
        <v>0</v>
      </c>
      <c r="AG3372">
        <v>0</v>
      </c>
      <c r="AH3372">
        <v>0</v>
      </c>
      <c r="AI3372" t="s">
        <v>11634</v>
      </c>
      <c r="AL3372" s="94">
        <v>4</v>
      </c>
      <c r="AM3372" t="s">
        <v>11646</v>
      </c>
    </row>
    <row r="3373" spans="1:39" x14ac:dyDescent="0.25">
      <c r="A3373" t="s">
        <v>199</v>
      </c>
      <c r="B3373">
        <v>19241</v>
      </c>
      <c r="C3373" t="s">
        <v>5020</v>
      </c>
      <c r="D3373">
        <v>33</v>
      </c>
      <c r="E3373">
        <v>45773</v>
      </c>
      <c r="G3373" t="s">
        <v>2836</v>
      </c>
      <c r="K3373">
        <v>0</v>
      </c>
      <c r="AE3373" t="s">
        <v>230</v>
      </c>
      <c r="AF3373">
        <v>0</v>
      </c>
      <c r="AG3373">
        <v>0</v>
      </c>
      <c r="AH3373">
        <v>0</v>
      </c>
      <c r="AI3373" t="s">
        <v>11634</v>
      </c>
      <c r="AL3373" s="94">
        <v>3.3</v>
      </c>
      <c r="AM3373" t="s">
        <v>11646</v>
      </c>
    </row>
    <row r="3374" spans="1:39" x14ac:dyDescent="0.25">
      <c r="A3374" t="s">
        <v>199</v>
      </c>
      <c r="B3374">
        <v>19242</v>
      </c>
      <c r="C3374" t="s">
        <v>5021</v>
      </c>
      <c r="D3374">
        <v>118</v>
      </c>
      <c r="E3374">
        <v>45773</v>
      </c>
      <c r="G3374" t="s">
        <v>2836</v>
      </c>
      <c r="K3374">
        <v>0</v>
      </c>
      <c r="AE3374" t="s">
        <v>230</v>
      </c>
      <c r="AF3374">
        <v>0</v>
      </c>
      <c r="AG3374">
        <v>0</v>
      </c>
      <c r="AH3374">
        <v>0</v>
      </c>
      <c r="AI3374" t="s">
        <v>11634</v>
      </c>
      <c r="AL3374" s="94">
        <v>11.8</v>
      </c>
      <c r="AM3374" t="s">
        <v>11646</v>
      </c>
    </row>
    <row r="3375" spans="1:39" x14ac:dyDescent="0.25">
      <c r="A3375" t="s">
        <v>199</v>
      </c>
      <c r="B3375">
        <v>19243</v>
      </c>
      <c r="C3375" t="s">
        <v>5022</v>
      </c>
      <c r="D3375">
        <v>38</v>
      </c>
      <c r="E3375">
        <v>45773</v>
      </c>
      <c r="G3375" t="s">
        <v>2836</v>
      </c>
      <c r="K3375">
        <v>0</v>
      </c>
      <c r="AE3375" t="s">
        <v>230</v>
      </c>
      <c r="AF3375">
        <v>0</v>
      </c>
      <c r="AG3375">
        <v>0</v>
      </c>
      <c r="AH3375">
        <v>0</v>
      </c>
      <c r="AI3375" t="s">
        <v>11634</v>
      </c>
      <c r="AL3375" s="94">
        <v>3.8</v>
      </c>
      <c r="AM3375" t="s">
        <v>11646</v>
      </c>
    </row>
    <row r="3376" spans="1:39" x14ac:dyDescent="0.25">
      <c r="A3376" t="s">
        <v>199</v>
      </c>
      <c r="B3376">
        <v>19244</v>
      </c>
      <c r="C3376" t="s">
        <v>5023</v>
      </c>
      <c r="D3376">
        <v>97</v>
      </c>
      <c r="E3376">
        <v>45773</v>
      </c>
      <c r="G3376" t="s">
        <v>2836</v>
      </c>
      <c r="K3376">
        <v>0</v>
      </c>
      <c r="AE3376" t="s">
        <v>230</v>
      </c>
      <c r="AF3376">
        <v>0</v>
      </c>
      <c r="AG3376">
        <v>0</v>
      </c>
      <c r="AH3376">
        <v>0</v>
      </c>
      <c r="AI3376" t="s">
        <v>11634</v>
      </c>
      <c r="AL3376" s="94">
        <v>9.6999999999999993</v>
      </c>
      <c r="AM3376" t="s">
        <v>11646</v>
      </c>
    </row>
    <row r="3377" spans="1:39" x14ac:dyDescent="0.25">
      <c r="A3377" t="s">
        <v>199</v>
      </c>
      <c r="B3377">
        <v>19245</v>
      </c>
      <c r="C3377" t="s">
        <v>5024</v>
      </c>
      <c r="D3377">
        <v>1595</v>
      </c>
      <c r="E3377">
        <v>45773</v>
      </c>
      <c r="F3377">
        <v>45939</v>
      </c>
      <c r="G3377" t="s">
        <v>2836</v>
      </c>
      <c r="I3377" t="s">
        <v>24</v>
      </c>
      <c r="J3377" t="s">
        <v>4898</v>
      </c>
      <c r="K3377">
        <v>0</v>
      </c>
      <c r="AE3377" t="s">
        <v>230</v>
      </c>
      <c r="AF3377">
        <v>0</v>
      </c>
      <c r="AG3377">
        <v>0</v>
      </c>
      <c r="AH3377">
        <v>0</v>
      </c>
      <c r="AI3377" t="s">
        <v>11634</v>
      </c>
      <c r="AL3377" s="94">
        <v>159.5</v>
      </c>
      <c r="AM3377" t="s">
        <v>11646</v>
      </c>
    </row>
    <row r="3378" spans="1:39" x14ac:dyDescent="0.25">
      <c r="A3378" t="s">
        <v>199</v>
      </c>
      <c r="B3378">
        <v>19246</v>
      </c>
      <c r="C3378" t="s">
        <v>5025</v>
      </c>
      <c r="D3378">
        <v>47</v>
      </c>
      <c r="E3378">
        <v>45773</v>
      </c>
      <c r="G3378" t="s">
        <v>2836</v>
      </c>
      <c r="K3378">
        <v>0</v>
      </c>
      <c r="AE3378" t="s">
        <v>230</v>
      </c>
      <c r="AF3378">
        <v>0</v>
      </c>
      <c r="AG3378">
        <v>0</v>
      </c>
      <c r="AH3378">
        <v>0</v>
      </c>
      <c r="AI3378" t="s">
        <v>11634</v>
      </c>
      <c r="AL3378" s="94">
        <v>4.7</v>
      </c>
      <c r="AM3378" t="s">
        <v>11646</v>
      </c>
    </row>
    <row r="3379" spans="1:39" x14ac:dyDescent="0.25">
      <c r="A3379" t="s">
        <v>199</v>
      </c>
      <c r="B3379">
        <v>19247</v>
      </c>
      <c r="C3379" t="s">
        <v>5026</v>
      </c>
      <c r="D3379">
        <v>148</v>
      </c>
      <c r="E3379">
        <v>45773</v>
      </c>
      <c r="G3379" t="s">
        <v>2836</v>
      </c>
      <c r="K3379">
        <v>0</v>
      </c>
      <c r="AE3379" t="s">
        <v>230</v>
      </c>
      <c r="AF3379">
        <v>0</v>
      </c>
      <c r="AG3379">
        <v>0</v>
      </c>
      <c r="AH3379">
        <v>0</v>
      </c>
      <c r="AI3379" t="s">
        <v>11634</v>
      </c>
      <c r="AL3379" s="94">
        <v>14.8</v>
      </c>
      <c r="AM3379" t="s">
        <v>11646</v>
      </c>
    </row>
    <row r="3380" spans="1:39" x14ac:dyDescent="0.25">
      <c r="A3380" t="s">
        <v>199</v>
      </c>
      <c r="B3380">
        <v>19248</v>
      </c>
      <c r="C3380" t="s">
        <v>5027</v>
      </c>
      <c r="D3380">
        <v>68</v>
      </c>
      <c r="E3380">
        <v>45773</v>
      </c>
      <c r="G3380" t="s">
        <v>2836</v>
      </c>
      <c r="K3380">
        <v>0</v>
      </c>
      <c r="AE3380" t="s">
        <v>230</v>
      </c>
      <c r="AF3380">
        <v>0</v>
      </c>
      <c r="AG3380">
        <v>0</v>
      </c>
      <c r="AH3380">
        <v>0</v>
      </c>
      <c r="AI3380" t="s">
        <v>11634</v>
      </c>
      <c r="AL3380" s="94">
        <v>6.8</v>
      </c>
      <c r="AM3380" t="s">
        <v>11646</v>
      </c>
    </row>
    <row r="3381" spans="1:39" x14ac:dyDescent="0.25">
      <c r="A3381" t="s">
        <v>199</v>
      </c>
      <c r="B3381">
        <v>19249</v>
      </c>
      <c r="C3381" t="s">
        <v>5028</v>
      </c>
      <c r="D3381">
        <v>37</v>
      </c>
      <c r="E3381">
        <v>45773</v>
      </c>
      <c r="G3381" t="s">
        <v>2836</v>
      </c>
      <c r="K3381">
        <v>0</v>
      </c>
      <c r="AE3381" t="s">
        <v>230</v>
      </c>
      <c r="AF3381">
        <v>0</v>
      </c>
      <c r="AG3381">
        <v>0</v>
      </c>
      <c r="AH3381">
        <v>0</v>
      </c>
      <c r="AI3381" t="s">
        <v>11634</v>
      </c>
      <c r="AL3381" s="94">
        <v>3.7</v>
      </c>
      <c r="AM3381" t="s">
        <v>11646</v>
      </c>
    </row>
    <row r="3382" spans="1:39" x14ac:dyDescent="0.25">
      <c r="A3382" t="s">
        <v>199</v>
      </c>
      <c r="B3382">
        <v>19250</v>
      </c>
      <c r="C3382" t="s">
        <v>5029</v>
      </c>
      <c r="D3382">
        <v>16</v>
      </c>
      <c r="E3382">
        <v>45773</v>
      </c>
      <c r="G3382" t="s">
        <v>2836</v>
      </c>
      <c r="K3382">
        <v>0</v>
      </c>
      <c r="AE3382" t="s">
        <v>230</v>
      </c>
      <c r="AF3382">
        <v>0</v>
      </c>
      <c r="AG3382">
        <v>0</v>
      </c>
      <c r="AH3382">
        <v>0</v>
      </c>
      <c r="AI3382" t="s">
        <v>11634</v>
      </c>
      <c r="AL3382" s="94">
        <v>1.6</v>
      </c>
      <c r="AM3382" t="s">
        <v>11646</v>
      </c>
    </row>
    <row r="3383" spans="1:39" x14ac:dyDescent="0.25">
      <c r="A3383" t="s">
        <v>199</v>
      </c>
      <c r="B3383">
        <v>19251</v>
      </c>
      <c r="C3383" t="s">
        <v>5030</v>
      </c>
      <c r="D3383">
        <v>48</v>
      </c>
      <c r="E3383">
        <v>45773</v>
      </c>
      <c r="G3383" t="s">
        <v>2836</v>
      </c>
      <c r="K3383">
        <v>0</v>
      </c>
      <c r="AE3383" t="s">
        <v>230</v>
      </c>
      <c r="AF3383">
        <v>0</v>
      </c>
      <c r="AG3383">
        <v>0</v>
      </c>
      <c r="AH3383">
        <v>0</v>
      </c>
      <c r="AI3383" t="s">
        <v>11634</v>
      </c>
      <c r="AL3383" s="94">
        <v>4.8</v>
      </c>
      <c r="AM3383" t="s">
        <v>11646</v>
      </c>
    </row>
    <row r="3384" spans="1:39" x14ac:dyDescent="0.25">
      <c r="A3384" t="s">
        <v>199</v>
      </c>
      <c r="B3384">
        <v>19252</v>
      </c>
      <c r="C3384" t="s">
        <v>5031</v>
      </c>
      <c r="D3384">
        <v>69</v>
      </c>
      <c r="E3384">
        <v>45773</v>
      </c>
      <c r="G3384" t="s">
        <v>2836</v>
      </c>
      <c r="K3384">
        <v>0</v>
      </c>
      <c r="AE3384" t="s">
        <v>230</v>
      </c>
      <c r="AF3384">
        <v>0</v>
      </c>
      <c r="AG3384">
        <v>0</v>
      </c>
      <c r="AH3384">
        <v>0</v>
      </c>
      <c r="AI3384" t="s">
        <v>11634</v>
      </c>
      <c r="AL3384" s="94">
        <v>6.9</v>
      </c>
      <c r="AM3384" t="s">
        <v>11646</v>
      </c>
    </row>
    <row r="3385" spans="1:39" x14ac:dyDescent="0.25">
      <c r="A3385" t="s">
        <v>199</v>
      </c>
      <c r="B3385">
        <v>19254</v>
      </c>
      <c r="C3385" t="s">
        <v>5032</v>
      </c>
      <c r="D3385">
        <v>35</v>
      </c>
      <c r="E3385">
        <v>45773</v>
      </c>
      <c r="G3385" t="s">
        <v>2836</v>
      </c>
      <c r="K3385">
        <v>0</v>
      </c>
      <c r="AE3385" t="s">
        <v>230</v>
      </c>
      <c r="AF3385">
        <v>0</v>
      </c>
      <c r="AG3385">
        <v>0</v>
      </c>
      <c r="AH3385">
        <v>0</v>
      </c>
      <c r="AI3385" t="s">
        <v>11634</v>
      </c>
      <c r="AL3385" s="94">
        <v>3.5</v>
      </c>
      <c r="AM3385" t="s">
        <v>11646</v>
      </c>
    </row>
    <row r="3386" spans="1:39" x14ac:dyDescent="0.25">
      <c r="A3386" t="s">
        <v>199</v>
      </c>
      <c r="B3386">
        <v>19901</v>
      </c>
      <c r="C3386" t="s">
        <v>5033</v>
      </c>
      <c r="D3386">
        <v>29</v>
      </c>
      <c r="E3386">
        <v>45773</v>
      </c>
      <c r="G3386" t="s">
        <v>2836</v>
      </c>
      <c r="K3386">
        <v>0</v>
      </c>
      <c r="AE3386" t="s">
        <v>230</v>
      </c>
      <c r="AF3386">
        <v>0</v>
      </c>
      <c r="AG3386">
        <v>0</v>
      </c>
      <c r="AH3386">
        <v>0</v>
      </c>
      <c r="AI3386" t="s">
        <v>11634</v>
      </c>
      <c r="AL3386" s="94">
        <v>2.9</v>
      </c>
      <c r="AM3386" t="s">
        <v>11646</v>
      </c>
    </row>
    <row r="3387" spans="1:39" x14ac:dyDescent="0.25">
      <c r="A3387" t="s">
        <v>199</v>
      </c>
      <c r="B3387">
        <v>19255</v>
      </c>
      <c r="C3387" t="s">
        <v>5034</v>
      </c>
      <c r="D3387">
        <v>84</v>
      </c>
      <c r="E3387" t="s">
        <v>4797</v>
      </c>
      <c r="G3387" t="s">
        <v>2836</v>
      </c>
      <c r="I3387" t="s">
        <v>3631</v>
      </c>
      <c r="K3387">
        <v>0</v>
      </c>
      <c r="AE3387" t="s">
        <v>230</v>
      </c>
      <c r="AF3387">
        <v>0</v>
      </c>
      <c r="AG3387">
        <v>0</v>
      </c>
      <c r="AH3387">
        <v>0</v>
      </c>
      <c r="AI3387" t="s">
        <v>11634</v>
      </c>
      <c r="AL3387" s="94">
        <v>8.4</v>
      </c>
      <c r="AM3387" t="s">
        <v>11646</v>
      </c>
    </row>
    <row r="3388" spans="1:39" x14ac:dyDescent="0.25">
      <c r="A3388" t="s">
        <v>199</v>
      </c>
      <c r="B3388">
        <v>19256</v>
      </c>
      <c r="C3388" t="s">
        <v>5035</v>
      </c>
      <c r="D3388">
        <v>42</v>
      </c>
      <c r="E3388">
        <v>45773</v>
      </c>
      <c r="G3388" t="s">
        <v>2836</v>
      </c>
      <c r="K3388">
        <v>0</v>
      </c>
      <c r="AE3388" t="s">
        <v>230</v>
      </c>
      <c r="AF3388">
        <v>0</v>
      </c>
      <c r="AG3388">
        <v>0</v>
      </c>
      <c r="AH3388">
        <v>0</v>
      </c>
      <c r="AI3388" t="s">
        <v>11634</v>
      </c>
      <c r="AL3388" s="94">
        <v>4.2</v>
      </c>
      <c r="AM3388" t="s">
        <v>11646</v>
      </c>
    </row>
    <row r="3389" spans="1:39" x14ac:dyDescent="0.25">
      <c r="A3389" t="s">
        <v>199</v>
      </c>
      <c r="B3389">
        <v>19257</v>
      </c>
      <c r="C3389" t="s">
        <v>5036</v>
      </c>
      <c r="D3389">
        <v>4830</v>
      </c>
      <c r="E3389">
        <v>45773</v>
      </c>
      <c r="F3389">
        <v>45939</v>
      </c>
      <c r="G3389" t="s">
        <v>2836</v>
      </c>
      <c r="I3389" t="s">
        <v>24</v>
      </c>
      <c r="J3389">
        <v>45965</v>
      </c>
      <c r="K3389">
        <v>867</v>
      </c>
      <c r="L3389">
        <v>45778</v>
      </c>
      <c r="M3389" t="s">
        <v>5764</v>
      </c>
      <c r="N3389" t="s">
        <v>353</v>
      </c>
      <c r="O3389">
        <v>44972</v>
      </c>
      <c r="P3389" t="s">
        <v>350</v>
      </c>
      <c r="Q3389">
        <v>0</v>
      </c>
      <c r="R3389">
        <v>7400</v>
      </c>
      <c r="X3389" t="s">
        <v>5037</v>
      </c>
      <c r="Y3389" t="s">
        <v>350</v>
      </c>
      <c r="Z3389" t="s">
        <v>350</v>
      </c>
      <c r="AE3389" t="s">
        <v>230</v>
      </c>
      <c r="AG3389">
        <v>0</v>
      </c>
      <c r="AH3389">
        <v>11</v>
      </c>
      <c r="AI3389" t="s">
        <v>11632</v>
      </c>
      <c r="AJ3389">
        <v>1.5320910973084887</v>
      </c>
      <c r="AL3389" s="94">
        <v>483</v>
      </c>
      <c r="AM3389" t="s">
        <v>11647</v>
      </c>
    </row>
    <row r="3390" spans="1:39" x14ac:dyDescent="0.25">
      <c r="A3390" t="s">
        <v>199</v>
      </c>
      <c r="B3390">
        <v>19258</v>
      </c>
      <c r="C3390" t="s">
        <v>5038</v>
      </c>
      <c r="D3390">
        <v>77</v>
      </c>
      <c r="E3390">
        <v>45773</v>
      </c>
      <c r="G3390" t="s">
        <v>2836</v>
      </c>
      <c r="H3390">
        <v>45777</v>
      </c>
      <c r="I3390" t="s">
        <v>28</v>
      </c>
      <c r="K3390">
        <v>0</v>
      </c>
      <c r="N3390" t="s">
        <v>350</v>
      </c>
      <c r="P3390" t="s">
        <v>350</v>
      </c>
      <c r="X3390" t="s">
        <v>350</v>
      </c>
      <c r="Y3390" t="s">
        <v>350</v>
      </c>
      <c r="Z3390" t="s">
        <v>350</v>
      </c>
      <c r="AE3390" t="s">
        <v>230</v>
      </c>
      <c r="AF3390">
        <v>0</v>
      </c>
      <c r="AG3390">
        <v>0</v>
      </c>
      <c r="AH3390">
        <v>5</v>
      </c>
      <c r="AI3390" t="s">
        <v>11632</v>
      </c>
      <c r="AL3390" s="94">
        <v>7.7</v>
      </c>
      <c r="AM3390" t="s">
        <v>11646</v>
      </c>
    </row>
    <row r="3391" spans="1:39" x14ac:dyDescent="0.25">
      <c r="A3391" t="s">
        <v>199</v>
      </c>
      <c r="B3391">
        <v>19259</v>
      </c>
      <c r="C3391" t="s">
        <v>5039</v>
      </c>
      <c r="D3391">
        <v>26</v>
      </c>
      <c r="E3391">
        <v>45773</v>
      </c>
      <c r="G3391" t="s">
        <v>2836</v>
      </c>
      <c r="K3391">
        <v>0</v>
      </c>
      <c r="AE3391" t="s">
        <v>230</v>
      </c>
      <c r="AF3391">
        <v>0</v>
      </c>
      <c r="AG3391">
        <v>0</v>
      </c>
      <c r="AH3391">
        <v>0</v>
      </c>
      <c r="AI3391" t="s">
        <v>11634</v>
      </c>
      <c r="AL3391" s="94">
        <v>2.6</v>
      </c>
      <c r="AM3391" t="s">
        <v>11646</v>
      </c>
    </row>
    <row r="3392" spans="1:39" x14ac:dyDescent="0.25">
      <c r="A3392" t="s">
        <v>199</v>
      </c>
      <c r="B3392">
        <v>19260</v>
      </c>
      <c r="C3392" t="s">
        <v>5040</v>
      </c>
      <c r="D3392">
        <v>31</v>
      </c>
      <c r="E3392" t="s">
        <v>4797</v>
      </c>
      <c r="G3392" t="s">
        <v>2836</v>
      </c>
      <c r="I3392" t="s">
        <v>3631</v>
      </c>
      <c r="K3392">
        <v>0</v>
      </c>
      <c r="AE3392" t="s">
        <v>230</v>
      </c>
      <c r="AF3392">
        <v>0</v>
      </c>
      <c r="AG3392">
        <v>0</v>
      </c>
      <c r="AH3392">
        <v>0</v>
      </c>
      <c r="AI3392" t="s">
        <v>11634</v>
      </c>
      <c r="AL3392" s="94">
        <v>3.1</v>
      </c>
      <c r="AM3392" t="s">
        <v>11646</v>
      </c>
    </row>
    <row r="3393" spans="1:39" x14ac:dyDescent="0.25">
      <c r="A3393" t="s">
        <v>199</v>
      </c>
      <c r="B3393">
        <v>19261</v>
      </c>
      <c r="C3393" t="s">
        <v>5041</v>
      </c>
      <c r="D3393">
        <v>33</v>
      </c>
      <c r="E3393" t="s">
        <v>4797</v>
      </c>
      <c r="G3393" t="s">
        <v>2836</v>
      </c>
      <c r="I3393" t="s">
        <v>3631</v>
      </c>
      <c r="K3393">
        <v>0</v>
      </c>
      <c r="AE3393" t="s">
        <v>230</v>
      </c>
      <c r="AF3393">
        <v>0</v>
      </c>
      <c r="AG3393">
        <v>0</v>
      </c>
      <c r="AH3393">
        <v>0</v>
      </c>
      <c r="AI3393" t="s">
        <v>11634</v>
      </c>
      <c r="AL3393" s="94">
        <v>3.3</v>
      </c>
      <c r="AM3393" t="s">
        <v>11646</v>
      </c>
    </row>
    <row r="3394" spans="1:39" x14ac:dyDescent="0.25">
      <c r="A3394" t="s">
        <v>199</v>
      </c>
      <c r="B3394">
        <v>19262</v>
      </c>
      <c r="C3394" t="s">
        <v>5042</v>
      </c>
      <c r="D3394">
        <v>154</v>
      </c>
      <c r="E3394">
        <v>45773</v>
      </c>
      <c r="G3394" t="s">
        <v>2836</v>
      </c>
      <c r="K3394">
        <v>0</v>
      </c>
      <c r="AE3394" t="s">
        <v>230</v>
      </c>
      <c r="AF3394">
        <v>0</v>
      </c>
      <c r="AG3394">
        <v>0</v>
      </c>
      <c r="AH3394">
        <v>0</v>
      </c>
      <c r="AI3394" t="s">
        <v>11634</v>
      </c>
      <c r="AL3394" s="94">
        <v>15.4</v>
      </c>
      <c r="AM3394" t="s">
        <v>11646</v>
      </c>
    </row>
    <row r="3395" spans="1:39" x14ac:dyDescent="0.25">
      <c r="A3395" t="s">
        <v>199</v>
      </c>
      <c r="B3395">
        <v>19263</v>
      </c>
      <c r="C3395" t="s">
        <v>5043</v>
      </c>
      <c r="D3395">
        <v>48</v>
      </c>
      <c r="E3395">
        <v>45773</v>
      </c>
      <c r="G3395" t="s">
        <v>2836</v>
      </c>
      <c r="K3395">
        <v>0</v>
      </c>
      <c r="AE3395" t="s">
        <v>230</v>
      </c>
      <c r="AF3395">
        <v>0</v>
      </c>
      <c r="AG3395">
        <v>0</v>
      </c>
      <c r="AH3395">
        <v>0</v>
      </c>
      <c r="AI3395" t="s">
        <v>11634</v>
      </c>
      <c r="AL3395" s="94">
        <v>4.8</v>
      </c>
      <c r="AM3395" t="s">
        <v>11646</v>
      </c>
    </row>
    <row r="3396" spans="1:39" x14ac:dyDescent="0.25">
      <c r="A3396" t="s">
        <v>199</v>
      </c>
      <c r="B3396">
        <v>19264</v>
      </c>
      <c r="C3396" t="s">
        <v>5044</v>
      </c>
      <c r="D3396">
        <v>41</v>
      </c>
      <c r="E3396">
        <v>45773</v>
      </c>
      <c r="G3396" t="s">
        <v>2836</v>
      </c>
      <c r="K3396">
        <v>0</v>
      </c>
      <c r="AE3396" t="s">
        <v>230</v>
      </c>
      <c r="AF3396">
        <v>0</v>
      </c>
      <c r="AG3396">
        <v>0</v>
      </c>
      <c r="AH3396">
        <v>0</v>
      </c>
      <c r="AI3396" t="s">
        <v>11634</v>
      </c>
      <c r="AL3396" s="94">
        <v>4.0999999999999996</v>
      </c>
      <c r="AM3396" t="s">
        <v>11646</v>
      </c>
    </row>
    <row r="3397" spans="1:39" x14ac:dyDescent="0.25">
      <c r="A3397" t="s">
        <v>199</v>
      </c>
      <c r="B3397">
        <v>19265</v>
      </c>
      <c r="C3397" t="s">
        <v>5045</v>
      </c>
      <c r="D3397">
        <v>157</v>
      </c>
      <c r="E3397">
        <v>45773</v>
      </c>
      <c r="G3397" t="s">
        <v>2836</v>
      </c>
      <c r="K3397">
        <v>0</v>
      </c>
      <c r="AE3397" t="s">
        <v>230</v>
      </c>
      <c r="AF3397">
        <v>0</v>
      </c>
      <c r="AG3397">
        <v>0</v>
      </c>
      <c r="AH3397">
        <v>0</v>
      </c>
      <c r="AI3397" t="s">
        <v>11634</v>
      </c>
      <c r="AL3397" s="94">
        <v>15.7</v>
      </c>
      <c r="AM3397" t="s">
        <v>11646</v>
      </c>
    </row>
    <row r="3398" spans="1:39" x14ac:dyDescent="0.25">
      <c r="A3398" t="s">
        <v>199</v>
      </c>
      <c r="B3398">
        <v>19266</v>
      </c>
      <c r="C3398" t="s">
        <v>5046</v>
      </c>
      <c r="D3398">
        <v>335</v>
      </c>
      <c r="E3398">
        <v>45773</v>
      </c>
      <c r="G3398" t="s">
        <v>2836</v>
      </c>
      <c r="K3398">
        <v>0</v>
      </c>
      <c r="AE3398" t="s">
        <v>230</v>
      </c>
      <c r="AF3398">
        <v>0</v>
      </c>
      <c r="AG3398">
        <v>0</v>
      </c>
      <c r="AH3398">
        <v>0</v>
      </c>
      <c r="AI3398" t="s">
        <v>11634</v>
      </c>
      <c r="AL3398" s="94">
        <v>33.5</v>
      </c>
      <c r="AM3398" t="s">
        <v>11646</v>
      </c>
    </row>
    <row r="3399" spans="1:39" x14ac:dyDescent="0.25">
      <c r="A3399" t="s">
        <v>199</v>
      </c>
      <c r="B3399">
        <v>19267</v>
      </c>
      <c r="C3399" t="s">
        <v>5047</v>
      </c>
      <c r="D3399">
        <v>20</v>
      </c>
      <c r="E3399">
        <v>45773</v>
      </c>
      <c r="G3399" t="s">
        <v>2836</v>
      </c>
      <c r="K3399">
        <v>0</v>
      </c>
      <c r="AE3399" t="s">
        <v>230</v>
      </c>
      <c r="AF3399">
        <v>0</v>
      </c>
      <c r="AG3399">
        <v>0</v>
      </c>
      <c r="AH3399">
        <v>0</v>
      </c>
      <c r="AI3399" t="s">
        <v>11634</v>
      </c>
      <c r="AL3399" s="94">
        <v>2</v>
      </c>
      <c r="AM3399" t="s">
        <v>11646</v>
      </c>
    </row>
    <row r="3400" spans="1:39" x14ac:dyDescent="0.25">
      <c r="A3400" t="s">
        <v>199</v>
      </c>
      <c r="B3400">
        <v>19268</v>
      </c>
      <c r="C3400" t="s">
        <v>5048</v>
      </c>
      <c r="D3400">
        <v>34</v>
      </c>
      <c r="E3400">
        <v>45773</v>
      </c>
      <c r="G3400" t="s">
        <v>2836</v>
      </c>
      <c r="K3400">
        <v>0</v>
      </c>
      <c r="AE3400" t="s">
        <v>230</v>
      </c>
      <c r="AF3400">
        <v>0</v>
      </c>
      <c r="AG3400">
        <v>0</v>
      </c>
      <c r="AH3400">
        <v>0</v>
      </c>
      <c r="AI3400" t="s">
        <v>11634</v>
      </c>
      <c r="AL3400" s="94">
        <v>3.4</v>
      </c>
      <c r="AM3400" t="s">
        <v>11646</v>
      </c>
    </row>
    <row r="3401" spans="1:39" x14ac:dyDescent="0.25">
      <c r="A3401" t="s">
        <v>199</v>
      </c>
      <c r="B3401">
        <v>19269</v>
      </c>
      <c r="C3401" t="s">
        <v>5049</v>
      </c>
      <c r="D3401">
        <v>75</v>
      </c>
      <c r="E3401" t="s">
        <v>4797</v>
      </c>
      <c r="G3401" t="s">
        <v>2836</v>
      </c>
      <c r="I3401" t="s">
        <v>3631</v>
      </c>
      <c r="K3401">
        <v>0</v>
      </c>
      <c r="AE3401" t="s">
        <v>230</v>
      </c>
      <c r="AF3401">
        <v>0</v>
      </c>
      <c r="AG3401">
        <v>0</v>
      </c>
      <c r="AH3401">
        <v>0</v>
      </c>
      <c r="AI3401" t="s">
        <v>11634</v>
      </c>
      <c r="AL3401" s="94">
        <v>7.5</v>
      </c>
      <c r="AM3401" t="s">
        <v>11646</v>
      </c>
    </row>
    <row r="3402" spans="1:39" x14ac:dyDescent="0.25">
      <c r="A3402" t="s">
        <v>199</v>
      </c>
      <c r="B3402">
        <v>19271</v>
      </c>
      <c r="C3402" t="s">
        <v>5050</v>
      </c>
      <c r="D3402">
        <v>40</v>
      </c>
      <c r="E3402">
        <v>45773</v>
      </c>
      <c r="G3402" t="s">
        <v>2836</v>
      </c>
      <c r="K3402">
        <v>0</v>
      </c>
      <c r="AE3402" t="s">
        <v>230</v>
      </c>
      <c r="AF3402">
        <v>0</v>
      </c>
      <c r="AG3402">
        <v>0</v>
      </c>
      <c r="AH3402">
        <v>0</v>
      </c>
      <c r="AI3402" t="s">
        <v>11634</v>
      </c>
      <c r="AL3402" s="94">
        <v>4</v>
      </c>
      <c r="AM3402" t="s">
        <v>11646</v>
      </c>
    </row>
    <row r="3403" spans="1:39" x14ac:dyDescent="0.25">
      <c r="A3403" t="s">
        <v>199</v>
      </c>
      <c r="B3403">
        <v>19270</v>
      </c>
      <c r="C3403" t="s">
        <v>5051</v>
      </c>
      <c r="D3403">
        <v>11</v>
      </c>
      <c r="E3403">
        <v>45773</v>
      </c>
      <c r="G3403" t="s">
        <v>2836</v>
      </c>
      <c r="K3403">
        <v>0</v>
      </c>
      <c r="AE3403" t="s">
        <v>230</v>
      </c>
      <c r="AF3403">
        <v>0</v>
      </c>
      <c r="AG3403">
        <v>0</v>
      </c>
      <c r="AH3403">
        <v>0</v>
      </c>
      <c r="AI3403" t="s">
        <v>11634</v>
      </c>
      <c r="AL3403" s="94">
        <v>1.1000000000000001</v>
      </c>
      <c r="AM3403" t="s">
        <v>11646</v>
      </c>
    </row>
    <row r="3404" spans="1:39" x14ac:dyDescent="0.25">
      <c r="A3404" t="s">
        <v>199</v>
      </c>
      <c r="B3404">
        <v>19272</v>
      </c>
      <c r="C3404" t="s">
        <v>5052</v>
      </c>
      <c r="D3404">
        <v>90</v>
      </c>
      <c r="E3404">
        <v>45773</v>
      </c>
      <c r="G3404" t="s">
        <v>2836</v>
      </c>
      <c r="K3404">
        <v>0</v>
      </c>
      <c r="AE3404" t="s">
        <v>230</v>
      </c>
      <c r="AF3404">
        <v>0</v>
      </c>
      <c r="AG3404">
        <v>0</v>
      </c>
      <c r="AH3404">
        <v>0</v>
      </c>
      <c r="AI3404" t="s">
        <v>11634</v>
      </c>
      <c r="AL3404" s="94">
        <v>9</v>
      </c>
      <c r="AM3404" t="s">
        <v>11646</v>
      </c>
    </row>
    <row r="3405" spans="1:39" x14ac:dyDescent="0.25">
      <c r="A3405" t="s">
        <v>199</v>
      </c>
      <c r="B3405">
        <v>19274</v>
      </c>
      <c r="C3405" t="s">
        <v>5053</v>
      </c>
      <c r="D3405">
        <v>1764</v>
      </c>
      <c r="E3405">
        <v>45773</v>
      </c>
      <c r="F3405">
        <v>45939</v>
      </c>
      <c r="G3405" t="s">
        <v>2836</v>
      </c>
      <c r="H3405" t="s">
        <v>5054</v>
      </c>
      <c r="I3405" t="s">
        <v>5055</v>
      </c>
      <c r="J3405" t="s">
        <v>5056</v>
      </c>
      <c r="K3405">
        <v>0</v>
      </c>
      <c r="N3405" t="s">
        <v>350</v>
      </c>
      <c r="P3405" t="s">
        <v>350</v>
      </c>
      <c r="R3405">
        <v>7000</v>
      </c>
      <c r="X3405" t="s">
        <v>1059</v>
      </c>
      <c r="Y3405" t="s">
        <v>5057</v>
      </c>
      <c r="Z3405" t="s">
        <v>5058</v>
      </c>
      <c r="AE3405" t="s">
        <v>230</v>
      </c>
      <c r="AF3405">
        <v>0</v>
      </c>
      <c r="AG3405">
        <v>0</v>
      </c>
      <c r="AH3405">
        <v>6</v>
      </c>
      <c r="AI3405" t="s">
        <v>11632</v>
      </c>
      <c r="AJ3405">
        <v>3.9682539682539684</v>
      </c>
      <c r="AL3405" s="94">
        <v>176.4</v>
      </c>
      <c r="AM3405" t="s">
        <v>11646</v>
      </c>
    </row>
    <row r="3406" spans="1:39" x14ac:dyDescent="0.25">
      <c r="A3406" t="s">
        <v>199</v>
      </c>
      <c r="B3406">
        <v>19279</v>
      </c>
      <c r="C3406" t="s">
        <v>5059</v>
      </c>
      <c r="D3406">
        <v>493</v>
      </c>
      <c r="E3406">
        <v>45773</v>
      </c>
      <c r="G3406" t="s">
        <v>2836</v>
      </c>
      <c r="K3406">
        <v>0</v>
      </c>
      <c r="AE3406" t="s">
        <v>230</v>
      </c>
      <c r="AF3406">
        <v>0</v>
      </c>
      <c r="AG3406">
        <v>0</v>
      </c>
      <c r="AH3406">
        <v>0</v>
      </c>
      <c r="AI3406" t="s">
        <v>11634</v>
      </c>
      <c r="AL3406" s="94">
        <v>49.3</v>
      </c>
      <c r="AM3406" t="s">
        <v>11646</v>
      </c>
    </row>
    <row r="3407" spans="1:39" x14ac:dyDescent="0.25">
      <c r="A3407" t="s">
        <v>199</v>
      </c>
      <c r="B3407">
        <v>19277</v>
      </c>
      <c r="C3407" t="s">
        <v>5060</v>
      </c>
      <c r="D3407">
        <v>22</v>
      </c>
      <c r="E3407">
        <v>45773</v>
      </c>
      <c r="G3407" t="s">
        <v>2836</v>
      </c>
      <c r="K3407">
        <v>0</v>
      </c>
      <c r="AE3407" t="s">
        <v>230</v>
      </c>
      <c r="AF3407">
        <v>0</v>
      </c>
      <c r="AG3407">
        <v>0</v>
      </c>
      <c r="AH3407">
        <v>0</v>
      </c>
      <c r="AI3407" t="s">
        <v>11634</v>
      </c>
      <c r="AL3407" s="94">
        <v>2.2000000000000002</v>
      </c>
      <c r="AM3407" t="s">
        <v>11646</v>
      </c>
    </row>
    <row r="3408" spans="1:39" x14ac:dyDescent="0.25">
      <c r="A3408" t="s">
        <v>199</v>
      </c>
      <c r="B3408">
        <v>19278</v>
      </c>
      <c r="C3408" t="s">
        <v>5061</v>
      </c>
      <c r="D3408">
        <v>28</v>
      </c>
      <c r="E3408">
        <v>45773</v>
      </c>
      <c r="G3408" t="s">
        <v>2836</v>
      </c>
      <c r="K3408">
        <v>0</v>
      </c>
      <c r="AE3408" t="s">
        <v>230</v>
      </c>
      <c r="AF3408">
        <v>0</v>
      </c>
      <c r="AG3408">
        <v>0</v>
      </c>
      <c r="AH3408">
        <v>0</v>
      </c>
      <c r="AI3408" t="s">
        <v>11634</v>
      </c>
      <c r="AL3408" s="94">
        <v>2.8</v>
      </c>
      <c r="AM3408" t="s">
        <v>11646</v>
      </c>
    </row>
    <row r="3409" spans="1:39" x14ac:dyDescent="0.25">
      <c r="A3409" t="s">
        <v>199</v>
      </c>
      <c r="B3409">
        <v>19280</v>
      </c>
      <c r="C3409" t="s">
        <v>5062</v>
      </c>
      <c r="D3409">
        <v>6324</v>
      </c>
      <c r="E3409">
        <v>45773</v>
      </c>
      <c r="F3409">
        <v>45939</v>
      </c>
      <c r="G3409" t="s">
        <v>2836</v>
      </c>
      <c r="I3409" t="s">
        <v>24</v>
      </c>
      <c r="J3409">
        <v>46014</v>
      </c>
      <c r="K3409">
        <v>400</v>
      </c>
      <c r="L3409" t="s">
        <v>2855</v>
      </c>
      <c r="N3409" t="s">
        <v>353</v>
      </c>
      <c r="O3409">
        <v>45931</v>
      </c>
      <c r="P3409" t="s">
        <v>5063</v>
      </c>
      <c r="X3409" t="s">
        <v>5064</v>
      </c>
      <c r="Y3409" t="s">
        <v>350</v>
      </c>
      <c r="Z3409" t="s">
        <v>350</v>
      </c>
      <c r="AE3409" t="s">
        <v>230</v>
      </c>
      <c r="AF3409">
        <v>0</v>
      </c>
      <c r="AG3409">
        <v>0</v>
      </c>
      <c r="AH3409">
        <v>8</v>
      </c>
      <c r="AI3409" t="s">
        <v>11632</v>
      </c>
      <c r="AL3409" s="94">
        <v>632.4</v>
      </c>
      <c r="AM3409" t="s">
        <v>11647</v>
      </c>
    </row>
    <row r="3410" spans="1:39" x14ac:dyDescent="0.25">
      <c r="A3410" t="s">
        <v>199</v>
      </c>
      <c r="B3410">
        <v>19281</v>
      </c>
      <c r="C3410" t="s">
        <v>5065</v>
      </c>
      <c r="D3410">
        <v>23</v>
      </c>
      <c r="E3410">
        <v>45773</v>
      </c>
      <c r="G3410" t="s">
        <v>2836</v>
      </c>
      <c r="K3410">
        <v>0</v>
      </c>
      <c r="AE3410" t="s">
        <v>230</v>
      </c>
      <c r="AF3410">
        <v>0</v>
      </c>
      <c r="AG3410">
        <v>0</v>
      </c>
      <c r="AH3410">
        <v>0</v>
      </c>
      <c r="AI3410" t="s">
        <v>11634</v>
      </c>
      <c r="AL3410" s="94">
        <v>2.2999999999999998</v>
      </c>
      <c r="AM3410" t="s">
        <v>11646</v>
      </c>
    </row>
    <row r="3411" spans="1:39" x14ac:dyDescent="0.25">
      <c r="A3411" t="s">
        <v>199</v>
      </c>
      <c r="B3411">
        <v>19282</v>
      </c>
      <c r="C3411" t="s">
        <v>5066</v>
      </c>
      <c r="D3411">
        <v>184</v>
      </c>
      <c r="E3411">
        <v>45773</v>
      </c>
      <c r="G3411" t="s">
        <v>2836</v>
      </c>
      <c r="K3411">
        <v>0</v>
      </c>
      <c r="AE3411" t="s">
        <v>230</v>
      </c>
      <c r="AF3411">
        <v>0</v>
      </c>
      <c r="AG3411">
        <v>0</v>
      </c>
      <c r="AH3411">
        <v>0</v>
      </c>
      <c r="AI3411" t="s">
        <v>11634</v>
      </c>
      <c r="AL3411" s="94">
        <v>18.399999999999999</v>
      </c>
      <c r="AM3411" t="s">
        <v>11646</v>
      </c>
    </row>
    <row r="3412" spans="1:39" x14ac:dyDescent="0.25">
      <c r="A3412" t="s">
        <v>199</v>
      </c>
      <c r="B3412">
        <v>19283</v>
      </c>
      <c r="C3412" t="s">
        <v>5067</v>
      </c>
      <c r="D3412">
        <v>35</v>
      </c>
      <c r="E3412">
        <v>45773</v>
      </c>
      <c r="G3412" t="s">
        <v>2836</v>
      </c>
      <c r="K3412">
        <v>0</v>
      </c>
      <c r="AE3412" t="s">
        <v>230</v>
      </c>
      <c r="AF3412">
        <v>0</v>
      </c>
      <c r="AG3412">
        <v>0</v>
      </c>
      <c r="AH3412">
        <v>0</v>
      </c>
      <c r="AI3412" t="s">
        <v>11634</v>
      </c>
      <c r="AL3412" s="94">
        <v>3.5</v>
      </c>
      <c r="AM3412" t="s">
        <v>11646</v>
      </c>
    </row>
    <row r="3413" spans="1:39" x14ac:dyDescent="0.25">
      <c r="A3413" t="s">
        <v>199</v>
      </c>
      <c r="B3413">
        <v>19284</v>
      </c>
      <c r="C3413" t="s">
        <v>5068</v>
      </c>
      <c r="D3413">
        <v>8</v>
      </c>
      <c r="E3413">
        <v>45773</v>
      </c>
      <c r="G3413" t="s">
        <v>2836</v>
      </c>
      <c r="K3413">
        <v>0</v>
      </c>
      <c r="AE3413" t="s">
        <v>230</v>
      </c>
      <c r="AF3413">
        <v>0</v>
      </c>
      <c r="AG3413">
        <v>0</v>
      </c>
      <c r="AH3413">
        <v>0</v>
      </c>
      <c r="AI3413" t="s">
        <v>11634</v>
      </c>
      <c r="AL3413" s="94">
        <v>0.8</v>
      </c>
      <c r="AM3413" t="s">
        <v>11646</v>
      </c>
    </row>
    <row r="3414" spans="1:39" x14ac:dyDescent="0.25">
      <c r="A3414" t="s">
        <v>199</v>
      </c>
      <c r="B3414">
        <v>19285</v>
      </c>
      <c r="C3414" t="s">
        <v>5069</v>
      </c>
      <c r="D3414">
        <v>26</v>
      </c>
      <c r="E3414">
        <v>45773</v>
      </c>
      <c r="G3414" t="s">
        <v>2836</v>
      </c>
      <c r="K3414">
        <v>0</v>
      </c>
      <c r="AE3414" t="s">
        <v>230</v>
      </c>
      <c r="AF3414">
        <v>0</v>
      </c>
      <c r="AG3414">
        <v>0</v>
      </c>
      <c r="AH3414">
        <v>0</v>
      </c>
      <c r="AI3414" t="s">
        <v>11634</v>
      </c>
      <c r="AL3414" s="94">
        <v>2.6</v>
      </c>
      <c r="AM3414" t="s">
        <v>11646</v>
      </c>
    </row>
    <row r="3415" spans="1:39" x14ac:dyDescent="0.25">
      <c r="A3415" t="s">
        <v>199</v>
      </c>
      <c r="B3415">
        <v>19286</v>
      </c>
      <c r="C3415" t="s">
        <v>5070</v>
      </c>
      <c r="D3415">
        <v>1384</v>
      </c>
      <c r="E3415">
        <v>45773</v>
      </c>
      <c r="F3415">
        <v>45939</v>
      </c>
      <c r="G3415" t="s">
        <v>2836</v>
      </c>
      <c r="I3415" t="s">
        <v>24</v>
      </c>
      <c r="J3415">
        <v>45980</v>
      </c>
      <c r="K3415">
        <v>0</v>
      </c>
      <c r="P3415" t="s">
        <v>5071</v>
      </c>
      <c r="T3415" t="s">
        <v>5764</v>
      </c>
      <c r="AE3415" t="s">
        <v>230</v>
      </c>
      <c r="AF3415">
        <v>0</v>
      </c>
      <c r="AG3415">
        <v>0</v>
      </c>
      <c r="AH3415">
        <v>2</v>
      </c>
      <c r="AI3415" t="s">
        <v>11632</v>
      </c>
      <c r="AL3415" s="94">
        <v>138.4</v>
      </c>
      <c r="AM3415" t="s">
        <v>11646</v>
      </c>
    </row>
    <row r="3416" spans="1:39" x14ac:dyDescent="0.25">
      <c r="A3416" t="s">
        <v>199</v>
      </c>
      <c r="B3416">
        <v>19287</v>
      </c>
      <c r="C3416" t="s">
        <v>5072</v>
      </c>
      <c r="D3416">
        <v>157</v>
      </c>
      <c r="E3416">
        <v>45772</v>
      </c>
      <c r="G3416" t="s">
        <v>2836</v>
      </c>
      <c r="K3416">
        <v>0</v>
      </c>
      <c r="AE3416" t="s">
        <v>230</v>
      </c>
      <c r="AF3416">
        <v>0</v>
      </c>
      <c r="AG3416">
        <v>0</v>
      </c>
      <c r="AH3416">
        <v>0</v>
      </c>
      <c r="AI3416" t="s">
        <v>11634</v>
      </c>
      <c r="AL3416" s="94">
        <v>15.7</v>
      </c>
      <c r="AM3416" t="s">
        <v>11646</v>
      </c>
    </row>
    <row r="3417" spans="1:39" x14ac:dyDescent="0.25">
      <c r="A3417" t="s">
        <v>199</v>
      </c>
      <c r="B3417">
        <v>19288</v>
      </c>
      <c r="C3417" t="s">
        <v>5073</v>
      </c>
      <c r="D3417">
        <v>21</v>
      </c>
      <c r="E3417" t="s">
        <v>4797</v>
      </c>
      <c r="G3417" t="s">
        <v>2836</v>
      </c>
      <c r="I3417" t="s">
        <v>3631</v>
      </c>
      <c r="K3417">
        <v>0</v>
      </c>
      <c r="AE3417" t="s">
        <v>230</v>
      </c>
      <c r="AF3417">
        <v>0</v>
      </c>
      <c r="AG3417">
        <v>0</v>
      </c>
      <c r="AH3417">
        <v>0</v>
      </c>
      <c r="AI3417" t="s">
        <v>11634</v>
      </c>
      <c r="AL3417" s="94">
        <v>2.1</v>
      </c>
      <c r="AM3417" t="s">
        <v>11646</v>
      </c>
    </row>
    <row r="3418" spans="1:39" x14ac:dyDescent="0.25">
      <c r="A3418" t="s">
        <v>199</v>
      </c>
      <c r="B3418">
        <v>19289</v>
      </c>
      <c r="C3418" t="s">
        <v>5074</v>
      </c>
      <c r="D3418">
        <v>19</v>
      </c>
      <c r="E3418">
        <v>45773</v>
      </c>
      <c r="G3418" t="s">
        <v>2836</v>
      </c>
      <c r="H3418">
        <v>45779</v>
      </c>
      <c r="I3418" t="s">
        <v>28</v>
      </c>
      <c r="K3418">
        <v>0</v>
      </c>
      <c r="AE3418" t="s">
        <v>230</v>
      </c>
      <c r="AF3418">
        <v>0</v>
      </c>
      <c r="AG3418">
        <v>0</v>
      </c>
      <c r="AH3418">
        <v>0</v>
      </c>
      <c r="AI3418" t="s">
        <v>11634</v>
      </c>
      <c r="AL3418" s="94">
        <v>1.9</v>
      </c>
      <c r="AM3418" t="s">
        <v>11646</v>
      </c>
    </row>
    <row r="3419" spans="1:39" x14ac:dyDescent="0.25">
      <c r="A3419" t="s">
        <v>199</v>
      </c>
      <c r="B3419">
        <v>19290</v>
      </c>
      <c r="C3419" t="s">
        <v>5075</v>
      </c>
      <c r="D3419">
        <v>1626</v>
      </c>
      <c r="E3419">
        <v>45773</v>
      </c>
      <c r="F3419">
        <v>45939</v>
      </c>
      <c r="G3419" t="s">
        <v>2836</v>
      </c>
      <c r="I3419" t="s">
        <v>24</v>
      </c>
      <c r="J3419">
        <v>45985</v>
      </c>
      <c r="K3419">
        <v>166</v>
      </c>
      <c r="L3419">
        <v>45945</v>
      </c>
      <c r="M3419">
        <v>0.66259999999999997</v>
      </c>
      <c r="N3419" t="s">
        <v>353</v>
      </c>
      <c r="O3419">
        <v>45909</v>
      </c>
      <c r="P3419" t="s">
        <v>353</v>
      </c>
      <c r="Q3419">
        <v>0.66259999999999997</v>
      </c>
      <c r="R3419">
        <v>4951.29</v>
      </c>
      <c r="X3419" t="s">
        <v>5076</v>
      </c>
      <c r="Y3419" t="s">
        <v>350</v>
      </c>
      <c r="Z3419" t="s">
        <v>350</v>
      </c>
      <c r="AE3419" t="s">
        <v>230</v>
      </c>
      <c r="AF3419">
        <v>0.66259999999999997</v>
      </c>
      <c r="AG3419">
        <v>110</v>
      </c>
      <c r="AH3419">
        <v>11</v>
      </c>
      <c r="AI3419" t="s">
        <v>11632</v>
      </c>
      <c r="AJ3419">
        <v>3.0450738007380074</v>
      </c>
      <c r="AL3419" s="94">
        <v>162.6</v>
      </c>
      <c r="AM3419" t="s">
        <v>11647</v>
      </c>
    </row>
    <row r="3420" spans="1:39" x14ac:dyDescent="0.25">
      <c r="A3420" t="s">
        <v>199</v>
      </c>
      <c r="B3420">
        <v>19291</v>
      </c>
      <c r="C3420" t="s">
        <v>5077</v>
      </c>
      <c r="D3420">
        <v>1396</v>
      </c>
      <c r="E3420" t="s">
        <v>4797</v>
      </c>
      <c r="G3420" t="s">
        <v>2836</v>
      </c>
      <c r="I3420" t="s">
        <v>3631</v>
      </c>
      <c r="K3420">
        <v>0</v>
      </c>
      <c r="AE3420" t="s">
        <v>230</v>
      </c>
      <c r="AF3420">
        <v>0</v>
      </c>
      <c r="AG3420">
        <v>0</v>
      </c>
      <c r="AH3420">
        <v>0</v>
      </c>
      <c r="AI3420" t="s">
        <v>11634</v>
      </c>
      <c r="AL3420" s="94">
        <v>139.6</v>
      </c>
      <c r="AM3420" t="s">
        <v>11646</v>
      </c>
    </row>
    <row r="3421" spans="1:39" x14ac:dyDescent="0.25">
      <c r="A3421" t="s">
        <v>199</v>
      </c>
      <c r="B3421">
        <v>19293</v>
      </c>
      <c r="C3421" t="s">
        <v>5078</v>
      </c>
      <c r="D3421">
        <v>3303</v>
      </c>
      <c r="E3421">
        <v>45773</v>
      </c>
      <c r="F3421">
        <v>45805</v>
      </c>
      <c r="G3421" t="s">
        <v>2836</v>
      </c>
      <c r="H3421">
        <v>45775</v>
      </c>
      <c r="I3421" t="s">
        <v>24</v>
      </c>
      <c r="J3421" t="s">
        <v>5079</v>
      </c>
      <c r="K3421">
        <v>0</v>
      </c>
      <c r="AE3421" t="s">
        <v>230</v>
      </c>
      <c r="AF3421">
        <v>0</v>
      </c>
      <c r="AG3421">
        <v>0</v>
      </c>
      <c r="AH3421">
        <v>0</v>
      </c>
      <c r="AI3421" t="s">
        <v>11634</v>
      </c>
      <c r="AL3421" s="94">
        <v>330.3</v>
      </c>
      <c r="AM3421" t="s">
        <v>11646</v>
      </c>
    </row>
    <row r="3422" spans="1:39" x14ac:dyDescent="0.25">
      <c r="A3422" t="s">
        <v>199</v>
      </c>
      <c r="B3422">
        <v>19294</v>
      </c>
      <c r="C3422" t="s">
        <v>5080</v>
      </c>
      <c r="D3422">
        <v>28</v>
      </c>
      <c r="E3422">
        <v>45773</v>
      </c>
      <c r="G3422" t="s">
        <v>2836</v>
      </c>
      <c r="K3422">
        <v>0</v>
      </c>
      <c r="AE3422" t="s">
        <v>230</v>
      </c>
      <c r="AF3422">
        <v>0</v>
      </c>
      <c r="AG3422">
        <v>0</v>
      </c>
      <c r="AH3422">
        <v>0</v>
      </c>
      <c r="AI3422" t="s">
        <v>11634</v>
      </c>
      <c r="AL3422" s="94">
        <v>2.8</v>
      </c>
      <c r="AM3422" t="s">
        <v>11646</v>
      </c>
    </row>
    <row r="3423" spans="1:39" x14ac:dyDescent="0.25">
      <c r="A3423" t="s">
        <v>199</v>
      </c>
      <c r="B3423">
        <v>19296</v>
      </c>
      <c r="C3423" t="s">
        <v>5081</v>
      </c>
      <c r="D3423">
        <v>31</v>
      </c>
      <c r="E3423">
        <v>45773</v>
      </c>
      <c r="G3423" t="s">
        <v>2836</v>
      </c>
      <c r="K3423">
        <v>0</v>
      </c>
      <c r="AE3423" t="s">
        <v>230</v>
      </c>
      <c r="AF3423">
        <v>0</v>
      </c>
      <c r="AG3423">
        <v>0</v>
      </c>
      <c r="AH3423">
        <v>0</v>
      </c>
      <c r="AI3423" t="s">
        <v>11634</v>
      </c>
      <c r="AL3423" s="94">
        <v>3.1</v>
      </c>
      <c r="AM3423" t="s">
        <v>11646</v>
      </c>
    </row>
    <row r="3424" spans="1:39" x14ac:dyDescent="0.25">
      <c r="A3424" t="s">
        <v>199</v>
      </c>
      <c r="B3424">
        <v>19297</v>
      </c>
      <c r="C3424" t="s">
        <v>5082</v>
      </c>
      <c r="D3424">
        <v>55</v>
      </c>
      <c r="E3424">
        <v>45773</v>
      </c>
      <c r="G3424" t="s">
        <v>2836</v>
      </c>
      <c r="K3424">
        <v>0</v>
      </c>
      <c r="AE3424" t="s">
        <v>230</v>
      </c>
      <c r="AF3424">
        <v>0</v>
      </c>
      <c r="AG3424">
        <v>0</v>
      </c>
      <c r="AH3424">
        <v>0</v>
      </c>
      <c r="AI3424" t="s">
        <v>11634</v>
      </c>
      <c r="AL3424" s="94">
        <v>5.5</v>
      </c>
      <c r="AM3424" t="s">
        <v>11646</v>
      </c>
    </row>
    <row r="3425" spans="1:39" x14ac:dyDescent="0.25">
      <c r="A3425" t="s">
        <v>199</v>
      </c>
      <c r="B3425">
        <v>19298</v>
      </c>
      <c r="C3425" t="s">
        <v>5083</v>
      </c>
      <c r="D3425">
        <v>91</v>
      </c>
      <c r="E3425">
        <v>45773</v>
      </c>
      <c r="G3425" t="s">
        <v>2836</v>
      </c>
      <c r="K3425">
        <v>0</v>
      </c>
      <c r="AE3425" t="s">
        <v>230</v>
      </c>
      <c r="AF3425">
        <v>0</v>
      </c>
      <c r="AG3425">
        <v>0</v>
      </c>
      <c r="AH3425">
        <v>0</v>
      </c>
      <c r="AI3425" t="s">
        <v>11634</v>
      </c>
      <c r="AL3425" s="94">
        <v>9.1</v>
      </c>
      <c r="AM3425" t="s">
        <v>11646</v>
      </c>
    </row>
    <row r="3426" spans="1:39" x14ac:dyDescent="0.25">
      <c r="A3426" t="s">
        <v>199</v>
      </c>
      <c r="B3426">
        <v>19299</v>
      </c>
      <c r="C3426" t="s">
        <v>5084</v>
      </c>
      <c r="D3426">
        <v>97</v>
      </c>
      <c r="E3426">
        <v>45773</v>
      </c>
      <c r="G3426" t="s">
        <v>2836</v>
      </c>
      <c r="K3426">
        <v>0</v>
      </c>
      <c r="AE3426" t="s">
        <v>230</v>
      </c>
      <c r="AF3426">
        <v>0</v>
      </c>
      <c r="AG3426">
        <v>0</v>
      </c>
      <c r="AH3426">
        <v>0</v>
      </c>
      <c r="AI3426" t="s">
        <v>11634</v>
      </c>
      <c r="AL3426" s="94">
        <v>9.6999999999999993</v>
      </c>
      <c r="AM3426" t="s">
        <v>11646</v>
      </c>
    </row>
    <row r="3427" spans="1:39" x14ac:dyDescent="0.25">
      <c r="A3427" t="s">
        <v>199</v>
      </c>
      <c r="B3427">
        <v>19300</v>
      </c>
      <c r="C3427" t="s">
        <v>5085</v>
      </c>
      <c r="D3427">
        <v>1290</v>
      </c>
      <c r="E3427">
        <v>45773</v>
      </c>
      <c r="F3427">
        <v>45939</v>
      </c>
      <c r="G3427" t="s">
        <v>2836</v>
      </c>
      <c r="I3427" t="s">
        <v>24</v>
      </c>
      <c r="J3427" t="s">
        <v>4898</v>
      </c>
      <c r="K3427">
        <v>0</v>
      </c>
      <c r="AE3427" t="s">
        <v>230</v>
      </c>
      <c r="AF3427">
        <v>0</v>
      </c>
      <c r="AG3427">
        <v>0</v>
      </c>
      <c r="AH3427">
        <v>0</v>
      </c>
      <c r="AI3427" t="s">
        <v>11634</v>
      </c>
      <c r="AL3427" s="94">
        <v>129</v>
      </c>
      <c r="AM3427" t="s">
        <v>11646</v>
      </c>
    </row>
    <row r="3428" spans="1:39" x14ac:dyDescent="0.25">
      <c r="A3428" t="s">
        <v>199</v>
      </c>
      <c r="B3428">
        <v>19301</v>
      </c>
      <c r="C3428" t="s">
        <v>5086</v>
      </c>
      <c r="D3428">
        <v>45</v>
      </c>
      <c r="E3428">
        <v>45773</v>
      </c>
      <c r="G3428" t="s">
        <v>2836</v>
      </c>
      <c r="K3428">
        <v>0</v>
      </c>
      <c r="AE3428" t="s">
        <v>230</v>
      </c>
      <c r="AF3428">
        <v>0</v>
      </c>
      <c r="AG3428">
        <v>0</v>
      </c>
      <c r="AH3428">
        <v>0</v>
      </c>
      <c r="AI3428" t="s">
        <v>11634</v>
      </c>
      <c r="AL3428" s="94">
        <v>4.5</v>
      </c>
      <c r="AM3428" t="s">
        <v>11646</v>
      </c>
    </row>
    <row r="3429" spans="1:39" x14ac:dyDescent="0.25">
      <c r="A3429" t="s">
        <v>199</v>
      </c>
      <c r="B3429">
        <v>19302</v>
      </c>
      <c r="C3429" t="s">
        <v>5087</v>
      </c>
      <c r="D3429">
        <v>52</v>
      </c>
      <c r="E3429">
        <v>45773</v>
      </c>
      <c r="G3429" t="s">
        <v>2836</v>
      </c>
      <c r="H3429">
        <v>45779</v>
      </c>
      <c r="I3429" t="s">
        <v>28</v>
      </c>
      <c r="K3429">
        <v>0</v>
      </c>
      <c r="N3429" t="s">
        <v>350</v>
      </c>
      <c r="P3429" t="s">
        <v>350</v>
      </c>
      <c r="X3429" t="s">
        <v>350</v>
      </c>
      <c r="Y3429" t="s">
        <v>350</v>
      </c>
      <c r="Z3429" t="s">
        <v>350</v>
      </c>
      <c r="AE3429" t="s">
        <v>230</v>
      </c>
      <c r="AF3429">
        <v>0</v>
      </c>
      <c r="AG3429">
        <v>0</v>
      </c>
      <c r="AH3429">
        <v>5</v>
      </c>
      <c r="AI3429" t="s">
        <v>11632</v>
      </c>
      <c r="AL3429" s="94">
        <v>5.2</v>
      </c>
      <c r="AM3429" t="s">
        <v>11646</v>
      </c>
    </row>
    <row r="3430" spans="1:39" x14ac:dyDescent="0.25">
      <c r="A3430" t="s">
        <v>199</v>
      </c>
      <c r="B3430">
        <v>19303</v>
      </c>
      <c r="C3430" t="s">
        <v>5088</v>
      </c>
      <c r="D3430">
        <v>41</v>
      </c>
      <c r="E3430">
        <v>45773</v>
      </c>
      <c r="G3430" t="s">
        <v>2836</v>
      </c>
      <c r="K3430">
        <v>0</v>
      </c>
      <c r="AE3430" t="s">
        <v>230</v>
      </c>
      <c r="AF3430">
        <v>0</v>
      </c>
      <c r="AG3430">
        <v>0</v>
      </c>
      <c r="AH3430">
        <v>0</v>
      </c>
      <c r="AI3430" t="s">
        <v>11634</v>
      </c>
      <c r="AL3430" s="94">
        <v>4.0999999999999996</v>
      </c>
      <c r="AM3430" t="s">
        <v>11646</v>
      </c>
    </row>
    <row r="3431" spans="1:39" x14ac:dyDescent="0.25">
      <c r="A3431" t="s">
        <v>199</v>
      </c>
      <c r="B3431">
        <v>19304</v>
      </c>
      <c r="C3431" t="s">
        <v>5089</v>
      </c>
      <c r="D3431">
        <v>332</v>
      </c>
      <c r="E3431">
        <v>45773</v>
      </c>
      <c r="G3431" t="s">
        <v>2836</v>
      </c>
      <c r="H3431">
        <v>45789</v>
      </c>
      <c r="I3431" t="s">
        <v>28</v>
      </c>
      <c r="K3431">
        <v>0</v>
      </c>
      <c r="L3431" t="s">
        <v>5090</v>
      </c>
      <c r="M3431">
        <v>0.3</v>
      </c>
      <c r="N3431" t="s">
        <v>5091</v>
      </c>
      <c r="O3431">
        <v>45783</v>
      </c>
      <c r="P3431" t="s">
        <v>350</v>
      </c>
      <c r="Q3431">
        <v>0</v>
      </c>
      <c r="X3431" t="s">
        <v>4573</v>
      </c>
      <c r="Y3431" t="s">
        <v>4573</v>
      </c>
      <c r="Z3431" t="s">
        <v>4573</v>
      </c>
      <c r="AE3431" t="s">
        <v>230</v>
      </c>
      <c r="AF3431">
        <v>0.3</v>
      </c>
      <c r="AG3431">
        <v>0</v>
      </c>
      <c r="AH3431">
        <v>9</v>
      </c>
      <c r="AI3431" t="s">
        <v>11632</v>
      </c>
      <c r="AL3431" s="94">
        <v>33.200000000000003</v>
      </c>
      <c r="AM3431" t="s">
        <v>11646</v>
      </c>
    </row>
    <row r="3432" spans="1:39" x14ac:dyDescent="0.25">
      <c r="A3432" t="s">
        <v>199</v>
      </c>
      <c r="B3432">
        <v>19305</v>
      </c>
      <c r="C3432" t="s">
        <v>5092</v>
      </c>
      <c r="D3432">
        <v>149</v>
      </c>
      <c r="E3432">
        <v>45773</v>
      </c>
      <c r="G3432" t="s">
        <v>2836</v>
      </c>
      <c r="K3432">
        <v>0</v>
      </c>
      <c r="AE3432" t="s">
        <v>230</v>
      </c>
      <c r="AF3432">
        <v>0</v>
      </c>
      <c r="AG3432">
        <v>0</v>
      </c>
      <c r="AH3432">
        <v>0</v>
      </c>
      <c r="AI3432" t="s">
        <v>11634</v>
      </c>
      <c r="AL3432" s="94">
        <v>14.9</v>
      </c>
      <c r="AM3432" t="s">
        <v>11646</v>
      </c>
    </row>
    <row r="3433" spans="1:39" x14ac:dyDescent="0.25">
      <c r="A3433" t="s">
        <v>199</v>
      </c>
      <c r="B3433">
        <v>19306</v>
      </c>
      <c r="C3433" t="s">
        <v>5093</v>
      </c>
      <c r="D3433">
        <v>25</v>
      </c>
      <c r="E3433">
        <v>45773</v>
      </c>
      <c r="G3433" t="s">
        <v>2836</v>
      </c>
      <c r="K3433">
        <v>0</v>
      </c>
      <c r="AE3433" t="s">
        <v>230</v>
      </c>
      <c r="AF3433">
        <v>0</v>
      </c>
      <c r="AG3433">
        <v>0</v>
      </c>
      <c r="AH3433">
        <v>0</v>
      </c>
      <c r="AI3433" t="s">
        <v>11634</v>
      </c>
      <c r="AL3433" s="94">
        <v>2.5</v>
      </c>
      <c r="AM3433" t="s">
        <v>11646</v>
      </c>
    </row>
    <row r="3434" spans="1:39" x14ac:dyDescent="0.25">
      <c r="A3434" t="s">
        <v>199</v>
      </c>
      <c r="B3434">
        <v>19307</v>
      </c>
      <c r="C3434" t="s">
        <v>5094</v>
      </c>
      <c r="D3434">
        <v>31</v>
      </c>
      <c r="E3434">
        <v>45773</v>
      </c>
      <c r="G3434" t="s">
        <v>2836</v>
      </c>
      <c r="K3434">
        <v>0</v>
      </c>
      <c r="AE3434" t="s">
        <v>230</v>
      </c>
      <c r="AF3434">
        <v>0</v>
      </c>
      <c r="AG3434">
        <v>0</v>
      </c>
      <c r="AH3434">
        <v>0</v>
      </c>
      <c r="AI3434" t="s">
        <v>11634</v>
      </c>
      <c r="AL3434" s="94">
        <v>3.1</v>
      </c>
      <c r="AM3434" t="s">
        <v>11646</v>
      </c>
    </row>
    <row r="3435" spans="1:39" x14ac:dyDescent="0.25">
      <c r="A3435" t="s">
        <v>199</v>
      </c>
      <c r="B3435">
        <v>19308</v>
      </c>
      <c r="C3435" t="s">
        <v>5095</v>
      </c>
      <c r="D3435">
        <v>75</v>
      </c>
      <c r="E3435">
        <v>45773</v>
      </c>
      <c r="G3435" t="s">
        <v>2836</v>
      </c>
      <c r="K3435">
        <v>0</v>
      </c>
      <c r="AE3435" t="s">
        <v>230</v>
      </c>
      <c r="AF3435">
        <v>0</v>
      </c>
      <c r="AG3435">
        <v>0</v>
      </c>
      <c r="AH3435">
        <v>0</v>
      </c>
      <c r="AI3435" t="s">
        <v>11634</v>
      </c>
      <c r="AL3435" s="94">
        <v>7.5</v>
      </c>
      <c r="AM3435" t="s">
        <v>11646</v>
      </c>
    </row>
    <row r="3436" spans="1:39" x14ac:dyDescent="0.25">
      <c r="A3436" t="s">
        <v>199</v>
      </c>
      <c r="B3436">
        <v>19309</v>
      </c>
      <c r="C3436" t="s">
        <v>5096</v>
      </c>
      <c r="D3436">
        <v>18</v>
      </c>
      <c r="E3436">
        <v>45773</v>
      </c>
      <c r="G3436" t="s">
        <v>2836</v>
      </c>
      <c r="K3436">
        <v>0</v>
      </c>
      <c r="AE3436" t="s">
        <v>230</v>
      </c>
      <c r="AF3436">
        <v>0</v>
      </c>
      <c r="AG3436">
        <v>0</v>
      </c>
      <c r="AH3436">
        <v>0</v>
      </c>
      <c r="AI3436" t="s">
        <v>11634</v>
      </c>
      <c r="AL3436" s="94">
        <v>1.8</v>
      </c>
      <c r="AM3436" t="s">
        <v>11646</v>
      </c>
    </row>
    <row r="3437" spans="1:39" x14ac:dyDescent="0.25">
      <c r="A3437" t="s">
        <v>199</v>
      </c>
      <c r="B3437">
        <v>19310</v>
      </c>
      <c r="C3437" t="s">
        <v>5097</v>
      </c>
      <c r="D3437">
        <v>8</v>
      </c>
      <c r="E3437">
        <v>45773</v>
      </c>
      <c r="G3437" t="s">
        <v>2836</v>
      </c>
      <c r="K3437">
        <v>0</v>
      </c>
      <c r="AE3437" t="s">
        <v>230</v>
      </c>
      <c r="AF3437">
        <v>0</v>
      </c>
      <c r="AG3437">
        <v>0</v>
      </c>
      <c r="AH3437">
        <v>0</v>
      </c>
      <c r="AI3437" t="s">
        <v>11634</v>
      </c>
      <c r="AL3437" s="94">
        <v>0.8</v>
      </c>
      <c r="AM3437" t="s">
        <v>11646</v>
      </c>
    </row>
    <row r="3438" spans="1:39" x14ac:dyDescent="0.25">
      <c r="A3438" t="s">
        <v>199</v>
      </c>
      <c r="B3438">
        <v>19311</v>
      </c>
      <c r="C3438" t="s">
        <v>5098</v>
      </c>
      <c r="D3438">
        <v>91</v>
      </c>
      <c r="E3438">
        <v>45773</v>
      </c>
      <c r="G3438" t="s">
        <v>2836</v>
      </c>
      <c r="K3438">
        <v>0</v>
      </c>
      <c r="AE3438" t="s">
        <v>230</v>
      </c>
      <c r="AF3438">
        <v>0</v>
      </c>
      <c r="AG3438">
        <v>0</v>
      </c>
      <c r="AH3438">
        <v>0</v>
      </c>
      <c r="AI3438" t="s">
        <v>11634</v>
      </c>
      <c r="AL3438" s="94">
        <v>9.1</v>
      </c>
      <c r="AM3438" t="s">
        <v>11646</v>
      </c>
    </row>
    <row r="3439" spans="1:39" x14ac:dyDescent="0.25">
      <c r="A3439" t="s">
        <v>199</v>
      </c>
      <c r="B3439">
        <v>19314</v>
      </c>
      <c r="C3439" t="s">
        <v>5099</v>
      </c>
      <c r="D3439">
        <v>41</v>
      </c>
      <c r="E3439">
        <v>45773</v>
      </c>
      <c r="G3439" t="s">
        <v>2836</v>
      </c>
      <c r="H3439">
        <v>45950</v>
      </c>
      <c r="I3439" t="s">
        <v>28</v>
      </c>
      <c r="K3439">
        <v>0</v>
      </c>
      <c r="L3439" t="s">
        <v>5100</v>
      </c>
      <c r="N3439" t="s">
        <v>350</v>
      </c>
      <c r="O3439" t="s">
        <v>4544</v>
      </c>
      <c r="P3439" t="s">
        <v>5101</v>
      </c>
      <c r="R3439">
        <v>0</v>
      </c>
      <c r="S3439">
        <v>0</v>
      </c>
      <c r="X3439" t="s">
        <v>350</v>
      </c>
      <c r="Y3439" t="s">
        <v>350</v>
      </c>
      <c r="Z3439" t="s">
        <v>350</v>
      </c>
      <c r="AE3439" t="s">
        <v>230</v>
      </c>
      <c r="AF3439">
        <v>0</v>
      </c>
      <c r="AG3439">
        <v>0</v>
      </c>
      <c r="AH3439">
        <v>9</v>
      </c>
      <c r="AI3439" t="s">
        <v>11632</v>
      </c>
      <c r="AJ3439">
        <v>0</v>
      </c>
      <c r="AK3439">
        <v>0</v>
      </c>
      <c r="AL3439" s="94">
        <v>4.0999999999999996</v>
      </c>
      <c r="AM3439" t="s">
        <v>11646</v>
      </c>
    </row>
    <row r="3440" spans="1:39" x14ac:dyDescent="0.25">
      <c r="A3440" t="s">
        <v>199</v>
      </c>
      <c r="B3440">
        <v>19317</v>
      </c>
      <c r="C3440" t="s">
        <v>5102</v>
      </c>
      <c r="D3440">
        <v>148</v>
      </c>
      <c r="E3440">
        <v>45773</v>
      </c>
      <c r="G3440" t="s">
        <v>2836</v>
      </c>
      <c r="K3440">
        <v>0</v>
      </c>
      <c r="AE3440" t="s">
        <v>230</v>
      </c>
      <c r="AF3440">
        <v>0</v>
      </c>
      <c r="AG3440">
        <v>0</v>
      </c>
      <c r="AH3440">
        <v>0</v>
      </c>
      <c r="AI3440" t="s">
        <v>11634</v>
      </c>
      <c r="AL3440" s="94">
        <v>14.8</v>
      </c>
      <c r="AM3440" t="s">
        <v>11646</v>
      </c>
    </row>
    <row r="3441" spans="1:39" x14ac:dyDescent="0.25">
      <c r="A3441" t="s">
        <v>199</v>
      </c>
      <c r="B3441">
        <v>19318</v>
      </c>
      <c r="C3441" t="s">
        <v>5103</v>
      </c>
      <c r="D3441">
        <v>32</v>
      </c>
      <c r="E3441">
        <v>45773</v>
      </c>
      <c r="G3441" t="s">
        <v>2836</v>
      </c>
      <c r="K3441">
        <v>0</v>
      </c>
      <c r="AE3441" t="s">
        <v>230</v>
      </c>
      <c r="AF3441">
        <v>0</v>
      </c>
      <c r="AG3441">
        <v>0</v>
      </c>
      <c r="AH3441">
        <v>0</v>
      </c>
      <c r="AI3441" t="s">
        <v>11634</v>
      </c>
      <c r="AL3441" s="94">
        <v>3.2</v>
      </c>
      <c r="AM3441" t="s">
        <v>11646</v>
      </c>
    </row>
    <row r="3442" spans="1:39" x14ac:dyDescent="0.25">
      <c r="A3442" t="s">
        <v>199</v>
      </c>
      <c r="B3442">
        <v>19319</v>
      </c>
      <c r="C3442" t="s">
        <v>5104</v>
      </c>
      <c r="D3442">
        <v>6696</v>
      </c>
      <c r="E3442">
        <v>45773</v>
      </c>
      <c r="F3442">
        <v>45939</v>
      </c>
      <c r="G3442" t="s">
        <v>2836</v>
      </c>
      <c r="I3442" t="s">
        <v>24</v>
      </c>
      <c r="J3442">
        <v>45978</v>
      </c>
      <c r="K3442">
        <v>120</v>
      </c>
      <c r="L3442">
        <v>45975</v>
      </c>
      <c r="M3442">
        <v>85</v>
      </c>
      <c r="X3442" t="s">
        <v>5105</v>
      </c>
      <c r="AE3442" t="s">
        <v>230</v>
      </c>
      <c r="AF3442">
        <v>0.85</v>
      </c>
      <c r="AG3442">
        <v>102</v>
      </c>
      <c r="AH3442">
        <v>4</v>
      </c>
      <c r="AI3442" t="s">
        <v>11632</v>
      </c>
      <c r="AL3442" s="94">
        <v>669.6</v>
      </c>
      <c r="AM3442" t="s">
        <v>11647</v>
      </c>
    </row>
    <row r="3443" spans="1:39" x14ac:dyDescent="0.25">
      <c r="A3443" t="s">
        <v>199</v>
      </c>
      <c r="B3443">
        <v>19321</v>
      </c>
      <c r="C3443" t="s">
        <v>5106</v>
      </c>
      <c r="D3443">
        <v>45</v>
      </c>
      <c r="E3443">
        <v>45773</v>
      </c>
      <c r="G3443" t="s">
        <v>2836</v>
      </c>
      <c r="K3443">
        <v>0</v>
      </c>
      <c r="AE3443" t="s">
        <v>230</v>
      </c>
      <c r="AF3443">
        <v>0</v>
      </c>
      <c r="AG3443">
        <v>0</v>
      </c>
      <c r="AH3443">
        <v>0</v>
      </c>
      <c r="AI3443" t="s">
        <v>11634</v>
      </c>
      <c r="AL3443" s="94">
        <v>4.5</v>
      </c>
      <c r="AM3443" t="s">
        <v>11646</v>
      </c>
    </row>
    <row r="3444" spans="1:39" x14ac:dyDescent="0.25">
      <c r="A3444" t="s">
        <v>199</v>
      </c>
      <c r="B3444">
        <v>19322</v>
      </c>
      <c r="C3444" t="s">
        <v>5107</v>
      </c>
      <c r="D3444">
        <v>29</v>
      </c>
      <c r="E3444">
        <v>45773</v>
      </c>
      <c r="G3444" t="s">
        <v>2836</v>
      </c>
      <c r="K3444">
        <v>0</v>
      </c>
      <c r="AE3444" t="s">
        <v>230</v>
      </c>
      <c r="AF3444">
        <v>0</v>
      </c>
      <c r="AG3444">
        <v>0</v>
      </c>
      <c r="AH3444">
        <v>0</v>
      </c>
      <c r="AI3444" t="s">
        <v>11634</v>
      </c>
      <c r="AL3444" s="94">
        <v>2.9</v>
      </c>
      <c r="AM3444" t="s">
        <v>11646</v>
      </c>
    </row>
    <row r="3445" spans="1:39" x14ac:dyDescent="0.25">
      <c r="A3445" t="s">
        <v>199</v>
      </c>
      <c r="B3445">
        <v>19323</v>
      </c>
      <c r="C3445" t="s">
        <v>5108</v>
      </c>
      <c r="D3445">
        <v>57</v>
      </c>
      <c r="E3445">
        <v>45773</v>
      </c>
      <c r="G3445" t="s">
        <v>2836</v>
      </c>
      <c r="K3445">
        <v>0</v>
      </c>
      <c r="AE3445" t="s">
        <v>230</v>
      </c>
      <c r="AF3445">
        <v>0</v>
      </c>
      <c r="AG3445">
        <v>0</v>
      </c>
      <c r="AH3445">
        <v>0</v>
      </c>
      <c r="AI3445" t="s">
        <v>11634</v>
      </c>
      <c r="AL3445" s="94">
        <v>5.7</v>
      </c>
      <c r="AM3445" t="s">
        <v>11646</v>
      </c>
    </row>
    <row r="3446" spans="1:39" x14ac:dyDescent="0.25">
      <c r="A3446" t="s">
        <v>199</v>
      </c>
      <c r="B3446">
        <v>19324</v>
      </c>
      <c r="C3446" t="s">
        <v>5109</v>
      </c>
      <c r="D3446">
        <v>166</v>
      </c>
      <c r="E3446">
        <v>45773</v>
      </c>
      <c r="G3446" t="s">
        <v>2836</v>
      </c>
      <c r="K3446">
        <v>0</v>
      </c>
      <c r="AE3446" t="s">
        <v>230</v>
      </c>
      <c r="AF3446">
        <v>0</v>
      </c>
      <c r="AG3446">
        <v>0</v>
      </c>
      <c r="AH3446">
        <v>0</v>
      </c>
      <c r="AI3446" t="s">
        <v>11634</v>
      </c>
      <c r="AL3446" s="94">
        <v>16.600000000000001</v>
      </c>
      <c r="AM3446" t="s">
        <v>11646</v>
      </c>
    </row>
    <row r="3447" spans="1:39" x14ac:dyDescent="0.25">
      <c r="A3447" t="s">
        <v>199</v>
      </c>
      <c r="B3447">
        <v>19325</v>
      </c>
      <c r="C3447" t="s">
        <v>5110</v>
      </c>
      <c r="D3447">
        <v>183</v>
      </c>
      <c r="E3447">
        <v>45773</v>
      </c>
      <c r="G3447" t="s">
        <v>2836</v>
      </c>
      <c r="K3447">
        <v>0</v>
      </c>
      <c r="AE3447" t="s">
        <v>230</v>
      </c>
      <c r="AF3447">
        <v>0</v>
      </c>
      <c r="AG3447">
        <v>0</v>
      </c>
      <c r="AH3447">
        <v>0</v>
      </c>
      <c r="AI3447" t="s">
        <v>11634</v>
      </c>
      <c r="AL3447" s="94">
        <v>18.3</v>
      </c>
      <c r="AM3447" t="s">
        <v>11646</v>
      </c>
    </row>
    <row r="3448" spans="1:39" x14ac:dyDescent="0.25">
      <c r="A3448" t="s">
        <v>199</v>
      </c>
      <c r="B3448">
        <v>19326</v>
      </c>
      <c r="C3448" t="s">
        <v>5111</v>
      </c>
      <c r="D3448">
        <v>5421</v>
      </c>
      <c r="E3448">
        <v>45773</v>
      </c>
      <c r="G3448" t="s">
        <v>2836</v>
      </c>
      <c r="H3448">
        <v>45800</v>
      </c>
      <c r="I3448" t="s">
        <v>28</v>
      </c>
      <c r="K3448">
        <v>120</v>
      </c>
      <c r="L3448">
        <v>45748</v>
      </c>
      <c r="M3448">
        <v>0.8</v>
      </c>
      <c r="N3448" t="s">
        <v>5112</v>
      </c>
      <c r="O3448">
        <v>45492</v>
      </c>
      <c r="P3448" t="s">
        <v>353</v>
      </c>
      <c r="Q3448">
        <v>0.4</v>
      </c>
      <c r="T3448">
        <v>3</v>
      </c>
      <c r="U3448">
        <v>6</v>
      </c>
      <c r="V3448">
        <v>0</v>
      </c>
      <c r="W3448">
        <v>1</v>
      </c>
      <c r="X3448" t="s">
        <v>350</v>
      </c>
      <c r="Y3448" t="s">
        <v>350</v>
      </c>
      <c r="Z3448" t="s">
        <v>353</v>
      </c>
      <c r="AE3448" t="s">
        <v>230</v>
      </c>
      <c r="AF3448">
        <v>0.8</v>
      </c>
      <c r="AG3448">
        <v>96</v>
      </c>
      <c r="AH3448">
        <v>14</v>
      </c>
      <c r="AI3448" t="s">
        <v>11632</v>
      </c>
      <c r="AL3448" s="94">
        <v>542.1</v>
      </c>
      <c r="AM3448" t="s">
        <v>11647</v>
      </c>
    </row>
    <row r="3449" spans="1:39" x14ac:dyDescent="0.25">
      <c r="A3449" t="s">
        <v>199</v>
      </c>
      <c r="B3449">
        <v>19327</v>
      </c>
      <c r="C3449" t="s">
        <v>5113</v>
      </c>
      <c r="D3449">
        <v>498</v>
      </c>
      <c r="E3449">
        <v>45773</v>
      </c>
      <c r="G3449" t="s">
        <v>2836</v>
      </c>
      <c r="K3449">
        <v>0</v>
      </c>
      <c r="AE3449" t="s">
        <v>230</v>
      </c>
      <c r="AF3449">
        <v>0</v>
      </c>
      <c r="AG3449">
        <v>0</v>
      </c>
      <c r="AH3449">
        <v>0</v>
      </c>
      <c r="AI3449" t="s">
        <v>11634</v>
      </c>
      <c r="AL3449" s="94">
        <v>49.8</v>
      </c>
      <c r="AM3449" t="s">
        <v>11646</v>
      </c>
    </row>
    <row r="3450" spans="1:39" x14ac:dyDescent="0.25">
      <c r="A3450" t="s">
        <v>199</v>
      </c>
      <c r="B3450">
        <v>19329</v>
      </c>
      <c r="C3450" t="s">
        <v>5114</v>
      </c>
      <c r="D3450">
        <v>58</v>
      </c>
      <c r="E3450">
        <v>45773</v>
      </c>
      <c r="G3450" t="s">
        <v>2836</v>
      </c>
      <c r="K3450">
        <v>0</v>
      </c>
      <c r="AE3450" t="s">
        <v>230</v>
      </c>
      <c r="AF3450">
        <v>0</v>
      </c>
      <c r="AG3450">
        <v>0</v>
      </c>
      <c r="AH3450">
        <v>0</v>
      </c>
      <c r="AI3450" t="s">
        <v>11634</v>
      </c>
      <c r="AL3450" s="94">
        <v>5.8</v>
      </c>
      <c r="AM3450" t="s">
        <v>11646</v>
      </c>
    </row>
    <row r="3451" spans="1:39" x14ac:dyDescent="0.25">
      <c r="A3451" t="s">
        <v>199</v>
      </c>
      <c r="B3451">
        <v>19330</v>
      </c>
      <c r="C3451" t="s">
        <v>5115</v>
      </c>
      <c r="D3451">
        <v>89</v>
      </c>
      <c r="E3451">
        <v>45773</v>
      </c>
      <c r="G3451" t="s">
        <v>2836</v>
      </c>
      <c r="K3451">
        <v>0</v>
      </c>
      <c r="AE3451" t="s">
        <v>230</v>
      </c>
      <c r="AF3451">
        <v>0</v>
      </c>
      <c r="AG3451">
        <v>0</v>
      </c>
      <c r="AH3451">
        <v>0</v>
      </c>
      <c r="AI3451" t="s">
        <v>11634</v>
      </c>
      <c r="AL3451" s="94">
        <v>8.9</v>
      </c>
      <c r="AM3451" t="s">
        <v>11646</v>
      </c>
    </row>
    <row r="3452" spans="1:39" x14ac:dyDescent="0.25">
      <c r="A3452" t="s">
        <v>199</v>
      </c>
      <c r="B3452">
        <v>19331</v>
      </c>
      <c r="C3452" t="s">
        <v>5116</v>
      </c>
      <c r="D3452">
        <v>4566</v>
      </c>
      <c r="E3452">
        <v>45773</v>
      </c>
      <c r="G3452" t="s">
        <v>2836</v>
      </c>
      <c r="H3452">
        <v>45804</v>
      </c>
      <c r="I3452" t="s">
        <v>28</v>
      </c>
      <c r="K3452">
        <v>115</v>
      </c>
      <c r="L3452">
        <v>45803</v>
      </c>
      <c r="M3452">
        <v>2</v>
      </c>
      <c r="N3452" t="s">
        <v>353</v>
      </c>
      <c r="O3452">
        <v>45624</v>
      </c>
      <c r="R3452">
        <v>3500</v>
      </c>
      <c r="X3452" t="s">
        <v>5117</v>
      </c>
      <c r="Y3452" t="s">
        <v>4544</v>
      </c>
      <c r="Z3452" t="s">
        <v>4544</v>
      </c>
      <c r="AE3452" t="s">
        <v>230</v>
      </c>
      <c r="AF3452">
        <v>0.02</v>
      </c>
      <c r="AG3452">
        <v>2</v>
      </c>
      <c r="AH3452">
        <v>9</v>
      </c>
      <c r="AI3452" t="s">
        <v>11632</v>
      </c>
      <c r="AJ3452">
        <v>0.76653526062198862</v>
      </c>
      <c r="AL3452" s="94">
        <v>456.6</v>
      </c>
      <c r="AM3452" t="s">
        <v>11647</v>
      </c>
    </row>
    <row r="3453" spans="1:39" x14ac:dyDescent="0.25">
      <c r="A3453" t="s">
        <v>199</v>
      </c>
      <c r="B3453">
        <v>19332</v>
      </c>
      <c r="C3453" t="s">
        <v>5118</v>
      </c>
      <c r="D3453">
        <v>91</v>
      </c>
      <c r="E3453" t="s">
        <v>4797</v>
      </c>
      <c r="G3453" t="s">
        <v>2836</v>
      </c>
      <c r="I3453" t="s">
        <v>3631</v>
      </c>
      <c r="K3453">
        <v>0</v>
      </c>
      <c r="AE3453" t="s">
        <v>230</v>
      </c>
      <c r="AF3453">
        <v>0</v>
      </c>
      <c r="AG3453">
        <v>0</v>
      </c>
      <c r="AH3453">
        <v>0</v>
      </c>
      <c r="AI3453" t="s">
        <v>11634</v>
      </c>
      <c r="AL3453" s="94">
        <v>9.1</v>
      </c>
      <c r="AM3453" t="s">
        <v>11646</v>
      </c>
    </row>
    <row r="3454" spans="1:39" x14ac:dyDescent="0.25">
      <c r="A3454" t="s">
        <v>199</v>
      </c>
      <c r="B3454">
        <v>19333</v>
      </c>
      <c r="C3454" t="s">
        <v>5119</v>
      </c>
      <c r="D3454">
        <v>115</v>
      </c>
      <c r="E3454">
        <v>45773</v>
      </c>
      <c r="G3454" t="s">
        <v>2836</v>
      </c>
      <c r="K3454">
        <v>0</v>
      </c>
      <c r="AE3454" t="s">
        <v>230</v>
      </c>
      <c r="AF3454">
        <v>0</v>
      </c>
      <c r="AG3454">
        <v>0</v>
      </c>
      <c r="AH3454">
        <v>0</v>
      </c>
      <c r="AI3454" t="s">
        <v>11634</v>
      </c>
      <c r="AL3454" s="94">
        <v>11.5</v>
      </c>
      <c r="AM3454" t="s">
        <v>11646</v>
      </c>
    </row>
    <row r="3455" spans="1:39" x14ac:dyDescent="0.25">
      <c r="A3455" t="s">
        <v>199</v>
      </c>
      <c r="B3455">
        <v>19334</v>
      </c>
      <c r="C3455" t="s">
        <v>5120</v>
      </c>
      <c r="E3455">
        <v>45773</v>
      </c>
      <c r="F3455">
        <v>45816</v>
      </c>
      <c r="G3455" t="s">
        <v>2836</v>
      </c>
      <c r="H3455">
        <v>45785</v>
      </c>
      <c r="I3455" t="s">
        <v>24</v>
      </c>
      <c r="J3455" t="s">
        <v>5121</v>
      </c>
      <c r="K3455">
        <v>0</v>
      </c>
      <c r="AE3455" t="s">
        <v>230</v>
      </c>
      <c r="AF3455">
        <v>0</v>
      </c>
      <c r="AG3455">
        <v>0</v>
      </c>
      <c r="AH3455">
        <v>0</v>
      </c>
      <c r="AI3455" t="s">
        <v>11634</v>
      </c>
      <c r="AJ3455">
        <v>0</v>
      </c>
      <c r="AK3455">
        <v>0</v>
      </c>
      <c r="AM3455" t="s">
        <v>11646</v>
      </c>
    </row>
    <row r="3456" spans="1:39" x14ac:dyDescent="0.25">
      <c r="A3456" t="s">
        <v>199</v>
      </c>
      <c r="B3456">
        <v>19335</v>
      </c>
      <c r="C3456" t="s">
        <v>5122</v>
      </c>
      <c r="D3456">
        <v>65</v>
      </c>
      <c r="E3456">
        <v>45773</v>
      </c>
      <c r="G3456" t="s">
        <v>2836</v>
      </c>
      <c r="K3456">
        <v>0</v>
      </c>
      <c r="AE3456" t="s">
        <v>230</v>
      </c>
      <c r="AF3456">
        <v>0</v>
      </c>
      <c r="AG3456">
        <v>0</v>
      </c>
      <c r="AH3456">
        <v>0</v>
      </c>
      <c r="AI3456" t="s">
        <v>11634</v>
      </c>
      <c r="AL3456" s="94">
        <v>6.5</v>
      </c>
      <c r="AM3456" t="s">
        <v>11646</v>
      </c>
    </row>
    <row r="3457" spans="1:39" x14ac:dyDescent="0.25">
      <c r="A3457" t="s">
        <v>200</v>
      </c>
      <c r="B3457">
        <v>21001</v>
      </c>
      <c r="C3457" t="s">
        <v>5123</v>
      </c>
      <c r="D3457">
        <v>791</v>
      </c>
      <c r="E3457">
        <v>45776</v>
      </c>
      <c r="F3457">
        <v>45963</v>
      </c>
      <c r="G3457" t="s">
        <v>2836</v>
      </c>
      <c r="I3457" t="s">
        <v>24</v>
      </c>
      <c r="J3457" t="s">
        <v>5124</v>
      </c>
      <c r="K3457">
        <v>0</v>
      </c>
      <c r="N3457" t="s">
        <v>5125</v>
      </c>
      <c r="AE3457" t="s">
        <v>232</v>
      </c>
      <c r="AF3457">
        <v>0</v>
      </c>
      <c r="AG3457">
        <v>0</v>
      </c>
      <c r="AH3457">
        <v>1</v>
      </c>
      <c r="AI3457" t="s">
        <v>11632</v>
      </c>
      <c r="AL3457" s="94">
        <v>79.099999999999994</v>
      </c>
      <c r="AM3457" t="s">
        <v>11646</v>
      </c>
    </row>
    <row r="3458" spans="1:39" x14ac:dyDescent="0.25">
      <c r="A3458" t="s">
        <v>200</v>
      </c>
      <c r="B3458">
        <v>21002</v>
      </c>
      <c r="C3458" t="s">
        <v>5126</v>
      </c>
      <c r="D3458">
        <v>22489</v>
      </c>
      <c r="E3458">
        <v>45777</v>
      </c>
      <c r="F3458">
        <v>45948</v>
      </c>
      <c r="G3458" t="s">
        <v>2836</v>
      </c>
      <c r="I3458" t="s">
        <v>24</v>
      </c>
      <c r="J3458">
        <v>45980</v>
      </c>
      <c r="K3458">
        <v>200</v>
      </c>
      <c r="L3458">
        <v>45931</v>
      </c>
      <c r="M3458">
        <v>0.7</v>
      </c>
      <c r="N3458" t="s">
        <v>350</v>
      </c>
      <c r="O3458" t="s">
        <v>2855</v>
      </c>
      <c r="P3458" t="s">
        <v>350</v>
      </c>
      <c r="R3458">
        <v>3200</v>
      </c>
      <c r="S3458">
        <v>16375</v>
      </c>
      <c r="T3458">
        <v>22</v>
      </c>
      <c r="U3458">
        <v>36</v>
      </c>
      <c r="V3458">
        <v>59</v>
      </c>
      <c r="X3458" t="s">
        <v>5127</v>
      </c>
      <c r="Y3458" t="s">
        <v>353</v>
      </c>
      <c r="Z3458" t="s">
        <v>4714</v>
      </c>
      <c r="AE3458" t="s">
        <v>232</v>
      </c>
      <c r="AF3458">
        <v>0.7</v>
      </c>
      <c r="AG3458">
        <v>140</v>
      </c>
      <c r="AH3458">
        <v>14</v>
      </c>
      <c r="AI3458" t="s">
        <v>11632</v>
      </c>
      <c r="AJ3458">
        <v>0.14229178709591356</v>
      </c>
      <c r="AK3458">
        <v>0.72813375427987015</v>
      </c>
      <c r="AL3458" s="94">
        <v>2248.9</v>
      </c>
      <c r="AM3458" t="s">
        <v>11648</v>
      </c>
    </row>
    <row r="3459" spans="1:39" x14ac:dyDescent="0.25">
      <c r="A3459" t="s">
        <v>200</v>
      </c>
      <c r="B3459">
        <v>21003</v>
      </c>
      <c r="C3459" t="s">
        <v>5128</v>
      </c>
      <c r="D3459">
        <v>858</v>
      </c>
      <c r="E3459">
        <v>45777</v>
      </c>
      <c r="F3459">
        <v>45827</v>
      </c>
      <c r="G3459" t="s">
        <v>2836</v>
      </c>
      <c r="H3459">
        <v>45797</v>
      </c>
      <c r="I3459" t="s">
        <v>24</v>
      </c>
      <c r="J3459" t="s">
        <v>5129</v>
      </c>
      <c r="K3459">
        <v>0</v>
      </c>
      <c r="N3459" t="s">
        <v>353</v>
      </c>
      <c r="O3459">
        <v>45454</v>
      </c>
      <c r="P3459" t="s">
        <v>5130</v>
      </c>
      <c r="AE3459" t="s">
        <v>232</v>
      </c>
      <c r="AF3459">
        <v>0</v>
      </c>
      <c r="AG3459">
        <v>0</v>
      </c>
      <c r="AH3459">
        <v>3</v>
      </c>
      <c r="AI3459" t="s">
        <v>11632</v>
      </c>
      <c r="AL3459" s="94">
        <v>85.8</v>
      </c>
      <c r="AM3459" t="s">
        <v>11646</v>
      </c>
    </row>
    <row r="3460" spans="1:39" x14ac:dyDescent="0.25">
      <c r="A3460" t="s">
        <v>200</v>
      </c>
      <c r="B3460">
        <v>21004</v>
      </c>
      <c r="C3460" t="s">
        <v>5131</v>
      </c>
      <c r="D3460">
        <v>1751</v>
      </c>
      <c r="E3460">
        <v>45777</v>
      </c>
      <c r="F3460">
        <v>45948</v>
      </c>
      <c r="G3460" t="s">
        <v>2836</v>
      </c>
      <c r="I3460" t="s">
        <v>24</v>
      </c>
      <c r="J3460">
        <v>45973</v>
      </c>
      <c r="K3460">
        <v>0</v>
      </c>
      <c r="N3460" t="s">
        <v>353</v>
      </c>
      <c r="O3460">
        <v>45128</v>
      </c>
      <c r="P3460" t="s">
        <v>5132</v>
      </c>
      <c r="R3460">
        <v>5500</v>
      </c>
      <c r="X3460" t="s">
        <v>5133</v>
      </c>
      <c r="Y3460" t="s">
        <v>5134</v>
      </c>
      <c r="Z3460" t="s">
        <v>5135</v>
      </c>
      <c r="AE3460" t="s">
        <v>232</v>
      </c>
      <c r="AF3460">
        <v>0</v>
      </c>
      <c r="AG3460">
        <v>0</v>
      </c>
      <c r="AH3460">
        <v>7</v>
      </c>
      <c r="AI3460" t="s">
        <v>11632</v>
      </c>
      <c r="AJ3460">
        <v>3.1410622501427756</v>
      </c>
      <c r="AL3460" s="94">
        <v>175.1</v>
      </c>
      <c r="AM3460" t="s">
        <v>11646</v>
      </c>
    </row>
    <row r="3461" spans="1:39" x14ac:dyDescent="0.25">
      <c r="A3461" t="s">
        <v>200</v>
      </c>
      <c r="B3461">
        <v>21005</v>
      </c>
      <c r="C3461" t="s">
        <v>5136</v>
      </c>
      <c r="D3461">
        <v>24863</v>
      </c>
      <c r="E3461">
        <v>45777</v>
      </c>
      <c r="F3461">
        <v>45948</v>
      </c>
      <c r="G3461" t="s">
        <v>2836</v>
      </c>
      <c r="I3461" t="s">
        <v>24</v>
      </c>
      <c r="J3461">
        <v>46051</v>
      </c>
      <c r="K3461">
        <v>0</v>
      </c>
      <c r="L3461" t="s">
        <v>2855</v>
      </c>
      <c r="N3461" t="s">
        <v>353</v>
      </c>
      <c r="O3461">
        <v>45614</v>
      </c>
      <c r="P3461" t="s">
        <v>353</v>
      </c>
      <c r="R3461">
        <v>37500</v>
      </c>
      <c r="X3461" t="s">
        <v>5137</v>
      </c>
      <c r="AE3461" t="s">
        <v>232</v>
      </c>
      <c r="AF3461">
        <v>0</v>
      </c>
      <c r="AG3461">
        <v>0</v>
      </c>
      <c r="AH3461">
        <v>6</v>
      </c>
      <c r="AI3461" t="s">
        <v>11632</v>
      </c>
      <c r="AJ3461">
        <v>1.5082652938100793</v>
      </c>
      <c r="AL3461" s="94">
        <v>2486.3000000000002</v>
      </c>
      <c r="AM3461" t="s">
        <v>11646</v>
      </c>
    </row>
    <row r="3462" spans="1:39" x14ac:dyDescent="0.25">
      <c r="A3462" t="s">
        <v>200</v>
      </c>
      <c r="B3462">
        <v>21006</v>
      </c>
      <c r="C3462" t="s">
        <v>5138</v>
      </c>
      <c r="D3462">
        <v>3982</v>
      </c>
      <c r="E3462">
        <v>45777</v>
      </c>
      <c r="F3462">
        <v>45948</v>
      </c>
      <c r="G3462" t="s">
        <v>2836</v>
      </c>
      <c r="I3462" t="s">
        <v>24</v>
      </c>
      <c r="J3462">
        <v>46093</v>
      </c>
      <c r="K3462">
        <v>0</v>
      </c>
      <c r="AE3462" t="s">
        <v>232</v>
      </c>
      <c r="AF3462">
        <v>0</v>
      </c>
      <c r="AG3462">
        <v>0</v>
      </c>
      <c r="AH3462">
        <v>0</v>
      </c>
      <c r="AI3462" t="s">
        <v>11634</v>
      </c>
      <c r="AL3462" s="94">
        <v>398.2</v>
      </c>
      <c r="AM3462" t="s">
        <v>11646</v>
      </c>
    </row>
    <row r="3463" spans="1:39" x14ac:dyDescent="0.25">
      <c r="A3463" t="s">
        <v>200</v>
      </c>
      <c r="B3463">
        <v>21007</v>
      </c>
      <c r="C3463" t="s">
        <v>5139</v>
      </c>
      <c r="D3463">
        <v>8392</v>
      </c>
      <c r="E3463">
        <v>45777</v>
      </c>
      <c r="F3463">
        <v>45948</v>
      </c>
      <c r="G3463" t="s">
        <v>2836</v>
      </c>
      <c r="I3463" t="s">
        <v>24</v>
      </c>
      <c r="J3463">
        <v>46034</v>
      </c>
      <c r="K3463">
        <v>185</v>
      </c>
      <c r="L3463">
        <v>45962</v>
      </c>
      <c r="M3463">
        <v>34.049999999999997</v>
      </c>
      <c r="N3463" t="s">
        <v>353</v>
      </c>
      <c r="O3463">
        <v>45108</v>
      </c>
      <c r="P3463" t="s">
        <v>353</v>
      </c>
      <c r="Q3463">
        <v>27.57</v>
      </c>
      <c r="R3463">
        <v>32586.5</v>
      </c>
      <c r="T3463">
        <v>55</v>
      </c>
      <c r="V3463">
        <v>2</v>
      </c>
      <c r="W3463">
        <v>36</v>
      </c>
      <c r="X3463" t="s">
        <v>5140</v>
      </c>
      <c r="Y3463" t="s">
        <v>2855</v>
      </c>
      <c r="Z3463" t="s">
        <v>353</v>
      </c>
      <c r="AE3463" t="s">
        <v>232</v>
      </c>
      <c r="AF3463">
        <v>0.34049999999999997</v>
      </c>
      <c r="AG3463">
        <v>63</v>
      </c>
      <c r="AH3463">
        <v>14</v>
      </c>
      <c r="AI3463" t="s">
        <v>11632</v>
      </c>
      <c r="AJ3463">
        <v>3.8830433746425168</v>
      </c>
      <c r="AL3463" s="94">
        <v>839.2</v>
      </c>
      <c r="AM3463" t="s">
        <v>11647</v>
      </c>
    </row>
    <row r="3464" spans="1:39" x14ac:dyDescent="0.25">
      <c r="A3464" t="s">
        <v>200</v>
      </c>
      <c r="B3464">
        <v>21008</v>
      </c>
      <c r="C3464" t="s">
        <v>5141</v>
      </c>
      <c r="D3464">
        <v>2997</v>
      </c>
      <c r="E3464">
        <v>45777</v>
      </c>
      <c r="F3464">
        <v>45814</v>
      </c>
      <c r="G3464" t="s">
        <v>2836</v>
      </c>
      <c r="H3464">
        <v>45782</v>
      </c>
      <c r="I3464" t="s">
        <v>24</v>
      </c>
      <c r="J3464">
        <v>46071</v>
      </c>
      <c r="K3464">
        <v>0</v>
      </c>
      <c r="M3464">
        <v>0</v>
      </c>
      <c r="N3464" t="s">
        <v>353</v>
      </c>
      <c r="O3464">
        <v>45798</v>
      </c>
      <c r="P3464" t="s">
        <v>350</v>
      </c>
      <c r="Q3464">
        <v>0</v>
      </c>
      <c r="X3464" t="s">
        <v>5142</v>
      </c>
      <c r="Y3464" t="s">
        <v>350</v>
      </c>
      <c r="Z3464" t="s">
        <v>353</v>
      </c>
      <c r="AE3464" t="s">
        <v>232</v>
      </c>
      <c r="AF3464">
        <v>0</v>
      </c>
      <c r="AG3464">
        <v>0</v>
      </c>
      <c r="AH3464">
        <v>8</v>
      </c>
      <c r="AI3464" t="s">
        <v>11632</v>
      </c>
      <c r="AL3464" s="94">
        <v>299.7</v>
      </c>
      <c r="AM3464" t="s">
        <v>11646</v>
      </c>
    </row>
    <row r="3465" spans="1:39" x14ac:dyDescent="0.25">
      <c r="A3465" t="s">
        <v>200</v>
      </c>
      <c r="B3465">
        <v>21009</v>
      </c>
      <c r="C3465" t="s">
        <v>5143</v>
      </c>
      <c r="D3465">
        <v>925</v>
      </c>
      <c r="E3465">
        <v>45777</v>
      </c>
      <c r="F3465">
        <v>45963</v>
      </c>
      <c r="G3465" t="s">
        <v>2836</v>
      </c>
      <c r="I3465" t="s">
        <v>24</v>
      </c>
      <c r="J3465">
        <v>45995</v>
      </c>
      <c r="K3465">
        <v>0</v>
      </c>
      <c r="AE3465" t="s">
        <v>232</v>
      </c>
      <c r="AF3465">
        <v>0</v>
      </c>
      <c r="AG3465">
        <v>0</v>
      </c>
      <c r="AH3465">
        <v>0</v>
      </c>
      <c r="AI3465" t="s">
        <v>11634</v>
      </c>
      <c r="AL3465" s="94">
        <v>92.5</v>
      </c>
      <c r="AM3465" t="s">
        <v>11646</v>
      </c>
    </row>
    <row r="3466" spans="1:39" x14ac:dyDescent="0.25">
      <c r="A3466" t="s">
        <v>200</v>
      </c>
      <c r="B3466">
        <v>21010</v>
      </c>
      <c r="C3466" t="s">
        <v>5144</v>
      </c>
      <c r="D3466">
        <v>21622</v>
      </c>
      <c r="E3466">
        <v>45777</v>
      </c>
      <c r="F3466">
        <v>45819</v>
      </c>
      <c r="G3466" t="s">
        <v>2836</v>
      </c>
      <c r="H3466">
        <v>45789</v>
      </c>
      <c r="I3466" t="s">
        <v>24</v>
      </c>
      <c r="J3466">
        <v>46105</v>
      </c>
      <c r="K3466">
        <v>1110</v>
      </c>
      <c r="L3466" t="s">
        <v>5145</v>
      </c>
      <c r="M3466">
        <v>6.83</v>
      </c>
      <c r="N3466" t="s">
        <v>353</v>
      </c>
      <c r="O3466">
        <v>45796</v>
      </c>
      <c r="P3466" t="s">
        <v>353</v>
      </c>
      <c r="Q3466">
        <v>0.54</v>
      </c>
      <c r="R3466">
        <v>6000</v>
      </c>
      <c r="S3466">
        <v>18681.41</v>
      </c>
      <c r="T3466">
        <v>16</v>
      </c>
      <c r="X3466" t="s">
        <v>5146</v>
      </c>
      <c r="Y3466" t="s">
        <v>2867</v>
      </c>
      <c r="Z3466" t="s">
        <v>350</v>
      </c>
      <c r="AE3466" t="s">
        <v>232</v>
      </c>
      <c r="AF3466">
        <v>6.83E-2</v>
      </c>
      <c r="AG3466">
        <v>76</v>
      </c>
      <c r="AH3466">
        <v>13</v>
      </c>
      <c r="AI3466" t="s">
        <v>11632</v>
      </c>
      <c r="AJ3466">
        <v>0.27749514383498286</v>
      </c>
      <c r="AK3466">
        <v>0.86400009249838128</v>
      </c>
      <c r="AL3466" s="94">
        <v>2162.1999999999998</v>
      </c>
      <c r="AM3466" t="s">
        <v>11647</v>
      </c>
    </row>
    <row r="3467" spans="1:39" x14ac:dyDescent="0.25">
      <c r="A3467" t="s">
        <v>200</v>
      </c>
      <c r="B3467">
        <v>21011</v>
      </c>
      <c r="C3467" t="s">
        <v>5147</v>
      </c>
      <c r="D3467">
        <v>4374</v>
      </c>
      <c r="E3467">
        <v>45777</v>
      </c>
      <c r="F3467">
        <v>45948</v>
      </c>
      <c r="G3467" t="s">
        <v>2836</v>
      </c>
      <c r="I3467" t="s">
        <v>24</v>
      </c>
      <c r="J3467">
        <v>46036</v>
      </c>
      <c r="K3467">
        <v>0</v>
      </c>
      <c r="L3467" t="s">
        <v>2855</v>
      </c>
      <c r="N3467" t="s">
        <v>353</v>
      </c>
      <c r="O3467">
        <v>45463</v>
      </c>
      <c r="P3467" t="s">
        <v>2855</v>
      </c>
      <c r="X3467" t="s">
        <v>5148</v>
      </c>
      <c r="Y3467" t="s">
        <v>2855</v>
      </c>
      <c r="Z3467" t="s">
        <v>2855</v>
      </c>
      <c r="AE3467" t="s">
        <v>232</v>
      </c>
      <c r="AF3467">
        <v>0</v>
      </c>
      <c r="AG3467">
        <v>0</v>
      </c>
      <c r="AH3467">
        <v>7</v>
      </c>
      <c r="AI3467" t="s">
        <v>11632</v>
      </c>
      <c r="AL3467" s="94">
        <v>437.4</v>
      </c>
      <c r="AM3467" t="s">
        <v>11646</v>
      </c>
    </row>
    <row r="3468" spans="1:39" x14ac:dyDescent="0.25">
      <c r="A3468" t="s">
        <v>200</v>
      </c>
      <c r="B3468">
        <v>21012</v>
      </c>
      <c r="C3468" t="s">
        <v>5149</v>
      </c>
      <c r="D3468">
        <v>288</v>
      </c>
      <c r="E3468">
        <v>45777</v>
      </c>
      <c r="F3468">
        <v>45963</v>
      </c>
      <c r="G3468" t="s">
        <v>2836</v>
      </c>
      <c r="I3468" t="s">
        <v>24</v>
      </c>
      <c r="J3468">
        <v>45995</v>
      </c>
      <c r="K3468">
        <v>0</v>
      </c>
      <c r="AE3468" t="s">
        <v>232</v>
      </c>
      <c r="AF3468">
        <v>0</v>
      </c>
      <c r="AG3468">
        <v>0</v>
      </c>
      <c r="AH3468">
        <v>0</v>
      </c>
      <c r="AI3468" t="s">
        <v>11634</v>
      </c>
      <c r="AL3468" s="94">
        <v>28.8</v>
      </c>
      <c r="AM3468" t="s">
        <v>11646</v>
      </c>
    </row>
    <row r="3469" spans="1:39" x14ac:dyDescent="0.25">
      <c r="A3469" t="s">
        <v>200</v>
      </c>
      <c r="B3469">
        <v>21013</v>
      </c>
      <c r="C3469" t="s">
        <v>5150</v>
      </c>
      <c r="D3469">
        <v>14359</v>
      </c>
      <c r="E3469">
        <v>45777</v>
      </c>
      <c r="F3469">
        <v>45948</v>
      </c>
      <c r="G3469" t="s">
        <v>2836</v>
      </c>
      <c r="I3469" t="s">
        <v>24</v>
      </c>
      <c r="J3469">
        <v>46031</v>
      </c>
      <c r="K3469">
        <v>0</v>
      </c>
      <c r="AE3469" t="s">
        <v>232</v>
      </c>
      <c r="AF3469">
        <v>0</v>
      </c>
      <c r="AG3469">
        <v>0</v>
      </c>
      <c r="AH3469">
        <v>0</v>
      </c>
      <c r="AI3469" t="s">
        <v>11634</v>
      </c>
      <c r="AL3469" s="94">
        <v>1435.9</v>
      </c>
      <c r="AM3469" t="s">
        <v>11646</v>
      </c>
    </row>
    <row r="3470" spans="1:39" x14ac:dyDescent="0.25">
      <c r="A3470" t="s">
        <v>200</v>
      </c>
      <c r="B3470">
        <v>21014</v>
      </c>
      <c r="C3470" t="s">
        <v>5151</v>
      </c>
      <c r="D3470">
        <v>6153</v>
      </c>
      <c r="E3470">
        <v>45777</v>
      </c>
      <c r="F3470">
        <v>45948</v>
      </c>
      <c r="G3470" t="s">
        <v>2836</v>
      </c>
      <c r="I3470" t="s">
        <v>24</v>
      </c>
      <c r="J3470">
        <v>46036</v>
      </c>
      <c r="K3470">
        <v>0</v>
      </c>
      <c r="M3470">
        <v>0</v>
      </c>
      <c r="N3470" t="s">
        <v>353</v>
      </c>
      <c r="O3470">
        <v>45729</v>
      </c>
      <c r="P3470" t="s">
        <v>350</v>
      </c>
      <c r="Q3470">
        <v>0</v>
      </c>
      <c r="S3470">
        <v>2244.19</v>
      </c>
      <c r="T3470">
        <v>8</v>
      </c>
      <c r="U3470">
        <v>0</v>
      </c>
      <c r="X3470" t="s">
        <v>5148</v>
      </c>
      <c r="Y3470" t="s">
        <v>350</v>
      </c>
      <c r="Z3470" t="s">
        <v>350</v>
      </c>
      <c r="AE3470" t="s">
        <v>232</v>
      </c>
      <c r="AF3470">
        <v>0</v>
      </c>
      <c r="AG3470">
        <v>0</v>
      </c>
      <c r="AH3470">
        <v>11</v>
      </c>
      <c r="AI3470" t="s">
        <v>11632</v>
      </c>
      <c r="AK3470">
        <v>0.36473102551600844</v>
      </c>
      <c r="AL3470" s="94">
        <v>615.29999999999995</v>
      </c>
      <c r="AM3470" t="s">
        <v>11646</v>
      </c>
    </row>
    <row r="3471" spans="1:39" x14ac:dyDescent="0.25">
      <c r="A3471" t="s">
        <v>200</v>
      </c>
      <c r="B3471">
        <v>21015</v>
      </c>
      <c r="C3471" t="s">
        <v>5152</v>
      </c>
      <c r="D3471">
        <v>710</v>
      </c>
      <c r="E3471">
        <v>45777</v>
      </c>
      <c r="F3471">
        <v>45827</v>
      </c>
      <c r="G3471" t="s">
        <v>2836</v>
      </c>
      <c r="H3471">
        <v>45804</v>
      </c>
      <c r="I3471" t="s">
        <v>24</v>
      </c>
      <c r="J3471" t="s">
        <v>5153</v>
      </c>
      <c r="K3471">
        <v>0</v>
      </c>
      <c r="N3471" t="s">
        <v>353</v>
      </c>
      <c r="O3471">
        <v>45775</v>
      </c>
      <c r="R3471">
        <v>2563</v>
      </c>
      <c r="U3471">
        <v>0</v>
      </c>
      <c r="X3471" t="s">
        <v>5154</v>
      </c>
      <c r="Z3471" t="s">
        <v>5155</v>
      </c>
      <c r="AE3471" t="s">
        <v>232</v>
      </c>
      <c r="AF3471">
        <v>0</v>
      </c>
      <c r="AG3471">
        <v>0</v>
      </c>
      <c r="AH3471">
        <v>6</v>
      </c>
      <c r="AI3471" t="s">
        <v>11632</v>
      </c>
      <c r="AJ3471">
        <v>3.6098591549295773</v>
      </c>
      <c r="AL3471" s="94">
        <v>71</v>
      </c>
      <c r="AM3471" t="s">
        <v>11646</v>
      </c>
    </row>
    <row r="3472" spans="1:39" x14ac:dyDescent="0.25">
      <c r="A3472" t="s">
        <v>200</v>
      </c>
      <c r="B3472">
        <v>21016</v>
      </c>
      <c r="C3472" t="s">
        <v>5156</v>
      </c>
      <c r="D3472">
        <v>1117</v>
      </c>
      <c r="E3472">
        <v>45777</v>
      </c>
      <c r="F3472">
        <v>45948</v>
      </c>
      <c r="G3472" t="s">
        <v>2836</v>
      </c>
      <c r="I3472" t="s">
        <v>24</v>
      </c>
      <c r="J3472">
        <v>46038</v>
      </c>
      <c r="K3472">
        <v>0</v>
      </c>
      <c r="N3472" t="s">
        <v>353</v>
      </c>
      <c r="P3472" t="s">
        <v>353</v>
      </c>
      <c r="AE3472" t="s">
        <v>232</v>
      </c>
      <c r="AF3472">
        <v>0</v>
      </c>
      <c r="AG3472">
        <v>0</v>
      </c>
      <c r="AH3472">
        <v>2</v>
      </c>
      <c r="AI3472" t="s">
        <v>11632</v>
      </c>
      <c r="AL3472" s="94">
        <v>111.7</v>
      </c>
      <c r="AM3472" t="s">
        <v>11646</v>
      </c>
    </row>
    <row r="3473" spans="1:39" x14ac:dyDescent="0.25">
      <c r="A3473" t="s">
        <v>200</v>
      </c>
      <c r="B3473">
        <v>21017</v>
      </c>
      <c r="C3473" t="s">
        <v>5157</v>
      </c>
      <c r="D3473">
        <v>2759</v>
      </c>
      <c r="E3473">
        <v>45777</v>
      </c>
      <c r="F3473">
        <v>45948</v>
      </c>
      <c r="G3473" t="s">
        <v>2836</v>
      </c>
      <c r="I3473" t="s">
        <v>24</v>
      </c>
      <c r="J3473">
        <v>46045</v>
      </c>
      <c r="K3473">
        <v>144</v>
      </c>
      <c r="L3473">
        <v>45962</v>
      </c>
      <c r="M3473">
        <v>0.31</v>
      </c>
      <c r="N3473" t="s">
        <v>353</v>
      </c>
      <c r="O3473">
        <v>45534</v>
      </c>
      <c r="P3473" t="s">
        <v>350</v>
      </c>
      <c r="Q3473">
        <v>0</v>
      </c>
      <c r="X3473" t="s">
        <v>5142</v>
      </c>
      <c r="Y3473" t="s">
        <v>5158</v>
      </c>
      <c r="Z3473" t="s">
        <v>2855</v>
      </c>
      <c r="AE3473" t="s">
        <v>232</v>
      </c>
      <c r="AF3473">
        <v>0.31</v>
      </c>
      <c r="AG3473">
        <v>45</v>
      </c>
      <c r="AH3473">
        <v>10</v>
      </c>
      <c r="AI3473" t="s">
        <v>11632</v>
      </c>
      <c r="AL3473" s="94">
        <v>275.89999999999998</v>
      </c>
      <c r="AM3473" t="s">
        <v>11647</v>
      </c>
    </row>
    <row r="3474" spans="1:39" x14ac:dyDescent="0.25">
      <c r="A3474" t="s">
        <v>200</v>
      </c>
      <c r="B3474">
        <v>21018</v>
      </c>
      <c r="C3474" t="s">
        <v>5159</v>
      </c>
      <c r="D3474">
        <v>2014</v>
      </c>
      <c r="E3474">
        <v>45777</v>
      </c>
      <c r="F3474">
        <v>45948</v>
      </c>
      <c r="G3474" t="s">
        <v>2836</v>
      </c>
      <c r="I3474" t="s">
        <v>24</v>
      </c>
      <c r="J3474">
        <v>46031</v>
      </c>
      <c r="K3474">
        <v>0</v>
      </c>
      <c r="AE3474" t="s">
        <v>232</v>
      </c>
      <c r="AF3474">
        <v>0</v>
      </c>
      <c r="AG3474">
        <v>0</v>
      </c>
      <c r="AH3474">
        <v>0</v>
      </c>
      <c r="AI3474" t="s">
        <v>11634</v>
      </c>
      <c r="AL3474" s="94">
        <v>201.4</v>
      </c>
      <c r="AM3474" t="s">
        <v>11646</v>
      </c>
    </row>
    <row r="3475" spans="1:39" x14ac:dyDescent="0.25">
      <c r="A3475" t="s">
        <v>200</v>
      </c>
      <c r="B3475">
        <v>21019</v>
      </c>
      <c r="C3475" t="s">
        <v>5160</v>
      </c>
      <c r="D3475">
        <v>724</v>
      </c>
      <c r="E3475">
        <v>45777</v>
      </c>
      <c r="F3475">
        <v>45963</v>
      </c>
      <c r="G3475" t="s">
        <v>2836</v>
      </c>
      <c r="I3475" t="s">
        <v>24</v>
      </c>
      <c r="J3475">
        <v>45995</v>
      </c>
      <c r="K3475">
        <v>0</v>
      </c>
      <c r="Y3475" t="s">
        <v>5161</v>
      </c>
      <c r="AE3475" t="s">
        <v>232</v>
      </c>
      <c r="AF3475">
        <v>0</v>
      </c>
      <c r="AG3475">
        <v>0</v>
      </c>
      <c r="AH3475">
        <v>1</v>
      </c>
      <c r="AI3475" t="s">
        <v>11632</v>
      </c>
      <c r="AL3475" s="94">
        <v>72.400000000000006</v>
      </c>
      <c r="AM3475" t="s">
        <v>11646</v>
      </c>
    </row>
    <row r="3476" spans="1:39" x14ac:dyDescent="0.25">
      <c r="A3476" t="s">
        <v>200</v>
      </c>
      <c r="B3476">
        <v>21020</v>
      </c>
      <c r="C3476" t="s">
        <v>5162</v>
      </c>
      <c r="D3476">
        <v>381</v>
      </c>
      <c r="E3476">
        <v>45777</v>
      </c>
      <c r="F3476">
        <v>45963</v>
      </c>
      <c r="G3476" t="s">
        <v>2836</v>
      </c>
      <c r="I3476" t="s">
        <v>24</v>
      </c>
      <c r="J3476">
        <v>46045</v>
      </c>
      <c r="K3476">
        <v>0</v>
      </c>
      <c r="AE3476" t="s">
        <v>232</v>
      </c>
      <c r="AF3476">
        <v>0</v>
      </c>
      <c r="AG3476">
        <v>0</v>
      </c>
      <c r="AH3476">
        <v>0</v>
      </c>
      <c r="AI3476" t="s">
        <v>11634</v>
      </c>
      <c r="AL3476" s="94">
        <v>38.1</v>
      </c>
      <c r="AM3476" t="s">
        <v>11646</v>
      </c>
    </row>
    <row r="3477" spans="1:39" x14ac:dyDescent="0.25">
      <c r="A3477" t="s">
        <v>200</v>
      </c>
      <c r="B3477">
        <v>21021</v>
      </c>
      <c r="C3477" t="s">
        <v>5163</v>
      </c>
      <c r="D3477">
        <v>21408</v>
      </c>
      <c r="E3477">
        <v>45777</v>
      </c>
      <c r="F3477">
        <v>45948</v>
      </c>
      <c r="G3477" t="s">
        <v>2836</v>
      </c>
      <c r="I3477" t="s">
        <v>24</v>
      </c>
      <c r="J3477">
        <v>46035</v>
      </c>
      <c r="K3477">
        <v>0</v>
      </c>
      <c r="L3477" t="s">
        <v>2855</v>
      </c>
      <c r="N3477" t="s">
        <v>353</v>
      </c>
      <c r="O3477">
        <v>45804</v>
      </c>
      <c r="P3477" t="s">
        <v>2855</v>
      </c>
      <c r="R3477">
        <v>15000</v>
      </c>
      <c r="X3477" t="s">
        <v>2855</v>
      </c>
      <c r="Y3477" t="s">
        <v>2855</v>
      </c>
      <c r="Z3477" t="s">
        <v>2855</v>
      </c>
      <c r="AE3477" t="s">
        <v>232</v>
      </c>
      <c r="AF3477">
        <v>0</v>
      </c>
      <c r="AG3477">
        <v>0</v>
      </c>
      <c r="AH3477">
        <v>8</v>
      </c>
      <c r="AI3477" t="s">
        <v>11632</v>
      </c>
      <c r="AJ3477">
        <v>0.70067264573991028</v>
      </c>
      <c r="AL3477" s="94">
        <v>2140.8000000000002</v>
      </c>
      <c r="AM3477" t="s">
        <v>11646</v>
      </c>
    </row>
    <row r="3478" spans="1:39" x14ac:dyDescent="0.25">
      <c r="A3478" t="s">
        <v>200</v>
      </c>
      <c r="B3478">
        <v>21022</v>
      </c>
      <c r="C3478" t="s">
        <v>5164</v>
      </c>
      <c r="D3478">
        <v>226</v>
      </c>
      <c r="E3478">
        <v>45777</v>
      </c>
      <c r="F3478">
        <v>45963</v>
      </c>
      <c r="G3478" t="s">
        <v>2836</v>
      </c>
      <c r="I3478" t="s">
        <v>24</v>
      </c>
      <c r="J3478">
        <v>46037</v>
      </c>
      <c r="K3478">
        <v>0</v>
      </c>
      <c r="AE3478" t="s">
        <v>232</v>
      </c>
      <c r="AF3478">
        <v>0</v>
      </c>
      <c r="AG3478">
        <v>0</v>
      </c>
      <c r="AH3478">
        <v>0</v>
      </c>
      <c r="AI3478" t="s">
        <v>11634</v>
      </c>
      <c r="AL3478" s="94">
        <v>22.6</v>
      </c>
      <c r="AM3478" t="s">
        <v>11646</v>
      </c>
    </row>
    <row r="3479" spans="1:39" x14ac:dyDescent="0.25">
      <c r="A3479" t="s">
        <v>200</v>
      </c>
      <c r="B3479">
        <v>21023</v>
      </c>
      <c r="C3479" t="s">
        <v>5165</v>
      </c>
      <c r="D3479">
        <v>2260</v>
      </c>
      <c r="E3479">
        <v>45777</v>
      </c>
      <c r="F3479">
        <v>45948</v>
      </c>
      <c r="G3479" t="s">
        <v>2836</v>
      </c>
      <c r="I3479" t="s">
        <v>24</v>
      </c>
      <c r="J3479">
        <v>46031</v>
      </c>
      <c r="K3479">
        <v>0</v>
      </c>
      <c r="AE3479" t="s">
        <v>232</v>
      </c>
      <c r="AF3479">
        <v>0</v>
      </c>
      <c r="AG3479">
        <v>0</v>
      </c>
      <c r="AH3479">
        <v>0</v>
      </c>
      <c r="AI3479" t="s">
        <v>11634</v>
      </c>
      <c r="AL3479" s="94">
        <v>226</v>
      </c>
      <c r="AM3479" t="s">
        <v>11646</v>
      </c>
    </row>
    <row r="3480" spans="1:39" x14ac:dyDescent="0.25">
      <c r="A3480" t="s">
        <v>200</v>
      </c>
      <c r="B3480">
        <v>21030</v>
      </c>
      <c r="C3480" t="s">
        <v>5166</v>
      </c>
      <c r="D3480">
        <v>2238</v>
      </c>
      <c r="E3480">
        <v>45777</v>
      </c>
      <c r="F3480">
        <v>45948</v>
      </c>
      <c r="G3480" t="s">
        <v>2836</v>
      </c>
      <c r="I3480" t="s">
        <v>24</v>
      </c>
      <c r="J3480">
        <v>45972</v>
      </c>
      <c r="K3480">
        <v>0</v>
      </c>
      <c r="L3480" t="s">
        <v>2855</v>
      </c>
      <c r="N3480" t="s">
        <v>353</v>
      </c>
      <c r="O3480">
        <v>45870</v>
      </c>
      <c r="P3480" t="s">
        <v>350</v>
      </c>
      <c r="R3480">
        <v>2698.62</v>
      </c>
      <c r="X3480" t="s">
        <v>5167</v>
      </c>
      <c r="Y3480" t="s">
        <v>350</v>
      </c>
      <c r="Z3480" t="s">
        <v>350</v>
      </c>
      <c r="AE3480" t="s">
        <v>232</v>
      </c>
      <c r="AF3480">
        <v>0</v>
      </c>
      <c r="AG3480">
        <v>0</v>
      </c>
      <c r="AH3480">
        <v>8</v>
      </c>
      <c r="AI3480" t="s">
        <v>11632</v>
      </c>
      <c r="AJ3480">
        <v>1.2058176943699732</v>
      </c>
      <c r="AL3480" s="94">
        <v>223.8</v>
      </c>
      <c r="AM3480" t="s">
        <v>11646</v>
      </c>
    </row>
    <row r="3481" spans="1:39" x14ac:dyDescent="0.25">
      <c r="A3481" t="s">
        <v>200</v>
      </c>
      <c r="B3481">
        <v>21024</v>
      </c>
      <c r="C3481" t="s">
        <v>5168</v>
      </c>
      <c r="D3481">
        <v>573</v>
      </c>
      <c r="E3481">
        <v>45777</v>
      </c>
      <c r="F3481">
        <v>45964</v>
      </c>
      <c r="G3481" t="s">
        <v>2836</v>
      </c>
      <c r="I3481" t="s">
        <v>24</v>
      </c>
      <c r="J3481">
        <v>45995</v>
      </c>
      <c r="K3481">
        <v>0</v>
      </c>
      <c r="AE3481" t="s">
        <v>232</v>
      </c>
      <c r="AF3481">
        <v>0</v>
      </c>
      <c r="AG3481">
        <v>0</v>
      </c>
      <c r="AH3481">
        <v>0</v>
      </c>
      <c r="AI3481" t="s">
        <v>11634</v>
      </c>
      <c r="AL3481" s="94">
        <v>57.3</v>
      </c>
      <c r="AM3481" t="s">
        <v>11646</v>
      </c>
    </row>
    <row r="3482" spans="1:39" x14ac:dyDescent="0.25">
      <c r="A3482" t="s">
        <v>200</v>
      </c>
      <c r="B3482">
        <v>21025</v>
      </c>
      <c r="C3482" t="s">
        <v>5169</v>
      </c>
      <c r="D3482">
        <v>4618</v>
      </c>
      <c r="E3482">
        <v>45777</v>
      </c>
      <c r="G3482" t="s">
        <v>2836</v>
      </c>
      <c r="I3482" t="s">
        <v>5170</v>
      </c>
      <c r="K3482">
        <v>0</v>
      </c>
      <c r="L3482" t="s">
        <v>5171</v>
      </c>
      <c r="AE3482" t="s">
        <v>232</v>
      </c>
      <c r="AF3482">
        <v>0</v>
      </c>
      <c r="AG3482">
        <v>0</v>
      </c>
      <c r="AH3482">
        <v>1</v>
      </c>
      <c r="AI3482" t="s">
        <v>11632</v>
      </c>
      <c r="AL3482" s="94">
        <v>461.8</v>
      </c>
      <c r="AM3482" t="s">
        <v>11646</v>
      </c>
    </row>
    <row r="3483" spans="1:39" x14ac:dyDescent="0.25">
      <c r="A3483" t="s">
        <v>200</v>
      </c>
      <c r="B3483">
        <v>21026</v>
      </c>
      <c r="C3483" t="s">
        <v>5172</v>
      </c>
      <c r="D3483">
        <v>312</v>
      </c>
      <c r="E3483">
        <v>45777</v>
      </c>
      <c r="F3483">
        <v>45964</v>
      </c>
      <c r="G3483" t="s">
        <v>2836</v>
      </c>
      <c r="I3483" t="s">
        <v>24</v>
      </c>
      <c r="J3483">
        <v>46042</v>
      </c>
      <c r="K3483">
        <v>35</v>
      </c>
      <c r="L3483" t="s">
        <v>2855</v>
      </c>
      <c r="M3483">
        <v>0.25</v>
      </c>
      <c r="P3483" t="s">
        <v>353</v>
      </c>
      <c r="Q3483">
        <v>0.25</v>
      </c>
      <c r="T3483">
        <v>2</v>
      </c>
      <c r="U3483">
        <v>0</v>
      </c>
      <c r="V3483">
        <v>0</v>
      </c>
      <c r="W3483">
        <v>0</v>
      </c>
      <c r="X3483" t="s">
        <v>5173</v>
      </c>
      <c r="Z3483" t="s">
        <v>350</v>
      </c>
      <c r="AE3483" t="s">
        <v>232</v>
      </c>
      <c r="AF3483">
        <v>0.25</v>
      </c>
      <c r="AG3483">
        <v>9</v>
      </c>
      <c r="AH3483">
        <v>11</v>
      </c>
      <c r="AI3483" t="s">
        <v>11632</v>
      </c>
      <c r="AL3483" s="94">
        <v>31.2</v>
      </c>
      <c r="AM3483" t="s">
        <v>11647</v>
      </c>
    </row>
    <row r="3484" spans="1:39" x14ac:dyDescent="0.25">
      <c r="A3484" t="s">
        <v>200</v>
      </c>
      <c r="B3484">
        <v>21027</v>
      </c>
      <c r="C3484" t="s">
        <v>5174</v>
      </c>
      <c r="D3484">
        <v>61</v>
      </c>
      <c r="E3484">
        <v>45777</v>
      </c>
      <c r="F3484">
        <v>45964</v>
      </c>
      <c r="G3484" t="s">
        <v>2836</v>
      </c>
      <c r="I3484" t="s">
        <v>24</v>
      </c>
      <c r="J3484">
        <v>45995</v>
      </c>
      <c r="K3484">
        <v>0</v>
      </c>
      <c r="AE3484" t="s">
        <v>232</v>
      </c>
      <c r="AF3484">
        <v>0</v>
      </c>
      <c r="AG3484">
        <v>0</v>
      </c>
      <c r="AH3484">
        <v>0</v>
      </c>
      <c r="AI3484" t="s">
        <v>11634</v>
      </c>
      <c r="AL3484" s="94">
        <v>6.1</v>
      </c>
      <c r="AM3484" t="s">
        <v>11646</v>
      </c>
    </row>
    <row r="3485" spans="1:39" x14ac:dyDescent="0.25">
      <c r="A3485" t="s">
        <v>200</v>
      </c>
      <c r="B3485">
        <v>21028</v>
      </c>
      <c r="C3485" t="s">
        <v>5175</v>
      </c>
      <c r="D3485">
        <v>364</v>
      </c>
      <c r="E3485">
        <v>45777</v>
      </c>
      <c r="F3485">
        <v>45964</v>
      </c>
      <c r="G3485" t="s">
        <v>2836</v>
      </c>
      <c r="I3485" t="s">
        <v>24</v>
      </c>
      <c r="J3485">
        <v>45995</v>
      </c>
      <c r="K3485">
        <v>0</v>
      </c>
      <c r="AE3485" t="s">
        <v>232</v>
      </c>
      <c r="AF3485">
        <v>0</v>
      </c>
      <c r="AG3485">
        <v>0</v>
      </c>
      <c r="AH3485">
        <v>0</v>
      </c>
      <c r="AI3485" t="s">
        <v>11634</v>
      </c>
      <c r="AL3485" s="94">
        <v>36.4</v>
      </c>
      <c r="AM3485" t="s">
        <v>11646</v>
      </c>
    </row>
    <row r="3486" spans="1:39" x14ac:dyDescent="0.25">
      <c r="A3486" t="s">
        <v>200</v>
      </c>
      <c r="C3486" t="s">
        <v>5176</v>
      </c>
      <c r="D3486">
        <v>1729</v>
      </c>
      <c r="E3486">
        <v>45777</v>
      </c>
      <c r="F3486">
        <v>45948</v>
      </c>
      <c r="G3486" t="s">
        <v>2836</v>
      </c>
      <c r="I3486" t="s">
        <v>24</v>
      </c>
      <c r="J3486">
        <v>45980</v>
      </c>
      <c r="K3486">
        <v>0</v>
      </c>
      <c r="L3486" t="s">
        <v>2855</v>
      </c>
      <c r="N3486" t="s">
        <v>353</v>
      </c>
      <c r="O3486">
        <v>45792</v>
      </c>
      <c r="P3486" t="s">
        <v>2855</v>
      </c>
      <c r="R3486">
        <v>2653.45</v>
      </c>
      <c r="S3486">
        <v>636.73</v>
      </c>
      <c r="X3486" t="s">
        <v>2855</v>
      </c>
      <c r="Y3486" t="s">
        <v>2855</v>
      </c>
      <c r="Z3486" t="s">
        <v>2855</v>
      </c>
      <c r="AE3486" t="s">
        <v>232</v>
      </c>
      <c r="AF3486">
        <v>0</v>
      </c>
      <c r="AG3486">
        <v>0</v>
      </c>
      <c r="AH3486">
        <v>9</v>
      </c>
      <c r="AI3486" t="s">
        <v>11632</v>
      </c>
      <c r="AJ3486">
        <v>1.5346732215153267</v>
      </c>
      <c r="AK3486">
        <v>0.36826489300173509</v>
      </c>
      <c r="AL3486" s="94">
        <v>172.9</v>
      </c>
      <c r="AM3486" t="s">
        <v>11646</v>
      </c>
    </row>
    <row r="3487" spans="1:39" x14ac:dyDescent="0.25">
      <c r="A3487" t="s">
        <v>200</v>
      </c>
      <c r="B3487">
        <v>21031</v>
      </c>
      <c r="C3487" t="s">
        <v>5177</v>
      </c>
      <c r="D3487">
        <v>1260</v>
      </c>
      <c r="E3487">
        <v>45777</v>
      </c>
      <c r="F3487">
        <v>45948</v>
      </c>
      <c r="G3487" t="s">
        <v>2836</v>
      </c>
      <c r="I3487" t="s">
        <v>24</v>
      </c>
      <c r="J3487">
        <v>46031</v>
      </c>
      <c r="K3487">
        <v>0</v>
      </c>
      <c r="AE3487" t="s">
        <v>232</v>
      </c>
      <c r="AF3487">
        <v>0</v>
      </c>
      <c r="AG3487">
        <v>0</v>
      </c>
      <c r="AH3487">
        <v>0</v>
      </c>
      <c r="AI3487" t="s">
        <v>11634</v>
      </c>
      <c r="AL3487" s="94">
        <v>126</v>
      </c>
      <c r="AM3487" t="s">
        <v>11646</v>
      </c>
    </row>
    <row r="3488" spans="1:39" x14ac:dyDescent="0.25">
      <c r="A3488" t="s">
        <v>200</v>
      </c>
      <c r="B3488">
        <v>21032</v>
      </c>
      <c r="C3488" t="s">
        <v>5178</v>
      </c>
      <c r="D3488">
        <v>2318</v>
      </c>
      <c r="E3488">
        <v>45777</v>
      </c>
      <c r="F3488">
        <v>45948</v>
      </c>
      <c r="G3488" t="s">
        <v>2836</v>
      </c>
      <c r="I3488" t="s">
        <v>24</v>
      </c>
      <c r="J3488">
        <v>45972</v>
      </c>
      <c r="K3488">
        <v>0</v>
      </c>
      <c r="L3488" t="s">
        <v>2855</v>
      </c>
      <c r="N3488" t="s">
        <v>353</v>
      </c>
      <c r="O3488">
        <v>45797</v>
      </c>
      <c r="P3488" t="s">
        <v>5179</v>
      </c>
      <c r="R3488">
        <v>2760</v>
      </c>
      <c r="X3488" t="s">
        <v>5180</v>
      </c>
      <c r="Y3488" t="s">
        <v>350</v>
      </c>
      <c r="Z3488" t="s">
        <v>350</v>
      </c>
      <c r="AE3488" t="s">
        <v>232</v>
      </c>
      <c r="AF3488">
        <v>0</v>
      </c>
      <c r="AG3488">
        <v>0</v>
      </c>
      <c r="AH3488">
        <v>8</v>
      </c>
      <c r="AI3488" t="s">
        <v>11632</v>
      </c>
      <c r="AJ3488">
        <v>1.190681622088007</v>
      </c>
      <c r="AL3488" s="94">
        <v>231.8</v>
      </c>
      <c r="AM3488" t="s">
        <v>11646</v>
      </c>
    </row>
    <row r="3489" spans="1:39" x14ac:dyDescent="0.25">
      <c r="A3489" t="s">
        <v>200</v>
      </c>
      <c r="B3489">
        <v>21033</v>
      </c>
      <c r="C3489" t="s">
        <v>5181</v>
      </c>
      <c r="D3489">
        <v>814</v>
      </c>
      <c r="E3489">
        <v>45777</v>
      </c>
      <c r="F3489">
        <v>45964</v>
      </c>
      <c r="G3489" t="s">
        <v>2836</v>
      </c>
      <c r="I3489" t="s">
        <v>24</v>
      </c>
      <c r="J3489">
        <v>46014</v>
      </c>
      <c r="K3489">
        <v>3</v>
      </c>
      <c r="M3489">
        <v>1</v>
      </c>
      <c r="P3489" t="s">
        <v>353</v>
      </c>
      <c r="Q3489">
        <v>1</v>
      </c>
      <c r="X3489" t="s">
        <v>5180</v>
      </c>
      <c r="Y3489" t="s">
        <v>2855</v>
      </c>
      <c r="Z3489" t="s">
        <v>2855</v>
      </c>
      <c r="AE3489" t="s">
        <v>232</v>
      </c>
      <c r="AF3489">
        <v>1</v>
      </c>
      <c r="AG3489">
        <v>3</v>
      </c>
      <c r="AH3489">
        <v>7</v>
      </c>
      <c r="AI3489" t="s">
        <v>11632</v>
      </c>
      <c r="AL3489" s="94">
        <v>81.400000000000006</v>
      </c>
      <c r="AM3489" t="s">
        <v>11648</v>
      </c>
    </row>
    <row r="3490" spans="1:39" x14ac:dyDescent="0.25">
      <c r="A3490" t="s">
        <v>200</v>
      </c>
      <c r="B3490">
        <v>21034</v>
      </c>
      <c r="C3490" t="s">
        <v>5182</v>
      </c>
      <c r="D3490">
        <v>1369</v>
      </c>
      <c r="E3490">
        <v>45777</v>
      </c>
      <c r="F3490">
        <v>45948</v>
      </c>
      <c r="G3490" t="s">
        <v>2836</v>
      </c>
      <c r="I3490" t="s">
        <v>5183</v>
      </c>
      <c r="J3490">
        <v>45980</v>
      </c>
      <c r="K3490">
        <v>0</v>
      </c>
      <c r="N3490" t="s">
        <v>353</v>
      </c>
      <c r="O3490">
        <v>45961</v>
      </c>
      <c r="P3490" t="s">
        <v>5184</v>
      </c>
      <c r="AE3490" t="s">
        <v>232</v>
      </c>
      <c r="AF3490">
        <v>0</v>
      </c>
      <c r="AG3490">
        <v>0</v>
      </c>
      <c r="AH3490">
        <v>3</v>
      </c>
      <c r="AI3490" t="s">
        <v>11632</v>
      </c>
      <c r="AL3490" s="94">
        <v>136.9</v>
      </c>
      <c r="AM3490" t="s">
        <v>11646</v>
      </c>
    </row>
    <row r="3491" spans="1:39" x14ac:dyDescent="0.25">
      <c r="A3491" t="s">
        <v>200</v>
      </c>
      <c r="B3491">
        <v>21035</v>
      </c>
      <c r="C3491" t="s">
        <v>5185</v>
      </c>
      <c r="D3491">
        <v>13144</v>
      </c>
      <c r="E3491">
        <v>45777</v>
      </c>
      <c r="F3491">
        <v>45948</v>
      </c>
      <c r="G3491" t="s">
        <v>2836</v>
      </c>
      <c r="I3491" t="s">
        <v>24</v>
      </c>
      <c r="J3491">
        <v>46034</v>
      </c>
      <c r="K3491">
        <v>86</v>
      </c>
      <c r="L3491">
        <v>45911</v>
      </c>
      <c r="M3491">
        <v>0.94</v>
      </c>
      <c r="N3491" t="s">
        <v>353</v>
      </c>
      <c r="O3491">
        <v>45797</v>
      </c>
      <c r="P3491" t="s">
        <v>353</v>
      </c>
      <c r="Q3491">
        <v>0.94</v>
      </c>
      <c r="R3491">
        <v>3666.54</v>
      </c>
      <c r="T3491">
        <v>17</v>
      </c>
      <c r="V3491">
        <v>24</v>
      </c>
      <c r="X3491" t="s">
        <v>5186</v>
      </c>
      <c r="Y3491" t="s">
        <v>353</v>
      </c>
      <c r="Z3491" t="s">
        <v>5187</v>
      </c>
      <c r="AE3491" t="s">
        <v>232</v>
      </c>
      <c r="AF3491">
        <v>0.94</v>
      </c>
      <c r="AG3491">
        <v>81</v>
      </c>
      <c r="AH3491">
        <v>13</v>
      </c>
      <c r="AI3491" t="s">
        <v>11632</v>
      </c>
      <c r="AJ3491">
        <v>0.27895161290322579</v>
      </c>
      <c r="AL3491" s="94">
        <v>1314.4</v>
      </c>
      <c r="AM3491" t="s">
        <v>11648</v>
      </c>
    </row>
    <row r="3492" spans="1:39" x14ac:dyDescent="0.25">
      <c r="A3492" t="s">
        <v>200</v>
      </c>
      <c r="B3492">
        <v>21036</v>
      </c>
      <c r="C3492" t="s">
        <v>5188</v>
      </c>
      <c r="D3492">
        <v>244</v>
      </c>
      <c r="E3492">
        <v>45777</v>
      </c>
      <c r="F3492">
        <v>45964</v>
      </c>
      <c r="G3492" t="s">
        <v>2836</v>
      </c>
      <c r="I3492" t="s">
        <v>24</v>
      </c>
      <c r="J3492">
        <v>46055</v>
      </c>
      <c r="K3492">
        <v>0</v>
      </c>
      <c r="N3492" t="s">
        <v>353</v>
      </c>
      <c r="O3492">
        <v>45793</v>
      </c>
      <c r="P3492" t="s">
        <v>2855</v>
      </c>
      <c r="R3492">
        <v>3290.26</v>
      </c>
      <c r="X3492" t="s">
        <v>5189</v>
      </c>
      <c r="Y3492" t="s">
        <v>2855</v>
      </c>
      <c r="Z3492" t="s">
        <v>2855</v>
      </c>
      <c r="AE3492" t="s">
        <v>232</v>
      </c>
      <c r="AF3492">
        <v>0</v>
      </c>
      <c r="AG3492">
        <v>0</v>
      </c>
      <c r="AH3492">
        <v>7</v>
      </c>
      <c r="AI3492" t="s">
        <v>11632</v>
      </c>
      <c r="AJ3492">
        <v>13.484672131147542</v>
      </c>
      <c r="AL3492" s="94">
        <v>24.4</v>
      </c>
      <c r="AM3492" t="s">
        <v>11646</v>
      </c>
    </row>
    <row r="3493" spans="1:39" x14ac:dyDescent="0.25">
      <c r="A3493" t="s">
        <v>200</v>
      </c>
      <c r="B3493">
        <v>21037</v>
      </c>
      <c r="C3493" t="s">
        <v>5190</v>
      </c>
      <c r="D3493">
        <v>493</v>
      </c>
      <c r="E3493">
        <v>45777</v>
      </c>
      <c r="F3493">
        <v>45964</v>
      </c>
      <c r="G3493" t="s">
        <v>2836</v>
      </c>
      <c r="I3493" t="s">
        <v>24</v>
      </c>
      <c r="J3493" t="s">
        <v>5191</v>
      </c>
      <c r="K3493">
        <v>0</v>
      </c>
      <c r="AE3493" t="s">
        <v>232</v>
      </c>
      <c r="AF3493">
        <v>0</v>
      </c>
      <c r="AG3493">
        <v>0</v>
      </c>
      <c r="AH3493">
        <v>0</v>
      </c>
      <c r="AI3493" t="s">
        <v>11634</v>
      </c>
      <c r="AL3493" s="94">
        <v>49.3</v>
      </c>
      <c r="AM3493" t="s">
        <v>11646</v>
      </c>
    </row>
    <row r="3494" spans="1:39" x14ac:dyDescent="0.25">
      <c r="A3494" t="s">
        <v>200</v>
      </c>
      <c r="B3494">
        <v>21038</v>
      </c>
      <c r="C3494" t="s">
        <v>5192</v>
      </c>
      <c r="D3494">
        <v>1307</v>
      </c>
      <c r="E3494">
        <v>45777</v>
      </c>
      <c r="F3494">
        <v>45948</v>
      </c>
      <c r="G3494" t="s">
        <v>2836</v>
      </c>
      <c r="I3494" t="s">
        <v>24</v>
      </c>
      <c r="J3494">
        <v>45979</v>
      </c>
      <c r="K3494">
        <v>38</v>
      </c>
      <c r="L3494" t="s">
        <v>2855</v>
      </c>
      <c r="N3494" t="s">
        <v>353</v>
      </c>
      <c r="O3494">
        <v>45827</v>
      </c>
      <c r="P3494" t="s">
        <v>353</v>
      </c>
      <c r="Q3494">
        <v>28.94</v>
      </c>
      <c r="R3494">
        <v>2616</v>
      </c>
      <c r="X3494" t="s">
        <v>5193</v>
      </c>
      <c r="Y3494" t="s">
        <v>5194</v>
      </c>
      <c r="Z3494" t="s">
        <v>350</v>
      </c>
      <c r="AE3494" t="s">
        <v>232</v>
      </c>
      <c r="AF3494">
        <v>0</v>
      </c>
      <c r="AG3494">
        <v>0</v>
      </c>
      <c r="AH3494">
        <v>10</v>
      </c>
      <c r="AI3494" t="s">
        <v>11632</v>
      </c>
      <c r="AJ3494">
        <v>2.0015302218821729</v>
      </c>
      <c r="AL3494" s="94">
        <v>130.69999999999999</v>
      </c>
      <c r="AM3494" t="s">
        <v>11647</v>
      </c>
    </row>
    <row r="3495" spans="1:39" x14ac:dyDescent="0.25">
      <c r="A3495" t="s">
        <v>200</v>
      </c>
      <c r="B3495">
        <v>21039</v>
      </c>
      <c r="C3495" t="s">
        <v>5195</v>
      </c>
      <c r="D3495">
        <v>325</v>
      </c>
      <c r="E3495">
        <v>45777</v>
      </c>
      <c r="F3495">
        <v>45964</v>
      </c>
      <c r="G3495" t="s">
        <v>2836</v>
      </c>
      <c r="I3495" t="s">
        <v>24</v>
      </c>
      <c r="J3495">
        <v>45995</v>
      </c>
      <c r="K3495">
        <v>0</v>
      </c>
      <c r="AE3495" t="s">
        <v>232</v>
      </c>
      <c r="AF3495">
        <v>0</v>
      </c>
      <c r="AG3495">
        <v>0</v>
      </c>
      <c r="AH3495">
        <v>0</v>
      </c>
      <c r="AI3495" t="s">
        <v>11634</v>
      </c>
      <c r="AL3495" s="94">
        <v>32.5</v>
      </c>
      <c r="AM3495" t="s">
        <v>11646</v>
      </c>
    </row>
    <row r="3496" spans="1:39" x14ac:dyDescent="0.25">
      <c r="A3496" t="s">
        <v>200</v>
      </c>
      <c r="B3496">
        <v>21040</v>
      </c>
      <c r="C3496" t="s">
        <v>5196</v>
      </c>
      <c r="D3496">
        <v>4056</v>
      </c>
      <c r="E3496">
        <v>45777</v>
      </c>
      <c r="F3496">
        <v>45948</v>
      </c>
      <c r="G3496" t="s">
        <v>2836</v>
      </c>
      <c r="I3496" t="s">
        <v>24</v>
      </c>
      <c r="J3496">
        <v>46031</v>
      </c>
      <c r="K3496">
        <v>0</v>
      </c>
      <c r="AE3496" t="s">
        <v>232</v>
      </c>
      <c r="AF3496">
        <v>0</v>
      </c>
      <c r="AG3496">
        <v>0</v>
      </c>
      <c r="AH3496">
        <v>0</v>
      </c>
      <c r="AI3496" t="s">
        <v>11634</v>
      </c>
      <c r="AL3496" s="94">
        <v>405.6</v>
      </c>
      <c r="AM3496" t="s">
        <v>11646</v>
      </c>
    </row>
    <row r="3497" spans="1:39" x14ac:dyDescent="0.25">
      <c r="A3497" t="s">
        <v>200</v>
      </c>
      <c r="B3497">
        <v>21041</v>
      </c>
      <c r="C3497" t="s">
        <v>5197</v>
      </c>
      <c r="D3497">
        <v>143290</v>
      </c>
      <c r="E3497">
        <v>45777</v>
      </c>
      <c r="G3497" t="s">
        <v>2836</v>
      </c>
      <c r="H3497">
        <v>45796</v>
      </c>
      <c r="J3497" t="s">
        <v>5198</v>
      </c>
      <c r="K3497">
        <v>0</v>
      </c>
      <c r="AE3497" t="s">
        <v>232</v>
      </c>
      <c r="AF3497">
        <v>0</v>
      </c>
      <c r="AG3497">
        <v>0</v>
      </c>
      <c r="AH3497">
        <v>0</v>
      </c>
      <c r="AI3497" t="s">
        <v>11634</v>
      </c>
      <c r="AL3497" s="94">
        <v>14329</v>
      </c>
      <c r="AM3497" t="s">
        <v>11646</v>
      </c>
    </row>
    <row r="3498" spans="1:39" x14ac:dyDescent="0.25">
      <c r="A3498" t="s">
        <v>200</v>
      </c>
      <c r="B3498">
        <v>21042</v>
      </c>
      <c r="C3498" t="s">
        <v>5199</v>
      </c>
      <c r="D3498">
        <v>21641</v>
      </c>
      <c r="E3498">
        <v>45777</v>
      </c>
      <c r="F3498">
        <v>45948</v>
      </c>
      <c r="G3498" t="s">
        <v>2836</v>
      </c>
      <c r="I3498" t="s">
        <v>5200</v>
      </c>
      <c r="J3498">
        <v>45982</v>
      </c>
      <c r="K3498">
        <v>376</v>
      </c>
      <c r="L3498">
        <v>45778</v>
      </c>
      <c r="M3498">
        <v>53.72</v>
      </c>
      <c r="N3498" t="s">
        <v>353</v>
      </c>
      <c r="O3498">
        <v>45113</v>
      </c>
      <c r="P3498" t="s">
        <v>350</v>
      </c>
      <c r="R3498">
        <v>5000</v>
      </c>
      <c r="S3498">
        <v>15892.9</v>
      </c>
      <c r="T3498">
        <v>9</v>
      </c>
      <c r="U3498">
        <v>6</v>
      </c>
      <c r="X3498" t="s">
        <v>5201</v>
      </c>
      <c r="AE3498" t="s">
        <v>232</v>
      </c>
      <c r="AF3498">
        <v>0.53720000000000001</v>
      </c>
      <c r="AG3498">
        <v>202</v>
      </c>
      <c r="AH3498">
        <v>11</v>
      </c>
      <c r="AI3498" t="s">
        <v>11632</v>
      </c>
      <c r="AJ3498">
        <v>0.23104292777598079</v>
      </c>
      <c r="AK3498">
        <v>0.73438842937017701</v>
      </c>
      <c r="AL3498" s="94">
        <v>2164.1</v>
      </c>
      <c r="AM3498" t="s">
        <v>11647</v>
      </c>
    </row>
    <row r="3499" spans="1:39" x14ac:dyDescent="0.25">
      <c r="A3499" t="s">
        <v>200</v>
      </c>
      <c r="B3499">
        <v>21043</v>
      </c>
      <c r="C3499" t="s">
        <v>5202</v>
      </c>
      <c r="D3499">
        <v>2196</v>
      </c>
      <c r="E3499">
        <v>45777</v>
      </c>
      <c r="F3499">
        <v>45948</v>
      </c>
      <c r="G3499" t="s">
        <v>2836</v>
      </c>
      <c r="I3499" t="s">
        <v>24</v>
      </c>
      <c r="J3499">
        <v>46031</v>
      </c>
      <c r="K3499">
        <v>0</v>
      </c>
      <c r="AE3499" t="s">
        <v>232</v>
      </c>
      <c r="AF3499">
        <v>0</v>
      </c>
      <c r="AG3499">
        <v>0</v>
      </c>
      <c r="AH3499">
        <v>0</v>
      </c>
      <c r="AI3499" t="s">
        <v>11634</v>
      </c>
      <c r="AL3499" s="94">
        <v>219.6</v>
      </c>
      <c r="AM3499" t="s">
        <v>11646</v>
      </c>
    </row>
    <row r="3500" spans="1:39" x14ac:dyDescent="0.25">
      <c r="A3500" t="s">
        <v>200</v>
      </c>
      <c r="B3500">
        <v>21044</v>
      </c>
      <c r="C3500" t="s">
        <v>5203</v>
      </c>
      <c r="D3500">
        <v>29241</v>
      </c>
      <c r="E3500">
        <v>45777</v>
      </c>
      <c r="F3500">
        <v>45827</v>
      </c>
      <c r="G3500" t="s">
        <v>2836</v>
      </c>
      <c r="H3500">
        <v>45847</v>
      </c>
      <c r="I3500" t="s">
        <v>24</v>
      </c>
      <c r="J3500" t="s">
        <v>5204</v>
      </c>
      <c r="K3500">
        <v>344</v>
      </c>
      <c r="L3500">
        <v>45778</v>
      </c>
      <c r="M3500">
        <v>0.24</v>
      </c>
      <c r="N3500" t="s">
        <v>353</v>
      </c>
      <c r="O3500">
        <v>45803</v>
      </c>
      <c r="P3500" t="s">
        <v>353</v>
      </c>
      <c r="Q3500">
        <v>0.24</v>
      </c>
      <c r="R3500">
        <v>9000</v>
      </c>
      <c r="T3500">
        <v>144</v>
      </c>
      <c r="V3500">
        <v>10</v>
      </c>
      <c r="W3500">
        <v>6</v>
      </c>
      <c r="X3500" t="s">
        <v>5205</v>
      </c>
      <c r="Y3500" t="s">
        <v>5206</v>
      </c>
      <c r="Z3500" t="s">
        <v>5207</v>
      </c>
      <c r="AE3500" t="s">
        <v>232</v>
      </c>
      <c r="AF3500">
        <v>0.24</v>
      </c>
      <c r="AG3500">
        <v>83</v>
      </c>
      <c r="AH3500">
        <v>14</v>
      </c>
      <c r="AI3500" t="s">
        <v>11632</v>
      </c>
      <c r="AJ3500">
        <v>0.30778701138811942</v>
      </c>
      <c r="AL3500" s="94">
        <v>2924.1</v>
      </c>
      <c r="AM3500" t="s">
        <v>11647</v>
      </c>
    </row>
    <row r="3501" spans="1:39" x14ac:dyDescent="0.25">
      <c r="A3501" t="s">
        <v>200</v>
      </c>
      <c r="B3501">
        <v>21045</v>
      </c>
      <c r="C3501" t="s">
        <v>5208</v>
      </c>
      <c r="D3501">
        <v>275</v>
      </c>
      <c r="E3501">
        <v>45777</v>
      </c>
      <c r="F3501">
        <v>45964</v>
      </c>
      <c r="G3501" t="s">
        <v>2836</v>
      </c>
      <c r="I3501" t="s">
        <v>24</v>
      </c>
      <c r="J3501">
        <v>46014</v>
      </c>
      <c r="K3501">
        <v>111</v>
      </c>
      <c r="L3501">
        <v>45974</v>
      </c>
      <c r="M3501">
        <v>0.15</v>
      </c>
      <c r="N3501" t="s">
        <v>353</v>
      </c>
      <c r="O3501">
        <v>45547</v>
      </c>
      <c r="P3501" t="s">
        <v>353</v>
      </c>
      <c r="Q3501">
        <v>0.15</v>
      </c>
      <c r="R3501">
        <v>3000</v>
      </c>
      <c r="V3501">
        <v>0</v>
      </c>
      <c r="W3501">
        <v>0</v>
      </c>
      <c r="X3501" t="s">
        <v>5173</v>
      </c>
      <c r="Y3501" t="s">
        <v>353</v>
      </c>
      <c r="Z3501" t="s">
        <v>353</v>
      </c>
      <c r="AE3501" t="s">
        <v>232</v>
      </c>
      <c r="AF3501">
        <v>0.15</v>
      </c>
      <c r="AG3501">
        <v>17</v>
      </c>
      <c r="AH3501">
        <v>13</v>
      </c>
      <c r="AI3501" t="s">
        <v>11632</v>
      </c>
      <c r="AJ3501">
        <v>10.909090909090908</v>
      </c>
      <c r="AL3501" s="94">
        <v>27.5</v>
      </c>
      <c r="AM3501" t="s">
        <v>11839</v>
      </c>
    </row>
    <row r="3502" spans="1:39" x14ac:dyDescent="0.25">
      <c r="A3502" t="s">
        <v>200</v>
      </c>
      <c r="B3502">
        <v>21046</v>
      </c>
      <c r="C3502" t="s">
        <v>5209</v>
      </c>
      <c r="D3502">
        <v>3388</v>
      </c>
      <c r="E3502">
        <v>45777</v>
      </c>
      <c r="F3502">
        <v>45948</v>
      </c>
      <c r="G3502" t="s">
        <v>2836</v>
      </c>
      <c r="I3502" t="s">
        <v>24</v>
      </c>
      <c r="J3502">
        <v>46058</v>
      </c>
      <c r="K3502">
        <v>0</v>
      </c>
      <c r="AE3502" t="s">
        <v>232</v>
      </c>
      <c r="AF3502">
        <v>0</v>
      </c>
      <c r="AG3502">
        <v>0</v>
      </c>
      <c r="AH3502">
        <v>0</v>
      </c>
      <c r="AI3502" t="s">
        <v>11634</v>
      </c>
      <c r="AL3502" s="94">
        <v>338.8</v>
      </c>
      <c r="AM3502" t="s">
        <v>11646</v>
      </c>
    </row>
    <row r="3503" spans="1:39" x14ac:dyDescent="0.25">
      <c r="A3503" t="s">
        <v>200</v>
      </c>
      <c r="B3503">
        <v>21047</v>
      </c>
      <c r="C3503" t="s">
        <v>5210</v>
      </c>
      <c r="D3503">
        <v>2216</v>
      </c>
      <c r="E3503">
        <v>45777</v>
      </c>
      <c r="F3503">
        <v>45948</v>
      </c>
      <c r="G3503" t="s">
        <v>2836</v>
      </c>
      <c r="I3503" t="s">
        <v>24</v>
      </c>
      <c r="J3503">
        <v>46031</v>
      </c>
      <c r="K3503">
        <v>0</v>
      </c>
      <c r="AE3503" t="s">
        <v>232</v>
      </c>
      <c r="AF3503">
        <v>0</v>
      </c>
      <c r="AG3503">
        <v>0</v>
      </c>
      <c r="AH3503">
        <v>0</v>
      </c>
      <c r="AI3503" t="s">
        <v>11634</v>
      </c>
      <c r="AL3503" s="94">
        <v>221.6</v>
      </c>
      <c r="AM3503" t="s">
        <v>11646</v>
      </c>
    </row>
    <row r="3504" spans="1:39" x14ac:dyDescent="0.25">
      <c r="A3504" t="s">
        <v>200</v>
      </c>
      <c r="B3504">
        <v>21048</v>
      </c>
      <c r="C3504" t="s">
        <v>5211</v>
      </c>
      <c r="D3504">
        <v>424</v>
      </c>
      <c r="E3504">
        <v>45777</v>
      </c>
      <c r="F3504">
        <v>45964</v>
      </c>
      <c r="G3504" t="s">
        <v>2836</v>
      </c>
      <c r="I3504" t="s">
        <v>24</v>
      </c>
      <c r="J3504">
        <v>46093</v>
      </c>
      <c r="K3504">
        <v>0</v>
      </c>
      <c r="AE3504" t="s">
        <v>232</v>
      </c>
      <c r="AF3504">
        <v>0</v>
      </c>
      <c r="AG3504">
        <v>0</v>
      </c>
      <c r="AH3504">
        <v>0</v>
      </c>
      <c r="AI3504" t="s">
        <v>11634</v>
      </c>
      <c r="AL3504" s="94">
        <v>42.4</v>
      </c>
      <c r="AM3504" t="s">
        <v>11646</v>
      </c>
    </row>
    <row r="3505" spans="1:39" x14ac:dyDescent="0.25">
      <c r="A3505" t="s">
        <v>200</v>
      </c>
      <c r="B3505">
        <v>21049</v>
      </c>
      <c r="C3505" t="s">
        <v>5212</v>
      </c>
      <c r="D3505">
        <v>3713</v>
      </c>
      <c r="E3505">
        <v>45777</v>
      </c>
      <c r="F3505">
        <v>45827</v>
      </c>
      <c r="G3505" t="s">
        <v>2836</v>
      </c>
      <c r="H3505">
        <v>45782</v>
      </c>
      <c r="I3505" t="s">
        <v>24</v>
      </c>
      <c r="J3505">
        <v>46101</v>
      </c>
      <c r="K3505">
        <v>0</v>
      </c>
      <c r="M3505">
        <v>0.15</v>
      </c>
      <c r="N3505" t="s">
        <v>5213</v>
      </c>
      <c r="O3505">
        <v>45825</v>
      </c>
      <c r="P3505" t="s">
        <v>353</v>
      </c>
      <c r="Q3505">
        <v>0.15</v>
      </c>
      <c r="X3505" t="s">
        <v>5214</v>
      </c>
      <c r="Y3505" t="s">
        <v>5215</v>
      </c>
      <c r="Z3505" t="s">
        <v>5216</v>
      </c>
      <c r="AE3505" t="s">
        <v>232</v>
      </c>
      <c r="AF3505">
        <v>0.15</v>
      </c>
      <c r="AG3505">
        <v>0</v>
      </c>
      <c r="AH3505">
        <v>8</v>
      </c>
      <c r="AI3505" t="s">
        <v>11632</v>
      </c>
      <c r="AL3505" s="94">
        <v>371.3</v>
      </c>
      <c r="AM3505" t="s">
        <v>11646</v>
      </c>
    </row>
    <row r="3506" spans="1:39" x14ac:dyDescent="0.25">
      <c r="A3506" t="s">
        <v>200</v>
      </c>
      <c r="B3506">
        <v>21050</v>
      </c>
      <c r="C3506" t="s">
        <v>5217</v>
      </c>
      <c r="D3506">
        <v>23551</v>
      </c>
      <c r="E3506">
        <v>45777</v>
      </c>
      <c r="F3506">
        <v>45948</v>
      </c>
      <c r="G3506" t="s">
        <v>2836</v>
      </c>
      <c r="I3506" t="s">
        <v>24</v>
      </c>
      <c r="J3506">
        <v>46049</v>
      </c>
      <c r="K3506">
        <v>259</v>
      </c>
      <c r="L3506" t="s">
        <v>2855</v>
      </c>
      <c r="M3506">
        <v>25</v>
      </c>
      <c r="N3506" t="s">
        <v>353</v>
      </c>
      <c r="O3506">
        <v>45954</v>
      </c>
      <c r="P3506" t="s">
        <v>353</v>
      </c>
      <c r="R3506">
        <v>8000</v>
      </c>
      <c r="AE3506" t="s">
        <v>232</v>
      </c>
      <c r="AF3506">
        <v>0.25</v>
      </c>
      <c r="AG3506">
        <v>65</v>
      </c>
      <c r="AH3506">
        <v>7</v>
      </c>
      <c r="AI3506" t="s">
        <v>11632</v>
      </c>
      <c r="AJ3506">
        <v>0.33968833595176423</v>
      </c>
      <c r="AL3506" s="94">
        <v>2355.1</v>
      </c>
      <c r="AM3506" t="s">
        <v>11647</v>
      </c>
    </row>
    <row r="3507" spans="1:39" x14ac:dyDescent="0.25">
      <c r="A3507" t="s">
        <v>200</v>
      </c>
      <c r="B3507">
        <v>21051</v>
      </c>
      <c r="C3507" t="s">
        <v>5218</v>
      </c>
      <c r="D3507">
        <v>255</v>
      </c>
      <c r="E3507">
        <v>45777</v>
      </c>
      <c r="F3507">
        <v>45964</v>
      </c>
      <c r="G3507" t="s">
        <v>2836</v>
      </c>
      <c r="I3507" t="s">
        <v>24</v>
      </c>
      <c r="J3507">
        <v>45995</v>
      </c>
      <c r="K3507">
        <v>0</v>
      </c>
      <c r="AE3507" t="s">
        <v>232</v>
      </c>
      <c r="AF3507">
        <v>0</v>
      </c>
      <c r="AG3507">
        <v>0</v>
      </c>
      <c r="AH3507">
        <v>0</v>
      </c>
      <c r="AI3507" t="s">
        <v>11634</v>
      </c>
      <c r="AL3507" s="94">
        <v>25.5</v>
      </c>
      <c r="AM3507" t="s">
        <v>11646</v>
      </c>
    </row>
    <row r="3508" spans="1:39" x14ac:dyDescent="0.25">
      <c r="A3508" t="s">
        <v>200</v>
      </c>
      <c r="B3508">
        <v>21052</v>
      </c>
      <c r="C3508" t="s">
        <v>5219</v>
      </c>
      <c r="D3508">
        <v>5073</v>
      </c>
      <c r="E3508">
        <v>45777</v>
      </c>
      <c r="F3508">
        <v>45948</v>
      </c>
      <c r="G3508" t="s">
        <v>2836</v>
      </c>
      <c r="I3508" t="s">
        <v>24</v>
      </c>
      <c r="J3508">
        <v>46079</v>
      </c>
      <c r="K3508">
        <v>0</v>
      </c>
      <c r="AE3508" t="s">
        <v>232</v>
      </c>
      <c r="AF3508">
        <v>0</v>
      </c>
      <c r="AG3508">
        <v>0</v>
      </c>
      <c r="AH3508">
        <v>0</v>
      </c>
      <c r="AI3508" t="s">
        <v>11634</v>
      </c>
      <c r="AL3508" s="94">
        <v>507.3</v>
      </c>
      <c r="AM3508" t="s">
        <v>11646</v>
      </c>
    </row>
    <row r="3509" spans="1:39" x14ac:dyDescent="0.25">
      <c r="A3509" t="s">
        <v>200</v>
      </c>
      <c r="B3509">
        <v>21053</v>
      </c>
      <c r="C3509" t="s">
        <v>5220</v>
      </c>
      <c r="D3509">
        <v>4284</v>
      </c>
      <c r="E3509">
        <v>45777</v>
      </c>
      <c r="F3509">
        <v>45948</v>
      </c>
      <c r="G3509" t="s">
        <v>2836</v>
      </c>
      <c r="I3509" t="s">
        <v>24</v>
      </c>
      <c r="J3509">
        <v>46079</v>
      </c>
      <c r="K3509">
        <v>0</v>
      </c>
      <c r="AE3509" t="s">
        <v>232</v>
      </c>
      <c r="AF3509">
        <v>0</v>
      </c>
      <c r="AG3509">
        <v>0</v>
      </c>
      <c r="AH3509">
        <v>0</v>
      </c>
      <c r="AI3509" t="s">
        <v>11634</v>
      </c>
      <c r="AL3509" s="94">
        <v>428.4</v>
      </c>
      <c r="AM3509" t="s">
        <v>11646</v>
      </c>
    </row>
    <row r="3510" spans="1:39" x14ac:dyDescent="0.25">
      <c r="A3510" t="s">
        <v>200</v>
      </c>
      <c r="B3510">
        <v>21054</v>
      </c>
      <c r="C3510" t="s">
        <v>5221</v>
      </c>
      <c r="D3510">
        <v>10709</v>
      </c>
      <c r="E3510">
        <v>45777</v>
      </c>
      <c r="F3510">
        <v>45948</v>
      </c>
      <c r="G3510" t="s">
        <v>2836</v>
      </c>
      <c r="I3510" t="s">
        <v>24</v>
      </c>
      <c r="J3510">
        <v>46031</v>
      </c>
      <c r="K3510">
        <v>0</v>
      </c>
      <c r="AE3510" t="s">
        <v>232</v>
      </c>
      <c r="AF3510">
        <v>0</v>
      </c>
      <c r="AG3510">
        <v>0</v>
      </c>
      <c r="AH3510">
        <v>0</v>
      </c>
      <c r="AI3510" t="s">
        <v>11634</v>
      </c>
      <c r="AL3510" s="94">
        <v>1070.9000000000001</v>
      </c>
      <c r="AM3510" t="s">
        <v>11646</v>
      </c>
    </row>
    <row r="3511" spans="1:39" x14ac:dyDescent="0.25">
      <c r="A3511" t="s">
        <v>200</v>
      </c>
      <c r="B3511">
        <v>21055</v>
      </c>
      <c r="C3511" t="s">
        <v>5222</v>
      </c>
      <c r="D3511">
        <v>12663</v>
      </c>
      <c r="E3511">
        <v>45777</v>
      </c>
      <c r="F3511">
        <v>45948</v>
      </c>
      <c r="G3511" t="s">
        <v>2836</v>
      </c>
      <c r="I3511" t="s">
        <v>24</v>
      </c>
      <c r="J3511">
        <v>45968</v>
      </c>
      <c r="K3511">
        <v>0</v>
      </c>
      <c r="AE3511" t="s">
        <v>232</v>
      </c>
      <c r="AF3511">
        <v>0</v>
      </c>
      <c r="AG3511">
        <v>0</v>
      </c>
      <c r="AH3511">
        <v>0</v>
      </c>
      <c r="AI3511" t="s">
        <v>11634</v>
      </c>
      <c r="AL3511" s="94">
        <v>1266.3</v>
      </c>
      <c r="AM3511" t="s">
        <v>11646</v>
      </c>
    </row>
    <row r="3512" spans="1:39" x14ac:dyDescent="0.25">
      <c r="A3512" t="s">
        <v>200</v>
      </c>
      <c r="B3512">
        <v>21056</v>
      </c>
      <c r="C3512" t="s">
        <v>5223</v>
      </c>
      <c r="D3512">
        <v>3412</v>
      </c>
      <c r="E3512">
        <v>45777</v>
      </c>
      <c r="G3512" t="s">
        <v>2836</v>
      </c>
      <c r="H3512">
        <v>45799</v>
      </c>
      <c r="I3512" t="s">
        <v>28</v>
      </c>
      <c r="K3512">
        <v>0</v>
      </c>
      <c r="L3512" t="s">
        <v>4544</v>
      </c>
      <c r="M3512">
        <v>0</v>
      </c>
      <c r="N3512" t="s">
        <v>353</v>
      </c>
      <c r="O3512">
        <v>45477</v>
      </c>
      <c r="P3512" t="s">
        <v>350</v>
      </c>
      <c r="Q3512">
        <v>0</v>
      </c>
      <c r="Y3512" t="s">
        <v>350</v>
      </c>
      <c r="Z3512" t="s">
        <v>350</v>
      </c>
      <c r="AE3512" t="s">
        <v>232</v>
      </c>
      <c r="AF3512">
        <v>0</v>
      </c>
      <c r="AG3512">
        <v>0</v>
      </c>
      <c r="AH3512">
        <v>8</v>
      </c>
      <c r="AI3512" t="s">
        <v>11632</v>
      </c>
      <c r="AL3512" s="94">
        <v>341.2</v>
      </c>
      <c r="AM3512" t="s">
        <v>11646</v>
      </c>
    </row>
    <row r="3513" spans="1:39" x14ac:dyDescent="0.25">
      <c r="A3513" t="s">
        <v>200</v>
      </c>
      <c r="B3513">
        <v>21057</v>
      </c>
      <c r="C3513" t="s">
        <v>5224</v>
      </c>
      <c r="D3513">
        <v>1143</v>
      </c>
      <c r="E3513">
        <v>45777</v>
      </c>
      <c r="F3513">
        <v>45948</v>
      </c>
      <c r="G3513" t="s">
        <v>2836</v>
      </c>
      <c r="I3513" t="s">
        <v>24</v>
      </c>
      <c r="J3513">
        <v>46031</v>
      </c>
      <c r="K3513">
        <v>0</v>
      </c>
      <c r="AE3513" t="s">
        <v>232</v>
      </c>
      <c r="AF3513">
        <v>0</v>
      </c>
      <c r="AG3513">
        <v>0</v>
      </c>
      <c r="AH3513">
        <v>0</v>
      </c>
      <c r="AI3513" t="s">
        <v>11634</v>
      </c>
      <c r="AL3513" s="94">
        <v>114.3</v>
      </c>
      <c r="AM3513" t="s">
        <v>11646</v>
      </c>
    </row>
    <row r="3514" spans="1:39" x14ac:dyDescent="0.25">
      <c r="A3514" t="s">
        <v>200</v>
      </c>
      <c r="B3514">
        <v>21058</v>
      </c>
      <c r="C3514" t="s">
        <v>5225</v>
      </c>
      <c r="D3514">
        <v>3095</v>
      </c>
      <c r="E3514">
        <v>45777</v>
      </c>
      <c r="F3514">
        <v>45949</v>
      </c>
      <c r="G3514" t="s">
        <v>2836</v>
      </c>
      <c r="I3514" t="s">
        <v>24</v>
      </c>
      <c r="J3514">
        <v>46086</v>
      </c>
      <c r="K3514">
        <v>0</v>
      </c>
      <c r="AE3514" t="s">
        <v>232</v>
      </c>
      <c r="AF3514">
        <v>0</v>
      </c>
      <c r="AG3514">
        <v>0</v>
      </c>
      <c r="AH3514">
        <v>0</v>
      </c>
      <c r="AI3514" t="s">
        <v>11634</v>
      </c>
      <c r="AL3514" s="94">
        <v>309.5</v>
      </c>
      <c r="AM3514" t="s">
        <v>11646</v>
      </c>
    </row>
    <row r="3515" spans="1:39" x14ac:dyDescent="0.25">
      <c r="A3515" t="s">
        <v>200</v>
      </c>
      <c r="B3515">
        <v>21059</v>
      </c>
      <c r="C3515" t="s">
        <v>5226</v>
      </c>
      <c r="D3515">
        <v>280</v>
      </c>
      <c r="E3515">
        <v>45777</v>
      </c>
      <c r="F3515">
        <v>45964</v>
      </c>
      <c r="G3515" t="s">
        <v>2836</v>
      </c>
      <c r="I3515" t="s">
        <v>24</v>
      </c>
      <c r="J3515">
        <v>46047</v>
      </c>
      <c r="K3515">
        <v>0</v>
      </c>
      <c r="AE3515" t="s">
        <v>232</v>
      </c>
      <c r="AF3515">
        <v>0</v>
      </c>
      <c r="AG3515">
        <v>0</v>
      </c>
      <c r="AH3515">
        <v>0</v>
      </c>
      <c r="AI3515" t="s">
        <v>11634</v>
      </c>
      <c r="AL3515" s="94">
        <v>28</v>
      </c>
      <c r="AM3515" t="s">
        <v>11646</v>
      </c>
    </row>
    <row r="3516" spans="1:39" x14ac:dyDescent="0.25">
      <c r="A3516" t="s">
        <v>200</v>
      </c>
      <c r="B3516">
        <v>21060</v>
      </c>
      <c r="C3516" t="s">
        <v>5227</v>
      </c>
      <c r="D3516">
        <v>16137</v>
      </c>
      <c r="E3516">
        <v>45777</v>
      </c>
      <c r="F3516">
        <v>45949</v>
      </c>
      <c r="G3516" t="s">
        <v>2836</v>
      </c>
      <c r="I3516" t="s">
        <v>24</v>
      </c>
      <c r="J3516">
        <v>46034</v>
      </c>
      <c r="K3516">
        <v>0</v>
      </c>
      <c r="AE3516" t="s">
        <v>232</v>
      </c>
      <c r="AF3516">
        <v>0</v>
      </c>
      <c r="AG3516">
        <v>0</v>
      </c>
      <c r="AH3516">
        <v>0</v>
      </c>
      <c r="AI3516" t="s">
        <v>11634</v>
      </c>
      <c r="AL3516" s="94">
        <v>1613.7</v>
      </c>
      <c r="AM3516" t="s">
        <v>11646</v>
      </c>
    </row>
    <row r="3517" spans="1:39" x14ac:dyDescent="0.25">
      <c r="A3517" t="s">
        <v>200</v>
      </c>
      <c r="B3517">
        <v>21061</v>
      </c>
      <c r="C3517" t="s">
        <v>5228</v>
      </c>
      <c r="D3517">
        <v>7985</v>
      </c>
      <c r="E3517">
        <v>45777</v>
      </c>
      <c r="F3517">
        <v>45949</v>
      </c>
      <c r="G3517" t="s">
        <v>2836</v>
      </c>
      <c r="I3517" t="s">
        <v>24</v>
      </c>
      <c r="J3517">
        <v>45978</v>
      </c>
      <c r="K3517">
        <v>124</v>
      </c>
      <c r="L3517">
        <v>45597</v>
      </c>
      <c r="M3517">
        <v>0.4</v>
      </c>
      <c r="N3517" t="s">
        <v>353</v>
      </c>
      <c r="O3517">
        <v>45498</v>
      </c>
      <c r="P3517" t="s">
        <v>353</v>
      </c>
      <c r="Q3517">
        <v>16</v>
      </c>
      <c r="R3517">
        <v>5000</v>
      </c>
      <c r="T3517">
        <v>0</v>
      </c>
      <c r="U3517">
        <v>4</v>
      </c>
      <c r="V3517">
        <v>2</v>
      </c>
      <c r="W3517">
        <v>3</v>
      </c>
      <c r="X3517" t="s">
        <v>5229</v>
      </c>
      <c r="Y3517" t="s">
        <v>350</v>
      </c>
      <c r="Z3517" t="s">
        <v>350</v>
      </c>
      <c r="AE3517" t="s">
        <v>232</v>
      </c>
      <c r="AF3517">
        <v>0.4</v>
      </c>
      <c r="AG3517">
        <v>50</v>
      </c>
      <c r="AH3517">
        <v>15</v>
      </c>
      <c r="AI3517" t="s">
        <v>11632</v>
      </c>
      <c r="AJ3517">
        <v>0.6261740763932373</v>
      </c>
      <c r="AL3517" s="94">
        <v>798.5</v>
      </c>
      <c r="AM3517" t="s">
        <v>11647</v>
      </c>
    </row>
    <row r="3518" spans="1:39" x14ac:dyDescent="0.25">
      <c r="A3518" t="s">
        <v>200</v>
      </c>
      <c r="B3518">
        <v>21062</v>
      </c>
      <c r="C3518" t="s">
        <v>5230</v>
      </c>
      <c r="D3518">
        <v>1671</v>
      </c>
      <c r="E3518">
        <v>45777</v>
      </c>
      <c r="F3518">
        <v>45949</v>
      </c>
      <c r="G3518" t="s">
        <v>2836</v>
      </c>
      <c r="I3518" t="s">
        <v>24</v>
      </c>
      <c r="J3518">
        <v>46031</v>
      </c>
      <c r="K3518">
        <v>0</v>
      </c>
      <c r="AE3518" t="s">
        <v>232</v>
      </c>
      <c r="AF3518">
        <v>0</v>
      </c>
      <c r="AG3518">
        <v>0</v>
      </c>
      <c r="AH3518">
        <v>0</v>
      </c>
      <c r="AI3518" t="s">
        <v>11634</v>
      </c>
      <c r="AL3518" s="94">
        <v>167.1</v>
      </c>
      <c r="AM3518" t="s">
        <v>11646</v>
      </c>
    </row>
    <row r="3519" spans="1:39" x14ac:dyDescent="0.25">
      <c r="A3519" t="s">
        <v>200</v>
      </c>
      <c r="B3519">
        <v>21063</v>
      </c>
      <c r="C3519" t="s">
        <v>5231</v>
      </c>
      <c r="D3519">
        <v>4036</v>
      </c>
      <c r="E3519">
        <v>45777</v>
      </c>
      <c r="F3519">
        <v>45949</v>
      </c>
      <c r="G3519" t="s">
        <v>2836</v>
      </c>
      <c r="I3519" t="s">
        <v>24</v>
      </c>
      <c r="J3519">
        <v>46031</v>
      </c>
      <c r="K3519">
        <v>0</v>
      </c>
      <c r="AE3519" t="s">
        <v>232</v>
      </c>
      <c r="AF3519">
        <v>0</v>
      </c>
      <c r="AG3519">
        <v>0</v>
      </c>
      <c r="AH3519">
        <v>0</v>
      </c>
      <c r="AI3519" t="s">
        <v>11634</v>
      </c>
      <c r="AL3519" s="94">
        <v>403.6</v>
      </c>
      <c r="AM3519" t="s">
        <v>11646</v>
      </c>
    </row>
    <row r="3520" spans="1:39" x14ac:dyDescent="0.25">
      <c r="A3520" t="s">
        <v>200</v>
      </c>
      <c r="B3520">
        <v>21064</v>
      </c>
      <c r="C3520" t="s">
        <v>5232</v>
      </c>
      <c r="D3520">
        <v>9811</v>
      </c>
      <c r="E3520">
        <v>45777</v>
      </c>
      <c r="F3520">
        <v>45949</v>
      </c>
      <c r="G3520" t="s">
        <v>2836</v>
      </c>
      <c r="I3520" t="s">
        <v>24</v>
      </c>
      <c r="J3520">
        <v>45981</v>
      </c>
      <c r="K3520">
        <v>0</v>
      </c>
      <c r="N3520" t="s">
        <v>353</v>
      </c>
      <c r="O3520">
        <v>45576</v>
      </c>
      <c r="R3520">
        <v>9370.73</v>
      </c>
      <c r="S3520">
        <v>21006.25</v>
      </c>
      <c r="X3520" t="s">
        <v>5127</v>
      </c>
      <c r="Y3520" t="s">
        <v>5233</v>
      </c>
      <c r="Z3520" t="s">
        <v>350</v>
      </c>
      <c r="AE3520" t="s">
        <v>232</v>
      </c>
      <c r="AF3520">
        <v>0</v>
      </c>
      <c r="AG3520">
        <v>0</v>
      </c>
      <c r="AH3520">
        <v>7</v>
      </c>
      <c r="AI3520" t="s">
        <v>11632</v>
      </c>
      <c r="AJ3520">
        <v>0.95512485985118745</v>
      </c>
      <c r="AK3520">
        <v>2.1410916318418103</v>
      </c>
      <c r="AL3520" s="94">
        <v>981.1</v>
      </c>
      <c r="AM3520" t="s">
        <v>11646</v>
      </c>
    </row>
    <row r="3521" spans="1:39" x14ac:dyDescent="0.25">
      <c r="A3521" t="s">
        <v>200</v>
      </c>
      <c r="B3521">
        <v>21066</v>
      </c>
      <c r="C3521" t="s">
        <v>5234</v>
      </c>
      <c r="D3521">
        <v>644</v>
      </c>
      <c r="E3521">
        <v>45777</v>
      </c>
      <c r="F3521">
        <v>45964</v>
      </c>
      <c r="G3521" t="s">
        <v>2836</v>
      </c>
      <c r="I3521" t="s">
        <v>24</v>
      </c>
      <c r="J3521">
        <v>45995</v>
      </c>
      <c r="K3521">
        <v>0</v>
      </c>
      <c r="AE3521" t="s">
        <v>232</v>
      </c>
      <c r="AF3521">
        <v>0</v>
      </c>
      <c r="AG3521">
        <v>0</v>
      </c>
      <c r="AH3521">
        <v>0</v>
      </c>
      <c r="AI3521" t="s">
        <v>11634</v>
      </c>
      <c r="AL3521" s="94">
        <v>64.400000000000006</v>
      </c>
      <c r="AM3521" t="s">
        <v>11646</v>
      </c>
    </row>
    <row r="3522" spans="1:39" x14ac:dyDescent="0.25">
      <c r="A3522" t="s">
        <v>200</v>
      </c>
      <c r="B3522">
        <v>21065</v>
      </c>
      <c r="C3522" t="s">
        <v>5235</v>
      </c>
      <c r="D3522">
        <v>416</v>
      </c>
      <c r="E3522">
        <v>45777</v>
      </c>
      <c r="F3522">
        <v>45816</v>
      </c>
      <c r="G3522" t="s">
        <v>2836</v>
      </c>
      <c r="H3522">
        <v>45786</v>
      </c>
      <c r="I3522" t="s">
        <v>24</v>
      </c>
      <c r="J3522" t="s">
        <v>5236</v>
      </c>
      <c r="K3522">
        <v>0</v>
      </c>
      <c r="N3522" t="s">
        <v>353</v>
      </c>
      <c r="O3522" t="s">
        <v>5237</v>
      </c>
      <c r="AE3522" t="s">
        <v>232</v>
      </c>
      <c r="AF3522">
        <v>0</v>
      </c>
      <c r="AG3522">
        <v>0</v>
      </c>
      <c r="AH3522">
        <v>2</v>
      </c>
      <c r="AI3522" t="s">
        <v>11632</v>
      </c>
      <c r="AL3522" s="94">
        <v>41.6</v>
      </c>
      <c r="AM3522" t="s">
        <v>11646</v>
      </c>
    </row>
    <row r="3523" spans="1:39" x14ac:dyDescent="0.25">
      <c r="A3523" t="s">
        <v>200</v>
      </c>
      <c r="B3523">
        <v>21067</v>
      </c>
      <c r="C3523" t="s">
        <v>5238</v>
      </c>
      <c r="D3523">
        <v>472</v>
      </c>
      <c r="E3523">
        <v>45777</v>
      </c>
      <c r="F3523">
        <v>45964</v>
      </c>
      <c r="G3523" t="s">
        <v>2836</v>
      </c>
      <c r="I3523" t="s">
        <v>24</v>
      </c>
      <c r="J3523">
        <v>46031</v>
      </c>
      <c r="K3523">
        <v>0</v>
      </c>
      <c r="L3523" t="s">
        <v>2855</v>
      </c>
      <c r="N3523" t="s">
        <v>353</v>
      </c>
      <c r="O3523">
        <v>45964</v>
      </c>
      <c r="P3523" t="s">
        <v>5239</v>
      </c>
      <c r="Z3523" t="s">
        <v>5240</v>
      </c>
      <c r="AE3523" t="s">
        <v>232</v>
      </c>
      <c r="AF3523">
        <v>0</v>
      </c>
      <c r="AG3523">
        <v>0</v>
      </c>
      <c r="AH3523">
        <v>5</v>
      </c>
      <c r="AI3523" t="s">
        <v>11632</v>
      </c>
      <c r="AL3523" s="94">
        <v>47.2</v>
      </c>
      <c r="AM3523" t="s">
        <v>11646</v>
      </c>
    </row>
    <row r="3524" spans="1:39" x14ac:dyDescent="0.25">
      <c r="A3524" t="s">
        <v>200</v>
      </c>
      <c r="B3524">
        <v>21068</v>
      </c>
      <c r="C3524" t="s">
        <v>5241</v>
      </c>
      <c r="D3524">
        <v>1128</v>
      </c>
      <c r="E3524">
        <v>45777</v>
      </c>
      <c r="F3524">
        <v>45949</v>
      </c>
      <c r="G3524" t="s">
        <v>2836</v>
      </c>
      <c r="I3524" t="s">
        <v>24</v>
      </c>
      <c r="J3524">
        <v>46079</v>
      </c>
      <c r="K3524">
        <v>0</v>
      </c>
      <c r="AE3524" t="s">
        <v>232</v>
      </c>
      <c r="AF3524">
        <v>0</v>
      </c>
      <c r="AG3524">
        <v>0</v>
      </c>
      <c r="AH3524">
        <v>0</v>
      </c>
      <c r="AI3524" t="s">
        <v>11634</v>
      </c>
      <c r="AL3524" s="94">
        <v>112.8</v>
      </c>
      <c r="AM3524" t="s">
        <v>11646</v>
      </c>
    </row>
    <row r="3525" spans="1:39" x14ac:dyDescent="0.25">
      <c r="A3525" t="s">
        <v>200</v>
      </c>
      <c r="B3525">
        <v>21069</v>
      </c>
      <c r="C3525" t="s">
        <v>5242</v>
      </c>
      <c r="D3525">
        <v>2061</v>
      </c>
      <c r="E3525">
        <v>45777</v>
      </c>
      <c r="F3525">
        <v>45949</v>
      </c>
      <c r="G3525" t="s">
        <v>2836</v>
      </c>
      <c r="I3525" t="s">
        <v>24</v>
      </c>
      <c r="J3525">
        <v>45993</v>
      </c>
      <c r="K3525">
        <v>0</v>
      </c>
      <c r="P3525" t="s">
        <v>5243</v>
      </c>
      <c r="AE3525" t="s">
        <v>232</v>
      </c>
      <c r="AF3525">
        <v>0</v>
      </c>
      <c r="AG3525">
        <v>0</v>
      </c>
      <c r="AH3525">
        <v>1</v>
      </c>
      <c r="AI3525" t="s">
        <v>11632</v>
      </c>
      <c r="AL3525" s="94">
        <v>206.1</v>
      </c>
      <c r="AM3525" t="s">
        <v>11646</v>
      </c>
    </row>
    <row r="3526" spans="1:39" x14ac:dyDescent="0.25">
      <c r="A3526" t="s">
        <v>200</v>
      </c>
      <c r="B3526">
        <v>21070</v>
      </c>
      <c r="C3526" t="s">
        <v>5244</v>
      </c>
      <c r="D3526">
        <v>8110</v>
      </c>
      <c r="E3526">
        <v>45777</v>
      </c>
      <c r="F3526">
        <v>45805</v>
      </c>
      <c r="G3526" t="s">
        <v>2836</v>
      </c>
      <c r="H3526">
        <v>45779</v>
      </c>
      <c r="I3526" t="s">
        <v>24</v>
      </c>
      <c r="J3526" t="s">
        <v>5245</v>
      </c>
      <c r="K3526">
        <v>0</v>
      </c>
      <c r="P3526" t="s">
        <v>5246</v>
      </c>
      <c r="AE3526" t="s">
        <v>232</v>
      </c>
      <c r="AF3526">
        <v>0</v>
      </c>
      <c r="AG3526">
        <v>0</v>
      </c>
      <c r="AH3526">
        <v>1</v>
      </c>
      <c r="AI3526" t="s">
        <v>11632</v>
      </c>
      <c r="AL3526" s="94">
        <v>811</v>
      </c>
      <c r="AM3526" t="s">
        <v>11646</v>
      </c>
    </row>
    <row r="3527" spans="1:39" x14ac:dyDescent="0.25">
      <c r="A3527" t="s">
        <v>200</v>
      </c>
      <c r="B3527">
        <v>21071</v>
      </c>
      <c r="C3527" t="s">
        <v>5247</v>
      </c>
      <c r="D3527">
        <v>237</v>
      </c>
      <c r="E3527">
        <v>45777</v>
      </c>
      <c r="F3527">
        <v>45964</v>
      </c>
      <c r="G3527" t="s">
        <v>2836</v>
      </c>
      <c r="I3527" t="s">
        <v>24</v>
      </c>
      <c r="J3527">
        <v>46031</v>
      </c>
      <c r="K3527">
        <v>0</v>
      </c>
      <c r="AE3527" t="s">
        <v>232</v>
      </c>
      <c r="AF3527">
        <v>0</v>
      </c>
      <c r="AG3527">
        <v>0</v>
      </c>
      <c r="AH3527">
        <v>0</v>
      </c>
      <c r="AI3527" t="s">
        <v>11634</v>
      </c>
      <c r="AL3527" s="94">
        <v>23.7</v>
      </c>
      <c r="AM3527" t="s">
        <v>11646</v>
      </c>
    </row>
    <row r="3528" spans="1:39" x14ac:dyDescent="0.25">
      <c r="A3528" t="s">
        <v>200</v>
      </c>
      <c r="B3528">
        <v>21072</v>
      </c>
      <c r="C3528" t="s">
        <v>5248</v>
      </c>
      <c r="D3528">
        <v>12611</v>
      </c>
      <c r="E3528">
        <v>45777</v>
      </c>
      <c r="G3528" t="s">
        <v>2836</v>
      </c>
      <c r="H3528">
        <v>45796</v>
      </c>
      <c r="I3528" t="s">
        <v>28</v>
      </c>
      <c r="K3528">
        <v>174</v>
      </c>
      <c r="M3528">
        <v>0.62</v>
      </c>
      <c r="N3528" t="s">
        <v>353</v>
      </c>
      <c r="O3528">
        <v>45489</v>
      </c>
      <c r="P3528" t="s">
        <v>350</v>
      </c>
      <c r="Q3528">
        <v>0</v>
      </c>
      <c r="R3528">
        <v>3000</v>
      </c>
      <c r="S3528">
        <v>3000</v>
      </c>
      <c r="T3528">
        <v>47</v>
      </c>
      <c r="U3528">
        <v>22</v>
      </c>
      <c r="V3528">
        <v>0</v>
      </c>
      <c r="X3528" t="s">
        <v>5249</v>
      </c>
      <c r="Z3528" t="s">
        <v>5250</v>
      </c>
      <c r="AE3528" t="s">
        <v>232</v>
      </c>
      <c r="AF3528">
        <v>0.62</v>
      </c>
      <c r="AG3528">
        <v>108</v>
      </c>
      <c r="AH3528">
        <v>13</v>
      </c>
      <c r="AI3528" t="s">
        <v>11632</v>
      </c>
      <c r="AJ3528">
        <v>0.23788755848069146</v>
      </c>
      <c r="AK3528">
        <v>0.23788755848069146</v>
      </c>
      <c r="AL3528" s="94">
        <v>1261.0999999999999</v>
      </c>
      <c r="AM3528" t="s">
        <v>11647</v>
      </c>
    </row>
    <row r="3529" spans="1:39" x14ac:dyDescent="0.25">
      <c r="A3529" t="s">
        <v>200</v>
      </c>
      <c r="B3529">
        <v>21073</v>
      </c>
      <c r="C3529" t="s">
        <v>5251</v>
      </c>
      <c r="D3529">
        <v>2979</v>
      </c>
      <c r="E3529">
        <v>45777</v>
      </c>
      <c r="F3529">
        <v>45949</v>
      </c>
      <c r="G3529" t="s">
        <v>2836</v>
      </c>
      <c r="I3529" t="s">
        <v>24</v>
      </c>
      <c r="J3529">
        <v>45966</v>
      </c>
      <c r="K3529">
        <v>0</v>
      </c>
      <c r="AE3529" t="s">
        <v>232</v>
      </c>
      <c r="AF3529">
        <v>0</v>
      </c>
      <c r="AG3529">
        <v>0</v>
      </c>
      <c r="AH3529">
        <v>0</v>
      </c>
      <c r="AI3529" t="s">
        <v>11634</v>
      </c>
      <c r="AL3529" s="94">
        <v>297.89999999999998</v>
      </c>
      <c r="AM3529" t="s">
        <v>11646</v>
      </c>
    </row>
    <row r="3530" spans="1:39" x14ac:dyDescent="0.25">
      <c r="A3530" t="s">
        <v>200</v>
      </c>
      <c r="B3530">
        <v>21074</v>
      </c>
      <c r="C3530" t="s">
        <v>5252</v>
      </c>
      <c r="D3530">
        <v>3302</v>
      </c>
      <c r="E3530">
        <v>45777</v>
      </c>
      <c r="F3530">
        <v>45949</v>
      </c>
      <c r="G3530" t="s">
        <v>2836</v>
      </c>
      <c r="I3530" t="s">
        <v>24</v>
      </c>
      <c r="J3530">
        <v>46034</v>
      </c>
      <c r="K3530">
        <v>0</v>
      </c>
      <c r="AE3530" t="s">
        <v>232</v>
      </c>
      <c r="AF3530">
        <v>0</v>
      </c>
      <c r="AG3530">
        <v>0</v>
      </c>
      <c r="AH3530">
        <v>0</v>
      </c>
      <c r="AI3530" t="s">
        <v>11634</v>
      </c>
      <c r="AL3530" s="94">
        <v>330.2</v>
      </c>
      <c r="AM3530" t="s">
        <v>11646</v>
      </c>
    </row>
    <row r="3531" spans="1:39" x14ac:dyDescent="0.25">
      <c r="A3531" t="s">
        <v>200</v>
      </c>
      <c r="B3531">
        <v>21075</v>
      </c>
      <c r="C3531" t="s">
        <v>5253</v>
      </c>
      <c r="D3531">
        <v>380</v>
      </c>
      <c r="E3531">
        <v>45777</v>
      </c>
      <c r="F3531">
        <v>45820</v>
      </c>
      <c r="G3531" t="s">
        <v>2836</v>
      </c>
      <c r="H3531">
        <v>45791</v>
      </c>
      <c r="I3531" t="s">
        <v>24</v>
      </c>
      <c r="J3531" t="s">
        <v>5254</v>
      </c>
      <c r="K3531">
        <v>0</v>
      </c>
      <c r="L3531" t="s">
        <v>5255</v>
      </c>
      <c r="M3531">
        <v>0</v>
      </c>
      <c r="N3531" t="s">
        <v>353</v>
      </c>
      <c r="O3531">
        <v>45761</v>
      </c>
      <c r="P3531" t="s">
        <v>350</v>
      </c>
      <c r="Q3531">
        <v>0</v>
      </c>
      <c r="R3531">
        <v>1344.43</v>
      </c>
      <c r="S3531">
        <v>1344.43</v>
      </c>
      <c r="X3531" t="s">
        <v>5189</v>
      </c>
      <c r="Y3531" t="s">
        <v>350</v>
      </c>
      <c r="Z3531" t="s">
        <v>350</v>
      </c>
      <c r="AE3531" t="s">
        <v>232</v>
      </c>
      <c r="AF3531">
        <v>0</v>
      </c>
      <c r="AG3531">
        <v>0</v>
      </c>
      <c r="AH3531">
        <v>12</v>
      </c>
      <c r="AI3531" t="s">
        <v>11632</v>
      </c>
      <c r="AJ3531">
        <v>3.5379736842105265</v>
      </c>
      <c r="AK3531">
        <v>3.5379736842105265</v>
      </c>
      <c r="AL3531" s="94">
        <v>38</v>
      </c>
      <c r="AM3531" t="s">
        <v>11646</v>
      </c>
    </row>
    <row r="3532" spans="1:39" x14ac:dyDescent="0.25">
      <c r="A3532" t="s">
        <v>200</v>
      </c>
      <c r="B3532">
        <v>21076</v>
      </c>
      <c r="C3532" t="s">
        <v>5256</v>
      </c>
      <c r="D3532">
        <v>2936</v>
      </c>
      <c r="E3532">
        <v>45777</v>
      </c>
      <c r="F3532">
        <v>45949</v>
      </c>
      <c r="G3532" t="s">
        <v>2836</v>
      </c>
      <c r="I3532" t="s">
        <v>24</v>
      </c>
      <c r="J3532">
        <v>46086</v>
      </c>
      <c r="K3532">
        <v>0</v>
      </c>
      <c r="AE3532" t="s">
        <v>232</v>
      </c>
      <c r="AF3532">
        <v>0</v>
      </c>
      <c r="AG3532">
        <v>0</v>
      </c>
      <c r="AH3532">
        <v>0</v>
      </c>
      <c r="AI3532" t="s">
        <v>11634</v>
      </c>
      <c r="AL3532" s="94">
        <v>293.60000000000002</v>
      </c>
      <c r="AM3532" t="s">
        <v>11646</v>
      </c>
    </row>
    <row r="3533" spans="1:39" x14ac:dyDescent="0.25">
      <c r="A3533" t="s">
        <v>200</v>
      </c>
      <c r="B3533">
        <v>21077</v>
      </c>
      <c r="C3533" t="s">
        <v>5257</v>
      </c>
      <c r="D3533">
        <v>2128</v>
      </c>
      <c r="E3533">
        <v>45777</v>
      </c>
      <c r="F3533">
        <v>45949</v>
      </c>
      <c r="G3533" t="s">
        <v>2836</v>
      </c>
      <c r="I3533" t="s">
        <v>24</v>
      </c>
      <c r="J3533">
        <v>45966</v>
      </c>
      <c r="K3533">
        <v>0</v>
      </c>
      <c r="AE3533" t="s">
        <v>232</v>
      </c>
      <c r="AF3533">
        <v>0</v>
      </c>
      <c r="AG3533">
        <v>0</v>
      </c>
      <c r="AH3533">
        <v>0</v>
      </c>
      <c r="AI3533" t="s">
        <v>11634</v>
      </c>
      <c r="AL3533" s="94">
        <v>212.8</v>
      </c>
      <c r="AM3533" t="s">
        <v>11646</v>
      </c>
    </row>
    <row r="3534" spans="1:39" x14ac:dyDescent="0.25">
      <c r="A3534" t="s">
        <v>200</v>
      </c>
      <c r="B3534">
        <v>21078</v>
      </c>
      <c r="C3534" t="s">
        <v>5258</v>
      </c>
      <c r="D3534">
        <v>2963</v>
      </c>
      <c r="E3534">
        <v>45777</v>
      </c>
      <c r="F3534">
        <v>45949</v>
      </c>
      <c r="G3534" t="s">
        <v>2836</v>
      </c>
      <c r="I3534" t="s">
        <v>24</v>
      </c>
      <c r="J3534" t="s">
        <v>5259</v>
      </c>
      <c r="K3534">
        <v>0</v>
      </c>
      <c r="N3534" t="s">
        <v>353</v>
      </c>
      <c r="O3534">
        <v>45803</v>
      </c>
      <c r="P3534" t="s">
        <v>353</v>
      </c>
      <c r="T3534">
        <v>1</v>
      </c>
      <c r="U3534">
        <v>0</v>
      </c>
      <c r="V3534">
        <v>0</v>
      </c>
      <c r="W3534">
        <v>0</v>
      </c>
      <c r="X3534" t="s">
        <v>5260</v>
      </c>
      <c r="Y3534" t="s">
        <v>353</v>
      </c>
      <c r="Z3534" t="s">
        <v>353</v>
      </c>
      <c r="AE3534" t="s">
        <v>232</v>
      </c>
      <c r="AF3534">
        <v>0</v>
      </c>
      <c r="AG3534">
        <v>0</v>
      </c>
      <c r="AH3534">
        <v>10</v>
      </c>
      <c r="AI3534" t="s">
        <v>11632</v>
      </c>
      <c r="AL3534" s="94">
        <v>296.3</v>
      </c>
      <c r="AM3534" t="s">
        <v>11646</v>
      </c>
    </row>
    <row r="3535" spans="1:39" x14ac:dyDescent="0.25">
      <c r="A3535" t="s">
        <v>200</v>
      </c>
      <c r="B3535">
        <v>21902</v>
      </c>
      <c r="C3535" t="s">
        <v>5261</v>
      </c>
      <c r="D3535">
        <v>1189</v>
      </c>
      <c r="E3535">
        <v>45777</v>
      </c>
      <c r="F3535">
        <v>45949</v>
      </c>
      <c r="G3535" t="s">
        <v>2836</v>
      </c>
      <c r="I3535" t="s">
        <v>24</v>
      </c>
      <c r="J3535">
        <v>46034</v>
      </c>
      <c r="K3535">
        <v>0</v>
      </c>
      <c r="AE3535" t="s">
        <v>232</v>
      </c>
      <c r="AF3535">
        <v>0</v>
      </c>
      <c r="AG3535">
        <v>0</v>
      </c>
      <c r="AH3535">
        <v>0</v>
      </c>
      <c r="AI3535" t="s">
        <v>11634</v>
      </c>
      <c r="AL3535" s="94">
        <v>118.9</v>
      </c>
      <c r="AM3535" t="s">
        <v>11646</v>
      </c>
    </row>
    <row r="3536" spans="1:39" x14ac:dyDescent="0.25">
      <c r="A3536" t="s">
        <v>200</v>
      </c>
      <c r="B3536">
        <v>21079</v>
      </c>
      <c r="C3536" t="s">
        <v>5262</v>
      </c>
      <c r="D3536">
        <v>735</v>
      </c>
      <c r="E3536">
        <v>45777</v>
      </c>
      <c r="F3536">
        <v>45964</v>
      </c>
      <c r="G3536" t="s">
        <v>2836</v>
      </c>
      <c r="I3536" t="s">
        <v>24</v>
      </c>
      <c r="J3536">
        <v>46059</v>
      </c>
      <c r="K3536">
        <v>0</v>
      </c>
      <c r="M3536">
        <v>30</v>
      </c>
      <c r="N3536" t="s">
        <v>353</v>
      </c>
      <c r="O3536">
        <v>45852</v>
      </c>
      <c r="P3536" t="s">
        <v>353</v>
      </c>
      <c r="Q3536">
        <v>30</v>
      </c>
      <c r="R3536">
        <v>4500</v>
      </c>
      <c r="S3536">
        <v>700</v>
      </c>
      <c r="X3536" t="s">
        <v>5263</v>
      </c>
      <c r="Y3536" t="s">
        <v>350</v>
      </c>
      <c r="Z3536" t="s">
        <v>350</v>
      </c>
      <c r="AE3536" t="s">
        <v>232</v>
      </c>
      <c r="AF3536">
        <v>0.3</v>
      </c>
      <c r="AG3536">
        <v>0</v>
      </c>
      <c r="AH3536">
        <v>10</v>
      </c>
      <c r="AI3536" t="s">
        <v>11632</v>
      </c>
      <c r="AJ3536">
        <v>6.1224489795918364</v>
      </c>
      <c r="AK3536">
        <v>0.95238095238095233</v>
      </c>
      <c r="AL3536" s="94">
        <v>73.5</v>
      </c>
      <c r="AM3536" t="s">
        <v>11646</v>
      </c>
    </row>
    <row r="3537" spans="1:39" x14ac:dyDescent="0.25">
      <c r="A3537" t="s">
        <v>201</v>
      </c>
      <c r="B3537">
        <v>22001</v>
      </c>
      <c r="C3537" t="s">
        <v>5264</v>
      </c>
      <c r="D3537">
        <v>264</v>
      </c>
      <c r="E3537">
        <v>45784</v>
      </c>
      <c r="G3537" t="s">
        <v>2836</v>
      </c>
      <c r="I3537" t="s">
        <v>5265</v>
      </c>
      <c r="K3537">
        <v>0</v>
      </c>
      <c r="AE3537" t="s">
        <v>236</v>
      </c>
      <c r="AF3537">
        <v>0</v>
      </c>
      <c r="AG3537">
        <v>0</v>
      </c>
      <c r="AH3537">
        <v>0</v>
      </c>
      <c r="AI3537" t="s">
        <v>11634</v>
      </c>
      <c r="AL3537" s="94">
        <v>26.4</v>
      </c>
      <c r="AM3537" t="s">
        <v>11646</v>
      </c>
    </row>
    <row r="3538" spans="1:39" x14ac:dyDescent="0.25">
      <c r="A3538" t="s">
        <v>201</v>
      </c>
      <c r="B3538">
        <v>22002</v>
      </c>
      <c r="C3538" t="s">
        <v>5266</v>
      </c>
      <c r="D3538">
        <v>163</v>
      </c>
      <c r="E3538">
        <v>45784</v>
      </c>
      <c r="G3538" t="s">
        <v>2836</v>
      </c>
      <c r="K3538">
        <v>0</v>
      </c>
      <c r="AE3538" t="s">
        <v>236</v>
      </c>
      <c r="AF3538">
        <v>0</v>
      </c>
      <c r="AG3538">
        <v>0</v>
      </c>
      <c r="AH3538">
        <v>0</v>
      </c>
      <c r="AI3538" t="s">
        <v>11634</v>
      </c>
      <c r="AL3538" s="94">
        <v>16.3</v>
      </c>
      <c r="AM3538" t="s">
        <v>11646</v>
      </c>
    </row>
    <row r="3539" spans="1:39" x14ac:dyDescent="0.25">
      <c r="A3539" t="s">
        <v>201</v>
      </c>
      <c r="B3539">
        <v>22003</v>
      </c>
      <c r="C3539" t="s">
        <v>5267</v>
      </c>
      <c r="D3539">
        <v>207</v>
      </c>
      <c r="E3539">
        <v>45784</v>
      </c>
      <c r="F3539">
        <v>45971</v>
      </c>
      <c r="G3539" t="s">
        <v>2836</v>
      </c>
      <c r="I3539" t="s">
        <v>24</v>
      </c>
      <c r="K3539">
        <v>0</v>
      </c>
      <c r="AE3539" t="s">
        <v>236</v>
      </c>
      <c r="AF3539">
        <v>0</v>
      </c>
      <c r="AG3539">
        <v>0</v>
      </c>
      <c r="AH3539">
        <v>0</v>
      </c>
      <c r="AI3539" t="s">
        <v>11634</v>
      </c>
      <c r="AL3539" s="94">
        <v>20.7</v>
      </c>
      <c r="AM3539" t="s">
        <v>11646</v>
      </c>
    </row>
    <row r="3540" spans="1:39" x14ac:dyDescent="0.25">
      <c r="A3540" t="s">
        <v>201</v>
      </c>
      <c r="B3540">
        <v>22004</v>
      </c>
      <c r="C3540" t="s">
        <v>5268</v>
      </c>
      <c r="D3540">
        <v>140</v>
      </c>
      <c r="E3540">
        <v>45784</v>
      </c>
      <c r="G3540" t="s">
        <v>2836</v>
      </c>
      <c r="K3540">
        <v>0</v>
      </c>
      <c r="AE3540" t="s">
        <v>236</v>
      </c>
      <c r="AF3540">
        <v>0</v>
      </c>
      <c r="AG3540">
        <v>0</v>
      </c>
      <c r="AH3540">
        <v>0</v>
      </c>
      <c r="AI3540" t="s">
        <v>11634</v>
      </c>
      <c r="AL3540" s="94">
        <v>14</v>
      </c>
      <c r="AM3540" t="s">
        <v>11646</v>
      </c>
    </row>
    <row r="3541" spans="1:39" x14ac:dyDescent="0.25">
      <c r="A3541" t="s">
        <v>201</v>
      </c>
      <c r="B3541">
        <v>22907</v>
      </c>
      <c r="C3541" t="s">
        <v>5269</v>
      </c>
      <c r="D3541">
        <v>2317</v>
      </c>
      <c r="E3541">
        <v>45784</v>
      </c>
      <c r="F3541">
        <v>45957</v>
      </c>
      <c r="G3541" t="s">
        <v>2836</v>
      </c>
      <c r="I3541" t="s">
        <v>24</v>
      </c>
      <c r="K3541">
        <v>0</v>
      </c>
      <c r="AE3541" t="s">
        <v>236</v>
      </c>
      <c r="AF3541">
        <v>0</v>
      </c>
      <c r="AG3541">
        <v>0</v>
      </c>
      <c r="AH3541">
        <v>0</v>
      </c>
      <c r="AI3541" t="s">
        <v>11634</v>
      </c>
      <c r="AL3541" s="94">
        <v>231.7</v>
      </c>
      <c r="AM3541" t="s">
        <v>11646</v>
      </c>
    </row>
    <row r="3542" spans="1:39" x14ac:dyDescent="0.25">
      <c r="A3542" t="s">
        <v>201</v>
      </c>
      <c r="B3542">
        <v>22006</v>
      </c>
      <c r="C3542" t="s">
        <v>5270</v>
      </c>
      <c r="D3542">
        <v>313</v>
      </c>
      <c r="E3542">
        <v>45784</v>
      </c>
      <c r="F3542">
        <v>45971</v>
      </c>
      <c r="G3542" t="s">
        <v>2836</v>
      </c>
      <c r="I3542" t="s">
        <v>24</v>
      </c>
      <c r="K3542">
        <v>0</v>
      </c>
      <c r="AE3542" t="s">
        <v>236</v>
      </c>
      <c r="AF3542">
        <v>0</v>
      </c>
      <c r="AG3542">
        <v>0</v>
      </c>
      <c r="AH3542">
        <v>0</v>
      </c>
      <c r="AI3542" t="s">
        <v>11634</v>
      </c>
      <c r="AL3542" s="94">
        <v>31.3</v>
      </c>
      <c r="AM3542" t="s">
        <v>11646</v>
      </c>
    </row>
    <row r="3543" spans="1:39" x14ac:dyDescent="0.25">
      <c r="A3543" t="s">
        <v>201</v>
      </c>
      <c r="B3543">
        <v>22007</v>
      </c>
      <c r="C3543" t="s">
        <v>5271</v>
      </c>
      <c r="D3543">
        <v>1142</v>
      </c>
      <c r="E3543">
        <v>45784</v>
      </c>
      <c r="F3543">
        <v>45957</v>
      </c>
      <c r="G3543" t="s">
        <v>2836</v>
      </c>
      <c r="I3543" t="s">
        <v>24</v>
      </c>
      <c r="K3543">
        <v>0</v>
      </c>
      <c r="AE3543" t="s">
        <v>236</v>
      </c>
      <c r="AF3543">
        <v>0</v>
      </c>
      <c r="AG3543">
        <v>0</v>
      </c>
      <c r="AH3543">
        <v>0</v>
      </c>
      <c r="AI3543" t="s">
        <v>11634</v>
      </c>
      <c r="AL3543" s="94">
        <v>114.2</v>
      </c>
      <c r="AM3543" t="s">
        <v>11646</v>
      </c>
    </row>
    <row r="3544" spans="1:39" x14ac:dyDescent="0.25">
      <c r="A3544" t="s">
        <v>201</v>
      </c>
      <c r="B3544">
        <v>22008</v>
      </c>
      <c r="C3544" t="s">
        <v>5272</v>
      </c>
      <c r="D3544">
        <v>211</v>
      </c>
      <c r="E3544">
        <v>45784</v>
      </c>
      <c r="F3544">
        <v>45971</v>
      </c>
      <c r="G3544" t="s">
        <v>2836</v>
      </c>
      <c r="I3544" t="s">
        <v>24</v>
      </c>
      <c r="K3544">
        <v>0</v>
      </c>
      <c r="AE3544" t="s">
        <v>236</v>
      </c>
      <c r="AF3544">
        <v>0</v>
      </c>
      <c r="AG3544">
        <v>0</v>
      </c>
      <c r="AH3544">
        <v>0</v>
      </c>
      <c r="AI3544" t="s">
        <v>11634</v>
      </c>
      <c r="AL3544" s="94">
        <v>21.1</v>
      </c>
      <c r="AM3544" t="s">
        <v>11646</v>
      </c>
    </row>
    <row r="3545" spans="1:39" x14ac:dyDescent="0.25">
      <c r="A3545" t="s">
        <v>201</v>
      </c>
      <c r="B3545">
        <v>22009</v>
      </c>
      <c r="C3545" t="s">
        <v>5273</v>
      </c>
      <c r="D3545">
        <v>709</v>
      </c>
      <c r="E3545">
        <v>45784</v>
      </c>
      <c r="F3545">
        <v>45971</v>
      </c>
      <c r="G3545" t="s">
        <v>2836</v>
      </c>
      <c r="I3545" t="s">
        <v>24</v>
      </c>
      <c r="K3545">
        <v>0</v>
      </c>
      <c r="AE3545" t="s">
        <v>236</v>
      </c>
      <c r="AF3545">
        <v>0</v>
      </c>
      <c r="AG3545">
        <v>0</v>
      </c>
      <c r="AH3545">
        <v>0</v>
      </c>
      <c r="AI3545" t="s">
        <v>11634</v>
      </c>
      <c r="AL3545" s="94">
        <v>70.900000000000006</v>
      </c>
      <c r="AM3545" t="s">
        <v>11646</v>
      </c>
    </row>
    <row r="3546" spans="1:39" x14ac:dyDescent="0.25">
      <c r="A3546" t="s">
        <v>201</v>
      </c>
      <c r="B3546">
        <v>22011</v>
      </c>
      <c r="C3546" t="s">
        <v>5274</v>
      </c>
      <c r="D3546">
        <v>128</v>
      </c>
      <c r="E3546">
        <v>45784</v>
      </c>
      <c r="G3546" t="s">
        <v>2836</v>
      </c>
      <c r="K3546">
        <v>0</v>
      </c>
      <c r="AE3546" t="s">
        <v>236</v>
      </c>
      <c r="AF3546">
        <v>0</v>
      </c>
      <c r="AG3546">
        <v>0</v>
      </c>
      <c r="AH3546">
        <v>0</v>
      </c>
      <c r="AI3546" t="s">
        <v>11634</v>
      </c>
      <c r="AL3546" s="94">
        <v>12.8</v>
      </c>
      <c r="AM3546" t="s">
        <v>11646</v>
      </c>
    </row>
    <row r="3547" spans="1:39" x14ac:dyDescent="0.25">
      <c r="A3547" t="s">
        <v>201</v>
      </c>
      <c r="B3547">
        <v>22012</v>
      </c>
      <c r="C3547" t="s">
        <v>5275</v>
      </c>
      <c r="D3547">
        <v>111</v>
      </c>
      <c r="E3547">
        <v>45784</v>
      </c>
      <c r="G3547" t="s">
        <v>2836</v>
      </c>
      <c r="K3547">
        <v>0</v>
      </c>
      <c r="AE3547" t="s">
        <v>236</v>
      </c>
      <c r="AF3547">
        <v>0</v>
      </c>
      <c r="AG3547">
        <v>0</v>
      </c>
      <c r="AH3547">
        <v>0</v>
      </c>
      <c r="AI3547" t="s">
        <v>11634</v>
      </c>
      <c r="AL3547" s="94">
        <v>11.1</v>
      </c>
      <c r="AM3547" t="s">
        <v>11646</v>
      </c>
    </row>
    <row r="3548" spans="1:39" x14ac:dyDescent="0.25">
      <c r="A3548" t="s">
        <v>201</v>
      </c>
      <c r="B3548">
        <v>22014</v>
      </c>
      <c r="C3548" t="s">
        <v>5276</v>
      </c>
      <c r="D3548">
        <v>272</v>
      </c>
      <c r="E3548">
        <v>45784</v>
      </c>
      <c r="F3548">
        <v>45971</v>
      </c>
      <c r="G3548" t="s">
        <v>2836</v>
      </c>
      <c r="I3548" t="s">
        <v>24</v>
      </c>
      <c r="K3548">
        <v>0</v>
      </c>
      <c r="AE3548" t="s">
        <v>236</v>
      </c>
      <c r="AF3548">
        <v>0</v>
      </c>
      <c r="AG3548">
        <v>0</v>
      </c>
      <c r="AH3548">
        <v>0</v>
      </c>
      <c r="AI3548" t="s">
        <v>11634</v>
      </c>
      <c r="AL3548" s="94">
        <v>27.2</v>
      </c>
      <c r="AM3548" t="s">
        <v>11646</v>
      </c>
    </row>
    <row r="3549" spans="1:39" x14ac:dyDescent="0.25">
      <c r="A3549" t="s">
        <v>201</v>
      </c>
      <c r="B3549">
        <v>22015</v>
      </c>
      <c r="C3549" t="s">
        <v>5277</v>
      </c>
      <c r="D3549">
        <v>372</v>
      </c>
      <c r="E3549">
        <v>45784</v>
      </c>
      <c r="F3549">
        <v>45971</v>
      </c>
      <c r="G3549" t="s">
        <v>2836</v>
      </c>
      <c r="I3549" t="s">
        <v>24</v>
      </c>
      <c r="K3549">
        <v>0</v>
      </c>
      <c r="AE3549" t="s">
        <v>236</v>
      </c>
      <c r="AF3549">
        <v>0</v>
      </c>
      <c r="AG3549">
        <v>0</v>
      </c>
      <c r="AH3549">
        <v>0</v>
      </c>
      <c r="AI3549" t="s">
        <v>11634</v>
      </c>
      <c r="AL3549" s="94">
        <v>37.200000000000003</v>
      </c>
      <c r="AM3549" t="s">
        <v>11646</v>
      </c>
    </row>
    <row r="3550" spans="1:39" x14ac:dyDescent="0.25">
      <c r="A3550" t="s">
        <v>201</v>
      </c>
      <c r="B3550">
        <v>22013</v>
      </c>
      <c r="C3550" t="s">
        <v>5278</v>
      </c>
      <c r="D3550">
        <v>283</v>
      </c>
      <c r="E3550">
        <v>45784</v>
      </c>
      <c r="F3550">
        <v>45971</v>
      </c>
      <c r="G3550" t="s">
        <v>2836</v>
      </c>
      <c r="I3550" t="s">
        <v>24</v>
      </c>
      <c r="K3550">
        <v>0</v>
      </c>
      <c r="AE3550" t="s">
        <v>236</v>
      </c>
      <c r="AF3550">
        <v>0</v>
      </c>
      <c r="AG3550">
        <v>0</v>
      </c>
      <c r="AH3550">
        <v>0</v>
      </c>
      <c r="AI3550" t="s">
        <v>11634</v>
      </c>
      <c r="AL3550" s="94">
        <v>28.3</v>
      </c>
      <c r="AM3550" t="s">
        <v>11646</v>
      </c>
    </row>
    <row r="3551" spans="1:39" x14ac:dyDescent="0.25">
      <c r="A3551" t="s">
        <v>201</v>
      </c>
      <c r="B3551">
        <v>22016</v>
      </c>
      <c r="C3551" t="s">
        <v>5279</v>
      </c>
      <c r="D3551">
        <v>639</v>
      </c>
      <c r="E3551">
        <v>45784</v>
      </c>
      <c r="G3551" t="s">
        <v>2836</v>
      </c>
      <c r="I3551" t="s">
        <v>5265</v>
      </c>
      <c r="K3551">
        <v>0</v>
      </c>
      <c r="AE3551" t="s">
        <v>236</v>
      </c>
      <c r="AF3551">
        <v>0</v>
      </c>
      <c r="AG3551">
        <v>0</v>
      </c>
      <c r="AH3551">
        <v>0</v>
      </c>
      <c r="AI3551" t="s">
        <v>11634</v>
      </c>
      <c r="AL3551" s="94">
        <v>63.9</v>
      </c>
      <c r="AM3551" t="s">
        <v>11646</v>
      </c>
    </row>
    <row r="3552" spans="1:39" x14ac:dyDescent="0.25">
      <c r="A3552" t="s">
        <v>201</v>
      </c>
      <c r="B3552">
        <v>22017</v>
      </c>
      <c r="C3552" t="s">
        <v>5280</v>
      </c>
      <c r="D3552">
        <v>1109</v>
      </c>
      <c r="E3552">
        <v>45784</v>
      </c>
      <c r="F3552">
        <v>45957</v>
      </c>
      <c r="G3552" t="s">
        <v>2836</v>
      </c>
      <c r="I3552" t="s">
        <v>24</v>
      </c>
      <c r="K3552">
        <v>0</v>
      </c>
      <c r="AE3552" t="s">
        <v>236</v>
      </c>
      <c r="AF3552">
        <v>0</v>
      </c>
      <c r="AG3552">
        <v>0</v>
      </c>
      <c r="AH3552">
        <v>0</v>
      </c>
      <c r="AI3552" t="s">
        <v>11634</v>
      </c>
      <c r="AL3552" s="94">
        <v>110.9</v>
      </c>
      <c r="AM3552" t="s">
        <v>11646</v>
      </c>
    </row>
    <row r="3553" spans="1:39" x14ac:dyDescent="0.25">
      <c r="A3553" t="s">
        <v>201</v>
      </c>
      <c r="B3553">
        <v>22018</v>
      </c>
      <c r="C3553" t="s">
        <v>5281</v>
      </c>
      <c r="D3553">
        <v>400</v>
      </c>
      <c r="E3553">
        <v>45784</v>
      </c>
      <c r="F3553">
        <v>45971</v>
      </c>
      <c r="G3553" t="s">
        <v>2836</v>
      </c>
      <c r="I3553" t="s">
        <v>24</v>
      </c>
      <c r="K3553">
        <v>0</v>
      </c>
      <c r="AE3553" t="s">
        <v>236</v>
      </c>
      <c r="AF3553">
        <v>0</v>
      </c>
      <c r="AG3553">
        <v>0</v>
      </c>
      <c r="AH3553">
        <v>0</v>
      </c>
      <c r="AI3553" t="s">
        <v>11634</v>
      </c>
      <c r="AL3553" s="94">
        <v>40</v>
      </c>
      <c r="AM3553" t="s">
        <v>11646</v>
      </c>
    </row>
    <row r="3554" spans="1:39" x14ac:dyDescent="0.25">
      <c r="A3554" t="s">
        <v>201</v>
      </c>
      <c r="B3554">
        <v>22019</v>
      </c>
      <c r="C3554" t="s">
        <v>5282</v>
      </c>
      <c r="D3554">
        <v>225</v>
      </c>
      <c r="E3554">
        <v>45784</v>
      </c>
      <c r="F3554">
        <v>45971</v>
      </c>
      <c r="G3554" t="s">
        <v>2836</v>
      </c>
      <c r="I3554" t="s">
        <v>24</v>
      </c>
      <c r="K3554">
        <v>0</v>
      </c>
      <c r="AE3554" t="s">
        <v>236</v>
      </c>
      <c r="AF3554">
        <v>0</v>
      </c>
      <c r="AG3554">
        <v>0</v>
      </c>
      <c r="AH3554">
        <v>0</v>
      </c>
      <c r="AI3554" t="s">
        <v>11634</v>
      </c>
      <c r="AL3554" s="94">
        <v>22.5</v>
      </c>
      <c r="AM3554" t="s">
        <v>11646</v>
      </c>
    </row>
    <row r="3555" spans="1:39" x14ac:dyDescent="0.25">
      <c r="A3555" t="s">
        <v>201</v>
      </c>
      <c r="B3555">
        <v>22020</v>
      </c>
      <c r="C3555" t="s">
        <v>5283</v>
      </c>
      <c r="D3555">
        <v>129</v>
      </c>
      <c r="E3555">
        <v>45784</v>
      </c>
      <c r="G3555" t="s">
        <v>2836</v>
      </c>
      <c r="K3555">
        <v>0</v>
      </c>
      <c r="AE3555" t="s">
        <v>236</v>
      </c>
      <c r="AF3555">
        <v>0</v>
      </c>
      <c r="AG3555">
        <v>0</v>
      </c>
      <c r="AH3555">
        <v>0</v>
      </c>
      <c r="AI3555" t="s">
        <v>11634</v>
      </c>
      <c r="AL3555" s="94">
        <v>12.9</v>
      </c>
      <c r="AM3555" t="s">
        <v>11646</v>
      </c>
    </row>
    <row r="3556" spans="1:39" x14ac:dyDescent="0.25">
      <c r="A3556" t="s">
        <v>201</v>
      </c>
      <c r="B3556">
        <v>22021</v>
      </c>
      <c r="C3556" t="s">
        <v>5284</v>
      </c>
      <c r="D3556">
        <v>2437</v>
      </c>
      <c r="E3556">
        <v>45784</v>
      </c>
      <c r="F3556">
        <v>45957</v>
      </c>
      <c r="G3556" t="s">
        <v>2836</v>
      </c>
      <c r="I3556" t="s">
        <v>24</v>
      </c>
      <c r="K3556">
        <v>0</v>
      </c>
      <c r="AE3556" t="s">
        <v>236</v>
      </c>
      <c r="AF3556">
        <v>0</v>
      </c>
      <c r="AG3556">
        <v>0</v>
      </c>
      <c r="AH3556">
        <v>0</v>
      </c>
      <c r="AI3556" t="s">
        <v>11634</v>
      </c>
      <c r="AL3556" s="94">
        <v>243.7</v>
      </c>
      <c r="AM3556" t="s">
        <v>11646</v>
      </c>
    </row>
    <row r="3557" spans="1:39" x14ac:dyDescent="0.25">
      <c r="A3557" t="s">
        <v>201</v>
      </c>
      <c r="B3557">
        <v>22022</v>
      </c>
      <c r="C3557" t="s">
        <v>5285</v>
      </c>
      <c r="D3557">
        <v>708</v>
      </c>
      <c r="E3557">
        <v>45784</v>
      </c>
      <c r="F3557">
        <v>45971</v>
      </c>
      <c r="G3557" t="s">
        <v>2836</v>
      </c>
      <c r="I3557" t="s">
        <v>24</v>
      </c>
      <c r="K3557">
        <v>0</v>
      </c>
      <c r="AE3557" t="s">
        <v>236</v>
      </c>
      <c r="AF3557">
        <v>0</v>
      </c>
      <c r="AG3557">
        <v>0</v>
      </c>
      <c r="AH3557">
        <v>0</v>
      </c>
      <c r="AI3557" t="s">
        <v>11634</v>
      </c>
      <c r="AL3557" s="94">
        <v>70.8</v>
      </c>
      <c r="AM3557" t="s">
        <v>11646</v>
      </c>
    </row>
    <row r="3558" spans="1:39" x14ac:dyDescent="0.25">
      <c r="A3558" t="s">
        <v>201</v>
      </c>
      <c r="B3558">
        <v>22023</v>
      </c>
      <c r="C3558" t="s">
        <v>5286</v>
      </c>
      <c r="D3558">
        <v>444</v>
      </c>
      <c r="E3558">
        <v>45784</v>
      </c>
      <c r="F3558">
        <v>45971</v>
      </c>
      <c r="G3558" t="s">
        <v>2836</v>
      </c>
      <c r="I3558" t="s">
        <v>24</v>
      </c>
      <c r="K3558">
        <v>0</v>
      </c>
      <c r="AE3558" t="s">
        <v>236</v>
      </c>
      <c r="AF3558">
        <v>0</v>
      </c>
      <c r="AG3558">
        <v>0</v>
      </c>
      <c r="AH3558">
        <v>0</v>
      </c>
      <c r="AI3558" t="s">
        <v>11634</v>
      </c>
      <c r="AL3558" s="94">
        <v>44.4</v>
      </c>
      <c r="AM3558" t="s">
        <v>11646</v>
      </c>
    </row>
    <row r="3559" spans="1:39" x14ac:dyDescent="0.25">
      <c r="A3559" t="s">
        <v>201</v>
      </c>
      <c r="B3559">
        <v>22024</v>
      </c>
      <c r="C3559" t="s">
        <v>5287</v>
      </c>
      <c r="D3559">
        <v>338</v>
      </c>
      <c r="E3559">
        <v>45784</v>
      </c>
      <c r="G3559" t="s">
        <v>2836</v>
      </c>
      <c r="I3559" t="s">
        <v>5265</v>
      </c>
      <c r="K3559">
        <v>0</v>
      </c>
      <c r="AE3559" t="s">
        <v>236</v>
      </c>
      <c r="AF3559">
        <v>0</v>
      </c>
      <c r="AG3559">
        <v>0</v>
      </c>
      <c r="AH3559">
        <v>0</v>
      </c>
      <c r="AI3559" t="s">
        <v>11634</v>
      </c>
      <c r="AL3559" s="94">
        <v>33.799999999999997</v>
      </c>
      <c r="AM3559" t="s">
        <v>11646</v>
      </c>
    </row>
    <row r="3560" spans="1:39" x14ac:dyDescent="0.25">
      <c r="A3560" t="s">
        <v>201</v>
      </c>
      <c r="B3560">
        <v>22025</v>
      </c>
      <c r="C3560" t="s">
        <v>5288</v>
      </c>
      <c r="D3560">
        <v>1472</v>
      </c>
      <c r="E3560">
        <v>45784</v>
      </c>
      <c r="F3560">
        <v>45957</v>
      </c>
      <c r="G3560" t="s">
        <v>2836</v>
      </c>
      <c r="I3560" t="s">
        <v>24</v>
      </c>
      <c r="K3560">
        <v>0</v>
      </c>
      <c r="AE3560" t="s">
        <v>236</v>
      </c>
      <c r="AF3560">
        <v>0</v>
      </c>
      <c r="AG3560">
        <v>0</v>
      </c>
      <c r="AH3560">
        <v>0</v>
      </c>
      <c r="AI3560" t="s">
        <v>11634</v>
      </c>
      <c r="AL3560" s="94">
        <v>147.19999999999999</v>
      </c>
      <c r="AM3560" t="s">
        <v>11646</v>
      </c>
    </row>
    <row r="3561" spans="1:39" x14ac:dyDescent="0.25">
      <c r="A3561" t="s">
        <v>201</v>
      </c>
      <c r="B3561">
        <v>22027</v>
      </c>
      <c r="C3561" t="s">
        <v>5289</v>
      </c>
      <c r="D3561">
        <v>364</v>
      </c>
      <c r="E3561">
        <v>45784</v>
      </c>
      <c r="F3561">
        <v>45971</v>
      </c>
      <c r="G3561" t="s">
        <v>2836</v>
      </c>
      <c r="I3561" t="s">
        <v>24</v>
      </c>
      <c r="K3561">
        <v>0</v>
      </c>
      <c r="AE3561" t="s">
        <v>236</v>
      </c>
      <c r="AF3561">
        <v>0</v>
      </c>
      <c r="AG3561">
        <v>0</v>
      </c>
      <c r="AH3561">
        <v>0</v>
      </c>
      <c r="AI3561" t="s">
        <v>11634</v>
      </c>
      <c r="AL3561" s="94">
        <v>36.4</v>
      </c>
      <c r="AM3561" t="s">
        <v>11646</v>
      </c>
    </row>
    <row r="3562" spans="1:39" x14ac:dyDescent="0.25">
      <c r="A3562" t="s">
        <v>201</v>
      </c>
      <c r="B3562">
        <v>22028</v>
      </c>
      <c r="C3562" t="s">
        <v>5290</v>
      </c>
      <c r="D3562">
        <v>413</v>
      </c>
      <c r="E3562">
        <v>45784</v>
      </c>
      <c r="F3562">
        <v>45971</v>
      </c>
      <c r="G3562" t="s">
        <v>2836</v>
      </c>
      <c r="I3562" t="s">
        <v>24</v>
      </c>
      <c r="K3562">
        <v>0</v>
      </c>
      <c r="AE3562" t="s">
        <v>236</v>
      </c>
      <c r="AF3562">
        <v>0</v>
      </c>
      <c r="AG3562">
        <v>0</v>
      </c>
      <c r="AH3562">
        <v>0</v>
      </c>
      <c r="AI3562" t="s">
        <v>11634</v>
      </c>
      <c r="AL3562" s="94">
        <v>41.3</v>
      </c>
      <c r="AM3562" t="s">
        <v>11646</v>
      </c>
    </row>
    <row r="3563" spans="1:39" x14ac:dyDescent="0.25">
      <c r="A3563" t="s">
        <v>201</v>
      </c>
      <c r="B3563">
        <v>22029</v>
      </c>
      <c r="C3563" t="s">
        <v>5291</v>
      </c>
      <c r="D3563">
        <v>126</v>
      </c>
      <c r="E3563">
        <v>45784</v>
      </c>
      <c r="G3563" t="s">
        <v>2836</v>
      </c>
      <c r="K3563">
        <v>0</v>
      </c>
      <c r="AE3563" t="s">
        <v>236</v>
      </c>
      <c r="AF3563">
        <v>0</v>
      </c>
      <c r="AG3563">
        <v>0</v>
      </c>
      <c r="AH3563">
        <v>0</v>
      </c>
      <c r="AI3563" t="s">
        <v>11634</v>
      </c>
      <c r="AL3563" s="94">
        <v>12.6</v>
      </c>
      <c r="AM3563" t="s">
        <v>11646</v>
      </c>
    </row>
    <row r="3564" spans="1:39" x14ac:dyDescent="0.25">
      <c r="A3564" t="s">
        <v>201</v>
      </c>
      <c r="B3564">
        <v>22032</v>
      </c>
      <c r="C3564" t="s">
        <v>5292</v>
      </c>
      <c r="D3564">
        <v>114</v>
      </c>
      <c r="E3564">
        <v>45784</v>
      </c>
      <c r="G3564" t="s">
        <v>2836</v>
      </c>
      <c r="K3564">
        <v>0</v>
      </c>
      <c r="AE3564" t="s">
        <v>236</v>
      </c>
      <c r="AF3564">
        <v>0</v>
      </c>
      <c r="AG3564">
        <v>0</v>
      </c>
      <c r="AH3564">
        <v>0</v>
      </c>
      <c r="AI3564" t="s">
        <v>11634</v>
      </c>
      <c r="AL3564" s="94">
        <v>11.4</v>
      </c>
      <c r="AM3564" t="s">
        <v>11646</v>
      </c>
    </row>
    <row r="3565" spans="1:39" x14ac:dyDescent="0.25">
      <c r="A3565" t="s">
        <v>201</v>
      </c>
      <c r="B3565">
        <v>22035</v>
      </c>
      <c r="C3565" t="s">
        <v>5293</v>
      </c>
      <c r="D3565">
        <v>306</v>
      </c>
      <c r="E3565">
        <v>45784</v>
      </c>
      <c r="F3565">
        <v>45971</v>
      </c>
      <c r="G3565" t="s">
        <v>2836</v>
      </c>
      <c r="I3565" t="s">
        <v>24</v>
      </c>
      <c r="K3565">
        <v>0</v>
      </c>
      <c r="AE3565" t="s">
        <v>236</v>
      </c>
      <c r="AF3565">
        <v>0</v>
      </c>
      <c r="AG3565">
        <v>0</v>
      </c>
      <c r="AH3565">
        <v>0</v>
      </c>
      <c r="AI3565" t="s">
        <v>11634</v>
      </c>
      <c r="AL3565" s="94">
        <v>30.6</v>
      </c>
      <c r="AM3565" t="s">
        <v>11646</v>
      </c>
    </row>
    <row r="3566" spans="1:39" x14ac:dyDescent="0.25">
      <c r="A3566" t="s">
        <v>201</v>
      </c>
      <c r="B3566">
        <v>22036</v>
      </c>
      <c r="C3566" t="s">
        <v>5294</v>
      </c>
      <c r="D3566">
        <v>112</v>
      </c>
      <c r="E3566">
        <v>45784</v>
      </c>
      <c r="G3566" t="s">
        <v>2836</v>
      </c>
      <c r="K3566">
        <v>0</v>
      </c>
      <c r="AE3566" t="s">
        <v>236</v>
      </c>
      <c r="AF3566">
        <v>0</v>
      </c>
      <c r="AG3566">
        <v>0</v>
      </c>
      <c r="AH3566">
        <v>0</v>
      </c>
      <c r="AI3566" t="s">
        <v>11634</v>
      </c>
      <c r="AL3566" s="94">
        <v>11.2</v>
      </c>
      <c r="AM3566" t="s">
        <v>11646</v>
      </c>
    </row>
    <row r="3567" spans="1:39" x14ac:dyDescent="0.25">
      <c r="A3567" t="s">
        <v>201</v>
      </c>
      <c r="B3567">
        <v>22037</v>
      </c>
      <c r="C3567" t="s">
        <v>5295</v>
      </c>
      <c r="D3567">
        <v>165</v>
      </c>
      <c r="E3567">
        <v>45784</v>
      </c>
      <c r="G3567" t="s">
        <v>2836</v>
      </c>
      <c r="K3567">
        <v>0</v>
      </c>
      <c r="AE3567" t="s">
        <v>236</v>
      </c>
      <c r="AF3567">
        <v>0</v>
      </c>
      <c r="AG3567">
        <v>0</v>
      </c>
      <c r="AH3567">
        <v>0</v>
      </c>
      <c r="AI3567" t="s">
        <v>11634</v>
      </c>
      <c r="AL3567" s="94">
        <v>16.5</v>
      </c>
      <c r="AM3567" t="s">
        <v>11646</v>
      </c>
    </row>
    <row r="3568" spans="1:39" x14ac:dyDescent="0.25">
      <c r="A3568" t="s">
        <v>201</v>
      </c>
      <c r="B3568">
        <v>22039</v>
      </c>
      <c r="C3568" t="s">
        <v>5296</v>
      </c>
      <c r="D3568">
        <v>1066</v>
      </c>
      <c r="E3568">
        <v>45784</v>
      </c>
      <c r="F3568">
        <v>45957</v>
      </c>
      <c r="G3568" t="s">
        <v>2836</v>
      </c>
      <c r="I3568" t="s">
        <v>5297</v>
      </c>
      <c r="J3568" t="s">
        <v>24</v>
      </c>
      <c r="K3568">
        <v>0</v>
      </c>
      <c r="AE3568" t="s">
        <v>236</v>
      </c>
      <c r="AF3568">
        <v>0</v>
      </c>
      <c r="AG3568">
        <v>0</v>
      </c>
      <c r="AH3568">
        <v>0</v>
      </c>
      <c r="AI3568" t="s">
        <v>11634</v>
      </c>
      <c r="AL3568" s="94">
        <v>106.6</v>
      </c>
      <c r="AM3568" t="s">
        <v>11646</v>
      </c>
    </row>
    <row r="3569" spans="1:39" x14ac:dyDescent="0.25">
      <c r="A3569" t="s">
        <v>201</v>
      </c>
      <c r="B3569">
        <v>22040</v>
      </c>
      <c r="C3569" t="s">
        <v>5298</v>
      </c>
      <c r="D3569">
        <v>183</v>
      </c>
      <c r="E3569">
        <v>45784</v>
      </c>
      <c r="G3569" t="s">
        <v>2836</v>
      </c>
      <c r="K3569">
        <v>0</v>
      </c>
      <c r="AE3569" t="s">
        <v>236</v>
      </c>
      <c r="AF3569">
        <v>0</v>
      </c>
      <c r="AG3569">
        <v>0</v>
      </c>
      <c r="AH3569">
        <v>0</v>
      </c>
      <c r="AI3569" t="s">
        <v>11634</v>
      </c>
      <c r="AL3569" s="94">
        <v>18.3</v>
      </c>
      <c r="AM3569" t="s">
        <v>11646</v>
      </c>
    </row>
    <row r="3570" spans="1:39" x14ac:dyDescent="0.25">
      <c r="A3570" t="s">
        <v>201</v>
      </c>
      <c r="B3570">
        <v>22041</v>
      </c>
      <c r="C3570" t="s">
        <v>5299</v>
      </c>
      <c r="D3570">
        <v>164</v>
      </c>
      <c r="E3570">
        <v>45784</v>
      </c>
      <c r="G3570" t="s">
        <v>2836</v>
      </c>
      <c r="K3570">
        <v>0</v>
      </c>
      <c r="AE3570" t="s">
        <v>236</v>
      </c>
      <c r="AF3570">
        <v>0</v>
      </c>
      <c r="AG3570">
        <v>0</v>
      </c>
      <c r="AH3570">
        <v>0</v>
      </c>
      <c r="AI3570" t="s">
        <v>11634</v>
      </c>
      <c r="AL3570" s="94">
        <v>16.399999999999999</v>
      </c>
      <c r="AM3570" t="s">
        <v>11646</v>
      </c>
    </row>
    <row r="3571" spans="1:39" x14ac:dyDescent="0.25">
      <c r="A3571" t="s">
        <v>201</v>
      </c>
      <c r="B3571">
        <v>22042</v>
      </c>
      <c r="C3571" t="s">
        <v>5300</v>
      </c>
      <c r="D3571">
        <v>157</v>
      </c>
      <c r="E3571">
        <v>45784</v>
      </c>
      <c r="G3571" t="s">
        <v>2836</v>
      </c>
      <c r="K3571">
        <v>0</v>
      </c>
      <c r="AE3571" t="s">
        <v>236</v>
      </c>
      <c r="AF3571">
        <v>0</v>
      </c>
      <c r="AG3571">
        <v>0</v>
      </c>
      <c r="AH3571">
        <v>0</v>
      </c>
      <c r="AI3571" t="s">
        <v>11634</v>
      </c>
      <c r="AL3571" s="94">
        <v>15.7</v>
      </c>
      <c r="AM3571" t="s">
        <v>11646</v>
      </c>
    </row>
    <row r="3572" spans="1:39" x14ac:dyDescent="0.25">
      <c r="A3572" t="s">
        <v>201</v>
      </c>
      <c r="B3572">
        <v>22043</v>
      </c>
      <c r="C3572" t="s">
        <v>5301</v>
      </c>
      <c r="D3572">
        <v>90</v>
      </c>
      <c r="E3572">
        <v>45784</v>
      </c>
      <c r="G3572" t="s">
        <v>2836</v>
      </c>
      <c r="K3572">
        <v>0</v>
      </c>
      <c r="AE3572" t="s">
        <v>236</v>
      </c>
      <c r="AF3572">
        <v>0</v>
      </c>
      <c r="AG3572">
        <v>0</v>
      </c>
      <c r="AH3572">
        <v>0</v>
      </c>
      <c r="AI3572" t="s">
        <v>11634</v>
      </c>
      <c r="AL3572" s="94">
        <v>9</v>
      </c>
      <c r="AM3572" t="s">
        <v>11646</v>
      </c>
    </row>
    <row r="3573" spans="1:39" x14ac:dyDescent="0.25">
      <c r="A3573" t="s">
        <v>201</v>
      </c>
      <c r="B3573">
        <v>22044</v>
      </c>
      <c r="C3573" t="s">
        <v>5302</v>
      </c>
      <c r="D3573">
        <v>263</v>
      </c>
      <c r="E3573">
        <v>45784</v>
      </c>
      <c r="F3573">
        <v>45971</v>
      </c>
      <c r="G3573" t="s">
        <v>2836</v>
      </c>
      <c r="I3573" t="s">
        <v>24</v>
      </c>
      <c r="K3573">
        <v>0</v>
      </c>
      <c r="AE3573" t="s">
        <v>236</v>
      </c>
      <c r="AF3573">
        <v>0</v>
      </c>
      <c r="AG3573">
        <v>0</v>
      </c>
      <c r="AH3573">
        <v>0</v>
      </c>
      <c r="AI3573" t="s">
        <v>11634</v>
      </c>
      <c r="AL3573" s="94">
        <v>26.3</v>
      </c>
      <c r="AM3573" t="s">
        <v>11646</v>
      </c>
    </row>
    <row r="3574" spans="1:39" x14ac:dyDescent="0.25">
      <c r="A3574" t="s">
        <v>201</v>
      </c>
      <c r="B3574">
        <v>22045</v>
      </c>
      <c r="C3574" t="s">
        <v>5303</v>
      </c>
      <c r="D3574">
        <v>82</v>
      </c>
      <c r="E3574">
        <v>45784</v>
      </c>
      <c r="G3574" t="s">
        <v>2836</v>
      </c>
      <c r="K3574">
        <v>0</v>
      </c>
      <c r="AE3574" t="s">
        <v>236</v>
      </c>
      <c r="AF3574">
        <v>0</v>
      </c>
      <c r="AG3574">
        <v>0</v>
      </c>
      <c r="AH3574">
        <v>0</v>
      </c>
      <c r="AI3574" t="s">
        <v>11634</v>
      </c>
      <c r="AL3574" s="94">
        <v>8.1999999999999993</v>
      </c>
      <c r="AM3574" t="s">
        <v>11646</v>
      </c>
    </row>
    <row r="3575" spans="1:39" x14ac:dyDescent="0.25">
      <c r="A3575" t="s">
        <v>201</v>
      </c>
      <c r="B3575">
        <v>22046</v>
      </c>
      <c r="C3575" t="s">
        <v>5304</v>
      </c>
      <c r="D3575">
        <v>864</v>
      </c>
      <c r="E3575">
        <v>45784</v>
      </c>
      <c r="F3575">
        <v>45971</v>
      </c>
      <c r="G3575" t="s">
        <v>2836</v>
      </c>
      <c r="I3575" t="s">
        <v>24</v>
      </c>
      <c r="K3575">
        <v>0</v>
      </c>
      <c r="AE3575" t="s">
        <v>236</v>
      </c>
      <c r="AF3575">
        <v>0</v>
      </c>
      <c r="AG3575">
        <v>0</v>
      </c>
      <c r="AH3575">
        <v>0</v>
      </c>
      <c r="AI3575" t="s">
        <v>11634</v>
      </c>
      <c r="AL3575" s="94">
        <v>86.4</v>
      </c>
      <c r="AM3575" t="s">
        <v>11646</v>
      </c>
    </row>
    <row r="3576" spans="1:39" x14ac:dyDescent="0.25">
      <c r="A3576" t="s">
        <v>201</v>
      </c>
      <c r="B3576">
        <v>22047</v>
      </c>
      <c r="C3576" t="s">
        <v>5305</v>
      </c>
      <c r="D3576">
        <v>328</v>
      </c>
      <c r="E3576">
        <v>45784</v>
      </c>
      <c r="F3576">
        <v>45971</v>
      </c>
      <c r="G3576" t="s">
        <v>2836</v>
      </c>
      <c r="I3576" t="s">
        <v>24</v>
      </c>
      <c r="K3576">
        <v>0</v>
      </c>
      <c r="AE3576" t="s">
        <v>236</v>
      </c>
      <c r="AF3576">
        <v>0</v>
      </c>
      <c r="AG3576">
        <v>0</v>
      </c>
      <c r="AH3576">
        <v>0</v>
      </c>
      <c r="AI3576" t="s">
        <v>11634</v>
      </c>
      <c r="AL3576" s="94">
        <v>32.799999999999997</v>
      </c>
      <c r="AM3576" t="s">
        <v>11646</v>
      </c>
    </row>
    <row r="3577" spans="1:39" x14ac:dyDescent="0.25">
      <c r="A3577" t="s">
        <v>201</v>
      </c>
      <c r="B3577">
        <v>22048</v>
      </c>
      <c r="C3577" t="s">
        <v>5306</v>
      </c>
      <c r="D3577">
        <v>17558</v>
      </c>
      <c r="E3577">
        <v>45784</v>
      </c>
      <c r="F3577">
        <v>45957</v>
      </c>
      <c r="G3577" t="s">
        <v>2836</v>
      </c>
      <c r="I3577" t="s">
        <v>24</v>
      </c>
      <c r="K3577">
        <v>0</v>
      </c>
      <c r="AE3577" t="s">
        <v>236</v>
      </c>
      <c r="AF3577">
        <v>0</v>
      </c>
      <c r="AG3577">
        <v>0</v>
      </c>
      <c r="AH3577">
        <v>0</v>
      </c>
      <c r="AI3577" t="s">
        <v>11634</v>
      </c>
      <c r="AL3577" s="94">
        <v>1755.8</v>
      </c>
      <c r="AM3577" t="s">
        <v>11646</v>
      </c>
    </row>
    <row r="3578" spans="1:39" x14ac:dyDescent="0.25">
      <c r="A3578" t="s">
        <v>201</v>
      </c>
      <c r="B3578">
        <v>22049</v>
      </c>
      <c r="C3578" t="s">
        <v>5307</v>
      </c>
      <c r="D3578">
        <v>90</v>
      </c>
      <c r="E3578">
        <v>45784</v>
      </c>
      <c r="G3578" t="s">
        <v>2836</v>
      </c>
      <c r="K3578">
        <v>0</v>
      </c>
      <c r="AE3578" t="s">
        <v>236</v>
      </c>
      <c r="AF3578">
        <v>0</v>
      </c>
      <c r="AG3578">
        <v>0</v>
      </c>
      <c r="AH3578">
        <v>0</v>
      </c>
      <c r="AI3578" t="s">
        <v>11634</v>
      </c>
      <c r="AL3578" s="94">
        <v>9</v>
      </c>
      <c r="AM3578" t="s">
        <v>11646</v>
      </c>
    </row>
    <row r="3579" spans="1:39" x14ac:dyDescent="0.25">
      <c r="A3579" t="s">
        <v>201</v>
      </c>
      <c r="B3579">
        <v>22050</v>
      </c>
      <c r="C3579" t="s">
        <v>5308</v>
      </c>
      <c r="D3579">
        <v>95</v>
      </c>
      <c r="E3579">
        <v>45784</v>
      </c>
      <c r="G3579" t="s">
        <v>2836</v>
      </c>
      <c r="K3579">
        <v>0</v>
      </c>
      <c r="AE3579" t="s">
        <v>236</v>
      </c>
      <c r="AF3579">
        <v>0</v>
      </c>
      <c r="AG3579">
        <v>0</v>
      </c>
      <c r="AH3579">
        <v>0</v>
      </c>
      <c r="AI3579" t="s">
        <v>11634</v>
      </c>
      <c r="AL3579" s="94">
        <v>9.5</v>
      </c>
      <c r="AM3579" t="s">
        <v>11646</v>
      </c>
    </row>
    <row r="3580" spans="1:39" x14ac:dyDescent="0.25">
      <c r="A3580" t="s">
        <v>201</v>
      </c>
      <c r="B3580">
        <v>22051</v>
      </c>
      <c r="C3580" t="s">
        <v>5309</v>
      </c>
      <c r="D3580">
        <v>122</v>
      </c>
      <c r="E3580">
        <v>45784</v>
      </c>
      <c r="G3580" t="s">
        <v>2836</v>
      </c>
      <c r="K3580">
        <v>0</v>
      </c>
      <c r="AE3580" t="s">
        <v>236</v>
      </c>
      <c r="AF3580">
        <v>0</v>
      </c>
      <c r="AG3580">
        <v>0</v>
      </c>
      <c r="AH3580">
        <v>0</v>
      </c>
      <c r="AI3580" t="s">
        <v>11634</v>
      </c>
      <c r="AL3580" s="94">
        <v>12.2</v>
      </c>
      <c r="AM3580" t="s">
        <v>11646</v>
      </c>
    </row>
    <row r="3581" spans="1:39" x14ac:dyDescent="0.25">
      <c r="A3581" t="s">
        <v>201</v>
      </c>
      <c r="B3581">
        <v>22052</v>
      </c>
      <c r="C3581" t="s">
        <v>5310</v>
      </c>
      <c r="D3581">
        <v>1270</v>
      </c>
      <c r="E3581">
        <v>45784</v>
      </c>
      <c r="F3581">
        <v>45821</v>
      </c>
      <c r="G3581" t="s">
        <v>2836</v>
      </c>
      <c r="H3581">
        <v>45791</v>
      </c>
      <c r="I3581" t="s">
        <v>24</v>
      </c>
      <c r="K3581">
        <v>0</v>
      </c>
      <c r="T3581" t="s">
        <v>5764</v>
      </c>
      <c r="AE3581" t="s">
        <v>236</v>
      </c>
      <c r="AF3581">
        <v>0</v>
      </c>
      <c r="AG3581">
        <v>0</v>
      </c>
      <c r="AH3581">
        <v>2</v>
      </c>
      <c r="AI3581" t="s">
        <v>11632</v>
      </c>
      <c r="AL3581" s="94">
        <v>127</v>
      </c>
      <c r="AM3581" t="s">
        <v>11646</v>
      </c>
    </row>
    <row r="3582" spans="1:39" x14ac:dyDescent="0.25">
      <c r="A3582" t="s">
        <v>201</v>
      </c>
      <c r="B3582">
        <v>22053</v>
      </c>
      <c r="C3582" t="s">
        <v>5311</v>
      </c>
      <c r="D3582">
        <v>1137</v>
      </c>
      <c r="E3582">
        <v>45784</v>
      </c>
      <c r="F3582">
        <v>45957</v>
      </c>
      <c r="G3582" t="s">
        <v>2836</v>
      </c>
      <c r="I3582" t="s">
        <v>5312</v>
      </c>
      <c r="K3582">
        <v>0</v>
      </c>
      <c r="AE3582" t="s">
        <v>236</v>
      </c>
      <c r="AF3582">
        <v>0</v>
      </c>
      <c r="AG3582">
        <v>0</v>
      </c>
      <c r="AH3582">
        <v>0</v>
      </c>
      <c r="AI3582" t="s">
        <v>11634</v>
      </c>
      <c r="AL3582" s="94">
        <v>113.7</v>
      </c>
      <c r="AM3582" t="s">
        <v>11646</v>
      </c>
    </row>
    <row r="3583" spans="1:39" x14ac:dyDescent="0.25">
      <c r="A3583" t="s">
        <v>201</v>
      </c>
      <c r="B3583">
        <v>22054</v>
      </c>
      <c r="C3583" t="s">
        <v>5313</v>
      </c>
      <c r="D3583">
        <v>2362</v>
      </c>
      <c r="E3583">
        <v>45784</v>
      </c>
      <c r="F3583">
        <v>45818</v>
      </c>
      <c r="G3583" t="s">
        <v>2836</v>
      </c>
      <c r="H3583">
        <v>45786</v>
      </c>
      <c r="I3583" t="s">
        <v>24</v>
      </c>
      <c r="K3583">
        <v>170</v>
      </c>
      <c r="L3583">
        <v>2024</v>
      </c>
      <c r="M3583">
        <v>0.4</v>
      </c>
      <c r="N3583" t="s">
        <v>353</v>
      </c>
      <c r="O3583">
        <v>45506</v>
      </c>
      <c r="P3583" t="s">
        <v>353</v>
      </c>
      <c r="Q3583">
        <v>0.4</v>
      </c>
      <c r="R3583" t="s">
        <v>5764</v>
      </c>
      <c r="T3583" t="s">
        <v>5764</v>
      </c>
      <c r="X3583" t="s">
        <v>350</v>
      </c>
      <c r="Y3583" t="s">
        <v>350</v>
      </c>
      <c r="Z3583" t="s">
        <v>350</v>
      </c>
      <c r="AE3583" t="s">
        <v>236</v>
      </c>
      <c r="AF3583">
        <v>0.4</v>
      </c>
      <c r="AG3583">
        <v>68</v>
      </c>
      <c r="AH3583">
        <v>12</v>
      </c>
      <c r="AI3583" t="s">
        <v>11632</v>
      </c>
      <c r="AL3583" s="94">
        <v>236.2</v>
      </c>
      <c r="AM3583" t="s">
        <v>11647</v>
      </c>
    </row>
    <row r="3584" spans="1:39" x14ac:dyDescent="0.25">
      <c r="A3584" t="s">
        <v>201</v>
      </c>
      <c r="B3584">
        <v>22246</v>
      </c>
      <c r="C3584" t="s">
        <v>5314</v>
      </c>
      <c r="D3584">
        <v>69</v>
      </c>
      <c r="E3584">
        <v>45784</v>
      </c>
      <c r="G3584" t="s">
        <v>2836</v>
      </c>
      <c r="K3584">
        <v>0</v>
      </c>
      <c r="AE3584" t="s">
        <v>236</v>
      </c>
      <c r="AF3584">
        <v>0</v>
      </c>
      <c r="AG3584">
        <v>0</v>
      </c>
      <c r="AH3584">
        <v>0</v>
      </c>
      <c r="AI3584" t="s">
        <v>11634</v>
      </c>
      <c r="AL3584" s="94">
        <v>6.9</v>
      </c>
      <c r="AM3584" t="s">
        <v>11646</v>
      </c>
    </row>
    <row r="3585" spans="1:39" x14ac:dyDescent="0.25">
      <c r="A3585" t="s">
        <v>201</v>
      </c>
      <c r="B3585">
        <v>22055</v>
      </c>
      <c r="C3585" t="s">
        <v>5315</v>
      </c>
      <c r="D3585">
        <v>325</v>
      </c>
      <c r="E3585">
        <v>45784</v>
      </c>
      <c r="F3585">
        <v>45971</v>
      </c>
      <c r="G3585" t="s">
        <v>2836</v>
      </c>
      <c r="I3585" t="s">
        <v>24</v>
      </c>
      <c r="K3585">
        <v>0</v>
      </c>
      <c r="AE3585" t="s">
        <v>236</v>
      </c>
      <c r="AF3585">
        <v>0</v>
      </c>
      <c r="AG3585">
        <v>0</v>
      </c>
      <c r="AH3585">
        <v>0</v>
      </c>
      <c r="AI3585" t="s">
        <v>11634</v>
      </c>
      <c r="AL3585" s="94">
        <v>32.5</v>
      </c>
      <c r="AM3585" t="s">
        <v>11646</v>
      </c>
    </row>
    <row r="3586" spans="1:39" x14ac:dyDescent="0.25">
      <c r="A3586" t="s">
        <v>201</v>
      </c>
      <c r="B3586">
        <v>22057</v>
      </c>
      <c r="C3586" t="s">
        <v>5316</v>
      </c>
      <c r="D3586">
        <v>487</v>
      </c>
      <c r="E3586">
        <v>45784</v>
      </c>
      <c r="G3586" t="s">
        <v>2836</v>
      </c>
      <c r="H3586">
        <v>45786</v>
      </c>
      <c r="I3586" t="s">
        <v>28</v>
      </c>
      <c r="K3586">
        <v>0</v>
      </c>
      <c r="L3586">
        <v>45784</v>
      </c>
      <c r="M3586">
        <v>0</v>
      </c>
      <c r="N3586" t="s">
        <v>350</v>
      </c>
      <c r="P3586" t="s">
        <v>350</v>
      </c>
      <c r="R3586" t="s">
        <v>5764</v>
      </c>
      <c r="S3586">
        <v>0</v>
      </c>
      <c r="T3586">
        <v>0</v>
      </c>
      <c r="U3586">
        <v>0</v>
      </c>
      <c r="V3586" t="s">
        <v>5764</v>
      </c>
      <c r="X3586" t="s">
        <v>422</v>
      </c>
      <c r="Y3586" t="s">
        <v>422</v>
      </c>
      <c r="Z3586" t="s">
        <v>350</v>
      </c>
      <c r="AE3586" t="s">
        <v>236</v>
      </c>
      <c r="AF3586">
        <v>0</v>
      </c>
      <c r="AG3586">
        <v>0</v>
      </c>
      <c r="AH3586">
        <v>13</v>
      </c>
      <c r="AI3586" t="s">
        <v>11632</v>
      </c>
      <c r="AK3586">
        <v>0</v>
      </c>
      <c r="AL3586" s="94">
        <v>48.7</v>
      </c>
      <c r="AM3586" t="s">
        <v>11646</v>
      </c>
    </row>
    <row r="3587" spans="1:39" x14ac:dyDescent="0.25">
      <c r="A3587" t="s">
        <v>201</v>
      </c>
      <c r="B3587">
        <v>22058</v>
      </c>
      <c r="C3587" t="s">
        <v>5317</v>
      </c>
      <c r="D3587">
        <v>243</v>
      </c>
      <c r="E3587">
        <v>45784</v>
      </c>
      <c r="F3587">
        <v>45971</v>
      </c>
      <c r="G3587" t="s">
        <v>2836</v>
      </c>
      <c r="I3587" t="s">
        <v>24</v>
      </c>
      <c r="K3587">
        <v>0</v>
      </c>
      <c r="AE3587" t="s">
        <v>236</v>
      </c>
      <c r="AF3587">
        <v>0</v>
      </c>
      <c r="AG3587">
        <v>0</v>
      </c>
      <c r="AH3587">
        <v>0</v>
      </c>
      <c r="AI3587" t="s">
        <v>11634</v>
      </c>
      <c r="AL3587" s="94">
        <v>24.3</v>
      </c>
      <c r="AM3587" t="s">
        <v>11646</v>
      </c>
    </row>
    <row r="3588" spans="1:39" x14ac:dyDescent="0.25">
      <c r="A3588" t="s">
        <v>201</v>
      </c>
      <c r="B3588">
        <v>22059</v>
      </c>
      <c r="C3588" t="s">
        <v>5318</v>
      </c>
      <c r="D3588">
        <v>1609</v>
      </c>
      <c r="E3588">
        <v>45784</v>
      </c>
      <c r="F3588">
        <v>45957</v>
      </c>
      <c r="G3588" t="s">
        <v>2836</v>
      </c>
      <c r="I3588" t="s">
        <v>24</v>
      </c>
      <c r="K3588">
        <v>0</v>
      </c>
      <c r="AE3588" t="s">
        <v>236</v>
      </c>
      <c r="AF3588">
        <v>0</v>
      </c>
      <c r="AG3588">
        <v>0</v>
      </c>
      <c r="AH3588">
        <v>0</v>
      </c>
      <c r="AI3588" t="s">
        <v>11634</v>
      </c>
      <c r="AL3588" s="94">
        <v>160.9</v>
      </c>
      <c r="AM3588" t="s">
        <v>11646</v>
      </c>
    </row>
    <row r="3589" spans="1:39" x14ac:dyDescent="0.25">
      <c r="A3589" t="s">
        <v>201</v>
      </c>
      <c r="B3589">
        <v>22060</v>
      </c>
      <c r="C3589" t="s">
        <v>5319</v>
      </c>
      <c r="D3589">
        <v>1601</v>
      </c>
      <c r="E3589">
        <v>45784</v>
      </c>
      <c r="F3589">
        <v>45957</v>
      </c>
      <c r="G3589" t="s">
        <v>2836</v>
      </c>
      <c r="I3589" t="s">
        <v>24</v>
      </c>
      <c r="K3589">
        <v>0</v>
      </c>
      <c r="AE3589" t="s">
        <v>236</v>
      </c>
      <c r="AF3589">
        <v>0</v>
      </c>
      <c r="AG3589">
        <v>0</v>
      </c>
      <c r="AH3589">
        <v>0</v>
      </c>
      <c r="AI3589" t="s">
        <v>11634</v>
      </c>
      <c r="AL3589" s="94">
        <v>160.1</v>
      </c>
      <c r="AM3589" t="s">
        <v>11646</v>
      </c>
    </row>
    <row r="3590" spans="1:39" x14ac:dyDescent="0.25">
      <c r="A3590" t="s">
        <v>201</v>
      </c>
      <c r="B3590">
        <v>22061</v>
      </c>
      <c r="C3590" t="s">
        <v>5320</v>
      </c>
      <c r="D3590">
        <v>10118</v>
      </c>
      <c r="E3590">
        <v>45784</v>
      </c>
      <c r="F3590">
        <v>45957</v>
      </c>
      <c r="G3590" t="s">
        <v>2836</v>
      </c>
      <c r="I3590" t="s">
        <v>24</v>
      </c>
      <c r="K3590">
        <v>0</v>
      </c>
      <c r="AE3590" t="s">
        <v>236</v>
      </c>
      <c r="AF3590">
        <v>0</v>
      </c>
      <c r="AG3590">
        <v>0</v>
      </c>
      <c r="AH3590">
        <v>0</v>
      </c>
      <c r="AI3590" t="s">
        <v>11634</v>
      </c>
      <c r="AL3590" s="94">
        <v>1011.8</v>
      </c>
      <c r="AM3590" t="s">
        <v>11646</v>
      </c>
    </row>
    <row r="3591" spans="1:39" x14ac:dyDescent="0.25">
      <c r="A3591" t="s">
        <v>201</v>
      </c>
      <c r="B3591">
        <v>22062</v>
      </c>
      <c r="C3591" t="s">
        <v>5321</v>
      </c>
      <c r="D3591">
        <v>179</v>
      </c>
      <c r="E3591">
        <v>45785</v>
      </c>
      <c r="G3591" t="s">
        <v>2836</v>
      </c>
      <c r="K3591">
        <v>0</v>
      </c>
      <c r="AE3591" t="s">
        <v>236</v>
      </c>
      <c r="AF3591">
        <v>0</v>
      </c>
      <c r="AG3591">
        <v>0</v>
      </c>
      <c r="AH3591">
        <v>0</v>
      </c>
      <c r="AI3591" t="s">
        <v>11634</v>
      </c>
      <c r="AL3591" s="94">
        <v>17.899999999999999</v>
      </c>
      <c r="AM3591" t="s">
        <v>11646</v>
      </c>
    </row>
    <row r="3592" spans="1:39" x14ac:dyDescent="0.25">
      <c r="A3592" t="s">
        <v>201</v>
      </c>
      <c r="B3592">
        <v>22063</v>
      </c>
      <c r="C3592" t="s">
        <v>5322</v>
      </c>
      <c r="D3592">
        <v>187</v>
      </c>
      <c r="E3592">
        <v>45785</v>
      </c>
      <c r="G3592" t="s">
        <v>2836</v>
      </c>
      <c r="K3592">
        <v>0</v>
      </c>
      <c r="AE3592" t="s">
        <v>236</v>
      </c>
      <c r="AF3592">
        <v>0</v>
      </c>
      <c r="AG3592">
        <v>0</v>
      </c>
      <c r="AH3592">
        <v>0</v>
      </c>
      <c r="AI3592" t="s">
        <v>11634</v>
      </c>
      <c r="AL3592" s="94">
        <v>18.7</v>
      </c>
      <c r="AM3592" t="s">
        <v>11646</v>
      </c>
    </row>
    <row r="3593" spans="1:39" x14ac:dyDescent="0.25">
      <c r="A3593" t="s">
        <v>201</v>
      </c>
      <c r="B3593">
        <v>22064</v>
      </c>
      <c r="C3593" t="s">
        <v>5323</v>
      </c>
      <c r="D3593">
        <v>172</v>
      </c>
      <c r="E3593">
        <v>45785</v>
      </c>
      <c r="G3593" t="s">
        <v>2836</v>
      </c>
      <c r="K3593">
        <v>0</v>
      </c>
      <c r="AE3593" t="s">
        <v>236</v>
      </c>
      <c r="AF3593">
        <v>0</v>
      </c>
      <c r="AG3593">
        <v>0</v>
      </c>
      <c r="AH3593">
        <v>0</v>
      </c>
      <c r="AI3593" t="s">
        <v>11634</v>
      </c>
      <c r="AL3593" s="94">
        <v>17.2</v>
      </c>
      <c r="AM3593" t="s">
        <v>11646</v>
      </c>
    </row>
    <row r="3594" spans="1:39" x14ac:dyDescent="0.25">
      <c r="A3594" t="s">
        <v>201</v>
      </c>
      <c r="B3594">
        <v>22066</v>
      </c>
      <c r="C3594" t="s">
        <v>5324</v>
      </c>
      <c r="D3594">
        <v>1102</v>
      </c>
      <c r="E3594">
        <v>45785</v>
      </c>
      <c r="F3594">
        <v>45957</v>
      </c>
      <c r="G3594" t="s">
        <v>2836</v>
      </c>
      <c r="I3594" t="s">
        <v>24</v>
      </c>
      <c r="K3594">
        <v>0</v>
      </c>
      <c r="AE3594" t="s">
        <v>236</v>
      </c>
      <c r="AF3594">
        <v>0</v>
      </c>
      <c r="AG3594">
        <v>0</v>
      </c>
      <c r="AH3594">
        <v>0</v>
      </c>
      <c r="AI3594" t="s">
        <v>11634</v>
      </c>
      <c r="AL3594" s="94">
        <v>110.2</v>
      </c>
      <c r="AM3594" t="s">
        <v>11646</v>
      </c>
    </row>
    <row r="3595" spans="1:39" x14ac:dyDescent="0.25">
      <c r="A3595" t="s">
        <v>201</v>
      </c>
      <c r="B3595">
        <v>22067</v>
      </c>
      <c r="C3595" t="s">
        <v>5325</v>
      </c>
      <c r="D3595">
        <v>86</v>
      </c>
      <c r="E3595">
        <v>45785</v>
      </c>
      <c r="G3595" t="s">
        <v>2836</v>
      </c>
      <c r="K3595">
        <v>0</v>
      </c>
      <c r="AE3595" t="s">
        <v>236</v>
      </c>
      <c r="AF3595">
        <v>0</v>
      </c>
      <c r="AG3595">
        <v>0</v>
      </c>
      <c r="AH3595">
        <v>0</v>
      </c>
      <c r="AI3595" t="s">
        <v>11634</v>
      </c>
      <c r="AL3595" s="94">
        <v>8.6</v>
      </c>
      <c r="AM3595" t="s">
        <v>11646</v>
      </c>
    </row>
    <row r="3596" spans="1:39" x14ac:dyDescent="0.25">
      <c r="A3596" t="s">
        <v>201</v>
      </c>
      <c r="B3596">
        <v>22068</v>
      </c>
      <c r="C3596" t="s">
        <v>5326</v>
      </c>
      <c r="D3596">
        <v>85</v>
      </c>
      <c r="E3596">
        <v>45785</v>
      </c>
      <c r="G3596" t="s">
        <v>2836</v>
      </c>
      <c r="K3596">
        <v>0</v>
      </c>
      <c r="AE3596" t="s">
        <v>236</v>
      </c>
      <c r="AF3596">
        <v>0</v>
      </c>
      <c r="AG3596">
        <v>0</v>
      </c>
      <c r="AH3596">
        <v>0</v>
      </c>
      <c r="AI3596" t="s">
        <v>11634</v>
      </c>
      <c r="AL3596" s="94">
        <v>8.5</v>
      </c>
      <c r="AM3596" t="s">
        <v>11646</v>
      </c>
    </row>
    <row r="3597" spans="1:39" x14ac:dyDescent="0.25">
      <c r="A3597" t="s">
        <v>201</v>
      </c>
      <c r="B3597">
        <v>22069</v>
      </c>
      <c r="C3597" t="s">
        <v>5327</v>
      </c>
      <c r="D3597">
        <v>608</v>
      </c>
      <c r="E3597">
        <v>45785</v>
      </c>
      <c r="G3597" t="s">
        <v>2836</v>
      </c>
      <c r="I3597" t="s">
        <v>5265</v>
      </c>
      <c r="K3597">
        <v>0</v>
      </c>
      <c r="AE3597" t="s">
        <v>236</v>
      </c>
      <c r="AF3597">
        <v>0</v>
      </c>
      <c r="AG3597">
        <v>0</v>
      </c>
      <c r="AH3597">
        <v>0</v>
      </c>
      <c r="AI3597" t="s">
        <v>11634</v>
      </c>
      <c r="AL3597" s="94">
        <v>60.8</v>
      </c>
      <c r="AM3597" t="s">
        <v>11646</v>
      </c>
    </row>
    <row r="3598" spans="1:39" x14ac:dyDescent="0.25">
      <c r="A3598" t="s">
        <v>201</v>
      </c>
      <c r="B3598">
        <v>22072</v>
      </c>
      <c r="C3598" t="s">
        <v>5328</v>
      </c>
      <c r="D3598">
        <v>237</v>
      </c>
      <c r="E3598">
        <v>45785</v>
      </c>
      <c r="G3598" t="s">
        <v>2836</v>
      </c>
      <c r="H3598">
        <v>45789</v>
      </c>
      <c r="I3598" t="s">
        <v>28</v>
      </c>
      <c r="K3598">
        <v>0</v>
      </c>
      <c r="L3598" t="s">
        <v>5329</v>
      </c>
      <c r="N3598" t="s">
        <v>350</v>
      </c>
      <c r="R3598" t="s">
        <v>5764</v>
      </c>
      <c r="S3598" t="s">
        <v>5764</v>
      </c>
      <c r="T3598">
        <v>0</v>
      </c>
      <c r="U3598">
        <v>0</v>
      </c>
      <c r="V3598">
        <v>0</v>
      </c>
      <c r="W3598">
        <v>0</v>
      </c>
      <c r="X3598" t="s">
        <v>350</v>
      </c>
      <c r="Y3598" t="s">
        <v>350</v>
      </c>
      <c r="Z3598" t="s">
        <v>350</v>
      </c>
      <c r="AE3598" t="s">
        <v>236</v>
      </c>
      <c r="AF3598">
        <v>0</v>
      </c>
      <c r="AG3598">
        <v>0</v>
      </c>
      <c r="AH3598">
        <v>12</v>
      </c>
      <c r="AI3598" t="s">
        <v>11632</v>
      </c>
      <c r="AL3598" s="94">
        <v>23.7</v>
      </c>
      <c r="AM3598" t="s">
        <v>11646</v>
      </c>
    </row>
    <row r="3599" spans="1:39" x14ac:dyDescent="0.25">
      <c r="A3599" t="s">
        <v>201</v>
      </c>
      <c r="B3599">
        <v>22074</v>
      </c>
      <c r="C3599" t="s">
        <v>5330</v>
      </c>
      <c r="D3599">
        <v>483</v>
      </c>
      <c r="G3599" t="s">
        <v>2836</v>
      </c>
      <c r="I3599" t="s">
        <v>5331</v>
      </c>
      <c r="K3599">
        <v>0</v>
      </c>
      <c r="AE3599" t="s">
        <v>236</v>
      </c>
      <c r="AF3599">
        <v>0</v>
      </c>
      <c r="AG3599">
        <v>0</v>
      </c>
      <c r="AH3599">
        <v>0</v>
      </c>
      <c r="AI3599" t="s">
        <v>11634</v>
      </c>
      <c r="AL3599" s="94">
        <v>48.3</v>
      </c>
      <c r="AM3599" t="s">
        <v>11646</v>
      </c>
    </row>
    <row r="3600" spans="1:39" x14ac:dyDescent="0.25">
      <c r="A3600" t="s">
        <v>201</v>
      </c>
      <c r="B3600">
        <v>22075</v>
      </c>
      <c r="C3600" t="s">
        <v>5332</v>
      </c>
      <c r="D3600">
        <v>158</v>
      </c>
      <c r="E3600">
        <v>45785</v>
      </c>
      <c r="G3600" t="s">
        <v>2836</v>
      </c>
      <c r="K3600">
        <v>0</v>
      </c>
      <c r="AE3600" t="s">
        <v>236</v>
      </c>
      <c r="AF3600">
        <v>0</v>
      </c>
      <c r="AG3600">
        <v>0</v>
      </c>
      <c r="AH3600">
        <v>0</v>
      </c>
      <c r="AI3600" t="s">
        <v>11634</v>
      </c>
      <c r="AL3600" s="94">
        <v>15.8</v>
      </c>
      <c r="AM3600" t="s">
        <v>11646</v>
      </c>
    </row>
    <row r="3601" spans="1:39" x14ac:dyDescent="0.25">
      <c r="A3601" t="s">
        <v>201</v>
      </c>
      <c r="B3601">
        <v>22076</v>
      </c>
      <c r="C3601" t="s">
        <v>5333</v>
      </c>
      <c r="D3601">
        <v>330</v>
      </c>
      <c r="E3601">
        <v>45785</v>
      </c>
      <c r="F3601">
        <v>45971</v>
      </c>
      <c r="G3601" t="s">
        <v>2836</v>
      </c>
      <c r="I3601" t="s">
        <v>24</v>
      </c>
      <c r="K3601">
        <v>0</v>
      </c>
      <c r="AE3601" t="s">
        <v>236</v>
      </c>
      <c r="AF3601">
        <v>0</v>
      </c>
      <c r="AG3601">
        <v>0</v>
      </c>
      <c r="AH3601">
        <v>0</v>
      </c>
      <c r="AI3601" t="s">
        <v>11634</v>
      </c>
      <c r="AL3601" s="94">
        <v>33</v>
      </c>
      <c r="AM3601" t="s">
        <v>11646</v>
      </c>
    </row>
    <row r="3602" spans="1:39" x14ac:dyDescent="0.25">
      <c r="A3602" t="s">
        <v>201</v>
      </c>
      <c r="B3602">
        <v>22077</v>
      </c>
      <c r="C3602" t="s">
        <v>5334</v>
      </c>
      <c r="D3602">
        <v>422</v>
      </c>
      <c r="E3602">
        <v>45785</v>
      </c>
      <c r="F3602">
        <v>45971</v>
      </c>
      <c r="G3602" t="s">
        <v>2836</v>
      </c>
      <c r="I3602" t="s">
        <v>24</v>
      </c>
      <c r="K3602">
        <v>0</v>
      </c>
      <c r="AE3602" t="s">
        <v>236</v>
      </c>
      <c r="AF3602">
        <v>0</v>
      </c>
      <c r="AG3602">
        <v>0</v>
      </c>
      <c r="AH3602">
        <v>0</v>
      </c>
      <c r="AI3602" t="s">
        <v>11634</v>
      </c>
      <c r="AL3602" s="94">
        <v>42.2</v>
      </c>
      <c r="AM3602" t="s">
        <v>11646</v>
      </c>
    </row>
    <row r="3603" spans="1:39" x14ac:dyDescent="0.25">
      <c r="A3603" t="s">
        <v>201</v>
      </c>
      <c r="B3603">
        <v>22078</v>
      </c>
      <c r="C3603" t="s">
        <v>5335</v>
      </c>
      <c r="D3603">
        <v>612</v>
      </c>
      <c r="E3603">
        <v>45785</v>
      </c>
      <c r="F3603">
        <v>45971</v>
      </c>
      <c r="G3603" t="s">
        <v>2836</v>
      </c>
      <c r="I3603" t="s">
        <v>24</v>
      </c>
      <c r="K3603">
        <v>0</v>
      </c>
      <c r="AE3603" t="s">
        <v>236</v>
      </c>
      <c r="AF3603">
        <v>0</v>
      </c>
      <c r="AG3603">
        <v>0</v>
      </c>
      <c r="AH3603">
        <v>0</v>
      </c>
      <c r="AI3603" t="s">
        <v>11634</v>
      </c>
      <c r="AL3603" s="94">
        <v>61.2</v>
      </c>
      <c r="AM3603" t="s">
        <v>11646</v>
      </c>
    </row>
    <row r="3604" spans="1:39" x14ac:dyDescent="0.25">
      <c r="A3604" t="s">
        <v>201</v>
      </c>
      <c r="B3604">
        <v>22079</v>
      </c>
      <c r="C3604" t="s">
        <v>5336</v>
      </c>
      <c r="D3604">
        <v>201</v>
      </c>
      <c r="E3604">
        <v>45785</v>
      </c>
      <c r="F3604">
        <v>45971</v>
      </c>
      <c r="G3604" t="s">
        <v>2836</v>
      </c>
      <c r="I3604" t="s">
        <v>24</v>
      </c>
      <c r="K3604">
        <v>0</v>
      </c>
      <c r="AE3604" t="s">
        <v>236</v>
      </c>
      <c r="AF3604">
        <v>0</v>
      </c>
      <c r="AG3604">
        <v>0</v>
      </c>
      <c r="AH3604">
        <v>0</v>
      </c>
      <c r="AI3604" t="s">
        <v>11634</v>
      </c>
      <c r="AL3604" s="94">
        <v>20.100000000000001</v>
      </c>
      <c r="AM3604" t="s">
        <v>11646</v>
      </c>
    </row>
    <row r="3605" spans="1:39" x14ac:dyDescent="0.25">
      <c r="A3605" t="s">
        <v>201</v>
      </c>
      <c r="B3605">
        <v>22080</v>
      </c>
      <c r="C3605" t="s">
        <v>5337</v>
      </c>
      <c r="D3605">
        <v>351</v>
      </c>
      <c r="E3605">
        <v>45785</v>
      </c>
      <c r="F3605">
        <v>45971</v>
      </c>
      <c r="G3605" t="s">
        <v>2836</v>
      </c>
      <c r="I3605" t="s">
        <v>24</v>
      </c>
      <c r="K3605">
        <v>0</v>
      </c>
      <c r="AE3605" t="s">
        <v>236</v>
      </c>
      <c r="AF3605">
        <v>0</v>
      </c>
      <c r="AG3605">
        <v>0</v>
      </c>
      <c r="AH3605">
        <v>0</v>
      </c>
      <c r="AI3605" t="s">
        <v>11634</v>
      </c>
      <c r="AL3605" s="94">
        <v>35.1</v>
      </c>
      <c r="AM3605" t="s">
        <v>11646</v>
      </c>
    </row>
    <row r="3606" spans="1:39" x14ac:dyDescent="0.25">
      <c r="A3606" t="s">
        <v>201</v>
      </c>
      <c r="B3606">
        <v>22081</v>
      </c>
      <c r="C3606" t="s">
        <v>5338</v>
      </c>
      <c r="D3606">
        <v>292</v>
      </c>
      <c r="E3606">
        <v>45785</v>
      </c>
      <c r="F3606">
        <v>45971</v>
      </c>
      <c r="G3606" t="s">
        <v>2836</v>
      </c>
      <c r="I3606" t="s">
        <v>24</v>
      </c>
      <c r="K3606">
        <v>0</v>
      </c>
      <c r="AE3606" t="s">
        <v>236</v>
      </c>
      <c r="AF3606">
        <v>0</v>
      </c>
      <c r="AG3606">
        <v>0</v>
      </c>
      <c r="AH3606">
        <v>0</v>
      </c>
      <c r="AI3606" t="s">
        <v>11634</v>
      </c>
      <c r="AL3606" s="94">
        <v>29.2</v>
      </c>
      <c r="AM3606" t="s">
        <v>11646</v>
      </c>
    </row>
    <row r="3607" spans="1:39" x14ac:dyDescent="0.25">
      <c r="A3607" t="s">
        <v>201</v>
      </c>
      <c r="B3607">
        <v>22083</v>
      </c>
      <c r="C3607" t="s">
        <v>5339</v>
      </c>
      <c r="D3607">
        <v>468</v>
      </c>
      <c r="E3607">
        <v>45785</v>
      </c>
      <c r="G3607" t="s">
        <v>2836</v>
      </c>
      <c r="I3607" t="s">
        <v>5265</v>
      </c>
      <c r="K3607">
        <v>0</v>
      </c>
      <c r="AE3607" t="s">
        <v>236</v>
      </c>
      <c r="AF3607">
        <v>0</v>
      </c>
      <c r="AG3607">
        <v>0</v>
      </c>
      <c r="AH3607">
        <v>0</v>
      </c>
      <c r="AI3607" t="s">
        <v>11634</v>
      </c>
      <c r="AL3607" s="94">
        <v>46.8</v>
      </c>
      <c r="AM3607" t="s">
        <v>11646</v>
      </c>
    </row>
    <row r="3608" spans="1:39" x14ac:dyDescent="0.25">
      <c r="A3608" t="s">
        <v>201</v>
      </c>
      <c r="B3608">
        <v>22084</v>
      </c>
      <c r="C3608" t="s">
        <v>5340</v>
      </c>
      <c r="D3608">
        <v>868</v>
      </c>
      <c r="E3608">
        <v>45785</v>
      </c>
      <c r="G3608" t="s">
        <v>2836</v>
      </c>
      <c r="H3608">
        <v>45791</v>
      </c>
      <c r="I3608" t="s">
        <v>28</v>
      </c>
      <c r="K3608">
        <v>74</v>
      </c>
      <c r="L3608">
        <v>45689</v>
      </c>
      <c r="M3608">
        <v>0.74</v>
      </c>
      <c r="N3608" t="s">
        <v>353</v>
      </c>
      <c r="O3608">
        <v>45646</v>
      </c>
      <c r="P3608" t="s">
        <v>353</v>
      </c>
      <c r="Q3608">
        <v>0.74</v>
      </c>
      <c r="R3608">
        <v>2000</v>
      </c>
      <c r="T3608">
        <v>1</v>
      </c>
      <c r="X3608" t="s">
        <v>5341</v>
      </c>
      <c r="AE3608" t="s">
        <v>236</v>
      </c>
      <c r="AF3608">
        <v>0.74</v>
      </c>
      <c r="AG3608">
        <v>55</v>
      </c>
      <c r="AH3608">
        <v>10</v>
      </c>
      <c r="AI3608" t="s">
        <v>11632</v>
      </c>
      <c r="AJ3608">
        <v>2.3041474654377878</v>
      </c>
      <c r="AL3608" s="94">
        <v>86.8</v>
      </c>
      <c r="AM3608" t="s">
        <v>11647</v>
      </c>
    </row>
    <row r="3609" spans="1:39" x14ac:dyDescent="0.25">
      <c r="A3609" t="s">
        <v>201</v>
      </c>
      <c r="B3609">
        <v>22082</v>
      </c>
      <c r="C3609" t="s">
        <v>5342</v>
      </c>
      <c r="D3609">
        <v>334</v>
      </c>
      <c r="E3609">
        <v>45785</v>
      </c>
      <c r="F3609">
        <v>45971</v>
      </c>
      <c r="G3609" t="s">
        <v>2836</v>
      </c>
      <c r="I3609" t="s">
        <v>24</v>
      </c>
      <c r="K3609">
        <v>0</v>
      </c>
      <c r="AE3609" t="s">
        <v>236</v>
      </c>
      <c r="AF3609">
        <v>0</v>
      </c>
      <c r="AG3609">
        <v>0</v>
      </c>
      <c r="AH3609">
        <v>0</v>
      </c>
      <c r="AI3609" t="s">
        <v>11634</v>
      </c>
      <c r="AL3609" s="94">
        <v>33.4</v>
      </c>
      <c r="AM3609" t="s">
        <v>11646</v>
      </c>
    </row>
    <row r="3610" spans="1:39" x14ac:dyDescent="0.25">
      <c r="A3610" t="s">
        <v>201</v>
      </c>
      <c r="B3610">
        <v>22085</v>
      </c>
      <c r="C3610" t="s">
        <v>5343</v>
      </c>
      <c r="D3610">
        <v>103</v>
      </c>
      <c r="E3610">
        <v>45785</v>
      </c>
      <c r="G3610" t="s">
        <v>2836</v>
      </c>
      <c r="K3610">
        <v>0</v>
      </c>
      <c r="AE3610" t="s">
        <v>236</v>
      </c>
      <c r="AF3610">
        <v>0</v>
      </c>
      <c r="AG3610">
        <v>0</v>
      </c>
      <c r="AH3610">
        <v>0</v>
      </c>
      <c r="AI3610" t="s">
        <v>11634</v>
      </c>
      <c r="AL3610" s="94">
        <v>10.3</v>
      </c>
      <c r="AM3610" t="s">
        <v>11646</v>
      </c>
    </row>
    <row r="3611" spans="1:39" x14ac:dyDescent="0.25">
      <c r="A3611" t="s">
        <v>201</v>
      </c>
      <c r="B3611">
        <v>22086</v>
      </c>
      <c r="C3611" t="s">
        <v>5344</v>
      </c>
      <c r="D3611">
        <v>265</v>
      </c>
      <c r="E3611">
        <v>45785</v>
      </c>
      <c r="G3611" t="s">
        <v>2836</v>
      </c>
      <c r="H3611">
        <v>45835</v>
      </c>
      <c r="I3611" t="s">
        <v>5345</v>
      </c>
      <c r="J3611" t="s">
        <v>5346</v>
      </c>
      <c r="K3611">
        <v>0</v>
      </c>
      <c r="AE3611" t="s">
        <v>236</v>
      </c>
      <c r="AF3611">
        <v>0</v>
      </c>
      <c r="AG3611">
        <v>0</v>
      </c>
      <c r="AH3611">
        <v>0</v>
      </c>
      <c r="AI3611" t="s">
        <v>11634</v>
      </c>
      <c r="AL3611" s="94">
        <v>26.5</v>
      </c>
      <c r="AM3611" t="s">
        <v>11646</v>
      </c>
    </row>
    <row r="3612" spans="1:39" x14ac:dyDescent="0.25">
      <c r="A3612" t="s">
        <v>201</v>
      </c>
      <c r="B3612">
        <v>22087</v>
      </c>
      <c r="C3612" t="s">
        <v>5347</v>
      </c>
      <c r="D3612">
        <v>87</v>
      </c>
      <c r="E3612">
        <v>45785</v>
      </c>
      <c r="G3612" t="s">
        <v>2836</v>
      </c>
      <c r="K3612">
        <v>0</v>
      </c>
      <c r="AE3612" t="s">
        <v>236</v>
      </c>
      <c r="AF3612">
        <v>0</v>
      </c>
      <c r="AG3612">
        <v>0</v>
      </c>
      <c r="AH3612">
        <v>0</v>
      </c>
      <c r="AI3612" t="s">
        <v>11634</v>
      </c>
      <c r="AL3612" s="94">
        <v>8.6999999999999993</v>
      </c>
      <c r="AM3612" t="s">
        <v>11646</v>
      </c>
    </row>
    <row r="3613" spans="1:39" x14ac:dyDescent="0.25">
      <c r="A3613" t="s">
        <v>201</v>
      </c>
      <c r="B3613">
        <v>22088</v>
      </c>
      <c r="C3613" t="s">
        <v>5348</v>
      </c>
      <c r="D3613">
        <v>166</v>
      </c>
      <c r="E3613">
        <v>45785</v>
      </c>
      <c r="G3613" t="s">
        <v>2836</v>
      </c>
      <c r="K3613">
        <v>0</v>
      </c>
      <c r="AE3613" t="s">
        <v>236</v>
      </c>
      <c r="AF3613">
        <v>0</v>
      </c>
      <c r="AG3613">
        <v>0</v>
      </c>
      <c r="AH3613">
        <v>0</v>
      </c>
      <c r="AI3613" t="s">
        <v>11634</v>
      </c>
      <c r="AL3613" s="94">
        <v>16.600000000000001</v>
      </c>
      <c r="AM3613" t="s">
        <v>11646</v>
      </c>
    </row>
    <row r="3614" spans="1:39" x14ac:dyDescent="0.25">
      <c r="A3614" t="s">
        <v>201</v>
      </c>
      <c r="B3614">
        <v>22089</v>
      </c>
      <c r="C3614" t="s">
        <v>5349</v>
      </c>
      <c r="D3614">
        <v>322</v>
      </c>
      <c r="E3614">
        <v>45785</v>
      </c>
      <c r="F3614">
        <v>45971</v>
      </c>
      <c r="G3614" t="s">
        <v>2836</v>
      </c>
      <c r="I3614" t="s">
        <v>24</v>
      </c>
      <c r="K3614">
        <v>0</v>
      </c>
      <c r="AE3614" t="s">
        <v>236</v>
      </c>
      <c r="AF3614">
        <v>0</v>
      </c>
      <c r="AG3614">
        <v>0</v>
      </c>
      <c r="AH3614">
        <v>0</v>
      </c>
      <c r="AI3614" t="s">
        <v>11634</v>
      </c>
      <c r="AL3614" s="94">
        <v>32.200000000000003</v>
      </c>
      <c r="AM3614" t="s">
        <v>11646</v>
      </c>
    </row>
    <row r="3615" spans="1:39" x14ac:dyDescent="0.25">
      <c r="A3615" t="s">
        <v>201</v>
      </c>
      <c r="B3615">
        <v>22094</v>
      </c>
      <c r="C3615" t="s">
        <v>5350</v>
      </c>
      <c r="D3615">
        <v>131</v>
      </c>
      <c r="E3615">
        <v>45785</v>
      </c>
      <c r="G3615" t="s">
        <v>2836</v>
      </c>
      <c r="K3615">
        <v>0</v>
      </c>
      <c r="AE3615" t="s">
        <v>236</v>
      </c>
      <c r="AF3615">
        <v>0</v>
      </c>
      <c r="AG3615">
        <v>0</v>
      </c>
      <c r="AH3615">
        <v>0</v>
      </c>
      <c r="AI3615" t="s">
        <v>11634</v>
      </c>
      <c r="AL3615" s="94">
        <v>13.1</v>
      </c>
      <c r="AM3615" t="s">
        <v>11646</v>
      </c>
    </row>
    <row r="3616" spans="1:39" x14ac:dyDescent="0.25">
      <c r="A3616" t="s">
        <v>201</v>
      </c>
      <c r="B3616">
        <v>22095</v>
      </c>
      <c r="C3616" t="s">
        <v>5351</v>
      </c>
      <c r="D3616">
        <v>94</v>
      </c>
      <c r="E3616">
        <v>45785</v>
      </c>
      <c r="G3616" t="s">
        <v>2836</v>
      </c>
      <c r="K3616">
        <v>0</v>
      </c>
      <c r="AE3616" t="s">
        <v>236</v>
      </c>
      <c r="AF3616">
        <v>0</v>
      </c>
      <c r="AG3616">
        <v>0</v>
      </c>
      <c r="AH3616">
        <v>0</v>
      </c>
      <c r="AI3616" t="s">
        <v>11634</v>
      </c>
      <c r="AL3616" s="94">
        <v>9.4</v>
      </c>
      <c r="AM3616" t="s">
        <v>11646</v>
      </c>
    </row>
    <row r="3617" spans="1:39" x14ac:dyDescent="0.25">
      <c r="A3617" t="s">
        <v>201</v>
      </c>
      <c r="B3617">
        <v>22096</v>
      </c>
      <c r="C3617" t="s">
        <v>5352</v>
      </c>
      <c r="D3617">
        <v>410</v>
      </c>
      <c r="E3617">
        <v>45785</v>
      </c>
      <c r="F3617">
        <v>45971</v>
      </c>
      <c r="G3617" t="s">
        <v>2836</v>
      </c>
      <c r="I3617" t="s">
        <v>24</v>
      </c>
      <c r="K3617">
        <v>0</v>
      </c>
      <c r="AE3617" t="s">
        <v>236</v>
      </c>
      <c r="AF3617">
        <v>0</v>
      </c>
      <c r="AG3617">
        <v>0</v>
      </c>
      <c r="AH3617">
        <v>0</v>
      </c>
      <c r="AI3617" t="s">
        <v>11634</v>
      </c>
      <c r="AL3617" s="94">
        <v>41</v>
      </c>
      <c r="AM3617" t="s">
        <v>11646</v>
      </c>
    </row>
    <row r="3618" spans="1:39" x14ac:dyDescent="0.25">
      <c r="A3618" t="s">
        <v>201</v>
      </c>
      <c r="B3618">
        <v>22090</v>
      </c>
      <c r="C3618" t="s">
        <v>5353</v>
      </c>
      <c r="D3618">
        <v>132</v>
      </c>
      <c r="E3618">
        <v>45785</v>
      </c>
      <c r="G3618" t="s">
        <v>2836</v>
      </c>
      <c r="K3618">
        <v>0</v>
      </c>
      <c r="AE3618" t="s">
        <v>236</v>
      </c>
      <c r="AF3618">
        <v>0</v>
      </c>
      <c r="AG3618">
        <v>0</v>
      </c>
      <c r="AH3618">
        <v>0</v>
      </c>
      <c r="AI3618" t="s">
        <v>11634</v>
      </c>
      <c r="AL3618" s="94">
        <v>13.2</v>
      </c>
      <c r="AM3618" t="s">
        <v>11646</v>
      </c>
    </row>
    <row r="3619" spans="1:39" x14ac:dyDescent="0.25">
      <c r="A3619" t="s">
        <v>201</v>
      </c>
      <c r="B3619">
        <v>22099</v>
      </c>
      <c r="C3619" t="s">
        <v>5354</v>
      </c>
      <c r="D3619">
        <v>664</v>
      </c>
      <c r="E3619">
        <v>45785</v>
      </c>
      <c r="F3619">
        <v>45971</v>
      </c>
      <c r="G3619" t="s">
        <v>2836</v>
      </c>
      <c r="I3619" t="s">
        <v>24</v>
      </c>
      <c r="K3619">
        <v>0</v>
      </c>
      <c r="AE3619" t="s">
        <v>236</v>
      </c>
      <c r="AF3619">
        <v>0</v>
      </c>
      <c r="AG3619">
        <v>0</v>
      </c>
      <c r="AH3619">
        <v>0</v>
      </c>
      <c r="AI3619" t="s">
        <v>11634</v>
      </c>
      <c r="AL3619" s="94">
        <v>66.400000000000006</v>
      </c>
      <c r="AM3619" t="s">
        <v>11646</v>
      </c>
    </row>
    <row r="3620" spans="1:39" x14ac:dyDescent="0.25">
      <c r="A3620" t="s">
        <v>201</v>
      </c>
      <c r="B3620">
        <v>22102</v>
      </c>
      <c r="C3620" t="s">
        <v>5355</v>
      </c>
      <c r="D3620">
        <v>214</v>
      </c>
      <c r="E3620">
        <v>45785</v>
      </c>
      <c r="F3620">
        <v>45971</v>
      </c>
      <c r="G3620" t="s">
        <v>2836</v>
      </c>
      <c r="I3620" t="s">
        <v>24</v>
      </c>
      <c r="K3620">
        <v>0</v>
      </c>
      <c r="AE3620" t="s">
        <v>236</v>
      </c>
      <c r="AF3620">
        <v>0</v>
      </c>
      <c r="AG3620">
        <v>0</v>
      </c>
      <c r="AH3620">
        <v>0</v>
      </c>
      <c r="AI3620" t="s">
        <v>11634</v>
      </c>
      <c r="AL3620" s="94">
        <v>21.4</v>
      </c>
      <c r="AM3620" t="s">
        <v>11646</v>
      </c>
    </row>
    <row r="3621" spans="1:39" x14ac:dyDescent="0.25">
      <c r="A3621" t="s">
        <v>201</v>
      </c>
      <c r="B3621">
        <v>22103</v>
      </c>
      <c r="C3621" t="s">
        <v>5356</v>
      </c>
      <c r="D3621">
        <v>822</v>
      </c>
      <c r="E3621">
        <v>45785</v>
      </c>
      <c r="F3621">
        <v>45972</v>
      </c>
      <c r="G3621" t="s">
        <v>2836</v>
      </c>
      <c r="I3621" t="s">
        <v>24</v>
      </c>
      <c r="K3621">
        <v>0</v>
      </c>
      <c r="AE3621" t="s">
        <v>236</v>
      </c>
      <c r="AF3621">
        <v>0</v>
      </c>
      <c r="AG3621">
        <v>0</v>
      </c>
      <c r="AH3621">
        <v>0</v>
      </c>
      <c r="AI3621" t="s">
        <v>11634</v>
      </c>
      <c r="AL3621" s="94">
        <v>82.2</v>
      </c>
      <c r="AM3621" t="s">
        <v>11646</v>
      </c>
    </row>
    <row r="3622" spans="1:39" x14ac:dyDescent="0.25">
      <c r="A3622" t="s">
        <v>201</v>
      </c>
      <c r="B3622">
        <v>22105</v>
      </c>
      <c r="C3622" t="s">
        <v>5357</v>
      </c>
      <c r="D3622">
        <v>136</v>
      </c>
      <c r="E3622">
        <v>45785</v>
      </c>
      <c r="F3622">
        <v>45820</v>
      </c>
      <c r="G3622" t="s">
        <v>2836</v>
      </c>
      <c r="H3622">
        <v>45789</v>
      </c>
      <c r="I3622" t="s">
        <v>24</v>
      </c>
      <c r="J3622" t="s">
        <v>5358</v>
      </c>
      <c r="K3622">
        <v>0</v>
      </c>
      <c r="AE3622" t="s">
        <v>236</v>
      </c>
      <c r="AF3622">
        <v>0</v>
      </c>
      <c r="AG3622">
        <v>0</v>
      </c>
      <c r="AH3622">
        <v>0</v>
      </c>
      <c r="AI3622" t="s">
        <v>11634</v>
      </c>
      <c r="AL3622" s="94">
        <v>13.6</v>
      </c>
      <c r="AM3622" t="s">
        <v>11646</v>
      </c>
    </row>
    <row r="3623" spans="1:39" x14ac:dyDescent="0.25">
      <c r="A3623" t="s">
        <v>201</v>
      </c>
      <c r="B3623">
        <v>22106</v>
      </c>
      <c r="C3623" t="s">
        <v>5359</v>
      </c>
      <c r="D3623">
        <v>25</v>
      </c>
      <c r="E3623">
        <v>45785</v>
      </c>
      <c r="G3623" t="s">
        <v>2836</v>
      </c>
      <c r="K3623">
        <v>0</v>
      </c>
      <c r="AE3623" t="s">
        <v>236</v>
      </c>
      <c r="AF3623">
        <v>0</v>
      </c>
      <c r="AG3623">
        <v>0</v>
      </c>
      <c r="AH3623">
        <v>0</v>
      </c>
      <c r="AI3623" t="s">
        <v>11634</v>
      </c>
      <c r="AL3623" s="94">
        <v>2.5</v>
      </c>
      <c r="AM3623" t="s">
        <v>11646</v>
      </c>
    </row>
    <row r="3624" spans="1:39" x14ac:dyDescent="0.25">
      <c r="A3624" t="s">
        <v>201</v>
      </c>
      <c r="B3624">
        <v>22107</v>
      </c>
      <c r="C3624" t="s">
        <v>5360</v>
      </c>
      <c r="D3624">
        <v>118</v>
      </c>
      <c r="E3624">
        <v>45785</v>
      </c>
      <c r="G3624" t="s">
        <v>2836</v>
      </c>
      <c r="K3624">
        <v>0</v>
      </c>
      <c r="AE3624" t="s">
        <v>236</v>
      </c>
      <c r="AF3624">
        <v>0</v>
      </c>
      <c r="AG3624">
        <v>0</v>
      </c>
      <c r="AH3624">
        <v>0</v>
      </c>
      <c r="AI3624" t="s">
        <v>11634</v>
      </c>
      <c r="AL3624" s="94">
        <v>11.8</v>
      </c>
      <c r="AM3624" t="s">
        <v>11646</v>
      </c>
    </row>
    <row r="3625" spans="1:39" x14ac:dyDescent="0.25">
      <c r="A3625" t="s">
        <v>201</v>
      </c>
      <c r="B3625">
        <v>22109</v>
      </c>
      <c r="C3625" t="s">
        <v>5361</v>
      </c>
      <c r="D3625">
        <v>379</v>
      </c>
      <c r="E3625">
        <v>45785</v>
      </c>
      <c r="F3625">
        <v>45822</v>
      </c>
      <c r="G3625" t="s">
        <v>2836</v>
      </c>
      <c r="H3625">
        <v>45803</v>
      </c>
      <c r="I3625" t="s">
        <v>24</v>
      </c>
      <c r="J3625" t="s">
        <v>5362</v>
      </c>
      <c r="K3625">
        <v>0</v>
      </c>
      <c r="AE3625" t="s">
        <v>236</v>
      </c>
      <c r="AF3625">
        <v>0</v>
      </c>
      <c r="AG3625">
        <v>0</v>
      </c>
      <c r="AH3625">
        <v>0</v>
      </c>
      <c r="AI3625" t="s">
        <v>11634</v>
      </c>
      <c r="AL3625" s="94">
        <v>37.9</v>
      </c>
      <c r="AM3625" t="s">
        <v>11646</v>
      </c>
    </row>
    <row r="3626" spans="1:39" x14ac:dyDescent="0.25">
      <c r="A3626" t="s">
        <v>201</v>
      </c>
      <c r="B3626">
        <v>22110</v>
      </c>
      <c r="C3626" t="s">
        <v>5363</v>
      </c>
      <c r="D3626">
        <v>893</v>
      </c>
      <c r="E3626">
        <v>45785</v>
      </c>
      <c r="F3626">
        <v>45972</v>
      </c>
      <c r="G3626" t="s">
        <v>2836</v>
      </c>
      <c r="I3626" t="s">
        <v>24</v>
      </c>
      <c r="K3626">
        <v>0</v>
      </c>
      <c r="AE3626" t="s">
        <v>236</v>
      </c>
      <c r="AF3626">
        <v>0</v>
      </c>
      <c r="AG3626">
        <v>0</v>
      </c>
      <c r="AH3626">
        <v>0</v>
      </c>
      <c r="AI3626" t="s">
        <v>11634</v>
      </c>
      <c r="AL3626" s="94">
        <v>89.3</v>
      </c>
      <c r="AM3626" t="s">
        <v>11646</v>
      </c>
    </row>
    <row r="3627" spans="1:39" x14ac:dyDescent="0.25">
      <c r="A3627" t="s">
        <v>201</v>
      </c>
      <c r="B3627">
        <v>22111</v>
      </c>
      <c r="C3627" t="s">
        <v>5364</v>
      </c>
      <c r="D3627">
        <v>169</v>
      </c>
      <c r="E3627">
        <v>45785</v>
      </c>
      <c r="G3627" t="s">
        <v>2836</v>
      </c>
      <c r="K3627">
        <v>0</v>
      </c>
      <c r="AE3627" t="s">
        <v>236</v>
      </c>
      <c r="AF3627">
        <v>0</v>
      </c>
      <c r="AG3627">
        <v>0</v>
      </c>
      <c r="AH3627">
        <v>0</v>
      </c>
      <c r="AI3627" t="s">
        <v>11634</v>
      </c>
      <c r="AL3627" s="94">
        <v>16.899999999999999</v>
      </c>
      <c r="AM3627" t="s">
        <v>11646</v>
      </c>
    </row>
    <row r="3628" spans="1:39" x14ac:dyDescent="0.25">
      <c r="A3628" t="s">
        <v>201</v>
      </c>
      <c r="B3628">
        <v>22112</v>
      </c>
      <c r="C3628" t="s">
        <v>5365</v>
      </c>
      <c r="D3628">
        <v>15390</v>
      </c>
      <c r="E3628">
        <v>45785</v>
      </c>
      <c r="F3628">
        <v>45957</v>
      </c>
      <c r="G3628" t="s">
        <v>2836</v>
      </c>
      <c r="I3628" t="s">
        <v>24</v>
      </c>
      <c r="K3628">
        <v>0</v>
      </c>
      <c r="AE3628" t="s">
        <v>236</v>
      </c>
      <c r="AF3628">
        <v>0</v>
      </c>
      <c r="AG3628">
        <v>0</v>
      </c>
      <c r="AH3628">
        <v>0</v>
      </c>
      <c r="AI3628" t="s">
        <v>11634</v>
      </c>
      <c r="AL3628" s="94">
        <v>1539</v>
      </c>
      <c r="AM3628" t="s">
        <v>11646</v>
      </c>
    </row>
    <row r="3629" spans="1:39" x14ac:dyDescent="0.25">
      <c r="A3629" t="s">
        <v>201</v>
      </c>
      <c r="B3629">
        <v>22113</v>
      </c>
      <c r="C3629" t="s">
        <v>5366</v>
      </c>
      <c r="D3629">
        <v>597</v>
      </c>
      <c r="E3629">
        <v>45785</v>
      </c>
      <c r="F3629">
        <v>45972</v>
      </c>
      <c r="G3629" t="s">
        <v>2836</v>
      </c>
      <c r="I3629" t="s">
        <v>24</v>
      </c>
      <c r="K3629">
        <v>0</v>
      </c>
      <c r="AE3629" t="s">
        <v>236</v>
      </c>
      <c r="AF3629">
        <v>0</v>
      </c>
      <c r="AG3629">
        <v>0</v>
      </c>
      <c r="AH3629">
        <v>0</v>
      </c>
      <c r="AI3629" t="s">
        <v>11634</v>
      </c>
      <c r="AL3629" s="94">
        <v>59.7</v>
      </c>
      <c r="AM3629" t="s">
        <v>11646</v>
      </c>
    </row>
    <row r="3630" spans="1:39" x14ac:dyDescent="0.25">
      <c r="A3630" t="s">
        <v>201</v>
      </c>
      <c r="B3630">
        <v>22114</v>
      </c>
      <c r="C3630" t="s">
        <v>5367</v>
      </c>
      <c r="D3630">
        <v>116</v>
      </c>
      <c r="E3630">
        <v>45785</v>
      </c>
      <c r="G3630" t="s">
        <v>2836</v>
      </c>
      <c r="K3630">
        <v>0</v>
      </c>
      <c r="AE3630" t="s">
        <v>236</v>
      </c>
      <c r="AF3630">
        <v>0</v>
      </c>
      <c r="AG3630">
        <v>0</v>
      </c>
      <c r="AH3630">
        <v>0</v>
      </c>
      <c r="AI3630" t="s">
        <v>11634</v>
      </c>
      <c r="AL3630" s="94">
        <v>11.6</v>
      </c>
      <c r="AM3630" t="s">
        <v>11646</v>
      </c>
    </row>
    <row r="3631" spans="1:39" x14ac:dyDescent="0.25">
      <c r="A3631" t="s">
        <v>201</v>
      </c>
      <c r="B3631">
        <v>22115</v>
      </c>
      <c r="C3631" t="s">
        <v>5368</v>
      </c>
      <c r="D3631">
        <v>386</v>
      </c>
      <c r="E3631">
        <v>45785</v>
      </c>
      <c r="F3631">
        <v>45972</v>
      </c>
      <c r="G3631" t="s">
        <v>2836</v>
      </c>
      <c r="I3631" t="s">
        <v>24</v>
      </c>
      <c r="K3631">
        <v>0</v>
      </c>
      <c r="AE3631" t="s">
        <v>236</v>
      </c>
      <c r="AF3631">
        <v>0</v>
      </c>
      <c r="AG3631">
        <v>0</v>
      </c>
      <c r="AH3631">
        <v>0</v>
      </c>
      <c r="AI3631" t="s">
        <v>11634</v>
      </c>
      <c r="AL3631" s="94">
        <v>38.6</v>
      </c>
      <c r="AM3631" t="s">
        <v>11646</v>
      </c>
    </row>
    <row r="3632" spans="1:39" x14ac:dyDescent="0.25">
      <c r="A3632" t="s">
        <v>201</v>
      </c>
      <c r="B3632">
        <v>22116</v>
      </c>
      <c r="C3632" t="s">
        <v>5369</v>
      </c>
      <c r="D3632">
        <v>1696</v>
      </c>
      <c r="E3632">
        <v>45785</v>
      </c>
      <c r="F3632">
        <v>45957</v>
      </c>
      <c r="G3632" t="s">
        <v>2836</v>
      </c>
      <c r="I3632" t="s">
        <v>24</v>
      </c>
      <c r="K3632">
        <v>0</v>
      </c>
      <c r="AE3632" t="s">
        <v>236</v>
      </c>
      <c r="AF3632">
        <v>0</v>
      </c>
      <c r="AG3632">
        <v>0</v>
      </c>
      <c r="AH3632">
        <v>0</v>
      </c>
      <c r="AI3632" t="s">
        <v>11634</v>
      </c>
      <c r="AL3632" s="94">
        <v>169.6</v>
      </c>
      <c r="AM3632" t="s">
        <v>11646</v>
      </c>
    </row>
    <row r="3633" spans="1:39" x14ac:dyDescent="0.25">
      <c r="A3633" t="s">
        <v>201</v>
      </c>
      <c r="B3633">
        <v>22117</v>
      </c>
      <c r="C3633" t="s">
        <v>5370</v>
      </c>
      <c r="D3633">
        <v>3380</v>
      </c>
      <c r="E3633">
        <v>45785</v>
      </c>
      <c r="F3633">
        <v>45957</v>
      </c>
      <c r="G3633" t="s">
        <v>2836</v>
      </c>
      <c r="I3633" t="s">
        <v>24</v>
      </c>
      <c r="K3633">
        <v>0</v>
      </c>
      <c r="AE3633" t="s">
        <v>236</v>
      </c>
      <c r="AF3633">
        <v>0</v>
      </c>
      <c r="AG3633">
        <v>0</v>
      </c>
      <c r="AH3633">
        <v>0</v>
      </c>
      <c r="AI3633" t="s">
        <v>11634</v>
      </c>
      <c r="AL3633" s="94">
        <v>338</v>
      </c>
      <c r="AM3633" t="s">
        <v>11646</v>
      </c>
    </row>
    <row r="3634" spans="1:39" x14ac:dyDescent="0.25">
      <c r="A3634" t="s">
        <v>201</v>
      </c>
      <c r="B3634">
        <v>22119</v>
      </c>
      <c r="C3634" t="s">
        <v>5371</v>
      </c>
      <c r="D3634">
        <v>1427</v>
      </c>
      <c r="E3634">
        <v>45785</v>
      </c>
      <c r="F3634">
        <v>45957</v>
      </c>
      <c r="G3634" t="s">
        <v>2836</v>
      </c>
      <c r="I3634" t="s">
        <v>24</v>
      </c>
      <c r="K3634">
        <v>0</v>
      </c>
      <c r="AE3634" t="s">
        <v>236</v>
      </c>
      <c r="AF3634">
        <v>0</v>
      </c>
      <c r="AG3634">
        <v>0</v>
      </c>
      <c r="AH3634">
        <v>0</v>
      </c>
      <c r="AI3634" t="s">
        <v>11634</v>
      </c>
      <c r="AL3634" s="94">
        <v>142.69999999999999</v>
      </c>
      <c r="AM3634" t="s">
        <v>11646</v>
      </c>
    </row>
    <row r="3635" spans="1:39" x14ac:dyDescent="0.25">
      <c r="A3635" t="s">
        <v>201</v>
      </c>
      <c r="B3635">
        <v>22122</v>
      </c>
      <c r="C3635" t="s">
        <v>5372</v>
      </c>
      <c r="D3635">
        <v>77</v>
      </c>
      <c r="E3635">
        <v>45785</v>
      </c>
      <c r="G3635" t="s">
        <v>2836</v>
      </c>
      <c r="K3635">
        <v>0</v>
      </c>
      <c r="AE3635" t="s">
        <v>236</v>
      </c>
      <c r="AF3635">
        <v>0</v>
      </c>
      <c r="AG3635">
        <v>0</v>
      </c>
      <c r="AH3635">
        <v>0</v>
      </c>
      <c r="AI3635" t="s">
        <v>11634</v>
      </c>
      <c r="AL3635" s="94">
        <v>7.7</v>
      </c>
      <c r="AM3635" t="s">
        <v>11646</v>
      </c>
    </row>
    <row r="3636" spans="1:39" x14ac:dyDescent="0.25">
      <c r="A3636" t="s">
        <v>201</v>
      </c>
      <c r="B3636">
        <v>22908</v>
      </c>
      <c r="C3636" t="s">
        <v>5373</v>
      </c>
      <c r="D3636">
        <v>231</v>
      </c>
      <c r="E3636">
        <v>45785</v>
      </c>
      <c r="G3636" t="s">
        <v>2836</v>
      </c>
      <c r="I3636" t="s">
        <v>5265</v>
      </c>
      <c r="K3636">
        <v>0</v>
      </c>
      <c r="AE3636" t="s">
        <v>236</v>
      </c>
      <c r="AF3636">
        <v>0</v>
      </c>
      <c r="AG3636">
        <v>0</v>
      </c>
      <c r="AH3636">
        <v>0</v>
      </c>
      <c r="AI3636" t="s">
        <v>11634</v>
      </c>
      <c r="AL3636" s="94">
        <v>23.1</v>
      </c>
      <c r="AM3636" t="s">
        <v>11646</v>
      </c>
    </row>
    <row r="3637" spans="1:39" x14ac:dyDescent="0.25">
      <c r="A3637" t="s">
        <v>201</v>
      </c>
      <c r="B3637">
        <v>22124</v>
      </c>
      <c r="C3637" t="s">
        <v>5374</v>
      </c>
      <c r="D3637">
        <v>226</v>
      </c>
      <c r="E3637">
        <v>45785</v>
      </c>
      <c r="F3637">
        <v>45972</v>
      </c>
      <c r="G3637" t="s">
        <v>2836</v>
      </c>
      <c r="I3637" t="s">
        <v>24</v>
      </c>
      <c r="K3637">
        <v>0</v>
      </c>
      <c r="AE3637" t="s">
        <v>236</v>
      </c>
      <c r="AF3637">
        <v>0</v>
      </c>
      <c r="AG3637">
        <v>0</v>
      </c>
      <c r="AH3637">
        <v>0</v>
      </c>
      <c r="AI3637" t="s">
        <v>11634</v>
      </c>
      <c r="AL3637" s="94">
        <v>22.6</v>
      </c>
      <c r="AM3637" t="s">
        <v>11646</v>
      </c>
    </row>
    <row r="3638" spans="1:39" x14ac:dyDescent="0.25">
      <c r="A3638" t="s">
        <v>201</v>
      </c>
      <c r="B3638">
        <v>22125</v>
      </c>
      <c r="C3638" t="s">
        <v>5375</v>
      </c>
      <c r="D3638">
        <v>54704</v>
      </c>
      <c r="E3638">
        <v>45785</v>
      </c>
      <c r="F3638">
        <v>45822</v>
      </c>
      <c r="G3638" t="s">
        <v>2836</v>
      </c>
      <c r="H3638">
        <v>45796</v>
      </c>
      <c r="I3638" t="s">
        <v>24</v>
      </c>
      <c r="J3638" t="s">
        <v>5376</v>
      </c>
      <c r="K3638">
        <v>0</v>
      </c>
      <c r="R3638">
        <v>83127</v>
      </c>
      <c r="Z3638" t="s">
        <v>339</v>
      </c>
      <c r="AE3638" t="s">
        <v>236</v>
      </c>
      <c r="AF3638">
        <v>0</v>
      </c>
      <c r="AG3638">
        <v>0</v>
      </c>
      <c r="AH3638">
        <v>2</v>
      </c>
      <c r="AI3638" t="s">
        <v>11632</v>
      </c>
      <c r="AJ3638">
        <v>1.5195780930096519</v>
      </c>
      <c r="AL3638" s="94">
        <v>5470.4</v>
      </c>
      <c r="AM3638" t="s">
        <v>11646</v>
      </c>
    </row>
    <row r="3639" spans="1:39" x14ac:dyDescent="0.25">
      <c r="A3639" t="s">
        <v>201</v>
      </c>
      <c r="B3639">
        <v>22126</v>
      </c>
      <c r="C3639" t="s">
        <v>5377</v>
      </c>
      <c r="D3639">
        <v>104</v>
      </c>
      <c r="E3639">
        <v>45785</v>
      </c>
      <c r="G3639" t="s">
        <v>2836</v>
      </c>
      <c r="K3639">
        <v>0</v>
      </c>
      <c r="AE3639" t="s">
        <v>236</v>
      </c>
      <c r="AF3639">
        <v>0</v>
      </c>
      <c r="AG3639">
        <v>0</v>
      </c>
      <c r="AH3639">
        <v>0</v>
      </c>
      <c r="AI3639" t="s">
        <v>11634</v>
      </c>
      <c r="AL3639" s="94">
        <v>10.4</v>
      </c>
      <c r="AM3639" t="s">
        <v>11646</v>
      </c>
    </row>
    <row r="3640" spans="1:39" x14ac:dyDescent="0.25">
      <c r="A3640" t="s">
        <v>201</v>
      </c>
      <c r="B3640">
        <v>22127</v>
      </c>
      <c r="C3640" t="s">
        <v>5378</v>
      </c>
      <c r="D3640">
        <v>737</v>
      </c>
      <c r="E3640">
        <v>45785</v>
      </c>
      <c r="F3640">
        <v>45973</v>
      </c>
      <c r="G3640" t="s">
        <v>2836</v>
      </c>
      <c r="I3640" t="s">
        <v>24</v>
      </c>
      <c r="K3640">
        <v>0</v>
      </c>
      <c r="AE3640" t="s">
        <v>236</v>
      </c>
      <c r="AF3640">
        <v>0</v>
      </c>
      <c r="AG3640">
        <v>0</v>
      </c>
      <c r="AH3640">
        <v>0</v>
      </c>
      <c r="AI3640" t="s">
        <v>11634</v>
      </c>
      <c r="AL3640" s="94">
        <v>73.7</v>
      </c>
      <c r="AM3640" t="s">
        <v>11646</v>
      </c>
    </row>
    <row r="3641" spans="1:39" x14ac:dyDescent="0.25">
      <c r="A3641" t="s">
        <v>201</v>
      </c>
      <c r="B3641">
        <v>22128</v>
      </c>
      <c r="C3641" t="s">
        <v>5379</v>
      </c>
      <c r="D3641">
        <v>185</v>
      </c>
      <c r="E3641">
        <v>45785</v>
      </c>
      <c r="G3641" t="s">
        <v>2836</v>
      </c>
      <c r="K3641">
        <v>0</v>
      </c>
      <c r="AE3641" t="s">
        <v>236</v>
      </c>
      <c r="AF3641">
        <v>0</v>
      </c>
      <c r="AG3641">
        <v>0</v>
      </c>
      <c r="AH3641">
        <v>0</v>
      </c>
      <c r="AI3641" t="s">
        <v>11634</v>
      </c>
      <c r="AL3641" s="94">
        <v>18.5</v>
      </c>
      <c r="AM3641" t="s">
        <v>11646</v>
      </c>
    </row>
    <row r="3642" spans="1:39" x14ac:dyDescent="0.25">
      <c r="A3642" t="s">
        <v>201</v>
      </c>
      <c r="B3642">
        <v>22129</v>
      </c>
      <c r="C3642" t="s">
        <v>5380</v>
      </c>
      <c r="D3642">
        <v>237</v>
      </c>
      <c r="E3642">
        <v>45785</v>
      </c>
      <c r="F3642">
        <v>45973</v>
      </c>
      <c r="G3642" t="s">
        <v>2836</v>
      </c>
      <c r="I3642" t="s">
        <v>24</v>
      </c>
      <c r="K3642">
        <v>0</v>
      </c>
      <c r="AE3642" t="s">
        <v>236</v>
      </c>
      <c r="AF3642">
        <v>0</v>
      </c>
      <c r="AG3642">
        <v>0</v>
      </c>
      <c r="AH3642">
        <v>0</v>
      </c>
      <c r="AI3642" t="s">
        <v>11634</v>
      </c>
      <c r="AL3642" s="94">
        <v>23.7</v>
      </c>
      <c r="AM3642" t="s">
        <v>11646</v>
      </c>
    </row>
    <row r="3643" spans="1:39" x14ac:dyDescent="0.25">
      <c r="A3643" t="s">
        <v>201</v>
      </c>
      <c r="B3643">
        <v>22130</v>
      </c>
      <c r="C3643" t="s">
        <v>5381</v>
      </c>
      <c r="D3643">
        <v>13883</v>
      </c>
      <c r="E3643">
        <v>45785</v>
      </c>
      <c r="F3643">
        <v>45957</v>
      </c>
      <c r="G3643" t="s">
        <v>2836</v>
      </c>
      <c r="I3643" t="s">
        <v>24</v>
      </c>
      <c r="K3643">
        <v>0</v>
      </c>
      <c r="AE3643" t="s">
        <v>236</v>
      </c>
      <c r="AF3643">
        <v>0</v>
      </c>
      <c r="AG3643">
        <v>0</v>
      </c>
      <c r="AH3643">
        <v>0</v>
      </c>
      <c r="AI3643" t="s">
        <v>11634</v>
      </c>
      <c r="AL3643" s="94">
        <v>1388.3</v>
      </c>
      <c r="AM3643" t="s">
        <v>11646</v>
      </c>
    </row>
    <row r="3644" spans="1:39" x14ac:dyDescent="0.25">
      <c r="A3644" t="s">
        <v>201</v>
      </c>
      <c r="B3644">
        <v>22131</v>
      </c>
      <c r="C3644" t="s">
        <v>5382</v>
      </c>
      <c r="D3644">
        <v>94</v>
      </c>
      <c r="E3644">
        <v>45785</v>
      </c>
      <c r="G3644" t="s">
        <v>2836</v>
      </c>
      <c r="K3644">
        <v>0</v>
      </c>
      <c r="AE3644" t="s">
        <v>236</v>
      </c>
      <c r="AF3644">
        <v>0</v>
      </c>
      <c r="AG3644">
        <v>0</v>
      </c>
      <c r="AH3644">
        <v>0</v>
      </c>
      <c r="AI3644" t="s">
        <v>11634</v>
      </c>
      <c r="AL3644" s="94">
        <v>9.4</v>
      </c>
      <c r="AM3644" t="s">
        <v>11646</v>
      </c>
    </row>
    <row r="3645" spans="1:39" x14ac:dyDescent="0.25">
      <c r="A3645" t="s">
        <v>201</v>
      </c>
      <c r="B3645">
        <v>22133</v>
      </c>
      <c r="C3645" t="s">
        <v>5383</v>
      </c>
      <c r="D3645">
        <v>173</v>
      </c>
      <c r="E3645">
        <v>45785</v>
      </c>
      <c r="G3645" t="s">
        <v>2836</v>
      </c>
      <c r="K3645">
        <v>0</v>
      </c>
      <c r="AE3645" t="s">
        <v>236</v>
      </c>
      <c r="AF3645">
        <v>0</v>
      </c>
      <c r="AG3645">
        <v>0</v>
      </c>
      <c r="AH3645">
        <v>0</v>
      </c>
      <c r="AI3645" t="s">
        <v>11634</v>
      </c>
      <c r="AL3645" s="94">
        <v>17.3</v>
      </c>
      <c r="AM3645" t="s">
        <v>11646</v>
      </c>
    </row>
    <row r="3646" spans="1:39" x14ac:dyDescent="0.25">
      <c r="A3646" t="s">
        <v>201</v>
      </c>
      <c r="B3646">
        <v>22135</v>
      </c>
      <c r="C3646" t="s">
        <v>5384</v>
      </c>
      <c r="D3646">
        <v>207</v>
      </c>
      <c r="E3646">
        <v>45785</v>
      </c>
      <c r="F3646">
        <v>45973</v>
      </c>
      <c r="G3646" t="s">
        <v>2836</v>
      </c>
      <c r="I3646" t="s">
        <v>24</v>
      </c>
      <c r="K3646">
        <v>0</v>
      </c>
      <c r="AE3646" t="s">
        <v>236</v>
      </c>
      <c r="AF3646">
        <v>0</v>
      </c>
      <c r="AG3646">
        <v>0</v>
      </c>
      <c r="AH3646">
        <v>0</v>
      </c>
      <c r="AI3646" t="s">
        <v>11634</v>
      </c>
      <c r="AL3646" s="94">
        <v>20.7</v>
      </c>
      <c r="AM3646" t="s">
        <v>11646</v>
      </c>
    </row>
    <row r="3647" spans="1:39" x14ac:dyDescent="0.25">
      <c r="A3647" t="s">
        <v>201</v>
      </c>
      <c r="B3647">
        <v>22136</v>
      </c>
      <c r="C3647" t="s">
        <v>5385</v>
      </c>
      <c r="D3647">
        <v>868</v>
      </c>
      <c r="E3647">
        <v>45785</v>
      </c>
      <c r="F3647">
        <v>45973</v>
      </c>
      <c r="G3647" t="s">
        <v>2836</v>
      </c>
      <c r="I3647" t="s">
        <v>24</v>
      </c>
      <c r="K3647">
        <v>0</v>
      </c>
      <c r="AE3647" t="s">
        <v>236</v>
      </c>
      <c r="AF3647">
        <v>0</v>
      </c>
      <c r="AG3647">
        <v>0</v>
      </c>
      <c r="AH3647">
        <v>0</v>
      </c>
      <c r="AI3647" t="s">
        <v>11634</v>
      </c>
      <c r="AL3647" s="94">
        <v>86.8</v>
      </c>
      <c r="AM3647" t="s">
        <v>11646</v>
      </c>
    </row>
    <row r="3648" spans="1:39" x14ac:dyDescent="0.25">
      <c r="A3648" t="s">
        <v>201</v>
      </c>
      <c r="B3648">
        <v>22137</v>
      </c>
      <c r="C3648" t="s">
        <v>5386</v>
      </c>
      <c r="D3648">
        <v>1141</v>
      </c>
      <c r="E3648">
        <v>45785</v>
      </c>
      <c r="F3648">
        <v>45957</v>
      </c>
      <c r="G3648" t="s">
        <v>2836</v>
      </c>
      <c r="I3648" t="s">
        <v>24</v>
      </c>
      <c r="K3648">
        <v>0</v>
      </c>
      <c r="AE3648" t="s">
        <v>236</v>
      </c>
      <c r="AF3648">
        <v>0</v>
      </c>
      <c r="AG3648">
        <v>0</v>
      </c>
      <c r="AH3648">
        <v>0</v>
      </c>
      <c r="AI3648" t="s">
        <v>11634</v>
      </c>
      <c r="AL3648" s="94">
        <v>114.1</v>
      </c>
      <c r="AM3648" t="s">
        <v>11646</v>
      </c>
    </row>
    <row r="3649" spans="1:39" x14ac:dyDescent="0.25">
      <c r="A3649" t="s">
        <v>201</v>
      </c>
      <c r="B3649">
        <v>22139</v>
      </c>
      <c r="C3649" t="s">
        <v>5387</v>
      </c>
      <c r="D3649">
        <v>88</v>
      </c>
      <c r="E3649">
        <v>45785</v>
      </c>
      <c r="G3649" t="s">
        <v>2836</v>
      </c>
      <c r="K3649">
        <v>0</v>
      </c>
      <c r="AE3649" t="s">
        <v>236</v>
      </c>
      <c r="AF3649">
        <v>0</v>
      </c>
      <c r="AG3649">
        <v>0</v>
      </c>
      <c r="AH3649">
        <v>0</v>
      </c>
      <c r="AI3649" t="s">
        <v>11634</v>
      </c>
      <c r="AL3649" s="94">
        <v>8.8000000000000007</v>
      </c>
      <c r="AM3649" t="s">
        <v>11646</v>
      </c>
    </row>
    <row r="3650" spans="1:39" x14ac:dyDescent="0.25">
      <c r="A3650" t="s">
        <v>201</v>
      </c>
      <c r="B3650">
        <v>22141</v>
      </c>
      <c r="C3650" t="s">
        <v>5388</v>
      </c>
      <c r="D3650">
        <v>139</v>
      </c>
      <c r="E3650">
        <v>45785</v>
      </c>
      <c r="G3650" t="s">
        <v>2836</v>
      </c>
      <c r="K3650">
        <v>0</v>
      </c>
      <c r="AE3650" t="s">
        <v>236</v>
      </c>
      <c r="AF3650">
        <v>0</v>
      </c>
      <c r="AG3650">
        <v>0</v>
      </c>
      <c r="AH3650">
        <v>0</v>
      </c>
      <c r="AI3650" t="s">
        <v>11634</v>
      </c>
      <c r="AL3650" s="94">
        <v>13.9</v>
      </c>
      <c r="AM3650" t="s">
        <v>11646</v>
      </c>
    </row>
    <row r="3651" spans="1:39" x14ac:dyDescent="0.25">
      <c r="A3651" t="s">
        <v>201</v>
      </c>
      <c r="B3651">
        <v>22142</v>
      </c>
      <c r="C3651" t="s">
        <v>5389</v>
      </c>
      <c r="D3651">
        <v>135</v>
      </c>
      <c r="E3651">
        <v>45785</v>
      </c>
      <c r="G3651" t="s">
        <v>2836</v>
      </c>
      <c r="K3651">
        <v>0</v>
      </c>
      <c r="AE3651" t="s">
        <v>236</v>
      </c>
      <c r="AF3651">
        <v>0</v>
      </c>
      <c r="AG3651">
        <v>0</v>
      </c>
      <c r="AH3651">
        <v>0</v>
      </c>
      <c r="AI3651" t="s">
        <v>11634</v>
      </c>
      <c r="AL3651" s="94">
        <v>13.5</v>
      </c>
      <c r="AM3651" t="s">
        <v>11646</v>
      </c>
    </row>
    <row r="3652" spans="1:39" x14ac:dyDescent="0.25">
      <c r="A3652" t="s">
        <v>201</v>
      </c>
      <c r="B3652">
        <v>22143</v>
      </c>
      <c r="C3652" t="s">
        <v>5390</v>
      </c>
      <c r="D3652">
        <v>251</v>
      </c>
      <c r="E3652">
        <v>45785</v>
      </c>
      <c r="F3652">
        <v>45973</v>
      </c>
      <c r="G3652" t="s">
        <v>2836</v>
      </c>
      <c r="I3652" t="s">
        <v>24</v>
      </c>
      <c r="K3652">
        <v>0</v>
      </c>
      <c r="AE3652" t="s">
        <v>236</v>
      </c>
      <c r="AF3652">
        <v>0</v>
      </c>
      <c r="AG3652">
        <v>0</v>
      </c>
      <c r="AH3652">
        <v>0</v>
      </c>
      <c r="AI3652" t="s">
        <v>11634</v>
      </c>
      <c r="AL3652" s="94">
        <v>25.1</v>
      </c>
      <c r="AM3652" t="s">
        <v>11646</v>
      </c>
    </row>
    <row r="3653" spans="1:39" x14ac:dyDescent="0.25">
      <c r="A3653" t="s">
        <v>201</v>
      </c>
      <c r="B3653">
        <v>22144</v>
      </c>
      <c r="C3653" t="s">
        <v>5391</v>
      </c>
      <c r="D3653">
        <v>278</v>
      </c>
      <c r="E3653">
        <v>45785</v>
      </c>
      <c r="G3653" t="s">
        <v>2836</v>
      </c>
      <c r="H3653">
        <v>45820</v>
      </c>
      <c r="I3653" t="s">
        <v>2822</v>
      </c>
      <c r="J3653" t="s">
        <v>5392</v>
      </c>
      <c r="K3653">
        <v>0</v>
      </c>
      <c r="AE3653" t="s">
        <v>236</v>
      </c>
      <c r="AF3653">
        <v>0</v>
      </c>
      <c r="AG3653">
        <v>0</v>
      </c>
      <c r="AH3653">
        <v>0</v>
      </c>
      <c r="AI3653" t="s">
        <v>11634</v>
      </c>
      <c r="AL3653" s="94">
        <v>27.8</v>
      </c>
      <c r="AM3653" t="s">
        <v>11646</v>
      </c>
    </row>
    <row r="3654" spans="1:39" x14ac:dyDescent="0.25">
      <c r="A3654" t="s">
        <v>201</v>
      </c>
      <c r="B3654">
        <v>22149</v>
      </c>
      <c r="C3654" t="s">
        <v>5393</v>
      </c>
      <c r="D3654">
        <v>351</v>
      </c>
      <c r="E3654">
        <v>45785</v>
      </c>
      <c r="F3654">
        <v>45973</v>
      </c>
      <c r="G3654" t="s">
        <v>2836</v>
      </c>
      <c r="I3654" t="s">
        <v>24</v>
      </c>
      <c r="K3654">
        <v>0</v>
      </c>
      <c r="AE3654" t="s">
        <v>236</v>
      </c>
      <c r="AF3654">
        <v>0</v>
      </c>
      <c r="AG3654">
        <v>0</v>
      </c>
      <c r="AH3654">
        <v>0</v>
      </c>
      <c r="AI3654" t="s">
        <v>11634</v>
      </c>
      <c r="AL3654" s="94">
        <v>35.1</v>
      </c>
      <c r="AM3654" t="s">
        <v>11646</v>
      </c>
    </row>
    <row r="3655" spans="1:39" x14ac:dyDescent="0.25">
      <c r="A3655" t="s">
        <v>201</v>
      </c>
      <c r="B3655">
        <v>22150</v>
      </c>
      <c r="C3655" t="s">
        <v>5394</v>
      </c>
      <c r="D3655">
        <v>557</v>
      </c>
      <c r="E3655">
        <v>45785</v>
      </c>
      <c r="G3655" t="s">
        <v>2836</v>
      </c>
      <c r="I3655" t="s">
        <v>5265</v>
      </c>
      <c r="K3655">
        <v>0</v>
      </c>
      <c r="AE3655" t="s">
        <v>236</v>
      </c>
      <c r="AF3655">
        <v>0</v>
      </c>
      <c r="AG3655">
        <v>0</v>
      </c>
      <c r="AH3655">
        <v>0</v>
      </c>
      <c r="AI3655" t="s">
        <v>11634</v>
      </c>
      <c r="AL3655" s="94">
        <v>55.7</v>
      </c>
      <c r="AM3655" t="s">
        <v>11646</v>
      </c>
    </row>
    <row r="3656" spans="1:39" x14ac:dyDescent="0.25">
      <c r="A3656" t="s">
        <v>201</v>
      </c>
      <c r="B3656">
        <v>22151</v>
      </c>
      <c r="C3656" t="s">
        <v>5395</v>
      </c>
      <c r="D3656">
        <v>104</v>
      </c>
      <c r="E3656">
        <v>45785</v>
      </c>
      <c r="G3656" t="s">
        <v>2836</v>
      </c>
      <c r="K3656">
        <v>0</v>
      </c>
      <c r="AE3656" t="s">
        <v>236</v>
      </c>
      <c r="AF3656">
        <v>0</v>
      </c>
      <c r="AG3656">
        <v>0</v>
      </c>
      <c r="AH3656">
        <v>0</v>
      </c>
      <c r="AI3656" t="s">
        <v>11634</v>
      </c>
      <c r="AL3656" s="94">
        <v>10.4</v>
      </c>
      <c r="AM3656" t="s">
        <v>11646</v>
      </c>
    </row>
    <row r="3657" spans="1:39" x14ac:dyDescent="0.25">
      <c r="A3657" t="s">
        <v>201</v>
      </c>
      <c r="B3657">
        <v>22905</v>
      </c>
      <c r="C3657" t="s">
        <v>5396</v>
      </c>
      <c r="D3657">
        <v>349</v>
      </c>
      <c r="E3657">
        <v>45785</v>
      </c>
      <c r="F3657">
        <v>45973</v>
      </c>
      <c r="G3657" t="s">
        <v>2836</v>
      </c>
      <c r="I3657" t="s">
        <v>24</v>
      </c>
      <c r="K3657">
        <v>0</v>
      </c>
      <c r="AE3657" t="s">
        <v>236</v>
      </c>
      <c r="AF3657">
        <v>0</v>
      </c>
      <c r="AG3657">
        <v>0</v>
      </c>
      <c r="AH3657">
        <v>0</v>
      </c>
      <c r="AI3657" t="s">
        <v>11634</v>
      </c>
      <c r="AL3657" s="94">
        <v>34.9</v>
      </c>
      <c r="AM3657" t="s">
        <v>11646</v>
      </c>
    </row>
    <row r="3658" spans="1:39" x14ac:dyDescent="0.25">
      <c r="A3658" t="s">
        <v>201</v>
      </c>
      <c r="B3658">
        <v>22155</v>
      </c>
      <c r="C3658" t="s">
        <v>5397</v>
      </c>
      <c r="D3658">
        <v>69</v>
      </c>
      <c r="E3658">
        <v>45787</v>
      </c>
      <c r="G3658" t="s">
        <v>2836</v>
      </c>
      <c r="K3658">
        <v>0</v>
      </c>
      <c r="AE3658" t="s">
        <v>236</v>
      </c>
      <c r="AF3658">
        <v>0</v>
      </c>
      <c r="AG3658">
        <v>0</v>
      </c>
      <c r="AH3658">
        <v>0</v>
      </c>
      <c r="AI3658" t="s">
        <v>11634</v>
      </c>
      <c r="AL3658" s="94">
        <v>6.9</v>
      </c>
      <c r="AM3658" t="s">
        <v>11646</v>
      </c>
    </row>
    <row r="3659" spans="1:39" x14ac:dyDescent="0.25">
      <c r="A3659" t="s">
        <v>201</v>
      </c>
      <c r="B3659">
        <v>22156</v>
      </c>
      <c r="C3659" t="s">
        <v>5398</v>
      </c>
      <c r="D3659">
        <v>490</v>
      </c>
      <c r="E3659">
        <v>45787</v>
      </c>
      <c r="F3659">
        <v>45973</v>
      </c>
      <c r="G3659" t="s">
        <v>2836</v>
      </c>
      <c r="I3659" t="s">
        <v>24</v>
      </c>
      <c r="K3659">
        <v>0</v>
      </c>
      <c r="AE3659" t="s">
        <v>236</v>
      </c>
      <c r="AF3659">
        <v>0</v>
      </c>
      <c r="AG3659">
        <v>0</v>
      </c>
      <c r="AH3659">
        <v>0</v>
      </c>
      <c r="AI3659" t="s">
        <v>11634</v>
      </c>
      <c r="AL3659" s="94">
        <v>49</v>
      </c>
      <c r="AM3659" t="s">
        <v>11646</v>
      </c>
    </row>
    <row r="3660" spans="1:39" x14ac:dyDescent="0.25">
      <c r="A3660" t="s">
        <v>201</v>
      </c>
      <c r="B3660">
        <v>22157</v>
      </c>
      <c r="C3660" t="s">
        <v>5399</v>
      </c>
      <c r="D3660">
        <v>227</v>
      </c>
      <c r="E3660">
        <v>45787</v>
      </c>
      <c r="F3660">
        <v>45973</v>
      </c>
      <c r="G3660" t="s">
        <v>2836</v>
      </c>
      <c r="I3660" t="s">
        <v>24</v>
      </c>
      <c r="K3660">
        <v>0</v>
      </c>
      <c r="AE3660" t="s">
        <v>236</v>
      </c>
      <c r="AF3660">
        <v>0</v>
      </c>
      <c r="AG3660">
        <v>0</v>
      </c>
      <c r="AH3660">
        <v>0</v>
      </c>
      <c r="AI3660" t="s">
        <v>11634</v>
      </c>
      <c r="AL3660" s="94">
        <v>22.7</v>
      </c>
      <c r="AM3660" t="s">
        <v>11646</v>
      </c>
    </row>
    <row r="3661" spans="1:39" x14ac:dyDescent="0.25">
      <c r="A3661" t="s">
        <v>201</v>
      </c>
      <c r="B3661">
        <v>22158</v>
      </c>
      <c r="C3661" t="s">
        <v>5400</v>
      </c>
      <c r="D3661">
        <v>18152</v>
      </c>
      <c r="E3661">
        <v>45787</v>
      </c>
      <c r="G3661" t="s">
        <v>2836</v>
      </c>
      <c r="H3661">
        <v>45825</v>
      </c>
      <c r="I3661" t="s">
        <v>24</v>
      </c>
      <c r="J3661" t="s">
        <v>5401</v>
      </c>
      <c r="K3661">
        <v>0</v>
      </c>
      <c r="AE3661" t="s">
        <v>236</v>
      </c>
      <c r="AF3661">
        <v>0</v>
      </c>
      <c r="AG3661">
        <v>0</v>
      </c>
      <c r="AH3661">
        <v>0</v>
      </c>
      <c r="AI3661" t="s">
        <v>11634</v>
      </c>
      <c r="AL3661" s="94">
        <v>1815.2</v>
      </c>
      <c r="AM3661" t="s">
        <v>11646</v>
      </c>
    </row>
    <row r="3662" spans="1:39" x14ac:dyDescent="0.25">
      <c r="A3662" t="s">
        <v>201</v>
      </c>
      <c r="B3662">
        <v>22160</v>
      </c>
      <c r="C3662" t="s">
        <v>5402</v>
      </c>
      <c r="D3662">
        <v>273</v>
      </c>
      <c r="E3662">
        <v>45787</v>
      </c>
      <c r="F3662">
        <v>45973</v>
      </c>
      <c r="G3662" t="s">
        <v>2836</v>
      </c>
      <c r="I3662" t="s">
        <v>24</v>
      </c>
      <c r="K3662">
        <v>0</v>
      </c>
      <c r="AE3662" t="s">
        <v>236</v>
      </c>
      <c r="AF3662">
        <v>0</v>
      </c>
      <c r="AG3662">
        <v>0</v>
      </c>
      <c r="AH3662">
        <v>0</v>
      </c>
      <c r="AI3662" t="s">
        <v>11634</v>
      </c>
      <c r="AL3662" s="94">
        <v>27.3</v>
      </c>
      <c r="AM3662" t="s">
        <v>11646</v>
      </c>
    </row>
    <row r="3663" spans="1:39" x14ac:dyDescent="0.25">
      <c r="A3663" t="s">
        <v>201</v>
      </c>
      <c r="B3663">
        <v>22162</v>
      </c>
      <c r="C3663" t="s">
        <v>5403</v>
      </c>
      <c r="D3663">
        <v>165</v>
      </c>
      <c r="E3663">
        <v>45787</v>
      </c>
      <c r="G3663" t="s">
        <v>2836</v>
      </c>
      <c r="K3663">
        <v>0</v>
      </c>
      <c r="AE3663" t="s">
        <v>236</v>
      </c>
      <c r="AF3663">
        <v>0</v>
      </c>
      <c r="AG3663">
        <v>0</v>
      </c>
      <c r="AH3663">
        <v>0</v>
      </c>
      <c r="AI3663" t="s">
        <v>11634</v>
      </c>
      <c r="AL3663" s="94">
        <v>16.5</v>
      </c>
      <c r="AM3663" t="s">
        <v>11646</v>
      </c>
    </row>
    <row r="3664" spans="1:39" x14ac:dyDescent="0.25">
      <c r="A3664" t="s">
        <v>201</v>
      </c>
      <c r="B3664">
        <v>22163</v>
      </c>
      <c r="C3664" t="s">
        <v>5404</v>
      </c>
      <c r="D3664">
        <v>568</v>
      </c>
      <c r="E3664">
        <v>45787</v>
      </c>
      <c r="F3664">
        <v>45973</v>
      </c>
      <c r="G3664" t="s">
        <v>2836</v>
      </c>
      <c r="I3664" t="s">
        <v>24</v>
      </c>
      <c r="K3664">
        <v>0</v>
      </c>
      <c r="AE3664" t="s">
        <v>236</v>
      </c>
      <c r="AF3664">
        <v>0</v>
      </c>
      <c r="AG3664">
        <v>0</v>
      </c>
      <c r="AH3664">
        <v>0</v>
      </c>
      <c r="AI3664" t="s">
        <v>11634</v>
      </c>
      <c r="AL3664" s="94">
        <v>56.8</v>
      </c>
      <c r="AM3664" t="s">
        <v>11646</v>
      </c>
    </row>
    <row r="3665" spans="1:39" x14ac:dyDescent="0.25">
      <c r="A3665" t="s">
        <v>201</v>
      </c>
      <c r="B3665">
        <v>22164</v>
      </c>
      <c r="C3665" t="s">
        <v>5405</v>
      </c>
      <c r="D3665">
        <v>65</v>
      </c>
      <c r="E3665">
        <v>45787</v>
      </c>
      <c r="F3665">
        <v>45822</v>
      </c>
      <c r="G3665" t="s">
        <v>2836</v>
      </c>
      <c r="H3665">
        <v>45812</v>
      </c>
      <c r="I3665" t="s">
        <v>24</v>
      </c>
      <c r="J3665" t="s">
        <v>5406</v>
      </c>
      <c r="K3665">
        <v>0</v>
      </c>
      <c r="AE3665" t="s">
        <v>236</v>
      </c>
      <c r="AF3665">
        <v>0</v>
      </c>
      <c r="AG3665">
        <v>0</v>
      </c>
      <c r="AH3665">
        <v>0</v>
      </c>
      <c r="AI3665" t="s">
        <v>11634</v>
      </c>
      <c r="AL3665" s="94">
        <v>6.5</v>
      </c>
      <c r="AM3665" t="s">
        <v>11646</v>
      </c>
    </row>
    <row r="3666" spans="1:39" x14ac:dyDescent="0.25">
      <c r="A3666" t="s">
        <v>201</v>
      </c>
      <c r="B3666">
        <v>22165</v>
      </c>
      <c r="C3666" t="s">
        <v>5407</v>
      </c>
      <c r="D3666">
        <v>513</v>
      </c>
      <c r="E3666">
        <v>45787</v>
      </c>
      <c r="F3666">
        <v>45973</v>
      </c>
      <c r="G3666" t="s">
        <v>2836</v>
      </c>
      <c r="I3666" t="s">
        <v>24</v>
      </c>
      <c r="K3666">
        <v>0</v>
      </c>
      <c r="AE3666" t="s">
        <v>236</v>
      </c>
      <c r="AF3666">
        <v>0</v>
      </c>
      <c r="AG3666">
        <v>0</v>
      </c>
      <c r="AH3666">
        <v>0</v>
      </c>
      <c r="AI3666" t="s">
        <v>11634</v>
      </c>
      <c r="AL3666" s="94">
        <v>51.3</v>
      </c>
      <c r="AM3666" t="s">
        <v>11646</v>
      </c>
    </row>
    <row r="3667" spans="1:39" x14ac:dyDescent="0.25">
      <c r="A3667" t="s">
        <v>201</v>
      </c>
      <c r="B3667">
        <v>22167</v>
      </c>
      <c r="C3667" t="s">
        <v>5408</v>
      </c>
      <c r="D3667">
        <v>652</v>
      </c>
      <c r="E3667">
        <v>45787</v>
      </c>
      <c r="F3667">
        <v>45973</v>
      </c>
      <c r="G3667" t="s">
        <v>2836</v>
      </c>
      <c r="I3667" t="s">
        <v>24</v>
      </c>
      <c r="K3667">
        <v>0</v>
      </c>
      <c r="AE3667" t="s">
        <v>236</v>
      </c>
      <c r="AF3667">
        <v>0</v>
      </c>
      <c r="AG3667">
        <v>0</v>
      </c>
      <c r="AH3667">
        <v>0</v>
      </c>
      <c r="AI3667" t="s">
        <v>11634</v>
      </c>
      <c r="AL3667" s="94">
        <v>65.2</v>
      </c>
      <c r="AM3667" t="s">
        <v>11646</v>
      </c>
    </row>
    <row r="3668" spans="1:39" x14ac:dyDescent="0.25">
      <c r="A3668" t="s">
        <v>201</v>
      </c>
      <c r="B3668">
        <v>22168</v>
      </c>
      <c r="C3668" t="s">
        <v>5409</v>
      </c>
      <c r="D3668">
        <v>33</v>
      </c>
      <c r="E3668">
        <v>45787</v>
      </c>
      <c r="G3668" t="s">
        <v>2836</v>
      </c>
      <c r="K3668">
        <v>0</v>
      </c>
      <c r="AE3668" t="s">
        <v>236</v>
      </c>
      <c r="AF3668">
        <v>0</v>
      </c>
      <c r="AG3668">
        <v>0</v>
      </c>
      <c r="AH3668">
        <v>0</v>
      </c>
      <c r="AI3668" t="s">
        <v>11634</v>
      </c>
      <c r="AL3668" s="94">
        <v>3.3</v>
      </c>
      <c r="AM3668" t="s">
        <v>11646</v>
      </c>
    </row>
    <row r="3669" spans="1:39" x14ac:dyDescent="0.25">
      <c r="A3669" t="s">
        <v>201</v>
      </c>
      <c r="B3669">
        <v>22170</v>
      </c>
      <c r="C3669" t="s">
        <v>5410</v>
      </c>
      <c r="D3669">
        <v>909</v>
      </c>
      <c r="E3669">
        <v>45787</v>
      </c>
      <c r="F3669">
        <v>45973</v>
      </c>
      <c r="G3669" t="s">
        <v>2836</v>
      </c>
      <c r="I3669" t="s">
        <v>24</v>
      </c>
      <c r="K3669">
        <v>0</v>
      </c>
      <c r="AE3669" t="s">
        <v>236</v>
      </c>
      <c r="AF3669">
        <v>0</v>
      </c>
      <c r="AG3669">
        <v>0</v>
      </c>
      <c r="AH3669">
        <v>0</v>
      </c>
      <c r="AI3669" t="s">
        <v>11634</v>
      </c>
      <c r="AL3669" s="94">
        <v>90.9</v>
      </c>
      <c r="AM3669" t="s">
        <v>11646</v>
      </c>
    </row>
    <row r="3670" spans="1:39" x14ac:dyDescent="0.25">
      <c r="A3670" t="s">
        <v>201</v>
      </c>
      <c r="B3670">
        <v>22172</v>
      </c>
      <c r="C3670" t="s">
        <v>5411</v>
      </c>
      <c r="D3670">
        <v>695</v>
      </c>
      <c r="E3670">
        <v>45787</v>
      </c>
      <c r="G3670" t="s">
        <v>2836</v>
      </c>
      <c r="I3670" t="s">
        <v>5265</v>
      </c>
      <c r="K3670">
        <v>0</v>
      </c>
      <c r="AE3670" t="s">
        <v>236</v>
      </c>
      <c r="AF3670">
        <v>0</v>
      </c>
      <c r="AG3670">
        <v>0</v>
      </c>
      <c r="AH3670">
        <v>0</v>
      </c>
      <c r="AI3670" t="s">
        <v>11634</v>
      </c>
      <c r="AL3670" s="94">
        <v>69.5</v>
      </c>
      <c r="AM3670" t="s">
        <v>11646</v>
      </c>
    </row>
    <row r="3671" spans="1:39" x14ac:dyDescent="0.25">
      <c r="A3671" t="s">
        <v>201</v>
      </c>
      <c r="B3671">
        <v>22173</v>
      </c>
      <c r="C3671" t="s">
        <v>5412</v>
      </c>
      <c r="D3671">
        <v>268</v>
      </c>
      <c r="E3671">
        <v>45787</v>
      </c>
      <c r="G3671" t="s">
        <v>2836</v>
      </c>
      <c r="H3671">
        <v>45803</v>
      </c>
      <c r="I3671" t="s">
        <v>28</v>
      </c>
      <c r="K3671">
        <v>0</v>
      </c>
      <c r="L3671" t="s">
        <v>5329</v>
      </c>
      <c r="M3671">
        <v>0</v>
      </c>
      <c r="N3671" t="s">
        <v>350</v>
      </c>
      <c r="O3671" t="s">
        <v>4544</v>
      </c>
      <c r="P3671" t="s">
        <v>350</v>
      </c>
      <c r="Q3671">
        <v>0</v>
      </c>
      <c r="R3671">
        <v>4000</v>
      </c>
      <c r="T3671">
        <v>0</v>
      </c>
      <c r="U3671">
        <v>0</v>
      </c>
      <c r="V3671">
        <v>0</v>
      </c>
      <c r="W3671">
        <v>0</v>
      </c>
      <c r="X3671" t="s">
        <v>350</v>
      </c>
      <c r="Y3671" t="s">
        <v>350</v>
      </c>
      <c r="Z3671" t="s">
        <v>350</v>
      </c>
      <c r="AE3671" t="s">
        <v>236</v>
      </c>
      <c r="AF3671">
        <v>0</v>
      </c>
      <c r="AG3671">
        <v>0</v>
      </c>
      <c r="AH3671">
        <v>15</v>
      </c>
      <c r="AI3671" t="s">
        <v>11632</v>
      </c>
      <c r="AJ3671">
        <v>14.925373134328359</v>
      </c>
      <c r="AL3671" s="94">
        <v>26.8</v>
      </c>
      <c r="AM3671" t="s">
        <v>11646</v>
      </c>
    </row>
    <row r="3672" spans="1:39" x14ac:dyDescent="0.25">
      <c r="A3672" t="s">
        <v>201</v>
      </c>
      <c r="B3672">
        <v>22174</v>
      </c>
      <c r="C3672" t="s">
        <v>5413</v>
      </c>
      <c r="D3672">
        <v>587</v>
      </c>
      <c r="E3672">
        <v>45787</v>
      </c>
      <c r="F3672">
        <v>45822</v>
      </c>
      <c r="G3672" t="s">
        <v>2836</v>
      </c>
      <c r="H3672">
        <v>45814</v>
      </c>
      <c r="I3672" t="s">
        <v>24</v>
      </c>
      <c r="K3672">
        <v>0</v>
      </c>
      <c r="N3672" t="s">
        <v>353</v>
      </c>
      <c r="O3672">
        <v>45597</v>
      </c>
      <c r="P3672" t="s">
        <v>353</v>
      </c>
      <c r="R3672">
        <v>7000</v>
      </c>
      <c r="X3672" t="s">
        <v>5414</v>
      </c>
      <c r="Y3672" t="s">
        <v>350</v>
      </c>
      <c r="Z3672" t="s">
        <v>4544</v>
      </c>
      <c r="AE3672" t="s">
        <v>236</v>
      </c>
      <c r="AF3672">
        <v>0</v>
      </c>
      <c r="AG3672">
        <v>0</v>
      </c>
      <c r="AH3672">
        <v>7</v>
      </c>
      <c r="AI3672" t="s">
        <v>11632</v>
      </c>
      <c r="AJ3672">
        <v>11.925042589437819</v>
      </c>
      <c r="AL3672" s="94">
        <v>58.7</v>
      </c>
      <c r="AM3672" t="s">
        <v>11646</v>
      </c>
    </row>
    <row r="3673" spans="1:39" x14ac:dyDescent="0.25">
      <c r="A3673" t="s">
        <v>201</v>
      </c>
      <c r="B3673">
        <v>22175</v>
      </c>
      <c r="C3673" t="s">
        <v>5415</v>
      </c>
      <c r="D3673">
        <v>215</v>
      </c>
      <c r="E3673">
        <v>45787</v>
      </c>
      <c r="F3673">
        <v>45973</v>
      </c>
      <c r="G3673" t="s">
        <v>2836</v>
      </c>
      <c r="I3673" t="s">
        <v>24</v>
      </c>
      <c r="K3673">
        <v>0</v>
      </c>
      <c r="AE3673" t="s">
        <v>236</v>
      </c>
      <c r="AF3673">
        <v>0</v>
      </c>
      <c r="AG3673">
        <v>0</v>
      </c>
      <c r="AH3673">
        <v>0</v>
      </c>
      <c r="AI3673" t="s">
        <v>11634</v>
      </c>
      <c r="AL3673" s="94">
        <v>21.5</v>
      </c>
      <c r="AM3673" t="s">
        <v>11646</v>
      </c>
    </row>
    <row r="3674" spans="1:39" x14ac:dyDescent="0.25">
      <c r="A3674" t="s">
        <v>201</v>
      </c>
      <c r="B3674">
        <v>22176</v>
      </c>
      <c r="C3674" t="s">
        <v>5416</v>
      </c>
      <c r="D3674">
        <v>215</v>
      </c>
      <c r="E3674">
        <v>45787</v>
      </c>
      <c r="F3674">
        <v>45973</v>
      </c>
      <c r="G3674" t="s">
        <v>2836</v>
      </c>
      <c r="I3674" t="s">
        <v>24</v>
      </c>
      <c r="K3674">
        <v>0</v>
      </c>
      <c r="AE3674" t="s">
        <v>236</v>
      </c>
      <c r="AF3674">
        <v>0</v>
      </c>
      <c r="AG3674">
        <v>0</v>
      </c>
      <c r="AH3674">
        <v>0</v>
      </c>
      <c r="AI3674" t="s">
        <v>11634</v>
      </c>
      <c r="AL3674" s="94">
        <v>21.5</v>
      </c>
      <c r="AM3674" t="s">
        <v>11646</v>
      </c>
    </row>
    <row r="3675" spans="1:39" x14ac:dyDescent="0.25">
      <c r="A3675" t="s">
        <v>201</v>
      </c>
      <c r="B3675">
        <v>22177</v>
      </c>
      <c r="C3675" t="s">
        <v>5417</v>
      </c>
      <c r="D3675">
        <v>112</v>
      </c>
      <c r="E3675">
        <v>45787</v>
      </c>
      <c r="G3675" t="s">
        <v>2836</v>
      </c>
      <c r="K3675">
        <v>0</v>
      </c>
      <c r="AE3675" t="s">
        <v>236</v>
      </c>
      <c r="AF3675">
        <v>0</v>
      </c>
      <c r="AG3675">
        <v>0</v>
      </c>
      <c r="AH3675">
        <v>0</v>
      </c>
      <c r="AI3675" t="s">
        <v>11634</v>
      </c>
      <c r="AL3675" s="94">
        <v>11.2</v>
      </c>
      <c r="AM3675" t="s">
        <v>11646</v>
      </c>
    </row>
    <row r="3676" spans="1:39" x14ac:dyDescent="0.25">
      <c r="A3676" t="s">
        <v>201</v>
      </c>
      <c r="B3676">
        <v>22178</v>
      </c>
      <c r="C3676" t="s">
        <v>5418</v>
      </c>
      <c r="D3676">
        <v>136</v>
      </c>
      <c r="E3676">
        <v>45787</v>
      </c>
      <c r="G3676" t="s">
        <v>2836</v>
      </c>
      <c r="K3676">
        <v>0</v>
      </c>
      <c r="AE3676" t="s">
        <v>236</v>
      </c>
      <c r="AF3676">
        <v>0</v>
      </c>
      <c r="AG3676">
        <v>0</v>
      </c>
      <c r="AH3676">
        <v>0</v>
      </c>
      <c r="AI3676" t="s">
        <v>11634</v>
      </c>
      <c r="AL3676" s="94">
        <v>13.6</v>
      </c>
      <c r="AM3676" t="s">
        <v>11646</v>
      </c>
    </row>
    <row r="3677" spans="1:39" x14ac:dyDescent="0.25">
      <c r="A3677" t="s">
        <v>201</v>
      </c>
      <c r="B3677">
        <v>22181</v>
      </c>
      <c r="C3677" t="s">
        <v>5419</v>
      </c>
      <c r="D3677">
        <v>95</v>
      </c>
      <c r="E3677">
        <v>45787</v>
      </c>
      <c r="G3677" t="s">
        <v>2836</v>
      </c>
      <c r="K3677">
        <v>0</v>
      </c>
      <c r="AE3677" t="s">
        <v>236</v>
      </c>
      <c r="AF3677">
        <v>0</v>
      </c>
      <c r="AG3677">
        <v>0</v>
      </c>
      <c r="AH3677">
        <v>0</v>
      </c>
      <c r="AI3677" t="s">
        <v>11634</v>
      </c>
      <c r="AL3677" s="94">
        <v>9.5</v>
      </c>
      <c r="AM3677" t="s">
        <v>11646</v>
      </c>
    </row>
    <row r="3678" spans="1:39" x14ac:dyDescent="0.25">
      <c r="A3678" t="s">
        <v>201</v>
      </c>
      <c r="B3678">
        <v>22182</v>
      </c>
      <c r="C3678" t="s">
        <v>5420</v>
      </c>
      <c r="D3678">
        <v>279</v>
      </c>
      <c r="E3678">
        <v>45787</v>
      </c>
      <c r="F3678">
        <v>45973</v>
      </c>
      <c r="G3678" t="s">
        <v>2836</v>
      </c>
      <c r="I3678" t="s">
        <v>24</v>
      </c>
      <c r="K3678">
        <v>0</v>
      </c>
      <c r="AE3678" t="s">
        <v>236</v>
      </c>
      <c r="AF3678">
        <v>0</v>
      </c>
      <c r="AG3678">
        <v>0</v>
      </c>
      <c r="AH3678">
        <v>0</v>
      </c>
      <c r="AI3678" t="s">
        <v>11634</v>
      </c>
      <c r="AL3678" s="94">
        <v>27.9</v>
      </c>
      <c r="AM3678" t="s">
        <v>11646</v>
      </c>
    </row>
    <row r="3679" spans="1:39" x14ac:dyDescent="0.25">
      <c r="A3679" t="s">
        <v>201</v>
      </c>
      <c r="B3679">
        <v>22184</v>
      </c>
      <c r="C3679" t="s">
        <v>5421</v>
      </c>
      <c r="D3679">
        <v>205</v>
      </c>
      <c r="E3679">
        <v>45787</v>
      </c>
      <c r="F3679">
        <v>45973</v>
      </c>
      <c r="G3679" t="s">
        <v>2836</v>
      </c>
      <c r="I3679" t="s">
        <v>24</v>
      </c>
      <c r="K3679">
        <v>0</v>
      </c>
      <c r="AE3679" t="s">
        <v>236</v>
      </c>
      <c r="AF3679">
        <v>0</v>
      </c>
      <c r="AG3679">
        <v>0</v>
      </c>
      <c r="AH3679">
        <v>0</v>
      </c>
      <c r="AI3679" t="s">
        <v>11634</v>
      </c>
      <c r="AL3679" s="94">
        <v>20.5</v>
      </c>
      <c r="AM3679" t="s">
        <v>11646</v>
      </c>
    </row>
    <row r="3680" spans="1:39" x14ac:dyDescent="0.25">
      <c r="A3680" t="s">
        <v>201</v>
      </c>
      <c r="B3680">
        <v>22186</v>
      </c>
      <c r="C3680" t="s">
        <v>5422</v>
      </c>
      <c r="D3680">
        <v>235</v>
      </c>
      <c r="E3680">
        <v>45787</v>
      </c>
      <c r="F3680">
        <v>45821</v>
      </c>
      <c r="G3680" t="s">
        <v>2836</v>
      </c>
      <c r="H3680">
        <v>45791</v>
      </c>
      <c r="I3680" t="s">
        <v>24</v>
      </c>
      <c r="K3680">
        <v>0</v>
      </c>
      <c r="L3680" t="s">
        <v>5423</v>
      </c>
      <c r="N3680" t="s">
        <v>350</v>
      </c>
      <c r="P3680" t="s">
        <v>350</v>
      </c>
      <c r="X3680" t="s">
        <v>5424</v>
      </c>
      <c r="AE3680" t="s">
        <v>236</v>
      </c>
      <c r="AF3680">
        <v>0</v>
      </c>
      <c r="AG3680">
        <v>0</v>
      </c>
      <c r="AH3680">
        <v>5</v>
      </c>
      <c r="AI3680" t="s">
        <v>11632</v>
      </c>
      <c r="AL3680" s="94">
        <v>23.5</v>
      </c>
      <c r="AM3680" t="s">
        <v>11646</v>
      </c>
    </row>
    <row r="3681" spans="1:39" x14ac:dyDescent="0.25">
      <c r="A3681" t="s">
        <v>201</v>
      </c>
      <c r="B3681">
        <v>22187</v>
      </c>
      <c r="C3681" t="s">
        <v>5425</v>
      </c>
      <c r="D3681">
        <v>427</v>
      </c>
      <c r="E3681">
        <v>45787</v>
      </c>
      <c r="F3681">
        <v>45973</v>
      </c>
      <c r="G3681" t="s">
        <v>2836</v>
      </c>
      <c r="I3681" t="s">
        <v>24</v>
      </c>
      <c r="K3681">
        <v>0</v>
      </c>
      <c r="AE3681" t="s">
        <v>236</v>
      </c>
      <c r="AF3681">
        <v>0</v>
      </c>
      <c r="AG3681">
        <v>0</v>
      </c>
      <c r="AH3681">
        <v>0</v>
      </c>
      <c r="AI3681" t="s">
        <v>11634</v>
      </c>
      <c r="AL3681" s="94">
        <v>42.7</v>
      </c>
      <c r="AM3681" t="s">
        <v>11646</v>
      </c>
    </row>
    <row r="3682" spans="1:39" x14ac:dyDescent="0.25">
      <c r="A3682" t="s">
        <v>201</v>
      </c>
      <c r="B3682">
        <v>22188</v>
      </c>
      <c r="C3682" t="s">
        <v>5426</v>
      </c>
      <c r="D3682">
        <v>95</v>
      </c>
      <c r="E3682">
        <v>45787</v>
      </c>
      <c r="G3682" t="s">
        <v>2836</v>
      </c>
      <c r="K3682">
        <v>0</v>
      </c>
      <c r="AE3682" t="s">
        <v>236</v>
      </c>
      <c r="AF3682">
        <v>0</v>
      </c>
      <c r="AG3682">
        <v>0</v>
      </c>
      <c r="AH3682">
        <v>0</v>
      </c>
      <c r="AI3682" t="s">
        <v>11634</v>
      </c>
      <c r="AL3682" s="94">
        <v>9.5</v>
      </c>
      <c r="AM3682" t="s">
        <v>11646</v>
      </c>
    </row>
    <row r="3683" spans="1:39" x14ac:dyDescent="0.25">
      <c r="A3683" t="s">
        <v>201</v>
      </c>
      <c r="B3683">
        <v>22902</v>
      </c>
      <c r="C3683" t="s">
        <v>5427</v>
      </c>
      <c r="D3683">
        <v>264</v>
      </c>
      <c r="E3683">
        <v>45787</v>
      </c>
      <c r="G3683" t="s">
        <v>2836</v>
      </c>
      <c r="I3683" t="s">
        <v>5265</v>
      </c>
      <c r="K3683">
        <v>0</v>
      </c>
      <c r="AE3683" t="s">
        <v>236</v>
      </c>
      <c r="AF3683">
        <v>0</v>
      </c>
      <c r="AG3683">
        <v>0</v>
      </c>
      <c r="AH3683">
        <v>0</v>
      </c>
      <c r="AI3683" t="s">
        <v>11634</v>
      </c>
      <c r="AL3683" s="94">
        <v>26.4</v>
      </c>
      <c r="AM3683" t="s">
        <v>11646</v>
      </c>
    </row>
    <row r="3684" spans="1:39" x14ac:dyDescent="0.25">
      <c r="A3684" t="s">
        <v>201</v>
      </c>
      <c r="B3684">
        <v>22189</v>
      </c>
      <c r="C3684" t="s">
        <v>5428</v>
      </c>
      <c r="D3684">
        <v>224</v>
      </c>
      <c r="E3684">
        <v>45787</v>
      </c>
      <c r="F3684">
        <v>45973</v>
      </c>
      <c r="G3684" t="s">
        <v>2836</v>
      </c>
      <c r="I3684" t="s">
        <v>24</v>
      </c>
      <c r="K3684">
        <v>0</v>
      </c>
      <c r="AE3684" t="s">
        <v>236</v>
      </c>
      <c r="AF3684">
        <v>0</v>
      </c>
      <c r="AG3684">
        <v>0</v>
      </c>
      <c r="AH3684">
        <v>0</v>
      </c>
      <c r="AI3684" t="s">
        <v>11634</v>
      </c>
      <c r="AL3684" s="94">
        <v>22.4</v>
      </c>
      <c r="AM3684" t="s">
        <v>11646</v>
      </c>
    </row>
    <row r="3685" spans="1:39" x14ac:dyDescent="0.25">
      <c r="A3685" t="s">
        <v>201</v>
      </c>
      <c r="B3685">
        <v>22190</v>
      </c>
      <c r="C3685" t="s">
        <v>5429</v>
      </c>
      <c r="D3685">
        <v>171</v>
      </c>
      <c r="E3685">
        <v>45787</v>
      </c>
      <c r="G3685" t="s">
        <v>2836</v>
      </c>
      <c r="K3685">
        <v>0</v>
      </c>
      <c r="AE3685" t="s">
        <v>236</v>
      </c>
      <c r="AF3685">
        <v>0</v>
      </c>
      <c r="AG3685">
        <v>0</v>
      </c>
      <c r="AH3685">
        <v>0</v>
      </c>
      <c r="AI3685" t="s">
        <v>11634</v>
      </c>
      <c r="AL3685" s="94">
        <v>17.100000000000001</v>
      </c>
      <c r="AM3685" t="s">
        <v>11646</v>
      </c>
    </row>
    <row r="3686" spans="1:39" x14ac:dyDescent="0.25">
      <c r="A3686" t="s">
        <v>201</v>
      </c>
      <c r="B3686">
        <v>22193</v>
      </c>
      <c r="C3686" t="s">
        <v>5430</v>
      </c>
      <c r="D3686">
        <v>323</v>
      </c>
      <c r="E3686">
        <v>45787</v>
      </c>
      <c r="F3686">
        <v>45973</v>
      </c>
      <c r="G3686" t="s">
        <v>2836</v>
      </c>
      <c r="I3686" t="s">
        <v>24</v>
      </c>
      <c r="K3686">
        <v>0</v>
      </c>
      <c r="AE3686" t="s">
        <v>236</v>
      </c>
      <c r="AF3686">
        <v>0</v>
      </c>
      <c r="AG3686">
        <v>0</v>
      </c>
      <c r="AH3686">
        <v>0</v>
      </c>
      <c r="AI3686" t="s">
        <v>11634</v>
      </c>
      <c r="AL3686" s="94">
        <v>32.299999999999997</v>
      </c>
      <c r="AM3686" t="s">
        <v>11646</v>
      </c>
    </row>
    <row r="3687" spans="1:39" x14ac:dyDescent="0.25">
      <c r="A3687" t="s">
        <v>201</v>
      </c>
      <c r="B3687">
        <v>22195</v>
      </c>
      <c r="C3687" t="s">
        <v>5431</v>
      </c>
      <c r="D3687">
        <v>346</v>
      </c>
      <c r="E3687">
        <v>45787</v>
      </c>
      <c r="F3687">
        <v>45973</v>
      </c>
      <c r="G3687" t="s">
        <v>2836</v>
      </c>
      <c r="I3687" t="s">
        <v>24</v>
      </c>
      <c r="K3687">
        <v>0</v>
      </c>
      <c r="AE3687" t="s">
        <v>236</v>
      </c>
      <c r="AF3687">
        <v>0</v>
      </c>
      <c r="AG3687">
        <v>0</v>
      </c>
      <c r="AH3687">
        <v>0</v>
      </c>
      <c r="AI3687" t="s">
        <v>11634</v>
      </c>
      <c r="AL3687" s="94">
        <v>34.6</v>
      </c>
      <c r="AM3687" t="s">
        <v>11646</v>
      </c>
    </row>
    <row r="3688" spans="1:39" x14ac:dyDescent="0.25">
      <c r="A3688" t="s">
        <v>201</v>
      </c>
      <c r="B3688">
        <v>22197</v>
      </c>
      <c r="C3688" t="s">
        <v>5432</v>
      </c>
      <c r="D3688">
        <v>531</v>
      </c>
      <c r="E3688">
        <v>45787</v>
      </c>
      <c r="F3688">
        <v>45973</v>
      </c>
      <c r="G3688" t="s">
        <v>2836</v>
      </c>
      <c r="I3688" t="s">
        <v>24</v>
      </c>
      <c r="K3688">
        <v>0</v>
      </c>
      <c r="AE3688" t="s">
        <v>236</v>
      </c>
      <c r="AF3688">
        <v>0</v>
      </c>
      <c r="AG3688">
        <v>0</v>
      </c>
      <c r="AH3688">
        <v>0</v>
      </c>
      <c r="AI3688" t="s">
        <v>11634</v>
      </c>
      <c r="AL3688" s="94">
        <v>53.1</v>
      </c>
      <c r="AM3688" t="s">
        <v>11646</v>
      </c>
    </row>
    <row r="3689" spans="1:39" x14ac:dyDescent="0.25">
      <c r="A3689" t="s">
        <v>201</v>
      </c>
      <c r="B3689">
        <v>22199</v>
      </c>
      <c r="C3689" t="s">
        <v>5433</v>
      </c>
      <c r="D3689">
        <v>9592</v>
      </c>
      <c r="E3689">
        <v>45787</v>
      </c>
      <c r="F3689">
        <v>45821</v>
      </c>
      <c r="G3689" t="s">
        <v>2836</v>
      </c>
      <c r="H3689">
        <v>45793</v>
      </c>
      <c r="I3689" t="s">
        <v>24</v>
      </c>
      <c r="K3689">
        <v>226</v>
      </c>
      <c r="L3689">
        <v>45717</v>
      </c>
      <c r="M3689">
        <v>0.59</v>
      </c>
      <c r="N3689" t="s">
        <v>5434</v>
      </c>
      <c r="P3689" t="s">
        <v>350</v>
      </c>
      <c r="R3689">
        <v>5000</v>
      </c>
      <c r="S3689">
        <v>5000</v>
      </c>
      <c r="X3689" t="s">
        <v>5435</v>
      </c>
      <c r="Y3689" t="s">
        <v>5436</v>
      </c>
      <c r="Z3689" t="s">
        <v>5437</v>
      </c>
      <c r="AE3689" t="s">
        <v>236</v>
      </c>
      <c r="AF3689">
        <v>0.59</v>
      </c>
      <c r="AG3689">
        <v>133</v>
      </c>
      <c r="AH3689">
        <v>10</v>
      </c>
      <c r="AI3689" t="s">
        <v>11632</v>
      </c>
      <c r="AJ3689">
        <v>0.52126772310258551</v>
      </c>
      <c r="AK3689">
        <v>0.52126772310258551</v>
      </c>
      <c r="AL3689" s="94">
        <v>959.2</v>
      </c>
      <c r="AM3689" t="s">
        <v>11647</v>
      </c>
    </row>
    <row r="3690" spans="1:39" x14ac:dyDescent="0.25">
      <c r="A3690" t="s">
        <v>201</v>
      </c>
      <c r="C3690" t="s">
        <v>5438</v>
      </c>
      <c r="D3690">
        <v>319</v>
      </c>
      <c r="E3690">
        <v>45787</v>
      </c>
      <c r="G3690" t="s">
        <v>2836</v>
      </c>
      <c r="H3690">
        <v>45790</v>
      </c>
      <c r="I3690" t="s">
        <v>28</v>
      </c>
      <c r="K3690">
        <v>0</v>
      </c>
      <c r="AE3690" t="s">
        <v>236</v>
      </c>
      <c r="AF3690">
        <v>0</v>
      </c>
      <c r="AG3690">
        <v>0</v>
      </c>
      <c r="AH3690">
        <v>0</v>
      </c>
      <c r="AI3690" t="s">
        <v>11634</v>
      </c>
      <c r="AL3690" s="94">
        <v>31.9</v>
      </c>
      <c r="AM3690" t="s">
        <v>11646</v>
      </c>
    </row>
    <row r="3691" spans="1:39" x14ac:dyDescent="0.25">
      <c r="A3691" t="s">
        <v>201</v>
      </c>
      <c r="B3691">
        <v>22201</v>
      </c>
      <c r="C3691" t="s">
        <v>5439</v>
      </c>
      <c r="D3691">
        <v>296</v>
      </c>
      <c r="E3691">
        <v>45787</v>
      </c>
      <c r="G3691" t="s">
        <v>2836</v>
      </c>
      <c r="I3691" t="s">
        <v>5265</v>
      </c>
      <c r="K3691">
        <v>0</v>
      </c>
      <c r="AE3691" t="s">
        <v>236</v>
      </c>
      <c r="AF3691">
        <v>0</v>
      </c>
      <c r="AG3691">
        <v>0</v>
      </c>
      <c r="AH3691">
        <v>0</v>
      </c>
      <c r="AI3691" t="s">
        <v>11634</v>
      </c>
      <c r="AL3691" s="94">
        <v>29.6</v>
      </c>
      <c r="AM3691" t="s">
        <v>11646</v>
      </c>
    </row>
    <row r="3692" spans="1:39" x14ac:dyDescent="0.25">
      <c r="A3692" t="s">
        <v>201</v>
      </c>
      <c r="B3692">
        <v>22202</v>
      </c>
      <c r="C3692" t="s">
        <v>5440</v>
      </c>
      <c r="D3692">
        <v>180</v>
      </c>
      <c r="E3692">
        <v>45787</v>
      </c>
      <c r="G3692" t="s">
        <v>2836</v>
      </c>
      <c r="K3692">
        <v>0</v>
      </c>
      <c r="AE3692" t="s">
        <v>236</v>
      </c>
      <c r="AF3692">
        <v>0</v>
      </c>
      <c r="AG3692">
        <v>0</v>
      </c>
      <c r="AH3692">
        <v>0</v>
      </c>
      <c r="AI3692" t="s">
        <v>11634</v>
      </c>
      <c r="AL3692" s="94">
        <v>18</v>
      </c>
      <c r="AM3692" t="s">
        <v>11646</v>
      </c>
    </row>
    <row r="3693" spans="1:39" x14ac:dyDescent="0.25">
      <c r="A3693" t="s">
        <v>201</v>
      </c>
      <c r="B3693">
        <v>22203</v>
      </c>
      <c r="C3693" t="s">
        <v>5441</v>
      </c>
      <c r="D3693">
        <v>101</v>
      </c>
      <c r="E3693">
        <v>45788</v>
      </c>
      <c r="G3693" t="s">
        <v>2836</v>
      </c>
      <c r="K3693">
        <v>0</v>
      </c>
      <c r="AE3693" t="s">
        <v>236</v>
      </c>
      <c r="AF3693">
        <v>0</v>
      </c>
      <c r="AG3693">
        <v>0</v>
      </c>
      <c r="AH3693">
        <v>0</v>
      </c>
      <c r="AI3693" t="s">
        <v>11634</v>
      </c>
      <c r="AL3693" s="94">
        <v>10.1</v>
      </c>
      <c r="AM3693" t="s">
        <v>11646</v>
      </c>
    </row>
    <row r="3694" spans="1:39" x14ac:dyDescent="0.25">
      <c r="A3694" t="s">
        <v>201</v>
      </c>
      <c r="B3694">
        <v>22204</v>
      </c>
      <c r="C3694" t="s">
        <v>5442</v>
      </c>
      <c r="D3694">
        <v>1516</v>
      </c>
      <c r="E3694">
        <v>45788</v>
      </c>
      <c r="F3694">
        <v>45818</v>
      </c>
      <c r="G3694" t="s">
        <v>2836</v>
      </c>
      <c r="H3694">
        <v>45789</v>
      </c>
      <c r="I3694" t="s">
        <v>24</v>
      </c>
      <c r="K3694">
        <v>0</v>
      </c>
      <c r="P3694" t="s">
        <v>5443</v>
      </c>
      <c r="AE3694" t="s">
        <v>236</v>
      </c>
      <c r="AF3694">
        <v>0</v>
      </c>
      <c r="AG3694">
        <v>0</v>
      </c>
      <c r="AH3694">
        <v>1</v>
      </c>
      <c r="AI3694" t="s">
        <v>11632</v>
      </c>
      <c r="AL3694" s="94">
        <v>151.6</v>
      </c>
      <c r="AM3694" t="s">
        <v>11646</v>
      </c>
    </row>
    <row r="3695" spans="1:39" x14ac:dyDescent="0.25">
      <c r="A3695" t="s">
        <v>201</v>
      </c>
      <c r="B3695">
        <v>22205</v>
      </c>
      <c r="C3695" t="s">
        <v>5444</v>
      </c>
      <c r="D3695">
        <v>641</v>
      </c>
      <c r="E3695">
        <v>45788</v>
      </c>
      <c r="F3695">
        <v>45973</v>
      </c>
      <c r="G3695" t="s">
        <v>2836</v>
      </c>
      <c r="I3695" t="s">
        <v>24</v>
      </c>
      <c r="K3695">
        <v>0</v>
      </c>
      <c r="AE3695" t="s">
        <v>236</v>
      </c>
      <c r="AF3695">
        <v>0</v>
      </c>
      <c r="AG3695">
        <v>0</v>
      </c>
      <c r="AH3695">
        <v>0</v>
      </c>
      <c r="AI3695" t="s">
        <v>11634</v>
      </c>
      <c r="AL3695" s="94">
        <v>64.099999999999994</v>
      </c>
      <c r="AM3695" t="s">
        <v>11646</v>
      </c>
    </row>
    <row r="3696" spans="1:39" x14ac:dyDescent="0.25">
      <c r="A3696" t="s">
        <v>201</v>
      </c>
      <c r="B3696">
        <v>22207</v>
      </c>
      <c r="C3696" t="s">
        <v>5445</v>
      </c>
      <c r="D3696">
        <v>151</v>
      </c>
      <c r="E3696">
        <v>45788</v>
      </c>
      <c r="G3696" t="s">
        <v>2836</v>
      </c>
      <c r="K3696">
        <v>0</v>
      </c>
      <c r="AE3696" t="s">
        <v>236</v>
      </c>
      <c r="AF3696">
        <v>0</v>
      </c>
      <c r="AG3696">
        <v>0</v>
      </c>
      <c r="AH3696">
        <v>0</v>
      </c>
      <c r="AI3696" t="s">
        <v>11634</v>
      </c>
      <c r="AL3696" s="94">
        <v>15.1</v>
      </c>
      <c r="AM3696" t="s">
        <v>11646</v>
      </c>
    </row>
    <row r="3697" spans="1:39" x14ac:dyDescent="0.25">
      <c r="A3697" t="s">
        <v>201</v>
      </c>
      <c r="B3697">
        <v>22903</v>
      </c>
      <c r="C3697" t="s">
        <v>5446</v>
      </c>
      <c r="D3697">
        <v>784</v>
      </c>
      <c r="E3697">
        <v>45788</v>
      </c>
      <c r="F3697">
        <v>45973</v>
      </c>
      <c r="G3697" t="s">
        <v>2836</v>
      </c>
      <c r="I3697" t="s">
        <v>24</v>
      </c>
      <c r="K3697">
        <v>0</v>
      </c>
      <c r="AE3697" t="s">
        <v>236</v>
      </c>
      <c r="AF3697">
        <v>0</v>
      </c>
      <c r="AG3697">
        <v>0</v>
      </c>
      <c r="AH3697">
        <v>0</v>
      </c>
      <c r="AI3697" t="s">
        <v>11634</v>
      </c>
      <c r="AL3697" s="94">
        <v>78.400000000000006</v>
      </c>
      <c r="AM3697" t="s">
        <v>11646</v>
      </c>
    </row>
    <row r="3698" spans="1:39" x14ac:dyDescent="0.25">
      <c r="A3698" t="s">
        <v>201</v>
      </c>
      <c r="B3698">
        <v>22206</v>
      </c>
      <c r="C3698" t="s">
        <v>5447</v>
      </c>
      <c r="D3698">
        <v>221</v>
      </c>
      <c r="E3698">
        <v>45788</v>
      </c>
      <c r="G3698" t="s">
        <v>2836</v>
      </c>
      <c r="I3698" t="s">
        <v>5265</v>
      </c>
      <c r="K3698">
        <v>0</v>
      </c>
      <c r="AE3698" t="s">
        <v>236</v>
      </c>
      <c r="AF3698">
        <v>0</v>
      </c>
      <c r="AG3698">
        <v>0</v>
      </c>
      <c r="AH3698">
        <v>0</v>
      </c>
      <c r="AI3698" t="s">
        <v>11634</v>
      </c>
      <c r="AL3698" s="94">
        <v>22.1</v>
      </c>
      <c r="AM3698" t="s">
        <v>11646</v>
      </c>
    </row>
    <row r="3699" spans="1:39" x14ac:dyDescent="0.25">
      <c r="A3699" t="s">
        <v>201</v>
      </c>
      <c r="B3699">
        <v>22208</v>
      </c>
      <c r="C3699" t="s">
        <v>5448</v>
      </c>
      <c r="D3699">
        <v>244</v>
      </c>
      <c r="E3699">
        <v>45788</v>
      </c>
      <c r="F3699">
        <v>45973</v>
      </c>
      <c r="G3699" t="s">
        <v>2836</v>
      </c>
      <c r="I3699" t="s">
        <v>24</v>
      </c>
      <c r="K3699">
        <v>0</v>
      </c>
      <c r="AE3699" t="s">
        <v>236</v>
      </c>
      <c r="AF3699">
        <v>0</v>
      </c>
      <c r="AG3699">
        <v>0</v>
      </c>
      <c r="AH3699">
        <v>0</v>
      </c>
      <c r="AI3699" t="s">
        <v>11634</v>
      </c>
      <c r="AL3699" s="94">
        <v>24.4</v>
      </c>
      <c r="AM3699" t="s">
        <v>11646</v>
      </c>
    </row>
    <row r="3700" spans="1:39" x14ac:dyDescent="0.25">
      <c r="A3700" t="s">
        <v>201</v>
      </c>
      <c r="B3700">
        <v>22209</v>
      </c>
      <c r="C3700" t="s">
        <v>5449</v>
      </c>
      <c r="D3700">
        <v>188</v>
      </c>
      <c r="E3700">
        <v>45788</v>
      </c>
      <c r="G3700" t="s">
        <v>2836</v>
      </c>
      <c r="K3700">
        <v>0</v>
      </c>
      <c r="AE3700" t="s">
        <v>236</v>
      </c>
      <c r="AF3700">
        <v>0</v>
      </c>
      <c r="AG3700">
        <v>0</v>
      </c>
      <c r="AH3700">
        <v>0</v>
      </c>
      <c r="AI3700" t="s">
        <v>11634</v>
      </c>
      <c r="AL3700" s="94">
        <v>18.8</v>
      </c>
      <c r="AM3700" t="s">
        <v>11646</v>
      </c>
    </row>
    <row r="3701" spans="1:39" x14ac:dyDescent="0.25">
      <c r="A3701" t="s">
        <v>201</v>
      </c>
      <c r="B3701">
        <v>22906</v>
      </c>
      <c r="C3701" t="s">
        <v>5450</v>
      </c>
      <c r="D3701">
        <v>209</v>
      </c>
      <c r="E3701">
        <v>45788</v>
      </c>
      <c r="F3701">
        <v>45973</v>
      </c>
      <c r="G3701" t="s">
        <v>2836</v>
      </c>
      <c r="I3701" t="s">
        <v>24</v>
      </c>
      <c r="K3701">
        <v>0</v>
      </c>
      <c r="AE3701" t="s">
        <v>236</v>
      </c>
      <c r="AF3701">
        <v>0</v>
      </c>
      <c r="AG3701">
        <v>0</v>
      </c>
      <c r="AH3701">
        <v>0</v>
      </c>
      <c r="AI3701" t="s">
        <v>11634</v>
      </c>
      <c r="AL3701" s="94">
        <v>20.9</v>
      </c>
      <c r="AM3701" t="s">
        <v>11646</v>
      </c>
    </row>
    <row r="3702" spans="1:39" x14ac:dyDescent="0.25">
      <c r="A3702" t="s">
        <v>201</v>
      </c>
      <c r="B3702">
        <v>22212</v>
      </c>
      <c r="C3702" t="s">
        <v>5451</v>
      </c>
      <c r="D3702">
        <v>83</v>
      </c>
      <c r="E3702">
        <v>45788</v>
      </c>
      <c r="G3702" t="s">
        <v>2836</v>
      </c>
      <c r="K3702">
        <v>0</v>
      </c>
      <c r="AE3702" t="s">
        <v>236</v>
      </c>
      <c r="AF3702">
        <v>0</v>
      </c>
      <c r="AG3702">
        <v>0</v>
      </c>
      <c r="AH3702">
        <v>0</v>
      </c>
      <c r="AI3702" t="s">
        <v>11634</v>
      </c>
      <c r="AL3702" s="94">
        <v>8.3000000000000007</v>
      </c>
      <c r="AM3702" t="s">
        <v>11646</v>
      </c>
    </row>
    <row r="3703" spans="1:39" x14ac:dyDescent="0.25">
      <c r="A3703" t="s">
        <v>201</v>
      </c>
      <c r="B3703">
        <v>22213</v>
      </c>
      <c r="C3703" t="s">
        <v>5452</v>
      </c>
      <c r="D3703">
        <v>4135</v>
      </c>
      <c r="E3703">
        <v>45788</v>
      </c>
      <c r="F3703">
        <v>45957</v>
      </c>
      <c r="G3703" t="s">
        <v>2836</v>
      </c>
      <c r="I3703" t="s">
        <v>24</v>
      </c>
      <c r="K3703">
        <v>0</v>
      </c>
      <c r="AE3703" t="s">
        <v>236</v>
      </c>
      <c r="AF3703">
        <v>0</v>
      </c>
      <c r="AG3703">
        <v>0</v>
      </c>
      <c r="AH3703">
        <v>0</v>
      </c>
      <c r="AI3703" t="s">
        <v>11634</v>
      </c>
      <c r="AL3703" s="94">
        <v>413.5</v>
      </c>
      <c r="AM3703" t="s">
        <v>11646</v>
      </c>
    </row>
    <row r="3704" spans="1:39" x14ac:dyDescent="0.25">
      <c r="A3704" t="s">
        <v>201</v>
      </c>
      <c r="B3704">
        <v>22214</v>
      </c>
      <c r="C3704" t="s">
        <v>5453</v>
      </c>
      <c r="D3704">
        <v>149</v>
      </c>
      <c r="E3704">
        <v>45788</v>
      </c>
      <c r="G3704" t="s">
        <v>2836</v>
      </c>
      <c r="K3704">
        <v>0</v>
      </c>
      <c r="AE3704" t="s">
        <v>236</v>
      </c>
      <c r="AF3704">
        <v>0</v>
      </c>
      <c r="AG3704">
        <v>0</v>
      </c>
      <c r="AH3704">
        <v>0</v>
      </c>
      <c r="AI3704" t="s">
        <v>11634</v>
      </c>
      <c r="AL3704" s="94">
        <v>14.9</v>
      </c>
      <c r="AM3704" t="s">
        <v>11646</v>
      </c>
    </row>
    <row r="3705" spans="1:39" x14ac:dyDescent="0.25">
      <c r="A3705" t="s">
        <v>201</v>
      </c>
      <c r="B3705">
        <v>22215</v>
      </c>
      <c r="C3705" t="s">
        <v>5454</v>
      </c>
      <c r="D3705">
        <v>146</v>
      </c>
      <c r="E3705">
        <v>45788</v>
      </c>
      <c r="G3705" t="s">
        <v>2836</v>
      </c>
      <c r="K3705">
        <v>0</v>
      </c>
      <c r="AE3705" t="s">
        <v>236</v>
      </c>
      <c r="AF3705">
        <v>0</v>
      </c>
      <c r="AG3705">
        <v>0</v>
      </c>
      <c r="AH3705">
        <v>0</v>
      </c>
      <c r="AI3705" t="s">
        <v>11634</v>
      </c>
      <c r="AL3705" s="94">
        <v>14.6</v>
      </c>
      <c r="AM3705" t="s">
        <v>11646</v>
      </c>
    </row>
    <row r="3706" spans="1:39" x14ac:dyDescent="0.25">
      <c r="A3706" t="s">
        <v>201</v>
      </c>
      <c r="B3706">
        <v>22217</v>
      </c>
      <c r="C3706" t="s">
        <v>5455</v>
      </c>
      <c r="D3706">
        <v>476</v>
      </c>
      <c r="E3706">
        <v>45788</v>
      </c>
      <c r="F3706">
        <v>45973</v>
      </c>
      <c r="G3706" t="s">
        <v>2836</v>
      </c>
      <c r="I3706" t="s">
        <v>24</v>
      </c>
      <c r="K3706">
        <v>0</v>
      </c>
      <c r="AE3706" t="s">
        <v>236</v>
      </c>
      <c r="AF3706">
        <v>0</v>
      </c>
      <c r="AG3706">
        <v>0</v>
      </c>
      <c r="AH3706">
        <v>0</v>
      </c>
      <c r="AI3706" t="s">
        <v>11634</v>
      </c>
      <c r="AL3706" s="94">
        <v>47.6</v>
      </c>
      <c r="AM3706" t="s">
        <v>11646</v>
      </c>
    </row>
    <row r="3707" spans="1:39" x14ac:dyDescent="0.25">
      <c r="A3707" t="s">
        <v>201</v>
      </c>
      <c r="B3707">
        <v>22218</v>
      </c>
      <c r="C3707" t="s">
        <v>5456</v>
      </c>
      <c r="D3707">
        <v>52</v>
      </c>
      <c r="E3707">
        <v>45788</v>
      </c>
      <c r="G3707" t="s">
        <v>2836</v>
      </c>
      <c r="K3707">
        <v>0</v>
      </c>
      <c r="AE3707" t="s">
        <v>236</v>
      </c>
      <c r="AF3707">
        <v>0</v>
      </c>
      <c r="AG3707">
        <v>0</v>
      </c>
      <c r="AH3707">
        <v>0</v>
      </c>
      <c r="AI3707" t="s">
        <v>11634</v>
      </c>
      <c r="AL3707" s="94">
        <v>5.2</v>
      </c>
      <c r="AM3707" t="s">
        <v>11646</v>
      </c>
    </row>
    <row r="3708" spans="1:39" x14ac:dyDescent="0.25">
      <c r="A3708" t="s">
        <v>201</v>
      </c>
      <c r="B3708">
        <v>22220</v>
      </c>
      <c r="C3708" t="s">
        <v>5457</v>
      </c>
      <c r="D3708">
        <v>162</v>
      </c>
      <c r="E3708">
        <v>45788</v>
      </c>
      <c r="G3708" t="s">
        <v>2836</v>
      </c>
      <c r="K3708">
        <v>0</v>
      </c>
      <c r="AE3708" t="s">
        <v>236</v>
      </c>
      <c r="AF3708">
        <v>0</v>
      </c>
      <c r="AG3708">
        <v>0</v>
      </c>
      <c r="AH3708">
        <v>0</v>
      </c>
      <c r="AI3708" t="s">
        <v>11634</v>
      </c>
      <c r="AL3708" s="94">
        <v>16.2</v>
      </c>
      <c r="AM3708" t="s">
        <v>11646</v>
      </c>
    </row>
    <row r="3709" spans="1:39" x14ac:dyDescent="0.25">
      <c r="A3709" t="s">
        <v>201</v>
      </c>
      <c r="B3709">
        <v>22221</v>
      </c>
      <c r="C3709" t="s">
        <v>5458</v>
      </c>
      <c r="D3709">
        <v>116</v>
      </c>
      <c r="E3709">
        <v>45788</v>
      </c>
      <c r="G3709" t="s">
        <v>2836</v>
      </c>
      <c r="K3709">
        <v>0</v>
      </c>
      <c r="AE3709" t="s">
        <v>236</v>
      </c>
      <c r="AF3709">
        <v>0</v>
      </c>
      <c r="AG3709">
        <v>0</v>
      </c>
      <c r="AH3709">
        <v>0</v>
      </c>
      <c r="AI3709" t="s">
        <v>11634</v>
      </c>
      <c r="AL3709" s="94">
        <v>11.6</v>
      </c>
      <c r="AM3709" t="s">
        <v>11646</v>
      </c>
    </row>
    <row r="3710" spans="1:39" x14ac:dyDescent="0.25">
      <c r="A3710" t="s">
        <v>201</v>
      </c>
      <c r="B3710">
        <v>22222</v>
      </c>
      <c r="C3710" t="s">
        <v>5459</v>
      </c>
      <c r="D3710">
        <v>681</v>
      </c>
      <c r="E3710">
        <v>45788</v>
      </c>
      <c r="F3710">
        <v>45973</v>
      </c>
      <c r="G3710" t="s">
        <v>2836</v>
      </c>
      <c r="I3710" t="s">
        <v>24</v>
      </c>
      <c r="K3710">
        <v>0</v>
      </c>
      <c r="AE3710" t="s">
        <v>236</v>
      </c>
      <c r="AF3710">
        <v>0</v>
      </c>
      <c r="AG3710">
        <v>0</v>
      </c>
      <c r="AH3710">
        <v>0</v>
      </c>
      <c r="AI3710" t="s">
        <v>11634</v>
      </c>
      <c r="AL3710" s="94">
        <v>68.099999999999994</v>
      </c>
      <c r="AM3710" t="s">
        <v>11646</v>
      </c>
    </row>
    <row r="3711" spans="1:39" x14ac:dyDescent="0.25">
      <c r="A3711" t="s">
        <v>201</v>
      </c>
      <c r="B3711">
        <v>22223</v>
      </c>
      <c r="C3711" t="s">
        <v>5460</v>
      </c>
      <c r="D3711">
        <v>84</v>
      </c>
      <c r="E3711">
        <v>45788</v>
      </c>
      <c r="G3711" t="s">
        <v>2836</v>
      </c>
      <c r="K3711">
        <v>0</v>
      </c>
      <c r="AE3711" t="s">
        <v>236</v>
      </c>
      <c r="AF3711">
        <v>0</v>
      </c>
      <c r="AG3711">
        <v>0</v>
      </c>
      <c r="AH3711">
        <v>0</v>
      </c>
      <c r="AI3711" t="s">
        <v>11634</v>
      </c>
      <c r="AL3711" s="94">
        <v>8.4</v>
      </c>
      <c r="AM3711" t="s">
        <v>11646</v>
      </c>
    </row>
    <row r="3712" spans="1:39" x14ac:dyDescent="0.25">
      <c r="A3712" t="s">
        <v>201</v>
      </c>
      <c r="B3712">
        <v>22904</v>
      </c>
      <c r="C3712" t="s">
        <v>5461</v>
      </c>
      <c r="D3712">
        <v>903</v>
      </c>
      <c r="E3712">
        <v>45788</v>
      </c>
      <c r="F3712">
        <v>45822</v>
      </c>
      <c r="G3712" t="s">
        <v>2836</v>
      </c>
      <c r="H3712">
        <v>45798</v>
      </c>
      <c r="I3712" t="s">
        <v>24</v>
      </c>
      <c r="J3712" t="s">
        <v>5462</v>
      </c>
      <c r="K3712">
        <v>0</v>
      </c>
      <c r="AE3712" t="s">
        <v>236</v>
      </c>
      <c r="AF3712">
        <v>0</v>
      </c>
      <c r="AG3712">
        <v>0</v>
      </c>
      <c r="AH3712">
        <v>0</v>
      </c>
      <c r="AI3712" t="s">
        <v>11634</v>
      </c>
      <c r="AL3712" s="94">
        <v>90.3</v>
      </c>
      <c r="AM3712" t="s">
        <v>11646</v>
      </c>
    </row>
    <row r="3713" spans="1:39" x14ac:dyDescent="0.25">
      <c r="A3713" t="s">
        <v>201</v>
      </c>
      <c r="B3713">
        <v>22225</v>
      </c>
      <c r="C3713" t="s">
        <v>5463</v>
      </c>
      <c r="D3713">
        <v>3429</v>
      </c>
      <c r="E3713">
        <v>45788</v>
      </c>
      <c r="F3713">
        <v>45821</v>
      </c>
      <c r="G3713" t="s">
        <v>2836</v>
      </c>
      <c r="H3713">
        <v>45791</v>
      </c>
      <c r="I3713" t="s">
        <v>24</v>
      </c>
      <c r="K3713">
        <v>0</v>
      </c>
      <c r="N3713" t="s">
        <v>5464</v>
      </c>
      <c r="P3713" t="s">
        <v>5465</v>
      </c>
      <c r="R3713">
        <v>10000</v>
      </c>
      <c r="X3713" t="s">
        <v>5466</v>
      </c>
      <c r="Y3713" t="s">
        <v>5467</v>
      </c>
      <c r="AE3713" t="s">
        <v>236</v>
      </c>
      <c r="AF3713">
        <v>0</v>
      </c>
      <c r="AG3713">
        <v>0</v>
      </c>
      <c r="AH3713">
        <v>5</v>
      </c>
      <c r="AI3713" t="s">
        <v>11632</v>
      </c>
      <c r="AJ3713">
        <v>2.9163021289005542</v>
      </c>
      <c r="AL3713" s="94">
        <v>342.9</v>
      </c>
      <c r="AM3713" t="s">
        <v>11646</v>
      </c>
    </row>
    <row r="3714" spans="1:39" x14ac:dyDescent="0.25">
      <c r="A3714" t="s">
        <v>201</v>
      </c>
      <c r="B3714">
        <v>22226</v>
      </c>
      <c r="C3714" t="s">
        <v>5468</v>
      </c>
      <c r="D3714">
        <v>937</v>
      </c>
      <c r="E3714">
        <v>45788</v>
      </c>
      <c r="F3714">
        <v>45822</v>
      </c>
      <c r="G3714" t="s">
        <v>2836</v>
      </c>
      <c r="H3714">
        <v>45789</v>
      </c>
      <c r="I3714" t="s">
        <v>24</v>
      </c>
      <c r="K3714">
        <v>0</v>
      </c>
      <c r="AE3714" t="s">
        <v>236</v>
      </c>
      <c r="AF3714">
        <v>0</v>
      </c>
      <c r="AG3714">
        <v>0</v>
      </c>
      <c r="AH3714">
        <v>0</v>
      </c>
      <c r="AI3714" t="s">
        <v>11634</v>
      </c>
      <c r="AL3714" s="94">
        <v>93.7</v>
      </c>
      <c r="AM3714" t="s">
        <v>11646</v>
      </c>
    </row>
    <row r="3715" spans="1:39" x14ac:dyDescent="0.25">
      <c r="A3715" t="s">
        <v>201</v>
      </c>
      <c r="B3715">
        <v>22227</v>
      </c>
      <c r="C3715" t="s">
        <v>5469</v>
      </c>
      <c r="D3715">
        <v>217</v>
      </c>
      <c r="E3715">
        <v>45788</v>
      </c>
      <c r="F3715">
        <v>45973</v>
      </c>
      <c r="G3715" t="s">
        <v>2836</v>
      </c>
      <c r="I3715" t="s">
        <v>24</v>
      </c>
      <c r="K3715">
        <v>0</v>
      </c>
      <c r="AE3715" t="s">
        <v>236</v>
      </c>
      <c r="AF3715">
        <v>0</v>
      </c>
      <c r="AG3715">
        <v>0</v>
      </c>
      <c r="AH3715">
        <v>0</v>
      </c>
      <c r="AI3715" t="s">
        <v>11634</v>
      </c>
      <c r="AL3715" s="94">
        <v>21.7</v>
      </c>
      <c r="AM3715" t="s">
        <v>11646</v>
      </c>
    </row>
    <row r="3716" spans="1:39" x14ac:dyDescent="0.25">
      <c r="A3716" t="s">
        <v>201</v>
      </c>
      <c r="B3716">
        <v>22228</v>
      </c>
      <c r="C3716" t="s">
        <v>5470</v>
      </c>
      <c r="D3716">
        <v>825</v>
      </c>
      <c r="E3716">
        <v>45788</v>
      </c>
      <c r="F3716">
        <v>45974</v>
      </c>
      <c r="G3716" t="s">
        <v>2836</v>
      </c>
      <c r="I3716" t="s">
        <v>24</v>
      </c>
      <c r="K3716">
        <v>0</v>
      </c>
      <c r="AE3716" t="s">
        <v>236</v>
      </c>
      <c r="AF3716">
        <v>0</v>
      </c>
      <c r="AG3716">
        <v>0</v>
      </c>
      <c r="AH3716">
        <v>0</v>
      </c>
      <c r="AI3716" t="s">
        <v>11634</v>
      </c>
      <c r="AL3716" s="94">
        <v>82.5</v>
      </c>
      <c r="AM3716" t="s">
        <v>11646</v>
      </c>
    </row>
    <row r="3717" spans="1:39" x14ac:dyDescent="0.25">
      <c r="A3717" t="s">
        <v>201</v>
      </c>
      <c r="B3717">
        <v>22229</v>
      </c>
      <c r="C3717" t="s">
        <v>5471</v>
      </c>
      <c r="D3717">
        <v>132</v>
      </c>
      <c r="E3717">
        <v>45788</v>
      </c>
      <c r="G3717" t="s">
        <v>2836</v>
      </c>
      <c r="K3717">
        <v>0</v>
      </c>
      <c r="AE3717" t="s">
        <v>236</v>
      </c>
      <c r="AF3717">
        <v>0</v>
      </c>
      <c r="AG3717">
        <v>0</v>
      </c>
      <c r="AH3717">
        <v>0</v>
      </c>
      <c r="AI3717" t="s">
        <v>11634</v>
      </c>
      <c r="AL3717" s="94">
        <v>13.2</v>
      </c>
      <c r="AM3717" t="s">
        <v>11646</v>
      </c>
    </row>
    <row r="3718" spans="1:39" x14ac:dyDescent="0.25">
      <c r="A3718" t="s">
        <v>201</v>
      </c>
      <c r="B3718">
        <v>22230</v>
      </c>
      <c r="C3718" t="s">
        <v>5472</v>
      </c>
      <c r="D3718">
        <v>335</v>
      </c>
      <c r="E3718">
        <v>45788</v>
      </c>
      <c r="F3718">
        <v>45822</v>
      </c>
      <c r="G3718" t="s">
        <v>2836</v>
      </c>
      <c r="H3718">
        <v>45798</v>
      </c>
      <c r="I3718" t="s">
        <v>24</v>
      </c>
      <c r="J3718" t="s">
        <v>5473</v>
      </c>
      <c r="K3718">
        <v>0</v>
      </c>
      <c r="AE3718" t="s">
        <v>236</v>
      </c>
      <c r="AF3718">
        <v>0</v>
      </c>
      <c r="AG3718">
        <v>0</v>
      </c>
      <c r="AH3718">
        <v>0</v>
      </c>
      <c r="AI3718" t="s">
        <v>11634</v>
      </c>
      <c r="AL3718" s="94">
        <v>33.5</v>
      </c>
      <c r="AM3718" t="s">
        <v>11646</v>
      </c>
    </row>
    <row r="3719" spans="1:39" x14ac:dyDescent="0.25">
      <c r="A3719" t="s">
        <v>201</v>
      </c>
      <c r="B3719">
        <v>22232</v>
      </c>
      <c r="C3719" t="s">
        <v>5474</v>
      </c>
      <c r="D3719">
        <v>107</v>
      </c>
      <c r="E3719">
        <v>45788</v>
      </c>
      <c r="G3719" t="s">
        <v>2836</v>
      </c>
      <c r="K3719">
        <v>0</v>
      </c>
      <c r="AE3719" t="s">
        <v>236</v>
      </c>
      <c r="AF3719">
        <v>0</v>
      </c>
      <c r="AG3719">
        <v>0</v>
      </c>
      <c r="AH3719">
        <v>0</v>
      </c>
      <c r="AI3719" t="s">
        <v>11634</v>
      </c>
      <c r="AL3719" s="94">
        <v>10.7</v>
      </c>
      <c r="AM3719" t="s">
        <v>11646</v>
      </c>
    </row>
    <row r="3720" spans="1:39" x14ac:dyDescent="0.25">
      <c r="A3720" t="s">
        <v>201</v>
      </c>
      <c r="B3720">
        <v>22233</v>
      </c>
      <c r="C3720" t="s">
        <v>5475</v>
      </c>
      <c r="D3720">
        <v>100</v>
      </c>
      <c r="E3720">
        <v>45788</v>
      </c>
      <c r="G3720" t="s">
        <v>2836</v>
      </c>
      <c r="K3720">
        <v>0</v>
      </c>
      <c r="AE3720" t="s">
        <v>236</v>
      </c>
      <c r="AF3720">
        <v>0</v>
      </c>
      <c r="AG3720">
        <v>0</v>
      </c>
      <c r="AH3720">
        <v>0</v>
      </c>
      <c r="AI3720" t="s">
        <v>11634</v>
      </c>
      <c r="AL3720" s="94">
        <v>10</v>
      </c>
      <c r="AM3720" t="s">
        <v>11646</v>
      </c>
    </row>
    <row r="3721" spans="1:39" x14ac:dyDescent="0.25">
      <c r="A3721" t="s">
        <v>201</v>
      </c>
      <c r="C3721" t="s">
        <v>5476</v>
      </c>
      <c r="D3721">
        <v>1148</v>
      </c>
      <c r="E3721">
        <v>45788</v>
      </c>
      <c r="F3721">
        <v>45957</v>
      </c>
      <c r="G3721" t="s">
        <v>2836</v>
      </c>
      <c r="I3721" t="s">
        <v>24</v>
      </c>
      <c r="K3721">
        <v>0</v>
      </c>
      <c r="AE3721" t="s">
        <v>236</v>
      </c>
      <c r="AF3721">
        <v>0</v>
      </c>
      <c r="AG3721">
        <v>0</v>
      </c>
      <c r="AH3721">
        <v>0</v>
      </c>
      <c r="AI3721" t="s">
        <v>11634</v>
      </c>
      <c r="AL3721" s="94">
        <v>114.8</v>
      </c>
      <c r="AM3721" t="s">
        <v>11646</v>
      </c>
    </row>
    <row r="3722" spans="1:39" x14ac:dyDescent="0.25">
      <c r="A3722" t="s">
        <v>201</v>
      </c>
      <c r="B3722">
        <v>22235</v>
      </c>
      <c r="C3722" t="s">
        <v>5477</v>
      </c>
      <c r="D3722">
        <v>92</v>
      </c>
      <c r="E3722">
        <v>45788</v>
      </c>
      <c r="G3722" t="s">
        <v>2836</v>
      </c>
      <c r="K3722">
        <v>0</v>
      </c>
      <c r="AE3722" t="s">
        <v>236</v>
      </c>
      <c r="AF3722">
        <v>0</v>
      </c>
      <c r="AG3722">
        <v>0</v>
      </c>
      <c r="AH3722">
        <v>0</v>
      </c>
      <c r="AI3722" t="s">
        <v>11634</v>
      </c>
      <c r="AL3722" s="94">
        <v>9.1999999999999993</v>
      </c>
      <c r="AM3722" t="s">
        <v>11646</v>
      </c>
    </row>
    <row r="3723" spans="1:39" x14ac:dyDescent="0.25">
      <c r="A3723" t="s">
        <v>201</v>
      </c>
      <c r="B3723">
        <v>22236</v>
      </c>
      <c r="C3723" t="s">
        <v>5478</v>
      </c>
      <c r="D3723">
        <v>270</v>
      </c>
      <c r="E3723">
        <v>45788</v>
      </c>
      <c r="F3723" t="s">
        <v>5479</v>
      </c>
      <c r="G3723" t="s">
        <v>2836</v>
      </c>
      <c r="H3723">
        <v>45797</v>
      </c>
      <c r="I3723" t="s">
        <v>24</v>
      </c>
      <c r="J3723" t="s">
        <v>5480</v>
      </c>
      <c r="K3723">
        <v>0</v>
      </c>
      <c r="AE3723" t="s">
        <v>236</v>
      </c>
      <c r="AF3723">
        <v>0</v>
      </c>
      <c r="AG3723">
        <v>0</v>
      </c>
      <c r="AH3723">
        <v>0</v>
      </c>
      <c r="AI3723" t="s">
        <v>11634</v>
      </c>
      <c r="AL3723" s="94">
        <v>27</v>
      </c>
      <c r="AM3723" t="s">
        <v>11646</v>
      </c>
    </row>
    <row r="3724" spans="1:39" x14ac:dyDescent="0.25">
      <c r="A3724" t="s">
        <v>201</v>
      </c>
      <c r="B3724">
        <v>22239</v>
      </c>
      <c r="C3724" t="s">
        <v>5481</v>
      </c>
      <c r="D3724">
        <v>106</v>
      </c>
      <c r="E3724">
        <v>45788</v>
      </c>
      <c r="G3724" t="s">
        <v>2836</v>
      </c>
      <c r="K3724">
        <v>0</v>
      </c>
      <c r="AE3724" t="s">
        <v>236</v>
      </c>
      <c r="AF3724">
        <v>0</v>
      </c>
      <c r="AG3724">
        <v>0</v>
      </c>
      <c r="AH3724">
        <v>0</v>
      </c>
      <c r="AI3724" t="s">
        <v>11634</v>
      </c>
      <c r="AL3724" s="94">
        <v>10.6</v>
      </c>
      <c r="AM3724" t="s">
        <v>11646</v>
      </c>
    </row>
    <row r="3725" spans="1:39" x14ac:dyDescent="0.25">
      <c r="A3725" t="s">
        <v>201</v>
      </c>
      <c r="B3725">
        <v>22242</v>
      </c>
      <c r="C3725" t="s">
        <v>5482</v>
      </c>
      <c r="D3725">
        <v>54</v>
      </c>
      <c r="E3725">
        <v>45788</v>
      </c>
      <c r="G3725" t="s">
        <v>2836</v>
      </c>
      <c r="K3725">
        <v>0</v>
      </c>
      <c r="AE3725" t="s">
        <v>236</v>
      </c>
      <c r="AF3725">
        <v>0</v>
      </c>
      <c r="AG3725">
        <v>0</v>
      </c>
      <c r="AH3725">
        <v>0</v>
      </c>
      <c r="AI3725" t="s">
        <v>11634</v>
      </c>
      <c r="AL3725" s="94">
        <v>5.4</v>
      </c>
      <c r="AM3725" t="s">
        <v>11646</v>
      </c>
    </row>
    <row r="3726" spans="1:39" x14ac:dyDescent="0.25">
      <c r="A3726" t="s">
        <v>201</v>
      </c>
      <c r="B3726">
        <v>22243</v>
      </c>
      <c r="C3726" t="s">
        <v>5483</v>
      </c>
      <c r="D3726">
        <v>55</v>
      </c>
      <c r="E3726">
        <v>45788</v>
      </c>
      <c r="G3726" t="s">
        <v>2836</v>
      </c>
      <c r="K3726">
        <v>0</v>
      </c>
      <c r="AE3726" t="s">
        <v>236</v>
      </c>
      <c r="AF3726">
        <v>0</v>
      </c>
      <c r="AG3726">
        <v>0</v>
      </c>
      <c r="AH3726">
        <v>0</v>
      </c>
      <c r="AI3726" t="s">
        <v>11634</v>
      </c>
      <c r="AL3726" s="94">
        <v>5.5</v>
      </c>
      <c r="AM3726" t="s">
        <v>11646</v>
      </c>
    </row>
    <row r="3727" spans="1:39" x14ac:dyDescent="0.25">
      <c r="A3727" t="s">
        <v>201</v>
      </c>
      <c r="B3727">
        <v>22901</v>
      </c>
      <c r="C3727" t="s">
        <v>5484</v>
      </c>
      <c r="D3727">
        <v>798</v>
      </c>
      <c r="E3727">
        <v>45788</v>
      </c>
      <c r="F3727">
        <v>45974</v>
      </c>
      <c r="G3727" t="s">
        <v>2836</v>
      </c>
      <c r="I3727" t="s">
        <v>24</v>
      </c>
      <c r="K3727">
        <v>0</v>
      </c>
      <c r="AE3727" t="s">
        <v>236</v>
      </c>
      <c r="AF3727">
        <v>0</v>
      </c>
      <c r="AG3727">
        <v>0</v>
      </c>
      <c r="AH3727">
        <v>0</v>
      </c>
      <c r="AI3727" t="s">
        <v>11634</v>
      </c>
      <c r="AL3727" s="94">
        <v>79.8</v>
      </c>
      <c r="AM3727" t="s">
        <v>11646</v>
      </c>
    </row>
    <row r="3728" spans="1:39" x14ac:dyDescent="0.25">
      <c r="A3728" t="s">
        <v>201</v>
      </c>
      <c r="B3728">
        <v>22244</v>
      </c>
      <c r="C3728" t="s">
        <v>5485</v>
      </c>
      <c r="D3728">
        <v>58</v>
      </c>
      <c r="E3728">
        <v>45788</v>
      </c>
      <c r="G3728" t="s">
        <v>2836</v>
      </c>
      <c r="K3728">
        <v>0</v>
      </c>
      <c r="AE3728" t="s">
        <v>236</v>
      </c>
      <c r="AF3728">
        <v>0</v>
      </c>
      <c r="AG3728">
        <v>0</v>
      </c>
      <c r="AH3728">
        <v>0</v>
      </c>
      <c r="AI3728" t="s">
        <v>11634</v>
      </c>
      <c r="AL3728" s="94">
        <v>5.8</v>
      </c>
      <c r="AM3728" t="s">
        <v>11646</v>
      </c>
    </row>
    <row r="3729" spans="1:39" x14ac:dyDescent="0.25">
      <c r="A3729" t="s">
        <v>201</v>
      </c>
      <c r="B3729">
        <v>22245</v>
      </c>
      <c r="C3729" t="s">
        <v>5486</v>
      </c>
      <c r="D3729">
        <v>507</v>
      </c>
      <c r="E3729">
        <v>45788</v>
      </c>
      <c r="F3729">
        <v>45974</v>
      </c>
      <c r="G3729" t="s">
        <v>2836</v>
      </c>
      <c r="I3729" t="s">
        <v>24</v>
      </c>
      <c r="K3729">
        <v>0</v>
      </c>
      <c r="AE3729" t="s">
        <v>236</v>
      </c>
      <c r="AF3729">
        <v>0</v>
      </c>
      <c r="AG3729">
        <v>0</v>
      </c>
      <c r="AH3729">
        <v>0</v>
      </c>
      <c r="AI3729" t="s">
        <v>11634</v>
      </c>
      <c r="AL3729" s="94">
        <v>50.7</v>
      </c>
      <c r="AM3729" t="s">
        <v>11646</v>
      </c>
    </row>
    <row r="3730" spans="1:39" x14ac:dyDescent="0.25">
      <c r="A3730" t="s">
        <v>201</v>
      </c>
      <c r="B3730">
        <v>22909</v>
      </c>
      <c r="C3730" t="s">
        <v>5487</v>
      </c>
      <c r="D3730">
        <v>393</v>
      </c>
      <c r="E3730">
        <v>45788</v>
      </c>
      <c r="F3730">
        <v>45974</v>
      </c>
      <c r="G3730" t="s">
        <v>2836</v>
      </c>
      <c r="I3730" t="s">
        <v>24</v>
      </c>
      <c r="K3730">
        <v>0</v>
      </c>
      <c r="AE3730" t="s">
        <v>236</v>
      </c>
      <c r="AF3730">
        <v>0</v>
      </c>
      <c r="AG3730">
        <v>0</v>
      </c>
      <c r="AH3730">
        <v>0</v>
      </c>
      <c r="AI3730" t="s">
        <v>11634</v>
      </c>
      <c r="AL3730" s="94">
        <v>39.299999999999997</v>
      </c>
      <c r="AM3730" t="s">
        <v>11646</v>
      </c>
    </row>
    <row r="3731" spans="1:39" x14ac:dyDescent="0.25">
      <c r="A3731" t="s">
        <v>201</v>
      </c>
      <c r="B3731">
        <v>22247</v>
      </c>
      <c r="C3731" t="s">
        <v>5488</v>
      </c>
      <c r="D3731">
        <v>41</v>
      </c>
      <c r="E3731">
        <v>45788</v>
      </c>
      <c r="G3731" t="s">
        <v>2836</v>
      </c>
      <c r="K3731">
        <v>0</v>
      </c>
      <c r="AE3731" t="s">
        <v>236</v>
      </c>
      <c r="AF3731">
        <v>0</v>
      </c>
      <c r="AG3731">
        <v>0</v>
      </c>
      <c r="AH3731">
        <v>0</v>
      </c>
      <c r="AI3731" t="s">
        <v>11634</v>
      </c>
      <c r="AL3731" s="94">
        <v>4.0999999999999996</v>
      </c>
      <c r="AM3731" t="s">
        <v>11646</v>
      </c>
    </row>
    <row r="3732" spans="1:39" x14ac:dyDescent="0.25">
      <c r="A3732" t="s">
        <v>201</v>
      </c>
      <c r="B3732">
        <v>22248</v>
      </c>
      <c r="C3732" t="s">
        <v>5489</v>
      </c>
      <c r="D3732">
        <v>137</v>
      </c>
      <c r="E3732">
        <v>45788</v>
      </c>
      <c r="G3732" t="s">
        <v>2836</v>
      </c>
      <c r="K3732">
        <v>0</v>
      </c>
      <c r="AE3732" t="s">
        <v>236</v>
      </c>
      <c r="AF3732">
        <v>0</v>
      </c>
      <c r="AG3732">
        <v>0</v>
      </c>
      <c r="AH3732">
        <v>0</v>
      </c>
      <c r="AI3732" t="s">
        <v>11634</v>
      </c>
      <c r="AL3732" s="94">
        <v>13.7</v>
      </c>
      <c r="AM3732" t="s">
        <v>11646</v>
      </c>
    </row>
    <row r="3733" spans="1:39" x14ac:dyDescent="0.25">
      <c r="A3733" t="s">
        <v>201</v>
      </c>
      <c r="B3733">
        <v>22249</v>
      </c>
      <c r="C3733" t="s">
        <v>5490</v>
      </c>
      <c r="D3733">
        <v>170</v>
      </c>
      <c r="E3733">
        <v>45788</v>
      </c>
      <c r="G3733" t="s">
        <v>2836</v>
      </c>
      <c r="K3733">
        <v>0</v>
      </c>
      <c r="AE3733" t="s">
        <v>236</v>
      </c>
      <c r="AF3733">
        <v>0</v>
      </c>
      <c r="AG3733">
        <v>0</v>
      </c>
      <c r="AH3733">
        <v>0</v>
      </c>
      <c r="AI3733" t="s">
        <v>11634</v>
      </c>
      <c r="AL3733" s="94">
        <v>17</v>
      </c>
      <c r="AM3733" t="s">
        <v>11646</v>
      </c>
    </row>
    <row r="3734" spans="1:39" x14ac:dyDescent="0.25">
      <c r="A3734" t="s">
        <v>201</v>
      </c>
      <c r="B3734">
        <v>22250</v>
      </c>
      <c r="C3734" t="s">
        <v>5491</v>
      </c>
      <c r="D3734">
        <v>571</v>
      </c>
      <c r="E3734">
        <v>45788</v>
      </c>
      <c r="F3734">
        <v>45974</v>
      </c>
      <c r="G3734" t="s">
        <v>2836</v>
      </c>
      <c r="I3734" t="s">
        <v>24</v>
      </c>
      <c r="K3734">
        <v>0</v>
      </c>
      <c r="AE3734" t="s">
        <v>236</v>
      </c>
      <c r="AF3734">
        <v>0</v>
      </c>
      <c r="AG3734">
        <v>0</v>
      </c>
      <c r="AH3734">
        <v>0</v>
      </c>
      <c r="AI3734" t="s">
        <v>11634</v>
      </c>
      <c r="AL3734" s="94">
        <v>57.1</v>
      </c>
      <c r="AM3734" t="s">
        <v>11646</v>
      </c>
    </row>
    <row r="3735" spans="1:39" x14ac:dyDescent="0.25">
      <c r="A3735" t="s">
        <v>201</v>
      </c>
      <c r="B3735">
        <v>22251</v>
      </c>
      <c r="C3735" t="s">
        <v>5492</v>
      </c>
      <c r="D3735">
        <v>345</v>
      </c>
      <c r="E3735">
        <v>45788</v>
      </c>
      <c r="F3735">
        <v>45974</v>
      </c>
      <c r="G3735" t="s">
        <v>2836</v>
      </c>
      <c r="I3735" t="s">
        <v>24</v>
      </c>
      <c r="K3735">
        <v>0</v>
      </c>
      <c r="AE3735" t="s">
        <v>236</v>
      </c>
      <c r="AF3735">
        <v>0</v>
      </c>
      <c r="AG3735">
        <v>0</v>
      </c>
      <c r="AH3735">
        <v>0</v>
      </c>
      <c r="AI3735" t="s">
        <v>11634</v>
      </c>
      <c r="AL3735" s="94">
        <v>34.5</v>
      </c>
      <c r="AM3735" t="s">
        <v>11646</v>
      </c>
    </row>
    <row r="3736" spans="1:39" x14ac:dyDescent="0.25">
      <c r="A3736" t="s">
        <v>201</v>
      </c>
      <c r="B3736">
        <v>22252</v>
      </c>
      <c r="C3736" t="s">
        <v>5493</v>
      </c>
      <c r="D3736">
        <v>160</v>
      </c>
      <c r="E3736">
        <v>45788</v>
      </c>
      <c r="G3736" t="s">
        <v>2836</v>
      </c>
      <c r="H3736">
        <v>45789</v>
      </c>
      <c r="I3736" t="s">
        <v>28</v>
      </c>
      <c r="K3736">
        <v>0</v>
      </c>
      <c r="L3736" t="s">
        <v>1137</v>
      </c>
      <c r="N3736" t="s">
        <v>350</v>
      </c>
      <c r="S3736">
        <v>0</v>
      </c>
      <c r="T3736">
        <v>0</v>
      </c>
      <c r="U3736">
        <v>0</v>
      </c>
      <c r="V3736">
        <v>0</v>
      </c>
      <c r="W3736">
        <v>0</v>
      </c>
      <c r="X3736" t="s">
        <v>350</v>
      </c>
      <c r="Y3736" t="s">
        <v>350</v>
      </c>
      <c r="Z3736" t="s">
        <v>350</v>
      </c>
      <c r="AE3736" t="s">
        <v>236</v>
      </c>
      <c r="AF3736">
        <v>0</v>
      </c>
      <c r="AG3736">
        <v>0</v>
      </c>
      <c r="AH3736">
        <v>11</v>
      </c>
      <c r="AI3736" t="s">
        <v>11632</v>
      </c>
      <c r="AK3736">
        <v>0</v>
      </c>
      <c r="AL3736" s="94">
        <v>16</v>
      </c>
      <c r="AM3736" t="s">
        <v>11646</v>
      </c>
    </row>
    <row r="3737" spans="1:39" x14ac:dyDescent="0.25">
      <c r="A3737" t="s">
        <v>201</v>
      </c>
      <c r="B3737">
        <v>22253</v>
      </c>
      <c r="C3737" t="s">
        <v>5494</v>
      </c>
      <c r="D3737">
        <v>62</v>
      </c>
      <c r="E3737">
        <v>45788</v>
      </c>
      <c r="G3737" t="s">
        <v>2836</v>
      </c>
      <c r="K3737">
        <v>0</v>
      </c>
      <c r="AE3737" t="s">
        <v>236</v>
      </c>
      <c r="AF3737">
        <v>0</v>
      </c>
      <c r="AG3737">
        <v>0</v>
      </c>
      <c r="AH3737">
        <v>0</v>
      </c>
      <c r="AI3737" t="s">
        <v>11634</v>
      </c>
      <c r="AL3737" s="94">
        <v>6.2</v>
      </c>
      <c r="AM3737" t="s">
        <v>11646</v>
      </c>
    </row>
    <row r="3738" spans="1:39" x14ac:dyDescent="0.25">
      <c r="A3738" t="s">
        <v>201</v>
      </c>
      <c r="B3738">
        <v>22254</v>
      </c>
      <c r="C3738" t="s">
        <v>5495</v>
      </c>
      <c r="D3738">
        <v>1785</v>
      </c>
      <c r="E3738">
        <v>45788</v>
      </c>
      <c r="F3738">
        <v>45822</v>
      </c>
      <c r="G3738" t="s">
        <v>2836</v>
      </c>
      <c r="H3738">
        <v>45793</v>
      </c>
      <c r="I3738" t="s">
        <v>24</v>
      </c>
      <c r="K3738">
        <v>0</v>
      </c>
      <c r="AE3738" t="s">
        <v>236</v>
      </c>
      <c r="AF3738">
        <v>0</v>
      </c>
      <c r="AG3738">
        <v>0</v>
      </c>
      <c r="AH3738">
        <v>0</v>
      </c>
      <c r="AI3738" t="s">
        <v>11634</v>
      </c>
      <c r="AL3738" s="94">
        <v>178.5</v>
      </c>
      <c r="AM3738" t="s">
        <v>11646</v>
      </c>
    </row>
    <row r="3739" spans="1:39" x14ac:dyDescent="0.25">
      <c r="A3739" t="s">
        <v>202</v>
      </c>
      <c r="B3739">
        <v>7003</v>
      </c>
      <c r="C3739" t="s">
        <v>5496</v>
      </c>
      <c r="D3739">
        <v>21683</v>
      </c>
      <c r="E3739">
        <v>45778</v>
      </c>
      <c r="G3739" t="s">
        <v>43</v>
      </c>
      <c r="K3739">
        <v>0</v>
      </c>
      <c r="AE3739" t="s">
        <v>202</v>
      </c>
      <c r="AF3739">
        <v>0</v>
      </c>
      <c r="AG3739">
        <v>0</v>
      </c>
      <c r="AH3739">
        <v>0</v>
      </c>
      <c r="AI3739" t="s">
        <v>11634</v>
      </c>
      <c r="AL3739" s="94">
        <v>2168.3000000000002</v>
      </c>
      <c r="AM3739" t="s">
        <v>11646</v>
      </c>
    </row>
    <row r="3740" spans="1:39" x14ac:dyDescent="0.25">
      <c r="A3740" t="s">
        <v>202</v>
      </c>
      <c r="B3740">
        <v>7013</v>
      </c>
      <c r="C3740" t="s">
        <v>5497</v>
      </c>
      <c r="D3740">
        <v>12163</v>
      </c>
      <c r="E3740">
        <v>45778</v>
      </c>
      <c r="G3740" t="s">
        <v>43</v>
      </c>
      <c r="H3740">
        <v>45818</v>
      </c>
      <c r="I3740" t="s">
        <v>28</v>
      </c>
      <c r="K3740">
        <v>0</v>
      </c>
      <c r="L3740" t="s">
        <v>25</v>
      </c>
      <c r="N3740" t="s">
        <v>25</v>
      </c>
      <c r="O3740" t="s">
        <v>25</v>
      </c>
      <c r="P3740" t="s">
        <v>25</v>
      </c>
      <c r="R3740">
        <v>0</v>
      </c>
      <c r="S3740">
        <v>0</v>
      </c>
      <c r="T3740">
        <v>34</v>
      </c>
      <c r="U3740">
        <v>137</v>
      </c>
      <c r="V3740">
        <v>0</v>
      </c>
      <c r="W3740">
        <v>26</v>
      </c>
      <c r="X3740" t="s">
        <v>5498</v>
      </c>
      <c r="Y3740" t="s">
        <v>26</v>
      </c>
      <c r="Z3740" t="s">
        <v>26</v>
      </c>
      <c r="AE3740" t="s">
        <v>202</v>
      </c>
      <c r="AF3740">
        <v>0</v>
      </c>
      <c r="AG3740">
        <v>0</v>
      </c>
      <c r="AH3740">
        <v>13</v>
      </c>
      <c r="AI3740" t="s">
        <v>11632</v>
      </c>
      <c r="AJ3740">
        <v>0</v>
      </c>
      <c r="AK3740">
        <v>0</v>
      </c>
      <c r="AL3740" s="94">
        <v>1216.3</v>
      </c>
      <c r="AM3740" t="s">
        <v>11646</v>
      </c>
    </row>
    <row r="3741" spans="1:39" x14ac:dyDescent="0.25">
      <c r="A3741" t="s">
        <v>202</v>
      </c>
      <c r="B3741">
        <v>7055</v>
      </c>
      <c r="C3741" t="s">
        <v>5499</v>
      </c>
      <c r="D3741">
        <v>13757</v>
      </c>
      <c r="E3741">
        <v>45778</v>
      </c>
      <c r="G3741" t="s">
        <v>43</v>
      </c>
      <c r="K3741">
        <v>0</v>
      </c>
      <c r="AE3741" t="s">
        <v>202</v>
      </c>
      <c r="AF3741">
        <v>0</v>
      </c>
      <c r="AG3741">
        <v>0</v>
      </c>
      <c r="AH3741">
        <v>0</v>
      </c>
      <c r="AI3741" t="s">
        <v>11634</v>
      </c>
      <c r="AL3741" s="94">
        <v>1375.7</v>
      </c>
      <c r="AM3741" t="s">
        <v>11646</v>
      </c>
    </row>
    <row r="3742" spans="1:39" x14ac:dyDescent="0.25">
      <c r="A3742" t="s">
        <v>202</v>
      </c>
      <c r="B3742">
        <v>7020</v>
      </c>
      <c r="C3742" t="s">
        <v>5500</v>
      </c>
      <c r="D3742">
        <v>5252</v>
      </c>
      <c r="E3742">
        <v>45778</v>
      </c>
      <c r="G3742" t="s">
        <v>43</v>
      </c>
      <c r="K3742">
        <v>0</v>
      </c>
      <c r="AE3742" t="s">
        <v>202</v>
      </c>
      <c r="AF3742">
        <v>0</v>
      </c>
      <c r="AG3742">
        <v>0</v>
      </c>
      <c r="AH3742">
        <v>0</v>
      </c>
      <c r="AI3742" t="s">
        <v>11634</v>
      </c>
      <c r="AL3742" s="94">
        <v>525.20000000000005</v>
      </c>
      <c r="AM3742" t="s">
        <v>11646</v>
      </c>
    </row>
    <row r="3743" spans="1:39" x14ac:dyDescent="0.25">
      <c r="A3743" t="s">
        <v>202</v>
      </c>
      <c r="B3743">
        <v>7002</v>
      </c>
      <c r="C3743" t="s">
        <v>5501</v>
      </c>
      <c r="D3743">
        <v>10042</v>
      </c>
      <c r="E3743">
        <v>45778</v>
      </c>
      <c r="F3743">
        <v>45815</v>
      </c>
      <c r="G3743" t="s">
        <v>43</v>
      </c>
      <c r="H3743">
        <v>45814</v>
      </c>
      <c r="I3743" t="s">
        <v>24</v>
      </c>
      <c r="J3743">
        <v>45875</v>
      </c>
      <c r="K3743">
        <v>0</v>
      </c>
      <c r="AE3743" t="s">
        <v>202</v>
      </c>
      <c r="AF3743">
        <v>0</v>
      </c>
      <c r="AG3743">
        <v>0</v>
      </c>
      <c r="AH3743">
        <v>0</v>
      </c>
      <c r="AI3743" t="s">
        <v>11634</v>
      </c>
      <c r="AL3743" s="94">
        <v>1004.2</v>
      </c>
      <c r="AM3743" t="s">
        <v>11646</v>
      </c>
    </row>
    <row r="3744" spans="1:39" x14ac:dyDescent="0.25">
      <c r="A3744" t="s">
        <v>202</v>
      </c>
      <c r="B3744">
        <v>7001</v>
      </c>
      <c r="C3744" t="s">
        <v>5502</v>
      </c>
      <c r="D3744">
        <v>6037</v>
      </c>
      <c r="E3744">
        <v>45778</v>
      </c>
      <c r="G3744" t="s">
        <v>43</v>
      </c>
      <c r="K3744">
        <v>0</v>
      </c>
      <c r="AE3744" t="s">
        <v>202</v>
      </c>
      <c r="AF3744">
        <v>0</v>
      </c>
      <c r="AG3744">
        <v>0</v>
      </c>
      <c r="AH3744">
        <v>0</v>
      </c>
      <c r="AI3744" t="s">
        <v>11634</v>
      </c>
      <c r="AL3744" s="94">
        <v>603.70000000000005</v>
      </c>
      <c r="AM3744" t="s">
        <v>11646</v>
      </c>
    </row>
    <row r="3745" spans="1:39" x14ac:dyDescent="0.25">
      <c r="A3745" t="s">
        <v>202</v>
      </c>
      <c r="B3745">
        <v>7004</v>
      </c>
      <c r="C3745" t="s">
        <v>5503</v>
      </c>
      <c r="D3745">
        <v>6311</v>
      </c>
      <c r="E3745">
        <v>45778</v>
      </c>
      <c r="G3745" t="s">
        <v>43</v>
      </c>
      <c r="K3745">
        <v>0</v>
      </c>
      <c r="AE3745" t="s">
        <v>202</v>
      </c>
      <c r="AF3745">
        <v>0</v>
      </c>
      <c r="AG3745">
        <v>0</v>
      </c>
      <c r="AH3745">
        <v>0</v>
      </c>
      <c r="AI3745" t="s">
        <v>11634</v>
      </c>
      <c r="AL3745" s="94">
        <v>631.1</v>
      </c>
      <c r="AM3745" t="s">
        <v>11646</v>
      </c>
    </row>
    <row r="3746" spans="1:39" x14ac:dyDescent="0.25">
      <c r="A3746" t="s">
        <v>202</v>
      </c>
      <c r="B3746">
        <v>7005</v>
      </c>
      <c r="C3746" t="s">
        <v>5504</v>
      </c>
      <c r="D3746">
        <v>12062</v>
      </c>
      <c r="E3746">
        <v>45778</v>
      </c>
      <c r="G3746" t="s">
        <v>43</v>
      </c>
      <c r="K3746">
        <v>0</v>
      </c>
      <c r="AE3746" t="s">
        <v>202</v>
      </c>
      <c r="AF3746">
        <v>0</v>
      </c>
      <c r="AG3746">
        <v>0</v>
      </c>
      <c r="AH3746">
        <v>0</v>
      </c>
      <c r="AI3746" t="s">
        <v>11634</v>
      </c>
      <c r="AL3746" s="94">
        <v>1206.2</v>
      </c>
      <c r="AM3746" t="s">
        <v>11646</v>
      </c>
    </row>
    <row r="3747" spans="1:39" x14ac:dyDescent="0.25">
      <c r="A3747" t="s">
        <v>202</v>
      </c>
      <c r="B3747">
        <v>7901</v>
      </c>
      <c r="C3747" t="s">
        <v>5505</v>
      </c>
      <c r="D3747">
        <v>1018</v>
      </c>
      <c r="E3747">
        <v>45778</v>
      </c>
      <c r="G3747" t="s">
        <v>43</v>
      </c>
      <c r="K3747">
        <v>0</v>
      </c>
      <c r="AE3747" t="s">
        <v>202</v>
      </c>
      <c r="AF3747">
        <v>0</v>
      </c>
      <c r="AG3747">
        <v>0</v>
      </c>
      <c r="AH3747">
        <v>0</v>
      </c>
      <c r="AI3747" t="s">
        <v>11634</v>
      </c>
      <c r="AL3747" s="94">
        <v>101.8</v>
      </c>
      <c r="AM3747" t="s">
        <v>11646</v>
      </c>
    </row>
    <row r="3748" spans="1:39" x14ac:dyDescent="0.25">
      <c r="A3748" t="s">
        <v>202</v>
      </c>
      <c r="B3748">
        <v>7006</v>
      </c>
      <c r="C3748" t="s">
        <v>5506</v>
      </c>
      <c r="D3748">
        <v>8387</v>
      </c>
      <c r="E3748">
        <v>45778</v>
      </c>
      <c r="G3748" t="s">
        <v>43</v>
      </c>
      <c r="K3748">
        <v>0</v>
      </c>
      <c r="AE3748" t="s">
        <v>202</v>
      </c>
      <c r="AF3748">
        <v>0</v>
      </c>
      <c r="AG3748">
        <v>0</v>
      </c>
      <c r="AH3748">
        <v>0</v>
      </c>
      <c r="AI3748" t="s">
        <v>11634</v>
      </c>
      <c r="AL3748" s="94">
        <v>838.7</v>
      </c>
      <c r="AM3748" t="s">
        <v>11646</v>
      </c>
    </row>
    <row r="3749" spans="1:39" x14ac:dyDescent="0.25">
      <c r="A3749" t="s">
        <v>202</v>
      </c>
      <c r="B3749">
        <v>7007</v>
      </c>
      <c r="C3749" t="s">
        <v>5507</v>
      </c>
      <c r="D3749">
        <v>577</v>
      </c>
      <c r="E3749">
        <v>45778</v>
      </c>
      <c r="G3749" t="s">
        <v>43</v>
      </c>
      <c r="K3749">
        <v>0</v>
      </c>
      <c r="AE3749" t="s">
        <v>202</v>
      </c>
      <c r="AF3749">
        <v>0</v>
      </c>
      <c r="AG3749">
        <v>0</v>
      </c>
      <c r="AH3749">
        <v>0</v>
      </c>
      <c r="AI3749" t="s">
        <v>11634</v>
      </c>
      <c r="AL3749" s="94">
        <v>57.7</v>
      </c>
      <c r="AM3749" t="s">
        <v>11646</v>
      </c>
    </row>
    <row r="3750" spans="1:39" x14ac:dyDescent="0.25">
      <c r="A3750" t="s">
        <v>202</v>
      </c>
      <c r="B3750">
        <v>7008</v>
      </c>
      <c r="C3750" t="s">
        <v>5508</v>
      </c>
      <c r="D3750">
        <v>9281</v>
      </c>
      <c r="E3750">
        <v>45778</v>
      </c>
      <c r="G3750" t="s">
        <v>43</v>
      </c>
      <c r="K3750">
        <v>0</v>
      </c>
      <c r="AE3750" t="s">
        <v>202</v>
      </c>
      <c r="AF3750">
        <v>0</v>
      </c>
      <c r="AG3750">
        <v>0</v>
      </c>
      <c r="AH3750">
        <v>0</v>
      </c>
      <c r="AI3750" t="s">
        <v>11634</v>
      </c>
      <c r="AL3750" s="94">
        <v>928.1</v>
      </c>
      <c r="AM3750" t="s">
        <v>11646</v>
      </c>
    </row>
    <row r="3751" spans="1:39" x14ac:dyDescent="0.25">
      <c r="A3751" t="s">
        <v>202</v>
      </c>
      <c r="B3751">
        <v>7009</v>
      </c>
      <c r="C3751" t="s">
        <v>5509</v>
      </c>
      <c r="D3751">
        <v>1199</v>
      </c>
      <c r="E3751">
        <v>45778</v>
      </c>
      <c r="G3751" t="s">
        <v>43</v>
      </c>
      <c r="K3751">
        <v>0</v>
      </c>
      <c r="AE3751" t="s">
        <v>202</v>
      </c>
      <c r="AF3751">
        <v>0</v>
      </c>
      <c r="AG3751">
        <v>0</v>
      </c>
      <c r="AH3751">
        <v>0</v>
      </c>
      <c r="AI3751" t="s">
        <v>11634</v>
      </c>
      <c r="AL3751" s="94">
        <v>119.9</v>
      </c>
      <c r="AM3751" t="s">
        <v>11646</v>
      </c>
    </row>
    <row r="3752" spans="1:39" x14ac:dyDescent="0.25">
      <c r="A3752" t="s">
        <v>202</v>
      </c>
      <c r="B3752">
        <v>7010</v>
      </c>
      <c r="C3752" t="s">
        <v>5510</v>
      </c>
      <c r="D3752">
        <v>7490</v>
      </c>
      <c r="E3752">
        <v>45778</v>
      </c>
      <c r="G3752" t="s">
        <v>43</v>
      </c>
      <c r="K3752">
        <v>0</v>
      </c>
      <c r="AE3752" t="s">
        <v>202</v>
      </c>
      <c r="AF3752">
        <v>0</v>
      </c>
      <c r="AG3752">
        <v>0</v>
      </c>
      <c r="AH3752">
        <v>0</v>
      </c>
      <c r="AI3752" t="s">
        <v>11634</v>
      </c>
      <c r="AL3752" s="94">
        <v>749</v>
      </c>
      <c r="AM3752" t="s">
        <v>11646</v>
      </c>
    </row>
    <row r="3753" spans="1:39" x14ac:dyDescent="0.25">
      <c r="A3753" t="s">
        <v>202</v>
      </c>
      <c r="B3753">
        <v>7011</v>
      </c>
      <c r="C3753" t="s">
        <v>5511</v>
      </c>
      <c r="D3753">
        <v>53491</v>
      </c>
      <c r="E3753">
        <v>45778</v>
      </c>
      <c r="G3753" t="s">
        <v>43</v>
      </c>
      <c r="K3753">
        <v>0</v>
      </c>
      <c r="AE3753" t="s">
        <v>202</v>
      </c>
      <c r="AF3753">
        <v>0</v>
      </c>
      <c r="AG3753">
        <v>0</v>
      </c>
      <c r="AH3753">
        <v>0</v>
      </c>
      <c r="AI3753" t="s">
        <v>11634</v>
      </c>
      <c r="AL3753" s="94">
        <v>5349.1</v>
      </c>
      <c r="AM3753" t="s">
        <v>11646</v>
      </c>
    </row>
    <row r="3754" spans="1:39" x14ac:dyDescent="0.25">
      <c r="A3754" t="s">
        <v>202</v>
      </c>
      <c r="B3754">
        <v>7012</v>
      </c>
      <c r="C3754" t="s">
        <v>5512</v>
      </c>
      <c r="D3754">
        <v>2824</v>
      </c>
      <c r="E3754">
        <v>45778</v>
      </c>
      <c r="G3754" t="s">
        <v>43</v>
      </c>
      <c r="K3754">
        <v>0</v>
      </c>
      <c r="AE3754" t="s">
        <v>202</v>
      </c>
      <c r="AF3754">
        <v>0</v>
      </c>
      <c r="AG3754">
        <v>0</v>
      </c>
      <c r="AH3754">
        <v>0</v>
      </c>
      <c r="AI3754" t="s">
        <v>11634</v>
      </c>
      <c r="AL3754" s="94">
        <v>282.39999999999998</v>
      </c>
      <c r="AM3754" t="s">
        <v>11646</v>
      </c>
    </row>
    <row r="3755" spans="1:39" x14ac:dyDescent="0.25">
      <c r="A3755" t="s">
        <v>202</v>
      </c>
      <c r="B3755">
        <v>7014</v>
      </c>
      <c r="C3755" t="s">
        <v>5513</v>
      </c>
      <c r="D3755">
        <v>12860</v>
      </c>
      <c r="E3755">
        <v>45778</v>
      </c>
      <c r="G3755" t="s">
        <v>43</v>
      </c>
      <c r="K3755">
        <v>0</v>
      </c>
      <c r="AE3755" t="s">
        <v>202</v>
      </c>
      <c r="AF3755">
        <v>0</v>
      </c>
      <c r="AG3755">
        <v>0</v>
      </c>
      <c r="AH3755">
        <v>0</v>
      </c>
      <c r="AI3755" t="s">
        <v>11634</v>
      </c>
      <c r="AL3755" s="94">
        <v>1286</v>
      </c>
      <c r="AM3755" t="s">
        <v>11646</v>
      </c>
    </row>
    <row r="3756" spans="1:39" x14ac:dyDescent="0.25">
      <c r="A3756" t="s">
        <v>202</v>
      </c>
      <c r="B3756">
        <v>7064</v>
      </c>
      <c r="C3756" t="s">
        <v>5514</v>
      </c>
      <c r="D3756">
        <v>7772</v>
      </c>
      <c r="E3756">
        <v>45778</v>
      </c>
      <c r="G3756" t="s">
        <v>43</v>
      </c>
      <c r="K3756">
        <v>0</v>
      </c>
      <c r="AE3756" t="s">
        <v>202</v>
      </c>
      <c r="AF3756">
        <v>0</v>
      </c>
      <c r="AG3756">
        <v>0</v>
      </c>
      <c r="AH3756">
        <v>0</v>
      </c>
      <c r="AI3756" t="s">
        <v>11634</v>
      </c>
      <c r="AL3756" s="94">
        <v>777.2</v>
      </c>
      <c r="AM3756" t="s">
        <v>11646</v>
      </c>
    </row>
    <row r="3757" spans="1:39" x14ac:dyDescent="0.25">
      <c r="A3757" t="s">
        <v>202</v>
      </c>
      <c r="B3757">
        <v>7015</v>
      </c>
      <c r="C3757" t="s">
        <v>5515</v>
      </c>
      <c r="D3757">
        <v>31941</v>
      </c>
      <c r="E3757">
        <v>45778</v>
      </c>
      <c r="G3757" t="s">
        <v>43</v>
      </c>
      <c r="K3757">
        <v>0</v>
      </c>
      <c r="AE3757" t="s">
        <v>202</v>
      </c>
      <c r="AF3757">
        <v>0</v>
      </c>
      <c r="AG3757">
        <v>0</v>
      </c>
      <c r="AH3757">
        <v>0</v>
      </c>
      <c r="AI3757" t="s">
        <v>11634</v>
      </c>
      <c r="AL3757" s="94">
        <v>3194.1</v>
      </c>
      <c r="AM3757" t="s">
        <v>11646</v>
      </c>
    </row>
    <row r="3758" spans="1:39" x14ac:dyDescent="0.25">
      <c r="A3758" t="s">
        <v>202</v>
      </c>
      <c r="B3758">
        <v>7016</v>
      </c>
      <c r="C3758" t="s">
        <v>5516</v>
      </c>
      <c r="D3758">
        <v>4399</v>
      </c>
      <c r="E3758">
        <v>45778</v>
      </c>
      <c r="G3758" t="s">
        <v>43</v>
      </c>
      <c r="K3758">
        <v>0</v>
      </c>
      <c r="AE3758" t="s">
        <v>202</v>
      </c>
      <c r="AF3758">
        <v>0</v>
      </c>
      <c r="AG3758">
        <v>0</v>
      </c>
      <c r="AH3758">
        <v>0</v>
      </c>
      <c r="AI3758" t="s">
        <v>11634</v>
      </c>
      <c r="AL3758" s="94">
        <v>439.9</v>
      </c>
      <c r="AM3758" t="s">
        <v>11646</v>
      </c>
    </row>
    <row r="3759" spans="1:39" x14ac:dyDescent="0.25">
      <c r="A3759" t="s">
        <v>202</v>
      </c>
      <c r="B3759">
        <v>7017</v>
      </c>
      <c r="C3759" t="s">
        <v>5517</v>
      </c>
      <c r="D3759">
        <v>1516</v>
      </c>
      <c r="E3759">
        <v>45778</v>
      </c>
      <c r="G3759" t="s">
        <v>43</v>
      </c>
      <c r="K3759">
        <v>0</v>
      </c>
      <c r="AE3759" t="s">
        <v>202</v>
      </c>
      <c r="AF3759">
        <v>0</v>
      </c>
      <c r="AG3759">
        <v>0</v>
      </c>
      <c r="AH3759">
        <v>0</v>
      </c>
      <c r="AI3759" t="s">
        <v>11634</v>
      </c>
      <c r="AL3759" s="94">
        <v>151.6</v>
      </c>
      <c r="AM3759" t="s">
        <v>11646</v>
      </c>
    </row>
    <row r="3760" spans="1:39" x14ac:dyDescent="0.25">
      <c r="A3760" t="s">
        <v>202</v>
      </c>
      <c r="B3760">
        <v>7018</v>
      </c>
      <c r="C3760" t="s">
        <v>5518</v>
      </c>
      <c r="D3760">
        <v>717</v>
      </c>
      <c r="E3760">
        <v>45778</v>
      </c>
      <c r="G3760" t="s">
        <v>43</v>
      </c>
      <c r="K3760">
        <v>0</v>
      </c>
      <c r="AE3760" t="s">
        <v>202</v>
      </c>
      <c r="AF3760">
        <v>0</v>
      </c>
      <c r="AG3760">
        <v>0</v>
      </c>
      <c r="AH3760">
        <v>0</v>
      </c>
      <c r="AI3760" t="s">
        <v>11634</v>
      </c>
      <c r="AL3760" s="94">
        <v>71.7</v>
      </c>
      <c r="AM3760" t="s">
        <v>11646</v>
      </c>
    </row>
    <row r="3761" spans="1:39" x14ac:dyDescent="0.25">
      <c r="A3761" t="s">
        <v>202</v>
      </c>
      <c r="B3761">
        <v>7026</v>
      </c>
      <c r="C3761" t="s">
        <v>5519</v>
      </c>
      <c r="D3761">
        <v>53717</v>
      </c>
      <c r="E3761">
        <v>45778</v>
      </c>
      <c r="G3761" t="s">
        <v>43</v>
      </c>
      <c r="K3761">
        <v>0</v>
      </c>
      <c r="AE3761" t="s">
        <v>202</v>
      </c>
      <c r="AF3761">
        <v>0</v>
      </c>
      <c r="AG3761">
        <v>0</v>
      </c>
      <c r="AH3761">
        <v>0</v>
      </c>
      <c r="AI3761" t="s">
        <v>11634</v>
      </c>
      <c r="AL3761" s="94">
        <v>5371.7</v>
      </c>
      <c r="AM3761" t="s">
        <v>11646</v>
      </c>
    </row>
    <row r="3762" spans="1:39" x14ac:dyDescent="0.25">
      <c r="A3762" t="s">
        <v>202</v>
      </c>
      <c r="B3762">
        <v>7019</v>
      </c>
      <c r="C3762" t="s">
        <v>5520</v>
      </c>
      <c r="D3762">
        <v>203</v>
      </c>
      <c r="E3762">
        <v>45778</v>
      </c>
      <c r="G3762" t="s">
        <v>43</v>
      </c>
      <c r="K3762">
        <v>0</v>
      </c>
      <c r="AE3762" t="s">
        <v>202</v>
      </c>
      <c r="AF3762">
        <v>0</v>
      </c>
      <c r="AG3762">
        <v>0</v>
      </c>
      <c r="AH3762">
        <v>0</v>
      </c>
      <c r="AI3762" t="s">
        <v>11634</v>
      </c>
      <c r="AL3762" s="94">
        <v>20.3</v>
      </c>
      <c r="AM3762" t="s">
        <v>11646</v>
      </c>
    </row>
    <row r="3763" spans="1:39" x14ac:dyDescent="0.25">
      <c r="A3763" t="s">
        <v>202</v>
      </c>
      <c r="B3763">
        <v>7021</v>
      </c>
      <c r="C3763" t="s">
        <v>5521</v>
      </c>
      <c r="D3763">
        <v>374</v>
      </c>
      <c r="E3763">
        <v>45778</v>
      </c>
      <c r="G3763" t="s">
        <v>43</v>
      </c>
      <c r="K3763">
        <v>0</v>
      </c>
      <c r="AE3763" t="s">
        <v>202</v>
      </c>
      <c r="AF3763">
        <v>0</v>
      </c>
      <c r="AG3763">
        <v>0</v>
      </c>
      <c r="AH3763">
        <v>0</v>
      </c>
      <c r="AI3763" t="s">
        <v>11634</v>
      </c>
      <c r="AL3763" s="94">
        <v>37.4</v>
      </c>
      <c r="AM3763" t="s">
        <v>11646</v>
      </c>
    </row>
    <row r="3764" spans="1:39" x14ac:dyDescent="0.25">
      <c r="A3764" t="s">
        <v>202</v>
      </c>
      <c r="B3764">
        <v>7022</v>
      </c>
      <c r="C3764" t="s">
        <v>5522</v>
      </c>
      <c r="D3764">
        <v>18850</v>
      </c>
      <c r="E3764">
        <v>45778</v>
      </c>
      <c r="G3764" t="s">
        <v>43</v>
      </c>
      <c r="K3764">
        <v>0</v>
      </c>
      <c r="AE3764" t="s">
        <v>202</v>
      </c>
      <c r="AF3764">
        <v>0</v>
      </c>
      <c r="AG3764">
        <v>0</v>
      </c>
      <c r="AH3764">
        <v>0</v>
      </c>
      <c r="AI3764" t="s">
        <v>11634</v>
      </c>
      <c r="AL3764" s="94">
        <v>1885</v>
      </c>
      <c r="AM3764" t="s">
        <v>11646</v>
      </c>
    </row>
    <row r="3765" spans="1:39" x14ac:dyDescent="0.25">
      <c r="A3765" t="s">
        <v>202</v>
      </c>
      <c r="B3765">
        <v>7023</v>
      </c>
      <c r="C3765" t="s">
        <v>5523</v>
      </c>
      <c r="D3765">
        <v>5114</v>
      </c>
      <c r="E3765">
        <v>45778</v>
      </c>
      <c r="G3765" t="s">
        <v>43</v>
      </c>
      <c r="H3765">
        <v>45793</v>
      </c>
      <c r="I3765" t="s">
        <v>28</v>
      </c>
      <c r="K3765">
        <v>0</v>
      </c>
      <c r="L3765" t="s">
        <v>25</v>
      </c>
      <c r="N3765" t="s">
        <v>26</v>
      </c>
      <c r="O3765">
        <v>45442</v>
      </c>
      <c r="P3765" t="s">
        <v>25</v>
      </c>
      <c r="R3765">
        <v>11916</v>
      </c>
      <c r="T3765">
        <v>9</v>
      </c>
      <c r="U3765">
        <v>12</v>
      </c>
      <c r="V3765">
        <v>1</v>
      </c>
      <c r="W3765">
        <v>0</v>
      </c>
      <c r="X3765" t="s">
        <v>25</v>
      </c>
      <c r="Y3765" t="s">
        <v>25</v>
      </c>
      <c r="Z3765" t="s">
        <v>25</v>
      </c>
      <c r="AE3765" t="s">
        <v>202</v>
      </c>
      <c r="AF3765">
        <v>0</v>
      </c>
      <c r="AG3765">
        <v>0</v>
      </c>
      <c r="AH3765">
        <v>12</v>
      </c>
      <c r="AI3765" t="s">
        <v>11632</v>
      </c>
      <c r="AJ3765">
        <v>2.3300743058271411</v>
      </c>
      <c r="AL3765" s="94">
        <v>511.4</v>
      </c>
      <c r="AM3765" t="s">
        <v>11646</v>
      </c>
    </row>
    <row r="3766" spans="1:39" x14ac:dyDescent="0.25">
      <c r="A3766" t="s">
        <v>202</v>
      </c>
      <c r="B3766">
        <v>7024</v>
      </c>
      <c r="C3766" t="s">
        <v>5524</v>
      </c>
      <c r="D3766">
        <v>11389</v>
      </c>
      <c r="E3766">
        <v>45778</v>
      </c>
      <c r="G3766" t="s">
        <v>43</v>
      </c>
      <c r="H3766">
        <v>45889</v>
      </c>
      <c r="I3766" t="s">
        <v>28</v>
      </c>
      <c r="K3766">
        <v>0</v>
      </c>
      <c r="L3766">
        <v>2024</v>
      </c>
      <c r="M3766">
        <v>0.7</v>
      </c>
      <c r="N3766" t="s">
        <v>25</v>
      </c>
      <c r="O3766" t="s">
        <v>25</v>
      </c>
      <c r="P3766" t="s">
        <v>25</v>
      </c>
      <c r="R3766">
        <v>39000</v>
      </c>
      <c r="T3766">
        <v>56</v>
      </c>
      <c r="U3766">
        <v>0</v>
      </c>
      <c r="X3766" t="s">
        <v>5525</v>
      </c>
      <c r="Y3766" t="s">
        <v>5526</v>
      </c>
      <c r="Z3766" t="s">
        <v>5525</v>
      </c>
      <c r="AE3766" t="s">
        <v>202</v>
      </c>
      <c r="AF3766">
        <v>0.7</v>
      </c>
      <c r="AG3766">
        <v>0</v>
      </c>
      <c r="AH3766">
        <v>11</v>
      </c>
      <c r="AI3766" t="s">
        <v>11632</v>
      </c>
      <c r="AJ3766">
        <v>3.424356835543068</v>
      </c>
      <c r="AL3766" s="94">
        <v>1138.9000000000001</v>
      </c>
      <c r="AM3766" t="s">
        <v>11646</v>
      </c>
    </row>
    <row r="3767" spans="1:39" x14ac:dyDescent="0.25">
      <c r="A3767" t="s">
        <v>202</v>
      </c>
      <c r="B3767">
        <v>7025</v>
      </c>
      <c r="C3767" t="s">
        <v>5527</v>
      </c>
      <c r="D3767">
        <v>715</v>
      </c>
      <c r="E3767">
        <v>45778</v>
      </c>
      <c r="G3767" t="s">
        <v>43</v>
      </c>
      <c r="K3767">
        <v>0</v>
      </c>
      <c r="AE3767" t="s">
        <v>202</v>
      </c>
      <c r="AF3767">
        <v>0</v>
      </c>
      <c r="AG3767">
        <v>0</v>
      </c>
      <c r="AH3767">
        <v>0</v>
      </c>
      <c r="AI3767" t="s">
        <v>11634</v>
      </c>
      <c r="AL3767" s="94">
        <v>71.5</v>
      </c>
      <c r="AM3767" t="s">
        <v>11646</v>
      </c>
    </row>
    <row r="3768" spans="1:39" x14ac:dyDescent="0.25">
      <c r="A3768" t="s">
        <v>202</v>
      </c>
      <c r="B3768">
        <v>7027</v>
      </c>
      <c r="C3768" t="s">
        <v>5528</v>
      </c>
      <c r="D3768">
        <v>35654</v>
      </c>
      <c r="E3768">
        <v>45778</v>
      </c>
      <c r="G3768" t="s">
        <v>43</v>
      </c>
      <c r="K3768">
        <v>0</v>
      </c>
      <c r="AE3768" t="s">
        <v>202</v>
      </c>
      <c r="AF3768">
        <v>0</v>
      </c>
      <c r="AG3768">
        <v>0</v>
      </c>
      <c r="AH3768">
        <v>0</v>
      </c>
      <c r="AI3768" t="s">
        <v>11634</v>
      </c>
      <c r="AL3768" s="94">
        <v>3565.4</v>
      </c>
      <c r="AM3768" t="s">
        <v>11646</v>
      </c>
    </row>
    <row r="3769" spans="1:39" x14ac:dyDescent="0.25">
      <c r="A3769" t="s">
        <v>202</v>
      </c>
      <c r="B3769">
        <v>7028</v>
      </c>
      <c r="C3769" t="s">
        <v>5529</v>
      </c>
      <c r="D3769">
        <v>1619</v>
      </c>
      <c r="E3769">
        <v>45778</v>
      </c>
      <c r="G3769" t="s">
        <v>43</v>
      </c>
      <c r="K3769">
        <v>0</v>
      </c>
      <c r="AE3769" t="s">
        <v>202</v>
      </c>
      <c r="AF3769">
        <v>0</v>
      </c>
      <c r="AG3769">
        <v>0</v>
      </c>
      <c r="AH3769">
        <v>0</v>
      </c>
      <c r="AI3769" t="s">
        <v>11634</v>
      </c>
      <c r="AL3769" s="94">
        <v>161.9</v>
      </c>
      <c r="AM3769" t="s">
        <v>11646</v>
      </c>
    </row>
    <row r="3770" spans="1:39" x14ac:dyDescent="0.25">
      <c r="A3770" t="s">
        <v>202</v>
      </c>
      <c r="B3770">
        <v>7029</v>
      </c>
      <c r="C3770" t="s">
        <v>5530</v>
      </c>
      <c r="D3770">
        <v>6456</v>
      </c>
      <c r="E3770">
        <v>45778</v>
      </c>
      <c r="G3770" t="s">
        <v>43</v>
      </c>
      <c r="K3770">
        <v>0</v>
      </c>
      <c r="AE3770" t="s">
        <v>202</v>
      </c>
      <c r="AF3770">
        <v>0</v>
      </c>
      <c r="AG3770">
        <v>0</v>
      </c>
      <c r="AH3770">
        <v>0</v>
      </c>
      <c r="AI3770" t="s">
        <v>11634</v>
      </c>
      <c r="AL3770" s="94">
        <v>645.6</v>
      </c>
      <c r="AM3770" t="s">
        <v>11646</v>
      </c>
    </row>
    <row r="3771" spans="1:39" x14ac:dyDescent="0.25">
      <c r="A3771" t="s">
        <v>202</v>
      </c>
      <c r="B3771">
        <v>7030</v>
      </c>
      <c r="C3771" t="s">
        <v>5531</v>
      </c>
      <c r="D3771">
        <v>2505</v>
      </c>
      <c r="E3771">
        <v>45778</v>
      </c>
      <c r="G3771" t="s">
        <v>43</v>
      </c>
      <c r="K3771">
        <v>0</v>
      </c>
      <c r="AE3771" t="s">
        <v>202</v>
      </c>
      <c r="AF3771">
        <v>0</v>
      </c>
      <c r="AG3771">
        <v>0</v>
      </c>
      <c r="AH3771">
        <v>0</v>
      </c>
      <c r="AI3771" t="s">
        <v>11634</v>
      </c>
      <c r="AL3771" s="94">
        <v>250.5</v>
      </c>
      <c r="AM3771" t="s">
        <v>11646</v>
      </c>
    </row>
    <row r="3772" spans="1:39" x14ac:dyDescent="0.25">
      <c r="A3772" t="s">
        <v>202</v>
      </c>
      <c r="B3772">
        <v>7031</v>
      </c>
      <c r="C3772" t="s">
        <v>5532</v>
      </c>
      <c r="D3772">
        <v>39912</v>
      </c>
      <c r="E3772">
        <v>45778</v>
      </c>
      <c r="G3772" t="s">
        <v>43</v>
      </c>
      <c r="K3772">
        <v>0</v>
      </c>
      <c r="AE3772" t="s">
        <v>202</v>
      </c>
      <c r="AF3772">
        <v>0</v>
      </c>
      <c r="AG3772">
        <v>0</v>
      </c>
      <c r="AH3772">
        <v>0</v>
      </c>
      <c r="AI3772" t="s">
        <v>11634</v>
      </c>
      <c r="AL3772" s="94">
        <v>3991.2</v>
      </c>
      <c r="AM3772" t="s">
        <v>11646</v>
      </c>
    </row>
    <row r="3773" spans="1:39" x14ac:dyDescent="0.25">
      <c r="A3773" t="s">
        <v>202</v>
      </c>
      <c r="B3773">
        <v>7033</v>
      </c>
      <c r="C3773" t="s">
        <v>5533</v>
      </c>
      <c r="D3773">
        <v>47777</v>
      </c>
      <c r="E3773">
        <v>45778</v>
      </c>
      <c r="G3773" t="s">
        <v>43</v>
      </c>
      <c r="K3773">
        <v>0</v>
      </c>
      <c r="AE3773" t="s">
        <v>202</v>
      </c>
      <c r="AF3773">
        <v>0</v>
      </c>
      <c r="AG3773">
        <v>0</v>
      </c>
      <c r="AH3773">
        <v>0</v>
      </c>
      <c r="AI3773" t="s">
        <v>11634</v>
      </c>
      <c r="AL3773" s="94">
        <v>4777.7</v>
      </c>
      <c r="AM3773" t="s">
        <v>11646</v>
      </c>
    </row>
    <row r="3774" spans="1:39" x14ac:dyDescent="0.25">
      <c r="A3774" t="s">
        <v>202</v>
      </c>
      <c r="B3774">
        <v>7034</v>
      </c>
      <c r="C3774" t="s">
        <v>5534</v>
      </c>
      <c r="D3774">
        <v>1702</v>
      </c>
      <c r="E3774">
        <v>45778</v>
      </c>
      <c r="G3774" t="s">
        <v>43</v>
      </c>
      <c r="K3774">
        <v>0</v>
      </c>
      <c r="AE3774" t="s">
        <v>202</v>
      </c>
      <c r="AF3774">
        <v>0</v>
      </c>
      <c r="AG3774">
        <v>0</v>
      </c>
      <c r="AH3774">
        <v>0</v>
      </c>
      <c r="AI3774" t="s">
        <v>11634</v>
      </c>
      <c r="AL3774" s="94">
        <v>170.2</v>
      </c>
      <c r="AM3774" t="s">
        <v>11646</v>
      </c>
    </row>
    <row r="3775" spans="1:39" x14ac:dyDescent="0.25">
      <c r="A3775" t="s">
        <v>202</v>
      </c>
      <c r="B3775">
        <v>7032</v>
      </c>
      <c r="C3775" t="s">
        <v>5535</v>
      </c>
      <c r="D3775">
        <v>30419</v>
      </c>
      <c r="E3775">
        <v>45778</v>
      </c>
      <c r="G3775" t="s">
        <v>43</v>
      </c>
      <c r="K3775">
        <v>0</v>
      </c>
      <c r="AE3775" t="s">
        <v>202</v>
      </c>
      <c r="AF3775">
        <v>0</v>
      </c>
      <c r="AG3775">
        <v>0</v>
      </c>
      <c r="AH3775">
        <v>0</v>
      </c>
      <c r="AI3775" t="s">
        <v>11634</v>
      </c>
      <c r="AL3775" s="94">
        <v>3041.9</v>
      </c>
      <c r="AM3775" t="s">
        <v>11646</v>
      </c>
    </row>
    <row r="3776" spans="1:39" x14ac:dyDescent="0.25">
      <c r="A3776" t="s">
        <v>202</v>
      </c>
      <c r="B3776">
        <v>7035</v>
      </c>
      <c r="C3776" t="s">
        <v>5536</v>
      </c>
      <c r="D3776">
        <v>2397</v>
      </c>
      <c r="E3776">
        <v>45778</v>
      </c>
      <c r="G3776" t="s">
        <v>43</v>
      </c>
      <c r="K3776">
        <v>0</v>
      </c>
      <c r="AE3776" t="s">
        <v>202</v>
      </c>
      <c r="AF3776">
        <v>0</v>
      </c>
      <c r="AG3776">
        <v>0</v>
      </c>
      <c r="AH3776">
        <v>0</v>
      </c>
      <c r="AI3776" t="s">
        <v>11634</v>
      </c>
      <c r="AL3776" s="94">
        <v>239.7</v>
      </c>
      <c r="AM3776" t="s">
        <v>11646</v>
      </c>
    </row>
    <row r="3777" spans="1:39" x14ac:dyDescent="0.25">
      <c r="A3777" t="s">
        <v>202</v>
      </c>
      <c r="B3777">
        <v>7036</v>
      </c>
      <c r="C3777" t="s">
        <v>5537</v>
      </c>
      <c r="D3777">
        <v>40079</v>
      </c>
      <c r="E3777">
        <v>45778</v>
      </c>
      <c r="G3777" t="s">
        <v>43</v>
      </c>
      <c r="H3777">
        <v>45846</v>
      </c>
      <c r="K3777">
        <v>930</v>
      </c>
      <c r="L3777">
        <v>45808</v>
      </c>
      <c r="M3777">
        <v>0.65</v>
      </c>
      <c r="N3777" t="s">
        <v>31</v>
      </c>
      <c r="O3777">
        <v>45041</v>
      </c>
      <c r="P3777" t="s">
        <v>25</v>
      </c>
      <c r="Q3777" t="s">
        <v>5764</v>
      </c>
      <c r="S3777">
        <v>55608</v>
      </c>
      <c r="T3777">
        <v>73</v>
      </c>
      <c r="U3777">
        <v>96</v>
      </c>
      <c r="V3777">
        <v>1</v>
      </c>
      <c r="W3777">
        <v>47</v>
      </c>
      <c r="X3777" t="s">
        <v>5538</v>
      </c>
      <c r="Y3777" t="s">
        <v>5538</v>
      </c>
      <c r="Z3777" t="s">
        <v>5538</v>
      </c>
      <c r="AE3777" t="s">
        <v>202</v>
      </c>
      <c r="AF3777">
        <v>0.65</v>
      </c>
      <c r="AG3777">
        <v>604</v>
      </c>
      <c r="AH3777">
        <v>15</v>
      </c>
      <c r="AI3777" t="s">
        <v>11632</v>
      </c>
      <c r="AK3777">
        <v>1.3874597669602535</v>
      </c>
      <c r="AL3777" s="94">
        <v>4007.9</v>
      </c>
      <c r="AM3777" t="s">
        <v>11647</v>
      </c>
    </row>
    <row r="3778" spans="1:39" x14ac:dyDescent="0.25">
      <c r="A3778" t="s">
        <v>202</v>
      </c>
      <c r="B3778">
        <v>7037</v>
      </c>
      <c r="C3778" t="s">
        <v>5539</v>
      </c>
      <c r="D3778">
        <v>6215</v>
      </c>
      <c r="E3778">
        <v>45778</v>
      </c>
      <c r="G3778" t="s">
        <v>43</v>
      </c>
      <c r="K3778">
        <v>0</v>
      </c>
      <c r="AE3778" t="s">
        <v>202</v>
      </c>
      <c r="AF3778">
        <v>0</v>
      </c>
      <c r="AG3778">
        <v>0</v>
      </c>
      <c r="AH3778">
        <v>0</v>
      </c>
      <c r="AI3778" t="s">
        <v>11634</v>
      </c>
      <c r="AL3778" s="94">
        <v>621.5</v>
      </c>
      <c r="AM3778" t="s">
        <v>11646</v>
      </c>
    </row>
    <row r="3779" spans="1:39" x14ac:dyDescent="0.25">
      <c r="A3779" t="s">
        <v>202</v>
      </c>
      <c r="B3779">
        <v>7902</v>
      </c>
      <c r="C3779" t="s">
        <v>5540</v>
      </c>
      <c r="D3779">
        <v>1690</v>
      </c>
      <c r="E3779">
        <v>45778</v>
      </c>
      <c r="G3779" t="s">
        <v>43</v>
      </c>
      <c r="K3779">
        <v>0</v>
      </c>
      <c r="AE3779" t="s">
        <v>202</v>
      </c>
      <c r="AF3779">
        <v>0</v>
      </c>
      <c r="AG3779">
        <v>0</v>
      </c>
      <c r="AH3779">
        <v>0</v>
      </c>
      <c r="AI3779" t="s">
        <v>11634</v>
      </c>
      <c r="AL3779" s="94">
        <v>169</v>
      </c>
      <c r="AM3779" t="s">
        <v>11646</v>
      </c>
    </row>
    <row r="3780" spans="1:39" x14ac:dyDescent="0.25">
      <c r="A3780" t="s">
        <v>202</v>
      </c>
      <c r="B3780">
        <v>7038</v>
      </c>
      <c r="C3780" t="s">
        <v>5541</v>
      </c>
      <c r="D3780">
        <v>3216</v>
      </c>
      <c r="E3780">
        <v>45778</v>
      </c>
      <c r="G3780" t="s">
        <v>43</v>
      </c>
      <c r="K3780">
        <v>0</v>
      </c>
      <c r="AE3780" t="s">
        <v>202</v>
      </c>
      <c r="AF3780">
        <v>0</v>
      </c>
      <c r="AG3780">
        <v>0</v>
      </c>
      <c r="AH3780">
        <v>0</v>
      </c>
      <c r="AI3780" t="s">
        <v>11634</v>
      </c>
      <c r="AL3780" s="94">
        <v>321.60000000000002</v>
      </c>
      <c r="AM3780" t="s">
        <v>11646</v>
      </c>
    </row>
    <row r="3781" spans="1:39" x14ac:dyDescent="0.25">
      <c r="A3781" t="s">
        <v>202</v>
      </c>
      <c r="B3781">
        <v>7039</v>
      </c>
      <c r="C3781" t="s">
        <v>5542</v>
      </c>
      <c r="D3781">
        <v>8115</v>
      </c>
      <c r="E3781">
        <v>45778</v>
      </c>
      <c r="G3781" t="s">
        <v>43</v>
      </c>
      <c r="K3781">
        <v>0</v>
      </c>
      <c r="AE3781" t="s">
        <v>202</v>
      </c>
      <c r="AF3781">
        <v>0</v>
      </c>
      <c r="AG3781">
        <v>0</v>
      </c>
      <c r="AH3781">
        <v>0</v>
      </c>
      <c r="AI3781" t="s">
        <v>11634</v>
      </c>
      <c r="AL3781" s="94">
        <v>811.5</v>
      </c>
      <c r="AM3781" t="s">
        <v>11646</v>
      </c>
    </row>
    <row r="3782" spans="1:39" x14ac:dyDescent="0.25">
      <c r="A3782" t="s">
        <v>202</v>
      </c>
      <c r="B3782">
        <v>7040</v>
      </c>
      <c r="C3782" t="s">
        <v>5543</v>
      </c>
      <c r="D3782">
        <v>431521</v>
      </c>
      <c r="E3782">
        <v>45778</v>
      </c>
      <c r="G3782" t="s">
        <v>43</v>
      </c>
      <c r="K3782">
        <v>0</v>
      </c>
      <c r="AE3782" t="s">
        <v>202</v>
      </c>
      <c r="AF3782">
        <v>0</v>
      </c>
      <c r="AG3782">
        <v>0</v>
      </c>
      <c r="AH3782">
        <v>0</v>
      </c>
      <c r="AI3782" t="s">
        <v>11634</v>
      </c>
      <c r="AL3782" s="94">
        <v>43152.1</v>
      </c>
      <c r="AM3782" t="s">
        <v>11646</v>
      </c>
    </row>
    <row r="3783" spans="1:39" x14ac:dyDescent="0.25">
      <c r="A3783" t="s">
        <v>202</v>
      </c>
      <c r="B3783">
        <v>7041</v>
      </c>
      <c r="C3783" t="s">
        <v>5544</v>
      </c>
      <c r="D3783">
        <v>3184</v>
      </c>
      <c r="E3783">
        <v>45778</v>
      </c>
      <c r="G3783" t="s">
        <v>43</v>
      </c>
      <c r="K3783">
        <v>0</v>
      </c>
      <c r="AE3783" t="s">
        <v>202</v>
      </c>
      <c r="AF3783">
        <v>0</v>
      </c>
      <c r="AG3783">
        <v>0</v>
      </c>
      <c r="AH3783">
        <v>0</v>
      </c>
      <c r="AI3783" t="s">
        <v>11634</v>
      </c>
      <c r="AL3783" s="94">
        <v>318.39999999999998</v>
      </c>
      <c r="AM3783" t="s">
        <v>11646</v>
      </c>
    </row>
    <row r="3784" spans="1:39" x14ac:dyDescent="0.25">
      <c r="A3784" t="s">
        <v>202</v>
      </c>
      <c r="B3784">
        <v>7044</v>
      </c>
      <c r="C3784" t="s">
        <v>5545</v>
      </c>
      <c r="D3784">
        <v>14630</v>
      </c>
      <c r="E3784">
        <v>45778</v>
      </c>
      <c r="G3784" t="s">
        <v>43</v>
      </c>
      <c r="K3784">
        <v>0</v>
      </c>
      <c r="AE3784" t="s">
        <v>202</v>
      </c>
      <c r="AF3784">
        <v>0</v>
      </c>
      <c r="AG3784">
        <v>0</v>
      </c>
      <c r="AH3784">
        <v>0</v>
      </c>
      <c r="AI3784" t="s">
        <v>11634</v>
      </c>
      <c r="AL3784" s="94">
        <v>1463</v>
      </c>
      <c r="AM3784" t="s">
        <v>11646</v>
      </c>
    </row>
    <row r="3785" spans="1:39" x14ac:dyDescent="0.25">
      <c r="A3785" t="s">
        <v>202</v>
      </c>
      <c r="B3785">
        <v>7042</v>
      </c>
      <c r="C3785" t="s">
        <v>5546</v>
      </c>
      <c r="D3785">
        <v>17594</v>
      </c>
      <c r="E3785">
        <v>45778</v>
      </c>
      <c r="F3785">
        <v>45799</v>
      </c>
      <c r="G3785" t="s">
        <v>43</v>
      </c>
      <c r="H3785">
        <v>45785</v>
      </c>
      <c r="I3785" t="s">
        <v>24</v>
      </c>
      <c r="J3785">
        <v>45922</v>
      </c>
      <c r="K3785">
        <v>0</v>
      </c>
      <c r="L3785">
        <v>45919</v>
      </c>
      <c r="M3785">
        <v>0.61199999999999999</v>
      </c>
      <c r="N3785" t="s">
        <v>31</v>
      </c>
      <c r="O3785">
        <v>45561</v>
      </c>
      <c r="P3785" t="s">
        <v>31</v>
      </c>
      <c r="Q3785">
        <v>6.5</v>
      </c>
      <c r="R3785">
        <v>22000</v>
      </c>
      <c r="T3785">
        <v>46</v>
      </c>
      <c r="U3785">
        <v>2</v>
      </c>
      <c r="X3785" t="s">
        <v>25</v>
      </c>
      <c r="Y3785" t="s">
        <v>25</v>
      </c>
      <c r="Z3785" t="s">
        <v>25</v>
      </c>
      <c r="AE3785" t="s">
        <v>202</v>
      </c>
      <c r="AF3785">
        <v>0.61199999999999999</v>
      </c>
      <c r="AG3785">
        <v>0</v>
      </c>
      <c r="AH3785">
        <v>13</v>
      </c>
      <c r="AI3785" t="s">
        <v>11632</v>
      </c>
      <c r="AJ3785">
        <v>1.2504262816869387</v>
      </c>
      <c r="AL3785" s="94">
        <v>1759.4</v>
      </c>
      <c r="AM3785" t="s">
        <v>11646</v>
      </c>
    </row>
    <row r="3786" spans="1:39" x14ac:dyDescent="0.25">
      <c r="A3786" t="s">
        <v>202</v>
      </c>
      <c r="B3786">
        <v>7043</v>
      </c>
      <c r="C3786" t="s">
        <v>5547</v>
      </c>
      <c r="D3786">
        <v>5888</v>
      </c>
      <c r="E3786">
        <v>45778</v>
      </c>
      <c r="G3786" t="s">
        <v>43</v>
      </c>
      <c r="H3786">
        <v>45785</v>
      </c>
      <c r="I3786" t="s">
        <v>28</v>
      </c>
      <c r="K3786">
        <v>0</v>
      </c>
      <c r="L3786">
        <v>45717</v>
      </c>
      <c r="M3786">
        <v>0.7</v>
      </c>
      <c r="N3786" t="s">
        <v>26</v>
      </c>
      <c r="O3786">
        <v>45474</v>
      </c>
      <c r="P3786" t="s">
        <v>26</v>
      </c>
      <c r="Q3786" t="s">
        <v>5764</v>
      </c>
      <c r="R3786">
        <v>4600</v>
      </c>
      <c r="S3786">
        <v>35000</v>
      </c>
      <c r="T3786">
        <v>18</v>
      </c>
      <c r="U3786">
        <v>0</v>
      </c>
      <c r="V3786">
        <v>0</v>
      </c>
      <c r="W3786">
        <v>5</v>
      </c>
      <c r="X3786" t="s">
        <v>5548</v>
      </c>
      <c r="Y3786" t="s">
        <v>25</v>
      </c>
      <c r="Z3786" t="s">
        <v>25</v>
      </c>
      <c r="AE3786" t="s">
        <v>202</v>
      </c>
      <c r="AF3786">
        <v>0.7</v>
      </c>
      <c r="AG3786">
        <v>0</v>
      </c>
      <c r="AH3786">
        <v>16</v>
      </c>
      <c r="AI3786" t="s">
        <v>11631</v>
      </c>
      <c r="AJ3786">
        <v>0.78125</v>
      </c>
      <c r="AK3786">
        <v>5.9442934782608692</v>
      </c>
      <c r="AL3786" s="94">
        <v>588.79999999999995</v>
      </c>
      <c r="AM3786" t="s">
        <v>11646</v>
      </c>
    </row>
    <row r="3787" spans="1:39" x14ac:dyDescent="0.25">
      <c r="A3787" t="s">
        <v>202</v>
      </c>
      <c r="B3787">
        <v>7045</v>
      </c>
      <c r="C3787" t="s">
        <v>5549</v>
      </c>
      <c r="D3787">
        <v>2035</v>
      </c>
      <c r="E3787">
        <v>45778</v>
      </c>
      <c r="G3787" t="s">
        <v>43</v>
      </c>
      <c r="K3787">
        <v>0</v>
      </c>
      <c r="AE3787" t="s">
        <v>202</v>
      </c>
      <c r="AF3787">
        <v>0</v>
      </c>
      <c r="AG3787">
        <v>0</v>
      </c>
      <c r="AH3787">
        <v>0</v>
      </c>
      <c r="AI3787" t="s">
        <v>11634</v>
      </c>
      <c r="AL3787" s="94">
        <v>203.5</v>
      </c>
      <c r="AM3787" t="s">
        <v>11646</v>
      </c>
    </row>
    <row r="3788" spans="1:39" x14ac:dyDescent="0.25">
      <c r="A3788" t="s">
        <v>202</v>
      </c>
      <c r="B3788">
        <v>7059</v>
      </c>
      <c r="C3788" t="s">
        <v>5550</v>
      </c>
      <c r="D3788">
        <v>5129</v>
      </c>
      <c r="E3788">
        <v>45778</v>
      </c>
      <c r="G3788" t="s">
        <v>43</v>
      </c>
      <c r="K3788">
        <v>0</v>
      </c>
      <c r="AE3788" t="s">
        <v>202</v>
      </c>
      <c r="AF3788">
        <v>0</v>
      </c>
      <c r="AG3788">
        <v>0</v>
      </c>
      <c r="AH3788">
        <v>0</v>
      </c>
      <c r="AI3788" t="s">
        <v>11634</v>
      </c>
      <c r="AL3788" s="94">
        <v>512.9</v>
      </c>
      <c r="AM3788" t="s">
        <v>11646</v>
      </c>
    </row>
    <row r="3789" spans="1:39" x14ac:dyDescent="0.25">
      <c r="A3789" t="s">
        <v>202</v>
      </c>
      <c r="B3789">
        <v>7046</v>
      </c>
      <c r="C3789" t="s">
        <v>5551</v>
      </c>
      <c r="D3789">
        <v>28609</v>
      </c>
      <c r="E3789">
        <v>45778</v>
      </c>
      <c r="G3789" t="s">
        <v>43</v>
      </c>
      <c r="K3789">
        <v>0</v>
      </c>
      <c r="AE3789" t="s">
        <v>202</v>
      </c>
      <c r="AF3789">
        <v>0</v>
      </c>
      <c r="AG3789">
        <v>0</v>
      </c>
      <c r="AH3789">
        <v>0</v>
      </c>
      <c r="AI3789" t="s">
        <v>11634</v>
      </c>
      <c r="AL3789" s="94">
        <v>2860.9</v>
      </c>
      <c r="AM3789" t="s">
        <v>11646</v>
      </c>
    </row>
    <row r="3790" spans="1:39" x14ac:dyDescent="0.25">
      <c r="A3790" t="s">
        <v>202</v>
      </c>
      <c r="B3790">
        <v>7049</v>
      </c>
      <c r="C3790" t="s">
        <v>5552</v>
      </c>
      <c r="D3790">
        <v>2228</v>
      </c>
      <c r="E3790">
        <v>45778</v>
      </c>
      <c r="G3790" t="s">
        <v>43</v>
      </c>
      <c r="K3790">
        <v>0</v>
      </c>
      <c r="AE3790" t="s">
        <v>202</v>
      </c>
      <c r="AF3790">
        <v>0</v>
      </c>
      <c r="AG3790">
        <v>0</v>
      </c>
      <c r="AH3790">
        <v>0</v>
      </c>
      <c r="AI3790" t="s">
        <v>11634</v>
      </c>
      <c r="AL3790" s="94">
        <v>222.8</v>
      </c>
      <c r="AM3790" t="s">
        <v>11646</v>
      </c>
    </row>
    <row r="3791" spans="1:39" x14ac:dyDescent="0.25">
      <c r="A3791" t="s">
        <v>202</v>
      </c>
      <c r="B3791">
        <v>7050</v>
      </c>
      <c r="C3791" t="s">
        <v>5553</v>
      </c>
      <c r="D3791">
        <v>6948</v>
      </c>
      <c r="E3791">
        <v>45778</v>
      </c>
      <c r="G3791" t="s">
        <v>43</v>
      </c>
      <c r="K3791">
        <v>0</v>
      </c>
      <c r="AE3791" t="s">
        <v>202</v>
      </c>
      <c r="AF3791">
        <v>0</v>
      </c>
      <c r="AG3791">
        <v>0</v>
      </c>
      <c r="AH3791">
        <v>0</v>
      </c>
      <c r="AI3791" t="s">
        <v>11634</v>
      </c>
      <c r="AL3791" s="94">
        <v>694.8</v>
      </c>
      <c r="AM3791" t="s">
        <v>11646</v>
      </c>
    </row>
    <row r="3792" spans="1:39" x14ac:dyDescent="0.25">
      <c r="A3792" t="s">
        <v>202</v>
      </c>
      <c r="B3792">
        <v>7048</v>
      </c>
      <c r="C3792" t="s">
        <v>5554</v>
      </c>
      <c r="D3792">
        <v>29664</v>
      </c>
      <c r="E3792">
        <v>45778</v>
      </c>
      <c r="G3792" t="s">
        <v>43</v>
      </c>
      <c r="H3792">
        <v>45812</v>
      </c>
      <c r="I3792" t="s">
        <v>28</v>
      </c>
      <c r="K3792">
        <v>0</v>
      </c>
      <c r="L3792" t="s">
        <v>25</v>
      </c>
      <c r="N3792" t="s">
        <v>25</v>
      </c>
      <c r="O3792" t="s">
        <v>25</v>
      </c>
      <c r="P3792" t="s">
        <v>26</v>
      </c>
      <c r="R3792">
        <v>459390</v>
      </c>
      <c r="T3792">
        <v>396</v>
      </c>
      <c r="X3792" t="s">
        <v>5555</v>
      </c>
      <c r="Y3792" t="s">
        <v>26</v>
      </c>
      <c r="Z3792" t="s">
        <v>25</v>
      </c>
      <c r="AE3792" t="s">
        <v>202</v>
      </c>
      <c r="AF3792">
        <v>0</v>
      </c>
      <c r="AG3792">
        <v>0</v>
      </c>
      <c r="AH3792">
        <v>9</v>
      </c>
      <c r="AI3792" t="s">
        <v>11632</v>
      </c>
      <c r="AJ3792">
        <v>15.486448220064725</v>
      </c>
      <c r="AL3792" s="94">
        <v>2966.4</v>
      </c>
      <c r="AM3792" t="s">
        <v>11646</v>
      </c>
    </row>
    <row r="3793" spans="1:39" x14ac:dyDescent="0.25">
      <c r="A3793" t="s">
        <v>202</v>
      </c>
      <c r="B3793">
        <v>7051</v>
      </c>
      <c r="C3793" t="s">
        <v>5556</v>
      </c>
      <c r="D3793">
        <v>9331</v>
      </c>
      <c r="E3793">
        <v>45778</v>
      </c>
      <c r="G3793" t="s">
        <v>43</v>
      </c>
      <c r="K3793">
        <v>0</v>
      </c>
      <c r="AE3793" t="s">
        <v>202</v>
      </c>
      <c r="AF3793">
        <v>0</v>
      </c>
      <c r="AG3793">
        <v>0</v>
      </c>
      <c r="AH3793">
        <v>0</v>
      </c>
      <c r="AI3793" t="s">
        <v>11634</v>
      </c>
      <c r="AL3793" s="94">
        <v>933.1</v>
      </c>
      <c r="AM3793" t="s">
        <v>11646</v>
      </c>
    </row>
    <row r="3794" spans="1:39" x14ac:dyDescent="0.25">
      <c r="A3794" t="s">
        <v>202</v>
      </c>
      <c r="B3794">
        <v>7052</v>
      </c>
      <c r="C3794" t="s">
        <v>5557</v>
      </c>
      <c r="D3794">
        <v>7130</v>
      </c>
      <c r="E3794">
        <v>45778</v>
      </c>
      <c r="G3794" t="s">
        <v>43</v>
      </c>
      <c r="K3794">
        <v>0</v>
      </c>
      <c r="AE3794" t="s">
        <v>202</v>
      </c>
      <c r="AF3794">
        <v>0</v>
      </c>
      <c r="AG3794">
        <v>0</v>
      </c>
      <c r="AH3794">
        <v>0</v>
      </c>
      <c r="AI3794" t="s">
        <v>11634</v>
      </c>
      <c r="AL3794" s="94">
        <v>713</v>
      </c>
      <c r="AM3794" t="s">
        <v>11646</v>
      </c>
    </row>
    <row r="3795" spans="1:39" x14ac:dyDescent="0.25">
      <c r="A3795" t="s">
        <v>202</v>
      </c>
      <c r="B3795">
        <v>7053</v>
      </c>
      <c r="C3795" t="s">
        <v>5558</v>
      </c>
      <c r="D3795">
        <v>1899</v>
      </c>
      <c r="E3795">
        <v>45778</v>
      </c>
      <c r="G3795" t="s">
        <v>43</v>
      </c>
      <c r="K3795">
        <v>0</v>
      </c>
      <c r="AE3795" t="s">
        <v>202</v>
      </c>
      <c r="AF3795">
        <v>0</v>
      </c>
      <c r="AG3795">
        <v>0</v>
      </c>
      <c r="AH3795">
        <v>0</v>
      </c>
      <c r="AI3795" t="s">
        <v>11634</v>
      </c>
      <c r="AL3795" s="94">
        <v>189.9</v>
      </c>
      <c r="AM3795" t="s">
        <v>11646</v>
      </c>
    </row>
    <row r="3796" spans="1:39" x14ac:dyDescent="0.25">
      <c r="A3796" t="s">
        <v>202</v>
      </c>
      <c r="B3796">
        <v>7054</v>
      </c>
      <c r="C3796" t="s">
        <v>5559</v>
      </c>
      <c r="D3796">
        <v>41706</v>
      </c>
      <c r="E3796">
        <v>45778</v>
      </c>
      <c r="G3796" t="s">
        <v>43</v>
      </c>
      <c r="K3796">
        <v>0</v>
      </c>
      <c r="AE3796" t="s">
        <v>202</v>
      </c>
      <c r="AF3796">
        <v>0</v>
      </c>
      <c r="AG3796">
        <v>0</v>
      </c>
      <c r="AH3796">
        <v>0</v>
      </c>
      <c r="AI3796" t="s">
        <v>11634</v>
      </c>
      <c r="AL3796" s="94">
        <v>4170.6000000000004</v>
      </c>
      <c r="AM3796" t="s">
        <v>11646</v>
      </c>
    </row>
    <row r="3797" spans="1:39" x14ac:dyDescent="0.25">
      <c r="A3797" t="s">
        <v>202</v>
      </c>
      <c r="B3797">
        <v>7056</v>
      </c>
      <c r="C3797" t="s">
        <v>5560</v>
      </c>
      <c r="D3797">
        <v>7623</v>
      </c>
      <c r="E3797">
        <v>45778</v>
      </c>
      <c r="G3797" t="s">
        <v>43</v>
      </c>
      <c r="K3797">
        <v>0</v>
      </c>
      <c r="AE3797" t="s">
        <v>202</v>
      </c>
      <c r="AF3797">
        <v>0</v>
      </c>
      <c r="AG3797">
        <v>0</v>
      </c>
      <c r="AH3797">
        <v>0</v>
      </c>
      <c r="AI3797" t="s">
        <v>11634</v>
      </c>
      <c r="AL3797" s="94">
        <v>762.3</v>
      </c>
      <c r="AM3797" t="s">
        <v>11646</v>
      </c>
    </row>
    <row r="3798" spans="1:39" x14ac:dyDescent="0.25">
      <c r="A3798" t="s">
        <v>202</v>
      </c>
      <c r="B3798">
        <v>7057</v>
      </c>
      <c r="C3798" t="s">
        <v>5561</v>
      </c>
      <c r="D3798">
        <v>12887</v>
      </c>
      <c r="E3798">
        <v>45778</v>
      </c>
      <c r="G3798" t="s">
        <v>43</v>
      </c>
      <c r="K3798">
        <v>0</v>
      </c>
      <c r="AE3798" t="s">
        <v>202</v>
      </c>
      <c r="AF3798">
        <v>0</v>
      </c>
      <c r="AG3798">
        <v>0</v>
      </c>
      <c r="AH3798">
        <v>0</v>
      </c>
      <c r="AI3798" t="s">
        <v>11634</v>
      </c>
      <c r="AL3798" s="94">
        <v>1288.7</v>
      </c>
      <c r="AM3798" t="s">
        <v>11646</v>
      </c>
    </row>
    <row r="3799" spans="1:39" x14ac:dyDescent="0.25">
      <c r="A3799" t="s">
        <v>202</v>
      </c>
      <c r="B3799">
        <v>7058</v>
      </c>
      <c r="C3799" t="s">
        <v>5562</v>
      </c>
      <c r="D3799">
        <v>4294</v>
      </c>
      <c r="E3799">
        <v>45778</v>
      </c>
      <c r="G3799" t="s">
        <v>43</v>
      </c>
      <c r="K3799">
        <v>0</v>
      </c>
      <c r="AE3799" t="s">
        <v>202</v>
      </c>
      <c r="AF3799">
        <v>0</v>
      </c>
      <c r="AG3799">
        <v>0</v>
      </c>
      <c r="AH3799">
        <v>0</v>
      </c>
      <c r="AI3799" t="s">
        <v>11634</v>
      </c>
      <c r="AL3799" s="94">
        <v>429.4</v>
      </c>
      <c r="AM3799" t="s">
        <v>11646</v>
      </c>
    </row>
    <row r="3800" spans="1:39" x14ac:dyDescent="0.25">
      <c r="A3800" t="s">
        <v>202</v>
      </c>
      <c r="B3800">
        <v>7047</v>
      </c>
      <c r="C3800" t="s">
        <v>5563</v>
      </c>
      <c r="D3800">
        <v>3900</v>
      </c>
      <c r="E3800">
        <v>45778</v>
      </c>
      <c r="G3800" t="s">
        <v>43</v>
      </c>
      <c r="K3800">
        <v>0</v>
      </c>
      <c r="AE3800" t="s">
        <v>202</v>
      </c>
      <c r="AF3800">
        <v>0</v>
      </c>
      <c r="AG3800">
        <v>0</v>
      </c>
      <c r="AH3800">
        <v>0</v>
      </c>
      <c r="AI3800" t="s">
        <v>11634</v>
      </c>
      <c r="AL3800" s="94">
        <v>390</v>
      </c>
      <c r="AM3800" t="s">
        <v>11646</v>
      </c>
    </row>
    <row r="3801" spans="1:39" x14ac:dyDescent="0.25">
      <c r="A3801" t="s">
        <v>202</v>
      </c>
      <c r="B3801">
        <v>7060</v>
      </c>
      <c r="C3801" t="s">
        <v>5564</v>
      </c>
      <c r="D3801">
        <v>4469</v>
      </c>
      <c r="E3801">
        <v>45778</v>
      </c>
      <c r="G3801" t="s">
        <v>43</v>
      </c>
      <c r="K3801">
        <v>0</v>
      </c>
      <c r="AE3801" t="s">
        <v>202</v>
      </c>
      <c r="AF3801">
        <v>0</v>
      </c>
      <c r="AG3801">
        <v>0</v>
      </c>
      <c r="AH3801">
        <v>0</v>
      </c>
      <c r="AI3801" t="s">
        <v>11634</v>
      </c>
      <c r="AL3801" s="94">
        <v>446.9</v>
      </c>
      <c r="AM3801" t="s">
        <v>11646</v>
      </c>
    </row>
    <row r="3802" spans="1:39" x14ac:dyDescent="0.25">
      <c r="A3802" t="s">
        <v>202</v>
      </c>
      <c r="B3802">
        <v>7061</v>
      </c>
      <c r="C3802" t="s">
        <v>5565</v>
      </c>
      <c r="D3802">
        <v>13744</v>
      </c>
      <c r="E3802">
        <v>45778</v>
      </c>
      <c r="F3802">
        <v>45804</v>
      </c>
      <c r="G3802" t="s">
        <v>43</v>
      </c>
      <c r="I3802" t="s">
        <v>24</v>
      </c>
      <c r="J3802">
        <v>45814</v>
      </c>
      <c r="K3802">
        <v>0</v>
      </c>
      <c r="AE3802" t="s">
        <v>202</v>
      </c>
      <c r="AF3802">
        <v>0</v>
      </c>
      <c r="AG3802">
        <v>0</v>
      </c>
      <c r="AH3802">
        <v>0</v>
      </c>
      <c r="AI3802" t="s">
        <v>11634</v>
      </c>
      <c r="AL3802" s="94">
        <v>1374.4</v>
      </c>
      <c r="AM3802" t="s">
        <v>11646</v>
      </c>
    </row>
    <row r="3803" spans="1:39" x14ac:dyDescent="0.25">
      <c r="A3803" t="s">
        <v>202</v>
      </c>
      <c r="B3803">
        <v>7062</v>
      </c>
      <c r="C3803" t="s">
        <v>5566</v>
      </c>
      <c r="D3803">
        <v>12261</v>
      </c>
      <c r="E3803">
        <v>45778</v>
      </c>
      <c r="G3803" t="s">
        <v>43</v>
      </c>
      <c r="K3803">
        <v>0</v>
      </c>
      <c r="AE3803" t="s">
        <v>202</v>
      </c>
      <c r="AF3803">
        <v>0</v>
      </c>
      <c r="AG3803">
        <v>0</v>
      </c>
      <c r="AH3803">
        <v>0</v>
      </c>
      <c r="AI3803" t="s">
        <v>11634</v>
      </c>
      <c r="AL3803" s="94">
        <v>1226.0999999999999</v>
      </c>
      <c r="AM3803" t="s">
        <v>11646</v>
      </c>
    </row>
    <row r="3804" spans="1:39" x14ac:dyDescent="0.25">
      <c r="A3804" t="s">
        <v>202</v>
      </c>
      <c r="B3804">
        <v>7063</v>
      </c>
      <c r="C3804" t="s">
        <v>5567</v>
      </c>
      <c r="D3804">
        <v>2016</v>
      </c>
      <c r="E3804">
        <v>45778</v>
      </c>
      <c r="G3804" t="s">
        <v>43</v>
      </c>
      <c r="K3804">
        <v>0</v>
      </c>
      <c r="AE3804" t="s">
        <v>202</v>
      </c>
      <c r="AF3804">
        <v>0</v>
      </c>
      <c r="AG3804">
        <v>0</v>
      </c>
      <c r="AH3804">
        <v>0</v>
      </c>
      <c r="AI3804" t="s">
        <v>11634</v>
      </c>
      <c r="AL3804" s="94">
        <v>201.6</v>
      </c>
      <c r="AM3804" t="s">
        <v>11646</v>
      </c>
    </row>
    <row r="3805" spans="1:39" x14ac:dyDescent="0.25">
      <c r="A3805" t="s">
        <v>202</v>
      </c>
      <c r="B3805">
        <v>7065</v>
      </c>
      <c r="C3805" t="s">
        <v>5568</v>
      </c>
      <c r="D3805">
        <v>3816</v>
      </c>
      <c r="E3805">
        <v>45778</v>
      </c>
      <c r="G3805" t="s">
        <v>43</v>
      </c>
      <c r="K3805">
        <v>0</v>
      </c>
      <c r="AE3805" t="s">
        <v>202</v>
      </c>
      <c r="AF3805">
        <v>0</v>
      </c>
      <c r="AG3805">
        <v>0</v>
      </c>
      <c r="AH3805">
        <v>0</v>
      </c>
      <c r="AI3805" t="s">
        <v>11634</v>
      </c>
      <c r="AL3805" s="94">
        <v>381.6</v>
      </c>
      <c r="AM3805" t="s">
        <v>11646</v>
      </c>
    </row>
    <row r="3806" spans="1:39" x14ac:dyDescent="0.25">
      <c r="A3806" t="s">
        <v>203</v>
      </c>
      <c r="B3806">
        <v>24001</v>
      </c>
      <c r="C3806" t="s">
        <v>5569</v>
      </c>
      <c r="D3806">
        <v>184</v>
      </c>
      <c r="E3806">
        <v>45770</v>
      </c>
      <c r="G3806" t="s">
        <v>5570</v>
      </c>
      <c r="K3806">
        <v>0</v>
      </c>
      <c r="AE3806" t="s">
        <v>233</v>
      </c>
      <c r="AF3806">
        <v>0</v>
      </c>
      <c r="AG3806">
        <v>0</v>
      </c>
      <c r="AH3806">
        <v>0</v>
      </c>
      <c r="AI3806" t="s">
        <v>11634</v>
      </c>
      <c r="AL3806" s="94">
        <v>18.399999999999999</v>
      </c>
      <c r="AM3806" t="s">
        <v>11646</v>
      </c>
    </row>
    <row r="3807" spans="1:39" x14ac:dyDescent="0.25">
      <c r="A3807" t="s">
        <v>203</v>
      </c>
      <c r="B3807">
        <v>24002</v>
      </c>
      <c r="C3807" t="s">
        <v>5571</v>
      </c>
      <c r="D3807">
        <v>301</v>
      </c>
      <c r="E3807">
        <v>45770</v>
      </c>
      <c r="G3807" t="s">
        <v>5570</v>
      </c>
      <c r="K3807">
        <v>0</v>
      </c>
      <c r="AE3807" t="s">
        <v>233</v>
      </c>
      <c r="AF3807">
        <v>0</v>
      </c>
      <c r="AG3807">
        <v>0</v>
      </c>
      <c r="AH3807">
        <v>0</v>
      </c>
      <c r="AI3807" t="s">
        <v>11634</v>
      </c>
      <c r="AL3807" s="94">
        <v>30.1</v>
      </c>
      <c r="AM3807" t="s">
        <v>11646</v>
      </c>
    </row>
    <row r="3808" spans="1:39" x14ac:dyDescent="0.25">
      <c r="A3808" t="s">
        <v>203</v>
      </c>
      <c r="B3808">
        <v>24003</v>
      </c>
      <c r="C3808" t="s">
        <v>5572</v>
      </c>
      <c r="D3808">
        <v>573</v>
      </c>
      <c r="E3808">
        <v>45770</v>
      </c>
      <c r="G3808" t="s">
        <v>5570</v>
      </c>
      <c r="K3808">
        <v>0</v>
      </c>
      <c r="AE3808" t="s">
        <v>233</v>
      </c>
      <c r="AF3808">
        <v>0</v>
      </c>
      <c r="AG3808">
        <v>0</v>
      </c>
      <c r="AH3808">
        <v>0</v>
      </c>
      <c r="AI3808" t="s">
        <v>11634</v>
      </c>
      <c r="AL3808" s="94">
        <v>57.3</v>
      </c>
      <c r="AM3808" t="s">
        <v>11646</v>
      </c>
    </row>
    <row r="3809" spans="1:39" x14ac:dyDescent="0.25">
      <c r="A3809" t="s">
        <v>203</v>
      </c>
      <c r="B3809">
        <v>24004</v>
      </c>
      <c r="C3809" t="s">
        <v>5573</v>
      </c>
      <c r="D3809">
        <v>609</v>
      </c>
      <c r="E3809">
        <v>45832</v>
      </c>
      <c r="G3809" t="s">
        <v>5570</v>
      </c>
      <c r="K3809">
        <v>0</v>
      </c>
      <c r="L3809" t="s">
        <v>25</v>
      </c>
      <c r="M3809">
        <v>0</v>
      </c>
      <c r="N3809" t="s">
        <v>478</v>
      </c>
      <c r="O3809">
        <v>45776</v>
      </c>
      <c r="P3809" t="s">
        <v>25</v>
      </c>
      <c r="Q3809">
        <v>0</v>
      </c>
      <c r="X3809" t="s">
        <v>488</v>
      </c>
      <c r="Y3809" t="s">
        <v>488</v>
      </c>
      <c r="Z3809" t="s">
        <v>488</v>
      </c>
      <c r="AE3809" t="s">
        <v>233</v>
      </c>
      <c r="AF3809">
        <v>0</v>
      </c>
      <c r="AG3809">
        <v>0</v>
      </c>
      <c r="AH3809">
        <v>9</v>
      </c>
      <c r="AI3809" t="s">
        <v>11632</v>
      </c>
      <c r="AL3809" s="94">
        <v>60.9</v>
      </c>
      <c r="AM3809" t="s">
        <v>11646</v>
      </c>
    </row>
    <row r="3810" spans="1:39" x14ac:dyDescent="0.25">
      <c r="A3810" t="s">
        <v>203</v>
      </c>
      <c r="B3810">
        <v>24005</v>
      </c>
      <c r="C3810" t="s">
        <v>5574</v>
      </c>
      <c r="D3810">
        <v>328</v>
      </c>
      <c r="E3810">
        <v>45770</v>
      </c>
      <c r="G3810" t="s">
        <v>5570</v>
      </c>
      <c r="K3810">
        <v>0</v>
      </c>
      <c r="AE3810" t="s">
        <v>233</v>
      </c>
      <c r="AF3810">
        <v>0</v>
      </c>
      <c r="AG3810">
        <v>0</v>
      </c>
      <c r="AH3810">
        <v>0</v>
      </c>
      <c r="AI3810" t="s">
        <v>11634</v>
      </c>
      <c r="AL3810" s="94">
        <v>32.799999999999997</v>
      </c>
      <c r="AM3810" t="s">
        <v>11646</v>
      </c>
    </row>
    <row r="3811" spans="1:39" x14ac:dyDescent="0.25">
      <c r="A3811" t="s">
        <v>203</v>
      </c>
      <c r="B3811">
        <v>24006</v>
      </c>
      <c r="C3811" t="s">
        <v>5575</v>
      </c>
      <c r="D3811">
        <v>550</v>
      </c>
      <c r="E3811">
        <v>45770</v>
      </c>
      <c r="G3811" t="s">
        <v>5570</v>
      </c>
      <c r="K3811">
        <v>0</v>
      </c>
      <c r="AE3811" t="s">
        <v>233</v>
      </c>
      <c r="AF3811">
        <v>0</v>
      </c>
      <c r="AG3811">
        <v>0</v>
      </c>
      <c r="AH3811">
        <v>0</v>
      </c>
      <c r="AI3811" t="s">
        <v>11634</v>
      </c>
      <c r="AL3811" s="94">
        <v>55</v>
      </c>
      <c r="AM3811" t="s">
        <v>11646</v>
      </c>
    </row>
    <row r="3812" spans="1:39" x14ac:dyDescent="0.25">
      <c r="A3812" t="s">
        <v>203</v>
      </c>
      <c r="B3812">
        <v>24007</v>
      </c>
      <c r="C3812" t="s">
        <v>5576</v>
      </c>
      <c r="D3812">
        <v>805</v>
      </c>
      <c r="E3812">
        <v>45770</v>
      </c>
      <c r="G3812" t="s">
        <v>5570</v>
      </c>
      <c r="K3812">
        <v>0</v>
      </c>
      <c r="AE3812" t="s">
        <v>233</v>
      </c>
      <c r="AF3812">
        <v>0</v>
      </c>
      <c r="AG3812">
        <v>0</v>
      </c>
      <c r="AH3812">
        <v>0</v>
      </c>
      <c r="AI3812" t="s">
        <v>11634</v>
      </c>
      <c r="AL3812" s="94">
        <v>80.5</v>
      </c>
      <c r="AM3812" t="s">
        <v>11646</v>
      </c>
    </row>
    <row r="3813" spans="1:39" x14ac:dyDescent="0.25">
      <c r="A3813" t="s">
        <v>203</v>
      </c>
      <c r="B3813">
        <v>24008</v>
      </c>
      <c r="C3813" t="s">
        <v>5577</v>
      </c>
      <c r="D3813">
        <v>10308</v>
      </c>
      <c r="E3813">
        <v>45770</v>
      </c>
      <c r="G3813" t="s">
        <v>5570</v>
      </c>
      <c r="K3813">
        <v>0</v>
      </c>
      <c r="AE3813" t="s">
        <v>233</v>
      </c>
      <c r="AF3813">
        <v>0</v>
      </c>
      <c r="AG3813">
        <v>0</v>
      </c>
      <c r="AH3813">
        <v>0</v>
      </c>
      <c r="AI3813" t="s">
        <v>11634</v>
      </c>
      <c r="AL3813" s="94">
        <v>1030.8</v>
      </c>
      <c r="AM3813" t="s">
        <v>11646</v>
      </c>
    </row>
    <row r="3814" spans="1:39" x14ac:dyDescent="0.25">
      <c r="A3814" t="s">
        <v>203</v>
      </c>
      <c r="B3814">
        <v>24009</v>
      </c>
      <c r="C3814" t="s">
        <v>5578</v>
      </c>
      <c r="D3814">
        <v>263</v>
      </c>
      <c r="E3814">
        <v>45773</v>
      </c>
      <c r="G3814" t="s">
        <v>5570</v>
      </c>
      <c r="K3814">
        <v>0</v>
      </c>
      <c r="AE3814" t="s">
        <v>233</v>
      </c>
      <c r="AF3814">
        <v>0</v>
      </c>
      <c r="AG3814">
        <v>0</v>
      </c>
      <c r="AH3814">
        <v>0</v>
      </c>
      <c r="AI3814" t="s">
        <v>11634</v>
      </c>
      <c r="AL3814" s="94">
        <v>26.3</v>
      </c>
      <c r="AM3814" t="s">
        <v>11646</v>
      </c>
    </row>
    <row r="3815" spans="1:39" x14ac:dyDescent="0.25">
      <c r="A3815" t="s">
        <v>203</v>
      </c>
      <c r="B3815">
        <v>24010</v>
      </c>
      <c r="C3815" t="s">
        <v>5579</v>
      </c>
      <c r="D3815">
        <v>10023</v>
      </c>
      <c r="E3815">
        <v>45773</v>
      </c>
      <c r="G3815" t="s">
        <v>5570</v>
      </c>
      <c r="K3815">
        <v>0</v>
      </c>
      <c r="AE3815" t="s">
        <v>233</v>
      </c>
      <c r="AF3815">
        <v>0</v>
      </c>
      <c r="AG3815">
        <v>0</v>
      </c>
      <c r="AH3815">
        <v>0</v>
      </c>
      <c r="AI3815" t="s">
        <v>11634</v>
      </c>
      <c r="AL3815" s="94">
        <v>1002.3</v>
      </c>
      <c r="AM3815" t="s">
        <v>11646</v>
      </c>
    </row>
    <row r="3816" spans="1:39" x14ac:dyDescent="0.25">
      <c r="A3816" t="s">
        <v>203</v>
      </c>
      <c r="B3816">
        <v>24011</v>
      </c>
      <c r="C3816" t="s">
        <v>5580</v>
      </c>
      <c r="D3816">
        <v>145</v>
      </c>
      <c r="E3816">
        <v>45773</v>
      </c>
      <c r="G3816" t="s">
        <v>5570</v>
      </c>
      <c r="K3816">
        <v>0</v>
      </c>
      <c r="AE3816" t="s">
        <v>233</v>
      </c>
      <c r="AF3816">
        <v>0</v>
      </c>
      <c r="AG3816">
        <v>0</v>
      </c>
      <c r="AH3816">
        <v>0</v>
      </c>
      <c r="AI3816" t="s">
        <v>11634</v>
      </c>
      <c r="AL3816" s="94">
        <v>14.5</v>
      </c>
      <c r="AM3816" t="s">
        <v>11646</v>
      </c>
    </row>
    <row r="3817" spans="1:39" x14ac:dyDescent="0.25">
      <c r="A3817" t="s">
        <v>203</v>
      </c>
      <c r="B3817">
        <v>24012</v>
      </c>
      <c r="C3817" t="s">
        <v>5581</v>
      </c>
      <c r="D3817">
        <v>294</v>
      </c>
      <c r="E3817">
        <v>45773</v>
      </c>
      <c r="G3817" t="s">
        <v>5570</v>
      </c>
      <c r="K3817">
        <v>0</v>
      </c>
      <c r="AE3817" t="s">
        <v>233</v>
      </c>
      <c r="AF3817">
        <v>0</v>
      </c>
      <c r="AG3817">
        <v>0</v>
      </c>
      <c r="AH3817">
        <v>0</v>
      </c>
      <c r="AI3817" t="s">
        <v>11634</v>
      </c>
      <c r="AL3817" s="94">
        <v>29.4</v>
      </c>
      <c r="AM3817" t="s">
        <v>11646</v>
      </c>
    </row>
    <row r="3818" spans="1:39" x14ac:dyDescent="0.25">
      <c r="A3818" t="s">
        <v>203</v>
      </c>
      <c r="B3818">
        <v>24014</v>
      </c>
      <c r="C3818" t="s">
        <v>5582</v>
      </c>
      <c r="D3818">
        <v>8158</v>
      </c>
      <c r="E3818">
        <v>45773</v>
      </c>
      <c r="G3818" t="s">
        <v>5570</v>
      </c>
      <c r="K3818">
        <v>0</v>
      </c>
      <c r="AE3818" t="s">
        <v>233</v>
      </c>
      <c r="AF3818">
        <v>0</v>
      </c>
      <c r="AG3818">
        <v>0</v>
      </c>
      <c r="AH3818">
        <v>0</v>
      </c>
      <c r="AI3818" t="s">
        <v>11634</v>
      </c>
      <c r="AL3818" s="94">
        <v>815.8</v>
      </c>
      <c r="AM3818" t="s">
        <v>11646</v>
      </c>
    </row>
    <row r="3819" spans="1:39" x14ac:dyDescent="0.25">
      <c r="A3819" t="s">
        <v>203</v>
      </c>
      <c r="B3819">
        <v>24015</v>
      </c>
      <c r="C3819" t="s">
        <v>5583</v>
      </c>
      <c r="D3819">
        <v>2342</v>
      </c>
      <c r="E3819">
        <v>45773</v>
      </c>
      <c r="G3819" t="s">
        <v>5570</v>
      </c>
      <c r="K3819">
        <v>0</v>
      </c>
      <c r="AE3819" t="s">
        <v>233</v>
      </c>
      <c r="AF3819">
        <v>0</v>
      </c>
      <c r="AG3819">
        <v>0</v>
      </c>
      <c r="AH3819">
        <v>0</v>
      </c>
      <c r="AI3819" t="s">
        <v>11634</v>
      </c>
      <c r="AL3819" s="94">
        <v>234.2</v>
      </c>
      <c r="AM3819" t="s">
        <v>11646</v>
      </c>
    </row>
    <row r="3820" spans="1:39" x14ac:dyDescent="0.25">
      <c r="A3820" t="s">
        <v>203</v>
      </c>
      <c r="B3820">
        <v>24016</v>
      </c>
      <c r="C3820" t="s">
        <v>5584</v>
      </c>
      <c r="D3820">
        <v>442</v>
      </c>
      <c r="E3820">
        <v>45773</v>
      </c>
      <c r="G3820" t="s">
        <v>5570</v>
      </c>
      <c r="K3820">
        <v>0</v>
      </c>
      <c r="AE3820" t="s">
        <v>233</v>
      </c>
      <c r="AF3820">
        <v>0</v>
      </c>
      <c r="AG3820">
        <v>0</v>
      </c>
      <c r="AH3820">
        <v>0</v>
      </c>
      <c r="AI3820" t="s">
        <v>11634</v>
      </c>
      <c r="AL3820" s="94">
        <v>44.2</v>
      </c>
      <c r="AM3820" t="s">
        <v>11646</v>
      </c>
    </row>
    <row r="3821" spans="1:39" x14ac:dyDescent="0.25">
      <c r="A3821" t="s">
        <v>203</v>
      </c>
      <c r="B3821">
        <v>24017</v>
      </c>
      <c r="C3821" t="s">
        <v>5585</v>
      </c>
      <c r="D3821">
        <v>522</v>
      </c>
      <c r="E3821">
        <v>45773</v>
      </c>
      <c r="G3821" t="s">
        <v>5570</v>
      </c>
      <c r="K3821">
        <v>0</v>
      </c>
      <c r="AE3821" t="s">
        <v>233</v>
      </c>
      <c r="AF3821">
        <v>0</v>
      </c>
      <c r="AG3821">
        <v>0</v>
      </c>
      <c r="AH3821">
        <v>0</v>
      </c>
      <c r="AI3821" t="s">
        <v>11634</v>
      </c>
      <c r="AL3821" s="94">
        <v>52.2</v>
      </c>
      <c r="AM3821" t="s">
        <v>11646</v>
      </c>
    </row>
    <row r="3822" spans="1:39" x14ac:dyDescent="0.25">
      <c r="A3822" t="s">
        <v>203</v>
      </c>
      <c r="B3822">
        <v>24018</v>
      </c>
      <c r="C3822" t="s">
        <v>5586</v>
      </c>
      <c r="D3822">
        <v>186</v>
      </c>
      <c r="E3822">
        <v>45773</v>
      </c>
      <c r="G3822" t="s">
        <v>5570</v>
      </c>
      <c r="K3822">
        <v>0</v>
      </c>
      <c r="AE3822" t="s">
        <v>233</v>
      </c>
      <c r="AF3822">
        <v>0</v>
      </c>
      <c r="AG3822">
        <v>0</v>
      </c>
      <c r="AH3822">
        <v>0</v>
      </c>
      <c r="AI3822" t="s">
        <v>11634</v>
      </c>
      <c r="AL3822" s="94">
        <v>18.600000000000001</v>
      </c>
      <c r="AM3822" t="s">
        <v>11646</v>
      </c>
    </row>
    <row r="3823" spans="1:39" x14ac:dyDescent="0.25">
      <c r="A3823" t="s">
        <v>203</v>
      </c>
      <c r="B3823">
        <v>24019</v>
      </c>
      <c r="C3823" t="s">
        <v>5587</v>
      </c>
      <c r="D3823">
        <v>322</v>
      </c>
      <c r="E3823">
        <v>45773</v>
      </c>
      <c r="G3823" t="s">
        <v>5570</v>
      </c>
      <c r="K3823">
        <v>0</v>
      </c>
      <c r="AE3823" t="s">
        <v>233</v>
      </c>
      <c r="AF3823">
        <v>0</v>
      </c>
      <c r="AG3823">
        <v>0</v>
      </c>
      <c r="AH3823">
        <v>0</v>
      </c>
      <c r="AI3823" t="s">
        <v>11634</v>
      </c>
      <c r="AL3823" s="94">
        <v>32.200000000000003</v>
      </c>
      <c r="AM3823" t="s">
        <v>11646</v>
      </c>
    </row>
    <row r="3824" spans="1:39" x14ac:dyDescent="0.25">
      <c r="A3824" t="s">
        <v>203</v>
      </c>
      <c r="B3824">
        <v>24020</v>
      </c>
      <c r="C3824" t="s">
        <v>5588</v>
      </c>
      <c r="D3824">
        <v>426</v>
      </c>
      <c r="E3824">
        <v>45773</v>
      </c>
      <c r="G3824" t="s">
        <v>5570</v>
      </c>
      <c r="K3824">
        <v>0</v>
      </c>
      <c r="AE3824" t="s">
        <v>233</v>
      </c>
      <c r="AF3824">
        <v>0</v>
      </c>
      <c r="AG3824">
        <v>0</v>
      </c>
      <c r="AH3824">
        <v>0</v>
      </c>
      <c r="AI3824" t="s">
        <v>11634</v>
      </c>
      <c r="AL3824" s="94">
        <v>42.6</v>
      </c>
      <c r="AM3824" t="s">
        <v>11646</v>
      </c>
    </row>
    <row r="3825" spans="1:39" x14ac:dyDescent="0.25">
      <c r="A3825" t="s">
        <v>203</v>
      </c>
      <c r="B3825">
        <v>24021</v>
      </c>
      <c r="C3825" t="s">
        <v>5589</v>
      </c>
      <c r="D3825">
        <v>1766</v>
      </c>
      <c r="E3825">
        <v>45774</v>
      </c>
      <c r="G3825" t="s">
        <v>5570</v>
      </c>
      <c r="K3825">
        <v>0</v>
      </c>
      <c r="AE3825" t="s">
        <v>233</v>
      </c>
      <c r="AF3825">
        <v>0</v>
      </c>
      <c r="AG3825">
        <v>0</v>
      </c>
      <c r="AH3825">
        <v>0</v>
      </c>
      <c r="AI3825" t="s">
        <v>11634</v>
      </c>
      <c r="AL3825" s="94">
        <v>176.6</v>
      </c>
      <c r="AM3825" t="s">
        <v>11646</v>
      </c>
    </row>
    <row r="3826" spans="1:39" x14ac:dyDescent="0.25">
      <c r="A3826" t="s">
        <v>203</v>
      </c>
      <c r="B3826">
        <v>24022</v>
      </c>
      <c r="C3826" t="s">
        <v>5590</v>
      </c>
      <c r="D3826">
        <v>303</v>
      </c>
      <c r="E3826">
        <v>45774</v>
      </c>
      <c r="G3826" t="s">
        <v>5570</v>
      </c>
      <c r="K3826">
        <v>0</v>
      </c>
      <c r="AE3826" t="s">
        <v>233</v>
      </c>
      <c r="AF3826">
        <v>0</v>
      </c>
      <c r="AG3826">
        <v>0</v>
      </c>
      <c r="AH3826">
        <v>0</v>
      </c>
      <c r="AI3826" t="s">
        <v>11634</v>
      </c>
      <c r="AL3826" s="94">
        <v>30.3</v>
      </c>
      <c r="AM3826" t="s">
        <v>11646</v>
      </c>
    </row>
    <row r="3827" spans="1:39" x14ac:dyDescent="0.25">
      <c r="A3827" t="s">
        <v>203</v>
      </c>
      <c r="B3827">
        <v>24023</v>
      </c>
      <c r="C3827" t="s">
        <v>5591</v>
      </c>
      <c r="D3827">
        <v>312</v>
      </c>
      <c r="E3827">
        <v>45774</v>
      </c>
      <c r="F3827">
        <v>45862</v>
      </c>
      <c r="G3827" t="s">
        <v>5570</v>
      </c>
      <c r="I3827" t="s">
        <v>24</v>
      </c>
      <c r="K3827">
        <v>0</v>
      </c>
      <c r="AE3827" t="s">
        <v>233</v>
      </c>
      <c r="AF3827">
        <v>0</v>
      </c>
      <c r="AG3827">
        <v>0</v>
      </c>
      <c r="AH3827">
        <v>0</v>
      </c>
      <c r="AI3827" t="s">
        <v>11634</v>
      </c>
      <c r="AL3827" s="94">
        <v>31.2</v>
      </c>
      <c r="AM3827" t="s">
        <v>11646</v>
      </c>
    </row>
    <row r="3828" spans="1:39" x14ac:dyDescent="0.25">
      <c r="A3828" t="s">
        <v>203</v>
      </c>
      <c r="B3828">
        <v>24024</v>
      </c>
      <c r="C3828" t="s">
        <v>5592</v>
      </c>
      <c r="D3828">
        <v>690</v>
      </c>
      <c r="E3828">
        <v>45774</v>
      </c>
      <c r="G3828" t="s">
        <v>5570</v>
      </c>
      <c r="K3828">
        <v>0</v>
      </c>
      <c r="AE3828" t="s">
        <v>233</v>
      </c>
      <c r="AF3828">
        <v>0</v>
      </c>
      <c r="AG3828">
        <v>0</v>
      </c>
      <c r="AH3828">
        <v>0</v>
      </c>
      <c r="AI3828" t="s">
        <v>11634</v>
      </c>
      <c r="AL3828" s="94">
        <v>69</v>
      </c>
      <c r="AM3828" t="s">
        <v>11646</v>
      </c>
    </row>
    <row r="3829" spans="1:39" x14ac:dyDescent="0.25">
      <c r="A3829" t="s">
        <v>203</v>
      </c>
      <c r="B3829">
        <v>24025</v>
      </c>
      <c r="C3829" t="s">
        <v>5593</v>
      </c>
      <c r="D3829">
        <v>288</v>
      </c>
      <c r="E3829">
        <v>45774</v>
      </c>
      <c r="G3829" t="s">
        <v>5570</v>
      </c>
      <c r="K3829">
        <v>0</v>
      </c>
      <c r="AE3829" t="s">
        <v>233</v>
      </c>
      <c r="AF3829">
        <v>0</v>
      </c>
      <c r="AG3829">
        <v>0</v>
      </c>
      <c r="AH3829">
        <v>0</v>
      </c>
      <c r="AI3829" t="s">
        <v>11634</v>
      </c>
      <c r="AL3829" s="94">
        <v>28.8</v>
      </c>
      <c r="AM3829" t="s">
        <v>11646</v>
      </c>
    </row>
    <row r="3830" spans="1:39" x14ac:dyDescent="0.25">
      <c r="A3830" t="s">
        <v>203</v>
      </c>
      <c r="B3830">
        <v>24026</v>
      </c>
      <c r="C3830" t="s">
        <v>5594</v>
      </c>
      <c r="D3830">
        <v>1057</v>
      </c>
      <c r="E3830">
        <v>45774</v>
      </c>
      <c r="G3830" t="s">
        <v>5570</v>
      </c>
      <c r="K3830">
        <v>0</v>
      </c>
      <c r="AE3830" t="s">
        <v>233</v>
      </c>
      <c r="AF3830">
        <v>0</v>
      </c>
      <c r="AG3830">
        <v>0</v>
      </c>
      <c r="AH3830">
        <v>0</v>
      </c>
      <c r="AI3830" t="s">
        <v>11634</v>
      </c>
      <c r="AL3830" s="94">
        <v>105.7</v>
      </c>
      <c r="AM3830" t="s">
        <v>11646</v>
      </c>
    </row>
    <row r="3831" spans="1:39" x14ac:dyDescent="0.25">
      <c r="A3831" t="s">
        <v>203</v>
      </c>
      <c r="B3831">
        <v>24027</v>
      </c>
      <c r="C3831" t="s">
        <v>5595</v>
      </c>
      <c r="D3831">
        <v>1302</v>
      </c>
      <c r="E3831">
        <v>45774</v>
      </c>
      <c r="G3831" t="s">
        <v>5570</v>
      </c>
      <c r="K3831">
        <v>0</v>
      </c>
      <c r="AE3831" t="s">
        <v>233</v>
      </c>
      <c r="AF3831">
        <v>0</v>
      </c>
      <c r="AG3831">
        <v>0</v>
      </c>
      <c r="AH3831">
        <v>0</v>
      </c>
      <c r="AI3831" t="s">
        <v>11634</v>
      </c>
      <c r="AL3831" s="94">
        <v>130.19999999999999</v>
      </c>
      <c r="AM3831" t="s">
        <v>11646</v>
      </c>
    </row>
    <row r="3832" spans="1:39" x14ac:dyDescent="0.25">
      <c r="A3832" t="s">
        <v>203</v>
      </c>
      <c r="B3832">
        <v>24028</v>
      </c>
      <c r="C3832" t="s">
        <v>5596</v>
      </c>
      <c r="D3832">
        <v>408</v>
      </c>
      <c r="E3832">
        <v>45774</v>
      </c>
      <c r="G3832" t="s">
        <v>5570</v>
      </c>
      <c r="K3832">
        <v>0</v>
      </c>
      <c r="AE3832" t="s">
        <v>233</v>
      </c>
      <c r="AF3832">
        <v>0</v>
      </c>
      <c r="AG3832">
        <v>0</v>
      </c>
      <c r="AH3832">
        <v>0</v>
      </c>
      <c r="AI3832" t="s">
        <v>11634</v>
      </c>
      <c r="AL3832" s="94">
        <v>40.799999999999997</v>
      </c>
      <c r="AM3832" t="s">
        <v>11646</v>
      </c>
    </row>
    <row r="3833" spans="1:39" x14ac:dyDescent="0.25">
      <c r="A3833" t="s">
        <v>203</v>
      </c>
      <c r="B3833">
        <v>24029</v>
      </c>
      <c r="C3833" t="s">
        <v>5597</v>
      </c>
      <c r="D3833">
        <v>707</v>
      </c>
      <c r="E3833">
        <v>45774</v>
      </c>
      <c r="F3833">
        <v>45832</v>
      </c>
      <c r="G3833" t="s">
        <v>5570</v>
      </c>
      <c r="H3833">
        <v>45803</v>
      </c>
      <c r="I3833" t="s">
        <v>24</v>
      </c>
      <c r="K3833">
        <v>0</v>
      </c>
      <c r="L3833">
        <v>45717</v>
      </c>
      <c r="N3833" t="s">
        <v>25</v>
      </c>
      <c r="O3833" t="s">
        <v>25</v>
      </c>
      <c r="P3833" t="s">
        <v>25</v>
      </c>
      <c r="R3833">
        <v>200</v>
      </c>
      <c r="S3833">
        <v>0</v>
      </c>
      <c r="T3833">
        <v>0</v>
      </c>
      <c r="U3833">
        <v>0</v>
      </c>
      <c r="V3833">
        <v>0</v>
      </c>
      <c r="W3833">
        <v>0</v>
      </c>
      <c r="X3833" t="s">
        <v>5598</v>
      </c>
      <c r="Y3833" t="s">
        <v>25</v>
      </c>
      <c r="Z3833" t="s">
        <v>25</v>
      </c>
      <c r="AE3833" t="s">
        <v>233</v>
      </c>
      <c r="AF3833">
        <v>0</v>
      </c>
      <c r="AG3833">
        <v>0</v>
      </c>
      <c r="AH3833">
        <v>13</v>
      </c>
      <c r="AI3833" t="s">
        <v>11632</v>
      </c>
      <c r="AJ3833">
        <v>0.28288543140028288</v>
      </c>
      <c r="AK3833">
        <v>0</v>
      </c>
      <c r="AL3833" s="94">
        <v>70.7</v>
      </c>
      <c r="AM3833" t="s">
        <v>11646</v>
      </c>
    </row>
    <row r="3834" spans="1:39" x14ac:dyDescent="0.25">
      <c r="A3834" t="s">
        <v>203</v>
      </c>
      <c r="B3834">
        <v>24030</v>
      </c>
      <c r="C3834" t="s">
        <v>5599</v>
      </c>
      <c r="D3834">
        <v>4735</v>
      </c>
      <c r="E3834">
        <v>45774</v>
      </c>
      <c r="G3834" t="s">
        <v>5570</v>
      </c>
      <c r="K3834">
        <v>0</v>
      </c>
      <c r="AE3834" t="s">
        <v>233</v>
      </c>
      <c r="AF3834">
        <v>0</v>
      </c>
      <c r="AG3834">
        <v>0</v>
      </c>
      <c r="AH3834">
        <v>0</v>
      </c>
      <c r="AI3834" t="s">
        <v>11634</v>
      </c>
      <c r="AL3834" s="94">
        <v>473.5</v>
      </c>
      <c r="AM3834" t="s">
        <v>11646</v>
      </c>
    </row>
    <row r="3835" spans="1:39" x14ac:dyDescent="0.25">
      <c r="A3835" t="s">
        <v>203</v>
      </c>
      <c r="B3835">
        <v>24031</v>
      </c>
      <c r="C3835" t="s">
        <v>5600</v>
      </c>
      <c r="D3835">
        <v>223</v>
      </c>
      <c r="E3835">
        <v>45774</v>
      </c>
      <c r="G3835" t="s">
        <v>5570</v>
      </c>
      <c r="K3835">
        <v>0</v>
      </c>
      <c r="AE3835" t="s">
        <v>233</v>
      </c>
      <c r="AF3835">
        <v>0</v>
      </c>
      <c r="AG3835">
        <v>0</v>
      </c>
      <c r="AH3835">
        <v>0</v>
      </c>
      <c r="AI3835" t="s">
        <v>11634</v>
      </c>
      <c r="AL3835" s="94">
        <v>22.3</v>
      </c>
      <c r="AM3835" t="s">
        <v>11646</v>
      </c>
    </row>
    <row r="3836" spans="1:39" x14ac:dyDescent="0.25">
      <c r="A3836" t="s">
        <v>203</v>
      </c>
      <c r="B3836">
        <v>24032</v>
      </c>
      <c r="C3836" t="s">
        <v>5601</v>
      </c>
      <c r="D3836">
        <v>107</v>
      </c>
      <c r="E3836">
        <v>45774</v>
      </c>
      <c r="G3836" t="s">
        <v>5570</v>
      </c>
      <c r="K3836">
        <v>0</v>
      </c>
      <c r="AE3836" t="s">
        <v>233</v>
      </c>
      <c r="AF3836">
        <v>0</v>
      </c>
      <c r="AG3836">
        <v>0</v>
      </c>
      <c r="AH3836">
        <v>0</v>
      </c>
      <c r="AI3836" t="s">
        <v>11634</v>
      </c>
      <c r="AL3836" s="94">
        <v>10.7</v>
      </c>
      <c r="AM3836" t="s">
        <v>11646</v>
      </c>
    </row>
    <row r="3837" spans="1:39" x14ac:dyDescent="0.25">
      <c r="A3837" t="s">
        <v>203</v>
      </c>
      <c r="B3837">
        <v>24033</v>
      </c>
      <c r="C3837" t="s">
        <v>5602</v>
      </c>
      <c r="D3837">
        <v>205</v>
      </c>
      <c r="E3837">
        <v>45774</v>
      </c>
      <c r="G3837" t="s">
        <v>5570</v>
      </c>
      <c r="K3837">
        <v>0</v>
      </c>
      <c r="AE3837" t="s">
        <v>233</v>
      </c>
      <c r="AF3837">
        <v>0</v>
      </c>
      <c r="AG3837">
        <v>0</v>
      </c>
      <c r="AH3837">
        <v>0</v>
      </c>
      <c r="AI3837" t="s">
        <v>11634</v>
      </c>
      <c r="AL3837" s="94">
        <v>20.5</v>
      </c>
      <c r="AM3837" t="s">
        <v>11646</v>
      </c>
    </row>
    <row r="3838" spans="1:39" x14ac:dyDescent="0.25">
      <c r="A3838" t="s">
        <v>203</v>
      </c>
      <c r="B3838">
        <v>24034</v>
      </c>
      <c r="C3838" t="s">
        <v>5603</v>
      </c>
      <c r="D3838">
        <v>4104</v>
      </c>
      <c r="E3838">
        <v>45784</v>
      </c>
      <c r="G3838" t="s">
        <v>5570</v>
      </c>
      <c r="K3838">
        <v>0</v>
      </c>
      <c r="AE3838" t="s">
        <v>233</v>
      </c>
      <c r="AF3838">
        <v>0</v>
      </c>
      <c r="AG3838">
        <v>0</v>
      </c>
      <c r="AH3838">
        <v>0</v>
      </c>
      <c r="AI3838" t="s">
        <v>11634</v>
      </c>
      <c r="AL3838" s="94">
        <v>410.4</v>
      </c>
      <c r="AM3838" t="s">
        <v>11646</v>
      </c>
    </row>
    <row r="3839" spans="1:39" x14ac:dyDescent="0.25">
      <c r="A3839" t="s">
        <v>203</v>
      </c>
      <c r="B3839">
        <v>24037</v>
      </c>
      <c r="C3839" t="s">
        <v>5604</v>
      </c>
      <c r="D3839">
        <v>333</v>
      </c>
      <c r="E3839">
        <v>45784</v>
      </c>
      <c r="G3839" t="s">
        <v>5570</v>
      </c>
      <c r="K3839">
        <v>0</v>
      </c>
      <c r="AE3839" t="s">
        <v>233</v>
      </c>
      <c r="AF3839">
        <v>0</v>
      </c>
      <c r="AG3839">
        <v>0</v>
      </c>
      <c r="AH3839">
        <v>0</v>
      </c>
      <c r="AI3839" t="s">
        <v>11634</v>
      </c>
      <c r="AL3839" s="94">
        <v>33.299999999999997</v>
      </c>
      <c r="AM3839" t="s">
        <v>11646</v>
      </c>
    </row>
    <row r="3840" spans="1:39" x14ac:dyDescent="0.25">
      <c r="A3840" t="s">
        <v>203</v>
      </c>
      <c r="B3840">
        <v>24038</v>
      </c>
      <c r="C3840" t="s">
        <v>5605</v>
      </c>
      <c r="D3840">
        <v>3423</v>
      </c>
      <c r="E3840">
        <v>45784</v>
      </c>
      <c r="G3840" t="s">
        <v>5570</v>
      </c>
      <c r="K3840">
        <v>0</v>
      </c>
      <c r="AE3840" t="s">
        <v>233</v>
      </c>
      <c r="AF3840">
        <v>0</v>
      </c>
      <c r="AG3840">
        <v>0</v>
      </c>
      <c r="AH3840">
        <v>0</v>
      </c>
      <c r="AI3840" t="s">
        <v>11634</v>
      </c>
      <c r="AL3840" s="94">
        <v>342.3</v>
      </c>
      <c r="AM3840" t="s">
        <v>11646</v>
      </c>
    </row>
    <row r="3841" spans="1:39" x14ac:dyDescent="0.25">
      <c r="A3841" t="s">
        <v>203</v>
      </c>
      <c r="B3841">
        <v>24039</v>
      </c>
      <c r="C3841" t="s">
        <v>5606</v>
      </c>
      <c r="D3841">
        <v>2222</v>
      </c>
      <c r="E3841">
        <v>45784</v>
      </c>
      <c r="G3841" t="s">
        <v>5570</v>
      </c>
      <c r="K3841">
        <v>0</v>
      </c>
      <c r="AE3841" t="s">
        <v>233</v>
      </c>
      <c r="AF3841">
        <v>0</v>
      </c>
      <c r="AG3841">
        <v>0</v>
      </c>
      <c r="AH3841">
        <v>0</v>
      </c>
      <c r="AI3841" t="s">
        <v>11634</v>
      </c>
      <c r="AL3841" s="94">
        <v>222.2</v>
      </c>
      <c r="AM3841" t="s">
        <v>11646</v>
      </c>
    </row>
    <row r="3842" spans="1:39" x14ac:dyDescent="0.25">
      <c r="A3842" t="s">
        <v>203</v>
      </c>
      <c r="B3842">
        <v>24040</v>
      </c>
      <c r="C3842" t="s">
        <v>5607</v>
      </c>
      <c r="D3842">
        <v>440</v>
      </c>
      <c r="E3842">
        <v>45784</v>
      </c>
      <c r="G3842" t="s">
        <v>5570</v>
      </c>
      <c r="K3842">
        <v>0</v>
      </c>
      <c r="AE3842" t="s">
        <v>233</v>
      </c>
      <c r="AF3842">
        <v>0</v>
      </c>
      <c r="AG3842">
        <v>0</v>
      </c>
      <c r="AH3842">
        <v>0</v>
      </c>
      <c r="AI3842" t="s">
        <v>11634</v>
      </c>
      <c r="AL3842" s="94">
        <v>44</v>
      </c>
      <c r="AM3842" t="s">
        <v>11646</v>
      </c>
    </row>
    <row r="3843" spans="1:39" x14ac:dyDescent="0.25">
      <c r="A3843" t="s">
        <v>203</v>
      </c>
      <c r="B3843">
        <v>24041</v>
      </c>
      <c r="C3843" t="s">
        <v>5608</v>
      </c>
      <c r="D3843">
        <v>483</v>
      </c>
      <c r="E3843">
        <v>45784</v>
      </c>
      <c r="G3843" t="s">
        <v>5570</v>
      </c>
      <c r="K3843">
        <v>0</v>
      </c>
      <c r="AE3843" t="s">
        <v>233</v>
      </c>
      <c r="AF3843">
        <v>0</v>
      </c>
      <c r="AG3843">
        <v>0</v>
      </c>
      <c r="AH3843">
        <v>0</v>
      </c>
      <c r="AI3843" t="s">
        <v>11634</v>
      </c>
      <c r="AL3843" s="94">
        <v>48.3</v>
      </c>
      <c r="AM3843" t="s">
        <v>11646</v>
      </c>
    </row>
    <row r="3844" spans="1:39" x14ac:dyDescent="0.25">
      <c r="A3844" t="s">
        <v>203</v>
      </c>
      <c r="B3844">
        <v>24042</v>
      </c>
      <c r="C3844" t="s">
        <v>5609</v>
      </c>
      <c r="D3844">
        <v>62</v>
      </c>
      <c r="E3844">
        <v>45784</v>
      </c>
      <c r="G3844" t="s">
        <v>5570</v>
      </c>
      <c r="K3844">
        <v>0</v>
      </c>
      <c r="AE3844" t="s">
        <v>233</v>
      </c>
      <c r="AF3844">
        <v>0</v>
      </c>
      <c r="AG3844">
        <v>0</v>
      </c>
      <c r="AH3844">
        <v>0</v>
      </c>
      <c r="AI3844" t="s">
        <v>11634</v>
      </c>
      <c r="AL3844" s="94">
        <v>6.2</v>
      </c>
      <c r="AM3844" t="s">
        <v>11646</v>
      </c>
    </row>
    <row r="3845" spans="1:39" x14ac:dyDescent="0.25">
      <c r="A3845" t="s">
        <v>203</v>
      </c>
      <c r="B3845">
        <v>24043</v>
      </c>
      <c r="C3845" t="s">
        <v>5610</v>
      </c>
      <c r="D3845">
        <v>102</v>
      </c>
      <c r="E3845">
        <v>45784</v>
      </c>
      <c r="G3845" t="s">
        <v>5570</v>
      </c>
      <c r="K3845">
        <v>0</v>
      </c>
      <c r="AE3845" t="s">
        <v>233</v>
      </c>
      <c r="AF3845">
        <v>0</v>
      </c>
      <c r="AG3845">
        <v>0</v>
      </c>
      <c r="AH3845">
        <v>0</v>
      </c>
      <c r="AI3845" t="s">
        <v>11634</v>
      </c>
      <c r="AL3845" s="94">
        <v>10.199999999999999</v>
      </c>
      <c r="AM3845" t="s">
        <v>11646</v>
      </c>
    </row>
    <row r="3846" spans="1:39" x14ac:dyDescent="0.25">
      <c r="A3846" t="s">
        <v>203</v>
      </c>
      <c r="B3846">
        <v>24044</v>
      </c>
      <c r="C3846" t="s">
        <v>5611</v>
      </c>
      <c r="D3846">
        <v>143</v>
      </c>
      <c r="E3846">
        <v>45784</v>
      </c>
      <c r="G3846" t="s">
        <v>5570</v>
      </c>
      <c r="K3846">
        <v>0</v>
      </c>
      <c r="AE3846" t="s">
        <v>233</v>
      </c>
      <c r="AF3846">
        <v>0</v>
      </c>
      <c r="AG3846">
        <v>0</v>
      </c>
      <c r="AH3846">
        <v>0</v>
      </c>
      <c r="AI3846" t="s">
        <v>11634</v>
      </c>
      <c r="AL3846" s="94">
        <v>14.3</v>
      </c>
      <c r="AM3846" t="s">
        <v>11646</v>
      </c>
    </row>
    <row r="3847" spans="1:39" x14ac:dyDescent="0.25">
      <c r="A3847" t="s">
        <v>203</v>
      </c>
      <c r="B3847">
        <v>24046</v>
      </c>
      <c r="C3847" t="s">
        <v>5612</v>
      </c>
      <c r="D3847">
        <v>913</v>
      </c>
      <c r="E3847">
        <v>45784</v>
      </c>
      <c r="G3847" t="s">
        <v>5570</v>
      </c>
      <c r="K3847">
        <v>0</v>
      </c>
      <c r="AE3847" t="s">
        <v>233</v>
      </c>
      <c r="AF3847">
        <v>0</v>
      </c>
      <c r="AG3847">
        <v>0</v>
      </c>
      <c r="AH3847">
        <v>0</v>
      </c>
      <c r="AI3847" t="s">
        <v>11634</v>
      </c>
      <c r="AL3847" s="94">
        <v>91.3</v>
      </c>
      <c r="AM3847" t="s">
        <v>11646</v>
      </c>
    </row>
    <row r="3848" spans="1:39" x14ac:dyDescent="0.25">
      <c r="A3848" t="s">
        <v>203</v>
      </c>
      <c r="B3848">
        <v>24047</v>
      </c>
      <c r="C3848" t="s">
        <v>5613</v>
      </c>
      <c r="D3848">
        <v>669</v>
      </c>
      <c r="E3848">
        <v>45784</v>
      </c>
      <c r="G3848" t="s">
        <v>5570</v>
      </c>
      <c r="K3848">
        <v>0</v>
      </c>
      <c r="AE3848" t="s">
        <v>233</v>
      </c>
      <c r="AF3848">
        <v>0</v>
      </c>
      <c r="AG3848">
        <v>0</v>
      </c>
      <c r="AH3848">
        <v>0</v>
      </c>
      <c r="AI3848" t="s">
        <v>11634</v>
      </c>
      <c r="AL3848" s="94">
        <v>66.900000000000006</v>
      </c>
      <c r="AM3848" t="s">
        <v>11646</v>
      </c>
    </row>
    <row r="3849" spans="1:39" x14ac:dyDescent="0.25">
      <c r="A3849" t="s">
        <v>203</v>
      </c>
      <c r="B3849">
        <v>24049</v>
      </c>
      <c r="C3849" t="s">
        <v>5614</v>
      </c>
      <c r="D3849">
        <v>1574</v>
      </c>
      <c r="E3849">
        <v>45784</v>
      </c>
      <c r="G3849" t="s">
        <v>5570</v>
      </c>
      <c r="K3849">
        <v>0</v>
      </c>
      <c r="AE3849" t="s">
        <v>233</v>
      </c>
      <c r="AF3849">
        <v>0</v>
      </c>
      <c r="AG3849">
        <v>0</v>
      </c>
      <c r="AH3849">
        <v>0</v>
      </c>
      <c r="AI3849" t="s">
        <v>11634</v>
      </c>
      <c r="AL3849" s="94">
        <v>157.4</v>
      </c>
      <c r="AM3849" t="s">
        <v>11646</v>
      </c>
    </row>
    <row r="3850" spans="1:39" x14ac:dyDescent="0.25">
      <c r="A3850" t="s">
        <v>203</v>
      </c>
      <c r="B3850">
        <v>24050</v>
      </c>
      <c r="C3850" t="s">
        <v>5615</v>
      </c>
      <c r="D3850">
        <v>105</v>
      </c>
      <c r="E3850">
        <v>45784</v>
      </c>
      <c r="G3850" t="s">
        <v>5570</v>
      </c>
      <c r="K3850">
        <v>0</v>
      </c>
      <c r="AE3850" t="s">
        <v>233</v>
      </c>
      <c r="AF3850">
        <v>0</v>
      </c>
      <c r="AG3850">
        <v>0</v>
      </c>
      <c r="AH3850">
        <v>0</v>
      </c>
      <c r="AI3850" t="s">
        <v>11634</v>
      </c>
      <c r="AL3850" s="94">
        <v>10.5</v>
      </c>
      <c r="AM3850" t="s">
        <v>11646</v>
      </c>
    </row>
    <row r="3851" spans="1:39" x14ac:dyDescent="0.25">
      <c r="A3851" t="s">
        <v>203</v>
      </c>
      <c r="B3851">
        <v>24051</v>
      </c>
      <c r="C3851" t="s">
        <v>5616</v>
      </c>
      <c r="D3851">
        <v>378</v>
      </c>
      <c r="E3851">
        <v>45784</v>
      </c>
      <c r="F3851">
        <v>45832</v>
      </c>
      <c r="G3851" t="s">
        <v>5570</v>
      </c>
      <c r="H3851">
        <v>45805</v>
      </c>
      <c r="I3851" t="s">
        <v>24</v>
      </c>
      <c r="K3851">
        <v>0</v>
      </c>
      <c r="AE3851" t="s">
        <v>233</v>
      </c>
      <c r="AF3851">
        <v>0</v>
      </c>
      <c r="AG3851">
        <v>0</v>
      </c>
      <c r="AH3851">
        <v>0</v>
      </c>
      <c r="AI3851" t="s">
        <v>11634</v>
      </c>
      <c r="AL3851" s="94">
        <v>37.799999999999997</v>
      </c>
      <c r="AM3851" t="s">
        <v>11646</v>
      </c>
    </row>
    <row r="3852" spans="1:39" x14ac:dyDescent="0.25">
      <c r="A3852" t="s">
        <v>203</v>
      </c>
      <c r="B3852">
        <v>24052</v>
      </c>
      <c r="C3852" t="s">
        <v>5617</v>
      </c>
      <c r="D3852">
        <v>143</v>
      </c>
      <c r="E3852">
        <v>45784</v>
      </c>
      <c r="G3852" t="s">
        <v>5570</v>
      </c>
      <c r="K3852">
        <v>0</v>
      </c>
      <c r="AE3852" t="s">
        <v>233</v>
      </c>
      <c r="AF3852">
        <v>0</v>
      </c>
      <c r="AG3852">
        <v>0</v>
      </c>
      <c r="AH3852">
        <v>0</v>
      </c>
      <c r="AI3852" t="s">
        <v>11634</v>
      </c>
      <c r="AL3852" s="94">
        <v>14.3</v>
      </c>
      <c r="AM3852" t="s">
        <v>11646</v>
      </c>
    </row>
    <row r="3853" spans="1:39" x14ac:dyDescent="0.25">
      <c r="A3853" t="s">
        <v>203</v>
      </c>
      <c r="B3853">
        <v>24053</v>
      </c>
      <c r="C3853" t="s">
        <v>5618</v>
      </c>
      <c r="D3853">
        <v>435</v>
      </c>
      <c r="E3853">
        <v>45784</v>
      </c>
      <c r="G3853" t="s">
        <v>5570</v>
      </c>
      <c r="K3853">
        <v>0</v>
      </c>
      <c r="AE3853" t="s">
        <v>233</v>
      </c>
      <c r="AF3853">
        <v>0</v>
      </c>
      <c r="AG3853">
        <v>0</v>
      </c>
      <c r="AH3853">
        <v>0</v>
      </c>
      <c r="AI3853" t="s">
        <v>11634</v>
      </c>
      <c r="AL3853" s="94">
        <v>43.5</v>
      </c>
      <c r="AM3853" t="s">
        <v>11646</v>
      </c>
    </row>
    <row r="3854" spans="1:39" x14ac:dyDescent="0.25">
      <c r="A3854" t="s">
        <v>203</v>
      </c>
      <c r="B3854">
        <v>24065</v>
      </c>
      <c r="C3854" t="s">
        <v>5619</v>
      </c>
      <c r="D3854">
        <v>2678</v>
      </c>
      <c r="E3854">
        <v>45784</v>
      </c>
      <c r="G3854" t="s">
        <v>5570</v>
      </c>
      <c r="K3854">
        <v>0</v>
      </c>
      <c r="AE3854" t="s">
        <v>233</v>
      </c>
      <c r="AF3854">
        <v>0</v>
      </c>
      <c r="AG3854">
        <v>0</v>
      </c>
      <c r="AH3854">
        <v>0</v>
      </c>
      <c r="AI3854" t="s">
        <v>11634</v>
      </c>
      <c r="AL3854" s="94">
        <v>267.8</v>
      </c>
      <c r="AM3854" t="s">
        <v>11646</v>
      </c>
    </row>
    <row r="3855" spans="1:39" x14ac:dyDescent="0.25">
      <c r="A3855" t="s">
        <v>203</v>
      </c>
      <c r="B3855">
        <v>24054</v>
      </c>
      <c r="C3855" t="s">
        <v>5620</v>
      </c>
      <c r="D3855">
        <v>435</v>
      </c>
      <c r="E3855">
        <v>45784</v>
      </c>
      <c r="G3855" t="s">
        <v>5570</v>
      </c>
      <c r="K3855">
        <v>0</v>
      </c>
      <c r="AE3855" t="s">
        <v>233</v>
      </c>
      <c r="AF3855">
        <v>0</v>
      </c>
      <c r="AG3855">
        <v>0</v>
      </c>
      <c r="AH3855">
        <v>0</v>
      </c>
      <c r="AI3855" t="s">
        <v>11634</v>
      </c>
      <c r="AL3855" s="94">
        <v>43.5</v>
      </c>
      <c r="AM3855" t="s">
        <v>11646</v>
      </c>
    </row>
    <row r="3856" spans="1:39" x14ac:dyDescent="0.25">
      <c r="A3856" t="s">
        <v>203</v>
      </c>
      <c r="B3856">
        <v>24055</v>
      </c>
      <c r="C3856" t="s">
        <v>5621</v>
      </c>
      <c r="D3856">
        <v>738</v>
      </c>
      <c r="E3856">
        <v>45784</v>
      </c>
      <c r="G3856" t="s">
        <v>5570</v>
      </c>
      <c r="K3856">
        <v>0</v>
      </c>
      <c r="AE3856" t="s">
        <v>233</v>
      </c>
      <c r="AF3856">
        <v>0</v>
      </c>
      <c r="AG3856">
        <v>0</v>
      </c>
      <c r="AH3856">
        <v>0</v>
      </c>
      <c r="AI3856" t="s">
        <v>11634</v>
      </c>
      <c r="AL3856" s="94">
        <v>73.8</v>
      </c>
      <c r="AM3856" t="s">
        <v>11646</v>
      </c>
    </row>
    <row r="3857" spans="1:39" x14ac:dyDescent="0.25">
      <c r="A3857" t="s">
        <v>203</v>
      </c>
      <c r="B3857">
        <v>24056</v>
      </c>
      <c r="C3857" t="s">
        <v>5622</v>
      </c>
      <c r="D3857">
        <v>2905</v>
      </c>
      <c r="E3857">
        <v>45784</v>
      </c>
      <c r="G3857" t="s">
        <v>5570</v>
      </c>
      <c r="K3857">
        <v>0</v>
      </c>
      <c r="AE3857" t="s">
        <v>233</v>
      </c>
      <c r="AF3857">
        <v>0</v>
      </c>
      <c r="AG3857">
        <v>0</v>
      </c>
      <c r="AH3857">
        <v>0</v>
      </c>
      <c r="AI3857" t="s">
        <v>11634</v>
      </c>
      <c r="AL3857" s="94">
        <v>290.5</v>
      </c>
      <c r="AM3857" t="s">
        <v>11646</v>
      </c>
    </row>
    <row r="3858" spans="1:39" x14ac:dyDescent="0.25">
      <c r="A3858" t="s">
        <v>203</v>
      </c>
      <c r="B3858">
        <v>24057</v>
      </c>
      <c r="C3858" t="s">
        <v>5623</v>
      </c>
      <c r="D3858">
        <v>1425</v>
      </c>
      <c r="E3858">
        <v>45784</v>
      </c>
      <c r="G3858" t="s">
        <v>5570</v>
      </c>
      <c r="K3858">
        <v>0</v>
      </c>
      <c r="AE3858" t="s">
        <v>233</v>
      </c>
      <c r="AF3858">
        <v>0</v>
      </c>
      <c r="AG3858">
        <v>0</v>
      </c>
      <c r="AH3858">
        <v>0</v>
      </c>
      <c r="AI3858" t="s">
        <v>11634</v>
      </c>
      <c r="AL3858" s="94">
        <v>142.5</v>
      </c>
      <c r="AM3858" t="s">
        <v>11646</v>
      </c>
    </row>
    <row r="3859" spans="1:39" x14ac:dyDescent="0.25">
      <c r="A3859" t="s">
        <v>203</v>
      </c>
      <c r="B3859">
        <v>24058</v>
      </c>
      <c r="C3859" t="s">
        <v>5624</v>
      </c>
      <c r="D3859">
        <v>176</v>
      </c>
      <c r="E3859">
        <v>45784</v>
      </c>
      <c r="G3859" t="s">
        <v>5570</v>
      </c>
      <c r="K3859">
        <v>0</v>
      </c>
      <c r="AE3859" t="s">
        <v>233</v>
      </c>
      <c r="AF3859">
        <v>0</v>
      </c>
      <c r="AG3859">
        <v>0</v>
      </c>
      <c r="AH3859">
        <v>0</v>
      </c>
      <c r="AI3859" t="s">
        <v>11634</v>
      </c>
      <c r="AL3859" s="94">
        <v>17.600000000000001</v>
      </c>
      <c r="AM3859" t="s">
        <v>11646</v>
      </c>
    </row>
    <row r="3860" spans="1:39" x14ac:dyDescent="0.25">
      <c r="A3860" t="s">
        <v>203</v>
      </c>
      <c r="B3860">
        <v>24059</v>
      </c>
      <c r="C3860" t="s">
        <v>5625</v>
      </c>
      <c r="D3860">
        <v>819</v>
      </c>
      <c r="E3860">
        <v>45784</v>
      </c>
      <c r="G3860" t="s">
        <v>5570</v>
      </c>
      <c r="K3860">
        <v>0</v>
      </c>
      <c r="AE3860" t="s">
        <v>233</v>
      </c>
      <c r="AF3860">
        <v>0</v>
      </c>
      <c r="AG3860">
        <v>0</v>
      </c>
      <c r="AH3860">
        <v>0</v>
      </c>
      <c r="AI3860" t="s">
        <v>11634</v>
      </c>
      <c r="AL3860" s="94">
        <v>81.900000000000006</v>
      </c>
      <c r="AM3860" t="s">
        <v>11646</v>
      </c>
    </row>
    <row r="3861" spans="1:39" x14ac:dyDescent="0.25">
      <c r="A3861" t="s">
        <v>203</v>
      </c>
      <c r="B3861">
        <v>24060</v>
      </c>
      <c r="C3861" t="s">
        <v>5626</v>
      </c>
      <c r="D3861">
        <v>512</v>
      </c>
      <c r="E3861">
        <v>45791</v>
      </c>
      <c r="G3861" t="s">
        <v>2041</v>
      </c>
      <c r="H3861">
        <v>45835</v>
      </c>
      <c r="I3861" t="s">
        <v>24</v>
      </c>
      <c r="K3861">
        <v>0</v>
      </c>
      <c r="M3861">
        <v>0</v>
      </c>
      <c r="N3861" t="s">
        <v>478</v>
      </c>
      <c r="O3861">
        <v>45625</v>
      </c>
      <c r="P3861" t="s">
        <v>25</v>
      </c>
      <c r="Q3861">
        <v>0</v>
      </c>
      <c r="R3861">
        <v>0</v>
      </c>
      <c r="X3861" t="s">
        <v>5627</v>
      </c>
      <c r="Y3861" t="s">
        <v>25</v>
      </c>
      <c r="Z3861" t="s">
        <v>25</v>
      </c>
      <c r="AE3861" t="s">
        <v>233</v>
      </c>
      <c r="AF3861">
        <v>0</v>
      </c>
      <c r="AG3861">
        <v>0</v>
      </c>
      <c r="AH3861">
        <v>9</v>
      </c>
      <c r="AI3861" t="s">
        <v>11632</v>
      </c>
      <c r="AJ3861">
        <v>0</v>
      </c>
      <c r="AL3861" s="94">
        <v>51.2</v>
      </c>
      <c r="AM3861" t="s">
        <v>11646</v>
      </c>
    </row>
    <row r="3862" spans="1:39" x14ac:dyDescent="0.25">
      <c r="A3862" t="s">
        <v>203</v>
      </c>
      <c r="B3862">
        <v>24061</v>
      </c>
      <c r="C3862" t="s">
        <v>5628</v>
      </c>
      <c r="D3862">
        <v>2090</v>
      </c>
      <c r="E3862">
        <v>45784</v>
      </c>
      <c r="G3862" t="s">
        <v>5570</v>
      </c>
      <c r="K3862">
        <v>0</v>
      </c>
      <c r="AE3862" t="s">
        <v>233</v>
      </c>
      <c r="AF3862">
        <v>0</v>
      </c>
      <c r="AG3862">
        <v>0</v>
      </c>
      <c r="AH3862">
        <v>0</v>
      </c>
      <c r="AI3862" t="s">
        <v>11634</v>
      </c>
      <c r="AL3862" s="94">
        <v>209</v>
      </c>
      <c r="AM3862" t="s">
        <v>11646</v>
      </c>
    </row>
    <row r="3863" spans="1:39" x14ac:dyDescent="0.25">
      <c r="A3863" t="s">
        <v>203</v>
      </c>
      <c r="B3863">
        <v>24062</v>
      </c>
      <c r="C3863" t="s">
        <v>5629</v>
      </c>
      <c r="D3863">
        <v>137</v>
      </c>
      <c r="E3863">
        <v>45784</v>
      </c>
      <c r="G3863" t="s">
        <v>5570</v>
      </c>
      <c r="K3863">
        <v>0</v>
      </c>
      <c r="AE3863" t="s">
        <v>233</v>
      </c>
      <c r="AF3863">
        <v>0</v>
      </c>
      <c r="AG3863">
        <v>0</v>
      </c>
      <c r="AH3863">
        <v>0</v>
      </c>
      <c r="AI3863" t="s">
        <v>11634</v>
      </c>
      <c r="AL3863" s="94">
        <v>13.7</v>
      </c>
      <c r="AM3863" t="s">
        <v>11646</v>
      </c>
    </row>
    <row r="3864" spans="1:39" x14ac:dyDescent="0.25">
      <c r="A3864" t="s">
        <v>203</v>
      </c>
      <c r="B3864">
        <v>24063</v>
      </c>
      <c r="C3864" t="s">
        <v>5630</v>
      </c>
      <c r="D3864">
        <v>385</v>
      </c>
      <c r="E3864">
        <v>45784</v>
      </c>
      <c r="G3864" t="s">
        <v>5570</v>
      </c>
      <c r="K3864">
        <v>0</v>
      </c>
      <c r="AE3864" t="s">
        <v>233</v>
      </c>
      <c r="AF3864">
        <v>0</v>
      </c>
      <c r="AG3864">
        <v>0</v>
      </c>
      <c r="AH3864">
        <v>0</v>
      </c>
      <c r="AI3864" t="s">
        <v>11634</v>
      </c>
      <c r="AL3864" s="94">
        <v>38.5</v>
      </c>
      <c r="AM3864" t="s">
        <v>11646</v>
      </c>
    </row>
    <row r="3865" spans="1:39" x14ac:dyDescent="0.25">
      <c r="A3865" t="s">
        <v>203</v>
      </c>
      <c r="B3865">
        <v>24064</v>
      </c>
      <c r="C3865" t="s">
        <v>5631</v>
      </c>
      <c r="D3865">
        <v>1719</v>
      </c>
      <c r="E3865">
        <v>45784</v>
      </c>
      <c r="F3865">
        <v>45832</v>
      </c>
      <c r="G3865" t="s">
        <v>5570</v>
      </c>
      <c r="H3865">
        <v>45811</v>
      </c>
      <c r="I3865" t="s">
        <v>24</v>
      </c>
      <c r="K3865">
        <v>0</v>
      </c>
      <c r="AE3865" t="s">
        <v>233</v>
      </c>
      <c r="AF3865">
        <v>0</v>
      </c>
      <c r="AG3865">
        <v>0</v>
      </c>
      <c r="AH3865">
        <v>0</v>
      </c>
      <c r="AI3865" t="s">
        <v>11634</v>
      </c>
      <c r="AL3865" s="94">
        <v>171.9</v>
      </c>
      <c r="AM3865" t="s">
        <v>11646</v>
      </c>
    </row>
    <row r="3866" spans="1:39" x14ac:dyDescent="0.25">
      <c r="A3866" t="s">
        <v>203</v>
      </c>
      <c r="B3866">
        <v>24066</v>
      </c>
      <c r="C3866" t="s">
        <v>5632</v>
      </c>
      <c r="D3866">
        <v>424</v>
      </c>
      <c r="E3866">
        <v>45784</v>
      </c>
      <c r="G3866" t="s">
        <v>5570</v>
      </c>
      <c r="K3866">
        <v>0</v>
      </c>
      <c r="AE3866" t="s">
        <v>233</v>
      </c>
      <c r="AF3866">
        <v>0</v>
      </c>
      <c r="AG3866">
        <v>0</v>
      </c>
      <c r="AH3866">
        <v>0</v>
      </c>
      <c r="AI3866" t="s">
        <v>11634</v>
      </c>
      <c r="AL3866" s="94">
        <v>42.4</v>
      </c>
      <c r="AM3866" t="s">
        <v>11646</v>
      </c>
    </row>
    <row r="3867" spans="1:39" x14ac:dyDescent="0.25">
      <c r="A3867" t="s">
        <v>203</v>
      </c>
      <c r="B3867">
        <v>24067</v>
      </c>
      <c r="C3867" t="s">
        <v>5633</v>
      </c>
      <c r="D3867">
        <v>616</v>
      </c>
      <c r="E3867">
        <v>45832</v>
      </c>
      <c r="F3867">
        <v>45842</v>
      </c>
      <c r="G3867" t="s">
        <v>5570</v>
      </c>
      <c r="H3867">
        <v>45832</v>
      </c>
      <c r="I3867" t="s">
        <v>24</v>
      </c>
      <c r="K3867">
        <v>0</v>
      </c>
      <c r="AE3867" t="s">
        <v>233</v>
      </c>
      <c r="AF3867">
        <v>0</v>
      </c>
      <c r="AG3867">
        <v>0</v>
      </c>
      <c r="AH3867">
        <v>0</v>
      </c>
      <c r="AI3867" t="s">
        <v>11634</v>
      </c>
      <c r="AL3867" s="94">
        <v>61.6</v>
      </c>
      <c r="AM3867" t="s">
        <v>11646</v>
      </c>
    </row>
    <row r="3868" spans="1:39" x14ac:dyDescent="0.25">
      <c r="A3868" t="s">
        <v>203</v>
      </c>
      <c r="B3868">
        <v>24068</v>
      </c>
      <c r="C3868" t="s">
        <v>5634</v>
      </c>
      <c r="D3868">
        <v>425</v>
      </c>
      <c r="E3868">
        <v>45784</v>
      </c>
      <c r="G3868" t="s">
        <v>5570</v>
      </c>
      <c r="K3868">
        <v>0</v>
      </c>
      <c r="AE3868" t="s">
        <v>233</v>
      </c>
      <c r="AF3868">
        <v>0</v>
      </c>
      <c r="AG3868">
        <v>0</v>
      </c>
      <c r="AH3868">
        <v>0</v>
      </c>
      <c r="AI3868" t="s">
        <v>11634</v>
      </c>
      <c r="AL3868" s="94">
        <v>42.5</v>
      </c>
      <c r="AM3868" t="s">
        <v>11646</v>
      </c>
    </row>
    <row r="3869" spans="1:39" x14ac:dyDescent="0.25">
      <c r="A3869" t="s">
        <v>203</v>
      </c>
      <c r="B3869">
        <v>24069</v>
      </c>
      <c r="C3869" t="s">
        <v>5635</v>
      </c>
      <c r="D3869">
        <v>31</v>
      </c>
      <c r="E3869">
        <v>45784</v>
      </c>
      <c r="G3869" t="s">
        <v>5570</v>
      </c>
      <c r="K3869">
        <v>0</v>
      </c>
      <c r="AE3869" t="s">
        <v>233</v>
      </c>
      <c r="AF3869">
        <v>0</v>
      </c>
      <c r="AG3869">
        <v>0</v>
      </c>
      <c r="AH3869">
        <v>0</v>
      </c>
      <c r="AI3869" t="s">
        <v>11634</v>
      </c>
      <c r="AL3869" s="94">
        <v>3.1</v>
      </c>
      <c r="AM3869" t="s">
        <v>11646</v>
      </c>
    </row>
    <row r="3870" spans="1:39" x14ac:dyDescent="0.25">
      <c r="A3870" t="s">
        <v>203</v>
      </c>
      <c r="B3870">
        <v>24070</v>
      </c>
      <c r="C3870" t="s">
        <v>5636</v>
      </c>
      <c r="D3870">
        <v>4061</v>
      </c>
      <c r="E3870">
        <v>45784</v>
      </c>
      <c r="G3870" t="s">
        <v>5570</v>
      </c>
      <c r="K3870">
        <v>0</v>
      </c>
      <c r="AE3870" t="s">
        <v>233</v>
      </c>
      <c r="AF3870">
        <v>0</v>
      </c>
      <c r="AG3870">
        <v>0</v>
      </c>
      <c r="AH3870">
        <v>0</v>
      </c>
      <c r="AI3870" t="s">
        <v>11634</v>
      </c>
      <c r="AL3870" s="94">
        <v>406.1</v>
      </c>
      <c r="AM3870" t="s">
        <v>11646</v>
      </c>
    </row>
    <row r="3871" spans="1:39" x14ac:dyDescent="0.25">
      <c r="A3871" t="s">
        <v>203</v>
      </c>
      <c r="B3871">
        <v>24071</v>
      </c>
      <c r="C3871" t="s">
        <v>5637</v>
      </c>
      <c r="D3871">
        <v>982</v>
      </c>
      <c r="E3871">
        <v>45832</v>
      </c>
      <c r="G3871" t="s">
        <v>5570</v>
      </c>
      <c r="K3871">
        <v>0</v>
      </c>
      <c r="AE3871" t="s">
        <v>233</v>
      </c>
      <c r="AF3871">
        <v>0</v>
      </c>
      <c r="AG3871">
        <v>0</v>
      </c>
      <c r="AH3871">
        <v>0</v>
      </c>
      <c r="AI3871" t="s">
        <v>11634</v>
      </c>
      <c r="AL3871" s="94">
        <v>98.2</v>
      </c>
      <c r="AM3871" t="s">
        <v>11646</v>
      </c>
    </row>
    <row r="3872" spans="1:39" x14ac:dyDescent="0.25">
      <c r="A3872" t="s">
        <v>203</v>
      </c>
      <c r="B3872">
        <v>24073</v>
      </c>
      <c r="C3872" t="s">
        <v>5638</v>
      </c>
      <c r="D3872">
        <v>477</v>
      </c>
      <c r="E3872">
        <v>45788</v>
      </c>
      <c r="G3872" t="s">
        <v>5570</v>
      </c>
      <c r="K3872">
        <v>0</v>
      </c>
      <c r="AE3872" t="s">
        <v>233</v>
      </c>
      <c r="AF3872">
        <v>0</v>
      </c>
      <c r="AG3872">
        <v>0</v>
      </c>
      <c r="AH3872">
        <v>0</v>
      </c>
      <c r="AI3872" t="s">
        <v>11634</v>
      </c>
      <c r="AL3872" s="94">
        <v>47.7</v>
      </c>
      <c r="AM3872" t="s">
        <v>11646</v>
      </c>
    </row>
    <row r="3873" spans="1:39" x14ac:dyDescent="0.25">
      <c r="A3873" t="s">
        <v>203</v>
      </c>
      <c r="B3873">
        <v>24074</v>
      </c>
      <c r="C3873" t="s">
        <v>5639</v>
      </c>
      <c r="D3873">
        <v>76</v>
      </c>
      <c r="E3873">
        <v>45788</v>
      </c>
      <c r="G3873" t="s">
        <v>5570</v>
      </c>
      <c r="K3873">
        <v>0</v>
      </c>
      <c r="AE3873" t="s">
        <v>233</v>
      </c>
      <c r="AF3873">
        <v>0</v>
      </c>
      <c r="AG3873">
        <v>0</v>
      </c>
      <c r="AH3873">
        <v>0</v>
      </c>
      <c r="AI3873" t="s">
        <v>11634</v>
      </c>
      <c r="AL3873" s="94">
        <v>7.6</v>
      </c>
      <c r="AM3873" t="s">
        <v>11646</v>
      </c>
    </row>
    <row r="3874" spans="1:39" x14ac:dyDescent="0.25">
      <c r="A3874" t="s">
        <v>203</v>
      </c>
      <c r="B3874">
        <v>24076</v>
      </c>
      <c r="C3874" t="s">
        <v>5640</v>
      </c>
      <c r="D3874">
        <v>1640</v>
      </c>
      <c r="E3874">
        <v>45788</v>
      </c>
      <c r="G3874" t="s">
        <v>5570</v>
      </c>
      <c r="K3874">
        <v>0</v>
      </c>
      <c r="AE3874" t="s">
        <v>233</v>
      </c>
      <c r="AF3874">
        <v>0</v>
      </c>
      <c r="AG3874">
        <v>0</v>
      </c>
      <c r="AH3874">
        <v>0</v>
      </c>
      <c r="AI3874" t="s">
        <v>11634</v>
      </c>
      <c r="AL3874" s="94">
        <v>164</v>
      </c>
      <c r="AM3874" t="s">
        <v>11646</v>
      </c>
    </row>
    <row r="3875" spans="1:39" x14ac:dyDescent="0.25">
      <c r="A3875" t="s">
        <v>203</v>
      </c>
      <c r="B3875">
        <v>24077</v>
      </c>
      <c r="C3875" t="s">
        <v>5641</v>
      </c>
      <c r="D3875">
        <v>239</v>
      </c>
      <c r="E3875">
        <v>45788</v>
      </c>
      <c r="G3875" t="s">
        <v>5570</v>
      </c>
      <c r="K3875">
        <v>0</v>
      </c>
      <c r="AE3875" t="s">
        <v>233</v>
      </c>
      <c r="AF3875">
        <v>0</v>
      </c>
      <c r="AG3875">
        <v>0</v>
      </c>
      <c r="AH3875">
        <v>0</v>
      </c>
      <c r="AI3875" t="s">
        <v>11634</v>
      </c>
      <c r="AL3875" s="94">
        <v>23.9</v>
      </c>
      <c r="AM3875" t="s">
        <v>11646</v>
      </c>
    </row>
    <row r="3876" spans="1:39" x14ac:dyDescent="0.25">
      <c r="A3876" t="s">
        <v>203</v>
      </c>
      <c r="B3876">
        <v>24078</v>
      </c>
      <c r="C3876" t="s">
        <v>5642</v>
      </c>
      <c r="D3876">
        <v>308</v>
      </c>
      <c r="E3876">
        <v>45788</v>
      </c>
      <c r="G3876" t="s">
        <v>5570</v>
      </c>
      <c r="K3876">
        <v>0</v>
      </c>
      <c r="AE3876" t="s">
        <v>233</v>
      </c>
      <c r="AF3876">
        <v>0</v>
      </c>
      <c r="AG3876">
        <v>0</v>
      </c>
      <c r="AH3876">
        <v>0</v>
      </c>
      <c r="AI3876" t="s">
        <v>11634</v>
      </c>
      <c r="AL3876" s="94">
        <v>30.8</v>
      </c>
      <c r="AM3876" t="s">
        <v>11646</v>
      </c>
    </row>
    <row r="3877" spans="1:39" x14ac:dyDescent="0.25">
      <c r="A3877" t="s">
        <v>203</v>
      </c>
      <c r="B3877">
        <v>24079</v>
      </c>
      <c r="C3877" t="s">
        <v>5643</v>
      </c>
      <c r="D3877">
        <v>925</v>
      </c>
      <c r="E3877">
        <v>45788</v>
      </c>
      <c r="G3877" t="s">
        <v>5570</v>
      </c>
      <c r="K3877">
        <v>0</v>
      </c>
      <c r="AE3877" t="s">
        <v>233</v>
      </c>
      <c r="AF3877">
        <v>0</v>
      </c>
      <c r="AG3877">
        <v>0</v>
      </c>
      <c r="AH3877">
        <v>0</v>
      </c>
      <c r="AI3877" t="s">
        <v>11634</v>
      </c>
      <c r="AL3877" s="94">
        <v>92.5</v>
      </c>
      <c r="AM3877" t="s">
        <v>11646</v>
      </c>
    </row>
    <row r="3878" spans="1:39" x14ac:dyDescent="0.25">
      <c r="A3878" t="s">
        <v>203</v>
      </c>
      <c r="B3878">
        <v>24080</v>
      </c>
      <c r="C3878" t="s">
        <v>5644</v>
      </c>
      <c r="D3878">
        <v>209</v>
      </c>
      <c r="E3878">
        <v>45788</v>
      </c>
      <c r="G3878" t="s">
        <v>5570</v>
      </c>
      <c r="K3878">
        <v>0</v>
      </c>
      <c r="AE3878" t="s">
        <v>233</v>
      </c>
      <c r="AF3878">
        <v>0</v>
      </c>
      <c r="AG3878">
        <v>0</v>
      </c>
      <c r="AH3878">
        <v>0</v>
      </c>
      <c r="AI3878" t="s">
        <v>11634</v>
      </c>
      <c r="AL3878" s="94">
        <v>20.9</v>
      </c>
      <c r="AM3878" t="s">
        <v>11646</v>
      </c>
    </row>
    <row r="3879" spans="1:39" x14ac:dyDescent="0.25">
      <c r="A3879" t="s">
        <v>203</v>
      </c>
      <c r="B3879">
        <v>24081</v>
      </c>
      <c r="C3879" t="s">
        <v>5645</v>
      </c>
      <c r="D3879">
        <v>126</v>
      </c>
      <c r="E3879">
        <v>45788</v>
      </c>
      <c r="G3879" t="s">
        <v>5570</v>
      </c>
      <c r="K3879">
        <v>0</v>
      </c>
      <c r="AE3879" t="s">
        <v>233</v>
      </c>
      <c r="AF3879">
        <v>0</v>
      </c>
      <c r="AG3879">
        <v>0</v>
      </c>
      <c r="AH3879">
        <v>0</v>
      </c>
      <c r="AI3879" t="s">
        <v>11634</v>
      </c>
      <c r="AL3879" s="94">
        <v>12.6</v>
      </c>
      <c r="AM3879" t="s">
        <v>11646</v>
      </c>
    </row>
    <row r="3880" spans="1:39" x14ac:dyDescent="0.25">
      <c r="A3880" t="s">
        <v>203</v>
      </c>
      <c r="B3880">
        <v>24082</v>
      </c>
      <c r="C3880" t="s">
        <v>5646</v>
      </c>
      <c r="D3880">
        <v>956</v>
      </c>
      <c r="E3880">
        <v>45788</v>
      </c>
      <c r="G3880" t="s">
        <v>5570</v>
      </c>
      <c r="H3880">
        <v>45796</v>
      </c>
      <c r="I3880" t="s">
        <v>28</v>
      </c>
      <c r="K3880">
        <v>0</v>
      </c>
      <c r="L3880" t="s">
        <v>25</v>
      </c>
      <c r="N3880" t="s">
        <v>25</v>
      </c>
      <c r="O3880" t="s">
        <v>25</v>
      </c>
      <c r="P3880" t="s">
        <v>25</v>
      </c>
      <c r="X3880" t="s">
        <v>25</v>
      </c>
      <c r="Y3880" t="s">
        <v>25</v>
      </c>
      <c r="Z3880" t="s">
        <v>25</v>
      </c>
      <c r="AE3880" t="s">
        <v>233</v>
      </c>
      <c r="AF3880">
        <v>0</v>
      </c>
      <c r="AG3880">
        <v>0</v>
      </c>
      <c r="AH3880">
        <v>7</v>
      </c>
      <c r="AI3880" t="s">
        <v>11632</v>
      </c>
      <c r="AL3880" s="94">
        <v>95.6</v>
      </c>
      <c r="AM3880" t="s">
        <v>11646</v>
      </c>
    </row>
    <row r="3881" spans="1:39" x14ac:dyDescent="0.25">
      <c r="A3881" t="s">
        <v>203</v>
      </c>
      <c r="B3881">
        <v>24083</v>
      </c>
      <c r="C3881" t="s">
        <v>5647</v>
      </c>
      <c r="D3881">
        <v>1049</v>
      </c>
      <c r="E3881">
        <v>45788</v>
      </c>
      <c r="G3881" t="s">
        <v>5570</v>
      </c>
      <c r="K3881">
        <v>0</v>
      </c>
      <c r="AE3881" t="s">
        <v>233</v>
      </c>
      <c r="AF3881">
        <v>0</v>
      </c>
      <c r="AG3881">
        <v>0</v>
      </c>
      <c r="AH3881">
        <v>0</v>
      </c>
      <c r="AI3881" t="s">
        <v>11634</v>
      </c>
      <c r="AL3881" s="94">
        <v>104.9</v>
      </c>
      <c r="AM3881" t="s">
        <v>11646</v>
      </c>
    </row>
    <row r="3882" spans="1:39" x14ac:dyDescent="0.25">
      <c r="A3882" t="s">
        <v>203</v>
      </c>
      <c r="B3882">
        <v>24084</v>
      </c>
      <c r="C3882" t="s">
        <v>5648</v>
      </c>
      <c r="D3882">
        <v>137</v>
      </c>
      <c r="E3882">
        <v>45788</v>
      </c>
      <c r="G3882" t="s">
        <v>5570</v>
      </c>
      <c r="K3882">
        <v>0</v>
      </c>
      <c r="AE3882" t="s">
        <v>233</v>
      </c>
      <c r="AF3882">
        <v>0</v>
      </c>
      <c r="AG3882">
        <v>0</v>
      </c>
      <c r="AH3882">
        <v>0</v>
      </c>
      <c r="AI3882" t="s">
        <v>11634</v>
      </c>
      <c r="AL3882" s="94">
        <v>13.7</v>
      </c>
      <c r="AM3882" t="s">
        <v>11646</v>
      </c>
    </row>
    <row r="3883" spans="1:39" x14ac:dyDescent="0.25">
      <c r="A3883" t="s">
        <v>203</v>
      </c>
      <c r="B3883">
        <v>24086</v>
      </c>
      <c r="C3883" t="s">
        <v>5649</v>
      </c>
      <c r="D3883">
        <v>245</v>
      </c>
      <c r="E3883">
        <v>45788</v>
      </c>
      <c r="G3883" t="s">
        <v>5570</v>
      </c>
      <c r="K3883">
        <v>0</v>
      </c>
      <c r="AE3883" t="s">
        <v>233</v>
      </c>
      <c r="AF3883">
        <v>0</v>
      </c>
      <c r="AG3883">
        <v>0</v>
      </c>
      <c r="AH3883">
        <v>0</v>
      </c>
      <c r="AI3883" t="s">
        <v>11634</v>
      </c>
      <c r="AL3883" s="94">
        <v>24.5</v>
      </c>
      <c r="AM3883" t="s">
        <v>11646</v>
      </c>
    </row>
    <row r="3884" spans="1:39" x14ac:dyDescent="0.25">
      <c r="A3884" t="s">
        <v>203</v>
      </c>
      <c r="B3884">
        <v>24087</v>
      </c>
      <c r="C3884" t="s">
        <v>5650</v>
      </c>
      <c r="D3884">
        <v>626</v>
      </c>
      <c r="E3884">
        <v>45788</v>
      </c>
      <c r="G3884" t="s">
        <v>5570</v>
      </c>
      <c r="K3884">
        <v>0</v>
      </c>
      <c r="AE3884" t="s">
        <v>233</v>
      </c>
      <c r="AF3884">
        <v>0</v>
      </c>
      <c r="AG3884">
        <v>0</v>
      </c>
      <c r="AH3884">
        <v>0</v>
      </c>
      <c r="AI3884" t="s">
        <v>11634</v>
      </c>
      <c r="AL3884" s="94">
        <v>62.6</v>
      </c>
      <c r="AM3884" t="s">
        <v>11646</v>
      </c>
    </row>
    <row r="3885" spans="1:39" x14ac:dyDescent="0.25">
      <c r="A3885" t="s">
        <v>203</v>
      </c>
      <c r="B3885">
        <v>24088</v>
      </c>
      <c r="C3885" t="s">
        <v>5651</v>
      </c>
      <c r="D3885">
        <v>1046</v>
      </c>
      <c r="E3885">
        <v>45788</v>
      </c>
      <c r="G3885" t="s">
        <v>5570</v>
      </c>
      <c r="K3885">
        <v>0</v>
      </c>
      <c r="AE3885" t="s">
        <v>233</v>
      </c>
      <c r="AF3885">
        <v>0</v>
      </c>
      <c r="AG3885">
        <v>0</v>
      </c>
      <c r="AH3885">
        <v>0</v>
      </c>
      <c r="AI3885" t="s">
        <v>11634</v>
      </c>
      <c r="AL3885" s="94">
        <v>104.6</v>
      </c>
      <c r="AM3885" t="s">
        <v>11646</v>
      </c>
    </row>
    <row r="3886" spans="1:39" x14ac:dyDescent="0.25">
      <c r="A3886" t="s">
        <v>203</v>
      </c>
      <c r="B3886">
        <v>24089</v>
      </c>
      <c r="C3886" t="s">
        <v>5652</v>
      </c>
      <c r="D3886">
        <v>122243</v>
      </c>
      <c r="E3886">
        <v>45788</v>
      </c>
      <c r="G3886" t="s">
        <v>5570</v>
      </c>
      <c r="K3886">
        <v>0</v>
      </c>
      <c r="AE3886" t="s">
        <v>233</v>
      </c>
      <c r="AF3886">
        <v>0</v>
      </c>
      <c r="AG3886">
        <v>0</v>
      </c>
      <c r="AH3886">
        <v>0</v>
      </c>
      <c r="AI3886" t="s">
        <v>11634</v>
      </c>
      <c r="AL3886" s="94">
        <v>12224.3</v>
      </c>
      <c r="AM3886" t="s">
        <v>11646</v>
      </c>
    </row>
    <row r="3887" spans="1:39" x14ac:dyDescent="0.25">
      <c r="A3887" t="s">
        <v>203</v>
      </c>
      <c r="B3887">
        <v>24092</v>
      </c>
      <c r="C3887" t="s">
        <v>5653</v>
      </c>
      <c r="D3887">
        <v>791</v>
      </c>
      <c r="E3887">
        <v>45788</v>
      </c>
      <c r="G3887" t="s">
        <v>5570</v>
      </c>
      <c r="K3887">
        <v>0</v>
      </c>
      <c r="AE3887" t="s">
        <v>233</v>
      </c>
      <c r="AF3887">
        <v>0</v>
      </c>
      <c r="AG3887">
        <v>0</v>
      </c>
      <c r="AH3887">
        <v>0</v>
      </c>
      <c r="AI3887" t="s">
        <v>11634</v>
      </c>
      <c r="AL3887" s="94">
        <v>79.099999999999994</v>
      </c>
      <c r="AM3887" t="s">
        <v>11646</v>
      </c>
    </row>
    <row r="3888" spans="1:39" x14ac:dyDescent="0.25">
      <c r="A3888" t="s">
        <v>203</v>
      </c>
      <c r="B3888">
        <v>24090</v>
      </c>
      <c r="C3888" t="s">
        <v>5654</v>
      </c>
      <c r="D3888">
        <v>356</v>
      </c>
      <c r="E3888">
        <v>45788</v>
      </c>
      <c r="G3888" t="s">
        <v>5570</v>
      </c>
      <c r="K3888">
        <v>0</v>
      </c>
      <c r="AE3888" t="s">
        <v>233</v>
      </c>
      <c r="AF3888">
        <v>0</v>
      </c>
      <c r="AG3888">
        <v>0</v>
      </c>
      <c r="AH3888">
        <v>0</v>
      </c>
      <c r="AI3888" t="s">
        <v>11634</v>
      </c>
      <c r="AL3888" s="94">
        <v>35.6</v>
      </c>
      <c r="AM3888" t="s">
        <v>11646</v>
      </c>
    </row>
    <row r="3889" spans="1:39" x14ac:dyDescent="0.25">
      <c r="A3889" t="s">
        <v>203</v>
      </c>
      <c r="B3889">
        <v>24091</v>
      </c>
      <c r="C3889" t="s">
        <v>5655</v>
      </c>
      <c r="D3889">
        <v>554</v>
      </c>
      <c r="E3889">
        <v>45788</v>
      </c>
      <c r="G3889" t="s">
        <v>5570</v>
      </c>
      <c r="K3889">
        <v>0</v>
      </c>
      <c r="AE3889" t="s">
        <v>233</v>
      </c>
      <c r="AF3889">
        <v>0</v>
      </c>
      <c r="AG3889">
        <v>0</v>
      </c>
      <c r="AH3889">
        <v>0</v>
      </c>
      <c r="AI3889" t="s">
        <v>11634</v>
      </c>
      <c r="AL3889" s="94">
        <v>55.4</v>
      </c>
      <c r="AM3889" t="s">
        <v>11646</v>
      </c>
    </row>
    <row r="3890" spans="1:39" x14ac:dyDescent="0.25">
      <c r="A3890" t="s">
        <v>203</v>
      </c>
      <c r="B3890">
        <v>24093</v>
      </c>
      <c r="C3890" t="s">
        <v>5656</v>
      </c>
      <c r="D3890">
        <v>349</v>
      </c>
      <c r="E3890">
        <v>45788</v>
      </c>
      <c r="G3890" t="s">
        <v>5570</v>
      </c>
      <c r="K3890">
        <v>0</v>
      </c>
      <c r="AE3890" t="s">
        <v>233</v>
      </c>
      <c r="AF3890">
        <v>0</v>
      </c>
      <c r="AG3890">
        <v>0</v>
      </c>
      <c r="AH3890">
        <v>0</v>
      </c>
      <c r="AI3890" t="s">
        <v>11634</v>
      </c>
      <c r="AL3890" s="94">
        <v>34.9</v>
      </c>
      <c r="AM3890" t="s">
        <v>11646</v>
      </c>
    </row>
    <row r="3891" spans="1:39" x14ac:dyDescent="0.25">
      <c r="A3891" t="s">
        <v>203</v>
      </c>
      <c r="B3891">
        <v>24094</v>
      </c>
      <c r="C3891" t="s">
        <v>5657</v>
      </c>
      <c r="D3891">
        <v>1663</v>
      </c>
      <c r="E3891">
        <v>45788</v>
      </c>
      <c r="G3891" t="s">
        <v>5570</v>
      </c>
      <c r="K3891">
        <v>0</v>
      </c>
      <c r="AE3891" t="s">
        <v>233</v>
      </c>
      <c r="AF3891">
        <v>0</v>
      </c>
      <c r="AG3891">
        <v>0</v>
      </c>
      <c r="AH3891">
        <v>0</v>
      </c>
      <c r="AI3891" t="s">
        <v>11634</v>
      </c>
      <c r="AL3891" s="94">
        <v>166.3</v>
      </c>
      <c r="AM3891" t="s">
        <v>11646</v>
      </c>
    </row>
    <row r="3892" spans="1:39" x14ac:dyDescent="0.25">
      <c r="A3892" t="s">
        <v>203</v>
      </c>
      <c r="B3892">
        <v>24095</v>
      </c>
      <c r="C3892" t="s">
        <v>5658</v>
      </c>
      <c r="D3892">
        <v>324</v>
      </c>
      <c r="E3892">
        <v>45788</v>
      </c>
      <c r="G3892" t="s">
        <v>5570</v>
      </c>
      <c r="K3892">
        <v>0</v>
      </c>
      <c r="AE3892" t="s">
        <v>233</v>
      </c>
      <c r="AF3892">
        <v>0</v>
      </c>
      <c r="AG3892">
        <v>0</v>
      </c>
      <c r="AH3892">
        <v>0</v>
      </c>
      <c r="AI3892" t="s">
        <v>11634</v>
      </c>
      <c r="AL3892" s="94">
        <v>32.4</v>
      </c>
      <c r="AM3892" t="s">
        <v>11646</v>
      </c>
    </row>
    <row r="3893" spans="1:39" x14ac:dyDescent="0.25">
      <c r="A3893" t="s">
        <v>203</v>
      </c>
      <c r="B3893">
        <v>24096</v>
      </c>
      <c r="C3893" t="s">
        <v>5659</v>
      </c>
      <c r="D3893">
        <v>111</v>
      </c>
      <c r="E3893">
        <v>45788</v>
      </c>
      <c r="G3893" t="s">
        <v>5570</v>
      </c>
      <c r="K3893">
        <v>0</v>
      </c>
      <c r="AE3893" t="s">
        <v>233</v>
      </c>
      <c r="AF3893">
        <v>0</v>
      </c>
      <c r="AG3893">
        <v>0</v>
      </c>
      <c r="AH3893">
        <v>0</v>
      </c>
      <c r="AI3893" t="s">
        <v>11634</v>
      </c>
      <c r="AL3893" s="94">
        <v>11.1</v>
      </c>
      <c r="AM3893" t="s">
        <v>11646</v>
      </c>
    </row>
    <row r="3894" spans="1:39" x14ac:dyDescent="0.25">
      <c r="A3894" t="s">
        <v>203</v>
      </c>
      <c r="B3894">
        <v>24097</v>
      </c>
      <c r="C3894" t="s">
        <v>5660</v>
      </c>
      <c r="D3894">
        <v>221</v>
      </c>
      <c r="E3894">
        <v>45788</v>
      </c>
      <c r="G3894" t="s">
        <v>5570</v>
      </c>
      <c r="K3894">
        <v>0</v>
      </c>
      <c r="AE3894" t="s">
        <v>233</v>
      </c>
      <c r="AF3894">
        <v>0</v>
      </c>
      <c r="AG3894">
        <v>0</v>
      </c>
      <c r="AH3894">
        <v>0</v>
      </c>
      <c r="AI3894" t="s">
        <v>11634</v>
      </c>
      <c r="AL3894" s="94">
        <v>22.1</v>
      </c>
      <c r="AM3894" t="s">
        <v>11646</v>
      </c>
    </row>
    <row r="3895" spans="1:39" x14ac:dyDescent="0.25">
      <c r="A3895" t="s">
        <v>203</v>
      </c>
      <c r="B3895">
        <v>24098</v>
      </c>
      <c r="C3895" t="s">
        <v>5661</v>
      </c>
      <c r="D3895">
        <v>1228</v>
      </c>
      <c r="E3895">
        <v>45788</v>
      </c>
      <c r="G3895" t="s">
        <v>5570</v>
      </c>
      <c r="K3895">
        <v>0</v>
      </c>
      <c r="AE3895" t="s">
        <v>233</v>
      </c>
      <c r="AF3895">
        <v>0</v>
      </c>
      <c r="AG3895">
        <v>0</v>
      </c>
      <c r="AH3895">
        <v>0</v>
      </c>
      <c r="AI3895" t="s">
        <v>11634</v>
      </c>
      <c r="AL3895" s="94">
        <v>122.8</v>
      </c>
      <c r="AM3895" t="s">
        <v>11646</v>
      </c>
    </row>
    <row r="3896" spans="1:39" x14ac:dyDescent="0.25">
      <c r="A3896" t="s">
        <v>203</v>
      </c>
      <c r="B3896">
        <v>24099</v>
      </c>
      <c r="C3896" t="s">
        <v>5662</v>
      </c>
      <c r="D3896">
        <v>172</v>
      </c>
      <c r="E3896">
        <v>45788</v>
      </c>
      <c r="G3896" t="s">
        <v>5570</v>
      </c>
      <c r="K3896">
        <v>0</v>
      </c>
      <c r="AE3896" t="s">
        <v>233</v>
      </c>
      <c r="AF3896">
        <v>0</v>
      </c>
      <c r="AG3896">
        <v>0</v>
      </c>
      <c r="AH3896">
        <v>0</v>
      </c>
      <c r="AI3896" t="s">
        <v>11634</v>
      </c>
      <c r="AL3896" s="94">
        <v>17.2</v>
      </c>
      <c r="AM3896" t="s">
        <v>11646</v>
      </c>
    </row>
    <row r="3897" spans="1:39" x14ac:dyDescent="0.25">
      <c r="A3897" t="s">
        <v>203</v>
      </c>
      <c r="B3897">
        <v>24100</v>
      </c>
      <c r="C3897" t="s">
        <v>5663</v>
      </c>
      <c r="D3897">
        <v>872</v>
      </c>
      <c r="E3897">
        <v>45788</v>
      </c>
      <c r="G3897" t="s">
        <v>5570</v>
      </c>
      <c r="K3897">
        <v>0</v>
      </c>
      <c r="AE3897" t="s">
        <v>233</v>
      </c>
      <c r="AF3897">
        <v>0</v>
      </c>
      <c r="AG3897">
        <v>0</v>
      </c>
      <c r="AH3897">
        <v>0</v>
      </c>
      <c r="AI3897" t="s">
        <v>11634</v>
      </c>
      <c r="AL3897" s="94">
        <v>87.2</v>
      </c>
      <c r="AM3897" t="s">
        <v>11646</v>
      </c>
    </row>
    <row r="3898" spans="1:39" x14ac:dyDescent="0.25">
      <c r="A3898" t="s">
        <v>203</v>
      </c>
      <c r="B3898">
        <v>24101</v>
      </c>
      <c r="C3898" t="s">
        <v>5664</v>
      </c>
      <c r="D3898">
        <v>340</v>
      </c>
      <c r="E3898">
        <v>45788</v>
      </c>
      <c r="G3898" t="s">
        <v>5570</v>
      </c>
      <c r="K3898">
        <v>0</v>
      </c>
      <c r="AE3898" t="s">
        <v>233</v>
      </c>
      <c r="AF3898">
        <v>0</v>
      </c>
      <c r="AG3898">
        <v>0</v>
      </c>
      <c r="AH3898">
        <v>0</v>
      </c>
      <c r="AI3898" t="s">
        <v>11634</v>
      </c>
      <c r="AL3898" s="94">
        <v>34</v>
      </c>
      <c r="AM3898" t="s">
        <v>11646</v>
      </c>
    </row>
    <row r="3899" spans="1:39" x14ac:dyDescent="0.25">
      <c r="A3899" t="s">
        <v>203</v>
      </c>
      <c r="B3899">
        <v>24102</v>
      </c>
      <c r="C3899" t="s">
        <v>5665</v>
      </c>
      <c r="D3899">
        <v>605</v>
      </c>
      <c r="E3899">
        <v>45788</v>
      </c>
      <c r="G3899" t="s">
        <v>5570</v>
      </c>
      <c r="K3899">
        <v>0</v>
      </c>
      <c r="AE3899" t="s">
        <v>233</v>
      </c>
      <c r="AF3899">
        <v>0</v>
      </c>
      <c r="AG3899">
        <v>0</v>
      </c>
      <c r="AH3899">
        <v>0</v>
      </c>
      <c r="AI3899" t="s">
        <v>11634</v>
      </c>
      <c r="AL3899" s="94">
        <v>60.5</v>
      </c>
      <c r="AM3899" t="s">
        <v>11646</v>
      </c>
    </row>
    <row r="3900" spans="1:39" x14ac:dyDescent="0.25">
      <c r="A3900" t="s">
        <v>203</v>
      </c>
      <c r="B3900">
        <v>24103</v>
      </c>
      <c r="C3900" t="s">
        <v>5666</v>
      </c>
      <c r="D3900">
        <v>277</v>
      </c>
      <c r="E3900">
        <v>45788</v>
      </c>
      <c r="G3900" t="s">
        <v>5570</v>
      </c>
      <c r="K3900">
        <v>0</v>
      </c>
      <c r="AE3900" t="s">
        <v>233</v>
      </c>
      <c r="AF3900">
        <v>0</v>
      </c>
      <c r="AG3900">
        <v>0</v>
      </c>
      <c r="AH3900">
        <v>0</v>
      </c>
      <c r="AI3900" t="s">
        <v>11634</v>
      </c>
      <c r="AL3900" s="94">
        <v>27.7</v>
      </c>
      <c r="AM3900" t="s">
        <v>11646</v>
      </c>
    </row>
    <row r="3901" spans="1:39" x14ac:dyDescent="0.25">
      <c r="A3901" t="s">
        <v>203</v>
      </c>
      <c r="B3901">
        <v>24104</v>
      </c>
      <c r="C3901" t="s">
        <v>5667</v>
      </c>
      <c r="D3901">
        <v>259</v>
      </c>
      <c r="E3901">
        <v>45788</v>
      </c>
      <c r="G3901" t="s">
        <v>5570</v>
      </c>
      <c r="K3901">
        <v>0</v>
      </c>
      <c r="AE3901" t="s">
        <v>233</v>
      </c>
      <c r="AF3901">
        <v>0</v>
      </c>
      <c r="AG3901">
        <v>0</v>
      </c>
      <c r="AH3901">
        <v>0</v>
      </c>
      <c r="AI3901" t="s">
        <v>11634</v>
      </c>
      <c r="AL3901" s="94">
        <v>25.9</v>
      </c>
      <c r="AM3901" t="s">
        <v>11646</v>
      </c>
    </row>
    <row r="3902" spans="1:39" x14ac:dyDescent="0.25">
      <c r="A3902" t="s">
        <v>203</v>
      </c>
      <c r="B3902">
        <v>24105</v>
      </c>
      <c r="C3902" t="s">
        <v>5668</v>
      </c>
      <c r="D3902">
        <v>1942</v>
      </c>
      <c r="E3902">
        <v>45788</v>
      </c>
      <c r="G3902" t="s">
        <v>5570</v>
      </c>
      <c r="K3902">
        <v>0</v>
      </c>
      <c r="AE3902" t="s">
        <v>233</v>
      </c>
      <c r="AF3902">
        <v>0</v>
      </c>
      <c r="AG3902">
        <v>0</v>
      </c>
      <c r="AH3902">
        <v>0</v>
      </c>
      <c r="AI3902" t="s">
        <v>11634</v>
      </c>
      <c r="AL3902" s="94">
        <v>194.2</v>
      </c>
      <c r="AM3902" t="s">
        <v>11646</v>
      </c>
    </row>
    <row r="3903" spans="1:39" x14ac:dyDescent="0.25">
      <c r="A3903" t="s">
        <v>203</v>
      </c>
      <c r="B3903">
        <v>24106</v>
      </c>
      <c r="C3903" t="s">
        <v>5669</v>
      </c>
      <c r="D3903">
        <v>226</v>
      </c>
      <c r="E3903">
        <v>45788</v>
      </c>
      <c r="G3903" t="s">
        <v>5570</v>
      </c>
      <c r="K3903">
        <v>0</v>
      </c>
      <c r="AE3903" t="s">
        <v>233</v>
      </c>
      <c r="AF3903">
        <v>0</v>
      </c>
      <c r="AG3903">
        <v>0</v>
      </c>
      <c r="AH3903">
        <v>0</v>
      </c>
      <c r="AI3903" t="s">
        <v>11634</v>
      </c>
      <c r="AL3903" s="94">
        <v>22.6</v>
      </c>
      <c r="AM3903" t="s">
        <v>11646</v>
      </c>
    </row>
    <row r="3904" spans="1:39" x14ac:dyDescent="0.25">
      <c r="A3904" t="s">
        <v>203</v>
      </c>
      <c r="B3904">
        <v>24107</v>
      </c>
      <c r="C3904" t="s">
        <v>5670</v>
      </c>
      <c r="D3904">
        <v>235</v>
      </c>
      <c r="E3904">
        <v>45788</v>
      </c>
      <c r="G3904" t="s">
        <v>5570</v>
      </c>
      <c r="K3904">
        <v>0</v>
      </c>
      <c r="AE3904" t="s">
        <v>233</v>
      </c>
      <c r="AF3904">
        <v>0</v>
      </c>
      <c r="AG3904">
        <v>0</v>
      </c>
      <c r="AH3904">
        <v>0</v>
      </c>
      <c r="AI3904" t="s">
        <v>11634</v>
      </c>
      <c r="AL3904" s="94">
        <v>23.5</v>
      </c>
      <c r="AM3904" t="s">
        <v>11646</v>
      </c>
    </row>
    <row r="3905" spans="1:39" x14ac:dyDescent="0.25">
      <c r="A3905" t="s">
        <v>203</v>
      </c>
      <c r="B3905">
        <v>24108</v>
      </c>
      <c r="C3905" t="s">
        <v>5671</v>
      </c>
      <c r="D3905">
        <v>353</v>
      </c>
      <c r="E3905">
        <v>45788</v>
      </c>
      <c r="G3905" t="s">
        <v>5570</v>
      </c>
      <c r="K3905">
        <v>0</v>
      </c>
      <c r="AE3905" t="s">
        <v>233</v>
      </c>
      <c r="AF3905">
        <v>0</v>
      </c>
      <c r="AG3905">
        <v>0</v>
      </c>
      <c r="AH3905">
        <v>0</v>
      </c>
      <c r="AI3905" t="s">
        <v>11634</v>
      </c>
      <c r="AL3905" s="94">
        <v>35.299999999999997</v>
      </c>
      <c r="AM3905" t="s">
        <v>11646</v>
      </c>
    </row>
    <row r="3906" spans="1:39" x14ac:dyDescent="0.25">
      <c r="A3906" t="s">
        <v>203</v>
      </c>
      <c r="B3906">
        <v>24109</v>
      </c>
      <c r="C3906" t="s">
        <v>5672</v>
      </c>
      <c r="D3906">
        <v>844</v>
      </c>
      <c r="E3906">
        <v>45788</v>
      </c>
      <c r="G3906" t="s">
        <v>5570</v>
      </c>
      <c r="H3906">
        <v>45803</v>
      </c>
      <c r="I3906" t="s">
        <v>28</v>
      </c>
      <c r="K3906">
        <v>0</v>
      </c>
      <c r="L3906" t="s">
        <v>350</v>
      </c>
      <c r="N3906" t="s">
        <v>25</v>
      </c>
      <c r="O3906" t="s">
        <v>25</v>
      </c>
      <c r="P3906" t="s">
        <v>25</v>
      </c>
      <c r="X3906" t="s">
        <v>25</v>
      </c>
      <c r="Y3906" t="s">
        <v>25</v>
      </c>
      <c r="Z3906" t="s">
        <v>25</v>
      </c>
      <c r="AE3906" t="s">
        <v>233</v>
      </c>
      <c r="AF3906">
        <v>0</v>
      </c>
      <c r="AG3906">
        <v>0</v>
      </c>
      <c r="AH3906">
        <v>7</v>
      </c>
      <c r="AI3906" t="s">
        <v>11632</v>
      </c>
      <c r="AL3906" s="94">
        <v>84.4</v>
      </c>
      <c r="AM3906" t="s">
        <v>11646</v>
      </c>
    </row>
    <row r="3907" spans="1:39" x14ac:dyDescent="0.25">
      <c r="A3907" t="s">
        <v>203</v>
      </c>
      <c r="B3907">
        <v>24110</v>
      </c>
      <c r="C3907" t="s">
        <v>5673</v>
      </c>
      <c r="D3907">
        <v>1169</v>
      </c>
      <c r="E3907">
        <v>45788</v>
      </c>
      <c r="G3907" t="s">
        <v>5570</v>
      </c>
      <c r="H3907">
        <v>45791</v>
      </c>
      <c r="I3907" t="s">
        <v>28</v>
      </c>
      <c r="K3907">
        <v>0</v>
      </c>
      <c r="L3907" t="s">
        <v>25</v>
      </c>
      <c r="N3907" t="s">
        <v>25</v>
      </c>
      <c r="O3907" t="s">
        <v>5674</v>
      </c>
      <c r="P3907" t="s">
        <v>25</v>
      </c>
      <c r="X3907" t="s">
        <v>25</v>
      </c>
      <c r="Y3907" t="s">
        <v>25</v>
      </c>
      <c r="Z3907" t="s">
        <v>25</v>
      </c>
      <c r="AE3907" t="s">
        <v>233</v>
      </c>
      <c r="AF3907">
        <v>0</v>
      </c>
      <c r="AG3907">
        <v>0</v>
      </c>
      <c r="AH3907">
        <v>7</v>
      </c>
      <c r="AI3907" t="s">
        <v>11632</v>
      </c>
      <c r="AL3907" s="94">
        <v>116.9</v>
      </c>
      <c r="AM3907" t="s">
        <v>11646</v>
      </c>
    </row>
    <row r="3908" spans="1:39" x14ac:dyDescent="0.25">
      <c r="A3908" t="s">
        <v>203</v>
      </c>
      <c r="B3908">
        <v>24112</v>
      </c>
      <c r="C3908" t="s">
        <v>5675</v>
      </c>
      <c r="D3908">
        <v>271</v>
      </c>
      <c r="E3908">
        <v>45788</v>
      </c>
      <c r="G3908" t="s">
        <v>5570</v>
      </c>
      <c r="K3908">
        <v>0</v>
      </c>
      <c r="AE3908" t="s">
        <v>233</v>
      </c>
      <c r="AF3908">
        <v>0</v>
      </c>
      <c r="AG3908">
        <v>0</v>
      </c>
      <c r="AH3908">
        <v>0</v>
      </c>
      <c r="AI3908" t="s">
        <v>11634</v>
      </c>
      <c r="AL3908" s="94">
        <v>27.1</v>
      </c>
      <c r="AM3908" t="s">
        <v>11646</v>
      </c>
    </row>
    <row r="3909" spans="1:39" x14ac:dyDescent="0.25">
      <c r="A3909" t="s">
        <v>203</v>
      </c>
      <c r="B3909">
        <v>24113</v>
      </c>
      <c r="C3909" t="s">
        <v>5676</v>
      </c>
      <c r="D3909">
        <v>354</v>
      </c>
      <c r="E3909">
        <v>45788</v>
      </c>
      <c r="G3909" t="s">
        <v>5570</v>
      </c>
      <c r="K3909">
        <v>0</v>
      </c>
      <c r="AE3909" t="s">
        <v>233</v>
      </c>
      <c r="AF3909">
        <v>0</v>
      </c>
      <c r="AG3909">
        <v>0</v>
      </c>
      <c r="AH3909">
        <v>0</v>
      </c>
      <c r="AI3909" t="s">
        <v>11634</v>
      </c>
      <c r="AL3909" s="94">
        <v>35.4</v>
      </c>
      <c r="AM3909" t="s">
        <v>11646</v>
      </c>
    </row>
    <row r="3910" spans="1:39" x14ac:dyDescent="0.25">
      <c r="A3910" t="s">
        <v>203</v>
      </c>
      <c r="B3910">
        <v>24114</v>
      </c>
      <c r="C3910" t="s">
        <v>5677</v>
      </c>
      <c r="D3910">
        <v>2842</v>
      </c>
      <c r="E3910">
        <v>45788</v>
      </c>
      <c r="G3910" t="s">
        <v>5570</v>
      </c>
      <c r="K3910">
        <v>0</v>
      </c>
      <c r="AE3910" t="s">
        <v>233</v>
      </c>
      <c r="AF3910">
        <v>0</v>
      </c>
      <c r="AG3910">
        <v>0</v>
      </c>
      <c r="AH3910">
        <v>0</v>
      </c>
      <c r="AI3910" t="s">
        <v>11634</v>
      </c>
      <c r="AL3910" s="94">
        <v>284.2</v>
      </c>
      <c r="AM3910" t="s">
        <v>11646</v>
      </c>
    </row>
    <row r="3911" spans="1:39" x14ac:dyDescent="0.25">
      <c r="A3911" t="s">
        <v>203</v>
      </c>
      <c r="B3911">
        <v>24115</v>
      </c>
      <c r="C3911" t="s">
        <v>5678</v>
      </c>
      <c r="D3911">
        <v>62994</v>
      </c>
      <c r="E3911">
        <v>45788</v>
      </c>
      <c r="G3911" t="s">
        <v>5570</v>
      </c>
      <c r="K3911">
        <v>0</v>
      </c>
      <c r="AE3911" t="s">
        <v>233</v>
      </c>
      <c r="AF3911">
        <v>0</v>
      </c>
      <c r="AG3911">
        <v>0</v>
      </c>
      <c r="AH3911">
        <v>0</v>
      </c>
      <c r="AI3911" t="s">
        <v>11634</v>
      </c>
      <c r="AL3911" s="94">
        <v>6299.4</v>
      </c>
      <c r="AM3911" t="s">
        <v>11646</v>
      </c>
    </row>
    <row r="3912" spans="1:39" x14ac:dyDescent="0.25">
      <c r="A3912" t="s">
        <v>203</v>
      </c>
      <c r="B3912">
        <v>24116</v>
      </c>
      <c r="C3912" t="s">
        <v>5679</v>
      </c>
      <c r="D3912">
        <v>405</v>
      </c>
      <c r="E3912">
        <v>45788</v>
      </c>
      <c r="G3912" t="s">
        <v>5570</v>
      </c>
      <c r="K3912">
        <v>0</v>
      </c>
      <c r="AE3912" t="s">
        <v>233</v>
      </c>
      <c r="AF3912">
        <v>0</v>
      </c>
      <c r="AG3912">
        <v>0</v>
      </c>
      <c r="AH3912">
        <v>0</v>
      </c>
      <c r="AI3912" t="s">
        <v>11634</v>
      </c>
      <c r="AL3912" s="94">
        <v>40.5</v>
      </c>
      <c r="AM3912" t="s">
        <v>11646</v>
      </c>
    </row>
    <row r="3913" spans="1:39" x14ac:dyDescent="0.25">
      <c r="A3913" t="s">
        <v>203</v>
      </c>
      <c r="B3913">
        <v>24117</v>
      </c>
      <c r="C3913" t="s">
        <v>5680</v>
      </c>
      <c r="D3913">
        <v>392</v>
      </c>
      <c r="E3913">
        <v>45788</v>
      </c>
      <c r="G3913" t="s">
        <v>5570</v>
      </c>
      <c r="K3913">
        <v>0</v>
      </c>
      <c r="AE3913" t="s">
        <v>233</v>
      </c>
      <c r="AF3913">
        <v>0</v>
      </c>
      <c r="AG3913">
        <v>0</v>
      </c>
      <c r="AH3913">
        <v>0</v>
      </c>
      <c r="AI3913" t="s">
        <v>11634</v>
      </c>
      <c r="AL3913" s="94">
        <v>39.200000000000003</v>
      </c>
      <c r="AM3913" t="s">
        <v>11646</v>
      </c>
    </row>
    <row r="3914" spans="1:39" x14ac:dyDescent="0.25">
      <c r="A3914" t="s">
        <v>203</v>
      </c>
      <c r="B3914">
        <v>24118</v>
      </c>
      <c r="C3914" t="s">
        <v>5681</v>
      </c>
      <c r="D3914">
        <v>104</v>
      </c>
      <c r="E3914">
        <v>45788</v>
      </c>
      <c r="G3914" t="s">
        <v>5570</v>
      </c>
      <c r="K3914">
        <v>0</v>
      </c>
      <c r="AE3914" t="s">
        <v>233</v>
      </c>
      <c r="AF3914">
        <v>0</v>
      </c>
      <c r="AG3914">
        <v>0</v>
      </c>
      <c r="AH3914">
        <v>0</v>
      </c>
      <c r="AI3914" t="s">
        <v>11634</v>
      </c>
      <c r="AL3914" s="94">
        <v>10.4</v>
      </c>
      <c r="AM3914" t="s">
        <v>11646</v>
      </c>
    </row>
    <row r="3915" spans="1:39" x14ac:dyDescent="0.25">
      <c r="A3915" t="s">
        <v>203</v>
      </c>
      <c r="B3915">
        <v>24119</v>
      </c>
      <c r="C3915" t="s">
        <v>5682</v>
      </c>
      <c r="D3915">
        <v>699</v>
      </c>
      <c r="E3915">
        <v>45788</v>
      </c>
      <c r="G3915" t="s">
        <v>5570</v>
      </c>
      <c r="K3915">
        <v>0</v>
      </c>
      <c r="AE3915" t="s">
        <v>233</v>
      </c>
      <c r="AF3915">
        <v>0</v>
      </c>
      <c r="AG3915">
        <v>0</v>
      </c>
      <c r="AH3915">
        <v>0</v>
      </c>
      <c r="AI3915" t="s">
        <v>11634</v>
      </c>
      <c r="AL3915" s="94">
        <v>69.900000000000006</v>
      </c>
      <c r="AM3915" t="s">
        <v>11646</v>
      </c>
    </row>
    <row r="3916" spans="1:39" x14ac:dyDescent="0.25">
      <c r="A3916" t="s">
        <v>203</v>
      </c>
      <c r="B3916">
        <v>24120</v>
      </c>
      <c r="C3916" t="s">
        <v>5683</v>
      </c>
      <c r="D3916">
        <v>349</v>
      </c>
      <c r="E3916">
        <v>45788</v>
      </c>
      <c r="G3916" t="s">
        <v>5570</v>
      </c>
      <c r="K3916">
        <v>0</v>
      </c>
      <c r="AE3916" t="s">
        <v>233</v>
      </c>
      <c r="AF3916">
        <v>0</v>
      </c>
      <c r="AG3916">
        <v>0</v>
      </c>
      <c r="AH3916">
        <v>0</v>
      </c>
      <c r="AI3916" t="s">
        <v>11634</v>
      </c>
      <c r="AL3916" s="94">
        <v>34.9</v>
      </c>
      <c r="AM3916" t="s">
        <v>11646</v>
      </c>
    </row>
    <row r="3917" spans="1:39" x14ac:dyDescent="0.25">
      <c r="A3917" t="s">
        <v>203</v>
      </c>
      <c r="B3917">
        <v>24121</v>
      </c>
      <c r="C3917" t="s">
        <v>5684</v>
      </c>
      <c r="D3917">
        <v>654</v>
      </c>
      <c r="E3917">
        <v>45788</v>
      </c>
      <c r="G3917" t="s">
        <v>5570</v>
      </c>
      <c r="K3917">
        <v>0</v>
      </c>
      <c r="AE3917" t="s">
        <v>233</v>
      </c>
      <c r="AF3917">
        <v>0</v>
      </c>
      <c r="AG3917">
        <v>0</v>
      </c>
      <c r="AH3917">
        <v>0</v>
      </c>
      <c r="AI3917" t="s">
        <v>11634</v>
      </c>
      <c r="AL3917" s="94">
        <v>65.400000000000006</v>
      </c>
      <c r="AM3917" t="s">
        <v>11646</v>
      </c>
    </row>
    <row r="3918" spans="1:39" x14ac:dyDescent="0.25">
      <c r="A3918" t="s">
        <v>203</v>
      </c>
      <c r="B3918">
        <v>24122</v>
      </c>
      <c r="C3918" t="s">
        <v>5685</v>
      </c>
      <c r="D3918">
        <v>1385</v>
      </c>
      <c r="E3918">
        <v>45788</v>
      </c>
      <c r="G3918" t="s">
        <v>5570</v>
      </c>
      <c r="K3918">
        <v>0</v>
      </c>
      <c r="AE3918" t="s">
        <v>233</v>
      </c>
      <c r="AF3918">
        <v>0</v>
      </c>
      <c r="AG3918">
        <v>0</v>
      </c>
      <c r="AH3918">
        <v>0</v>
      </c>
      <c r="AI3918" t="s">
        <v>11634</v>
      </c>
      <c r="AL3918" s="94">
        <v>138.5</v>
      </c>
      <c r="AM3918" t="s">
        <v>11646</v>
      </c>
    </row>
    <row r="3919" spans="1:39" x14ac:dyDescent="0.25">
      <c r="A3919" t="s">
        <v>203</v>
      </c>
      <c r="B3919">
        <v>24123</v>
      </c>
      <c r="C3919" t="s">
        <v>5686</v>
      </c>
      <c r="D3919">
        <v>717</v>
      </c>
      <c r="E3919">
        <v>45790</v>
      </c>
      <c r="G3919" t="s">
        <v>5570</v>
      </c>
      <c r="H3919">
        <v>45839</v>
      </c>
      <c r="K3919">
        <v>0</v>
      </c>
      <c r="L3919" t="s">
        <v>487</v>
      </c>
      <c r="N3919" t="s">
        <v>487</v>
      </c>
      <c r="O3919" t="s">
        <v>487</v>
      </c>
      <c r="P3919" t="s">
        <v>487</v>
      </c>
      <c r="X3919" t="s">
        <v>5598</v>
      </c>
      <c r="Y3919" t="s">
        <v>25</v>
      </c>
      <c r="Z3919" t="s">
        <v>25</v>
      </c>
      <c r="AE3919" t="s">
        <v>233</v>
      </c>
      <c r="AF3919">
        <v>0</v>
      </c>
      <c r="AG3919">
        <v>0</v>
      </c>
      <c r="AH3919">
        <v>7</v>
      </c>
      <c r="AI3919" t="s">
        <v>11632</v>
      </c>
      <c r="AL3919" s="94">
        <v>71.7</v>
      </c>
      <c r="AM3919" t="s">
        <v>11646</v>
      </c>
    </row>
    <row r="3920" spans="1:39" x14ac:dyDescent="0.25">
      <c r="A3920" t="s">
        <v>203</v>
      </c>
      <c r="B3920">
        <v>24124</v>
      </c>
      <c r="C3920" t="s">
        <v>5687</v>
      </c>
      <c r="D3920">
        <v>319</v>
      </c>
      <c r="E3920">
        <v>45790</v>
      </c>
      <c r="G3920" t="s">
        <v>5570</v>
      </c>
      <c r="K3920">
        <v>0</v>
      </c>
      <c r="AE3920" t="s">
        <v>233</v>
      </c>
      <c r="AF3920">
        <v>0</v>
      </c>
      <c r="AG3920">
        <v>0</v>
      </c>
      <c r="AH3920">
        <v>0</v>
      </c>
      <c r="AI3920" t="s">
        <v>11634</v>
      </c>
      <c r="AL3920" s="94">
        <v>31.9</v>
      </c>
      <c r="AM3920" t="s">
        <v>11646</v>
      </c>
    </row>
    <row r="3921" spans="1:39" x14ac:dyDescent="0.25">
      <c r="A3921" t="s">
        <v>203</v>
      </c>
      <c r="B3921">
        <v>24125</v>
      </c>
      <c r="C3921" t="s">
        <v>5688</v>
      </c>
      <c r="D3921">
        <v>416</v>
      </c>
      <c r="E3921">
        <v>45790</v>
      </c>
      <c r="G3921" t="s">
        <v>5570</v>
      </c>
      <c r="K3921">
        <v>0</v>
      </c>
      <c r="AE3921" t="s">
        <v>233</v>
      </c>
      <c r="AF3921">
        <v>0</v>
      </c>
      <c r="AG3921">
        <v>0</v>
      </c>
      <c r="AH3921">
        <v>0</v>
      </c>
      <c r="AI3921" t="s">
        <v>11634</v>
      </c>
      <c r="AL3921" s="94">
        <v>41.6</v>
      </c>
      <c r="AM3921" t="s">
        <v>11646</v>
      </c>
    </row>
    <row r="3922" spans="1:39" x14ac:dyDescent="0.25">
      <c r="A3922" t="s">
        <v>203</v>
      </c>
      <c r="B3922">
        <v>24127</v>
      </c>
      <c r="C3922" t="s">
        <v>5689</v>
      </c>
      <c r="D3922">
        <v>264</v>
      </c>
      <c r="E3922">
        <v>45790</v>
      </c>
      <c r="G3922" t="s">
        <v>5570</v>
      </c>
      <c r="K3922">
        <v>0</v>
      </c>
      <c r="AE3922" t="s">
        <v>233</v>
      </c>
      <c r="AF3922">
        <v>0</v>
      </c>
      <c r="AG3922">
        <v>0</v>
      </c>
      <c r="AH3922">
        <v>0</v>
      </c>
      <c r="AI3922" t="s">
        <v>11634</v>
      </c>
      <c r="AL3922" s="94">
        <v>26.4</v>
      </c>
      <c r="AM3922" t="s">
        <v>11646</v>
      </c>
    </row>
    <row r="3923" spans="1:39" x14ac:dyDescent="0.25">
      <c r="A3923" t="s">
        <v>203</v>
      </c>
      <c r="B3923">
        <v>24129</v>
      </c>
      <c r="C3923" t="s">
        <v>5690</v>
      </c>
      <c r="D3923">
        <v>128</v>
      </c>
      <c r="E3923">
        <v>45790</v>
      </c>
      <c r="G3923" t="s">
        <v>5570</v>
      </c>
      <c r="K3923">
        <v>0</v>
      </c>
      <c r="AE3923" t="s">
        <v>233</v>
      </c>
      <c r="AF3923">
        <v>0</v>
      </c>
      <c r="AG3923">
        <v>0</v>
      </c>
      <c r="AH3923">
        <v>0</v>
      </c>
      <c r="AI3923" t="s">
        <v>11634</v>
      </c>
      <c r="AL3923" s="94">
        <v>12.8</v>
      </c>
      <c r="AM3923" t="s">
        <v>11646</v>
      </c>
    </row>
    <row r="3924" spans="1:39" x14ac:dyDescent="0.25">
      <c r="A3924" t="s">
        <v>203</v>
      </c>
      <c r="B3924">
        <v>24130</v>
      </c>
      <c r="C3924" t="s">
        <v>5691</v>
      </c>
      <c r="D3924">
        <v>474</v>
      </c>
      <c r="E3924">
        <v>45790</v>
      </c>
      <c r="G3924" t="s">
        <v>5570</v>
      </c>
      <c r="H3924">
        <v>45817</v>
      </c>
      <c r="I3924" t="s">
        <v>28</v>
      </c>
      <c r="K3924">
        <v>0</v>
      </c>
      <c r="L3924" t="s">
        <v>25</v>
      </c>
      <c r="M3924">
        <v>0</v>
      </c>
      <c r="N3924" t="s">
        <v>682</v>
      </c>
      <c r="O3924" t="s">
        <v>487</v>
      </c>
      <c r="P3924" t="s">
        <v>25</v>
      </c>
      <c r="Q3924">
        <v>0</v>
      </c>
      <c r="X3924" t="s">
        <v>5692</v>
      </c>
      <c r="Y3924" t="s">
        <v>25</v>
      </c>
      <c r="Z3924" t="s">
        <v>25</v>
      </c>
      <c r="AE3924" t="s">
        <v>233</v>
      </c>
      <c r="AF3924">
        <v>0</v>
      </c>
      <c r="AG3924">
        <v>0</v>
      </c>
      <c r="AH3924">
        <v>9</v>
      </c>
      <c r="AI3924" t="s">
        <v>11632</v>
      </c>
      <c r="AL3924" s="94">
        <v>47.4</v>
      </c>
      <c r="AM3924" t="s">
        <v>11646</v>
      </c>
    </row>
    <row r="3925" spans="1:39" x14ac:dyDescent="0.25">
      <c r="A3925" t="s">
        <v>203</v>
      </c>
      <c r="B3925">
        <v>24131</v>
      </c>
      <c r="C3925" t="s">
        <v>5693</v>
      </c>
      <c r="D3925">
        <v>714</v>
      </c>
      <c r="E3925">
        <v>45790</v>
      </c>
      <c r="G3925" t="s">
        <v>5570</v>
      </c>
      <c r="K3925">
        <v>0</v>
      </c>
      <c r="AE3925" t="s">
        <v>233</v>
      </c>
      <c r="AF3925">
        <v>0</v>
      </c>
      <c r="AG3925">
        <v>0</v>
      </c>
      <c r="AH3925">
        <v>0</v>
      </c>
      <c r="AI3925" t="s">
        <v>11634</v>
      </c>
      <c r="AL3925" s="94">
        <v>71.400000000000006</v>
      </c>
      <c r="AM3925" t="s">
        <v>11646</v>
      </c>
    </row>
    <row r="3926" spans="1:39" x14ac:dyDescent="0.25">
      <c r="A3926" t="s">
        <v>203</v>
      </c>
      <c r="B3926">
        <v>24132</v>
      </c>
      <c r="C3926" t="s">
        <v>5694</v>
      </c>
      <c r="D3926">
        <v>582</v>
      </c>
      <c r="E3926">
        <v>45790</v>
      </c>
      <c r="G3926" t="s">
        <v>5570</v>
      </c>
      <c r="K3926">
        <v>0</v>
      </c>
      <c r="AE3926" t="s">
        <v>233</v>
      </c>
      <c r="AF3926">
        <v>0</v>
      </c>
      <c r="AG3926">
        <v>0</v>
      </c>
      <c r="AH3926">
        <v>0</v>
      </c>
      <c r="AI3926" t="s">
        <v>11634</v>
      </c>
      <c r="AL3926" s="94">
        <v>58.2</v>
      </c>
      <c r="AM3926" t="s">
        <v>11646</v>
      </c>
    </row>
    <row r="3927" spans="1:39" x14ac:dyDescent="0.25">
      <c r="A3927" t="s">
        <v>203</v>
      </c>
      <c r="B3927">
        <v>24133</v>
      </c>
      <c r="C3927" t="s">
        <v>5695</v>
      </c>
      <c r="D3927">
        <v>399</v>
      </c>
      <c r="E3927">
        <v>45790</v>
      </c>
      <c r="G3927" t="s">
        <v>5570</v>
      </c>
      <c r="K3927">
        <v>0</v>
      </c>
      <c r="AE3927" t="s">
        <v>233</v>
      </c>
      <c r="AF3927">
        <v>0</v>
      </c>
      <c r="AG3927">
        <v>0</v>
      </c>
      <c r="AH3927">
        <v>0</v>
      </c>
      <c r="AI3927" t="s">
        <v>11634</v>
      </c>
      <c r="AL3927" s="94">
        <v>39.9</v>
      </c>
      <c r="AM3927" t="s">
        <v>11646</v>
      </c>
    </row>
    <row r="3928" spans="1:39" x14ac:dyDescent="0.25">
      <c r="A3928" t="s">
        <v>203</v>
      </c>
      <c r="B3928">
        <v>24134</v>
      </c>
      <c r="C3928" t="s">
        <v>5696</v>
      </c>
      <c r="D3928">
        <v>3605</v>
      </c>
      <c r="E3928">
        <v>45790</v>
      </c>
      <c r="G3928" t="s">
        <v>5570</v>
      </c>
      <c r="K3928">
        <v>0</v>
      </c>
      <c r="AE3928" t="s">
        <v>233</v>
      </c>
      <c r="AF3928">
        <v>0</v>
      </c>
      <c r="AG3928">
        <v>0</v>
      </c>
      <c r="AH3928">
        <v>0</v>
      </c>
      <c r="AI3928" t="s">
        <v>11634</v>
      </c>
      <c r="AL3928" s="94">
        <v>360.5</v>
      </c>
      <c r="AM3928" t="s">
        <v>11646</v>
      </c>
    </row>
    <row r="3929" spans="1:39" x14ac:dyDescent="0.25">
      <c r="A3929" t="s">
        <v>203</v>
      </c>
      <c r="B3929">
        <v>24136</v>
      </c>
      <c r="C3929" t="s">
        <v>5697</v>
      </c>
      <c r="D3929">
        <v>499</v>
      </c>
      <c r="E3929">
        <v>45790</v>
      </c>
      <c r="G3929" t="s">
        <v>5570</v>
      </c>
      <c r="K3929">
        <v>0</v>
      </c>
      <c r="AE3929" t="s">
        <v>233</v>
      </c>
      <c r="AF3929">
        <v>0</v>
      </c>
      <c r="AG3929">
        <v>0</v>
      </c>
      <c r="AH3929">
        <v>0</v>
      </c>
      <c r="AI3929" t="s">
        <v>11634</v>
      </c>
      <c r="AL3929" s="94">
        <v>49.9</v>
      </c>
      <c r="AM3929" t="s">
        <v>11646</v>
      </c>
    </row>
    <row r="3930" spans="1:39" x14ac:dyDescent="0.25">
      <c r="A3930" t="s">
        <v>203</v>
      </c>
      <c r="B3930">
        <v>24137</v>
      </c>
      <c r="C3930" t="s">
        <v>5698</v>
      </c>
      <c r="D3930">
        <v>1021</v>
      </c>
      <c r="E3930">
        <v>45790</v>
      </c>
      <c r="G3930" t="s">
        <v>5570</v>
      </c>
      <c r="K3930">
        <v>0</v>
      </c>
      <c r="AE3930" t="s">
        <v>233</v>
      </c>
      <c r="AF3930">
        <v>0</v>
      </c>
      <c r="AG3930">
        <v>0</v>
      </c>
      <c r="AH3930">
        <v>0</v>
      </c>
      <c r="AI3930" t="s">
        <v>11634</v>
      </c>
      <c r="AL3930" s="94">
        <v>102.1</v>
      </c>
      <c r="AM3930" t="s">
        <v>11646</v>
      </c>
    </row>
    <row r="3931" spans="1:39" x14ac:dyDescent="0.25">
      <c r="A3931" t="s">
        <v>203</v>
      </c>
      <c r="B3931">
        <v>24139</v>
      </c>
      <c r="C3931" t="s">
        <v>5699</v>
      </c>
      <c r="D3931">
        <v>2398</v>
      </c>
      <c r="E3931">
        <v>45790</v>
      </c>
      <c r="G3931" t="s">
        <v>5570</v>
      </c>
      <c r="K3931">
        <v>0</v>
      </c>
      <c r="AE3931" t="s">
        <v>233</v>
      </c>
      <c r="AF3931">
        <v>0</v>
      </c>
      <c r="AG3931">
        <v>0</v>
      </c>
      <c r="AH3931">
        <v>0</v>
      </c>
      <c r="AI3931" t="s">
        <v>11634</v>
      </c>
      <c r="AL3931" s="94">
        <v>239.8</v>
      </c>
      <c r="AM3931" t="s">
        <v>11646</v>
      </c>
    </row>
    <row r="3932" spans="1:39" x14ac:dyDescent="0.25">
      <c r="A3932" t="s">
        <v>203</v>
      </c>
      <c r="B3932">
        <v>24141</v>
      </c>
      <c r="C3932" t="s">
        <v>5700</v>
      </c>
      <c r="D3932">
        <v>84</v>
      </c>
      <c r="E3932">
        <v>45790</v>
      </c>
      <c r="G3932" t="s">
        <v>5570</v>
      </c>
      <c r="K3932">
        <v>0</v>
      </c>
      <c r="AE3932" t="s">
        <v>233</v>
      </c>
      <c r="AF3932">
        <v>0</v>
      </c>
      <c r="AG3932">
        <v>0</v>
      </c>
      <c r="AH3932">
        <v>0</v>
      </c>
      <c r="AI3932" t="s">
        <v>11634</v>
      </c>
      <c r="AL3932" s="94">
        <v>8.4</v>
      </c>
      <c r="AM3932" t="s">
        <v>11646</v>
      </c>
    </row>
    <row r="3933" spans="1:39" x14ac:dyDescent="0.25">
      <c r="A3933" t="s">
        <v>203</v>
      </c>
      <c r="B3933">
        <v>24142</v>
      </c>
      <c r="C3933" t="s">
        <v>5701</v>
      </c>
      <c r="D3933">
        <v>29884</v>
      </c>
      <c r="E3933">
        <v>45790</v>
      </c>
      <c r="G3933" t="s">
        <v>5570</v>
      </c>
      <c r="K3933">
        <v>0</v>
      </c>
      <c r="AE3933" t="s">
        <v>233</v>
      </c>
      <c r="AF3933">
        <v>0</v>
      </c>
      <c r="AG3933">
        <v>0</v>
      </c>
      <c r="AH3933">
        <v>0</v>
      </c>
      <c r="AI3933" t="s">
        <v>11634</v>
      </c>
      <c r="AL3933" s="94">
        <v>2988.4</v>
      </c>
      <c r="AM3933" t="s">
        <v>11646</v>
      </c>
    </row>
    <row r="3934" spans="1:39" x14ac:dyDescent="0.25">
      <c r="A3934" t="s">
        <v>203</v>
      </c>
      <c r="B3934">
        <v>24144</v>
      </c>
      <c r="C3934" t="s">
        <v>5702</v>
      </c>
      <c r="D3934">
        <v>625</v>
      </c>
      <c r="E3934">
        <v>45790</v>
      </c>
      <c r="G3934" t="s">
        <v>5570</v>
      </c>
      <c r="K3934">
        <v>0</v>
      </c>
      <c r="AE3934" t="s">
        <v>233</v>
      </c>
      <c r="AF3934">
        <v>0</v>
      </c>
      <c r="AG3934">
        <v>0</v>
      </c>
      <c r="AH3934">
        <v>0</v>
      </c>
      <c r="AI3934" t="s">
        <v>11634</v>
      </c>
      <c r="AL3934" s="94">
        <v>62.5</v>
      </c>
      <c r="AM3934" t="s">
        <v>11646</v>
      </c>
    </row>
    <row r="3935" spans="1:39" x14ac:dyDescent="0.25">
      <c r="A3935" t="s">
        <v>203</v>
      </c>
      <c r="B3935">
        <v>24145</v>
      </c>
      <c r="C3935" t="s">
        <v>5703</v>
      </c>
      <c r="D3935">
        <v>596</v>
      </c>
      <c r="E3935">
        <v>45790</v>
      </c>
      <c r="G3935" t="s">
        <v>5570</v>
      </c>
      <c r="K3935">
        <v>0</v>
      </c>
      <c r="AE3935" t="s">
        <v>233</v>
      </c>
      <c r="AF3935">
        <v>0</v>
      </c>
      <c r="AG3935">
        <v>0</v>
      </c>
      <c r="AH3935">
        <v>0</v>
      </c>
      <c r="AI3935" t="s">
        <v>11634</v>
      </c>
      <c r="AL3935" s="94">
        <v>59.6</v>
      </c>
      <c r="AM3935" t="s">
        <v>11646</v>
      </c>
    </row>
    <row r="3936" spans="1:39" x14ac:dyDescent="0.25">
      <c r="A3936" t="s">
        <v>203</v>
      </c>
      <c r="B3936">
        <v>24146</v>
      </c>
      <c r="C3936" t="s">
        <v>5704</v>
      </c>
      <c r="D3936">
        <v>243</v>
      </c>
      <c r="E3936">
        <v>45790</v>
      </c>
      <c r="G3936" t="s">
        <v>5570</v>
      </c>
      <c r="K3936">
        <v>0</v>
      </c>
      <c r="AE3936" t="s">
        <v>233</v>
      </c>
      <c r="AF3936">
        <v>0</v>
      </c>
      <c r="AG3936">
        <v>0</v>
      </c>
      <c r="AH3936">
        <v>0</v>
      </c>
      <c r="AI3936" t="s">
        <v>11634</v>
      </c>
      <c r="AL3936" s="94">
        <v>24.3</v>
      </c>
      <c r="AM3936" t="s">
        <v>11646</v>
      </c>
    </row>
    <row r="3937" spans="1:39" x14ac:dyDescent="0.25">
      <c r="A3937" t="s">
        <v>203</v>
      </c>
      <c r="B3937">
        <v>24148</v>
      </c>
      <c r="C3937" t="s">
        <v>5705</v>
      </c>
      <c r="D3937">
        <v>1775</v>
      </c>
      <c r="E3937">
        <v>45790</v>
      </c>
      <c r="G3937" t="s">
        <v>5570</v>
      </c>
      <c r="K3937">
        <v>0</v>
      </c>
      <c r="AE3937" t="s">
        <v>233</v>
      </c>
      <c r="AF3937">
        <v>0</v>
      </c>
      <c r="AG3937">
        <v>0</v>
      </c>
      <c r="AH3937">
        <v>0</v>
      </c>
      <c r="AI3937" t="s">
        <v>11634</v>
      </c>
      <c r="AL3937" s="94">
        <v>177.5</v>
      </c>
      <c r="AM3937" t="s">
        <v>11646</v>
      </c>
    </row>
    <row r="3938" spans="1:39" x14ac:dyDescent="0.25">
      <c r="A3938" t="s">
        <v>203</v>
      </c>
      <c r="B3938">
        <v>24149</v>
      </c>
      <c r="C3938" t="s">
        <v>5706</v>
      </c>
      <c r="D3938">
        <v>191</v>
      </c>
      <c r="E3938">
        <v>45790</v>
      </c>
      <c r="G3938" t="s">
        <v>5570</v>
      </c>
      <c r="K3938">
        <v>0</v>
      </c>
      <c r="AE3938" t="s">
        <v>233</v>
      </c>
      <c r="AF3938">
        <v>0</v>
      </c>
      <c r="AG3938">
        <v>0</v>
      </c>
      <c r="AH3938">
        <v>0</v>
      </c>
      <c r="AI3938" t="s">
        <v>11634</v>
      </c>
      <c r="AL3938" s="94">
        <v>19.100000000000001</v>
      </c>
      <c r="AM3938" t="s">
        <v>11646</v>
      </c>
    </row>
    <row r="3939" spans="1:39" x14ac:dyDescent="0.25">
      <c r="A3939" t="s">
        <v>203</v>
      </c>
      <c r="B3939">
        <v>24150</v>
      </c>
      <c r="C3939" t="s">
        <v>5707</v>
      </c>
      <c r="D3939">
        <v>226</v>
      </c>
      <c r="E3939">
        <v>45790</v>
      </c>
      <c r="G3939" t="s">
        <v>5570</v>
      </c>
      <c r="K3939">
        <v>0</v>
      </c>
      <c r="AE3939" t="s">
        <v>233</v>
      </c>
      <c r="AF3939">
        <v>0</v>
      </c>
      <c r="AG3939">
        <v>0</v>
      </c>
      <c r="AH3939">
        <v>0</v>
      </c>
      <c r="AI3939" t="s">
        <v>11634</v>
      </c>
      <c r="AL3939" s="94">
        <v>22.6</v>
      </c>
      <c r="AM3939" t="s">
        <v>11646</v>
      </c>
    </row>
    <row r="3940" spans="1:39" x14ac:dyDescent="0.25">
      <c r="A3940" t="s">
        <v>203</v>
      </c>
      <c r="B3940">
        <v>24143</v>
      </c>
      <c r="C3940" t="s">
        <v>5708</v>
      </c>
      <c r="D3940">
        <v>528</v>
      </c>
      <c r="E3940">
        <v>45790</v>
      </c>
      <c r="G3940" t="s">
        <v>5570</v>
      </c>
      <c r="K3940">
        <v>0</v>
      </c>
      <c r="AE3940" t="s">
        <v>233</v>
      </c>
      <c r="AF3940">
        <v>0</v>
      </c>
      <c r="AG3940">
        <v>0</v>
      </c>
      <c r="AH3940">
        <v>0</v>
      </c>
      <c r="AI3940" t="s">
        <v>11634</v>
      </c>
      <c r="AL3940" s="94">
        <v>52.8</v>
      </c>
      <c r="AM3940" t="s">
        <v>11646</v>
      </c>
    </row>
    <row r="3941" spans="1:39" x14ac:dyDescent="0.25">
      <c r="A3941" t="s">
        <v>203</v>
      </c>
      <c r="B3941">
        <v>24151</v>
      </c>
      <c r="C3941" t="s">
        <v>5709</v>
      </c>
      <c r="D3941">
        <v>507</v>
      </c>
      <c r="E3941">
        <v>45790</v>
      </c>
      <c r="G3941" t="s">
        <v>5570</v>
      </c>
      <c r="K3941">
        <v>0</v>
      </c>
      <c r="AE3941" t="s">
        <v>233</v>
      </c>
      <c r="AF3941">
        <v>0</v>
      </c>
      <c r="AG3941">
        <v>0</v>
      </c>
      <c r="AH3941">
        <v>0</v>
      </c>
      <c r="AI3941" t="s">
        <v>11634</v>
      </c>
      <c r="AL3941" s="94">
        <v>50.7</v>
      </c>
      <c r="AM3941" t="s">
        <v>11646</v>
      </c>
    </row>
    <row r="3942" spans="1:39" x14ac:dyDescent="0.25">
      <c r="A3942" t="s">
        <v>203</v>
      </c>
      <c r="B3942">
        <v>24152</v>
      </c>
      <c r="C3942" t="s">
        <v>5710</v>
      </c>
      <c r="D3942">
        <v>494</v>
      </c>
      <c r="E3942">
        <v>45790</v>
      </c>
      <c r="G3942" t="s">
        <v>5570</v>
      </c>
      <c r="K3942">
        <v>0</v>
      </c>
      <c r="AE3942" t="s">
        <v>233</v>
      </c>
      <c r="AF3942">
        <v>0</v>
      </c>
      <c r="AG3942">
        <v>0</v>
      </c>
      <c r="AH3942">
        <v>0</v>
      </c>
      <c r="AI3942" t="s">
        <v>11634</v>
      </c>
      <c r="AL3942" s="94">
        <v>49.4</v>
      </c>
      <c r="AM3942" t="s">
        <v>11646</v>
      </c>
    </row>
    <row r="3943" spans="1:39" x14ac:dyDescent="0.25">
      <c r="A3943" t="s">
        <v>203</v>
      </c>
      <c r="B3943">
        <v>24153</v>
      </c>
      <c r="C3943" t="s">
        <v>5711</v>
      </c>
      <c r="D3943">
        <v>273</v>
      </c>
      <c r="E3943">
        <v>45790</v>
      </c>
      <c r="G3943" t="s">
        <v>5570</v>
      </c>
      <c r="K3943">
        <v>0</v>
      </c>
      <c r="AE3943" t="s">
        <v>233</v>
      </c>
      <c r="AF3943">
        <v>0</v>
      </c>
      <c r="AG3943">
        <v>0</v>
      </c>
      <c r="AH3943">
        <v>0</v>
      </c>
      <c r="AI3943" t="s">
        <v>11634</v>
      </c>
      <c r="AL3943" s="94">
        <v>27.3</v>
      </c>
      <c r="AM3943" t="s">
        <v>11646</v>
      </c>
    </row>
    <row r="3944" spans="1:39" x14ac:dyDescent="0.25">
      <c r="A3944" t="s">
        <v>203</v>
      </c>
      <c r="B3944">
        <v>24154</v>
      </c>
      <c r="C3944" t="s">
        <v>5712</v>
      </c>
      <c r="D3944">
        <v>1015</v>
      </c>
      <c r="E3944">
        <v>45790</v>
      </c>
      <c r="G3944" t="s">
        <v>5570</v>
      </c>
      <c r="K3944">
        <v>0</v>
      </c>
      <c r="AE3944" t="s">
        <v>233</v>
      </c>
      <c r="AF3944">
        <v>0</v>
      </c>
      <c r="AG3944">
        <v>0</v>
      </c>
      <c r="AH3944">
        <v>0</v>
      </c>
      <c r="AI3944" t="s">
        <v>11634</v>
      </c>
      <c r="AL3944" s="94">
        <v>101.5</v>
      </c>
      <c r="AM3944" t="s">
        <v>11646</v>
      </c>
    </row>
    <row r="3945" spans="1:39" x14ac:dyDescent="0.25">
      <c r="A3945" t="s">
        <v>203</v>
      </c>
      <c r="B3945">
        <v>24155</v>
      </c>
      <c r="C3945" t="s">
        <v>5713</v>
      </c>
      <c r="D3945">
        <v>443</v>
      </c>
      <c r="E3945">
        <v>45790</v>
      </c>
      <c r="G3945" t="s">
        <v>5570</v>
      </c>
      <c r="K3945">
        <v>0</v>
      </c>
      <c r="AE3945" t="s">
        <v>233</v>
      </c>
      <c r="AF3945">
        <v>0</v>
      </c>
      <c r="AG3945">
        <v>0</v>
      </c>
      <c r="AH3945">
        <v>0</v>
      </c>
      <c r="AI3945" t="s">
        <v>11634</v>
      </c>
      <c r="AL3945" s="94">
        <v>44.3</v>
      </c>
      <c r="AM3945" t="s">
        <v>11646</v>
      </c>
    </row>
    <row r="3946" spans="1:39" x14ac:dyDescent="0.25">
      <c r="A3946" t="s">
        <v>203</v>
      </c>
      <c r="B3946">
        <v>24158</v>
      </c>
      <c r="C3946" t="s">
        <v>5714</v>
      </c>
      <c r="D3946">
        <v>325</v>
      </c>
      <c r="E3946">
        <v>45790</v>
      </c>
      <c r="G3946" t="s">
        <v>5570</v>
      </c>
      <c r="K3946">
        <v>0</v>
      </c>
      <c r="AE3946" t="s">
        <v>233</v>
      </c>
      <c r="AF3946">
        <v>0</v>
      </c>
      <c r="AG3946">
        <v>0</v>
      </c>
      <c r="AH3946">
        <v>0</v>
      </c>
      <c r="AI3946" t="s">
        <v>11634</v>
      </c>
      <c r="AL3946" s="94">
        <v>32.5</v>
      </c>
      <c r="AM3946" t="s">
        <v>11646</v>
      </c>
    </row>
    <row r="3947" spans="1:39" x14ac:dyDescent="0.25">
      <c r="A3947" t="s">
        <v>203</v>
      </c>
      <c r="B3947">
        <v>24156</v>
      </c>
      <c r="C3947" t="s">
        <v>5715</v>
      </c>
      <c r="D3947">
        <v>209</v>
      </c>
      <c r="E3947">
        <v>45790</v>
      </c>
      <c r="G3947" t="s">
        <v>5570</v>
      </c>
      <c r="K3947">
        <v>0</v>
      </c>
      <c r="AE3947" t="s">
        <v>233</v>
      </c>
      <c r="AF3947">
        <v>0</v>
      </c>
      <c r="AG3947">
        <v>0</v>
      </c>
      <c r="AH3947">
        <v>0</v>
      </c>
      <c r="AI3947" t="s">
        <v>11634</v>
      </c>
      <c r="AL3947" s="94">
        <v>20.9</v>
      </c>
      <c r="AM3947" t="s">
        <v>11646</v>
      </c>
    </row>
    <row r="3948" spans="1:39" x14ac:dyDescent="0.25">
      <c r="A3948" t="s">
        <v>203</v>
      </c>
      <c r="B3948">
        <v>24157</v>
      </c>
      <c r="C3948" t="s">
        <v>5716</v>
      </c>
      <c r="D3948">
        <v>2999</v>
      </c>
      <c r="E3948">
        <v>45790</v>
      </c>
      <c r="G3948" t="s">
        <v>5570</v>
      </c>
      <c r="H3948">
        <v>45824</v>
      </c>
      <c r="K3948">
        <v>150</v>
      </c>
      <c r="L3948">
        <v>45778</v>
      </c>
      <c r="M3948">
        <v>0.6</v>
      </c>
      <c r="N3948" t="s">
        <v>478</v>
      </c>
      <c r="O3948">
        <v>44958</v>
      </c>
      <c r="P3948" t="s">
        <v>25</v>
      </c>
      <c r="R3948">
        <v>1500</v>
      </c>
      <c r="S3948">
        <v>0</v>
      </c>
      <c r="T3948">
        <v>6</v>
      </c>
      <c r="U3948">
        <v>0</v>
      </c>
      <c r="V3948">
        <v>6</v>
      </c>
      <c r="W3948">
        <v>0</v>
      </c>
      <c r="X3948" t="s">
        <v>5598</v>
      </c>
      <c r="Y3948" t="s">
        <v>25</v>
      </c>
      <c r="Z3948" t="s">
        <v>25</v>
      </c>
      <c r="AE3948" t="s">
        <v>233</v>
      </c>
      <c r="AF3948">
        <v>0.6</v>
      </c>
      <c r="AG3948">
        <v>90</v>
      </c>
      <c r="AH3948">
        <v>15</v>
      </c>
      <c r="AI3948" t="s">
        <v>11632</v>
      </c>
      <c r="AJ3948">
        <v>0.50016672224074687</v>
      </c>
      <c r="AK3948">
        <v>0</v>
      </c>
      <c r="AL3948" s="94">
        <v>299.89999999999998</v>
      </c>
      <c r="AM3948" t="s">
        <v>11647</v>
      </c>
    </row>
    <row r="3949" spans="1:39" x14ac:dyDescent="0.25">
      <c r="A3949" t="s">
        <v>203</v>
      </c>
      <c r="B3949">
        <v>24159</v>
      </c>
      <c r="C3949" t="s">
        <v>5717</v>
      </c>
      <c r="D3949">
        <v>1745</v>
      </c>
      <c r="E3949">
        <v>45790</v>
      </c>
      <c r="G3949" t="s">
        <v>5570</v>
      </c>
      <c r="K3949">
        <v>0</v>
      </c>
      <c r="AE3949" t="s">
        <v>233</v>
      </c>
      <c r="AF3949">
        <v>0</v>
      </c>
      <c r="AG3949">
        <v>0</v>
      </c>
      <c r="AH3949">
        <v>0</v>
      </c>
      <c r="AI3949" t="s">
        <v>11634</v>
      </c>
      <c r="AL3949" s="94">
        <v>174.5</v>
      </c>
      <c r="AM3949" t="s">
        <v>11646</v>
      </c>
    </row>
    <row r="3950" spans="1:39" x14ac:dyDescent="0.25">
      <c r="A3950" t="s">
        <v>203</v>
      </c>
      <c r="B3950">
        <v>24160</v>
      </c>
      <c r="C3950" t="s">
        <v>5718</v>
      </c>
      <c r="D3950">
        <v>752</v>
      </c>
      <c r="E3950">
        <v>45790</v>
      </c>
      <c r="G3950" t="s">
        <v>5570</v>
      </c>
      <c r="K3950">
        <v>0</v>
      </c>
      <c r="AE3950" t="s">
        <v>233</v>
      </c>
      <c r="AF3950">
        <v>0</v>
      </c>
      <c r="AG3950">
        <v>0</v>
      </c>
      <c r="AH3950">
        <v>0</v>
      </c>
      <c r="AI3950" t="s">
        <v>11634</v>
      </c>
      <c r="AL3950" s="94">
        <v>75.2</v>
      </c>
      <c r="AM3950" t="s">
        <v>11646</v>
      </c>
    </row>
    <row r="3951" spans="1:39" x14ac:dyDescent="0.25">
      <c r="A3951" t="s">
        <v>203</v>
      </c>
      <c r="B3951">
        <v>24161</v>
      </c>
      <c r="C3951" t="s">
        <v>5719</v>
      </c>
      <c r="D3951">
        <v>359</v>
      </c>
      <c r="E3951">
        <v>45790</v>
      </c>
      <c r="G3951" t="s">
        <v>5570</v>
      </c>
      <c r="K3951">
        <v>0</v>
      </c>
      <c r="AE3951" t="s">
        <v>233</v>
      </c>
      <c r="AF3951">
        <v>0</v>
      </c>
      <c r="AG3951">
        <v>0</v>
      </c>
      <c r="AH3951">
        <v>0</v>
      </c>
      <c r="AI3951" t="s">
        <v>11634</v>
      </c>
      <c r="AL3951" s="94">
        <v>35.9</v>
      </c>
      <c r="AM3951" t="s">
        <v>11646</v>
      </c>
    </row>
    <row r="3952" spans="1:39" x14ac:dyDescent="0.25">
      <c r="A3952" t="s">
        <v>203</v>
      </c>
      <c r="B3952">
        <v>24162</v>
      </c>
      <c r="C3952" t="s">
        <v>5720</v>
      </c>
      <c r="D3952">
        <v>2064</v>
      </c>
      <c r="E3952">
        <v>45790</v>
      </c>
      <c r="G3952" t="s">
        <v>5570</v>
      </c>
      <c r="K3952">
        <v>0</v>
      </c>
      <c r="AE3952" t="s">
        <v>233</v>
      </c>
      <c r="AF3952">
        <v>0</v>
      </c>
      <c r="AG3952">
        <v>0</v>
      </c>
      <c r="AH3952">
        <v>0</v>
      </c>
      <c r="AI3952" t="s">
        <v>11634</v>
      </c>
      <c r="AL3952" s="94">
        <v>206.4</v>
      </c>
      <c r="AM3952" t="s">
        <v>11646</v>
      </c>
    </row>
    <row r="3953" spans="1:39" x14ac:dyDescent="0.25">
      <c r="A3953" t="s">
        <v>203</v>
      </c>
      <c r="B3953">
        <v>24163</v>
      </c>
      <c r="C3953" t="s">
        <v>5721</v>
      </c>
      <c r="D3953">
        <v>5444</v>
      </c>
      <c r="E3953">
        <v>45790</v>
      </c>
      <c r="G3953" t="s">
        <v>5570</v>
      </c>
      <c r="K3953">
        <v>0</v>
      </c>
      <c r="AE3953" t="s">
        <v>233</v>
      </c>
      <c r="AF3953">
        <v>0</v>
      </c>
      <c r="AG3953">
        <v>0</v>
      </c>
      <c r="AH3953">
        <v>0</v>
      </c>
      <c r="AI3953" t="s">
        <v>11634</v>
      </c>
      <c r="AL3953" s="94">
        <v>544.4</v>
      </c>
      <c r="AM3953" t="s">
        <v>11646</v>
      </c>
    </row>
    <row r="3954" spans="1:39" x14ac:dyDescent="0.25">
      <c r="A3954" t="s">
        <v>203</v>
      </c>
      <c r="B3954">
        <v>24164</v>
      </c>
      <c r="C3954" t="s">
        <v>5722</v>
      </c>
      <c r="D3954">
        <v>390</v>
      </c>
      <c r="E3954">
        <v>45790</v>
      </c>
      <c r="G3954" t="s">
        <v>5570</v>
      </c>
      <c r="K3954">
        <v>0</v>
      </c>
      <c r="AE3954" t="s">
        <v>233</v>
      </c>
      <c r="AF3954">
        <v>0</v>
      </c>
      <c r="AG3954">
        <v>0</v>
      </c>
      <c r="AH3954">
        <v>0</v>
      </c>
      <c r="AI3954" t="s">
        <v>11634</v>
      </c>
      <c r="AL3954" s="94">
        <v>39</v>
      </c>
      <c r="AM3954" t="s">
        <v>11646</v>
      </c>
    </row>
    <row r="3955" spans="1:39" x14ac:dyDescent="0.25">
      <c r="A3955" t="s">
        <v>203</v>
      </c>
      <c r="B3955">
        <v>24165</v>
      </c>
      <c r="C3955" t="s">
        <v>3254</v>
      </c>
      <c r="D3955">
        <v>282</v>
      </c>
      <c r="E3955">
        <v>45790</v>
      </c>
      <c r="G3955" t="s">
        <v>5570</v>
      </c>
      <c r="K3955">
        <v>0</v>
      </c>
      <c r="AE3955" t="s">
        <v>233</v>
      </c>
      <c r="AF3955">
        <v>0</v>
      </c>
      <c r="AG3955">
        <v>0</v>
      </c>
      <c r="AH3955">
        <v>0</v>
      </c>
      <c r="AI3955" t="s">
        <v>11634</v>
      </c>
      <c r="AL3955" s="94">
        <v>28.2</v>
      </c>
      <c r="AM3955" t="s">
        <v>11646</v>
      </c>
    </row>
    <row r="3956" spans="1:39" x14ac:dyDescent="0.25">
      <c r="A3956" t="s">
        <v>203</v>
      </c>
      <c r="B3956">
        <v>24166</v>
      </c>
      <c r="C3956" t="s">
        <v>5723</v>
      </c>
      <c r="D3956">
        <v>1493</v>
      </c>
      <c r="E3956">
        <v>45790</v>
      </c>
      <c r="G3956" t="s">
        <v>5570</v>
      </c>
      <c r="K3956">
        <v>0</v>
      </c>
      <c r="AE3956" t="s">
        <v>233</v>
      </c>
      <c r="AF3956">
        <v>0</v>
      </c>
      <c r="AG3956">
        <v>0</v>
      </c>
      <c r="AH3956">
        <v>0</v>
      </c>
      <c r="AI3956" t="s">
        <v>11634</v>
      </c>
      <c r="AL3956" s="94">
        <v>149.30000000000001</v>
      </c>
      <c r="AM3956" t="s">
        <v>11646</v>
      </c>
    </row>
    <row r="3957" spans="1:39" x14ac:dyDescent="0.25">
      <c r="A3957" t="s">
        <v>203</v>
      </c>
      <c r="B3957">
        <v>24167</v>
      </c>
      <c r="C3957" t="s">
        <v>5724</v>
      </c>
      <c r="D3957">
        <v>717</v>
      </c>
      <c r="E3957">
        <v>45790</v>
      </c>
      <c r="G3957" t="s">
        <v>5570</v>
      </c>
      <c r="K3957">
        <v>0</v>
      </c>
      <c r="AE3957" t="s">
        <v>233</v>
      </c>
      <c r="AF3957">
        <v>0</v>
      </c>
      <c r="AG3957">
        <v>0</v>
      </c>
      <c r="AH3957">
        <v>0</v>
      </c>
      <c r="AI3957" t="s">
        <v>11634</v>
      </c>
      <c r="AL3957" s="94">
        <v>71.7</v>
      </c>
      <c r="AM3957" t="s">
        <v>11646</v>
      </c>
    </row>
    <row r="3958" spans="1:39" x14ac:dyDescent="0.25">
      <c r="A3958" t="s">
        <v>203</v>
      </c>
      <c r="B3958">
        <v>24168</v>
      </c>
      <c r="C3958" t="s">
        <v>5725</v>
      </c>
      <c r="D3958">
        <v>499</v>
      </c>
      <c r="E3958">
        <v>45790</v>
      </c>
      <c r="G3958" t="s">
        <v>5570</v>
      </c>
      <c r="K3958">
        <v>0</v>
      </c>
      <c r="AE3958" t="s">
        <v>233</v>
      </c>
      <c r="AF3958">
        <v>0</v>
      </c>
      <c r="AG3958">
        <v>0</v>
      </c>
      <c r="AH3958">
        <v>0</v>
      </c>
      <c r="AI3958" t="s">
        <v>11634</v>
      </c>
      <c r="AL3958" s="94">
        <v>49.9</v>
      </c>
      <c r="AM3958" t="s">
        <v>11646</v>
      </c>
    </row>
    <row r="3959" spans="1:39" x14ac:dyDescent="0.25">
      <c r="A3959" t="s">
        <v>203</v>
      </c>
      <c r="B3959">
        <v>24206</v>
      </c>
      <c r="C3959" t="s">
        <v>5726</v>
      </c>
      <c r="D3959">
        <v>1753</v>
      </c>
      <c r="E3959">
        <v>45790</v>
      </c>
      <c r="G3959" t="s">
        <v>5570</v>
      </c>
      <c r="K3959">
        <v>0</v>
      </c>
      <c r="AE3959" t="s">
        <v>233</v>
      </c>
      <c r="AF3959">
        <v>0</v>
      </c>
      <c r="AG3959">
        <v>0</v>
      </c>
      <c r="AH3959">
        <v>0</v>
      </c>
      <c r="AI3959" t="s">
        <v>11634</v>
      </c>
      <c r="AL3959" s="94">
        <v>175.3</v>
      </c>
      <c r="AM3959" t="s">
        <v>11646</v>
      </c>
    </row>
    <row r="3960" spans="1:39" x14ac:dyDescent="0.25">
      <c r="A3960" t="s">
        <v>203</v>
      </c>
      <c r="B3960">
        <v>24169</v>
      </c>
      <c r="C3960" t="s">
        <v>5727</v>
      </c>
      <c r="D3960">
        <v>2855</v>
      </c>
      <c r="E3960">
        <v>45790</v>
      </c>
      <c r="F3960">
        <v>45832</v>
      </c>
      <c r="G3960" t="s">
        <v>5570</v>
      </c>
      <c r="H3960">
        <v>45805</v>
      </c>
      <c r="I3960" t="s">
        <v>24</v>
      </c>
      <c r="K3960">
        <v>0</v>
      </c>
      <c r="AE3960" t="s">
        <v>233</v>
      </c>
      <c r="AF3960">
        <v>0</v>
      </c>
      <c r="AG3960">
        <v>0</v>
      </c>
      <c r="AH3960">
        <v>0</v>
      </c>
      <c r="AI3960" t="s">
        <v>11634</v>
      </c>
      <c r="AL3960" s="94">
        <v>285.5</v>
      </c>
      <c r="AM3960" t="s">
        <v>11646</v>
      </c>
    </row>
    <row r="3961" spans="1:39" x14ac:dyDescent="0.25">
      <c r="A3961" t="s">
        <v>203</v>
      </c>
      <c r="B3961">
        <v>24170</v>
      </c>
      <c r="C3961" t="s">
        <v>5728</v>
      </c>
      <c r="D3961">
        <v>1968</v>
      </c>
      <c r="E3961">
        <v>45790</v>
      </c>
      <c r="G3961" t="s">
        <v>5570</v>
      </c>
      <c r="K3961">
        <v>0</v>
      </c>
      <c r="AE3961" t="s">
        <v>233</v>
      </c>
      <c r="AF3961">
        <v>0</v>
      </c>
      <c r="AG3961">
        <v>0</v>
      </c>
      <c r="AH3961">
        <v>0</v>
      </c>
      <c r="AI3961" t="s">
        <v>11634</v>
      </c>
      <c r="AL3961" s="94">
        <v>196.8</v>
      </c>
      <c r="AM3961" t="s">
        <v>11646</v>
      </c>
    </row>
    <row r="3962" spans="1:39" x14ac:dyDescent="0.25">
      <c r="A3962" t="s">
        <v>203</v>
      </c>
      <c r="B3962">
        <v>24171</v>
      </c>
      <c r="C3962" t="s">
        <v>5729</v>
      </c>
      <c r="D3962">
        <v>319</v>
      </c>
      <c r="E3962">
        <v>45790</v>
      </c>
      <c r="G3962" t="s">
        <v>5570</v>
      </c>
      <c r="K3962">
        <v>0</v>
      </c>
      <c r="AE3962" t="s">
        <v>233</v>
      </c>
      <c r="AF3962">
        <v>0</v>
      </c>
      <c r="AG3962">
        <v>0</v>
      </c>
      <c r="AH3962">
        <v>0</v>
      </c>
      <c r="AI3962" t="s">
        <v>11634</v>
      </c>
      <c r="AL3962" s="94">
        <v>31.9</v>
      </c>
      <c r="AM3962" t="s">
        <v>11646</v>
      </c>
    </row>
    <row r="3963" spans="1:39" x14ac:dyDescent="0.25">
      <c r="A3963" t="s">
        <v>203</v>
      </c>
      <c r="B3963">
        <v>24172</v>
      </c>
      <c r="C3963" t="s">
        <v>5730</v>
      </c>
      <c r="D3963">
        <v>392</v>
      </c>
      <c r="E3963">
        <v>45790</v>
      </c>
      <c r="G3963" t="s">
        <v>5570</v>
      </c>
      <c r="K3963">
        <v>0</v>
      </c>
      <c r="AE3963" t="s">
        <v>233</v>
      </c>
      <c r="AF3963">
        <v>0</v>
      </c>
      <c r="AG3963">
        <v>0</v>
      </c>
      <c r="AH3963">
        <v>0</v>
      </c>
      <c r="AI3963" t="s">
        <v>11634</v>
      </c>
      <c r="AL3963" s="94">
        <v>39.200000000000003</v>
      </c>
      <c r="AM3963" t="s">
        <v>11646</v>
      </c>
    </row>
    <row r="3964" spans="1:39" x14ac:dyDescent="0.25">
      <c r="A3964" t="s">
        <v>203</v>
      </c>
      <c r="B3964">
        <v>24173</v>
      </c>
      <c r="C3964" t="s">
        <v>5731</v>
      </c>
      <c r="D3964">
        <v>986</v>
      </c>
      <c r="E3964">
        <v>45790</v>
      </c>
      <c r="G3964" t="s">
        <v>5570</v>
      </c>
      <c r="K3964">
        <v>0</v>
      </c>
      <c r="AE3964" t="s">
        <v>233</v>
      </c>
      <c r="AF3964">
        <v>0</v>
      </c>
      <c r="AG3964">
        <v>0</v>
      </c>
      <c r="AH3964">
        <v>0</v>
      </c>
      <c r="AI3964" t="s">
        <v>11634</v>
      </c>
      <c r="AL3964" s="94">
        <v>98.6</v>
      </c>
      <c r="AM3964" t="s">
        <v>11646</v>
      </c>
    </row>
    <row r="3965" spans="1:39" x14ac:dyDescent="0.25">
      <c r="A3965" t="s">
        <v>203</v>
      </c>
      <c r="B3965">
        <v>24174</v>
      </c>
      <c r="C3965" t="s">
        <v>5732</v>
      </c>
      <c r="D3965">
        <v>449</v>
      </c>
      <c r="E3965">
        <v>45790</v>
      </c>
      <c r="G3965" t="s">
        <v>5570</v>
      </c>
      <c r="K3965">
        <v>0</v>
      </c>
      <c r="AE3965" t="s">
        <v>233</v>
      </c>
      <c r="AF3965">
        <v>0</v>
      </c>
      <c r="AG3965">
        <v>0</v>
      </c>
      <c r="AH3965">
        <v>0</v>
      </c>
      <c r="AI3965" t="s">
        <v>11634</v>
      </c>
      <c r="AL3965" s="94">
        <v>44.9</v>
      </c>
      <c r="AM3965" t="s">
        <v>11646</v>
      </c>
    </row>
    <row r="3966" spans="1:39" x14ac:dyDescent="0.25">
      <c r="A3966" t="s">
        <v>203</v>
      </c>
      <c r="B3966">
        <v>24185</v>
      </c>
      <c r="C3966" t="s">
        <v>5733</v>
      </c>
      <c r="D3966">
        <v>492</v>
      </c>
      <c r="E3966">
        <v>45790</v>
      </c>
      <c r="G3966" t="s">
        <v>5570</v>
      </c>
      <c r="H3966">
        <v>45799</v>
      </c>
      <c r="I3966" t="s">
        <v>28</v>
      </c>
      <c r="K3966">
        <v>0</v>
      </c>
      <c r="L3966" t="s">
        <v>25</v>
      </c>
      <c r="N3966" t="s">
        <v>25</v>
      </c>
      <c r="O3966" t="s">
        <v>487</v>
      </c>
      <c r="P3966" t="s">
        <v>25</v>
      </c>
      <c r="Q3966">
        <v>0</v>
      </c>
      <c r="X3966" t="s">
        <v>25</v>
      </c>
      <c r="Y3966" t="s">
        <v>25</v>
      </c>
      <c r="Z3966" t="s">
        <v>25</v>
      </c>
      <c r="AE3966" t="s">
        <v>233</v>
      </c>
      <c r="AF3966">
        <v>0</v>
      </c>
      <c r="AG3966">
        <v>0</v>
      </c>
      <c r="AH3966">
        <v>8</v>
      </c>
      <c r="AI3966" t="s">
        <v>11632</v>
      </c>
      <c r="AL3966" s="94">
        <v>49.2</v>
      </c>
      <c r="AM3966" t="s">
        <v>11646</v>
      </c>
    </row>
    <row r="3967" spans="1:39" x14ac:dyDescent="0.25">
      <c r="A3967" t="s">
        <v>203</v>
      </c>
      <c r="B3967">
        <v>24175</v>
      </c>
      <c r="C3967" t="s">
        <v>5734</v>
      </c>
      <c r="D3967">
        <v>2335</v>
      </c>
      <c r="E3967">
        <v>45790</v>
      </c>
      <c r="G3967" t="s">
        <v>5570</v>
      </c>
      <c r="K3967">
        <v>0</v>
      </c>
      <c r="AE3967" t="s">
        <v>233</v>
      </c>
      <c r="AF3967">
        <v>0</v>
      </c>
      <c r="AG3967">
        <v>0</v>
      </c>
      <c r="AH3967">
        <v>0</v>
      </c>
      <c r="AI3967" t="s">
        <v>11634</v>
      </c>
      <c r="AL3967" s="94">
        <v>233.5</v>
      </c>
      <c r="AM3967" t="s">
        <v>11646</v>
      </c>
    </row>
    <row r="3968" spans="1:39" x14ac:dyDescent="0.25">
      <c r="A3968" t="s">
        <v>203</v>
      </c>
      <c r="B3968">
        <v>24176</v>
      </c>
      <c r="C3968" t="s">
        <v>5735</v>
      </c>
      <c r="D3968">
        <v>306</v>
      </c>
      <c r="E3968">
        <v>45832</v>
      </c>
      <c r="F3968">
        <v>45842</v>
      </c>
      <c r="G3968" t="s">
        <v>5570</v>
      </c>
      <c r="H3968">
        <v>45832</v>
      </c>
      <c r="I3968" t="s">
        <v>5736</v>
      </c>
      <c r="K3968">
        <v>0</v>
      </c>
      <c r="AE3968" t="s">
        <v>233</v>
      </c>
      <c r="AF3968">
        <v>0</v>
      </c>
      <c r="AG3968">
        <v>0</v>
      </c>
      <c r="AH3968">
        <v>0</v>
      </c>
      <c r="AI3968" t="s">
        <v>11634</v>
      </c>
      <c r="AL3968" s="94">
        <v>30.6</v>
      </c>
      <c r="AM3968" t="s">
        <v>11646</v>
      </c>
    </row>
    <row r="3969" spans="1:39" x14ac:dyDescent="0.25">
      <c r="A3969" t="s">
        <v>203</v>
      </c>
      <c r="B3969">
        <v>24177</v>
      </c>
      <c r="C3969" t="s">
        <v>5737</v>
      </c>
      <c r="D3969">
        <v>486</v>
      </c>
      <c r="E3969">
        <v>45790</v>
      </c>
      <c r="G3969" t="s">
        <v>5570</v>
      </c>
      <c r="K3969">
        <v>0</v>
      </c>
      <c r="AE3969" t="s">
        <v>233</v>
      </c>
      <c r="AF3969">
        <v>0</v>
      </c>
      <c r="AG3969">
        <v>0</v>
      </c>
      <c r="AH3969">
        <v>0</v>
      </c>
      <c r="AI3969" t="s">
        <v>11634</v>
      </c>
      <c r="AL3969" s="94">
        <v>48.6</v>
      </c>
      <c r="AM3969" t="s">
        <v>11646</v>
      </c>
    </row>
    <row r="3970" spans="1:39" x14ac:dyDescent="0.25">
      <c r="A3970" t="s">
        <v>203</v>
      </c>
      <c r="B3970">
        <v>24178</v>
      </c>
      <c r="C3970" t="s">
        <v>5738</v>
      </c>
      <c r="D3970">
        <v>57</v>
      </c>
      <c r="E3970">
        <v>45790</v>
      </c>
      <c r="G3970" t="s">
        <v>5570</v>
      </c>
      <c r="K3970">
        <v>0</v>
      </c>
      <c r="AE3970" t="s">
        <v>233</v>
      </c>
      <c r="AF3970">
        <v>0</v>
      </c>
      <c r="AG3970">
        <v>0</v>
      </c>
      <c r="AH3970">
        <v>0</v>
      </c>
      <c r="AI3970" t="s">
        <v>11634</v>
      </c>
      <c r="AL3970" s="94">
        <v>5.7</v>
      </c>
      <c r="AM3970" t="s">
        <v>11646</v>
      </c>
    </row>
    <row r="3971" spans="1:39" x14ac:dyDescent="0.25">
      <c r="A3971" t="s">
        <v>203</v>
      </c>
      <c r="B3971">
        <v>24179</v>
      </c>
      <c r="C3971" t="s">
        <v>5739</v>
      </c>
      <c r="D3971">
        <v>308</v>
      </c>
      <c r="E3971">
        <v>45790</v>
      </c>
      <c r="G3971" t="s">
        <v>5570</v>
      </c>
      <c r="K3971">
        <v>0</v>
      </c>
      <c r="AE3971" t="s">
        <v>233</v>
      </c>
      <c r="AF3971">
        <v>0</v>
      </c>
      <c r="AG3971">
        <v>0</v>
      </c>
      <c r="AH3971">
        <v>0</v>
      </c>
      <c r="AI3971" t="s">
        <v>11634</v>
      </c>
      <c r="AL3971" s="94">
        <v>30.8</v>
      </c>
      <c r="AM3971" t="s">
        <v>11646</v>
      </c>
    </row>
    <row r="3972" spans="1:39" x14ac:dyDescent="0.25">
      <c r="A3972" t="s">
        <v>203</v>
      </c>
      <c r="B3972">
        <v>24180</v>
      </c>
      <c r="C3972" t="s">
        <v>5740</v>
      </c>
      <c r="D3972">
        <v>1215</v>
      </c>
      <c r="E3972">
        <v>45790</v>
      </c>
      <c r="G3972" t="s">
        <v>5570</v>
      </c>
      <c r="K3972">
        <v>0</v>
      </c>
      <c r="AE3972" t="s">
        <v>233</v>
      </c>
      <c r="AF3972">
        <v>0</v>
      </c>
      <c r="AG3972">
        <v>0</v>
      </c>
      <c r="AH3972">
        <v>0</v>
      </c>
      <c r="AI3972" t="s">
        <v>11634</v>
      </c>
      <c r="AL3972" s="94">
        <v>121.5</v>
      </c>
      <c r="AM3972" t="s">
        <v>11646</v>
      </c>
    </row>
    <row r="3973" spans="1:39" x14ac:dyDescent="0.25">
      <c r="A3973" t="s">
        <v>203</v>
      </c>
      <c r="B3973">
        <v>24181</v>
      </c>
      <c r="C3973" t="s">
        <v>5741</v>
      </c>
      <c r="D3973">
        <v>1489</v>
      </c>
      <c r="E3973">
        <v>45790</v>
      </c>
      <c r="G3973" t="s">
        <v>5570</v>
      </c>
      <c r="K3973">
        <v>0</v>
      </c>
      <c r="AE3973" t="s">
        <v>233</v>
      </c>
      <c r="AF3973">
        <v>0</v>
      </c>
      <c r="AG3973">
        <v>0</v>
      </c>
      <c r="AH3973">
        <v>0</v>
      </c>
      <c r="AI3973" t="s">
        <v>11634</v>
      </c>
      <c r="AL3973" s="94">
        <v>148.9</v>
      </c>
      <c r="AM3973" t="s">
        <v>11646</v>
      </c>
    </row>
    <row r="3974" spans="1:39" x14ac:dyDescent="0.25">
      <c r="A3974" t="s">
        <v>203</v>
      </c>
      <c r="B3974">
        <v>24182</v>
      </c>
      <c r="C3974" t="s">
        <v>5742</v>
      </c>
      <c r="D3974">
        <v>416</v>
      </c>
      <c r="E3974">
        <v>45790</v>
      </c>
      <c r="G3974" t="s">
        <v>5570</v>
      </c>
      <c r="K3974">
        <v>0</v>
      </c>
      <c r="AE3974" t="s">
        <v>233</v>
      </c>
      <c r="AF3974">
        <v>0</v>
      </c>
      <c r="AG3974">
        <v>0</v>
      </c>
      <c r="AH3974">
        <v>0</v>
      </c>
      <c r="AI3974" t="s">
        <v>11634</v>
      </c>
      <c r="AL3974" s="94">
        <v>41.6</v>
      </c>
      <c r="AM3974" t="s">
        <v>11646</v>
      </c>
    </row>
    <row r="3975" spans="1:39" x14ac:dyDescent="0.25">
      <c r="A3975" t="s">
        <v>203</v>
      </c>
      <c r="B3975">
        <v>24183</v>
      </c>
      <c r="C3975" t="s">
        <v>5743</v>
      </c>
      <c r="D3975">
        <v>821</v>
      </c>
      <c r="E3975">
        <v>45790</v>
      </c>
      <c r="G3975" t="s">
        <v>5570</v>
      </c>
      <c r="K3975">
        <v>0</v>
      </c>
      <c r="AE3975" t="s">
        <v>233</v>
      </c>
      <c r="AF3975">
        <v>0</v>
      </c>
      <c r="AG3975">
        <v>0</v>
      </c>
      <c r="AH3975">
        <v>0</v>
      </c>
      <c r="AI3975" t="s">
        <v>11634</v>
      </c>
      <c r="AL3975" s="94">
        <v>82.1</v>
      </c>
      <c r="AM3975" t="s">
        <v>11646</v>
      </c>
    </row>
    <row r="3976" spans="1:39" x14ac:dyDescent="0.25">
      <c r="A3976" t="s">
        <v>203</v>
      </c>
      <c r="B3976">
        <v>24184</v>
      </c>
      <c r="C3976" t="s">
        <v>5744</v>
      </c>
      <c r="D3976">
        <v>175</v>
      </c>
      <c r="E3976">
        <v>45790</v>
      </c>
      <c r="G3976" t="s">
        <v>5570</v>
      </c>
      <c r="K3976">
        <v>0</v>
      </c>
      <c r="AE3976" t="s">
        <v>233</v>
      </c>
      <c r="AF3976">
        <v>0</v>
      </c>
      <c r="AG3976">
        <v>0</v>
      </c>
      <c r="AH3976">
        <v>0</v>
      </c>
      <c r="AI3976" t="s">
        <v>11634</v>
      </c>
      <c r="AL3976" s="94">
        <v>17.5</v>
      </c>
      <c r="AM3976" t="s">
        <v>11646</v>
      </c>
    </row>
    <row r="3977" spans="1:39" x14ac:dyDescent="0.25">
      <c r="A3977" t="s">
        <v>203</v>
      </c>
      <c r="B3977">
        <v>24187</v>
      </c>
      <c r="C3977" t="s">
        <v>5745</v>
      </c>
      <c r="D3977">
        <v>894</v>
      </c>
      <c r="E3977">
        <v>45790</v>
      </c>
      <c r="G3977" t="s">
        <v>5570</v>
      </c>
      <c r="K3977">
        <v>0</v>
      </c>
      <c r="AE3977" t="s">
        <v>233</v>
      </c>
      <c r="AF3977">
        <v>0</v>
      </c>
      <c r="AG3977">
        <v>0</v>
      </c>
      <c r="AH3977">
        <v>0</v>
      </c>
      <c r="AI3977" t="s">
        <v>11634</v>
      </c>
      <c r="AL3977" s="94">
        <v>89.4</v>
      </c>
      <c r="AM3977" t="s">
        <v>11646</v>
      </c>
    </row>
    <row r="3978" spans="1:39" x14ac:dyDescent="0.25">
      <c r="A3978" t="s">
        <v>203</v>
      </c>
      <c r="B3978">
        <v>24188</v>
      </c>
      <c r="C3978" t="s">
        <v>5746</v>
      </c>
      <c r="D3978">
        <v>5094</v>
      </c>
      <c r="E3978">
        <v>45791</v>
      </c>
      <c r="G3978" t="s">
        <v>5570</v>
      </c>
      <c r="K3978">
        <v>0</v>
      </c>
      <c r="AE3978" t="s">
        <v>233</v>
      </c>
      <c r="AF3978">
        <v>0</v>
      </c>
      <c r="AG3978">
        <v>0</v>
      </c>
      <c r="AH3978">
        <v>0</v>
      </c>
      <c r="AI3978" t="s">
        <v>11634</v>
      </c>
      <c r="AL3978" s="94">
        <v>509.4</v>
      </c>
      <c r="AM3978" t="s">
        <v>11646</v>
      </c>
    </row>
    <row r="3979" spans="1:39" x14ac:dyDescent="0.25">
      <c r="A3979" t="s">
        <v>203</v>
      </c>
      <c r="B3979">
        <v>24036</v>
      </c>
      <c r="C3979" t="s">
        <v>5747</v>
      </c>
      <c r="D3979">
        <v>275</v>
      </c>
      <c r="E3979">
        <v>45791</v>
      </c>
      <c r="G3979" t="s">
        <v>5570</v>
      </c>
      <c r="K3979">
        <v>0</v>
      </c>
      <c r="AE3979" t="s">
        <v>233</v>
      </c>
      <c r="AF3979">
        <v>0</v>
      </c>
      <c r="AG3979">
        <v>0</v>
      </c>
      <c r="AH3979">
        <v>0</v>
      </c>
      <c r="AI3979" t="s">
        <v>11634</v>
      </c>
      <c r="AL3979" s="94">
        <v>27.5</v>
      </c>
      <c r="AM3979" t="s">
        <v>11646</v>
      </c>
    </row>
    <row r="3980" spans="1:39" x14ac:dyDescent="0.25">
      <c r="A3980" t="s">
        <v>203</v>
      </c>
      <c r="B3980">
        <v>24191</v>
      </c>
      <c r="C3980" t="s">
        <v>5748</v>
      </c>
      <c r="D3980">
        <v>101</v>
      </c>
      <c r="E3980">
        <v>45791</v>
      </c>
      <c r="G3980" t="s">
        <v>5570</v>
      </c>
      <c r="K3980">
        <v>0</v>
      </c>
      <c r="AE3980" t="s">
        <v>233</v>
      </c>
      <c r="AF3980">
        <v>0</v>
      </c>
      <c r="AG3980">
        <v>0</v>
      </c>
      <c r="AH3980">
        <v>0</v>
      </c>
      <c r="AI3980" t="s">
        <v>11634</v>
      </c>
      <c r="AL3980" s="94">
        <v>10.1</v>
      </c>
      <c r="AM3980" t="s">
        <v>11646</v>
      </c>
    </row>
    <row r="3981" spans="1:39" x14ac:dyDescent="0.25">
      <c r="A3981" t="s">
        <v>203</v>
      </c>
      <c r="B3981">
        <v>24189</v>
      </c>
      <c r="C3981" t="s">
        <v>5749</v>
      </c>
      <c r="D3981">
        <v>7806</v>
      </c>
      <c r="E3981">
        <v>45791</v>
      </c>
      <c r="G3981" t="s">
        <v>5570</v>
      </c>
      <c r="K3981">
        <v>0</v>
      </c>
      <c r="AE3981" t="s">
        <v>233</v>
      </c>
      <c r="AF3981">
        <v>0</v>
      </c>
      <c r="AG3981">
        <v>0</v>
      </c>
      <c r="AH3981">
        <v>0</v>
      </c>
      <c r="AI3981" t="s">
        <v>11634</v>
      </c>
      <c r="AL3981" s="94">
        <v>780.6</v>
      </c>
      <c r="AM3981" t="s">
        <v>11646</v>
      </c>
    </row>
    <row r="3982" spans="1:39" x14ac:dyDescent="0.25">
      <c r="A3982" t="s">
        <v>203</v>
      </c>
      <c r="B3982">
        <v>24190</v>
      </c>
      <c r="C3982" t="s">
        <v>5750</v>
      </c>
      <c r="D3982">
        <v>152</v>
      </c>
      <c r="E3982">
        <v>45791</v>
      </c>
      <c r="G3982" t="s">
        <v>5570</v>
      </c>
      <c r="K3982">
        <v>0</v>
      </c>
      <c r="AE3982" t="s">
        <v>233</v>
      </c>
      <c r="AF3982">
        <v>0</v>
      </c>
      <c r="AG3982">
        <v>0</v>
      </c>
      <c r="AH3982">
        <v>0</v>
      </c>
      <c r="AI3982" t="s">
        <v>11634</v>
      </c>
      <c r="AL3982" s="94">
        <v>15.2</v>
      </c>
      <c r="AM3982" t="s">
        <v>11646</v>
      </c>
    </row>
    <row r="3983" spans="1:39" x14ac:dyDescent="0.25">
      <c r="A3983" t="s">
        <v>203</v>
      </c>
      <c r="B3983">
        <v>24193</v>
      </c>
      <c r="C3983" t="s">
        <v>5751</v>
      </c>
      <c r="D3983">
        <v>378</v>
      </c>
      <c r="E3983">
        <v>45791</v>
      </c>
      <c r="G3983" t="s">
        <v>5570</v>
      </c>
      <c r="K3983">
        <v>0</v>
      </c>
      <c r="AE3983" t="s">
        <v>233</v>
      </c>
      <c r="AF3983">
        <v>0</v>
      </c>
      <c r="AG3983">
        <v>0</v>
      </c>
      <c r="AH3983">
        <v>0</v>
      </c>
      <c r="AI3983" t="s">
        <v>11634</v>
      </c>
      <c r="AL3983" s="94">
        <v>37.799999999999997</v>
      </c>
      <c r="AM3983" t="s">
        <v>11646</v>
      </c>
    </row>
    <row r="3984" spans="1:39" x14ac:dyDescent="0.25">
      <c r="A3984" t="s">
        <v>203</v>
      </c>
      <c r="B3984">
        <v>24196</v>
      </c>
      <c r="C3984" t="s">
        <v>5752</v>
      </c>
      <c r="D3984">
        <v>2007</v>
      </c>
      <c r="E3984">
        <v>45791</v>
      </c>
      <c r="G3984" t="s">
        <v>5570</v>
      </c>
      <c r="K3984">
        <v>0</v>
      </c>
      <c r="AE3984" t="s">
        <v>233</v>
      </c>
      <c r="AF3984">
        <v>0</v>
      </c>
      <c r="AG3984">
        <v>0</v>
      </c>
      <c r="AH3984">
        <v>0</v>
      </c>
      <c r="AI3984" t="s">
        <v>11634</v>
      </c>
      <c r="AL3984" s="94">
        <v>200.7</v>
      </c>
      <c r="AM3984" t="s">
        <v>11646</v>
      </c>
    </row>
    <row r="3985" spans="1:39" x14ac:dyDescent="0.25">
      <c r="A3985" t="s">
        <v>203</v>
      </c>
      <c r="B3985">
        <v>24197</v>
      </c>
      <c r="C3985" t="s">
        <v>5753</v>
      </c>
      <c r="D3985">
        <v>839</v>
      </c>
      <c r="E3985">
        <v>45791</v>
      </c>
      <c r="G3985" t="s">
        <v>5570</v>
      </c>
      <c r="K3985">
        <v>0</v>
      </c>
      <c r="AE3985" t="s">
        <v>233</v>
      </c>
      <c r="AF3985">
        <v>0</v>
      </c>
      <c r="AG3985">
        <v>0</v>
      </c>
      <c r="AH3985">
        <v>0</v>
      </c>
      <c r="AI3985" t="s">
        <v>11634</v>
      </c>
      <c r="AL3985" s="94">
        <v>83.9</v>
      </c>
      <c r="AM3985" t="s">
        <v>11646</v>
      </c>
    </row>
    <row r="3986" spans="1:39" x14ac:dyDescent="0.25">
      <c r="A3986" t="s">
        <v>203</v>
      </c>
      <c r="B3986">
        <v>24198</v>
      </c>
      <c r="C3986" t="s">
        <v>5754</v>
      </c>
      <c r="D3986">
        <v>552</v>
      </c>
      <c r="E3986">
        <v>45791</v>
      </c>
      <c r="G3986" t="s">
        <v>5570</v>
      </c>
      <c r="K3986">
        <v>0</v>
      </c>
      <c r="AE3986" t="s">
        <v>233</v>
      </c>
      <c r="AF3986">
        <v>0</v>
      </c>
      <c r="AG3986">
        <v>0</v>
      </c>
      <c r="AH3986">
        <v>0</v>
      </c>
      <c r="AI3986" t="s">
        <v>11634</v>
      </c>
      <c r="AL3986" s="94">
        <v>55.2</v>
      </c>
      <c r="AM3986" t="s">
        <v>11646</v>
      </c>
    </row>
    <row r="3987" spans="1:39" x14ac:dyDescent="0.25">
      <c r="A3987" t="s">
        <v>203</v>
      </c>
      <c r="B3987">
        <v>24194</v>
      </c>
      <c r="C3987" t="s">
        <v>5755</v>
      </c>
      <c r="D3987">
        <v>258</v>
      </c>
      <c r="E3987">
        <v>45791</v>
      </c>
      <c r="G3987" t="s">
        <v>5570</v>
      </c>
      <c r="K3987">
        <v>0</v>
      </c>
      <c r="AE3987" t="s">
        <v>233</v>
      </c>
      <c r="AF3987">
        <v>0</v>
      </c>
      <c r="AG3987">
        <v>0</v>
      </c>
      <c r="AH3987">
        <v>0</v>
      </c>
      <c r="AI3987" t="s">
        <v>11634</v>
      </c>
      <c r="AL3987" s="94">
        <v>25.8</v>
      </c>
      <c r="AM3987" t="s">
        <v>11646</v>
      </c>
    </row>
    <row r="3988" spans="1:39" x14ac:dyDescent="0.25">
      <c r="A3988" t="s">
        <v>203</v>
      </c>
      <c r="B3988">
        <v>24199</v>
      </c>
      <c r="C3988" t="s">
        <v>5756</v>
      </c>
      <c r="D3988">
        <v>437</v>
      </c>
      <c r="E3988">
        <v>45832</v>
      </c>
      <c r="F3988">
        <v>45842</v>
      </c>
      <c r="G3988" t="s">
        <v>5570</v>
      </c>
      <c r="H3988">
        <v>45832</v>
      </c>
      <c r="K3988">
        <v>0</v>
      </c>
      <c r="AE3988" t="s">
        <v>233</v>
      </c>
      <c r="AF3988">
        <v>0</v>
      </c>
      <c r="AG3988">
        <v>0</v>
      </c>
      <c r="AH3988">
        <v>0</v>
      </c>
      <c r="AI3988" t="s">
        <v>11634</v>
      </c>
      <c r="AL3988" s="94">
        <v>43.7</v>
      </c>
      <c r="AM3988" t="s">
        <v>11646</v>
      </c>
    </row>
    <row r="3989" spans="1:39" x14ac:dyDescent="0.25">
      <c r="A3989" t="s">
        <v>203</v>
      </c>
      <c r="B3989">
        <v>24201</v>
      </c>
      <c r="C3989" t="s">
        <v>5757</v>
      </c>
      <c r="D3989">
        <v>1154</v>
      </c>
      <c r="E3989">
        <v>45791</v>
      </c>
      <c r="G3989" t="s">
        <v>5570</v>
      </c>
      <c r="K3989">
        <v>0</v>
      </c>
      <c r="AE3989" t="s">
        <v>233</v>
      </c>
      <c r="AF3989">
        <v>0</v>
      </c>
      <c r="AG3989">
        <v>0</v>
      </c>
      <c r="AH3989">
        <v>0</v>
      </c>
      <c r="AI3989" t="s">
        <v>11634</v>
      </c>
      <c r="AL3989" s="94">
        <v>115.4</v>
      </c>
      <c r="AM3989" t="s">
        <v>11646</v>
      </c>
    </row>
    <row r="3990" spans="1:39" x14ac:dyDescent="0.25">
      <c r="A3990" t="s">
        <v>203</v>
      </c>
      <c r="B3990">
        <v>24202</v>
      </c>
      <c r="C3990" t="s">
        <v>5758</v>
      </c>
      <c r="D3990">
        <v>7709</v>
      </c>
      <c r="E3990">
        <v>45791</v>
      </c>
      <c r="G3990" t="s">
        <v>5570</v>
      </c>
      <c r="K3990">
        <v>0</v>
      </c>
      <c r="AE3990" t="s">
        <v>233</v>
      </c>
      <c r="AF3990">
        <v>0</v>
      </c>
      <c r="AG3990">
        <v>0</v>
      </c>
      <c r="AH3990">
        <v>0</v>
      </c>
      <c r="AI3990" t="s">
        <v>11634</v>
      </c>
      <c r="AL3990" s="94">
        <v>770.9</v>
      </c>
      <c r="AM3990" t="s">
        <v>11646</v>
      </c>
    </row>
    <row r="3991" spans="1:39" x14ac:dyDescent="0.25">
      <c r="A3991" t="s">
        <v>203</v>
      </c>
      <c r="B3991">
        <v>24203</v>
      </c>
      <c r="C3991" t="s">
        <v>5759</v>
      </c>
      <c r="D3991">
        <v>95</v>
      </c>
      <c r="E3991">
        <v>45791</v>
      </c>
      <c r="G3991" t="s">
        <v>5570</v>
      </c>
      <c r="K3991">
        <v>0</v>
      </c>
      <c r="AE3991" t="s">
        <v>233</v>
      </c>
      <c r="AF3991">
        <v>0</v>
      </c>
      <c r="AG3991">
        <v>0</v>
      </c>
      <c r="AH3991">
        <v>0</v>
      </c>
      <c r="AI3991" t="s">
        <v>11634</v>
      </c>
      <c r="AL3991" s="94">
        <v>9.5</v>
      </c>
      <c r="AM3991" t="s">
        <v>11646</v>
      </c>
    </row>
    <row r="3992" spans="1:39" x14ac:dyDescent="0.25">
      <c r="A3992" t="s">
        <v>203</v>
      </c>
      <c r="B3992">
        <v>24205</v>
      </c>
      <c r="C3992" t="s">
        <v>5760</v>
      </c>
      <c r="D3992">
        <v>1235</v>
      </c>
      <c r="E3992">
        <v>45791</v>
      </c>
      <c r="G3992" t="s">
        <v>5570</v>
      </c>
      <c r="K3992">
        <v>0</v>
      </c>
      <c r="AE3992" t="s">
        <v>233</v>
      </c>
      <c r="AF3992">
        <v>0</v>
      </c>
      <c r="AG3992">
        <v>0</v>
      </c>
      <c r="AH3992">
        <v>0</v>
      </c>
      <c r="AI3992" t="s">
        <v>11634</v>
      </c>
      <c r="AL3992" s="94">
        <v>123.5</v>
      </c>
      <c r="AM3992" t="s">
        <v>11646</v>
      </c>
    </row>
    <row r="3993" spans="1:39" x14ac:dyDescent="0.25">
      <c r="A3993" t="s">
        <v>203</v>
      </c>
      <c r="B3993">
        <v>24207</v>
      </c>
      <c r="C3993" t="s">
        <v>5761</v>
      </c>
      <c r="D3993">
        <v>291</v>
      </c>
      <c r="E3993">
        <v>45791</v>
      </c>
      <c r="G3993" t="s">
        <v>5570</v>
      </c>
      <c r="K3993">
        <v>0</v>
      </c>
      <c r="AE3993" t="s">
        <v>233</v>
      </c>
      <c r="AF3993">
        <v>0</v>
      </c>
      <c r="AG3993">
        <v>0</v>
      </c>
      <c r="AH3993">
        <v>0</v>
      </c>
      <c r="AI3993" t="s">
        <v>11634</v>
      </c>
      <c r="AL3993" s="94">
        <v>29.1</v>
      </c>
      <c r="AM3993" t="s">
        <v>11646</v>
      </c>
    </row>
    <row r="3994" spans="1:39" x14ac:dyDescent="0.25">
      <c r="A3994" t="s">
        <v>203</v>
      </c>
      <c r="B3994">
        <v>24209</v>
      </c>
      <c r="C3994" t="s">
        <v>5762</v>
      </c>
      <c r="D3994">
        <v>2659</v>
      </c>
      <c r="E3994">
        <v>45791</v>
      </c>
      <c r="G3994" t="s">
        <v>5570</v>
      </c>
      <c r="K3994">
        <v>0</v>
      </c>
      <c r="AE3994" t="s">
        <v>233</v>
      </c>
      <c r="AF3994">
        <v>0</v>
      </c>
      <c r="AG3994">
        <v>0</v>
      </c>
      <c r="AH3994">
        <v>0</v>
      </c>
      <c r="AI3994" t="s">
        <v>11634</v>
      </c>
      <c r="AL3994" s="94">
        <v>265.89999999999998</v>
      </c>
      <c r="AM3994" t="s">
        <v>11646</v>
      </c>
    </row>
    <row r="3995" spans="1:39" x14ac:dyDescent="0.25">
      <c r="A3995" t="s">
        <v>203</v>
      </c>
      <c r="B3995">
        <v>24210</v>
      </c>
      <c r="C3995" t="s">
        <v>5763</v>
      </c>
      <c r="D3995">
        <v>636</v>
      </c>
      <c r="E3995">
        <v>45791</v>
      </c>
      <c r="G3995" t="s">
        <v>5570</v>
      </c>
      <c r="H3995">
        <v>45805</v>
      </c>
      <c r="I3995" t="s">
        <v>28</v>
      </c>
      <c r="K3995">
        <v>0</v>
      </c>
      <c r="L3995" t="s">
        <v>25</v>
      </c>
      <c r="N3995" t="s">
        <v>25</v>
      </c>
      <c r="O3995" t="s">
        <v>25</v>
      </c>
      <c r="P3995" t="s">
        <v>25</v>
      </c>
      <c r="X3995" t="s">
        <v>5598</v>
      </c>
      <c r="Y3995" t="s">
        <v>5764</v>
      </c>
      <c r="Z3995" t="s">
        <v>5764</v>
      </c>
      <c r="AE3995" t="s">
        <v>233</v>
      </c>
      <c r="AF3995">
        <v>0</v>
      </c>
      <c r="AG3995">
        <v>0</v>
      </c>
      <c r="AH3995">
        <v>7</v>
      </c>
      <c r="AI3995" t="s">
        <v>11632</v>
      </c>
      <c r="AL3995" s="94">
        <v>63.6</v>
      </c>
      <c r="AM3995" t="s">
        <v>11646</v>
      </c>
    </row>
    <row r="3996" spans="1:39" x14ac:dyDescent="0.25">
      <c r="A3996" t="s">
        <v>203</v>
      </c>
      <c r="B3996">
        <v>24211</v>
      </c>
      <c r="C3996" t="s">
        <v>5765</v>
      </c>
      <c r="D3996">
        <v>277</v>
      </c>
      <c r="E3996">
        <v>45791</v>
      </c>
      <c r="G3996" t="s">
        <v>5570</v>
      </c>
      <c r="K3996">
        <v>0</v>
      </c>
      <c r="AE3996" t="s">
        <v>233</v>
      </c>
      <c r="AF3996">
        <v>0</v>
      </c>
      <c r="AG3996">
        <v>0</v>
      </c>
      <c r="AH3996">
        <v>0</v>
      </c>
      <c r="AI3996" t="s">
        <v>11634</v>
      </c>
      <c r="AL3996" s="94">
        <v>27.7</v>
      </c>
      <c r="AM3996" t="s">
        <v>11646</v>
      </c>
    </row>
    <row r="3997" spans="1:39" x14ac:dyDescent="0.25">
      <c r="A3997" t="s">
        <v>203</v>
      </c>
      <c r="B3997">
        <v>24901</v>
      </c>
      <c r="C3997" t="s">
        <v>5766</v>
      </c>
      <c r="D3997">
        <v>876</v>
      </c>
      <c r="E3997">
        <v>45832</v>
      </c>
      <c r="G3997" t="s">
        <v>5570</v>
      </c>
      <c r="K3997">
        <v>0</v>
      </c>
      <c r="AE3997" t="s">
        <v>233</v>
      </c>
      <c r="AF3997">
        <v>0</v>
      </c>
      <c r="AG3997">
        <v>0</v>
      </c>
      <c r="AH3997">
        <v>0</v>
      </c>
      <c r="AI3997" t="s">
        <v>11634</v>
      </c>
      <c r="AL3997" s="94">
        <v>87.6</v>
      </c>
      <c r="AM3997" t="s">
        <v>11646</v>
      </c>
    </row>
    <row r="3998" spans="1:39" x14ac:dyDescent="0.25">
      <c r="A3998" t="s">
        <v>203</v>
      </c>
      <c r="B3998">
        <v>24212</v>
      </c>
      <c r="C3998" t="s">
        <v>5767</v>
      </c>
      <c r="D3998">
        <v>1076</v>
      </c>
      <c r="E3998">
        <v>45791</v>
      </c>
      <c r="G3998" t="s">
        <v>5570</v>
      </c>
      <c r="K3998">
        <v>0</v>
      </c>
      <c r="AE3998" t="s">
        <v>233</v>
      </c>
      <c r="AF3998">
        <v>0</v>
      </c>
      <c r="AG3998">
        <v>0</v>
      </c>
      <c r="AH3998">
        <v>0</v>
      </c>
      <c r="AI3998" t="s">
        <v>11634</v>
      </c>
      <c r="AL3998" s="94">
        <v>107.6</v>
      </c>
      <c r="AM3998" t="s">
        <v>11646</v>
      </c>
    </row>
    <row r="3999" spans="1:39" x14ac:dyDescent="0.25">
      <c r="A3999" t="s">
        <v>203</v>
      </c>
      <c r="B3999">
        <v>24213</v>
      </c>
      <c r="C3999" t="s">
        <v>5768</v>
      </c>
      <c r="D3999">
        <v>144</v>
      </c>
      <c r="E3999">
        <v>45791</v>
      </c>
      <c r="G3999" t="s">
        <v>5570</v>
      </c>
      <c r="K3999">
        <v>0</v>
      </c>
      <c r="AE3999" t="s">
        <v>233</v>
      </c>
      <c r="AF3999">
        <v>0</v>
      </c>
      <c r="AG3999">
        <v>0</v>
      </c>
      <c r="AH3999">
        <v>0</v>
      </c>
      <c r="AI3999" t="s">
        <v>11634</v>
      </c>
      <c r="AL3999" s="94">
        <v>14.4</v>
      </c>
      <c r="AM3999" t="s">
        <v>11646</v>
      </c>
    </row>
    <row r="4000" spans="1:39" x14ac:dyDescent="0.25">
      <c r="A4000" t="s">
        <v>203</v>
      </c>
      <c r="B4000">
        <v>24214</v>
      </c>
      <c r="C4000" t="s">
        <v>5769</v>
      </c>
      <c r="D4000">
        <v>653</v>
      </c>
      <c r="E4000">
        <v>45791</v>
      </c>
      <c r="G4000" t="s">
        <v>5570</v>
      </c>
      <c r="K4000">
        <v>0</v>
      </c>
      <c r="AE4000" t="s">
        <v>233</v>
      </c>
      <c r="AF4000">
        <v>0</v>
      </c>
      <c r="AG4000">
        <v>0</v>
      </c>
      <c r="AH4000">
        <v>0</v>
      </c>
      <c r="AI4000" t="s">
        <v>11634</v>
      </c>
      <c r="AL4000" s="94">
        <v>65.3</v>
      </c>
      <c r="AM4000" t="s">
        <v>11646</v>
      </c>
    </row>
    <row r="4001" spans="1:39" x14ac:dyDescent="0.25">
      <c r="A4001" t="s">
        <v>203</v>
      </c>
      <c r="B4001">
        <v>24215</v>
      </c>
      <c r="C4001" t="s">
        <v>5770</v>
      </c>
      <c r="D4001">
        <v>136</v>
      </c>
      <c r="E4001">
        <v>45791</v>
      </c>
      <c r="G4001" t="s">
        <v>5570</v>
      </c>
      <c r="K4001">
        <v>0</v>
      </c>
      <c r="AE4001" t="s">
        <v>233</v>
      </c>
      <c r="AF4001">
        <v>0</v>
      </c>
      <c r="AG4001">
        <v>0</v>
      </c>
      <c r="AH4001">
        <v>0</v>
      </c>
      <c r="AI4001" t="s">
        <v>11634</v>
      </c>
      <c r="AL4001" s="94">
        <v>13.6</v>
      </c>
      <c r="AM4001" t="s">
        <v>11646</v>
      </c>
    </row>
    <row r="4002" spans="1:39" x14ac:dyDescent="0.25">
      <c r="A4002" t="s">
        <v>203</v>
      </c>
      <c r="B4002">
        <v>24216</v>
      </c>
      <c r="C4002" t="s">
        <v>5771</v>
      </c>
      <c r="D4002">
        <v>683</v>
      </c>
      <c r="E4002">
        <v>45791</v>
      </c>
      <c r="G4002" t="s">
        <v>5570</v>
      </c>
      <c r="K4002">
        <v>0</v>
      </c>
      <c r="AE4002" t="s">
        <v>233</v>
      </c>
      <c r="AF4002">
        <v>0</v>
      </c>
      <c r="AG4002">
        <v>0</v>
      </c>
      <c r="AH4002">
        <v>0</v>
      </c>
      <c r="AI4002" t="s">
        <v>11634</v>
      </c>
      <c r="AL4002" s="94">
        <v>68.3</v>
      </c>
      <c r="AM4002" t="s">
        <v>11646</v>
      </c>
    </row>
    <row r="4003" spans="1:39" x14ac:dyDescent="0.25">
      <c r="A4003" t="s">
        <v>203</v>
      </c>
      <c r="B4003">
        <v>24217</v>
      </c>
      <c r="C4003" t="s">
        <v>5772</v>
      </c>
      <c r="D4003">
        <v>120</v>
      </c>
      <c r="E4003">
        <v>45791</v>
      </c>
      <c r="G4003" t="s">
        <v>5570</v>
      </c>
      <c r="K4003">
        <v>0</v>
      </c>
      <c r="AE4003" t="s">
        <v>233</v>
      </c>
      <c r="AF4003">
        <v>0</v>
      </c>
      <c r="AG4003">
        <v>0</v>
      </c>
      <c r="AH4003">
        <v>0</v>
      </c>
      <c r="AI4003" t="s">
        <v>11634</v>
      </c>
      <c r="AL4003" s="94">
        <v>12</v>
      </c>
      <c r="AM4003" t="s">
        <v>11646</v>
      </c>
    </row>
    <row r="4004" spans="1:39" x14ac:dyDescent="0.25">
      <c r="A4004" t="s">
        <v>203</v>
      </c>
      <c r="B4004">
        <v>24218</v>
      </c>
      <c r="C4004" t="s">
        <v>5773</v>
      </c>
      <c r="D4004">
        <v>502</v>
      </c>
      <c r="E4004">
        <v>45791</v>
      </c>
      <c r="G4004" t="s">
        <v>5570</v>
      </c>
      <c r="H4004">
        <v>45793</v>
      </c>
      <c r="I4004" t="s">
        <v>28</v>
      </c>
      <c r="K4004">
        <v>120</v>
      </c>
      <c r="L4004">
        <v>45597</v>
      </c>
      <c r="M4004">
        <v>0.27</v>
      </c>
      <c r="N4004" t="s">
        <v>478</v>
      </c>
      <c r="O4004">
        <v>45621</v>
      </c>
      <c r="P4004" t="s">
        <v>478</v>
      </c>
      <c r="S4004">
        <v>2500</v>
      </c>
      <c r="X4004" t="s">
        <v>5774</v>
      </c>
      <c r="Y4004" t="s">
        <v>25</v>
      </c>
      <c r="Z4004" t="s">
        <v>25</v>
      </c>
      <c r="AE4004" t="s">
        <v>233</v>
      </c>
      <c r="AF4004">
        <v>0.27</v>
      </c>
      <c r="AG4004">
        <v>32</v>
      </c>
      <c r="AH4004">
        <v>10</v>
      </c>
      <c r="AI4004" t="s">
        <v>11632</v>
      </c>
      <c r="AK4004">
        <v>4.9800796812749004</v>
      </c>
      <c r="AL4004" s="94">
        <v>50.2</v>
      </c>
      <c r="AM4004" t="s">
        <v>11839</v>
      </c>
    </row>
    <row r="4005" spans="1:39" x14ac:dyDescent="0.25">
      <c r="A4005" t="s">
        <v>203</v>
      </c>
      <c r="B4005">
        <v>24219</v>
      </c>
      <c r="C4005" t="s">
        <v>5775</v>
      </c>
      <c r="D4005">
        <v>518</v>
      </c>
      <c r="E4005">
        <v>45791</v>
      </c>
      <c r="G4005" t="s">
        <v>5570</v>
      </c>
      <c r="K4005">
        <v>0</v>
      </c>
      <c r="AE4005" t="s">
        <v>233</v>
      </c>
      <c r="AF4005">
        <v>0</v>
      </c>
      <c r="AG4005">
        <v>0</v>
      </c>
      <c r="AH4005">
        <v>0</v>
      </c>
      <c r="AI4005" t="s">
        <v>11634</v>
      </c>
      <c r="AL4005" s="94">
        <v>51.8</v>
      </c>
      <c r="AM4005" t="s">
        <v>11646</v>
      </c>
    </row>
    <row r="4006" spans="1:39" x14ac:dyDescent="0.25">
      <c r="A4006" t="s">
        <v>203</v>
      </c>
      <c r="B4006">
        <v>24902</v>
      </c>
      <c r="C4006" t="s">
        <v>5776</v>
      </c>
      <c r="D4006">
        <v>337</v>
      </c>
      <c r="E4006">
        <v>45791</v>
      </c>
      <c r="G4006" t="s">
        <v>5570</v>
      </c>
      <c r="K4006">
        <v>0</v>
      </c>
      <c r="AE4006" t="s">
        <v>233</v>
      </c>
      <c r="AF4006">
        <v>0</v>
      </c>
      <c r="AG4006">
        <v>0</v>
      </c>
      <c r="AH4006">
        <v>0</v>
      </c>
      <c r="AI4006" t="s">
        <v>11634</v>
      </c>
      <c r="AL4006" s="94">
        <v>33.700000000000003</v>
      </c>
      <c r="AM4006" t="s">
        <v>11646</v>
      </c>
    </row>
    <row r="4007" spans="1:39" x14ac:dyDescent="0.25">
      <c r="A4007" t="s">
        <v>203</v>
      </c>
      <c r="B4007">
        <v>24221</v>
      </c>
      <c r="C4007" t="s">
        <v>5777</v>
      </c>
      <c r="D4007">
        <v>803</v>
      </c>
      <c r="E4007">
        <v>45791</v>
      </c>
      <c r="G4007" t="s">
        <v>5570</v>
      </c>
      <c r="K4007">
        <v>0</v>
      </c>
      <c r="AE4007" t="s">
        <v>233</v>
      </c>
      <c r="AF4007">
        <v>0</v>
      </c>
      <c r="AG4007">
        <v>0</v>
      </c>
      <c r="AH4007">
        <v>0</v>
      </c>
      <c r="AI4007" t="s">
        <v>11634</v>
      </c>
      <c r="AL4007" s="94">
        <v>80.3</v>
      </c>
      <c r="AM4007" t="s">
        <v>11646</v>
      </c>
    </row>
    <row r="4008" spans="1:39" x14ac:dyDescent="0.25">
      <c r="A4008" t="s">
        <v>203</v>
      </c>
      <c r="B4008">
        <v>24222</v>
      </c>
      <c r="C4008" t="s">
        <v>5778</v>
      </c>
      <c r="D4008">
        <v>18647</v>
      </c>
      <c r="E4008">
        <v>45791</v>
      </c>
      <c r="G4008" t="s">
        <v>5570</v>
      </c>
      <c r="K4008">
        <v>0</v>
      </c>
      <c r="AE4008" t="s">
        <v>233</v>
      </c>
      <c r="AF4008">
        <v>0</v>
      </c>
      <c r="AG4008">
        <v>0</v>
      </c>
      <c r="AH4008">
        <v>0</v>
      </c>
      <c r="AI4008" t="s">
        <v>11634</v>
      </c>
      <c r="AL4008" s="94">
        <v>1864.7</v>
      </c>
      <c r="AM4008" t="s">
        <v>11646</v>
      </c>
    </row>
    <row r="4009" spans="1:39" x14ac:dyDescent="0.25">
      <c r="A4009" t="s">
        <v>203</v>
      </c>
      <c r="B4009">
        <v>24223</v>
      </c>
      <c r="C4009" t="s">
        <v>5779</v>
      </c>
      <c r="D4009">
        <v>2873</v>
      </c>
      <c r="E4009">
        <v>45791</v>
      </c>
      <c r="G4009" t="s">
        <v>5570</v>
      </c>
      <c r="K4009">
        <v>0</v>
      </c>
      <c r="AE4009" t="s">
        <v>233</v>
      </c>
      <c r="AF4009">
        <v>0</v>
      </c>
      <c r="AG4009">
        <v>0</v>
      </c>
      <c r="AH4009">
        <v>0</v>
      </c>
      <c r="AI4009" t="s">
        <v>11634</v>
      </c>
      <c r="AL4009" s="94">
        <v>287.3</v>
      </c>
      <c r="AM4009" t="s">
        <v>11646</v>
      </c>
    </row>
    <row r="4010" spans="1:39" x14ac:dyDescent="0.25">
      <c r="A4010" t="s">
        <v>203</v>
      </c>
      <c r="B4010">
        <v>24224</v>
      </c>
      <c r="C4010" t="s">
        <v>5780</v>
      </c>
      <c r="D4010">
        <v>563</v>
      </c>
      <c r="E4010">
        <v>45791</v>
      </c>
      <c r="G4010" t="s">
        <v>5570</v>
      </c>
      <c r="K4010">
        <v>0</v>
      </c>
      <c r="AE4010" t="s">
        <v>233</v>
      </c>
      <c r="AF4010">
        <v>0</v>
      </c>
      <c r="AG4010">
        <v>0</v>
      </c>
      <c r="AH4010">
        <v>0</v>
      </c>
      <c r="AI4010" t="s">
        <v>11634</v>
      </c>
      <c r="AL4010" s="94">
        <v>56.3</v>
      </c>
      <c r="AM4010" t="s">
        <v>11646</v>
      </c>
    </row>
    <row r="4011" spans="1:39" x14ac:dyDescent="0.25">
      <c r="A4011" t="s">
        <v>203</v>
      </c>
      <c r="B4011">
        <v>24225</v>
      </c>
      <c r="C4011" t="s">
        <v>5781</v>
      </c>
      <c r="D4011">
        <v>1148</v>
      </c>
      <c r="E4011">
        <v>45791</v>
      </c>
      <c r="G4011" t="s">
        <v>5570</v>
      </c>
      <c r="H4011">
        <v>45804</v>
      </c>
      <c r="I4011" t="s">
        <v>28</v>
      </c>
      <c r="K4011">
        <v>0</v>
      </c>
      <c r="L4011" t="s">
        <v>25</v>
      </c>
      <c r="N4011" t="s">
        <v>25</v>
      </c>
      <c r="O4011" t="s">
        <v>25</v>
      </c>
      <c r="P4011" t="s">
        <v>25</v>
      </c>
      <c r="Y4011" t="s">
        <v>25</v>
      </c>
      <c r="Z4011" t="s">
        <v>25</v>
      </c>
      <c r="AE4011" t="s">
        <v>233</v>
      </c>
      <c r="AF4011">
        <v>0</v>
      </c>
      <c r="AG4011">
        <v>0</v>
      </c>
      <c r="AH4011">
        <v>6</v>
      </c>
      <c r="AI4011" t="s">
        <v>11632</v>
      </c>
      <c r="AL4011" s="94">
        <v>114.8</v>
      </c>
      <c r="AM4011" t="s">
        <v>11646</v>
      </c>
    </row>
    <row r="4012" spans="1:39" x14ac:dyDescent="0.25">
      <c r="A4012" t="s">
        <v>203</v>
      </c>
      <c r="B4012">
        <v>24226</v>
      </c>
      <c r="C4012" t="s">
        <v>5782</v>
      </c>
      <c r="D4012">
        <v>180</v>
      </c>
      <c r="E4012">
        <v>45791</v>
      </c>
      <c r="G4012" t="s">
        <v>5570</v>
      </c>
      <c r="K4012">
        <v>0</v>
      </c>
      <c r="AE4012" t="s">
        <v>233</v>
      </c>
      <c r="AF4012">
        <v>0</v>
      </c>
      <c r="AG4012">
        <v>0</v>
      </c>
      <c r="AH4012">
        <v>0</v>
      </c>
      <c r="AI4012" t="s">
        <v>11634</v>
      </c>
      <c r="AL4012" s="94">
        <v>18</v>
      </c>
      <c r="AM4012" t="s">
        <v>11646</v>
      </c>
    </row>
    <row r="4013" spans="1:39" x14ac:dyDescent="0.25">
      <c r="A4013" t="s">
        <v>203</v>
      </c>
      <c r="B4013">
        <v>24227</v>
      </c>
      <c r="C4013" t="s">
        <v>5783</v>
      </c>
      <c r="D4013">
        <v>1838</v>
      </c>
      <c r="E4013">
        <v>45791</v>
      </c>
      <c r="G4013" t="s">
        <v>5570</v>
      </c>
      <c r="K4013">
        <v>0</v>
      </c>
      <c r="AE4013" t="s">
        <v>233</v>
      </c>
      <c r="AF4013">
        <v>0</v>
      </c>
      <c r="AG4013">
        <v>0</v>
      </c>
      <c r="AH4013">
        <v>0</v>
      </c>
      <c r="AI4013" t="s">
        <v>11634</v>
      </c>
      <c r="AL4013" s="94">
        <v>183.8</v>
      </c>
      <c r="AM4013" t="s">
        <v>11646</v>
      </c>
    </row>
    <row r="4014" spans="1:39" x14ac:dyDescent="0.25">
      <c r="A4014" t="s">
        <v>203</v>
      </c>
      <c r="B4014">
        <v>24228</v>
      </c>
      <c r="C4014" t="s">
        <v>5784</v>
      </c>
      <c r="D4014">
        <v>596</v>
      </c>
      <c r="E4014">
        <v>45791</v>
      </c>
      <c r="G4014" t="s">
        <v>5570</v>
      </c>
      <c r="K4014">
        <v>0</v>
      </c>
      <c r="AE4014" t="s">
        <v>233</v>
      </c>
      <c r="AF4014">
        <v>0</v>
      </c>
      <c r="AG4014">
        <v>0</v>
      </c>
      <c r="AH4014">
        <v>0</v>
      </c>
      <c r="AI4014" t="s">
        <v>11634</v>
      </c>
      <c r="AL4014" s="94">
        <v>59.6</v>
      </c>
      <c r="AM4014" t="s">
        <v>11646</v>
      </c>
    </row>
    <row r="4015" spans="1:39" x14ac:dyDescent="0.25">
      <c r="A4015" t="s">
        <v>203</v>
      </c>
      <c r="B4015">
        <v>24229</v>
      </c>
      <c r="C4015" t="s">
        <v>5785</v>
      </c>
      <c r="D4015">
        <v>368</v>
      </c>
      <c r="E4015">
        <v>45791</v>
      </c>
      <c r="G4015" t="s">
        <v>5570</v>
      </c>
      <c r="K4015">
        <v>0</v>
      </c>
      <c r="AE4015" t="s">
        <v>233</v>
      </c>
      <c r="AF4015">
        <v>0</v>
      </c>
      <c r="AG4015">
        <v>0</v>
      </c>
      <c r="AH4015">
        <v>0</v>
      </c>
      <c r="AI4015" t="s">
        <v>11634</v>
      </c>
      <c r="AL4015" s="94">
        <v>36.799999999999997</v>
      </c>
      <c r="AM4015" t="s">
        <v>11646</v>
      </c>
    </row>
    <row r="4016" spans="1:39" x14ac:dyDescent="0.25">
      <c r="A4016" t="s">
        <v>203</v>
      </c>
      <c r="B4016">
        <v>24230</v>
      </c>
      <c r="C4016" t="s">
        <v>5786</v>
      </c>
      <c r="D4016">
        <v>402</v>
      </c>
      <c r="E4016">
        <v>45791</v>
      </c>
      <c r="G4016" t="s">
        <v>5570</v>
      </c>
      <c r="K4016">
        <v>0</v>
      </c>
      <c r="AE4016" t="s">
        <v>233</v>
      </c>
      <c r="AF4016">
        <v>0</v>
      </c>
      <c r="AG4016">
        <v>0</v>
      </c>
      <c r="AH4016">
        <v>0</v>
      </c>
      <c r="AI4016" t="s">
        <v>11634</v>
      </c>
      <c r="AL4016" s="94">
        <v>40.200000000000003</v>
      </c>
      <c r="AM4016" t="s">
        <v>11646</v>
      </c>
    </row>
    <row r="4017" spans="1:39" x14ac:dyDescent="0.25">
      <c r="A4017" t="s">
        <v>204</v>
      </c>
      <c r="B4017">
        <v>23001</v>
      </c>
      <c r="C4017" t="s">
        <v>5787</v>
      </c>
      <c r="D4017">
        <v>930</v>
      </c>
      <c r="E4017">
        <v>45788</v>
      </c>
      <c r="F4017">
        <v>45833</v>
      </c>
      <c r="G4017" t="s">
        <v>2558</v>
      </c>
      <c r="I4017" t="s">
        <v>24</v>
      </c>
      <c r="J4017" t="s">
        <v>5788</v>
      </c>
      <c r="K4017">
        <v>0</v>
      </c>
      <c r="AE4017" t="s">
        <v>232</v>
      </c>
      <c r="AF4017">
        <v>0</v>
      </c>
      <c r="AG4017">
        <v>0</v>
      </c>
      <c r="AH4017">
        <v>0</v>
      </c>
      <c r="AI4017" t="s">
        <v>11634</v>
      </c>
      <c r="AL4017" s="94">
        <v>93</v>
      </c>
      <c r="AM4017" t="s">
        <v>11646</v>
      </c>
    </row>
    <row r="4018" spans="1:39" x14ac:dyDescent="0.25">
      <c r="A4018" t="s">
        <v>204</v>
      </c>
      <c r="B4018">
        <v>23002</v>
      </c>
      <c r="C4018" t="s">
        <v>5789</v>
      </c>
      <c r="D4018">
        <v>21581</v>
      </c>
      <c r="E4018">
        <v>45788</v>
      </c>
      <c r="F4018">
        <v>45818</v>
      </c>
      <c r="G4018" t="s">
        <v>2558</v>
      </c>
      <c r="H4018">
        <v>45804</v>
      </c>
      <c r="I4018" t="s">
        <v>24</v>
      </c>
      <c r="K4018">
        <v>0</v>
      </c>
      <c r="AE4018" t="s">
        <v>232</v>
      </c>
      <c r="AF4018">
        <v>0</v>
      </c>
      <c r="AG4018">
        <v>0</v>
      </c>
      <c r="AH4018">
        <v>0</v>
      </c>
      <c r="AI4018" t="s">
        <v>11634</v>
      </c>
      <c r="AL4018" s="94">
        <v>2158.1</v>
      </c>
      <c r="AM4018" t="s">
        <v>11646</v>
      </c>
    </row>
    <row r="4019" spans="1:39" x14ac:dyDescent="0.25">
      <c r="A4019" t="s">
        <v>204</v>
      </c>
      <c r="B4019">
        <v>23003</v>
      </c>
      <c r="C4019" t="s">
        <v>5790</v>
      </c>
      <c r="D4019">
        <v>10243</v>
      </c>
      <c r="E4019">
        <v>45788</v>
      </c>
      <c r="G4019" t="s">
        <v>2558</v>
      </c>
      <c r="H4019">
        <v>45805</v>
      </c>
      <c r="I4019" t="s">
        <v>28</v>
      </c>
      <c r="K4019">
        <v>0</v>
      </c>
      <c r="L4019" t="s">
        <v>487</v>
      </c>
      <c r="M4019">
        <v>0</v>
      </c>
      <c r="N4019" t="s">
        <v>26</v>
      </c>
      <c r="O4019">
        <v>45491</v>
      </c>
      <c r="P4019" t="s">
        <v>25</v>
      </c>
      <c r="Q4019">
        <v>0</v>
      </c>
      <c r="R4019">
        <v>0</v>
      </c>
      <c r="S4019">
        <v>0</v>
      </c>
      <c r="T4019">
        <v>0</v>
      </c>
      <c r="U4019">
        <v>0</v>
      </c>
      <c r="V4019">
        <v>0</v>
      </c>
      <c r="W4019">
        <v>0</v>
      </c>
      <c r="X4019" t="s">
        <v>25</v>
      </c>
      <c r="Y4019" t="s">
        <v>25</v>
      </c>
      <c r="Z4019" t="s">
        <v>25</v>
      </c>
      <c r="AE4019" t="s">
        <v>232</v>
      </c>
      <c r="AF4019">
        <v>0</v>
      </c>
      <c r="AG4019">
        <v>0</v>
      </c>
      <c r="AH4019">
        <v>16</v>
      </c>
      <c r="AI4019" t="s">
        <v>11631</v>
      </c>
      <c r="AJ4019">
        <v>0</v>
      </c>
      <c r="AK4019">
        <v>0</v>
      </c>
      <c r="AL4019" s="94">
        <v>1024.3</v>
      </c>
      <c r="AM4019" t="s">
        <v>11646</v>
      </c>
    </row>
    <row r="4020" spans="1:39" x14ac:dyDescent="0.25">
      <c r="A4020" t="s">
        <v>204</v>
      </c>
      <c r="B4020">
        <v>23004</v>
      </c>
      <c r="C4020" t="s">
        <v>5791</v>
      </c>
      <c r="D4020">
        <v>456</v>
      </c>
      <c r="E4020">
        <v>45788</v>
      </c>
      <c r="F4020">
        <v>45833</v>
      </c>
      <c r="G4020" t="s">
        <v>2558</v>
      </c>
      <c r="H4020" t="s">
        <v>5792</v>
      </c>
      <c r="I4020" t="s">
        <v>24</v>
      </c>
      <c r="J4020" t="s">
        <v>5793</v>
      </c>
      <c r="K4020">
        <v>0</v>
      </c>
      <c r="AE4020" t="s">
        <v>232</v>
      </c>
      <c r="AF4020">
        <v>0</v>
      </c>
      <c r="AG4020">
        <v>0</v>
      </c>
      <c r="AH4020">
        <v>0</v>
      </c>
      <c r="AI4020" t="s">
        <v>11634</v>
      </c>
      <c r="AL4020" s="94">
        <v>45.6</v>
      </c>
      <c r="AM4020" t="s">
        <v>11646</v>
      </c>
    </row>
    <row r="4021" spans="1:39" x14ac:dyDescent="0.25">
      <c r="A4021" t="s">
        <v>204</v>
      </c>
      <c r="B4021">
        <v>23005</v>
      </c>
      <c r="C4021" t="s">
        <v>5794</v>
      </c>
      <c r="D4021">
        <v>35619</v>
      </c>
      <c r="E4021">
        <v>45788</v>
      </c>
      <c r="F4021">
        <v>45833</v>
      </c>
      <c r="G4021" t="s">
        <v>2558</v>
      </c>
      <c r="H4021" t="s">
        <v>2607</v>
      </c>
      <c r="I4021" t="s">
        <v>24</v>
      </c>
      <c r="J4021" t="s">
        <v>5795</v>
      </c>
      <c r="K4021">
        <v>420</v>
      </c>
      <c r="L4021">
        <v>45627</v>
      </c>
      <c r="M4021">
        <v>0.15</v>
      </c>
      <c r="N4021" t="s">
        <v>26</v>
      </c>
      <c r="O4021">
        <v>45474</v>
      </c>
      <c r="P4021" t="s">
        <v>25</v>
      </c>
      <c r="Q4021">
        <v>0</v>
      </c>
      <c r="R4021">
        <v>6000</v>
      </c>
      <c r="T4021">
        <v>37</v>
      </c>
      <c r="U4021">
        <v>0</v>
      </c>
      <c r="V4021">
        <v>1</v>
      </c>
      <c r="W4021">
        <v>0</v>
      </c>
      <c r="X4021" t="s">
        <v>5796</v>
      </c>
      <c r="Y4021" t="s">
        <v>5797</v>
      </c>
      <c r="Z4021" t="s">
        <v>5797</v>
      </c>
      <c r="AE4021" t="s">
        <v>232</v>
      </c>
      <c r="AF4021">
        <v>0.15</v>
      </c>
      <c r="AG4021">
        <v>63</v>
      </c>
      <c r="AH4021">
        <v>15</v>
      </c>
      <c r="AI4021" t="s">
        <v>11632</v>
      </c>
      <c r="AJ4021">
        <v>0.16844942306072602</v>
      </c>
      <c r="AL4021" s="94">
        <v>3561.9</v>
      </c>
      <c r="AM4021" t="s">
        <v>11647</v>
      </c>
    </row>
    <row r="4022" spans="1:39" x14ac:dyDescent="0.25">
      <c r="A4022" t="s">
        <v>204</v>
      </c>
      <c r="B4022">
        <v>23006</v>
      </c>
      <c r="C4022" t="s">
        <v>5798</v>
      </c>
      <c r="D4022">
        <v>5376</v>
      </c>
      <c r="E4022">
        <v>45788</v>
      </c>
      <c r="F4022">
        <v>45833</v>
      </c>
      <c r="G4022" t="s">
        <v>2558</v>
      </c>
      <c r="H4022">
        <v>46059</v>
      </c>
      <c r="I4022" t="s">
        <v>24</v>
      </c>
      <c r="J4022" t="s">
        <v>5799</v>
      </c>
      <c r="K4022">
        <v>0</v>
      </c>
      <c r="L4022" t="s">
        <v>487</v>
      </c>
      <c r="M4022">
        <v>0</v>
      </c>
      <c r="N4022" t="s">
        <v>478</v>
      </c>
      <c r="O4022">
        <v>45504</v>
      </c>
      <c r="P4022" t="s">
        <v>25</v>
      </c>
      <c r="Q4022">
        <v>0</v>
      </c>
      <c r="R4022">
        <v>6000</v>
      </c>
      <c r="T4022">
        <v>0</v>
      </c>
      <c r="U4022">
        <v>0</v>
      </c>
      <c r="V4022">
        <v>0</v>
      </c>
      <c r="W4022">
        <v>0</v>
      </c>
      <c r="X4022" t="s">
        <v>5800</v>
      </c>
      <c r="Y4022" t="s">
        <v>25</v>
      </c>
      <c r="Z4022" t="s">
        <v>25</v>
      </c>
      <c r="AE4022" t="s">
        <v>232</v>
      </c>
      <c r="AF4022">
        <v>0</v>
      </c>
      <c r="AG4022">
        <v>0</v>
      </c>
      <c r="AH4022">
        <v>15</v>
      </c>
      <c r="AI4022" t="s">
        <v>11632</v>
      </c>
      <c r="AJ4022">
        <v>1.1160714285714286</v>
      </c>
      <c r="AL4022" s="94">
        <v>537.6</v>
      </c>
      <c r="AM4022" t="s">
        <v>11646</v>
      </c>
    </row>
    <row r="4023" spans="1:39" x14ac:dyDescent="0.25">
      <c r="A4023" t="s">
        <v>204</v>
      </c>
      <c r="B4023">
        <v>23007</v>
      </c>
      <c r="C4023" t="s">
        <v>5801</v>
      </c>
      <c r="D4023">
        <v>3531</v>
      </c>
      <c r="E4023">
        <v>45788</v>
      </c>
      <c r="F4023" t="s">
        <v>5802</v>
      </c>
      <c r="G4023" t="s">
        <v>2558</v>
      </c>
      <c r="H4023">
        <v>45796</v>
      </c>
      <c r="I4023" t="s">
        <v>24</v>
      </c>
      <c r="K4023">
        <v>98</v>
      </c>
      <c r="L4023">
        <v>45796</v>
      </c>
      <c r="M4023">
        <v>0.68359999999999999</v>
      </c>
      <c r="N4023" t="s">
        <v>26</v>
      </c>
      <c r="O4023" t="s">
        <v>5803</v>
      </c>
      <c r="P4023" t="s">
        <v>26</v>
      </c>
      <c r="Q4023">
        <v>0.24479999999999999</v>
      </c>
      <c r="R4023">
        <v>4000</v>
      </c>
      <c r="T4023">
        <v>0</v>
      </c>
      <c r="U4023">
        <v>0</v>
      </c>
      <c r="V4023">
        <v>0</v>
      </c>
      <c r="W4023">
        <v>0</v>
      </c>
      <c r="X4023" t="s">
        <v>5804</v>
      </c>
      <c r="Y4023" t="s">
        <v>26</v>
      </c>
      <c r="Z4023" t="s">
        <v>25</v>
      </c>
      <c r="AE4023" t="s">
        <v>232</v>
      </c>
      <c r="AF4023">
        <v>0.68359999999999999</v>
      </c>
      <c r="AG4023">
        <v>67</v>
      </c>
      <c r="AH4023">
        <v>15</v>
      </c>
      <c r="AI4023" t="s">
        <v>11632</v>
      </c>
      <c r="AJ4023">
        <v>1.1328235627301049</v>
      </c>
      <c r="AL4023" s="94">
        <v>353.1</v>
      </c>
      <c r="AM4023" t="s">
        <v>11647</v>
      </c>
    </row>
    <row r="4024" spans="1:39" x14ac:dyDescent="0.25">
      <c r="A4024" t="s">
        <v>204</v>
      </c>
      <c r="B4024">
        <v>23008</v>
      </c>
      <c r="C4024" t="s">
        <v>5805</v>
      </c>
      <c r="D4024">
        <v>1685</v>
      </c>
      <c r="E4024">
        <v>45788</v>
      </c>
      <c r="F4024">
        <v>45833</v>
      </c>
      <c r="G4024" t="s">
        <v>2558</v>
      </c>
      <c r="H4024">
        <v>46058</v>
      </c>
      <c r="I4024" t="s">
        <v>24</v>
      </c>
      <c r="J4024" t="s">
        <v>5806</v>
      </c>
      <c r="K4024">
        <v>0</v>
      </c>
      <c r="L4024" t="s">
        <v>487</v>
      </c>
      <c r="M4024">
        <v>0</v>
      </c>
      <c r="N4024" t="s">
        <v>26</v>
      </c>
      <c r="O4024">
        <v>6692911</v>
      </c>
      <c r="P4024" t="s">
        <v>25</v>
      </c>
      <c r="Q4024">
        <v>0</v>
      </c>
      <c r="R4024">
        <v>1225.6400000000001</v>
      </c>
      <c r="T4024">
        <v>0</v>
      </c>
      <c r="U4024">
        <v>0</v>
      </c>
      <c r="V4024">
        <v>0</v>
      </c>
      <c r="W4024">
        <v>0</v>
      </c>
      <c r="X4024" t="s">
        <v>5807</v>
      </c>
      <c r="Y4024" t="s">
        <v>25</v>
      </c>
      <c r="Z4024" t="s">
        <v>25</v>
      </c>
      <c r="AE4024" t="s">
        <v>232</v>
      </c>
      <c r="AF4024">
        <v>0</v>
      </c>
      <c r="AG4024">
        <v>0</v>
      </c>
      <c r="AH4024">
        <v>15</v>
      </c>
      <c r="AI4024" t="s">
        <v>11632</v>
      </c>
      <c r="AJ4024">
        <v>0.72738278931750744</v>
      </c>
      <c r="AL4024" s="94">
        <v>168.5</v>
      </c>
      <c r="AM4024" t="s">
        <v>11646</v>
      </c>
    </row>
    <row r="4025" spans="1:39" x14ac:dyDescent="0.25">
      <c r="A4025" t="s">
        <v>204</v>
      </c>
      <c r="B4025">
        <v>23905</v>
      </c>
      <c r="C4025" t="s">
        <v>5808</v>
      </c>
      <c r="D4025">
        <v>2143</v>
      </c>
      <c r="E4025">
        <v>45788</v>
      </c>
      <c r="G4025" t="s">
        <v>2558</v>
      </c>
      <c r="H4025">
        <v>45782</v>
      </c>
      <c r="I4025" t="s">
        <v>28</v>
      </c>
      <c r="K4025">
        <v>0</v>
      </c>
      <c r="L4025" t="s">
        <v>487</v>
      </c>
      <c r="M4025">
        <v>0</v>
      </c>
      <c r="N4025" t="s">
        <v>26</v>
      </c>
      <c r="O4025">
        <v>45492</v>
      </c>
      <c r="P4025" t="s">
        <v>25</v>
      </c>
      <c r="Q4025">
        <v>0</v>
      </c>
      <c r="R4025">
        <v>0</v>
      </c>
      <c r="S4025">
        <v>0</v>
      </c>
      <c r="T4025">
        <v>0</v>
      </c>
      <c r="U4025">
        <v>0</v>
      </c>
      <c r="V4025">
        <v>0</v>
      </c>
      <c r="W4025">
        <v>0</v>
      </c>
      <c r="X4025" t="s">
        <v>25</v>
      </c>
      <c r="Y4025" t="s">
        <v>25</v>
      </c>
      <c r="Z4025" t="s">
        <v>25</v>
      </c>
      <c r="AE4025" t="s">
        <v>232</v>
      </c>
      <c r="AF4025">
        <v>0</v>
      </c>
      <c r="AG4025">
        <v>0</v>
      </c>
      <c r="AH4025">
        <v>16</v>
      </c>
      <c r="AI4025" t="s">
        <v>11631</v>
      </c>
      <c r="AJ4025">
        <v>0</v>
      </c>
      <c r="AK4025">
        <v>0</v>
      </c>
      <c r="AL4025" s="94">
        <v>214.3</v>
      </c>
      <c r="AM4025" t="s">
        <v>11646</v>
      </c>
    </row>
    <row r="4026" spans="1:39" x14ac:dyDescent="0.25">
      <c r="A4026" t="s">
        <v>204</v>
      </c>
      <c r="B4026">
        <v>23009</v>
      </c>
      <c r="C4026" t="s">
        <v>5809</v>
      </c>
      <c r="D4026">
        <v>15677</v>
      </c>
      <c r="E4026">
        <v>45788</v>
      </c>
      <c r="F4026">
        <v>45833</v>
      </c>
      <c r="G4026" t="s">
        <v>2558</v>
      </c>
      <c r="H4026" t="s">
        <v>2649</v>
      </c>
      <c r="I4026" t="s">
        <v>24</v>
      </c>
      <c r="J4026" t="s">
        <v>5810</v>
      </c>
      <c r="K4026">
        <v>0</v>
      </c>
      <c r="AE4026" t="s">
        <v>232</v>
      </c>
      <c r="AF4026">
        <v>0</v>
      </c>
      <c r="AG4026">
        <v>0</v>
      </c>
      <c r="AH4026">
        <v>0</v>
      </c>
      <c r="AI4026" t="s">
        <v>11634</v>
      </c>
      <c r="AL4026" s="94">
        <v>1567.7</v>
      </c>
      <c r="AM4026" t="s">
        <v>11646</v>
      </c>
    </row>
    <row r="4027" spans="1:39" x14ac:dyDescent="0.25">
      <c r="A4027" t="s">
        <v>204</v>
      </c>
      <c r="B4027">
        <v>23010</v>
      </c>
      <c r="C4027" t="s">
        <v>5811</v>
      </c>
      <c r="D4027">
        <v>17264</v>
      </c>
      <c r="E4027">
        <v>45788</v>
      </c>
      <c r="G4027" t="s">
        <v>2558</v>
      </c>
      <c r="H4027">
        <v>45789</v>
      </c>
      <c r="I4027" t="s">
        <v>28</v>
      </c>
      <c r="K4027">
        <v>192</v>
      </c>
      <c r="L4027">
        <v>45748</v>
      </c>
      <c r="M4027">
        <v>0.54</v>
      </c>
      <c r="N4027" t="s">
        <v>26</v>
      </c>
      <c r="O4027">
        <v>45118</v>
      </c>
      <c r="P4027" t="s">
        <v>26</v>
      </c>
      <c r="Q4027">
        <v>0.54</v>
      </c>
      <c r="R4027">
        <v>11000</v>
      </c>
      <c r="T4027">
        <v>0</v>
      </c>
      <c r="U4027">
        <v>103</v>
      </c>
      <c r="V4027">
        <v>4</v>
      </c>
      <c r="W4027">
        <v>19</v>
      </c>
      <c r="X4027" t="s">
        <v>5812</v>
      </c>
      <c r="Y4027" t="s">
        <v>26</v>
      </c>
      <c r="Z4027" t="s">
        <v>26</v>
      </c>
      <c r="AE4027" t="s">
        <v>232</v>
      </c>
      <c r="AF4027">
        <v>0.54</v>
      </c>
      <c r="AG4027">
        <v>104</v>
      </c>
      <c r="AH4027">
        <v>15</v>
      </c>
      <c r="AI4027" t="s">
        <v>11632</v>
      </c>
      <c r="AJ4027">
        <v>0.63716404077849864</v>
      </c>
      <c r="AL4027" s="94">
        <v>1726.4</v>
      </c>
      <c r="AM4027" t="s">
        <v>11647</v>
      </c>
    </row>
    <row r="4028" spans="1:39" x14ac:dyDescent="0.25">
      <c r="A4028" t="s">
        <v>204</v>
      </c>
      <c r="B4028">
        <v>23011</v>
      </c>
      <c r="C4028" t="s">
        <v>5813</v>
      </c>
      <c r="D4028">
        <v>2563</v>
      </c>
      <c r="E4028">
        <v>45788</v>
      </c>
      <c r="F4028">
        <v>45839</v>
      </c>
      <c r="G4028" t="s">
        <v>2558</v>
      </c>
      <c r="H4028" t="s">
        <v>2649</v>
      </c>
      <c r="I4028" t="s">
        <v>5814</v>
      </c>
      <c r="J4028" t="s">
        <v>5815</v>
      </c>
      <c r="K4028">
        <v>240</v>
      </c>
      <c r="L4028" t="s">
        <v>487</v>
      </c>
      <c r="M4028">
        <v>0.73</v>
      </c>
      <c r="N4028" t="s">
        <v>26</v>
      </c>
      <c r="O4028">
        <v>45477</v>
      </c>
      <c r="P4028" t="s">
        <v>25</v>
      </c>
      <c r="Q4028">
        <v>0</v>
      </c>
      <c r="R4028">
        <v>3500</v>
      </c>
      <c r="T4028">
        <v>0</v>
      </c>
      <c r="U4028">
        <v>0</v>
      </c>
      <c r="V4028">
        <v>0</v>
      </c>
      <c r="W4028">
        <v>0</v>
      </c>
      <c r="X4028" t="s">
        <v>5816</v>
      </c>
      <c r="Y4028" t="s">
        <v>5816</v>
      </c>
      <c r="Z4028" t="s">
        <v>25</v>
      </c>
      <c r="AE4028" t="s">
        <v>232</v>
      </c>
      <c r="AF4028">
        <v>0.73</v>
      </c>
      <c r="AG4028">
        <v>175</v>
      </c>
      <c r="AH4028">
        <v>15</v>
      </c>
      <c r="AI4028" t="s">
        <v>11632</v>
      </c>
      <c r="AJ4028">
        <v>1.3655872024970737</v>
      </c>
      <c r="AL4028" s="94">
        <v>256.3</v>
      </c>
      <c r="AM4028" t="s">
        <v>11647</v>
      </c>
    </row>
    <row r="4029" spans="1:39" x14ac:dyDescent="0.25">
      <c r="A4029" t="s">
        <v>204</v>
      </c>
      <c r="B4029">
        <v>23012</v>
      </c>
      <c r="C4029" t="s">
        <v>5817</v>
      </c>
      <c r="D4029">
        <v>4968</v>
      </c>
      <c r="E4029">
        <v>45788</v>
      </c>
      <c r="F4029">
        <v>45839</v>
      </c>
      <c r="G4029" t="s">
        <v>2558</v>
      </c>
      <c r="H4029" t="s">
        <v>2607</v>
      </c>
      <c r="I4029" t="s">
        <v>24</v>
      </c>
      <c r="J4029" t="s">
        <v>5818</v>
      </c>
      <c r="K4029">
        <v>0</v>
      </c>
      <c r="AE4029" t="s">
        <v>232</v>
      </c>
      <c r="AF4029">
        <v>0</v>
      </c>
      <c r="AG4029">
        <v>0</v>
      </c>
      <c r="AH4029">
        <v>0</v>
      </c>
      <c r="AI4029" t="s">
        <v>11634</v>
      </c>
      <c r="AL4029" s="94">
        <v>496.8</v>
      </c>
      <c r="AM4029" t="s">
        <v>11646</v>
      </c>
    </row>
    <row r="4030" spans="1:39" x14ac:dyDescent="0.25">
      <c r="A4030" t="s">
        <v>204</v>
      </c>
      <c r="B4030">
        <v>23902</v>
      </c>
      <c r="C4030" t="s">
        <v>5819</v>
      </c>
      <c r="D4030">
        <v>2571</v>
      </c>
      <c r="E4030">
        <v>45788</v>
      </c>
      <c r="F4030">
        <v>45839</v>
      </c>
      <c r="G4030" t="s">
        <v>2558</v>
      </c>
      <c r="H4030" t="s">
        <v>2649</v>
      </c>
      <c r="I4030" t="s">
        <v>24</v>
      </c>
      <c r="J4030" t="s">
        <v>5820</v>
      </c>
      <c r="K4030">
        <v>0</v>
      </c>
      <c r="AE4030" t="s">
        <v>232</v>
      </c>
      <c r="AF4030">
        <v>0</v>
      </c>
      <c r="AG4030">
        <v>0</v>
      </c>
      <c r="AH4030">
        <v>0</v>
      </c>
      <c r="AI4030" t="s">
        <v>11634</v>
      </c>
      <c r="AL4030" s="94">
        <v>257.10000000000002</v>
      </c>
      <c r="AM4030" t="s">
        <v>11646</v>
      </c>
    </row>
    <row r="4031" spans="1:39" x14ac:dyDescent="0.25">
      <c r="A4031" t="s">
        <v>204</v>
      </c>
      <c r="B4031">
        <v>23014</v>
      </c>
      <c r="C4031" t="s">
        <v>5821</v>
      </c>
      <c r="D4031">
        <v>2947</v>
      </c>
      <c r="E4031">
        <v>45788</v>
      </c>
      <c r="G4031" t="s">
        <v>2558</v>
      </c>
      <c r="H4031">
        <v>45803</v>
      </c>
      <c r="I4031" t="s">
        <v>28</v>
      </c>
      <c r="K4031">
        <v>80</v>
      </c>
      <c r="L4031" t="s">
        <v>487</v>
      </c>
      <c r="M4031">
        <v>0</v>
      </c>
      <c r="N4031" t="s">
        <v>26</v>
      </c>
      <c r="O4031">
        <v>45786</v>
      </c>
      <c r="P4031" t="s">
        <v>25</v>
      </c>
      <c r="Q4031">
        <v>0</v>
      </c>
      <c r="R4031">
        <v>0</v>
      </c>
      <c r="S4031">
        <v>0</v>
      </c>
      <c r="T4031">
        <v>0</v>
      </c>
      <c r="U4031">
        <v>0</v>
      </c>
      <c r="V4031">
        <v>0</v>
      </c>
      <c r="W4031">
        <v>0</v>
      </c>
      <c r="X4031" t="s">
        <v>25</v>
      </c>
      <c r="Y4031" t="s">
        <v>25</v>
      </c>
      <c r="Z4031" t="s">
        <v>25</v>
      </c>
      <c r="AE4031" t="s">
        <v>232</v>
      </c>
      <c r="AF4031">
        <v>0</v>
      </c>
      <c r="AG4031">
        <v>0</v>
      </c>
      <c r="AH4031">
        <v>16</v>
      </c>
      <c r="AI4031" t="s">
        <v>11631</v>
      </c>
      <c r="AJ4031">
        <v>0</v>
      </c>
      <c r="AK4031">
        <v>0</v>
      </c>
      <c r="AL4031" s="94">
        <v>294.7</v>
      </c>
      <c r="AM4031" t="s">
        <v>11647</v>
      </c>
    </row>
    <row r="4032" spans="1:39" x14ac:dyDescent="0.25">
      <c r="A4032" t="s">
        <v>204</v>
      </c>
      <c r="B4032">
        <v>23015</v>
      </c>
      <c r="C4032" t="s">
        <v>5822</v>
      </c>
      <c r="D4032">
        <v>1509</v>
      </c>
      <c r="E4032">
        <v>45788</v>
      </c>
      <c r="F4032">
        <v>45839</v>
      </c>
      <c r="G4032" t="s">
        <v>2558</v>
      </c>
      <c r="H4032" t="s">
        <v>2649</v>
      </c>
      <c r="I4032" t="s">
        <v>24</v>
      </c>
      <c r="J4032" t="s">
        <v>5823</v>
      </c>
      <c r="K4032">
        <v>106</v>
      </c>
      <c r="L4032">
        <v>45930</v>
      </c>
      <c r="M4032">
        <v>0.14000000000000001</v>
      </c>
      <c r="N4032" t="s">
        <v>26</v>
      </c>
      <c r="O4032">
        <v>45485</v>
      </c>
      <c r="P4032" t="s">
        <v>25</v>
      </c>
      <c r="Q4032">
        <v>0</v>
      </c>
      <c r="T4032">
        <v>9</v>
      </c>
      <c r="U4032">
        <v>0</v>
      </c>
      <c r="V4032">
        <v>0</v>
      </c>
      <c r="W4032">
        <v>0</v>
      </c>
      <c r="X4032" t="s">
        <v>5816</v>
      </c>
      <c r="Y4032" t="s">
        <v>5816</v>
      </c>
      <c r="Z4032" t="s">
        <v>5824</v>
      </c>
      <c r="AE4032" t="s">
        <v>232</v>
      </c>
      <c r="AF4032">
        <v>0.14000000000000001</v>
      </c>
      <c r="AG4032">
        <v>15</v>
      </c>
      <c r="AH4032">
        <v>14</v>
      </c>
      <c r="AI4032" t="s">
        <v>11632</v>
      </c>
      <c r="AL4032" s="94">
        <v>150.9</v>
      </c>
      <c r="AM4032" t="s">
        <v>11647</v>
      </c>
    </row>
    <row r="4033" spans="1:39" x14ac:dyDescent="0.25">
      <c r="A4033" t="s">
        <v>204</v>
      </c>
      <c r="B4033">
        <v>23016</v>
      </c>
      <c r="C4033" t="s">
        <v>5825</v>
      </c>
      <c r="D4033">
        <v>429</v>
      </c>
      <c r="E4033">
        <v>45788</v>
      </c>
      <c r="F4033">
        <v>45839</v>
      </c>
      <c r="G4033" t="s">
        <v>2558</v>
      </c>
      <c r="H4033">
        <v>46048</v>
      </c>
      <c r="I4033" t="s">
        <v>24</v>
      </c>
      <c r="J4033" t="s">
        <v>5826</v>
      </c>
      <c r="K4033">
        <v>0</v>
      </c>
      <c r="L4033" t="s">
        <v>487</v>
      </c>
      <c r="M4033">
        <v>0</v>
      </c>
      <c r="N4033" t="s">
        <v>25</v>
      </c>
      <c r="O4033" t="s">
        <v>487</v>
      </c>
      <c r="P4033" t="s">
        <v>25</v>
      </c>
      <c r="Q4033">
        <v>0</v>
      </c>
      <c r="R4033">
        <v>0</v>
      </c>
      <c r="S4033">
        <v>0</v>
      </c>
      <c r="T4033">
        <v>0</v>
      </c>
      <c r="U4033">
        <v>0</v>
      </c>
      <c r="V4033">
        <v>0</v>
      </c>
      <c r="W4033">
        <v>0</v>
      </c>
      <c r="X4033" t="s">
        <v>5816</v>
      </c>
      <c r="Y4033" t="s">
        <v>25</v>
      </c>
      <c r="Z4033" t="s">
        <v>25</v>
      </c>
      <c r="AE4033" t="s">
        <v>232</v>
      </c>
      <c r="AF4033">
        <v>0</v>
      </c>
      <c r="AG4033">
        <v>0</v>
      </c>
      <c r="AH4033">
        <v>16</v>
      </c>
      <c r="AI4033" t="s">
        <v>11631</v>
      </c>
      <c r="AJ4033">
        <v>0</v>
      </c>
      <c r="AK4033">
        <v>0</v>
      </c>
      <c r="AL4033" s="94">
        <v>42.9</v>
      </c>
      <c r="AM4033" t="s">
        <v>11646</v>
      </c>
    </row>
    <row r="4034" spans="1:39" x14ac:dyDescent="0.25">
      <c r="A4034" t="s">
        <v>204</v>
      </c>
      <c r="B4034">
        <v>23017</v>
      </c>
      <c r="C4034" t="s">
        <v>5827</v>
      </c>
      <c r="D4034">
        <v>1651</v>
      </c>
      <c r="E4034">
        <v>45788</v>
      </c>
      <c r="G4034" t="s">
        <v>2558</v>
      </c>
      <c r="H4034">
        <v>45797</v>
      </c>
      <c r="I4034" t="s">
        <v>28</v>
      </c>
      <c r="K4034">
        <v>57</v>
      </c>
      <c r="L4034" t="s">
        <v>487</v>
      </c>
      <c r="M4034">
        <v>0</v>
      </c>
      <c r="N4034" t="s">
        <v>26</v>
      </c>
      <c r="O4034" t="s">
        <v>487</v>
      </c>
      <c r="P4034" t="s">
        <v>25</v>
      </c>
      <c r="X4034" t="s">
        <v>5807</v>
      </c>
      <c r="Y4034" t="s">
        <v>25</v>
      </c>
      <c r="Z4034" t="s">
        <v>25</v>
      </c>
      <c r="AE4034" t="s">
        <v>232</v>
      </c>
      <c r="AF4034">
        <v>0</v>
      </c>
      <c r="AG4034">
        <v>0</v>
      </c>
      <c r="AH4034">
        <v>9</v>
      </c>
      <c r="AI4034" t="s">
        <v>11632</v>
      </c>
      <c r="AL4034" s="94">
        <v>165.1</v>
      </c>
      <c r="AM4034" t="s">
        <v>11647</v>
      </c>
    </row>
    <row r="4035" spans="1:39" x14ac:dyDescent="0.25">
      <c r="A4035" t="s">
        <v>204</v>
      </c>
      <c r="B4035">
        <v>23018</v>
      </c>
      <c r="C4035" t="s">
        <v>5828</v>
      </c>
      <c r="D4035">
        <v>2632</v>
      </c>
      <c r="E4035">
        <v>45788</v>
      </c>
      <c r="F4035" t="s">
        <v>5829</v>
      </c>
      <c r="G4035" t="s">
        <v>2558</v>
      </c>
      <c r="H4035" t="s">
        <v>940</v>
      </c>
      <c r="I4035" t="s">
        <v>24</v>
      </c>
      <c r="K4035">
        <v>0</v>
      </c>
      <c r="AE4035" t="s">
        <v>232</v>
      </c>
      <c r="AF4035">
        <v>0</v>
      </c>
      <c r="AG4035">
        <v>0</v>
      </c>
      <c r="AH4035">
        <v>0</v>
      </c>
      <c r="AI4035" t="s">
        <v>11634</v>
      </c>
      <c r="AL4035" s="94">
        <v>263.2</v>
      </c>
      <c r="AM4035" t="s">
        <v>11646</v>
      </c>
    </row>
    <row r="4036" spans="1:39" x14ac:dyDescent="0.25">
      <c r="A4036" t="s">
        <v>204</v>
      </c>
      <c r="B4036">
        <v>23019</v>
      </c>
      <c r="C4036" t="s">
        <v>5830</v>
      </c>
      <c r="D4036">
        <v>1703</v>
      </c>
      <c r="E4036">
        <v>45788</v>
      </c>
      <c r="G4036" t="s">
        <v>2558</v>
      </c>
      <c r="H4036">
        <v>45814</v>
      </c>
      <c r="I4036" t="s">
        <v>28</v>
      </c>
      <c r="K4036">
        <v>8</v>
      </c>
      <c r="L4036">
        <v>45499</v>
      </c>
      <c r="M4036">
        <v>0</v>
      </c>
      <c r="N4036" t="s">
        <v>26</v>
      </c>
      <c r="O4036">
        <v>45499</v>
      </c>
      <c r="P4036" t="s">
        <v>25</v>
      </c>
      <c r="Q4036">
        <v>0</v>
      </c>
      <c r="S4036">
        <v>0</v>
      </c>
      <c r="T4036">
        <v>0</v>
      </c>
      <c r="U4036">
        <v>0</v>
      </c>
      <c r="V4036">
        <v>0</v>
      </c>
      <c r="W4036">
        <v>0</v>
      </c>
      <c r="X4036" t="s">
        <v>5816</v>
      </c>
      <c r="Y4036" t="s">
        <v>5816</v>
      </c>
      <c r="Z4036" t="s">
        <v>25</v>
      </c>
      <c r="AE4036" t="s">
        <v>232</v>
      </c>
      <c r="AF4036">
        <v>0</v>
      </c>
      <c r="AG4036">
        <v>0</v>
      </c>
      <c r="AH4036">
        <v>15</v>
      </c>
      <c r="AI4036" t="s">
        <v>11632</v>
      </c>
      <c r="AK4036">
        <v>0</v>
      </c>
      <c r="AL4036" s="94">
        <v>170.3</v>
      </c>
      <c r="AM4036" t="s">
        <v>11648</v>
      </c>
    </row>
    <row r="4037" spans="1:39" x14ac:dyDescent="0.25">
      <c r="A4037" t="s">
        <v>204</v>
      </c>
      <c r="B4037">
        <v>23020</v>
      </c>
      <c r="C4037" t="s">
        <v>5831</v>
      </c>
      <c r="D4037">
        <v>1761</v>
      </c>
      <c r="E4037">
        <v>45788</v>
      </c>
      <c r="G4037" t="s">
        <v>2558</v>
      </c>
      <c r="H4037">
        <v>45793</v>
      </c>
      <c r="I4037" t="s">
        <v>28</v>
      </c>
      <c r="K4037">
        <v>0</v>
      </c>
      <c r="L4037" t="s">
        <v>487</v>
      </c>
      <c r="M4037">
        <v>0</v>
      </c>
      <c r="N4037" t="s">
        <v>25</v>
      </c>
      <c r="O4037" t="s">
        <v>487</v>
      </c>
      <c r="P4037" t="s">
        <v>25</v>
      </c>
      <c r="Q4037">
        <v>0</v>
      </c>
      <c r="R4037">
        <v>0</v>
      </c>
      <c r="S4037">
        <v>0</v>
      </c>
      <c r="T4037">
        <v>0</v>
      </c>
      <c r="U4037">
        <v>0</v>
      </c>
      <c r="V4037">
        <v>0</v>
      </c>
      <c r="W4037">
        <v>0</v>
      </c>
      <c r="X4037" t="s">
        <v>5832</v>
      </c>
      <c r="Y4037" t="s">
        <v>25</v>
      </c>
      <c r="Z4037" t="s">
        <v>25</v>
      </c>
      <c r="AE4037" t="s">
        <v>232</v>
      </c>
      <c r="AF4037">
        <v>0</v>
      </c>
      <c r="AG4037">
        <v>0</v>
      </c>
      <c r="AH4037">
        <v>16</v>
      </c>
      <c r="AI4037" t="s">
        <v>11631</v>
      </c>
      <c r="AJ4037">
        <v>0</v>
      </c>
      <c r="AK4037">
        <v>0</v>
      </c>
      <c r="AL4037" s="94">
        <v>176.1</v>
      </c>
      <c r="AM4037" t="s">
        <v>11646</v>
      </c>
    </row>
    <row r="4038" spans="1:39" x14ac:dyDescent="0.25">
      <c r="A4038" t="s">
        <v>204</v>
      </c>
      <c r="B4038">
        <v>23021</v>
      </c>
      <c r="C4038" t="s">
        <v>5833</v>
      </c>
      <c r="D4038">
        <v>597</v>
      </c>
      <c r="E4038">
        <v>45790</v>
      </c>
      <c r="F4038">
        <v>45839</v>
      </c>
      <c r="G4038" t="s">
        <v>2558</v>
      </c>
      <c r="H4038" t="s">
        <v>2573</v>
      </c>
      <c r="I4038" t="s">
        <v>24</v>
      </c>
      <c r="J4038" t="s">
        <v>5834</v>
      </c>
      <c r="K4038">
        <v>0</v>
      </c>
      <c r="AE4038" t="s">
        <v>232</v>
      </c>
      <c r="AF4038">
        <v>0</v>
      </c>
      <c r="AG4038">
        <v>0</v>
      </c>
      <c r="AH4038">
        <v>0</v>
      </c>
      <c r="AI4038" t="s">
        <v>11634</v>
      </c>
      <c r="AL4038" s="94">
        <v>59.7</v>
      </c>
      <c r="AM4038" t="s">
        <v>11646</v>
      </c>
    </row>
    <row r="4039" spans="1:39" x14ac:dyDescent="0.25">
      <c r="A4039" t="s">
        <v>204</v>
      </c>
      <c r="B4039">
        <v>23901</v>
      </c>
      <c r="C4039" t="s">
        <v>5835</v>
      </c>
      <c r="D4039">
        <v>1293</v>
      </c>
      <c r="E4039">
        <v>45790</v>
      </c>
      <c r="F4039">
        <v>45839</v>
      </c>
      <c r="G4039" t="s">
        <v>2558</v>
      </c>
      <c r="H4039" t="s">
        <v>2573</v>
      </c>
      <c r="I4039" t="s">
        <v>24</v>
      </c>
      <c r="J4039" t="s">
        <v>5836</v>
      </c>
      <c r="K4039">
        <v>0</v>
      </c>
      <c r="AE4039" t="s">
        <v>232</v>
      </c>
      <c r="AF4039">
        <v>0</v>
      </c>
      <c r="AG4039">
        <v>0</v>
      </c>
      <c r="AH4039">
        <v>0</v>
      </c>
      <c r="AI4039" t="s">
        <v>11634</v>
      </c>
      <c r="AL4039" s="94">
        <v>129.30000000000001</v>
      </c>
      <c r="AM4039" t="s">
        <v>11646</v>
      </c>
    </row>
    <row r="4040" spans="1:39" x14ac:dyDescent="0.25">
      <c r="A4040" t="s">
        <v>204</v>
      </c>
      <c r="B4040">
        <v>23024</v>
      </c>
      <c r="C4040" t="s">
        <v>5837</v>
      </c>
      <c r="D4040">
        <v>14681</v>
      </c>
      <c r="E4040">
        <v>45790</v>
      </c>
      <c r="G4040" t="s">
        <v>2558</v>
      </c>
      <c r="H4040">
        <v>45796</v>
      </c>
      <c r="I4040" t="s">
        <v>28</v>
      </c>
      <c r="K4040">
        <v>488</v>
      </c>
      <c r="L4040">
        <v>45597</v>
      </c>
      <c r="M4040">
        <v>0.25</v>
      </c>
      <c r="N4040" t="s">
        <v>25</v>
      </c>
      <c r="O4040" t="s">
        <v>5838</v>
      </c>
      <c r="P4040" t="s">
        <v>26</v>
      </c>
      <c r="Q4040">
        <v>0.25</v>
      </c>
      <c r="R4040">
        <v>3000</v>
      </c>
      <c r="S4040">
        <v>5000</v>
      </c>
      <c r="T4040">
        <v>0</v>
      </c>
      <c r="U4040">
        <v>0</v>
      </c>
      <c r="V4040">
        <v>0</v>
      </c>
      <c r="W4040">
        <v>0</v>
      </c>
      <c r="X4040" t="s">
        <v>5839</v>
      </c>
      <c r="Y4040" t="s">
        <v>26</v>
      </c>
      <c r="Z4040" t="s">
        <v>26</v>
      </c>
      <c r="AE4040" t="s">
        <v>232</v>
      </c>
      <c r="AF4040">
        <v>0.25</v>
      </c>
      <c r="AG4040">
        <v>122</v>
      </c>
      <c r="AH4040">
        <v>16</v>
      </c>
      <c r="AI4040" t="s">
        <v>11631</v>
      </c>
      <c r="AJ4040">
        <v>0.20434575301409985</v>
      </c>
      <c r="AK4040">
        <v>0.34057625502349975</v>
      </c>
      <c r="AL4040" s="94">
        <v>1468.1</v>
      </c>
      <c r="AM4040" t="s">
        <v>11647</v>
      </c>
    </row>
    <row r="4041" spans="1:39" x14ac:dyDescent="0.25">
      <c r="A4041" t="s">
        <v>204</v>
      </c>
      <c r="B4041">
        <v>23025</v>
      </c>
      <c r="C4041" t="s">
        <v>5840</v>
      </c>
      <c r="D4041">
        <v>3156</v>
      </c>
      <c r="E4041">
        <v>45790</v>
      </c>
      <c r="F4041">
        <v>45839</v>
      </c>
      <c r="G4041" t="s">
        <v>2558</v>
      </c>
      <c r="H4041" t="s">
        <v>2573</v>
      </c>
      <c r="I4041" t="s">
        <v>24</v>
      </c>
      <c r="J4041" t="s">
        <v>5841</v>
      </c>
      <c r="K4041">
        <v>0</v>
      </c>
      <c r="AE4041" t="s">
        <v>232</v>
      </c>
      <c r="AF4041">
        <v>0</v>
      </c>
      <c r="AG4041">
        <v>0</v>
      </c>
      <c r="AH4041">
        <v>0</v>
      </c>
      <c r="AI4041" t="s">
        <v>11634</v>
      </c>
      <c r="AL4041" s="94">
        <v>315.60000000000002</v>
      </c>
      <c r="AM4041" t="s">
        <v>11646</v>
      </c>
    </row>
    <row r="4042" spans="1:39" x14ac:dyDescent="0.25">
      <c r="A4042" t="s">
        <v>204</v>
      </c>
      <c r="B4042">
        <v>23026</v>
      </c>
      <c r="C4042" t="s">
        <v>5842</v>
      </c>
      <c r="D4042">
        <v>3840</v>
      </c>
      <c r="E4042">
        <v>45790</v>
      </c>
      <c r="F4042">
        <v>45839</v>
      </c>
      <c r="G4042" t="s">
        <v>2558</v>
      </c>
      <c r="H4042" t="s">
        <v>2573</v>
      </c>
      <c r="I4042" t="s">
        <v>24</v>
      </c>
      <c r="J4042" t="s">
        <v>5843</v>
      </c>
      <c r="K4042">
        <v>0</v>
      </c>
      <c r="AE4042" t="s">
        <v>232</v>
      </c>
      <c r="AF4042">
        <v>0</v>
      </c>
      <c r="AG4042">
        <v>0</v>
      </c>
      <c r="AH4042">
        <v>0</v>
      </c>
      <c r="AI4042" t="s">
        <v>11634</v>
      </c>
      <c r="AL4042" s="94">
        <v>384</v>
      </c>
      <c r="AM4042" t="s">
        <v>11646</v>
      </c>
    </row>
    <row r="4043" spans="1:39" x14ac:dyDescent="0.25">
      <c r="A4043" t="s">
        <v>204</v>
      </c>
      <c r="B4043">
        <v>23027</v>
      </c>
      <c r="C4043" t="s">
        <v>5844</v>
      </c>
      <c r="D4043">
        <v>771</v>
      </c>
      <c r="E4043">
        <v>45790</v>
      </c>
      <c r="F4043">
        <v>45839</v>
      </c>
      <c r="G4043" t="s">
        <v>2558</v>
      </c>
      <c r="H4043">
        <v>46034</v>
      </c>
      <c r="I4043" t="s">
        <v>24</v>
      </c>
      <c r="J4043" t="s">
        <v>5845</v>
      </c>
      <c r="K4043">
        <v>0</v>
      </c>
      <c r="L4043" t="s">
        <v>487</v>
      </c>
      <c r="M4043">
        <v>0</v>
      </c>
      <c r="N4043" t="s">
        <v>25</v>
      </c>
      <c r="O4043" t="s">
        <v>487</v>
      </c>
      <c r="P4043" t="s">
        <v>25</v>
      </c>
      <c r="Q4043">
        <v>0</v>
      </c>
      <c r="R4043">
        <v>0</v>
      </c>
      <c r="S4043">
        <v>0</v>
      </c>
      <c r="T4043">
        <v>0</v>
      </c>
      <c r="U4043">
        <v>0</v>
      </c>
      <c r="V4043">
        <v>0</v>
      </c>
      <c r="W4043">
        <v>0</v>
      </c>
      <c r="X4043" t="s">
        <v>5846</v>
      </c>
      <c r="Y4043" t="s">
        <v>5816</v>
      </c>
      <c r="Z4043" t="s">
        <v>26</v>
      </c>
      <c r="AE4043" t="s">
        <v>232</v>
      </c>
      <c r="AF4043">
        <v>0</v>
      </c>
      <c r="AG4043">
        <v>0</v>
      </c>
      <c r="AH4043">
        <v>16</v>
      </c>
      <c r="AI4043" t="s">
        <v>11631</v>
      </c>
      <c r="AJ4043">
        <v>0</v>
      </c>
      <c r="AK4043">
        <v>0</v>
      </c>
      <c r="AL4043" s="94">
        <v>77.099999999999994</v>
      </c>
      <c r="AM4043" t="s">
        <v>11646</v>
      </c>
    </row>
    <row r="4044" spans="1:39" x14ac:dyDescent="0.25">
      <c r="A4044" t="s">
        <v>204</v>
      </c>
      <c r="B4044">
        <v>23028</v>
      </c>
      <c r="C4044" t="s">
        <v>5847</v>
      </c>
      <c r="D4044">
        <v>7012</v>
      </c>
      <c r="E4044">
        <v>45790</v>
      </c>
      <c r="F4044">
        <v>45839</v>
      </c>
      <c r="G4044" t="s">
        <v>2558</v>
      </c>
      <c r="H4044">
        <v>46098</v>
      </c>
      <c r="I4044" t="s">
        <v>24</v>
      </c>
      <c r="J4044" t="s">
        <v>5848</v>
      </c>
      <c r="K4044">
        <v>0</v>
      </c>
      <c r="L4044" t="s">
        <v>487</v>
      </c>
      <c r="M4044">
        <v>0</v>
      </c>
      <c r="N4044" t="s">
        <v>26</v>
      </c>
      <c r="O4044">
        <v>45531</v>
      </c>
      <c r="P4044" t="s">
        <v>25</v>
      </c>
      <c r="Q4044">
        <v>0</v>
      </c>
      <c r="R4044">
        <v>0</v>
      </c>
      <c r="S4044">
        <v>0</v>
      </c>
      <c r="T4044">
        <v>0</v>
      </c>
      <c r="U4044">
        <v>0</v>
      </c>
      <c r="V4044">
        <v>0</v>
      </c>
      <c r="W4044">
        <v>0</v>
      </c>
      <c r="X4044" t="s">
        <v>5849</v>
      </c>
      <c r="Y4044" t="s">
        <v>25</v>
      </c>
      <c r="Z4044" t="s">
        <v>25</v>
      </c>
      <c r="AE4044" t="s">
        <v>232</v>
      </c>
      <c r="AF4044">
        <v>0</v>
      </c>
      <c r="AG4044">
        <v>0</v>
      </c>
      <c r="AH4044">
        <v>16</v>
      </c>
      <c r="AI4044" t="s">
        <v>11631</v>
      </c>
      <c r="AJ4044">
        <v>0</v>
      </c>
      <c r="AK4044">
        <v>0</v>
      </c>
      <c r="AL4044" s="94">
        <v>701.2</v>
      </c>
      <c r="AM4044" t="s">
        <v>11646</v>
      </c>
    </row>
    <row r="4045" spans="1:39" x14ac:dyDescent="0.25">
      <c r="A4045" t="s">
        <v>204</v>
      </c>
      <c r="B4045">
        <v>23029</v>
      </c>
      <c r="C4045" t="s">
        <v>5850</v>
      </c>
      <c r="D4045">
        <v>869</v>
      </c>
      <c r="E4045">
        <v>45790</v>
      </c>
      <c r="G4045" t="s">
        <v>2558</v>
      </c>
      <c r="H4045">
        <v>45799</v>
      </c>
      <c r="I4045" t="s">
        <v>28</v>
      </c>
      <c r="K4045">
        <v>0</v>
      </c>
      <c r="L4045" t="s">
        <v>487</v>
      </c>
      <c r="M4045">
        <v>0</v>
      </c>
      <c r="N4045" t="s">
        <v>25</v>
      </c>
      <c r="O4045" t="s">
        <v>487</v>
      </c>
      <c r="P4045" t="s">
        <v>25</v>
      </c>
      <c r="Q4045">
        <v>0</v>
      </c>
      <c r="R4045">
        <v>0</v>
      </c>
      <c r="S4045">
        <v>0</v>
      </c>
      <c r="T4045">
        <v>0</v>
      </c>
      <c r="U4045">
        <v>0</v>
      </c>
      <c r="V4045">
        <v>0</v>
      </c>
      <c r="W4045">
        <v>0</v>
      </c>
      <c r="X4045" t="s">
        <v>5816</v>
      </c>
      <c r="Y4045" t="s">
        <v>25</v>
      </c>
      <c r="Z4045" t="s">
        <v>25</v>
      </c>
      <c r="AE4045" t="s">
        <v>232</v>
      </c>
      <c r="AF4045">
        <v>0</v>
      </c>
      <c r="AG4045">
        <v>0</v>
      </c>
      <c r="AH4045">
        <v>16</v>
      </c>
      <c r="AI4045" t="s">
        <v>11631</v>
      </c>
      <c r="AJ4045">
        <v>0</v>
      </c>
      <c r="AK4045">
        <v>0</v>
      </c>
      <c r="AL4045" s="94">
        <v>86.9</v>
      </c>
      <c r="AM4045" t="s">
        <v>11646</v>
      </c>
    </row>
    <row r="4046" spans="1:39" x14ac:dyDescent="0.25">
      <c r="A4046" t="s">
        <v>204</v>
      </c>
      <c r="B4046">
        <v>23030</v>
      </c>
      <c r="C4046" t="s">
        <v>5851</v>
      </c>
      <c r="D4046">
        <v>1322</v>
      </c>
      <c r="E4046">
        <v>45790</v>
      </c>
      <c r="F4046">
        <v>45892</v>
      </c>
      <c r="G4046" t="s">
        <v>2558</v>
      </c>
      <c r="H4046">
        <v>46006</v>
      </c>
      <c r="I4046" t="s">
        <v>24</v>
      </c>
      <c r="J4046" t="s">
        <v>5852</v>
      </c>
      <c r="K4046">
        <v>0</v>
      </c>
      <c r="L4046" t="s">
        <v>487</v>
      </c>
      <c r="M4046">
        <v>0</v>
      </c>
      <c r="N4046" t="s">
        <v>25</v>
      </c>
      <c r="O4046" t="s">
        <v>487</v>
      </c>
      <c r="P4046" t="s">
        <v>25</v>
      </c>
      <c r="Q4046">
        <v>0</v>
      </c>
      <c r="R4046">
        <v>0</v>
      </c>
      <c r="S4046">
        <v>0</v>
      </c>
      <c r="T4046">
        <v>0</v>
      </c>
      <c r="U4046">
        <v>0</v>
      </c>
      <c r="V4046">
        <v>0</v>
      </c>
      <c r="W4046">
        <v>0</v>
      </c>
      <c r="X4046" t="s">
        <v>25</v>
      </c>
      <c r="Y4046" t="s">
        <v>25</v>
      </c>
      <c r="Z4046" t="s">
        <v>25</v>
      </c>
      <c r="AE4046" t="s">
        <v>232</v>
      </c>
      <c r="AF4046">
        <v>0</v>
      </c>
      <c r="AG4046">
        <v>0</v>
      </c>
      <c r="AH4046">
        <v>16</v>
      </c>
      <c r="AI4046" t="s">
        <v>11631</v>
      </c>
      <c r="AJ4046">
        <v>0</v>
      </c>
      <c r="AK4046">
        <v>0</v>
      </c>
      <c r="AL4046" s="94">
        <v>132.19999999999999</v>
      </c>
      <c r="AM4046" t="s">
        <v>11646</v>
      </c>
    </row>
    <row r="4047" spans="1:39" x14ac:dyDescent="0.25">
      <c r="A4047" t="s">
        <v>204</v>
      </c>
      <c r="B4047">
        <v>23031</v>
      </c>
      <c r="C4047" t="s">
        <v>5853</v>
      </c>
      <c r="D4047">
        <v>902</v>
      </c>
      <c r="E4047">
        <v>45790</v>
      </c>
      <c r="F4047">
        <v>45892</v>
      </c>
      <c r="G4047" t="s">
        <v>2558</v>
      </c>
      <c r="H4047" t="s">
        <v>5854</v>
      </c>
      <c r="I4047" t="s">
        <v>24</v>
      </c>
      <c r="J4047" t="s">
        <v>5855</v>
      </c>
      <c r="K4047">
        <v>25</v>
      </c>
      <c r="L4047">
        <v>2024</v>
      </c>
      <c r="M4047">
        <v>2.5</v>
      </c>
      <c r="N4047" t="s">
        <v>25</v>
      </c>
      <c r="O4047" t="s">
        <v>487</v>
      </c>
      <c r="P4047" t="s">
        <v>26</v>
      </c>
      <c r="Q4047">
        <v>0.18</v>
      </c>
      <c r="R4047">
        <v>0</v>
      </c>
      <c r="S4047">
        <v>0</v>
      </c>
      <c r="T4047">
        <v>0</v>
      </c>
      <c r="U4047">
        <v>0</v>
      </c>
      <c r="V4047">
        <v>0</v>
      </c>
      <c r="W4047">
        <v>0</v>
      </c>
      <c r="X4047" t="s">
        <v>5856</v>
      </c>
      <c r="Y4047" t="s">
        <v>5816</v>
      </c>
      <c r="Z4047" t="s">
        <v>5857</v>
      </c>
      <c r="AE4047" t="s">
        <v>232</v>
      </c>
      <c r="AF4047">
        <v>2.5000000000000001E-2</v>
      </c>
      <c r="AG4047">
        <v>1</v>
      </c>
      <c r="AH4047">
        <v>16</v>
      </c>
      <c r="AI4047" t="s">
        <v>11631</v>
      </c>
      <c r="AJ4047">
        <v>0</v>
      </c>
      <c r="AK4047">
        <v>0</v>
      </c>
      <c r="AL4047" s="94">
        <v>90.2</v>
      </c>
      <c r="AM4047" t="s">
        <v>11647</v>
      </c>
    </row>
    <row r="4048" spans="1:39" x14ac:dyDescent="0.25">
      <c r="A4048" t="s">
        <v>204</v>
      </c>
      <c r="B4048">
        <v>23032</v>
      </c>
      <c r="C4048" t="s">
        <v>5858</v>
      </c>
      <c r="D4048">
        <v>591</v>
      </c>
      <c r="E4048">
        <v>45790</v>
      </c>
      <c r="F4048">
        <v>45892</v>
      </c>
      <c r="G4048" t="s">
        <v>2558</v>
      </c>
      <c r="H4048">
        <v>45988</v>
      </c>
      <c r="I4048" t="s">
        <v>24</v>
      </c>
      <c r="J4048" t="s">
        <v>5859</v>
      </c>
      <c r="K4048">
        <v>0</v>
      </c>
      <c r="L4048" t="s">
        <v>487</v>
      </c>
      <c r="M4048">
        <v>0</v>
      </c>
      <c r="N4048" t="s">
        <v>25</v>
      </c>
      <c r="O4048" t="s">
        <v>487</v>
      </c>
      <c r="P4048" t="s">
        <v>25</v>
      </c>
      <c r="Q4048">
        <v>0</v>
      </c>
      <c r="R4048">
        <v>0</v>
      </c>
      <c r="S4048">
        <v>0</v>
      </c>
      <c r="T4048">
        <v>0</v>
      </c>
      <c r="U4048">
        <v>0</v>
      </c>
      <c r="V4048">
        <v>0</v>
      </c>
      <c r="W4048">
        <v>0</v>
      </c>
      <c r="X4048" t="s">
        <v>25</v>
      </c>
      <c r="Y4048" t="s">
        <v>25</v>
      </c>
      <c r="Z4048" t="s">
        <v>25</v>
      </c>
      <c r="AE4048" t="s">
        <v>232</v>
      </c>
      <c r="AF4048">
        <v>0</v>
      </c>
      <c r="AG4048">
        <v>0</v>
      </c>
      <c r="AH4048">
        <v>16</v>
      </c>
      <c r="AI4048" t="s">
        <v>11631</v>
      </c>
      <c r="AJ4048">
        <v>0</v>
      </c>
      <c r="AK4048">
        <v>0</v>
      </c>
      <c r="AL4048" s="94">
        <v>59.1</v>
      </c>
      <c r="AM4048" t="s">
        <v>11646</v>
      </c>
    </row>
    <row r="4049" spans="1:39" x14ac:dyDescent="0.25">
      <c r="A4049" t="s">
        <v>204</v>
      </c>
      <c r="B4049">
        <v>23033</v>
      </c>
      <c r="C4049" t="s">
        <v>5860</v>
      </c>
      <c r="D4049">
        <v>1551</v>
      </c>
      <c r="E4049">
        <v>45790</v>
      </c>
      <c r="F4049">
        <v>45818</v>
      </c>
      <c r="G4049" t="s">
        <v>2558</v>
      </c>
      <c r="H4049">
        <v>45792</v>
      </c>
      <c r="I4049" t="s">
        <v>24</v>
      </c>
      <c r="K4049">
        <v>0</v>
      </c>
      <c r="AE4049" t="s">
        <v>232</v>
      </c>
      <c r="AF4049">
        <v>0</v>
      </c>
      <c r="AG4049">
        <v>0</v>
      </c>
      <c r="AH4049">
        <v>0</v>
      </c>
      <c r="AI4049" t="s">
        <v>11634</v>
      </c>
      <c r="AL4049" s="94">
        <v>155.1</v>
      </c>
      <c r="AM4049" t="s">
        <v>11646</v>
      </c>
    </row>
    <row r="4050" spans="1:39" x14ac:dyDescent="0.25">
      <c r="A4050" t="s">
        <v>204</v>
      </c>
      <c r="B4050">
        <v>23034</v>
      </c>
      <c r="C4050" t="s">
        <v>5861</v>
      </c>
      <c r="D4050">
        <v>2990</v>
      </c>
      <c r="E4050">
        <v>45790</v>
      </c>
      <c r="F4050">
        <v>45818</v>
      </c>
      <c r="G4050" t="s">
        <v>2558</v>
      </c>
      <c r="H4050">
        <v>45811</v>
      </c>
      <c r="I4050" t="s">
        <v>24</v>
      </c>
      <c r="K4050">
        <v>0</v>
      </c>
      <c r="AE4050" t="s">
        <v>232</v>
      </c>
      <c r="AF4050">
        <v>0</v>
      </c>
      <c r="AG4050">
        <v>0</v>
      </c>
      <c r="AH4050">
        <v>0</v>
      </c>
      <c r="AI4050" t="s">
        <v>11634</v>
      </c>
      <c r="AL4050" s="94">
        <v>299</v>
      </c>
      <c r="AM4050" t="s">
        <v>11646</v>
      </c>
    </row>
    <row r="4051" spans="1:39" x14ac:dyDescent="0.25">
      <c r="A4051" t="s">
        <v>204</v>
      </c>
      <c r="B4051">
        <v>23035</v>
      </c>
      <c r="C4051" t="s">
        <v>5862</v>
      </c>
      <c r="D4051">
        <v>1342</v>
      </c>
      <c r="E4051">
        <v>45790</v>
      </c>
      <c r="F4051">
        <v>45892</v>
      </c>
      <c r="G4051" t="s">
        <v>2558</v>
      </c>
      <c r="H4051" t="s">
        <v>5792</v>
      </c>
      <c r="I4051" t="s">
        <v>24</v>
      </c>
      <c r="J4051" t="s">
        <v>5863</v>
      </c>
      <c r="K4051">
        <v>0</v>
      </c>
      <c r="AE4051" t="s">
        <v>232</v>
      </c>
      <c r="AF4051">
        <v>0</v>
      </c>
      <c r="AG4051">
        <v>0</v>
      </c>
      <c r="AH4051">
        <v>0</v>
      </c>
      <c r="AI4051" t="s">
        <v>11634</v>
      </c>
      <c r="AL4051" s="94">
        <v>134.19999999999999</v>
      </c>
      <c r="AM4051" t="s">
        <v>11646</v>
      </c>
    </row>
    <row r="4052" spans="1:39" x14ac:dyDescent="0.25">
      <c r="A4052" t="s">
        <v>204</v>
      </c>
      <c r="B4052">
        <v>23037</v>
      </c>
      <c r="C4052" t="s">
        <v>5864</v>
      </c>
      <c r="D4052">
        <v>547</v>
      </c>
      <c r="E4052">
        <v>45790</v>
      </c>
      <c r="F4052">
        <v>45892</v>
      </c>
      <c r="G4052" t="s">
        <v>2558</v>
      </c>
      <c r="H4052">
        <v>45979</v>
      </c>
      <c r="I4052" t="s">
        <v>28</v>
      </c>
      <c r="J4052" t="s">
        <v>5865</v>
      </c>
      <c r="K4052">
        <v>0</v>
      </c>
      <c r="L4052" t="s">
        <v>487</v>
      </c>
      <c r="M4052">
        <v>0</v>
      </c>
      <c r="N4052" t="s">
        <v>26</v>
      </c>
      <c r="O4052">
        <v>45478</v>
      </c>
      <c r="R4052">
        <v>0</v>
      </c>
      <c r="S4052">
        <v>0</v>
      </c>
      <c r="T4052">
        <v>2</v>
      </c>
      <c r="U4052">
        <v>0</v>
      </c>
      <c r="V4052">
        <v>0</v>
      </c>
      <c r="W4052">
        <v>0</v>
      </c>
      <c r="X4052" t="s">
        <v>25</v>
      </c>
      <c r="Y4052" t="s">
        <v>25</v>
      </c>
      <c r="Z4052" t="s">
        <v>25</v>
      </c>
      <c r="AE4052" t="s">
        <v>232</v>
      </c>
      <c r="AF4052">
        <v>0</v>
      </c>
      <c r="AG4052">
        <v>0</v>
      </c>
      <c r="AH4052">
        <v>14</v>
      </c>
      <c r="AI4052" t="s">
        <v>11632</v>
      </c>
      <c r="AJ4052">
        <v>0</v>
      </c>
      <c r="AK4052">
        <v>0</v>
      </c>
      <c r="AL4052" s="94">
        <v>54.7</v>
      </c>
      <c r="AM4052" t="s">
        <v>11646</v>
      </c>
    </row>
    <row r="4053" spans="1:39" x14ac:dyDescent="0.25">
      <c r="A4053" t="s">
        <v>204</v>
      </c>
      <c r="B4053">
        <v>23038</v>
      </c>
      <c r="C4053" t="s">
        <v>5866</v>
      </c>
      <c r="D4053">
        <v>5218</v>
      </c>
      <c r="E4053">
        <v>45790</v>
      </c>
      <c r="F4053">
        <v>45892</v>
      </c>
      <c r="G4053" t="s">
        <v>2558</v>
      </c>
      <c r="H4053">
        <v>46006</v>
      </c>
      <c r="I4053" t="s">
        <v>24</v>
      </c>
      <c r="J4053" t="s">
        <v>5867</v>
      </c>
      <c r="K4053">
        <v>0</v>
      </c>
      <c r="L4053" t="s">
        <v>487</v>
      </c>
      <c r="M4053">
        <v>0</v>
      </c>
      <c r="N4053" t="s">
        <v>25</v>
      </c>
      <c r="O4053" t="s">
        <v>487</v>
      </c>
      <c r="P4053" t="s">
        <v>25</v>
      </c>
      <c r="Q4053">
        <v>0</v>
      </c>
      <c r="R4053">
        <v>0</v>
      </c>
      <c r="S4053">
        <v>0</v>
      </c>
      <c r="T4053">
        <v>0</v>
      </c>
      <c r="U4053">
        <v>0</v>
      </c>
      <c r="V4053">
        <v>0</v>
      </c>
      <c r="W4053">
        <v>0</v>
      </c>
      <c r="X4053" t="s">
        <v>25</v>
      </c>
      <c r="Y4053" t="s">
        <v>25</v>
      </c>
      <c r="Z4053" t="s">
        <v>25</v>
      </c>
      <c r="AE4053" t="s">
        <v>232</v>
      </c>
      <c r="AF4053">
        <v>0</v>
      </c>
      <c r="AG4053">
        <v>0</v>
      </c>
      <c r="AH4053">
        <v>16</v>
      </c>
      <c r="AI4053" t="s">
        <v>11631</v>
      </c>
      <c r="AJ4053">
        <v>0</v>
      </c>
      <c r="AK4053">
        <v>0</v>
      </c>
      <c r="AL4053" s="94">
        <v>521.79999999999995</v>
      </c>
      <c r="AM4053" t="s">
        <v>11646</v>
      </c>
    </row>
    <row r="4054" spans="1:39" x14ac:dyDescent="0.25">
      <c r="A4054" t="s">
        <v>204</v>
      </c>
      <c r="B4054">
        <v>23039</v>
      </c>
      <c r="C4054" t="s">
        <v>5868</v>
      </c>
      <c r="D4054">
        <v>2760</v>
      </c>
      <c r="E4054">
        <v>45790</v>
      </c>
      <c r="G4054" t="s">
        <v>2558</v>
      </c>
      <c r="H4054">
        <v>45821</v>
      </c>
      <c r="I4054" t="s">
        <v>28</v>
      </c>
      <c r="K4054">
        <v>50</v>
      </c>
      <c r="L4054">
        <v>2024</v>
      </c>
      <c r="M4054">
        <v>0</v>
      </c>
      <c r="N4054" t="s">
        <v>26</v>
      </c>
      <c r="O4054">
        <v>45492</v>
      </c>
      <c r="P4054" t="s">
        <v>25</v>
      </c>
      <c r="Q4054">
        <v>0</v>
      </c>
      <c r="R4054">
        <v>1892.88</v>
      </c>
      <c r="T4054">
        <v>0</v>
      </c>
      <c r="U4054">
        <v>0</v>
      </c>
      <c r="V4054">
        <v>0</v>
      </c>
      <c r="W4054">
        <v>0</v>
      </c>
      <c r="X4054" t="s">
        <v>25</v>
      </c>
      <c r="Y4054" t="s">
        <v>5816</v>
      </c>
      <c r="Z4054" t="s">
        <v>25</v>
      </c>
      <c r="AE4054" t="s">
        <v>232</v>
      </c>
      <c r="AF4054">
        <v>0</v>
      </c>
      <c r="AG4054">
        <v>0</v>
      </c>
      <c r="AH4054">
        <v>15</v>
      </c>
      <c r="AI4054" t="s">
        <v>11632</v>
      </c>
      <c r="AJ4054">
        <v>0.68582608695652181</v>
      </c>
      <c r="AL4054" s="94">
        <v>276</v>
      </c>
      <c r="AM4054" t="s">
        <v>11647</v>
      </c>
    </row>
    <row r="4055" spans="1:39" x14ac:dyDescent="0.25">
      <c r="A4055" t="s">
        <v>204</v>
      </c>
      <c r="B4055">
        <v>23041</v>
      </c>
      <c r="C4055" t="s">
        <v>5869</v>
      </c>
      <c r="D4055">
        <v>591</v>
      </c>
      <c r="E4055">
        <v>45790</v>
      </c>
      <c r="F4055">
        <v>45892</v>
      </c>
      <c r="G4055" t="s">
        <v>2558</v>
      </c>
      <c r="H4055">
        <v>46080</v>
      </c>
      <c r="I4055" t="s">
        <v>24</v>
      </c>
      <c r="J4055" t="s">
        <v>5870</v>
      </c>
      <c r="K4055">
        <v>0</v>
      </c>
      <c r="L4055" t="s">
        <v>487</v>
      </c>
      <c r="M4055">
        <v>0</v>
      </c>
      <c r="N4055" t="s">
        <v>25</v>
      </c>
      <c r="O4055" t="s">
        <v>487</v>
      </c>
      <c r="P4055" t="s">
        <v>25</v>
      </c>
      <c r="Q4055">
        <v>0</v>
      </c>
      <c r="R4055">
        <v>0</v>
      </c>
      <c r="S4055">
        <v>0</v>
      </c>
      <c r="T4055">
        <v>0</v>
      </c>
      <c r="U4055">
        <v>0</v>
      </c>
      <c r="V4055">
        <v>0</v>
      </c>
      <c r="W4055">
        <v>0</v>
      </c>
      <c r="X4055" t="s">
        <v>5816</v>
      </c>
      <c r="Y4055" t="s">
        <v>5816</v>
      </c>
      <c r="Z4055" t="s">
        <v>25</v>
      </c>
      <c r="AE4055" t="s">
        <v>232</v>
      </c>
      <c r="AF4055">
        <v>0</v>
      </c>
      <c r="AG4055">
        <v>0</v>
      </c>
      <c r="AH4055">
        <v>16</v>
      </c>
      <c r="AI4055" t="s">
        <v>11631</v>
      </c>
      <c r="AJ4055">
        <v>0</v>
      </c>
      <c r="AK4055">
        <v>0</v>
      </c>
      <c r="AL4055" s="94">
        <v>59.1</v>
      </c>
      <c r="AM4055" t="s">
        <v>11646</v>
      </c>
    </row>
    <row r="4056" spans="1:39" x14ac:dyDescent="0.25">
      <c r="A4056" t="s">
        <v>204</v>
      </c>
      <c r="B4056">
        <v>23042</v>
      </c>
      <c r="C4056" t="s">
        <v>5871</v>
      </c>
      <c r="D4056">
        <v>343</v>
      </c>
      <c r="E4056">
        <v>45790</v>
      </c>
      <c r="G4056" t="s">
        <v>2558</v>
      </c>
      <c r="H4056">
        <v>45799</v>
      </c>
      <c r="I4056" t="s">
        <v>28</v>
      </c>
      <c r="K4056">
        <v>0</v>
      </c>
      <c r="L4056" t="s">
        <v>487</v>
      </c>
      <c r="M4056">
        <v>0</v>
      </c>
      <c r="N4056" t="s">
        <v>25</v>
      </c>
      <c r="O4056" t="s">
        <v>487</v>
      </c>
      <c r="P4056" t="s">
        <v>25</v>
      </c>
      <c r="Q4056">
        <v>0</v>
      </c>
      <c r="R4056">
        <v>0</v>
      </c>
      <c r="S4056">
        <v>0</v>
      </c>
      <c r="T4056">
        <v>0</v>
      </c>
      <c r="U4056">
        <v>0</v>
      </c>
      <c r="V4056">
        <v>0</v>
      </c>
      <c r="W4056">
        <v>0</v>
      </c>
      <c r="X4056" t="s">
        <v>5816</v>
      </c>
      <c r="Y4056" t="s">
        <v>25</v>
      </c>
      <c r="Z4056" t="s">
        <v>25</v>
      </c>
      <c r="AE4056" t="s">
        <v>232</v>
      </c>
      <c r="AF4056">
        <v>0</v>
      </c>
      <c r="AG4056">
        <v>0</v>
      </c>
      <c r="AH4056">
        <v>16</v>
      </c>
      <c r="AI4056" t="s">
        <v>11631</v>
      </c>
      <c r="AJ4056">
        <v>0</v>
      </c>
      <c r="AK4056">
        <v>0</v>
      </c>
      <c r="AL4056" s="94">
        <v>34.299999999999997</v>
      </c>
      <c r="AM4056" t="s">
        <v>11646</v>
      </c>
    </row>
    <row r="4057" spans="1:39" x14ac:dyDescent="0.25">
      <c r="A4057" t="s">
        <v>204</v>
      </c>
      <c r="B4057">
        <v>23043</v>
      </c>
      <c r="C4057" t="s">
        <v>5872</v>
      </c>
      <c r="D4057">
        <v>573</v>
      </c>
      <c r="E4057">
        <v>45790</v>
      </c>
      <c r="F4057">
        <v>45892</v>
      </c>
      <c r="G4057" t="s">
        <v>2558</v>
      </c>
      <c r="H4057" t="s">
        <v>5873</v>
      </c>
      <c r="I4057" t="s">
        <v>24</v>
      </c>
      <c r="J4057" t="s">
        <v>5874</v>
      </c>
      <c r="K4057">
        <v>0</v>
      </c>
      <c r="AE4057" t="s">
        <v>232</v>
      </c>
      <c r="AF4057">
        <v>0</v>
      </c>
      <c r="AG4057">
        <v>0</v>
      </c>
      <c r="AH4057">
        <v>0</v>
      </c>
      <c r="AI4057" t="s">
        <v>11634</v>
      </c>
      <c r="AL4057" s="94">
        <v>57.3</v>
      </c>
      <c r="AM4057" t="s">
        <v>11646</v>
      </c>
    </row>
    <row r="4058" spans="1:39" x14ac:dyDescent="0.25">
      <c r="A4058" t="s">
        <v>204</v>
      </c>
      <c r="B4058">
        <v>23044</v>
      </c>
      <c r="C4058" t="s">
        <v>5875</v>
      </c>
      <c r="D4058">
        <v>5522</v>
      </c>
      <c r="E4058">
        <v>45790</v>
      </c>
      <c r="F4058">
        <v>45892</v>
      </c>
      <c r="G4058" t="s">
        <v>2558</v>
      </c>
      <c r="H4058">
        <v>45981</v>
      </c>
      <c r="I4058" t="s">
        <v>28</v>
      </c>
      <c r="J4058" t="s">
        <v>5876</v>
      </c>
      <c r="K4058">
        <v>0</v>
      </c>
      <c r="L4058" t="s">
        <v>25</v>
      </c>
      <c r="N4058" t="s">
        <v>26</v>
      </c>
      <c r="O4058">
        <v>45462</v>
      </c>
      <c r="X4058" t="s">
        <v>5816</v>
      </c>
      <c r="Y4058" t="s">
        <v>25</v>
      </c>
      <c r="Z4058" t="s">
        <v>25</v>
      </c>
      <c r="AE4058" t="s">
        <v>232</v>
      </c>
      <c r="AF4058">
        <v>0</v>
      </c>
      <c r="AG4058">
        <v>0</v>
      </c>
      <c r="AH4058">
        <v>6</v>
      </c>
      <c r="AI4058" t="s">
        <v>11632</v>
      </c>
      <c r="AL4058" s="94">
        <v>552.20000000000005</v>
      </c>
      <c r="AM4058" t="s">
        <v>11646</v>
      </c>
    </row>
    <row r="4059" spans="1:39" x14ac:dyDescent="0.25">
      <c r="A4059" t="s">
        <v>204</v>
      </c>
      <c r="B4059">
        <v>23045</v>
      </c>
      <c r="C4059" t="s">
        <v>5877</v>
      </c>
      <c r="D4059">
        <v>2419</v>
      </c>
      <c r="E4059">
        <v>45790</v>
      </c>
      <c r="F4059">
        <v>45892</v>
      </c>
      <c r="G4059" t="s">
        <v>2558</v>
      </c>
      <c r="H4059">
        <v>45995</v>
      </c>
      <c r="I4059" t="s">
        <v>24</v>
      </c>
      <c r="J4059" t="s">
        <v>5878</v>
      </c>
      <c r="K4059">
        <v>0</v>
      </c>
      <c r="L4059" t="s">
        <v>487</v>
      </c>
      <c r="M4059">
        <v>0</v>
      </c>
      <c r="N4059" t="s">
        <v>25</v>
      </c>
      <c r="O4059" t="s">
        <v>487</v>
      </c>
      <c r="P4059" t="s">
        <v>25</v>
      </c>
      <c r="Q4059">
        <v>0</v>
      </c>
      <c r="R4059">
        <v>0</v>
      </c>
      <c r="S4059">
        <v>0</v>
      </c>
      <c r="T4059">
        <v>0</v>
      </c>
      <c r="U4059">
        <v>0</v>
      </c>
      <c r="V4059">
        <v>0</v>
      </c>
      <c r="W4059">
        <v>0</v>
      </c>
      <c r="X4059" t="s">
        <v>25</v>
      </c>
      <c r="Y4059" t="s">
        <v>25</v>
      </c>
      <c r="Z4059" t="s">
        <v>25</v>
      </c>
      <c r="AE4059" t="s">
        <v>232</v>
      </c>
      <c r="AF4059">
        <v>0</v>
      </c>
      <c r="AG4059">
        <v>0</v>
      </c>
      <c r="AH4059">
        <v>16</v>
      </c>
      <c r="AI4059" t="s">
        <v>11631</v>
      </c>
      <c r="AJ4059">
        <v>0</v>
      </c>
      <c r="AK4059">
        <v>0</v>
      </c>
      <c r="AL4059" s="94">
        <v>241.9</v>
      </c>
      <c r="AM4059" t="s">
        <v>11646</v>
      </c>
    </row>
    <row r="4060" spans="1:39" x14ac:dyDescent="0.25">
      <c r="A4060" t="s">
        <v>204</v>
      </c>
      <c r="B4060">
        <v>23046</v>
      </c>
      <c r="C4060" t="s">
        <v>5879</v>
      </c>
      <c r="D4060">
        <v>2764</v>
      </c>
      <c r="E4060">
        <v>45790</v>
      </c>
      <c r="F4060">
        <v>45892</v>
      </c>
      <c r="G4060" t="s">
        <v>2558</v>
      </c>
      <c r="H4060">
        <v>46085</v>
      </c>
      <c r="I4060" t="s">
        <v>24</v>
      </c>
      <c r="J4060" t="s">
        <v>5880</v>
      </c>
      <c r="K4060">
        <v>10</v>
      </c>
      <c r="L4060" t="s">
        <v>487</v>
      </c>
      <c r="M4060">
        <v>0</v>
      </c>
      <c r="N4060" t="s">
        <v>25</v>
      </c>
      <c r="O4060" t="s">
        <v>487</v>
      </c>
      <c r="P4060" t="s">
        <v>25</v>
      </c>
      <c r="Q4060">
        <v>0</v>
      </c>
      <c r="R4060">
        <v>0</v>
      </c>
      <c r="S4060">
        <v>0</v>
      </c>
      <c r="T4060">
        <v>3</v>
      </c>
      <c r="U4060">
        <v>0</v>
      </c>
      <c r="V4060">
        <v>0</v>
      </c>
      <c r="W4060">
        <v>0</v>
      </c>
      <c r="X4060" t="s">
        <v>5881</v>
      </c>
      <c r="Y4060" t="s">
        <v>25</v>
      </c>
      <c r="Z4060" t="s">
        <v>25</v>
      </c>
      <c r="AE4060" t="s">
        <v>232</v>
      </c>
      <c r="AF4060">
        <v>0</v>
      </c>
      <c r="AG4060">
        <v>0</v>
      </c>
      <c r="AH4060">
        <v>16</v>
      </c>
      <c r="AI4060" t="s">
        <v>11631</v>
      </c>
      <c r="AJ4060">
        <v>0</v>
      </c>
      <c r="AK4060">
        <v>0</v>
      </c>
      <c r="AL4060" s="94">
        <v>276.39999999999998</v>
      </c>
      <c r="AM4060" t="s">
        <v>11648</v>
      </c>
    </row>
    <row r="4061" spans="1:39" x14ac:dyDescent="0.25">
      <c r="A4061" t="s">
        <v>204</v>
      </c>
      <c r="B4061">
        <v>23047</v>
      </c>
      <c r="C4061" t="s">
        <v>5882</v>
      </c>
      <c r="D4061">
        <v>1867</v>
      </c>
      <c r="E4061">
        <v>45790</v>
      </c>
      <c r="F4061">
        <v>45818</v>
      </c>
      <c r="G4061" t="s">
        <v>2558</v>
      </c>
      <c r="H4061">
        <v>45805</v>
      </c>
      <c r="I4061" t="s">
        <v>24</v>
      </c>
      <c r="K4061">
        <v>0</v>
      </c>
      <c r="AE4061" t="s">
        <v>232</v>
      </c>
      <c r="AF4061">
        <v>0</v>
      </c>
      <c r="AG4061">
        <v>0</v>
      </c>
      <c r="AH4061">
        <v>0</v>
      </c>
      <c r="AI4061" t="s">
        <v>11634</v>
      </c>
      <c r="AL4061" s="94">
        <v>186.7</v>
      </c>
      <c r="AM4061" t="s">
        <v>11646</v>
      </c>
    </row>
    <row r="4062" spans="1:39" x14ac:dyDescent="0.25">
      <c r="A4062" t="s">
        <v>204</v>
      </c>
      <c r="B4062">
        <v>23048</v>
      </c>
      <c r="C4062" t="s">
        <v>5883</v>
      </c>
      <c r="D4062">
        <v>882</v>
      </c>
      <c r="E4062">
        <v>45790</v>
      </c>
      <c r="G4062" t="s">
        <v>2558</v>
      </c>
      <c r="H4062">
        <v>45810</v>
      </c>
      <c r="I4062" t="s">
        <v>28</v>
      </c>
      <c r="K4062">
        <v>0</v>
      </c>
      <c r="L4062" t="s">
        <v>487</v>
      </c>
      <c r="M4062">
        <v>0</v>
      </c>
      <c r="N4062" t="s">
        <v>25</v>
      </c>
      <c r="O4062" t="s">
        <v>487</v>
      </c>
      <c r="P4062" t="s">
        <v>25</v>
      </c>
      <c r="Q4062">
        <v>0</v>
      </c>
      <c r="R4062">
        <v>0</v>
      </c>
      <c r="S4062">
        <v>0</v>
      </c>
      <c r="T4062">
        <v>0</v>
      </c>
      <c r="U4062">
        <v>0</v>
      </c>
      <c r="V4062">
        <v>0</v>
      </c>
      <c r="W4062">
        <v>0</v>
      </c>
      <c r="X4062" t="s">
        <v>5884</v>
      </c>
      <c r="Y4062" t="s">
        <v>25</v>
      </c>
      <c r="Z4062" t="s">
        <v>25</v>
      </c>
      <c r="AE4062" t="s">
        <v>232</v>
      </c>
      <c r="AF4062">
        <v>0</v>
      </c>
      <c r="AG4062">
        <v>0</v>
      </c>
      <c r="AH4062">
        <v>16</v>
      </c>
      <c r="AI4062" t="s">
        <v>11631</v>
      </c>
      <c r="AJ4062">
        <v>0</v>
      </c>
      <c r="AK4062">
        <v>0</v>
      </c>
      <c r="AL4062" s="94">
        <v>88.2</v>
      </c>
      <c r="AM4062" t="s">
        <v>11646</v>
      </c>
    </row>
    <row r="4063" spans="1:39" x14ac:dyDescent="0.25">
      <c r="A4063" t="s">
        <v>204</v>
      </c>
      <c r="B4063">
        <v>23049</v>
      </c>
      <c r="C4063" t="s">
        <v>5885</v>
      </c>
      <c r="D4063">
        <v>1961</v>
      </c>
      <c r="E4063">
        <v>45790</v>
      </c>
      <c r="F4063">
        <v>45892</v>
      </c>
      <c r="G4063" t="s">
        <v>2558</v>
      </c>
      <c r="H4063" t="s">
        <v>5873</v>
      </c>
      <c r="I4063" t="s">
        <v>24</v>
      </c>
      <c r="J4063" t="s">
        <v>5886</v>
      </c>
      <c r="K4063">
        <v>0</v>
      </c>
      <c r="N4063" t="s">
        <v>26</v>
      </c>
      <c r="O4063">
        <v>45483</v>
      </c>
      <c r="X4063" t="s">
        <v>5884</v>
      </c>
      <c r="AE4063" t="s">
        <v>232</v>
      </c>
      <c r="AF4063">
        <v>0</v>
      </c>
      <c r="AG4063">
        <v>0</v>
      </c>
      <c r="AH4063">
        <v>3</v>
      </c>
      <c r="AI4063" t="s">
        <v>11632</v>
      </c>
      <c r="AL4063" s="94">
        <v>196.1</v>
      </c>
      <c r="AM4063" t="s">
        <v>11646</v>
      </c>
    </row>
    <row r="4064" spans="1:39" x14ac:dyDescent="0.25">
      <c r="A4064" t="s">
        <v>204</v>
      </c>
      <c r="B4064">
        <v>23050</v>
      </c>
      <c r="C4064" t="s">
        <v>5887</v>
      </c>
      <c r="D4064">
        <v>112074</v>
      </c>
      <c r="E4064">
        <v>45790</v>
      </c>
      <c r="F4064">
        <v>45818</v>
      </c>
      <c r="G4064" t="s">
        <v>2558</v>
      </c>
      <c r="H4064" t="s">
        <v>5888</v>
      </c>
      <c r="I4064" t="s">
        <v>24</v>
      </c>
      <c r="K4064">
        <v>0</v>
      </c>
      <c r="AE4064" t="s">
        <v>232</v>
      </c>
      <c r="AF4064">
        <v>0</v>
      </c>
      <c r="AG4064">
        <v>0</v>
      </c>
      <c r="AH4064">
        <v>0</v>
      </c>
      <c r="AI4064" t="s">
        <v>11634</v>
      </c>
      <c r="AL4064" s="94">
        <v>11207.4</v>
      </c>
      <c r="AM4064" t="s">
        <v>11646</v>
      </c>
    </row>
    <row r="4065" spans="1:39" x14ac:dyDescent="0.25">
      <c r="A4065" t="s">
        <v>204</v>
      </c>
      <c r="B4065">
        <v>23051</v>
      </c>
      <c r="C4065" t="s">
        <v>5889</v>
      </c>
      <c r="D4065">
        <v>3298</v>
      </c>
      <c r="E4065">
        <v>45790</v>
      </c>
      <c r="F4065">
        <v>45892</v>
      </c>
      <c r="G4065" t="s">
        <v>2558</v>
      </c>
      <c r="H4065">
        <v>46071</v>
      </c>
      <c r="I4065" t="s">
        <v>24</v>
      </c>
      <c r="J4065" t="s">
        <v>5890</v>
      </c>
      <c r="K4065">
        <v>111</v>
      </c>
      <c r="L4065" t="s">
        <v>487</v>
      </c>
      <c r="M4065">
        <v>0.6</v>
      </c>
      <c r="N4065" t="s">
        <v>26</v>
      </c>
      <c r="O4065">
        <v>45496</v>
      </c>
      <c r="P4065" t="s">
        <v>25</v>
      </c>
      <c r="Q4065">
        <v>0</v>
      </c>
      <c r="R4065">
        <v>0</v>
      </c>
      <c r="S4065">
        <v>0</v>
      </c>
      <c r="T4065">
        <v>15</v>
      </c>
      <c r="U4065">
        <v>30</v>
      </c>
      <c r="V4065">
        <v>0</v>
      </c>
      <c r="W4065">
        <v>5</v>
      </c>
      <c r="X4065" t="s">
        <v>5891</v>
      </c>
      <c r="Y4065" t="s">
        <v>25</v>
      </c>
      <c r="Z4065" t="s">
        <v>25</v>
      </c>
      <c r="AE4065" t="s">
        <v>232</v>
      </c>
      <c r="AF4065">
        <v>0.6</v>
      </c>
      <c r="AG4065">
        <v>67</v>
      </c>
      <c r="AH4065">
        <v>16</v>
      </c>
      <c r="AI4065" t="s">
        <v>11631</v>
      </c>
      <c r="AJ4065">
        <v>0</v>
      </c>
      <c r="AK4065">
        <v>0</v>
      </c>
      <c r="AL4065" s="94">
        <v>329.8</v>
      </c>
      <c r="AM4065" t="s">
        <v>11647</v>
      </c>
    </row>
    <row r="4066" spans="1:39" x14ac:dyDescent="0.25">
      <c r="A4066" t="s">
        <v>204</v>
      </c>
      <c r="B4066">
        <v>23052</v>
      </c>
      <c r="C4066" t="s">
        <v>5892</v>
      </c>
      <c r="D4066">
        <v>1234</v>
      </c>
      <c r="E4066">
        <v>45790</v>
      </c>
      <c r="F4066">
        <v>45892</v>
      </c>
      <c r="G4066" t="s">
        <v>2558</v>
      </c>
      <c r="H4066">
        <v>46048</v>
      </c>
      <c r="I4066" t="s">
        <v>24</v>
      </c>
      <c r="J4066" t="s">
        <v>5893</v>
      </c>
      <c r="K4066">
        <v>0</v>
      </c>
      <c r="L4066" t="s">
        <v>487</v>
      </c>
      <c r="M4066">
        <v>0</v>
      </c>
      <c r="N4066" t="s">
        <v>26</v>
      </c>
      <c r="O4066">
        <v>45491</v>
      </c>
      <c r="P4066" t="s">
        <v>25</v>
      </c>
      <c r="Q4066">
        <v>0</v>
      </c>
      <c r="R4066">
        <v>0</v>
      </c>
      <c r="S4066">
        <v>0</v>
      </c>
      <c r="T4066">
        <v>0</v>
      </c>
      <c r="U4066">
        <v>0</v>
      </c>
      <c r="V4066">
        <v>0</v>
      </c>
      <c r="W4066">
        <v>0</v>
      </c>
      <c r="X4066" t="s">
        <v>5816</v>
      </c>
      <c r="Y4066" t="s">
        <v>25</v>
      </c>
      <c r="Z4066" t="s">
        <v>25</v>
      </c>
      <c r="AE4066" t="s">
        <v>232</v>
      </c>
      <c r="AF4066">
        <v>0</v>
      </c>
      <c r="AG4066">
        <v>0</v>
      </c>
      <c r="AH4066">
        <v>15</v>
      </c>
      <c r="AI4066" t="s">
        <v>11632</v>
      </c>
      <c r="AJ4066">
        <v>0</v>
      </c>
      <c r="AK4066">
        <v>0</v>
      </c>
      <c r="AL4066" s="94">
        <v>123.4</v>
      </c>
      <c r="AM4066" t="s">
        <v>11646</v>
      </c>
    </row>
    <row r="4067" spans="1:39" x14ac:dyDescent="0.25">
      <c r="A4067" t="s">
        <v>204</v>
      </c>
      <c r="B4067">
        <v>23053</v>
      </c>
      <c r="C4067" t="s">
        <v>5894</v>
      </c>
      <c r="D4067">
        <v>11366</v>
      </c>
      <c r="E4067">
        <v>45790</v>
      </c>
      <c r="F4067">
        <v>45893</v>
      </c>
      <c r="G4067" t="s">
        <v>2558</v>
      </c>
      <c r="H4067">
        <v>46002</v>
      </c>
      <c r="I4067" t="s">
        <v>24</v>
      </c>
      <c r="J4067" t="s">
        <v>5895</v>
      </c>
      <c r="K4067">
        <v>500</v>
      </c>
      <c r="L4067">
        <v>45962</v>
      </c>
      <c r="M4067">
        <v>0.3</v>
      </c>
      <c r="N4067" t="s">
        <v>26</v>
      </c>
      <c r="O4067">
        <v>45863</v>
      </c>
      <c r="P4067" t="s">
        <v>25</v>
      </c>
      <c r="Q4067">
        <v>0</v>
      </c>
      <c r="R4067">
        <v>11875</v>
      </c>
      <c r="T4067">
        <v>126</v>
      </c>
      <c r="U4067">
        <v>30</v>
      </c>
      <c r="V4067">
        <v>0</v>
      </c>
      <c r="W4067">
        <v>25</v>
      </c>
      <c r="X4067" t="s">
        <v>5896</v>
      </c>
      <c r="Y4067" t="s">
        <v>25</v>
      </c>
      <c r="Z4067" t="s">
        <v>5897</v>
      </c>
      <c r="AE4067" t="s">
        <v>232</v>
      </c>
      <c r="AF4067">
        <v>0.3</v>
      </c>
      <c r="AG4067">
        <v>150</v>
      </c>
      <c r="AH4067">
        <v>15</v>
      </c>
      <c r="AI4067" t="s">
        <v>11632</v>
      </c>
      <c r="AJ4067">
        <v>1.0447826852014781</v>
      </c>
      <c r="AL4067" s="94">
        <v>1136.5999999999999</v>
      </c>
      <c r="AM4067" t="s">
        <v>11647</v>
      </c>
    </row>
    <row r="4068" spans="1:39" x14ac:dyDescent="0.25">
      <c r="A4068" t="s">
        <v>204</v>
      </c>
      <c r="B4068">
        <v>23040</v>
      </c>
      <c r="C4068" t="s">
        <v>5898</v>
      </c>
      <c r="D4068">
        <v>1588</v>
      </c>
      <c r="E4068">
        <v>45790</v>
      </c>
      <c r="F4068">
        <v>45893</v>
      </c>
      <c r="G4068" t="s">
        <v>2558</v>
      </c>
      <c r="H4068">
        <v>45973</v>
      </c>
      <c r="I4068" t="s">
        <v>28</v>
      </c>
      <c r="J4068" t="s">
        <v>5899</v>
      </c>
      <c r="K4068">
        <v>30</v>
      </c>
      <c r="L4068" t="s">
        <v>487</v>
      </c>
      <c r="M4068">
        <v>0.9</v>
      </c>
      <c r="N4068" t="s">
        <v>26</v>
      </c>
      <c r="O4068">
        <v>45015</v>
      </c>
      <c r="P4068" t="s">
        <v>25</v>
      </c>
      <c r="Q4068">
        <v>0</v>
      </c>
      <c r="R4068">
        <v>4000</v>
      </c>
      <c r="T4068">
        <v>0</v>
      </c>
      <c r="U4068">
        <v>27</v>
      </c>
      <c r="V4068">
        <v>0</v>
      </c>
      <c r="W4068">
        <v>0</v>
      </c>
      <c r="X4068" t="s">
        <v>5900</v>
      </c>
      <c r="Y4068" t="s">
        <v>5816</v>
      </c>
      <c r="Z4068" t="s">
        <v>5901</v>
      </c>
      <c r="AE4068" t="s">
        <v>232</v>
      </c>
      <c r="AF4068">
        <v>0.9</v>
      </c>
      <c r="AG4068">
        <v>27</v>
      </c>
      <c r="AH4068">
        <v>15</v>
      </c>
      <c r="AI4068" t="s">
        <v>11632</v>
      </c>
      <c r="AJ4068">
        <v>2.5188916876574305</v>
      </c>
      <c r="AL4068" s="94">
        <v>158.80000000000001</v>
      </c>
      <c r="AM4068" t="s">
        <v>11647</v>
      </c>
    </row>
    <row r="4069" spans="1:39" x14ac:dyDescent="0.25">
      <c r="A4069" t="s">
        <v>204</v>
      </c>
      <c r="B4069">
        <v>23054</v>
      </c>
      <c r="C4069" t="s">
        <v>5902</v>
      </c>
      <c r="D4069">
        <v>436</v>
      </c>
      <c r="E4069">
        <v>45790</v>
      </c>
      <c r="F4069">
        <v>45893</v>
      </c>
      <c r="G4069" t="s">
        <v>2558</v>
      </c>
      <c r="H4069">
        <v>45974</v>
      </c>
      <c r="I4069" t="s">
        <v>28</v>
      </c>
      <c r="J4069" t="s">
        <v>5903</v>
      </c>
      <c r="K4069">
        <v>0</v>
      </c>
      <c r="X4069" t="s">
        <v>5816</v>
      </c>
      <c r="Y4069" t="s">
        <v>5816</v>
      </c>
      <c r="AE4069" t="s">
        <v>232</v>
      </c>
      <c r="AF4069">
        <v>0</v>
      </c>
      <c r="AG4069">
        <v>0</v>
      </c>
      <c r="AH4069">
        <v>2</v>
      </c>
      <c r="AI4069" t="s">
        <v>11632</v>
      </c>
      <c r="AL4069" s="94">
        <v>43.6</v>
      </c>
      <c r="AM4069" t="s">
        <v>11646</v>
      </c>
    </row>
    <row r="4070" spans="1:39" x14ac:dyDescent="0.25">
      <c r="A4070" t="s">
        <v>204</v>
      </c>
      <c r="B4070">
        <v>23055</v>
      </c>
      <c r="C4070" t="s">
        <v>5904</v>
      </c>
      <c r="D4070">
        <v>55261</v>
      </c>
      <c r="E4070">
        <v>45790</v>
      </c>
      <c r="F4070">
        <v>45893</v>
      </c>
      <c r="G4070" t="s">
        <v>2558</v>
      </c>
      <c r="H4070" t="s">
        <v>5873</v>
      </c>
      <c r="I4070" t="s">
        <v>24</v>
      </c>
      <c r="J4070" t="s">
        <v>5905</v>
      </c>
      <c r="K4070">
        <v>0</v>
      </c>
      <c r="AE4070" t="s">
        <v>232</v>
      </c>
      <c r="AF4070">
        <v>0</v>
      </c>
      <c r="AG4070">
        <v>0</v>
      </c>
      <c r="AH4070">
        <v>0</v>
      </c>
      <c r="AI4070" t="s">
        <v>11634</v>
      </c>
      <c r="AL4070" s="94">
        <v>5526.1</v>
      </c>
      <c r="AM4070" t="s">
        <v>11646</v>
      </c>
    </row>
    <row r="4071" spans="1:39" x14ac:dyDescent="0.25">
      <c r="A4071" t="s">
        <v>204</v>
      </c>
      <c r="B4071">
        <v>23056</v>
      </c>
      <c r="C4071" t="s">
        <v>5906</v>
      </c>
      <c r="D4071">
        <v>3539</v>
      </c>
      <c r="E4071">
        <v>45791</v>
      </c>
      <c r="F4071">
        <v>45893</v>
      </c>
      <c r="G4071" t="s">
        <v>2558</v>
      </c>
      <c r="H4071" t="s">
        <v>5873</v>
      </c>
      <c r="I4071" t="s">
        <v>24</v>
      </c>
      <c r="J4071" t="s">
        <v>5907</v>
      </c>
      <c r="K4071">
        <v>0</v>
      </c>
      <c r="AE4071" t="s">
        <v>232</v>
      </c>
      <c r="AF4071">
        <v>0</v>
      </c>
      <c r="AG4071">
        <v>0</v>
      </c>
      <c r="AH4071">
        <v>0</v>
      </c>
      <c r="AI4071" t="s">
        <v>11634</v>
      </c>
      <c r="AL4071" s="94">
        <v>353.9</v>
      </c>
      <c r="AM4071" t="s">
        <v>11646</v>
      </c>
    </row>
    <row r="4072" spans="1:39" x14ac:dyDescent="0.25">
      <c r="A4072" t="s">
        <v>204</v>
      </c>
      <c r="B4072">
        <v>23057</v>
      </c>
      <c r="C4072" t="s">
        <v>5908</v>
      </c>
      <c r="D4072">
        <v>806</v>
      </c>
      <c r="E4072">
        <v>45791</v>
      </c>
      <c r="F4072">
        <v>45893</v>
      </c>
      <c r="G4072" t="s">
        <v>2558</v>
      </c>
      <c r="H4072">
        <v>45973</v>
      </c>
      <c r="I4072" t="s">
        <v>28</v>
      </c>
      <c r="J4072" t="s">
        <v>5909</v>
      </c>
      <c r="K4072">
        <v>0</v>
      </c>
      <c r="L4072">
        <v>0</v>
      </c>
      <c r="M4072">
        <v>0</v>
      </c>
      <c r="N4072" t="s">
        <v>25</v>
      </c>
      <c r="O4072" t="s">
        <v>487</v>
      </c>
      <c r="P4072" t="s">
        <v>25</v>
      </c>
      <c r="Q4072">
        <v>0</v>
      </c>
      <c r="R4072">
        <v>0</v>
      </c>
      <c r="S4072">
        <v>0</v>
      </c>
      <c r="T4072">
        <v>8</v>
      </c>
      <c r="U4072">
        <v>0</v>
      </c>
      <c r="V4072">
        <v>0</v>
      </c>
      <c r="W4072">
        <v>0</v>
      </c>
      <c r="X4072" t="s">
        <v>5910</v>
      </c>
      <c r="Y4072" t="s">
        <v>5910</v>
      </c>
      <c r="Z4072" t="s">
        <v>25</v>
      </c>
      <c r="AE4072" t="s">
        <v>232</v>
      </c>
      <c r="AF4072">
        <v>0</v>
      </c>
      <c r="AG4072">
        <v>0</v>
      </c>
      <c r="AH4072">
        <v>16</v>
      </c>
      <c r="AI4072" t="s">
        <v>11631</v>
      </c>
      <c r="AJ4072">
        <v>0</v>
      </c>
      <c r="AK4072">
        <v>0</v>
      </c>
      <c r="AL4072" s="94">
        <v>80.599999999999994</v>
      </c>
      <c r="AM4072" t="s">
        <v>11646</v>
      </c>
    </row>
    <row r="4073" spans="1:39" x14ac:dyDescent="0.25">
      <c r="A4073" t="s">
        <v>204</v>
      </c>
      <c r="B4073">
        <v>23058</v>
      </c>
      <c r="C4073" t="s">
        <v>5911</v>
      </c>
      <c r="D4073">
        <v>11385</v>
      </c>
      <c r="E4073">
        <v>45791</v>
      </c>
      <c r="G4073" t="s">
        <v>2558</v>
      </c>
      <c r="H4073">
        <v>45855</v>
      </c>
      <c r="I4073" t="s">
        <v>28</v>
      </c>
      <c r="K4073">
        <v>211</v>
      </c>
      <c r="L4073">
        <v>45778</v>
      </c>
      <c r="M4073">
        <v>0.06</v>
      </c>
      <c r="N4073" t="s">
        <v>26</v>
      </c>
      <c r="O4073">
        <v>45300</v>
      </c>
      <c r="P4073" t="s">
        <v>25</v>
      </c>
      <c r="Q4073">
        <v>0</v>
      </c>
      <c r="R4073">
        <v>0</v>
      </c>
      <c r="S4073">
        <v>0</v>
      </c>
      <c r="T4073">
        <v>0</v>
      </c>
      <c r="U4073">
        <v>0</v>
      </c>
      <c r="V4073">
        <v>0</v>
      </c>
      <c r="W4073">
        <v>0</v>
      </c>
      <c r="X4073" t="s">
        <v>5912</v>
      </c>
      <c r="Y4073" t="s">
        <v>5913</v>
      </c>
      <c r="Z4073" t="s">
        <v>5914</v>
      </c>
      <c r="AE4073" t="s">
        <v>232</v>
      </c>
      <c r="AF4073">
        <v>0.06</v>
      </c>
      <c r="AG4073">
        <v>13</v>
      </c>
      <c r="AH4073">
        <v>16</v>
      </c>
      <c r="AI4073" t="s">
        <v>11631</v>
      </c>
      <c r="AJ4073">
        <v>0</v>
      </c>
      <c r="AK4073">
        <v>0</v>
      </c>
      <c r="AL4073" s="94">
        <v>1138.5</v>
      </c>
      <c r="AM4073" t="s">
        <v>11647</v>
      </c>
    </row>
    <row r="4074" spans="1:39" x14ac:dyDescent="0.25">
      <c r="A4074" t="s">
        <v>204</v>
      </c>
      <c r="B4074">
        <v>23059</v>
      </c>
      <c r="C4074" t="s">
        <v>5915</v>
      </c>
      <c r="D4074">
        <v>6507</v>
      </c>
      <c r="E4074">
        <v>45791</v>
      </c>
      <c r="F4074">
        <v>45893</v>
      </c>
      <c r="G4074" t="s">
        <v>2558</v>
      </c>
      <c r="H4074">
        <v>45995</v>
      </c>
      <c r="I4074" t="s">
        <v>24</v>
      </c>
      <c r="J4074" t="s">
        <v>5916</v>
      </c>
      <c r="K4074">
        <v>0</v>
      </c>
      <c r="L4074" t="s">
        <v>487</v>
      </c>
      <c r="M4074">
        <v>0</v>
      </c>
      <c r="N4074" t="s">
        <v>25</v>
      </c>
      <c r="O4074" t="s">
        <v>487</v>
      </c>
      <c r="P4074" t="s">
        <v>25</v>
      </c>
      <c r="Q4074">
        <v>0</v>
      </c>
      <c r="R4074">
        <v>0</v>
      </c>
      <c r="S4074">
        <v>0</v>
      </c>
      <c r="T4074">
        <v>0</v>
      </c>
      <c r="U4074">
        <v>0</v>
      </c>
      <c r="V4074">
        <v>0</v>
      </c>
      <c r="W4074">
        <v>0</v>
      </c>
      <c r="X4074" t="s">
        <v>25</v>
      </c>
      <c r="Y4074" t="s">
        <v>25</v>
      </c>
      <c r="Z4074" t="s">
        <v>25</v>
      </c>
      <c r="AE4074" t="s">
        <v>232</v>
      </c>
      <c r="AF4074">
        <v>0</v>
      </c>
      <c r="AG4074">
        <v>0</v>
      </c>
      <c r="AH4074">
        <v>16</v>
      </c>
      <c r="AI4074" t="s">
        <v>11631</v>
      </c>
      <c r="AJ4074">
        <v>0</v>
      </c>
      <c r="AK4074">
        <v>0</v>
      </c>
      <c r="AL4074" s="94">
        <v>650.70000000000005</v>
      </c>
      <c r="AM4074" t="s">
        <v>11646</v>
      </c>
    </row>
    <row r="4075" spans="1:39" x14ac:dyDescent="0.25">
      <c r="A4075" t="s">
        <v>204</v>
      </c>
      <c r="B4075">
        <v>23060</v>
      </c>
      <c r="C4075" t="s">
        <v>5917</v>
      </c>
      <c r="D4075">
        <v>24452</v>
      </c>
      <c r="E4075">
        <v>45791</v>
      </c>
      <c r="G4075" t="s">
        <v>2558</v>
      </c>
      <c r="H4075">
        <v>45810</v>
      </c>
      <c r="I4075" t="s">
        <v>28</v>
      </c>
      <c r="K4075">
        <v>335</v>
      </c>
      <c r="L4075">
        <v>2024</v>
      </c>
      <c r="M4075">
        <v>0.4</v>
      </c>
      <c r="N4075" t="s">
        <v>26</v>
      </c>
      <c r="O4075">
        <v>45498</v>
      </c>
      <c r="P4075" t="s">
        <v>25</v>
      </c>
      <c r="Q4075">
        <v>0</v>
      </c>
      <c r="R4075">
        <v>2000</v>
      </c>
      <c r="T4075">
        <v>30</v>
      </c>
      <c r="U4075">
        <v>60</v>
      </c>
      <c r="V4075">
        <v>5</v>
      </c>
      <c r="W4075">
        <v>8</v>
      </c>
      <c r="X4075" t="s">
        <v>5918</v>
      </c>
      <c r="Y4075" t="s">
        <v>26</v>
      </c>
      <c r="Z4075" t="s">
        <v>26</v>
      </c>
      <c r="AE4075" t="s">
        <v>232</v>
      </c>
      <c r="AF4075">
        <v>0.4</v>
      </c>
      <c r="AG4075">
        <v>134</v>
      </c>
      <c r="AH4075">
        <v>15</v>
      </c>
      <c r="AI4075" t="s">
        <v>11632</v>
      </c>
      <c r="AJ4075">
        <v>8.1792900376247341E-2</v>
      </c>
      <c r="AL4075" s="94">
        <v>2445.1999999999998</v>
      </c>
      <c r="AM4075" t="s">
        <v>11647</v>
      </c>
    </row>
    <row r="4076" spans="1:39" x14ac:dyDescent="0.25">
      <c r="A4076" t="s">
        <v>204</v>
      </c>
      <c r="B4076">
        <v>23061</v>
      </c>
      <c r="C4076" t="s">
        <v>5919</v>
      </c>
      <c r="D4076">
        <v>10011</v>
      </c>
      <c r="E4076">
        <v>45791</v>
      </c>
      <c r="F4076">
        <v>45893</v>
      </c>
      <c r="G4076" t="s">
        <v>2558</v>
      </c>
      <c r="H4076" t="s">
        <v>5873</v>
      </c>
      <c r="I4076" t="s">
        <v>24</v>
      </c>
      <c r="J4076" t="s">
        <v>5920</v>
      </c>
      <c r="K4076">
        <v>0</v>
      </c>
      <c r="AE4076" t="s">
        <v>232</v>
      </c>
      <c r="AF4076">
        <v>0</v>
      </c>
      <c r="AG4076">
        <v>0</v>
      </c>
      <c r="AH4076">
        <v>0</v>
      </c>
      <c r="AI4076" t="s">
        <v>11634</v>
      </c>
      <c r="AL4076" s="94">
        <v>1001.1</v>
      </c>
      <c r="AM4076" t="s">
        <v>11646</v>
      </c>
    </row>
    <row r="4077" spans="1:39" x14ac:dyDescent="0.25">
      <c r="A4077" t="s">
        <v>204</v>
      </c>
      <c r="B4077">
        <v>23062</v>
      </c>
      <c r="C4077" t="s">
        <v>5921</v>
      </c>
      <c r="D4077">
        <v>1585</v>
      </c>
      <c r="E4077">
        <v>45791</v>
      </c>
      <c r="F4077">
        <v>45893</v>
      </c>
      <c r="G4077" t="s">
        <v>2558</v>
      </c>
      <c r="H4077" t="s">
        <v>5922</v>
      </c>
      <c r="I4077" t="s">
        <v>24</v>
      </c>
      <c r="J4077" t="s">
        <v>5923</v>
      </c>
      <c r="K4077">
        <v>0</v>
      </c>
      <c r="AE4077" t="s">
        <v>232</v>
      </c>
      <c r="AF4077">
        <v>0</v>
      </c>
      <c r="AG4077">
        <v>0</v>
      </c>
      <c r="AH4077">
        <v>0</v>
      </c>
      <c r="AI4077" t="s">
        <v>11634</v>
      </c>
      <c r="AL4077" s="94">
        <v>158.5</v>
      </c>
      <c r="AM4077" t="s">
        <v>11646</v>
      </c>
    </row>
    <row r="4078" spans="1:39" x14ac:dyDescent="0.25">
      <c r="A4078" t="s">
        <v>204</v>
      </c>
      <c r="B4078">
        <v>23063</v>
      </c>
      <c r="C4078" t="s">
        <v>5924</v>
      </c>
      <c r="D4078">
        <v>4409</v>
      </c>
      <c r="E4078">
        <v>45791</v>
      </c>
      <c r="F4078">
        <v>45893</v>
      </c>
      <c r="G4078" t="s">
        <v>2558</v>
      </c>
      <c r="H4078">
        <v>45981</v>
      </c>
      <c r="I4078" t="s">
        <v>24</v>
      </c>
      <c r="J4078" t="s">
        <v>5925</v>
      </c>
      <c r="K4078">
        <v>0</v>
      </c>
      <c r="L4078" t="s">
        <v>487</v>
      </c>
      <c r="M4078">
        <v>0</v>
      </c>
      <c r="N4078" t="s">
        <v>26</v>
      </c>
      <c r="O4078">
        <v>45778</v>
      </c>
      <c r="P4078" t="s">
        <v>25</v>
      </c>
      <c r="Q4078">
        <v>0</v>
      </c>
      <c r="R4078">
        <v>0</v>
      </c>
      <c r="S4078">
        <v>0</v>
      </c>
      <c r="T4078">
        <v>0</v>
      </c>
      <c r="U4078">
        <v>0</v>
      </c>
      <c r="V4078">
        <v>0</v>
      </c>
      <c r="W4078">
        <v>0</v>
      </c>
      <c r="X4078" t="s">
        <v>5926</v>
      </c>
      <c r="Y4078" t="s">
        <v>25</v>
      </c>
      <c r="Z4078" t="s">
        <v>25</v>
      </c>
      <c r="AE4078" t="s">
        <v>232</v>
      </c>
      <c r="AF4078">
        <v>0</v>
      </c>
      <c r="AG4078">
        <v>0</v>
      </c>
      <c r="AH4078">
        <v>16</v>
      </c>
      <c r="AI4078" t="s">
        <v>11631</v>
      </c>
      <c r="AJ4078">
        <v>0</v>
      </c>
      <c r="AK4078">
        <v>0</v>
      </c>
      <c r="AL4078" s="94">
        <v>440.9</v>
      </c>
      <c r="AM4078" t="s">
        <v>11646</v>
      </c>
    </row>
    <row r="4079" spans="1:39" x14ac:dyDescent="0.25">
      <c r="A4079" t="s">
        <v>204</v>
      </c>
      <c r="B4079">
        <v>23064</v>
      </c>
      <c r="C4079" t="s">
        <v>5927</v>
      </c>
      <c r="D4079">
        <v>1783</v>
      </c>
      <c r="E4079">
        <v>45791</v>
      </c>
      <c r="F4079">
        <v>45893</v>
      </c>
      <c r="G4079" t="s">
        <v>2558</v>
      </c>
      <c r="H4079">
        <v>45993</v>
      </c>
      <c r="I4079" t="s">
        <v>24</v>
      </c>
      <c r="J4079" t="s">
        <v>5928</v>
      </c>
      <c r="K4079">
        <v>0</v>
      </c>
      <c r="L4079" t="s">
        <v>487</v>
      </c>
      <c r="M4079">
        <v>0</v>
      </c>
      <c r="N4079" t="s">
        <v>26</v>
      </c>
      <c r="O4079">
        <v>45979</v>
      </c>
      <c r="P4079" t="s">
        <v>25</v>
      </c>
      <c r="Q4079">
        <v>0</v>
      </c>
      <c r="R4079">
        <v>0</v>
      </c>
      <c r="S4079">
        <v>0</v>
      </c>
      <c r="T4079">
        <v>0</v>
      </c>
      <c r="U4079">
        <v>0</v>
      </c>
      <c r="V4079">
        <v>0</v>
      </c>
      <c r="W4079">
        <v>0</v>
      </c>
      <c r="X4079" t="s">
        <v>5816</v>
      </c>
      <c r="Y4079" t="s">
        <v>25</v>
      </c>
      <c r="Z4079" t="s">
        <v>25</v>
      </c>
      <c r="AE4079" t="s">
        <v>232</v>
      </c>
      <c r="AF4079">
        <v>0</v>
      </c>
      <c r="AG4079">
        <v>0</v>
      </c>
      <c r="AH4079">
        <v>16</v>
      </c>
      <c r="AI4079" t="s">
        <v>11631</v>
      </c>
      <c r="AJ4079">
        <v>0</v>
      </c>
      <c r="AK4079">
        <v>0</v>
      </c>
      <c r="AL4079" s="94">
        <v>178.3</v>
      </c>
      <c r="AM4079" t="s">
        <v>11646</v>
      </c>
    </row>
    <row r="4080" spans="1:39" x14ac:dyDescent="0.25">
      <c r="A4080" t="s">
        <v>204</v>
      </c>
      <c r="B4080">
        <v>23065</v>
      </c>
      <c r="C4080" t="s">
        <v>5929</v>
      </c>
      <c r="D4080">
        <v>1717</v>
      </c>
      <c r="E4080">
        <v>45791</v>
      </c>
      <c r="F4080">
        <v>45893</v>
      </c>
      <c r="G4080" t="s">
        <v>2558</v>
      </c>
      <c r="H4080">
        <v>45984</v>
      </c>
      <c r="I4080" t="s">
        <v>28</v>
      </c>
      <c r="J4080" t="s">
        <v>5930</v>
      </c>
      <c r="K4080">
        <v>122</v>
      </c>
      <c r="L4080">
        <v>45748</v>
      </c>
      <c r="M4080">
        <v>0</v>
      </c>
      <c r="N4080" t="s">
        <v>26</v>
      </c>
      <c r="O4080">
        <v>45484</v>
      </c>
      <c r="P4080" t="s">
        <v>25</v>
      </c>
      <c r="Q4080">
        <v>0</v>
      </c>
      <c r="R4080">
        <v>0</v>
      </c>
      <c r="S4080">
        <v>0</v>
      </c>
      <c r="T4080">
        <v>0</v>
      </c>
      <c r="U4080">
        <v>0</v>
      </c>
      <c r="V4080">
        <v>0</v>
      </c>
      <c r="W4080">
        <v>0</v>
      </c>
      <c r="X4080" t="s">
        <v>25</v>
      </c>
      <c r="Y4080" t="s">
        <v>25</v>
      </c>
      <c r="Z4080" t="s">
        <v>25</v>
      </c>
      <c r="AE4080" t="s">
        <v>232</v>
      </c>
      <c r="AF4080">
        <v>0</v>
      </c>
      <c r="AG4080">
        <v>0</v>
      </c>
      <c r="AH4080">
        <v>16</v>
      </c>
      <c r="AI4080" t="s">
        <v>11631</v>
      </c>
      <c r="AJ4080">
        <v>0</v>
      </c>
      <c r="AK4080">
        <v>0</v>
      </c>
      <c r="AL4080" s="94">
        <v>171.7</v>
      </c>
      <c r="AM4080" t="s">
        <v>11647</v>
      </c>
    </row>
    <row r="4081" spans="1:39" x14ac:dyDescent="0.25">
      <c r="A4081" t="s">
        <v>204</v>
      </c>
      <c r="B4081">
        <v>23066</v>
      </c>
      <c r="C4081" t="s">
        <v>5931</v>
      </c>
      <c r="D4081">
        <v>5276</v>
      </c>
      <c r="E4081">
        <v>45791</v>
      </c>
      <c r="F4081">
        <v>45893</v>
      </c>
      <c r="G4081" t="s">
        <v>2558</v>
      </c>
      <c r="H4081">
        <v>45982</v>
      </c>
      <c r="I4081" t="s">
        <v>24</v>
      </c>
      <c r="J4081" t="s">
        <v>5932</v>
      </c>
      <c r="K4081">
        <v>0</v>
      </c>
      <c r="N4081" t="s">
        <v>26</v>
      </c>
      <c r="O4081">
        <v>45108</v>
      </c>
      <c r="T4081">
        <v>0</v>
      </c>
      <c r="U4081">
        <v>0</v>
      </c>
      <c r="V4081">
        <v>0</v>
      </c>
      <c r="W4081">
        <v>26</v>
      </c>
      <c r="X4081" t="s">
        <v>5933</v>
      </c>
      <c r="Y4081" t="s">
        <v>25</v>
      </c>
      <c r="Z4081" t="s">
        <v>5934</v>
      </c>
      <c r="AE4081" t="s">
        <v>232</v>
      </c>
      <c r="AF4081">
        <v>0</v>
      </c>
      <c r="AG4081">
        <v>0</v>
      </c>
      <c r="AH4081">
        <v>9</v>
      </c>
      <c r="AI4081" t="s">
        <v>11632</v>
      </c>
      <c r="AL4081" s="94">
        <v>527.6</v>
      </c>
      <c r="AM4081" t="s">
        <v>11646</v>
      </c>
    </row>
    <row r="4082" spans="1:39" x14ac:dyDescent="0.25">
      <c r="A4082" t="s">
        <v>204</v>
      </c>
      <c r="B4082">
        <v>23067</v>
      </c>
      <c r="C4082" t="s">
        <v>5935</v>
      </c>
      <c r="D4082">
        <v>2827</v>
      </c>
      <c r="E4082">
        <v>45791</v>
      </c>
      <c r="F4082">
        <v>45893</v>
      </c>
      <c r="G4082" t="s">
        <v>2558</v>
      </c>
      <c r="H4082" t="s">
        <v>5936</v>
      </c>
      <c r="I4082" t="s">
        <v>24</v>
      </c>
      <c r="J4082" t="s">
        <v>5937</v>
      </c>
      <c r="K4082">
        <v>0</v>
      </c>
      <c r="AE4082" t="s">
        <v>232</v>
      </c>
      <c r="AF4082">
        <v>0</v>
      </c>
      <c r="AG4082">
        <v>0</v>
      </c>
      <c r="AH4082">
        <v>0</v>
      </c>
      <c r="AI4082" t="s">
        <v>11634</v>
      </c>
      <c r="AL4082" s="94">
        <v>282.7</v>
      </c>
      <c r="AM4082" t="s">
        <v>11646</v>
      </c>
    </row>
    <row r="4083" spans="1:39" x14ac:dyDescent="0.25">
      <c r="A4083" t="s">
        <v>204</v>
      </c>
      <c r="B4083">
        <v>23069</v>
      </c>
      <c r="C4083" t="s">
        <v>5938</v>
      </c>
      <c r="D4083">
        <v>5907</v>
      </c>
      <c r="E4083">
        <v>45791</v>
      </c>
      <c r="F4083">
        <v>45893</v>
      </c>
      <c r="G4083" t="s">
        <v>2558</v>
      </c>
      <c r="H4083">
        <v>45973</v>
      </c>
      <c r="I4083" t="s">
        <v>28</v>
      </c>
      <c r="J4083" t="s">
        <v>5939</v>
      </c>
      <c r="K4083">
        <v>224</v>
      </c>
      <c r="L4083">
        <v>45803</v>
      </c>
      <c r="M4083">
        <v>0.38390000000000002</v>
      </c>
      <c r="N4083" t="s">
        <v>26</v>
      </c>
      <c r="O4083">
        <v>45488</v>
      </c>
      <c r="P4083" t="s">
        <v>25</v>
      </c>
      <c r="Q4083">
        <v>0</v>
      </c>
      <c r="R4083">
        <v>0</v>
      </c>
      <c r="S4083">
        <v>0</v>
      </c>
      <c r="T4083">
        <v>6</v>
      </c>
      <c r="U4083">
        <v>0</v>
      </c>
      <c r="V4083">
        <v>0</v>
      </c>
      <c r="W4083">
        <v>0</v>
      </c>
      <c r="X4083" t="s">
        <v>5940</v>
      </c>
      <c r="Y4083" t="s">
        <v>5941</v>
      </c>
      <c r="Z4083" t="s">
        <v>25</v>
      </c>
      <c r="AE4083" t="s">
        <v>232</v>
      </c>
      <c r="AF4083">
        <v>0.38390000000000002</v>
      </c>
      <c r="AG4083">
        <v>86</v>
      </c>
      <c r="AH4083">
        <v>16</v>
      </c>
      <c r="AI4083" t="s">
        <v>11631</v>
      </c>
      <c r="AJ4083">
        <v>0</v>
      </c>
      <c r="AK4083">
        <v>0</v>
      </c>
      <c r="AL4083" s="94">
        <v>590.70000000000005</v>
      </c>
      <c r="AM4083" t="s">
        <v>11647</v>
      </c>
    </row>
    <row r="4084" spans="1:39" x14ac:dyDescent="0.25">
      <c r="A4084" t="s">
        <v>204</v>
      </c>
      <c r="B4084">
        <v>23070</v>
      </c>
      <c r="C4084" t="s">
        <v>5942</v>
      </c>
      <c r="D4084">
        <v>4550</v>
      </c>
      <c r="E4084">
        <v>45791</v>
      </c>
      <c r="F4084">
        <v>45893</v>
      </c>
      <c r="G4084" t="s">
        <v>2558</v>
      </c>
      <c r="H4084" t="s">
        <v>5943</v>
      </c>
      <c r="I4084" t="s">
        <v>24</v>
      </c>
      <c r="J4084" t="s">
        <v>5944</v>
      </c>
      <c r="K4084">
        <v>0</v>
      </c>
      <c r="AE4084" t="s">
        <v>232</v>
      </c>
      <c r="AF4084">
        <v>0</v>
      </c>
      <c r="AG4084">
        <v>0</v>
      </c>
      <c r="AH4084">
        <v>0</v>
      </c>
      <c r="AI4084" t="s">
        <v>11634</v>
      </c>
      <c r="AL4084" s="94">
        <v>455</v>
      </c>
      <c r="AM4084" t="s">
        <v>11646</v>
      </c>
    </row>
    <row r="4085" spans="1:39" x14ac:dyDescent="0.25">
      <c r="A4085" t="s">
        <v>204</v>
      </c>
      <c r="B4085">
        <v>23071</v>
      </c>
      <c r="C4085" t="s">
        <v>5945</v>
      </c>
      <c r="D4085">
        <v>2188</v>
      </c>
      <c r="E4085">
        <v>45791</v>
      </c>
      <c r="F4085">
        <v>45893</v>
      </c>
      <c r="G4085" t="s">
        <v>2558</v>
      </c>
      <c r="H4085">
        <v>46085</v>
      </c>
      <c r="I4085" t="s">
        <v>24</v>
      </c>
      <c r="J4085" t="s">
        <v>5946</v>
      </c>
      <c r="K4085">
        <v>0</v>
      </c>
      <c r="L4085" t="s">
        <v>487</v>
      </c>
      <c r="M4085">
        <v>0</v>
      </c>
      <c r="N4085" t="s">
        <v>25</v>
      </c>
      <c r="O4085" t="s">
        <v>487</v>
      </c>
      <c r="P4085" t="s">
        <v>25</v>
      </c>
      <c r="Q4085">
        <v>0</v>
      </c>
      <c r="R4085">
        <v>0</v>
      </c>
      <c r="S4085">
        <v>0</v>
      </c>
      <c r="T4085">
        <v>0</v>
      </c>
      <c r="U4085">
        <v>0</v>
      </c>
      <c r="V4085">
        <v>0</v>
      </c>
      <c r="W4085">
        <v>0</v>
      </c>
      <c r="X4085" t="s">
        <v>5816</v>
      </c>
      <c r="Y4085" t="s">
        <v>25</v>
      </c>
      <c r="Z4085" t="s">
        <v>25</v>
      </c>
      <c r="AE4085" t="s">
        <v>232</v>
      </c>
      <c r="AF4085">
        <v>0</v>
      </c>
      <c r="AG4085">
        <v>0</v>
      </c>
      <c r="AH4085">
        <v>16</v>
      </c>
      <c r="AI4085" t="s">
        <v>11631</v>
      </c>
      <c r="AJ4085">
        <v>0</v>
      </c>
      <c r="AK4085">
        <v>0</v>
      </c>
      <c r="AL4085" s="94">
        <v>218.8</v>
      </c>
      <c r="AM4085" t="s">
        <v>11646</v>
      </c>
    </row>
    <row r="4086" spans="1:39" x14ac:dyDescent="0.25">
      <c r="A4086" t="s">
        <v>204</v>
      </c>
      <c r="B4086">
        <v>23072</v>
      </c>
      <c r="C4086" t="s">
        <v>5947</v>
      </c>
      <c r="D4086">
        <v>2246</v>
      </c>
      <c r="E4086">
        <v>45791</v>
      </c>
      <c r="F4086">
        <v>45893</v>
      </c>
      <c r="G4086" t="s">
        <v>2558</v>
      </c>
      <c r="H4086" t="s">
        <v>2737</v>
      </c>
      <c r="I4086" t="s">
        <v>24</v>
      </c>
      <c r="J4086" t="s">
        <v>5948</v>
      </c>
      <c r="K4086">
        <v>0</v>
      </c>
      <c r="AE4086" t="s">
        <v>232</v>
      </c>
      <c r="AF4086">
        <v>0</v>
      </c>
      <c r="AG4086">
        <v>0</v>
      </c>
      <c r="AH4086">
        <v>0</v>
      </c>
      <c r="AI4086" t="s">
        <v>11634</v>
      </c>
      <c r="AL4086" s="94">
        <v>224.6</v>
      </c>
      <c r="AM4086" t="s">
        <v>11646</v>
      </c>
    </row>
    <row r="4087" spans="1:39" x14ac:dyDescent="0.25">
      <c r="A4087" t="s">
        <v>204</v>
      </c>
      <c r="B4087">
        <v>23073</v>
      </c>
      <c r="C4087" t="s">
        <v>5949</v>
      </c>
      <c r="D4087">
        <v>4952</v>
      </c>
      <c r="E4087">
        <v>45791</v>
      </c>
      <c r="F4087">
        <v>45893</v>
      </c>
      <c r="G4087" t="s">
        <v>2558</v>
      </c>
      <c r="H4087" t="s">
        <v>2573</v>
      </c>
      <c r="I4087" t="s">
        <v>24</v>
      </c>
      <c r="J4087" t="s">
        <v>5950</v>
      </c>
      <c r="K4087">
        <v>0</v>
      </c>
      <c r="AE4087" t="s">
        <v>232</v>
      </c>
      <c r="AF4087">
        <v>0</v>
      </c>
      <c r="AG4087">
        <v>0</v>
      </c>
      <c r="AH4087">
        <v>0</v>
      </c>
      <c r="AI4087" t="s">
        <v>11634</v>
      </c>
      <c r="AL4087" s="94">
        <v>495.2</v>
      </c>
      <c r="AM4087" t="s">
        <v>11646</v>
      </c>
    </row>
    <row r="4088" spans="1:39" x14ac:dyDescent="0.25">
      <c r="A4088" t="s">
        <v>204</v>
      </c>
      <c r="B4088">
        <v>23074</v>
      </c>
      <c r="C4088" t="s">
        <v>5951</v>
      </c>
      <c r="D4088">
        <v>3407</v>
      </c>
      <c r="E4088">
        <v>45791</v>
      </c>
      <c r="F4088">
        <v>45893</v>
      </c>
      <c r="G4088" t="s">
        <v>2558</v>
      </c>
      <c r="H4088" t="s">
        <v>5943</v>
      </c>
      <c r="I4088" t="s">
        <v>24</v>
      </c>
      <c r="J4088" t="s">
        <v>5952</v>
      </c>
      <c r="K4088">
        <v>0</v>
      </c>
      <c r="AE4088" t="s">
        <v>232</v>
      </c>
      <c r="AF4088">
        <v>0</v>
      </c>
      <c r="AG4088">
        <v>0</v>
      </c>
      <c r="AH4088">
        <v>0</v>
      </c>
      <c r="AI4088" t="s">
        <v>11634</v>
      </c>
      <c r="AL4088" s="94">
        <v>340.7</v>
      </c>
      <c r="AM4088" t="s">
        <v>11646</v>
      </c>
    </row>
    <row r="4089" spans="1:39" x14ac:dyDescent="0.25">
      <c r="A4089" t="s">
        <v>204</v>
      </c>
      <c r="B4089">
        <v>23075</v>
      </c>
      <c r="C4089" t="s">
        <v>5953</v>
      </c>
      <c r="D4089">
        <v>3780</v>
      </c>
      <c r="E4089">
        <v>45791</v>
      </c>
      <c r="F4089">
        <v>45893</v>
      </c>
      <c r="G4089" t="s">
        <v>2558</v>
      </c>
      <c r="H4089">
        <v>46051</v>
      </c>
      <c r="I4089" t="s">
        <v>24</v>
      </c>
      <c r="J4089" t="s">
        <v>5954</v>
      </c>
      <c r="K4089">
        <v>100</v>
      </c>
      <c r="L4089">
        <v>45750</v>
      </c>
      <c r="M4089">
        <v>0.38</v>
      </c>
      <c r="N4089" t="s">
        <v>26</v>
      </c>
      <c r="O4089">
        <v>45421</v>
      </c>
      <c r="P4089" t="s">
        <v>26</v>
      </c>
      <c r="Q4089">
        <v>0.38</v>
      </c>
      <c r="R4089">
        <v>2500</v>
      </c>
      <c r="T4089">
        <v>0</v>
      </c>
      <c r="U4089">
        <v>45</v>
      </c>
      <c r="V4089">
        <v>0</v>
      </c>
      <c r="W4089">
        <v>7</v>
      </c>
      <c r="X4089" t="s">
        <v>5955</v>
      </c>
      <c r="Y4089" t="s">
        <v>5956</v>
      </c>
      <c r="Z4089" t="s">
        <v>5957</v>
      </c>
      <c r="AE4089" t="s">
        <v>232</v>
      </c>
      <c r="AF4089">
        <v>0.38</v>
      </c>
      <c r="AG4089">
        <v>38</v>
      </c>
      <c r="AH4089">
        <v>15</v>
      </c>
      <c r="AI4089" t="s">
        <v>11632</v>
      </c>
      <c r="AJ4089">
        <v>0.66137566137566139</v>
      </c>
      <c r="AL4089" s="94">
        <v>378</v>
      </c>
      <c r="AM4089" t="s">
        <v>11647</v>
      </c>
    </row>
    <row r="4090" spans="1:39" x14ac:dyDescent="0.25">
      <c r="A4090" t="s">
        <v>204</v>
      </c>
      <c r="B4090">
        <v>23076</v>
      </c>
      <c r="C4090" t="s">
        <v>5958</v>
      </c>
      <c r="D4090">
        <v>866</v>
      </c>
      <c r="E4090">
        <v>45791</v>
      </c>
      <c r="F4090" t="s">
        <v>5959</v>
      </c>
      <c r="G4090" t="s">
        <v>2558</v>
      </c>
      <c r="H4090">
        <v>45818</v>
      </c>
      <c r="I4090" t="s">
        <v>24</v>
      </c>
      <c r="K4090">
        <v>0</v>
      </c>
      <c r="N4090" t="s">
        <v>26</v>
      </c>
      <c r="O4090">
        <v>45491</v>
      </c>
      <c r="AE4090" t="s">
        <v>232</v>
      </c>
      <c r="AF4090">
        <v>0</v>
      </c>
      <c r="AG4090">
        <v>0</v>
      </c>
      <c r="AH4090">
        <v>2</v>
      </c>
      <c r="AI4090" t="s">
        <v>11632</v>
      </c>
      <c r="AL4090" s="94">
        <v>86.6</v>
      </c>
      <c r="AM4090" t="s">
        <v>11646</v>
      </c>
    </row>
    <row r="4091" spans="1:39" x14ac:dyDescent="0.25">
      <c r="A4091" t="s">
        <v>204</v>
      </c>
      <c r="B4091">
        <v>23077</v>
      </c>
      <c r="C4091" t="s">
        <v>5960</v>
      </c>
      <c r="D4091">
        <v>657</v>
      </c>
      <c r="E4091">
        <v>45791</v>
      </c>
      <c r="F4091">
        <v>45893</v>
      </c>
      <c r="G4091" t="s">
        <v>2558</v>
      </c>
      <c r="H4091">
        <v>45975</v>
      </c>
      <c r="I4091" t="s">
        <v>28</v>
      </c>
      <c r="J4091" t="s">
        <v>5961</v>
      </c>
      <c r="K4091">
        <v>0</v>
      </c>
      <c r="L4091" t="s">
        <v>487</v>
      </c>
      <c r="M4091">
        <v>0</v>
      </c>
      <c r="N4091" t="s">
        <v>26</v>
      </c>
      <c r="O4091">
        <v>45806</v>
      </c>
      <c r="P4091" t="s">
        <v>25</v>
      </c>
      <c r="X4091" t="s">
        <v>5816</v>
      </c>
      <c r="Y4091" t="s">
        <v>25</v>
      </c>
      <c r="Z4091" t="s">
        <v>25</v>
      </c>
      <c r="AE4091" t="s">
        <v>232</v>
      </c>
      <c r="AF4091">
        <v>0</v>
      </c>
      <c r="AG4091">
        <v>0</v>
      </c>
      <c r="AH4091">
        <v>9</v>
      </c>
      <c r="AI4091" t="s">
        <v>11632</v>
      </c>
      <c r="AL4091" s="94">
        <v>65.7</v>
      </c>
      <c r="AM4091" t="s">
        <v>11646</v>
      </c>
    </row>
    <row r="4092" spans="1:39" x14ac:dyDescent="0.25">
      <c r="A4092" t="s">
        <v>204</v>
      </c>
      <c r="B4092">
        <v>23904</v>
      </c>
      <c r="C4092" t="s">
        <v>5962</v>
      </c>
      <c r="D4092">
        <v>2701</v>
      </c>
      <c r="E4092">
        <v>45791</v>
      </c>
      <c r="F4092">
        <v>45893</v>
      </c>
      <c r="G4092" t="s">
        <v>2558</v>
      </c>
      <c r="H4092" t="s">
        <v>2679</v>
      </c>
      <c r="I4092" t="s">
        <v>24</v>
      </c>
      <c r="J4092" t="s">
        <v>5963</v>
      </c>
      <c r="K4092">
        <v>0</v>
      </c>
      <c r="AE4092" t="s">
        <v>232</v>
      </c>
      <c r="AF4092">
        <v>0</v>
      </c>
      <c r="AG4092">
        <v>0</v>
      </c>
      <c r="AH4092">
        <v>0</v>
      </c>
      <c r="AI4092" t="s">
        <v>11634</v>
      </c>
      <c r="AL4092" s="94">
        <v>270.10000000000002</v>
      </c>
      <c r="AM4092" t="s">
        <v>11646</v>
      </c>
    </row>
    <row r="4093" spans="1:39" x14ac:dyDescent="0.25">
      <c r="A4093" t="s">
        <v>204</v>
      </c>
      <c r="B4093">
        <v>23079</v>
      </c>
      <c r="C4093" t="s">
        <v>5964</v>
      </c>
      <c r="D4093">
        <v>4457</v>
      </c>
      <c r="E4093">
        <v>45791</v>
      </c>
      <c r="F4093">
        <v>45893</v>
      </c>
      <c r="G4093" t="s">
        <v>2558</v>
      </c>
      <c r="H4093">
        <v>45973</v>
      </c>
      <c r="I4093" t="s">
        <v>24</v>
      </c>
      <c r="J4093" t="s">
        <v>5965</v>
      </c>
      <c r="K4093">
        <v>0</v>
      </c>
      <c r="AE4093" t="s">
        <v>232</v>
      </c>
      <c r="AF4093">
        <v>0</v>
      </c>
      <c r="AG4093">
        <v>0</v>
      </c>
      <c r="AH4093">
        <v>0</v>
      </c>
      <c r="AI4093" t="s">
        <v>11634</v>
      </c>
      <c r="AL4093" s="94">
        <v>445.7</v>
      </c>
      <c r="AM4093" t="s">
        <v>11646</v>
      </c>
    </row>
    <row r="4094" spans="1:39" x14ac:dyDescent="0.25">
      <c r="A4094" t="s">
        <v>204</v>
      </c>
      <c r="B4094">
        <v>23080</v>
      </c>
      <c r="C4094" t="s">
        <v>5966</v>
      </c>
      <c r="D4094">
        <v>2077</v>
      </c>
      <c r="E4094">
        <v>45791</v>
      </c>
      <c r="F4094">
        <v>45893</v>
      </c>
      <c r="G4094" t="s">
        <v>2558</v>
      </c>
      <c r="H4094">
        <v>45971</v>
      </c>
      <c r="I4094" t="s">
        <v>28</v>
      </c>
      <c r="J4094" t="s">
        <v>5967</v>
      </c>
      <c r="K4094">
        <v>111</v>
      </c>
      <c r="L4094">
        <v>45809</v>
      </c>
      <c r="M4094">
        <v>0.38</v>
      </c>
      <c r="N4094" t="s">
        <v>26</v>
      </c>
      <c r="O4094">
        <v>45797</v>
      </c>
      <c r="P4094" t="s">
        <v>26</v>
      </c>
      <c r="Q4094">
        <v>0.11</v>
      </c>
      <c r="R4094">
        <v>14739</v>
      </c>
      <c r="T4094">
        <v>0</v>
      </c>
      <c r="U4094">
        <v>0</v>
      </c>
      <c r="V4094">
        <v>0</v>
      </c>
      <c r="W4094">
        <v>0</v>
      </c>
      <c r="X4094" t="s">
        <v>5968</v>
      </c>
      <c r="Y4094" t="s">
        <v>5969</v>
      </c>
      <c r="Z4094" t="s">
        <v>5970</v>
      </c>
      <c r="AE4094" t="s">
        <v>232</v>
      </c>
      <c r="AF4094">
        <v>0.38</v>
      </c>
      <c r="AG4094">
        <v>42</v>
      </c>
      <c r="AH4094">
        <v>15</v>
      </c>
      <c r="AI4094" t="s">
        <v>11632</v>
      </c>
      <c r="AJ4094">
        <v>7.0962927298988925</v>
      </c>
      <c r="AL4094" s="94">
        <v>207.7</v>
      </c>
      <c r="AM4094" t="s">
        <v>11647</v>
      </c>
    </row>
    <row r="4095" spans="1:39" x14ac:dyDescent="0.25">
      <c r="A4095" t="s">
        <v>204</v>
      </c>
      <c r="B4095">
        <v>23081</v>
      </c>
      <c r="C4095" t="s">
        <v>5971</v>
      </c>
      <c r="D4095">
        <v>1688</v>
      </c>
      <c r="E4095">
        <v>45791</v>
      </c>
      <c r="F4095">
        <v>45893</v>
      </c>
      <c r="G4095" t="s">
        <v>2558</v>
      </c>
      <c r="H4095">
        <v>45972</v>
      </c>
      <c r="I4095" t="s">
        <v>28</v>
      </c>
      <c r="J4095" t="s">
        <v>5972</v>
      </c>
      <c r="K4095">
        <v>0</v>
      </c>
      <c r="N4095" t="s">
        <v>26</v>
      </c>
      <c r="O4095">
        <v>45862</v>
      </c>
      <c r="AE4095" t="s">
        <v>232</v>
      </c>
      <c r="AF4095">
        <v>0</v>
      </c>
      <c r="AG4095">
        <v>0</v>
      </c>
      <c r="AH4095">
        <v>2</v>
      </c>
      <c r="AI4095" t="s">
        <v>11632</v>
      </c>
      <c r="AL4095" s="94">
        <v>168.8</v>
      </c>
      <c r="AM4095" t="s">
        <v>11646</v>
      </c>
    </row>
    <row r="4096" spans="1:39" x14ac:dyDescent="0.25">
      <c r="A4096" t="s">
        <v>204</v>
      </c>
      <c r="B4096">
        <v>23082</v>
      </c>
      <c r="C4096" t="s">
        <v>5973</v>
      </c>
      <c r="D4096">
        <v>2109</v>
      </c>
      <c r="E4096">
        <v>45791</v>
      </c>
      <c r="G4096" t="s">
        <v>2558</v>
      </c>
      <c r="H4096">
        <v>45799</v>
      </c>
      <c r="I4096" t="s">
        <v>28</v>
      </c>
      <c r="K4096">
        <v>0</v>
      </c>
      <c r="L4096" t="s">
        <v>487</v>
      </c>
      <c r="N4096" t="s">
        <v>25</v>
      </c>
      <c r="O4096" t="s">
        <v>25</v>
      </c>
      <c r="P4096" t="s">
        <v>25</v>
      </c>
      <c r="Q4096">
        <v>0</v>
      </c>
      <c r="R4096">
        <v>0</v>
      </c>
      <c r="S4096">
        <v>0</v>
      </c>
      <c r="T4096">
        <v>0</v>
      </c>
      <c r="U4096">
        <v>0</v>
      </c>
      <c r="V4096">
        <v>0</v>
      </c>
      <c r="W4096">
        <v>0</v>
      </c>
      <c r="X4096" t="s">
        <v>5816</v>
      </c>
      <c r="Y4096" t="s">
        <v>25</v>
      </c>
      <c r="Z4096" t="s">
        <v>25</v>
      </c>
      <c r="AE4096" t="s">
        <v>232</v>
      </c>
      <c r="AF4096">
        <v>0</v>
      </c>
      <c r="AG4096">
        <v>0</v>
      </c>
      <c r="AH4096">
        <v>14</v>
      </c>
      <c r="AI4096" t="s">
        <v>11632</v>
      </c>
      <c r="AJ4096">
        <v>0</v>
      </c>
      <c r="AK4096">
        <v>0</v>
      </c>
      <c r="AL4096" s="94">
        <v>210.9</v>
      </c>
      <c r="AM4096" t="s">
        <v>11646</v>
      </c>
    </row>
    <row r="4097" spans="1:39" x14ac:dyDescent="0.25">
      <c r="A4097" t="s">
        <v>204</v>
      </c>
      <c r="B4097">
        <v>23084</v>
      </c>
      <c r="C4097" t="s">
        <v>5974</v>
      </c>
      <c r="D4097">
        <v>1034</v>
      </c>
      <c r="E4097">
        <v>45791</v>
      </c>
      <c r="F4097">
        <v>45893</v>
      </c>
      <c r="G4097" t="s">
        <v>2558</v>
      </c>
      <c r="H4097" t="s">
        <v>5975</v>
      </c>
      <c r="I4097" t="s">
        <v>28</v>
      </c>
      <c r="J4097" t="s">
        <v>5976</v>
      </c>
      <c r="K4097">
        <v>0</v>
      </c>
      <c r="L4097" t="s">
        <v>487</v>
      </c>
      <c r="N4097" t="s">
        <v>26</v>
      </c>
      <c r="O4097" t="s">
        <v>487</v>
      </c>
      <c r="P4097" t="s">
        <v>25</v>
      </c>
      <c r="Q4097">
        <v>0</v>
      </c>
      <c r="R4097">
        <v>0</v>
      </c>
      <c r="S4097">
        <v>0</v>
      </c>
      <c r="T4097">
        <v>0</v>
      </c>
      <c r="U4097">
        <v>0</v>
      </c>
      <c r="V4097">
        <v>0</v>
      </c>
      <c r="W4097">
        <v>0</v>
      </c>
      <c r="X4097" t="s">
        <v>5807</v>
      </c>
      <c r="Y4097" t="s">
        <v>25</v>
      </c>
      <c r="Z4097" t="s">
        <v>25</v>
      </c>
      <c r="AE4097" t="s">
        <v>232</v>
      </c>
      <c r="AF4097">
        <v>0</v>
      </c>
      <c r="AG4097">
        <v>0</v>
      </c>
      <c r="AH4097">
        <v>14</v>
      </c>
      <c r="AI4097" t="s">
        <v>11632</v>
      </c>
      <c r="AJ4097">
        <v>0</v>
      </c>
      <c r="AK4097">
        <v>0</v>
      </c>
      <c r="AL4097" s="94">
        <v>103.4</v>
      </c>
      <c r="AM4097" t="s">
        <v>11646</v>
      </c>
    </row>
    <row r="4098" spans="1:39" x14ac:dyDescent="0.25">
      <c r="A4098" t="s">
        <v>204</v>
      </c>
      <c r="B4098">
        <v>23085</v>
      </c>
      <c r="C4098" t="s">
        <v>5977</v>
      </c>
      <c r="D4098">
        <v>2402</v>
      </c>
      <c r="E4098">
        <v>45791</v>
      </c>
      <c r="F4098">
        <v>45893</v>
      </c>
      <c r="G4098" t="s">
        <v>2558</v>
      </c>
      <c r="H4098">
        <v>45973</v>
      </c>
      <c r="I4098" t="s">
        <v>28</v>
      </c>
      <c r="J4098" t="s">
        <v>5978</v>
      </c>
      <c r="K4098">
        <v>0</v>
      </c>
      <c r="L4098" t="s">
        <v>25</v>
      </c>
      <c r="N4098" t="s">
        <v>26</v>
      </c>
      <c r="O4098">
        <v>45398</v>
      </c>
      <c r="P4098" t="s">
        <v>25</v>
      </c>
      <c r="Q4098">
        <v>0</v>
      </c>
      <c r="R4098">
        <v>0</v>
      </c>
      <c r="S4098">
        <v>0</v>
      </c>
      <c r="T4098">
        <v>0</v>
      </c>
      <c r="U4098">
        <v>0</v>
      </c>
      <c r="V4098">
        <v>0</v>
      </c>
      <c r="W4098">
        <v>0</v>
      </c>
      <c r="X4098" t="s">
        <v>5979</v>
      </c>
      <c r="Y4098" t="s">
        <v>25</v>
      </c>
      <c r="Z4098" t="s">
        <v>25</v>
      </c>
      <c r="AE4098" t="s">
        <v>232</v>
      </c>
      <c r="AF4098">
        <v>0</v>
      </c>
      <c r="AG4098">
        <v>0</v>
      </c>
      <c r="AH4098">
        <v>14</v>
      </c>
      <c r="AI4098" t="s">
        <v>11632</v>
      </c>
      <c r="AJ4098">
        <v>0</v>
      </c>
      <c r="AK4098">
        <v>0</v>
      </c>
      <c r="AL4098" s="94">
        <v>240.2</v>
      </c>
      <c r="AM4098" t="s">
        <v>11646</v>
      </c>
    </row>
    <row r="4099" spans="1:39" x14ac:dyDescent="0.25">
      <c r="A4099" t="s">
        <v>204</v>
      </c>
      <c r="B4099">
        <v>23086</v>
      </c>
      <c r="C4099" t="s">
        <v>5980</v>
      </c>
      <c r="D4099">
        <v>13944</v>
      </c>
      <c r="E4099">
        <v>45791</v>
      </c>
      <c r="F4099">
        <v>45893</v>
      </c>
      <c r="G4099" t="s">
        <v>2558</v>
      </c>
      <c r="H4099">
        <v>46104</v>
      </c>
      <c r="I4099" t="s">
        <v>24</v>
      </c>
      <c r="J4099" t="s">
        <v>5981</v>
      </c>
      <c r="K4099">
        <v>0</v>
      </c>
      <c r="L4099" t="s">
        <v>487</v>
      </c>
      <c r="M4099">
        <v>0</v>
      </c>
      <c r="N4099" t="s">
        <v>26</v>
      </c>
      <c r="O4099">
        <v>45804</v>
      </c>
      <c r="P4099" t="s">
        <v>25</v>
      </c>
      <c r="Q4099">
        <v>0</v>
      </c>
      <c r="R4099">
        <v>0</v>
      </c>
      <c r="S4099">
        <v>0</v>
      </c>
      <c r="T4099">
        <v>0</v>
      </c>
      <c r="U4099">
        <v>0</v>
      </c>
      <c r="V4099">
        <v>0</v>
      </c>
      <c r="W4099">
        <v>0</v>
      </c>
      <c r="X4099" t="s">
        <v>25</v>
      </c>
      <c r="Y4099" t="s">
        <v>25</v>
      </c>
      <c r="Z4099" t="s">
        <v>25</v>
      </c>
      <c r="AE4099" t="s">
        <v>232</v>
      </c>
      <c r="AF4099">
        <v>0</v>
      </c>
      <c r="AG4099">
        <v>0</v>
      </c>
      <c r="AH4099">
        <v>16</v>
      </c>
      <c r="AI4099" t="s">
        <v>11631</v>
      </c>
      <c r="AJ4099">
        <v>0</v>
      </c>
      <c r="AK4099">
        <v>0</v>
      </c>
      <c r="AL4099" s="94">
        <v>1394.4</v>
      </c>
      <c r="AM4099" t="s">
        <v>11646</v>
      </c>
    </row>
    <row r="4100" spans="1:39" x14ac:dyDescent="0.25">
      <c r="A4100" t="s">
        <v>204</v>
      </c>
      <c r="B4100">
        <v>23087</v>
      </c>
      <c r="C4100" t="s">
        <v>5982</v>
      </c>
      <c r="D4100">
        <v>13261</v>
      </c>
      <c r="E4100">
        <v>45791</v>
      </c>
      <c r="F4100">
        <v>45893</v>
      </c>
      <c r="G4100" t="s">
        <v>2558</v>
      </c>
      <c r="H4100">
        <v>46121</v>
      </c>
      <c r="I4100" t="s">
        <v>24</v>
      </c>
      <c r="J4100" t="s">
        <v>5983</v>
      </c>
      <c r="K4100">
        <v>102</v>
      </c>
      <c r="L4100" t="s">
        <v>487</v>
      </c>
      <c r="M4100">
        <v>3.9E-2</v>
      </c>
      <c r="N4100" t="s">
        <v>26</v>
      </c>
      <c r="O4100">
        <v>45498</v>
      </c>
      <c r="P4100" t="s">
        <v>25</v>
      </c>
      <c r="Q4100">
        <v>0</v>
      </c>
      <c r="T4100">
        <v>0</v>
      </c>
      <c r="U4100">
        <v>0</v>
      </c>
      <c r="V4100">
        <v>0</v>
      </c>
      <c r="W4100">
        <v>0</v>
      </c>
      <c r="X4100" t="s">
        <v>25</v>
      </c>
      <c r="Y4100" t="s">
        <v>25</v>
      </c>
      <c r="Z4100" t="s">
        <v>5984</v>
      </c>
      <c r="AE4100" t="s">
        <v>232</v>
      </c>
      <c r="AF4100">
        <v>3.9E-2</v>
      </c>
      <c r="AG4100">
        <v>4</v>
      </c>
      <c r="AH4100">
        <v>14</v>
      </c>
      <c r="AI4100" t="s">
        <v>11632</v>
      </c>
      <c r="AL4100" s="94">
        <v>1326.1</v>
      </c>
      <c r="AM4100" t="s">
        <v>11648</v>
      </c>
    </row>
    <row r="4101" spans="1:39" x14ac:dyDescent="0.25">
      <c r="A4101" t="s">
        <v>204</v>
      </c>
      <c r="B4101">
        <v>23088</v>
      </c>
      <c r="C4101" t="s">
        <v>5985</v>
      </c>
      <c r="D4101">
        <v>7113</v>
      </c>
      <c r="E4101">
        <v>45791</v>
      </c>
      <c r="F4101">
        <v>45893</v>
      </c>
      <c r="G4101" t="s">
        <v>2558</v>
      </c>
      <c r="H4101">
        <v>45994</v>
      </c>
      <c r="I4101" t="s">
        <v>24</v>
      </c>
      <c r="J4101" t="s">
        <v>5986</v>
      </c>
      <c r="K4101">
        <v>0</v>
      </c>
      <c r="L4101">
        <v>0</v>
      </c>
      <c r="M4101">
        <v>0</v>
      </c>
      <c r="N4101" t="s">
        <v>26</v>
      </c>
      <c r="O4101">
        <v>45076</v>
      </c>
      <c r="P4101" t="s">
        <v>25</v>
      </c>
      <c r="Q4101">
        <v>0</v>
      </c>
      <c r="R4101">
        <v>0</v>
      </c>
      <c r="S4101">
        <v>0</v>
      </c>
      <c r="T4101">
        <v>0</v>
      </c>
      <c r="U4101">
        <v>0</v>
      </c>
      <c r="V4101">
        <v>0</v>
      </c>
      <c r="W4101">
        <v>0</v>
      </c>
      <c r="X4101" t="s">
        <v>25</v>
      </c>
      <c r="Y4101" t="s">
        <v>25</v>
      </c>
      <c r="Z4101" t="s">
        <v>25</v>
      </c>
      <c r="AE4101" t="s">
        <v>232</v>
      </c>
      <c r="AF4101">
        <v>0</v>
      </c>
      <c r="AG4101">
        <v>0</v>
      </c>
      <c r="AH4101">
        <v>15</v>
      </c>
      <c r="AI4101" t="s">
        <v>11632</v>
      </c>
      <c r="AJ4101">
        <v>0</v>
      </c>
      <c r="AK4101">
        <v>0</v>
      </c>
      <c r="AL4101" s="94">
        <v>711.3</v>
      </c>
      <c r="AM4101" t="s">
        <v>11646</v>
      </c>
    </row>
    <row r="4102" spans="1:39" x14ac:dyDescent="0.25">
      <c r="A4102" t="s">
        <v>204</v>
      </c>
      <c r="B4102">
        <v>23090</v>
      </c>
      <c r="C4102" t="s">
        <v>5987</v>
      </c>
      <c r="D4102">
        <v>1343</v>
      </c>
      <c r="E4102">
        <v>45791</v>
      </c>
      <c r="F4102">
        <v>45893</v>
      </c>
      <c r="G4102" t="s">
        <v>2558</v>
      </c>
      <c r="H4102">
        <v>46121</v>
      </c>
      <c r="I4102" t="s">
        <v>24</v>
      </c>
      <c r="J4102" t="s">
        <v>5988</v>
      </c>
      <c r="K4102">
        <v>0</v>
      </c>
      <c r="L4102">
        <v>0</v>
      </c>
      <c r="M4102">
        <v>0</v>
      </c>
      <c r="N4102" t="s">
        <v>25</v>
      </c>
      <c r="O4102" t="s">
        <v>487</v>
      </c>
      <c r="P4102" t="s">
        <v>25</v>
      </c>
      <c r="Q4102">
        <v>0</v>
      </c>
      <c r="T4102">
        <v>0</v>
      </c>
      <c r="U4102">
        <v>0</v>
      </c>
      <c r="V4102">
        <v>0</v>
      </c>
      <c r="W4102">
        <v>0</v>
      </c>
      <c r="X4102" t="s">
        <v>5816</v>
      </c>
      <c r="Y4102" t="s">
        <v>25</v>
      </c>
      <c r="Z4102" t="s">
        <v>25</v>
      </c>
      <c r="AE4102" t="s">
        <v>232</v>
      </c>
      <c r="AF4102">
        <v>0</v>
      </c>
      <c r="AG4102">
        <v>0</v>
      </c>
      <c r="AH4102">
        <v>13</v>
      </c>
      <c r="AI4102" t="s">
        <v>11632</v>
      </c>
      <c r="AL4102" s="94">
        <v>134.30000000000001</v>
      </c>
      <c r="AM4102" t="s">
        <v>11646</v>
      </c>
    </row>
    <row r="4103" spans="1:39" x14ac:dyDescent="0.25">
      <c r="A4103" t="s">
        <v>204</v>
      </c>
      <c r="B4103">
        <v>23091</v>
      </c>
      <c r="C4103" t="s">
        <v>5989</v>
      </c>
      <c r="D4103">
        <v>741</v>
      </c>
      <c r="E4103">
        <v>45791</v>
      </c>
      <c r="F4103">
        <v>45893</v>
      </c>
      <c r="G4103" t="s">
        <v>2558</v>
      </c>
      <c r="H4103" t="s">
        <v>2573</v>
      </c>
      <c r="I4103" t="s">
        <v>24</v>
      </c>
      <c r="J4103" t="s">
        <v>5990</v>
      </c>
      <c r="K4103">
        <v>0</v>
      </c>
      <c r="AE4103" t="s">
        <v>232</v>
      </c>
      <c r="AF4103">
        <v>0</v>
      </c>
      <c r="AG4103">
        <v>0</v>
      </c>
      <c r="AH4103">
        <v>0</v>
      </c>
      <c r="AI4103" t="s">
        <v>11634</v>
      </c>
      <c r="AL4103" s="94">
        <v>74.099999999999994</v>
      </c>
      <c r="AM4103" t="s">
        <v>11646</v>
      </c>
    </row>
    <row r="4104" spans="1:39" x14ac:dyDescent="0.25">
      <c r="A4104" t="s">
        <v>204</v>
      </c>
      <c r="B4104">
        <v>23092</v>
      </c>
      <c r="C4104" t="s">
        <v>5991</v>
      </c>
      <c r="D4104">
        <v>33674</v>
      </c>
      <c r="E4104">
        <v>45791</v>
      </c>
      <c r="F4104">
        <v>45893</v>
      </c>
      <c r="G4104" t="s">
        <v>2558</v>
      </c>
      <c r="H4104">
        <v>45974</v>
      </c>
      <c r="I4104" t="s">
        <v>28</v>
      </c>
      <c r="J4104" t="s">
        <v>5992</v>
      </c>
      <c r="K4104">
        <v>880</v>
      </c>
      <c r="L4104">
        <v>45869</v>
      </c>
      <c r="M4104">
        <v>0.88180000000000003</v>
      </c>
      <c r="N4104" t="s">
        <v>26</v>
      </c>
      <c r="O4104">
        <v>45505</v>
      </c>
      <c r="P4104" t="s">
        <v>26</v>
      </c>
      <c r="Q4104">
        <v>0.55500000000000005</v>
      </c>
      <c r="R4104">
        <v>67159.73</v>
      </c>
      <c r="S4104">
        <v>63203.02</v>
      </c>
      <c r="T4104">
        <v>76</v>
      </c>
      <c r="U4104">
        <v>0</v>
      </c>
      <c r="V4104">
        <v>0</v>
      </c>
      <c r="W4104">
        <v>0</v>
      </c>
      <c r="X4104" t="s">
        <v>5993</v>
      </c>
      <c r="Y4104" t="s">
        <v>25</v>
      </c>
      <c r="Z4104" t="s">
        <v>26</v>
      </c>
      <c r="AE4104" t="s">
        <v>232</v>
      </c>
      <c r="AF4104">
        <v>0.88180000000000003</v>
      </c>
      <c r="AG4104">
        <v>776</v>
      </c>
      <c r="AH4104">
        <v>16</v>
      </c>
      <c r="AI4104" t="s">
        <v>11631</v>
      </c>
      <c r="AJ4104">
        <v>1.9944090396151333</v>
      </c>
      <c r="AK4104">
        <v>1.8769085941676069</v>
      </c>
      <c r="AL4104" s="94">
        <v>3367.4</v>
      </c>
      <c r="AM4104" t="s">
        <v>11647</v>
      </c>
    </row>
    <row r="4105" spans="1:39" x14ac:dyDescent="0.25">
      <c r="A4105" t="s">
        <v>204</v>
      </c>
      <c r="B4105">
        <v>23093</v>
      </c>
      <c r="C4105" t="s">
        <v>5994</v>
      </c>
      <c r="D4105">
        <v>3556</v>
      </c>
      <c r="E4105">
        <v>45791</v>
      </c>
      <c r="F4105">
        <v>45893</v>
      </c>
      <c r="G4105" t="s">
        <v>2558</v>
      </c>
      <c r="H4105">
        <v>46098</v>
      </c>
      <c r="I4105" t="s">
        <v>24</v>
      </c>
      <c r="J4105" t="s">
        <v>5995</v>
      </c>
      <c r="K4105">
        <v>0</v>
      </c>
      <c r="L4105" t="s">
        <v>487</v>
      </c>
      <c r="M4105">
        <v>0</v>
      </c>
      <c r="N4105" t="s">
        <v>25</v>
      </c>
      <c r="O4105" t="s">
        <v>487</v>
      </c>
      <c r="P4105" t="s">
        <v>25</v>
      </c>
      <c r="Q4105">
        <v>0</v>
      </c>
      <c r="R4105">
        <v>0</v>
      </c>
      <c r="S4105">
        <v>0</v>
      </c>
      <c r="T4105">
        <v>0</v>
      </c>
      <c r="U4105">
        <v>0</v>
      </c>
      <c r="V4105">
        <v>0</v>
      </c>
      <c r="W4105">
        <v>0</v>
      </c>
      <c r="X4105" t="s">
        <v>5996</v>
      </c>
      <c r="Y4105" t="s">
        <v>25</v>
      </c>
      <c r="Z4105" t="s">
        <v>25</v>
      </c>
      <c r="AE4105" t="s">
        <v>232</v>
      </c>
      <c r="AF4105">
        <v>0</v>
      </c>
      <c r="AG4105">
        <v>0</v>
      </c>
      <c r="AH4105">
        <v>16</v>
      </c>
      <c r="AI4105" t="s">
        <v>11631</v>
      </c>
      <c r="AJ4105">
        <v>0</v>
      </c>
      <c r="AK4105">
        <v>0</v>
      </c>
      <c r="AL4105" s="94">
        <v>355.6</v>
      </c>
      <c r="AM4105" t="s">
        <v>11646</v>
      </c>
    </row>
    <row r="4106" spans="1:39" x14ac:dyDescent="0.25">
      <c r="A4106" t="s">
        <v>204</v>
      </c>
      <c r="B4106">
        <v>23094</v>
      </c>
      <c r="C4106" t="s">
        <v>5997</v>
      </c>
      <c r="D4106">
        <v>4190</v>
      </c>
      <c r="E4106">
        <v>45791</v>
      </c>
      <c r="G4106" t="s">
        <v>2558</v>
      </c>
      <c r="H4106">
        <v>45797</v>
      </c>
      <c r="I4106" t="s">
        <v>28</v>
      </c>
      <c r="K4106">
        <v>172</v>
      </c>
      <c r="L4106">
        <v>45778</v>
      </c>
      <c r="M4106">
        <v>90.69</v>
      </c>
      <c r="N4106" t="s">
        <v>26</v>
      </c>
      <c r="O4106">
        <v>45752</v>
      </c>
      <c r="P4106" t="s">
        <v>26</v>
      </c>
      <c r="Q4106">
        <v>67</v>
      </c>
      <c r="R4106">
        <v>7000</v>
      </c>
      <c r="S4106">
        <v>3000</v>
      </c>
      <c r="T4106">
        <v>6</v>
      </c>
      <c r="U4106">
        <v>14</v>
      </c>
      <c r="V4106">
        <v>0</v>
      </c>
      <c r="W4106">
        <v>3</v>
      </c>
      <c r="X4106" t="s">
        <v>5846</v>
      </c>
      <c r="Y4106" t="s">
        <v>5998</v>
      </c>
      <c r="Z4106" t="s">
        <v>5999</v>
      </c>
      <c r="AE4106" t="s">
        <v>232</v>
      </c>
      <c r="AF4106">
        <v>0.90689999999999993</v>
      </c>
      <c r="AG4106">
        <v>156</v>
      </c>
      <c r="AH4106">
        <v>16</v>
      </c>
      <c r="AI4106" t="s">
        <v>11631</v>
      </c>
      <c r="AJ4106">
        <v>1.6706443914081146</v>
      </c>
      <c r="AK4106">
        <v>0.71599045346062051</v>
      </c>
      <c r="AL4106" s="94">
        <v>419</v>
      </c>
      <c r="AM4106" t="s">
        <v>11647</v>
      </c>
    </row>
    <row r="4107" spans="1:39" x14ac:dyDescent="0.25">
      <c r="A4107" t="s">
        <v>204</v>
      </c>
      <c r="B4107">
        <v>23095</v>
      </c>
      <c r="C4107" t="s">
        <v>6000</v>
      </c>
      <c r="D4107">
        <v>10320</v>
      </c>
      <c r="E4107">
        <v>45791</v>
      </c>
      <c r="F4107">
        <v>45893</v>
      </c>
      <c r="G4107" t="s">
        <v>2558</v>
      </c>
      <c r="H4107" t="s">
        <v>5943</v>
      </c>
      <c r="I4107" t="s">
        <v>24</v>
      </c>
      <c r="J4107" t="s">
        <v>6001</v>
      </c>
      <c r="K4107">
        <v>0</v>
      </c>
      <c r="AE4107" t="s">
        <v>232</v>
      </c>
      <c r="AF4107">
        <v>0</v>
      </c>
      <c r="AG4107">
        <v>0</v>
      </c>
      <c r="AH4107">
        <v>0</v>
      </c>
      <c r="AI4107" t="s">
        <v>11634</v>
      </c>
      <c r="AL4107" s="94">
        <v>1032</v>
      </c>
      <c r="AM4107" t="s">
        <v>11646</v>
      </c>
    </row>
    <row r="4108" spans="1:39" x14ac:dyDescent="0.25">
      <c r="A4108" t="s">
        <v>204</v>
      </c>
      <c r="B4108">
        <v>23096</v>
      </c>
      <c r="C4108" t="s">
        <v>6002</v>
      </c>
      <c r="D4108">
        <v>2948</v>
      </c>
      <c r="E4108">
        <v>45791</v>
      </c>
      <c r="F4108">
        <v>45818</v>
      </c>
      <c r="G4108" t="s">
        <v>2558</v>
      </c>
      <c r="H4108">
        <v>45793</v>
      </c>
      <c r="I4108" t="s">
        <v>24</v>
      </c>
      <c r="K4108">
        <v>0</v>
      </c>
      <c r="AE4108" t="s">
        <v>232</v>
      </c>
      <c r="AF4108">
        <v>0</v>
      </c>
      <c r="AG4108">
        <v>0</v>
      </c>
      <c r="AH4108">
        <v>0</v>
      </c>
      <c r="AI4108" t="s">
        <v>11634</v>
      </c>
      <c r="AL4108" s="94">
        <v>294.8</v>
      </c>
      <c r="AM4108" t="s">
        <v>11646</v>
      </c>
    </row>
    <row r="4109" spans="1:39" x14ac:dyDescent="0.25">
      <c r="A4109" t="s">
        <v>204</v>
      </c>
      <c r="B4109">
        <v>23097</v>
      </c>
      <c r="C4109" t="s">
        <v>6003</v>
      </c>
      <c r="D4109">
        <v>7753</v>
      </c>
      <c r="E4109">
        <v>45791</v>
      </c>
      <c r="F4109">
        <v>45893</v>
      </c>
      <c r="G4109" t="s">
        <v>2558</v>
      </c>
      <c r="H4109">
        <v>45982</v>
      </c>
      <c r="I4109" t="s">
        <v>28</v>
      </c>
      <c r="J4109" t="s">
        <v>6004</v>
      </c>
      <c r="K4109">
        <v>0</v>
      </c>
      <c r="N4109" t="s">
        <v>26</v>
      </c>
      <c r="O4109" t="s">
        <v>6005</v>
      </c>
      <c r="R4109" t="s">
        <v>5764</v>
      </c>
      <c r="T4109">
        <v>48</v>
      </c>
      <c r="U4109">
        <v>16</v>
      </c>
      <c r="V4109">
        <v>0</v>
      </c>
      <c r="W4109">
        <v>1</v>
      </c>
      <c r="X4109" t="s">
        <v>6006</v>
      </c>
      <c r="Y4109" t="s">
        <v>26</v>
      </c>
      <c r="Z4109" t="s">
        <v>6007</v>
      </c>
      <c r="AE4109" t="s">
        <v>232</v>
      </c>
      <c r="AF4109">
        <v>0</v>
      </c>
      <c r="AG4109">
        <v>0</v>
      </c>
      <c r="AH4109">
        <v>10</v>
      </c>
      <c r="AI4109" t="s">
        <v>11632</v>
      </c>
      <c r="AL4109" s="94">
        <v>775.3</v>
      </c>
      <c r="AM4109" t="s">
        <v>11646</v>
      </c>
    </row>
    <row r="4110" spans="1:39" x14ac:dyDescent="0.25">
      <c r="A4110" t="s">
        <v>204</v>
      </c>
      <c r="B4110">
        <v>23098</v>
      </c>
      <c r="C4110" t="s">
        <v>6008</v>
      </c>
      <c r="D4110">
        <v>921</v>
      </c>
      <c r="E4110">
        <v>45791</v>
      </c>
      <c r="F4110">
        <v>45893</v>
      </c>
      <c r="G4110" t="s">
        <v>2558</v>
      </c>
      <c r="H4110">
        <v>46094</v>
      </c>
      <c r="I4110" t="s">
        <v>24</v>
      </c>
      <c r="J4110" t="s">
        <v>6009</v>
      </c>
      <c r="K4110">
        <v>60</v>
      </c>
      <c r="L4110">
        <v>46082</v>
      </c>
      <c r="M4110">
        <v>0.23</v>
      </c>
      <c r="N4110" t="s">
        <v>25</v>
      </c>
      <c r="O4110" t="s">
        <v>487</v>
      </c>
      <c r="P4110" t="s">
        <v>25</v>
      </c>
      <c r="Q4110">
        <v>0</v>
      </c>
      <c r="R4110">
        <v>0</v>
      </c>
      <c r="S4110">
        <v>0</v>
      </c>
      <c r="T4110">
        <v>0</v>
      </c>
      <c r="U4110">
        <v>0</v>
      </c>
      <c r="V4110">
        <v>0</v>
      </c>
      <c r="W4110">
        <v>4</v>
      </c>
      <c r="X4110" t="s">
        <v>5816</v>
      </c>
      <c r="Y4110" t="s">
        <v>5816</v>
      </c>
      <c r="Z4110" t="s">
        <v>6010</v>
      </c>
      <c r="AE4110" t="s">
        <v>232</v>
      </c>
      <c r="AF4110">
        <v>0.23</v>
      </c>
      <c r="AG4110">
        <v>14</v>
      </c>
      <c r="AH4110">
        <v>16</v>
      </c>
      <c r="AI4110" t="s">
        <v>11631</v>
      </c>
      <c r="AJ4110">
        <v>0</v>
      </c>
      <c r="AK4110">
        <v>0</v>
      </c>
      <c r="AL4110" s="94">
        <v>92.1</v>
      </c>
      <c r="AM4110" t="s">
        <v>11647</v>
      </c>
    </row>
    <row r="4111" spans="1:39" x14ac:dyDescent="0.25">
      <c r="A4111" t="s">
        <v>204</v>
      </c>
      <c r="B4111">
        <v>23099</v>
      </c>
      <c r="C4111" t="s">
        <v>6011</v>
      </c>
      <c r="D4111">
        <v>6079</v>
      </c>
      <c r="E4111">
        <v>45791</v>
      </c>
      <c r="F4111">
        <v>45893</v>
      </c>
      <c r="G4111" t="s">
        <v>2558</v>
      </c>
      <c r="H4111" t="s">
        <v>5943</v>
      </c>
      <c r="I4111" t="s">
        <v>24</v>
      </c>
      <c r="J4111">
        <v>45986</v>
      </c>
      <c r="K4111">
        <v>0</v>
      </c>
      <c r="L4111" t="s">
        <v>487</v>
      </c>
      <c r="M4111">
        <v>0</v>
      </c>
      <c r="N4111" t="s">
        <v>26</v>
      </c>
      <c r="O4111">
        <v>45502</v>
      </c>
      <c r="P4111" t="s">
        <v>25</v>
      </c>
      <c r="Q4111">
        <v>0</v>
      </c>
      <c r="R4111">
        <v>0</v>
      </c>
      <c r="T4111">
        <v>1</v>
      </c>
      <c r="U4111">
        <v>0</v>
      </c>
      <c r="V4111">
        <v>0</v>
      </c>
      <c r="W4111">
        <v>0</v>
      </c>
      <c r="X4111" t="s">
        <v>25</v>
      </c>
      <c r="Y4111" t="s">
        <v>5816</v>
      </c>
      <c r="Z4111" t="s">
        <v>25</v>
      </c>
      <c r="AE4111" t="s">
        <v>232</v>
      </c>
      <c r="AF4111">
        <v>0</v>
      </c>
      <c r="AG4111">
        <v>0</v>
      </c>
      <c r="AH4111">
        <v>15</v>
      </c>
      <c r="AI4111" t="s">
        <v>11632</v>
      </c>
      <c r="AJ4111">
        <v>0</v>
      </c>
      <c r="AL4111" s="94">
        <v>607.9</v>
      </c>
      <c r="AM4111" t="s">
        <v>11646</v>
      </c>
    </row>
    <row r="4112" spans="1:39" x14ac:dyDescent="0.25">
      <c r="A4112" t="s">
        <v>204</v>
      </c>
      <c r="B4112">
        <v>23101</v>
      </c>
      <c r="C4112" t="s">
        <v>6012</v>
      </c>
      <c r="D4112">
        <v>390</v>
      </c>
      <c r="E4112">
        <v>45791</v>
      </c>
      <c r="F4112">
        <v>45893</v>
      </c>
      <c r="G4112" t="s">
        <v>2558</v>
      </c>
      <c r="H4112" t="s">
        <v>2573</v>
      </c>
      <c r="I4112" t="s">
        <v>24</v>
      </c>
      <c r="J4112" t="s">
        <v>6013</v>
      </c>
      <c r="K4112">
        <v>0</v>
      </c>
      <c r="AE4112" t="s">
        <v>232</v>
      </c>
      <c r="AF4112">
        <v>0</v>
      </c>
      <c r="AG4112">
        <v>0</v>
      </c>
      <c r="AH4112">
        <v>0</v>
      </c>
      <c r="AI4112" t="s">
        <v>11634</v>
      </c>
      <c r="AL4112" s="94">
        <v>39</v>
      </c>
      <c r="AM4112" t="s">
        <v>11646</v>
      </c>
    </row>
    <row r="4113" spans="1:39" x14ac:dyDescent="0.25">
      <c r="A4113" t="s">
        <v>204</v>
      </c>
      <c r="B4113">
        <v>23903</v>
      </c>
      <c r="C4113" t="s">
        <v>6014</v>
      </c>
      <c r="D4113">
        <v>4267</v>
      </c>
      <c r="E4113">
        <v>45791</v>
      </c>
      <c r="G4113" t="s">
        <v>2558</v>
      </c>
      <c r="H4113">
        <v>45813</v>
      </c>
      <c r="I4113" t="s">
        <v>28</v>
      </c>
      <c r="K4113">
        <v>180</v>
      </c>
      <c r="L4113">
        <v>2024</v>
      </c>
      <c r="M4113">
        <v>30</v>
      </c>
      <c r="N4113" t="s">
        <v>26</v>
      </c>
      <c r="O4113">
        <v>45128</v>
      </c>
      <c r="P4113" t="s">
        <v>25</v>
      </c>
      <c r="Q4113">
        <v>0</v>
      </c>
      <c r="R4113">
        <v>0</v>
      </c>
      <c r="S4113">
        <v>0</v>
      </c>
      <c r="T4113">
        <v>13</v>
      </c>
      <c r="U4113">
        <v>2</v>
      </c>
      <c r="V4113">
        <v>0</v>
      </c>
      <c r="W4113">
        <v>3</v>
      </c>
      <c r="X4113" t="s">
        <v>6015</v>
      </c>
      <c r="Y4113" t="s">
        <v>25</v>
      </c>
      <c r="Z4113" t="s">
        <v>25</v>
      </c>
      <c r="AE4113" t="s">
        <v>232</v>
      </c>
      <c r="AF4113">
        <v>0.3</v>
      </c>
      <c r="AG4113">
        <v>54</v>
      </c>
      <c r="AH4113">
        <v>16</v>
      </c>
      <c r="AI4113" t="s">
        <v>11631</v>
      </c>
      <c r="AJ4113">
        <v>0</v>
      </c>
      <c r="AK4113">
        <v>0</v>
      </c>
      <c r="AL4113" s="94">
        <v>426.7</v>
      </c>
      <c r="AM4113" t="s">
        <v>11647</v>
      </c>
    </row>
    <row r="4114" spans="1:39" x14ac:dyDescent="0.25">
      <c r="A4114" t="s">
        <v>205</v>
      </c>
      <c r="B4114">
        <v>25001</v>
      </c>
      <c r="C4114" t="s">
        <v>6016</v>
      </c>
      <c r="D4114">
        <v>158</v>
      </c>
      <c r="E4114">
        <v>45780</v>
      </c>
      <c r="F4114">
        <v>45938</v>
      </c>
      <c r="G4114" t="s">
        <v>3633</v>
      </c>
      <c r="I4114" t="s">
        <v>24</v>
      </c>
      <c r="J4114" t="s">
        <v>4079</v>
      </c>
      <c r="K4114">
        <v>0</v>
      </c>
      <c r="AE4114" t="s">
        <v>235</v>
      </c>
      <c r="AF4114">
        <v>0</v>
      </c>
      <c r="AG4114">
        <v>0</v>
      </c>
      <c r="AH4114">
        <v>0</v>
      </c>
      <c r="AI4114" t="s">
        <v>11634</v>
      </c>
      <c r="AL4114" s="94">
        <v>15.8</v>
      </c>
      <c r="AM4114" t="s">
        <v>11646</v>
      </c>
    </row>
    <row r="4115" spans="1:39" x14ac:dyDescent="0.25">
      <c r="A4115" t="s">
        <v>205</v>
      </c>
      <c r="B4115">
        <v>25002</v>
      </c>
      <c r="C4115" t="s">
        <v>6017</v>
      </c>
      <c r="D4115">
        <v>602</v>
      </c>
      <c r="E4115">
        <v>45780</v>
      </c>
      <c r="F4115">
        <v>45938</v>
      </c>
      <c r="G4115" t="s">
        <v>3633</v>
      </c>
      <c r="H4115">
        <v>45782</v>
      </c>
      <c r="I4115" t="s">
        <v>24</v>
      </c>
      <c r="J4115" t="s">
        <v>6018</v>
      </c>
      <c r="K4115">
        <v>9</v>
      </c>
      <c r="L4115">
        <v>45627</v>
      </c>
      <c r="M4115">
        <v>0.77769999999999995</v>
      </c>
      <c r="N4115" t="s">
        <v>353</v>
      </c>
      <c r="O4115">
        <v>45485</v>
      </c>
      <c r="P4115" t="s">
        <v>350</v>
      </c>
      <c r="R4115">
        <v>3000</v>
      </c>
      <c r="T4115">
        <v>0</v>
      </c>
      <c r="U4115">
        <v>0</v>
      </c>
      <c r="V4115">
        <v>0</v>
      </c>
      <c r="W4115">
        <v>0</v>
      </c>
      <c r="X4115" t="s">
        <v>6019</v>
      </c>
      <c r="Y4115" t="s">
        <v>6020</v>
      </c>
      <c r="Z4115" t="s">
        <v>350</v>
      </c>
      <c r="AE4115" t="s">
        <v>235</v>
      </c>
      <c r="AF4115">
        <v>0.77769999999999995</v>
      </c>
      <c r="AG4115">
        <v>7</v>
      </c>
      <c r="AH4115">
        <v>14</v>
      </c>
      <c r="AI4115" t="s">
        <v>11632</v>
      </c>
      <c r="AJ4115">
        <v>4.9833887043189371</v>
      </c>
      <c r="AL4115" s="94">
        <v>60.2</v>
      </c>
      <c r="AM4115" t="s">
        <v>11647</v>
      </c>
    </row>
    <row r="4116" spans="1:39" x14ac:dyDescent="0.25">
      <c r="A4116" t="s">
        <v>205</v>
      </c>
      <c r="B4116">
        <v>25003</v>
      </c>
      <c r="C4116" t="s">
        <v>6021</v>
      </c>
      <c r="D4116">
        <v>5629</v>
      </c>
      <c r="E4116">
        <v>45780</v>
      </c>
      <c r="G4116" t="s">
        <v>3633</v>
      </c>
      <c r="H4116">
        <v>45803</v>
      </c>
      <c r="I4116" t="s">
        <v>28</v>
      </c>
      <c r="K4116">
        <v>200</v>
      </c>
      <c r="L4116">
        <v>45756</v>
      </c>
      <c r="M4116">
        <v>0.6</v>
      </c>
      <c r="N4116" t="s">
        <v>353</v>
      </c>
      <c r="O4116">
        <v>45853</v>
      </c>
      <c r="P4116" t="s">
        <v>353</v>
      </c>
      <c r="Q4116">
        <v>0.6</v>
      </c>
      <c r="R4116">
        <v>14954.39</v>
      </c>
      <c r="T4116">
        <v>5</v>
      </c>
      <c r="U4116">
        <v>0</v>
      </c>
      <c r="V4116">
        <v>0</v>
      </c>
      <c r="W4116">
        <v>0</v>
      </c>
      <c r="X4116" t="s">
        <v>6022</v>
      </c>
      <c r="Y4116" t="s">
        <v>350</v>
      </c>
      <c r="Z4116" t="s">
        <v>350</v>
      </c>
      <c r="AE4116" t="s">
        <v>235</v>
      </c>
      <c r="AF4116">
        <v>0.6</v>
      </c>
      <c r="AG4116">
        <v>120</v>
      </c>
      <c r="AH4116">
        <v>15</v>
      </c>
      <c r="AI4116" t="s">
        <v>11632</v>
      </c>
      <c r="AJ4116">
        <v>2.6566690353526381</v>
      </c>
      <c r="AL4116" s="94">
        <v>562.9</v>
      </c>
      <c r="AM4116" t="s">
        <v>11647</v>
      </c>
    </row>
    <row r="4117" spans="1:39" x14ac:dyDescent="0.25">
      <c r="A4117" t="s">
        <v>205</v>
      </c>
      <c r="B4117">
        <v>25038</v>
      </c>
      <c r="C4117" t="s">
        <v>6023</v>
      </c>
      <c r="D4117">
        <v>2603</v>
      </c>
      <c r="E4117">
        <v>45780</v>
      </c>
      <c r="F4117">
        <v>45938</v>
      </c>
      <c r="G4117" t="s">
        <v>3633</v>
      </c>
      <c r="H4117">
        <v>45785</v>
      </c>
      <c r="I4117" t="s">
        <v>24</v>
      </c>
      <c r="J4117" t="s">
        <v>6024</v>
      </c>
      <c r="K4117">
        <v>22</v>
      </c>
      <c r="M4117">
        <v>18.18</v>
      </c>
      <c r="N4117" t="s">
        <v>350</v>
      </c>
      <c r="P4117" t="s">
        <v>350</v>
      </c>
      <c r="S4117">
        <v>2700</v>
      </c>
      <c r="T4117">
        <v>1</v>
      </c>
      <c r="U4117">
        <v>1</v>
      </c>
      <c r="V4117">
        <v>0</v>
      </c>
      <c r="W4117">
        <v>0</v>
      </c>
      <c r="X4117" t="s">
        <v>6025</v>
      </c>
      <c r="Y4117" t="s">
        <v>6026</v>
      </c>
      <c r="Z4117" t="s">
        <v>350</v>
      </c>
      <c r="AE4117" t="s">
        <v>235</v>
      </c>
      <c r="AF4117">
        <v>0.18179999999999999</v>
      </c>
      <c r="AG4117">
        <v>4</v>
      </c>
      <c r="AH4117">
        <v>12</v>
      </c>
      <c r="AI4117" t="s">
        <v>11632</v>
      </c>
      <c r="AK4117">
        <v>1.0372646945831732</v>
      </c>
      <c r="AL4117" s="94">
        <v>260.3</v>
      </c>
      <c r="AM4117" t="s">
        <v>11648</v>
      </c>
    </row>
    <row r="4118" spans="1:39" x14ac:dyDescent="0.25">
      <c r="A4118" t="s">
        <v>205</v>
      </c>
      <c r="B4118">
        <v>25004</v>
      </c>
      <c r="C4118" t="s">
        <v>6027</v>
      </c>
      <c r="D4118">
        <v>800</v>
      </c>
      <c r="E4118">
        <v>45780</v>
      </c>
      <c r="F4118">
        <v>45938</v>
      </c>
      <c r="G4118" t="s">
        <v>3633</v>
      </c>
      <c r="H4118">
        <v>45783</v>
      </c>
      <c r="I4118" t="s">
        <v>24</v>
      </c>
      <c r="J4118" t="s">
        <v>4079</v>
      </c>
      <c r="K4118">
        <v>0</v>
      </c>
      <c r="AE4118" t="s">
        <v>235</v>
      </c>
      <c r="AF4118">
        <v>0</v>
      </c>
      <c r="AG4118">
        <v>0</v>
      </c>
      <c r="AH4118">
        <v>0</v>
      </c>
      <c r="AI4118" t="s">
        <v>11634</v>
      </c>
      <c r="AL4118" s="94">
        <v>80</v>
      </c>
      <c r="AM4118" t="s">
        <v>11646</v>
      </c>
    </row>
    <row r="4119" spans="1:39" x14ac:dyDescent="0.25">
      <c r="A4119" t="s">
        <v>205</v>
      </c>
      <c r="B4119">
        <v>25005</v>
      </c>
      <c r="C4119" t="s">
        <v>6028</v>
      </c>
      <c r="D4119">
        <v>322</v>
      </c>
      <c r="E4119">
        <v>45780</v>
      </c>
      <c r="F4119">
        <v>45810</v>
      </c>
      <c r="G4119" t="s">
        <v>3633</v>
      </c>
      <c r="H4119">
        <v>45807</v>
      </c>
      <c r="I4119" t="s">
        <v>24</v>
      </c>
      <c r="J4119" t="s">
        <v>6029</v>
      </c>
      <c r="K4119">
        <v>0</v>
      </c>
      <c r="R4119">
        <v>683.54</v>
      </c>
      <c r="S4119" t="s">
        <v>5764</v>
      </c>
      <c r="T4119">
        <v>1</v>
      </c>
      <c r="X4119" t="s">
        <v>350</v>
      </c>
      <c r="Y4119" t="s">
        <v>350</v>
      </c>
      <c r="Z4119" t="s">
        <v>350</v>
      </c>
      <c r="AE4119" t="s">
        <v>235</v>
      </c>
      <c r="AF4119">
        <v>0</v>
      </c>
      <c r="AG4119">
        <v>0</v>
      </c>
      <c r="AH4119">
        <v>6</v>
      </c>
      <c r="AI4119" t="s">
        <v>11632</v>
      </c>
      <c r="AJ4119">
        <v>2.1227950310559005</v>
      </c>
      <c r="AL4119" s="94">
        <v>32.200000000000003</v>
      </c>
      <c r="AM4119" t="s">
        <v>11646</v>
      </c>
    </row>
    <row r="4120" spans="1:39" x14ac:dyDescent="0.25">
      <c r="A4120" t="s">
        <v>205</v>
      </c>
      <c r="B4120">
        <v>25006</v>
      </c>
      <c r="C4120" t="s">
        <v>6030</v>
      </c>
      <c r="D4120">
        <v>344</v>
      </c>
      <c r="E4120">
        <v>45780</v>
      </c>
      <c r="F4120">
        <v>45938</v>
      </c>
      <c r="G4120" t="s">
        <v>3633</v>
      </c>
      <c r="I4120" t="s">
        <v>24</v>
      </c>
      <c r="J4120" t="s">
        <v>4079</v>
      </c>
      <c r="K4120">
        <v>0</v>
      </c>
      <c r="AE4120" t="s">
        <v>235</v>
      </c>
      <c r="AF4120">
        <v>0</v>
      </c>
      <c r="AG4120">
        <v>0</v>
      </c>
      <c r="AH4120">
        <v>0</v>
      </c>
      <c r="AI4120" t="s">
        <v>11634</v>
      </c>
      <c r="AL4120" s="94">
        <v>34.4</v>
      </c>
      <c r="AM4120" t="s">
        <v>11646</v>
      </c>
    </row>
    <row r="4121" spans="1:39" x14ac:dyDescent="0.25">
      <c r="A4121" t="s">
        <v>205</v>
      </c>
      <c r="B4121">
        <v>25007</v>
      </c>
      <c r="C4121" t="s">
        <v>6031</v>
      </c>
      <c r="D4121">
        <v>2251</v>
      </c>
      <c r="E4121">
        <v>45780</v>
      </c>
      <c r="F4121">
        <v>45823</v>
      </c>
      <c r="G4121" t="s">
        <v>3633</v>
      </c>
      <c r="H4121">
        <v>45798</v>
      </c>
      <c r="I4121" t="s">
        <v>24</v>
      </c>
      <c r="J4121" t="s">
        <v>6032</v>
      </c>
      <c r="K4121">
        <v>40</v>
      </c>
      <c r="L4121">
        <v>45778</v>
      </c>
      <c r="M4121">
        <v>0</v>
      </c>
      <c r="N4121" t="s">
        <v>350</v>
      </c>
      <c r="P4121" t="s">
        <v>350</v>
      </c>
      <c r="R4121">
        <v>6500</v>
      </c>
      <c r="S4121">
        <v>7000</v>
      </c>
      <c r="T4121">
        <v>3</v>
      </c>
      <c r="U4121">
        <v>0</v>
      </c>
      <c r="V4121">
        <v>0</v>
      </c>
      <c r="W4121">
        <v>3</v>
      </c>
      <c r="X4121" t="s">
        <v>6033</v>
      </c>
      <c r="Y4121" t="s">
        <v>353</v>
      </c>
      <c r="Z4121" t="s">
        <v>353</v>
      </c>
      <c r="AE4121" t="s">
        <v>235</v>
      </c>
      <c r="AF4121">
        <v>0</v>
      </c>
      <c r="AG4121">
        <v>0</v>
      </c>
      <c r="AH4121">
        <v>14</v>
      </c>
      <c r="AI4121" t="s">
        <v>11632</v>
      </c>
      <c r="AJ4121">
        <v>2.8876055086628165</v>
      </c>
      <c r="AK4121">
        <v>3.1097290093291869</v>
      </c>
      <c r="AL4121" s="94">
        <v>225.1</v>
      </c>
      <c r="AM4121" t="s">
        <v>11647</v>
      </c>
    </row>
    <row r="4122" spans="1:39" x14ac:dyDescent="0.25">
      <c r="A4122" t="s">
        <v>205</v>
      </c>
      <c r="B4122">
        <v>25008</v>
      </c>
      <c r="C4122" t="s">
        <v>6034</v>
      </c>
      <c r="D4122">
        <v>1584</v>
      </c>
      <c r="E4122">
        <v>45780</v>
      </c>
      <c r="F4122">
        <v>45938</v>
      </c>
      <c r="G4122" t="s">
        <v>3633</v>
      </c>
      <c r="H4122">
        <v>45797</v>
      </c>
      <c r="I4122" t="s">
        <v>24</v>
      </c>
      <c r="J4122" t="s">
        <v>6035</v>
      </c>
      <c r="K4122">
        <v>0</v>
      </c>
      <c r="N4122" t="s">
        <v>350</v>
      </c>
      <c r="P4122" t="s">
        <v>350</v>
      </c>
      <c r="R4122">
        <v>2800</v>
      </c>
      <c r="X4122" t="s">
        <v>350</v>
      </c>
      <c r="Y4122" t="s">
        <v>350</v>
      </c>
      <c r="Z4122" t="s">
        <v>350</v>
      </c>
      <c r="AE4122" t="s">
        <v>235</v>
      </c>
      <c r="AF4122">
        <v>0</v>
      </c>
      <c r="AG4122">
        <v>0</v>
      </c>
      <c r="AH4122">
        <v>6</v>
      </c>
      <c r="AI4122" t="s">
        <v>11632</v>
      </c>
      <c r="AJ4122">
        <v>1.7676767676767677</v>
      </c>
      <c r="AL4122" s="94">
        <v>158.4</v>
      </c>
      <c r="AM4122" t="s">
        <v>11646</v>
      </c>
    </row>
    <row r="4123" spans="1:39" x14ac:dyDescent="0.25">
      <c r="A4123" t="s">
        <v>205</v>
      </c>
      <c r="B4123">
        <v>25009</v>
      </c>
      <c r="C4123" t="s">
        <v>6036</v>
      </c>
      <c r="D4123">
        <v>766</v>
      </c>
      <c r="E4123">
        <v>45780</v>
      </c>
      <c r="F4123">
        <v>45823</v>
      </c>
      <c r="G4123" t="s">
        <v>3633</v>
      </c>
      <c r="H4123">
        <v>45810</v>
      </c>
      <c r="I4123" t="s">
        <v>24</v>
      </c>
      <c r="K4123">
        <v>0</v>
      </c>
      <c r="N4123" t="s">
        <v>353</v>
      </c>
      <c r="O4123">
        <v>45502</v>
      </c>
      <c r="X4123" t="s">
        <v>6037</v>
      </c>
      <c r="Y4123" t="s">
        <v>6038</v>
      </c>
      <c r="Z4123" t="s">
        <v>350</v>
      </c>
      <c r="AE4123" t="s">
        <v>235</v>
      </c>
      <c r="AF4123">
        <v>0</v>
      </c>
      <c r="AG4123">
        <v>0</v>
      </c>
      <c r="AH4123">
        <v>5</v>
      </c>
      <c r="AI4123" t="s">
        <v>11632</v>
      </c>
      <c r="AL4123" s="94">
        <v>76.599999999999994</v>
      </c>
      <c r="AM4123" t="s">
        <v>11646</v>
      </c>
    </row>
    <row r="4124" spans="1:39" x14ac:dyDescent="0.25">
      <c r="A4124" t="s">
        <v>205</v>
      </c>
      <c r="B4124">
        <v>25010</v>
      </c>
      <c r="C4124" t="s">
        <v>6039</v>
      </c>
      <c r="D4124">
        <v>239</v>
      </c>
      <c r="E4124">
        <v>45780</v>
      </c>
      <c r="G4124" t="s">
        <v>3633</v>
      </c>
      <c r="H4124">
        <v>45838</v>
      </c>
      <c r="I4124" t="s">
        <v>28</v>
      </c>
      <c r="K4124">
        <v>41</v>
      </c>
      <c r="L4124" t="s">
        <v>6040</v>
      </c>
      <c r="M4124">
        <v>33</v>
      </c>
      <c r="N4124" t="s">
        <v>350</v>
      </c>
      <c r="P4124" t="s">
        <v>350</v>
      </c>
      <c r="R4124">
        <v>500</v>
      </c>
      <c r="X4124" t="s">
        <v>6041</v>
      </c>
      <c r="Y4124" t="s">
        <v>350</v>
      </c>
      <c r="Z4124" t="s">
        <v>350</v>
      </c>
      <c r="AE4124" t="s">
        <v>235</v>
      </c>
      <c r="AF4124">
        <v>0.33</v>
      </c>
      <c r="AG4124">
        <v>14</v>
      </c>
      <c r="AH4124">
        <v>9</v>
      </c>
      <c r="AI4124" t="s">
        <v>11632</v>
      </c>
      <c r="AJ4124">
        <v>2.0920502092050208</v>
      </c>
      <c r="AL4124" s="94">
        <v>23.9</v>
      </c>
      <c r="AM4124" t="s">
        <v>11647</v>
      </c>
    </row>
    <row r="4125" spans="1:39" x14ac:dyDescent="0.25">
      <c r="A4125" t="s">
        <v>205</v>
      </c>
      <c r="B4125">
        <v>25011</v>
      </c>
      <c r="C4125" t="s">
        <v>6042</v>
      </c>
      <c r="D4125">
        <v>10018</v>
      </c>
      <c r="E4125">
        <v>45780</v>
      </c>
      <c r="F4125">
        <v>45939</v>
      </c>
      <c r="G4125" t="s">
        <v>3633</v>
      </c>
      <c r="H4125">
        <v>45782</v>
      </c>
      <c r="I4125" t="s">
        <v>24</v>
      </c>
      <c r="J4125" t="s">
        <v>6043</v>
      </c>
      <c r="K4125">
        <v>15</v>
      </c>
      <c r="L4125" t="s">
        <v>6044</v>
      </c>
      <c r="M4125">
        <v>0.5</v>
      </c>
      <c r="N4125" t="s">
        <v>350</v>
      </c>
      <c r="P4125" t="s">
        <v>350</v>
      </c>
      <c r="R4125">
        <v>3000</v>
      </c>
      <c r="S4125">
        <v>17000</v>
      </c>
      <c r="T4125">
        <v>33</v>
      </c>
      <c r="U4125">
        <v>29</v>
      </c>
      <c r="V4125">
        <v>0</v>
      </c>
      <c r="W4125">
        <v>2</v>
      </c>
      <c r="X4125" t="s">
        <v>6045</v>
      </c>
      <c r="Y4125" t="s">
        <v>353</v>
      </c>
      <c r="Z4125" t="s">
        <v>353</v>
      </c>
      <c r="AE4125" t="s">
        <v>235</v>
      </c>
      <c r="AF4125">
        <v>0.5</v>
      </c>
      <c r="AG4125">
        <v>8</v>
      </c>
      <c r="AH4125">
        <v>14</v>
      </c>
      <c r="AI4125" t="s">
        <v>11632</v>
      </c>
      <c r="AJ4125">
        <v>0.29946097025354362</v>
      </c>
      <c r="AK4125">
        <v>1.6969454981034138</v>
      </c>
      <c r="AL4125" s="94">
        <v>1001.8</v>
      </c>
      <c r="AM4125" t="s">
        <v>11648</v>
      </c>
    </row>
    <row r="4126" spans="1:39" x14ac:dyDescent="0.25">
      <c r="A4126" t="s">
        <v>205</v>
      </c>
      <c r="B4126">
        <v>25012</v>
      </c>
      <c r="C4126" t="s">
        <v>6046</v>
      </c>
      <c r="D4126">
        <v>3594</v>
      </c>
      <c r="E4126">
        <v>45780</v>
      </c>
      <c r="F4126">
        <v>45939</v>
      </c>
      <c r="G4126" t="s">
        <v>3633</v>
      </c>
      <c r="H4126">
        <v>45782</v>
      </c>
      <c r="I4126" t="s">
        <v>24</v>
      </c>
      <c r="J4126" t="s">
        <v>6047</v>
      </c>
      <c r="K4126">
        <v>52</v>
      </c>
      <c r="L4126" t="s">
        <v>682</v>
      </c>
      <c r="M4126">
        <v>0.5</v>
      </c>
      <c r="N4126" t="s">
        <v>350</v>
      </c>
      <c r="P4126" t="s">
        <v>350</v>
      </c>
      <c r="R4126">
        <v>9500</v>
      </c>
      <c r="S4126">
        <v>17500</v>
      </c>
      <c r="V4126">
        <v>0</v>
      </c>
      <c r="W4126">
        <v>7</v>
      </c>
      <c r="X4126" t="s">
        <v>6048</v>
      </c>
      <c r="Y4126" t="s">
        <v>350</v>
      </c>
      <c r="Z4126" t="s">
        <v>350</v>
      </c>
      <c r="AE4126" t="s">
        <v>235</v>
      </c>
      <c r="AF4126">
        <v>0.5</v>
      </c>
      <c r="AG4126">
        <v>26</v>
      </c>
      <c r="AH4126">
        <v>12</v>
      </c>
      <c r="AI4126" t="s">
        <v>11632</v>
      </c>
      <c r="AJ4126">
        <v>2.6432943795214245</v>
      </c>
      <c r="AK4126">
        <v>4.8692264885920977</v>
      </c>
      <c r="AL4126" s="94">
        <v>359.4</v>
      </c>
      <c r="AM4126" t="s">
        <v>11647</v>
      </c>
    </row>
    <row r="4127" spans="1:39" x14ac:dyDescent="0.25">
      <c r="A4127" t="s">
        <v>205</v>
      </c>
      <c r="B4127">
        <v>25013</v>
      </c>
      <c r="C4127" t="s">
        <v>6049</v>
      </c>
      <c r="D4127">
        <v>2778</v>
      </c>
      <c r="E4127">
        <v>45780</v>
      </c>
      <c r="F4127">
        <v>45939</v>
      </c>
      <c r="G4127" t="s">
        <v>3633</v>
      </c>
      <c r="H4127">
        <v>45782</v>
      </c>
      <c r="I4127" t="s">
        <v>24</v>
      </c>
      <c r="J4127" t="s">
        <v>4232</v>
      </c>
      <c r="K4127">
        <v>0</v>
      </c>
      <c r="N4127" t="s">
        <v>350</v>
      </c>
      <c r="P4127" t="s">
        <v>350</v>
      </c>
      <c r="R4127">
        <v>8600</v>
      </c>
      <c r="S4127">
        <v>2800</v>
      </c>
      <c r="V4127">
        <v>0</v>
      </c>
      <c r="X4127" t="s">
        <v>6050</v>
      </c>
      <c r="Y4127" t="s">
        <v>350</v>
      </c>
      <c r="Z4127" t="s">
        <v>350</v>
      </c>
      <c r="AE4127" t="s">
        <v>235</v>
      </c>
      <c r="AF4127">
        <v>0</v>
      </c>
      <c r="AG4127">
        <v>0</v>
      </c>
      <c r="AH4127">
        <v>8</v>
      </c>
      <c r="AI4127" t="s">
        <v>11632</v>
      </c>
      <c r="AJ4127">
        <v>3.0957523398128148</v>
      </c>
      <c r="AK4127">
        <v>1.007919366450684</v>
      </c>
      <c r="AL4127" s="94">
        <v>277.8</v>
      </c>
      <c r="AM4127" t="s">
        <v>11646</v>
      </c>
    </row>
    <row r="4128" spans="1:39" x14ac:dyDescent="0.25">
      <c r="A4128" t="s">
        <v>205</v>
      </c>
      <c r="B4128">
        <v>25014</v>
      </c>
      <c r="C4128" t="s">
        <v>6051</v>
      </c>
      <c r="D4128">
        <v>281</v>
      </c>
      <c r="E4128">
        <v>45780</v>
      </c>
      <c r="F4128">
        <v>45939</v>
      </c>
      <c r="G4128" t="s">
        <v>3633</v>
      </c>
      <c r="I4128" t="s">
        <v>24</v>
      </c>
      <c r="J4128" t="s">
        <v>6052</v>
      </c>
      <c r="K4128">
        <v>68</v>
      </c>
      <c r="L4128">
        <v>2023</v>
      </c>
      <c r="M4128">
        <v>0</v>
      </c>
      <c r="N4128" t="s">
        <v>350</v>
      </c>
      <c r="P4128" t="s">
        <v>350</v>
      </c>
      <c r="S4128">
        <v>1000</v>
      </c>
      <c r="T4128">
        <v>2</v>
      </c>
      <c r="U4128">
        <v>0</v>
      </c>
      <c r="V4128">
        <v>0</v>
      </c>
      <c r="W4128">
        <v>0</v>
      </c>
      <c r="X4128" t="s">
        <v>6053</v>
      </c>
      <c r="Y4128" t="s">
        <v>350</v>
      </c>
      <c r="Z4128" t="s">
        <v>350</v>
      </c>
      <c r="AE4128" t="s">
        <v>235</v>
      </c>
      <c r="AF4128">
        <v>0</v>
      </c>
      <c r="AG4128">
        <v>0</v>
      </c>
      <c r="AH4128">
        <v>13</v>
      </c>
      <c r="AI4128" t="s">
        <v>11632</v>
      </c>
      <c r="AK4128">
        <v>3.5587188612099645</v>
      </c>
      <c r="AL4128" s="94">
        <v>28.1</v>
      </c>
      <c r="AM4128" t="s">
        <v>11839</v>
      </c>
    </row>
    <row r="4129" spans="1:39" x14ac:dyDescent="0.25">
      <c r="A4129" t="s">
        <v>205</v>
      </c>
      <c r="B4129">
        <v>25015</v>
      </c>
      <c r="C4129" t="s">
        <v>6054</v>
      </c>
      <c r="D4129">
        <v>424</v>
      </c>
      <c r="E4129">
        <v>45780</v>
      </c>
      <c r="F4129">
        <v>45939</v>
      </c>
      <c r="G4129" t="s">
        <v>3633</v>
      </c>
      <c r="H4129">
        <v>45782</v>
      </c>
      <c r="I4129" t="s">
        <v>24</v>
      </c>
      <c r="J4129" t="s">
        <v>6055</v>
      </c>
      <c r="K4129">
        <v>10</v>
      </c>
      <c r="L4129" t="s">
        <v>6056</v>
      </c>
      <c r="M4129">
        <v>0</v>
      </c>
      <c r="N4129" t="s">
        <v>350</v>
      </c>
      <c r="P4129" t="s">
        <v>350</v>
      </c>
      <c r="R4129">
        <v>1000</v>
      </c>
      <c r="T4129">
        <v>1</v>
      </c>
      <c r="U4129">
        <v>0</v>
      </c>
      <c r="V4129">
        <v>0</v>
      </c>
      <c r="W4129">
        <v>0</v>
      </c>
      <c r="X4129" t="s">
        <v>350</v>
      </c>
      <c r="Y4129" t="s">
        <v>350</v>
      </c>
      <c r="Z4129" t="s">
        <v>350</v>
      </c>
      <c r="AE4129" t="s">
        <v>235</v>
      </c>
      <c r="AF4129">
        <v>0</v>
      </c>
      <c r="AG4129">
        <v>0</v>
      </c>
      <c r="AH4129">
        <v>13</v>
      </c>
      <c r="AI4129" t="s">
        <v>11632</v>
      </c>
      <c r="AJ4129">
        <v>2.358490566037736</v>
      </c>
      <c r="AL4129" s="94">
        <v>42.4</v>
      </c>
      <c r="AM4129" t="s">
        <v>11647</v>
      </c>
    </row>
    <row r="4130" spans="1:39" x14ac:dyDescent="0.25">
      <c r="A4130" t="s">
        <v>205</v>
      </c>
      <c r="B4130">
        <v>25016</v>
      </c>
      <c r="C4130" t="s">
        <v>6057</v>
      </c>
      <c r="D4130">
        <v>2986</v>
      </c>
      <c r="E4130">
        <v>45780</v>
      </c>
      <c r="G4130" t="s">
        <v>3633</v>
      </c>
      <c r="H4130" t="s">
        <v>6058</v>
      </c>
      <c r="I4130" t="s">
        <v>28</v>
      </c>
      <c r="K4130">
        <v>0</v>
      </c>
      <c r="N4130" t="s">
        <v>350</v>
      </c>
      <c r="O4130" t="s">
        <v>6059</v>
      </c>
      <c r="P4130" t="s">
        <v>350</v>
      </c>
      <c r="R4130">
        <v>11500</v>
      </c>
      <c r="T4130">
        <v>25</v>
      </c>
      <c r="U4130">
        <v>10</v>
      </c>
      <c r="V4130">
        <v>0</v>
      </c>
      <c r="W4130">
        <v>1</v>
      </c>
      <c r="X4130" t="s">
        <v>6060</v>
      </c>
      <c r="Y4130" t="s">
        <v>350</v>
      </c>
      <c r="Z4130" t="s">
        <v>6061</v>
      </c>
      <c r="AE4130" t="s">
        <v>235</v>
      </c>
      <c r="AF4130">
        <v>0</v>
      </c>
      <c r="AG4130">
        <v>0</v>
      </c>
      <c r="AH4130">
        <v>11</v>
      </c>
      <c r="AI4130" t="s">
        <v>11632</v>
      </c>
      <c r="AJ4130">
        <v>3.8513060951105156</v>
      </c>
      <c r="AL4130" s="94">
        <v>298.60000000000002</v>
      </c>
      <c r="AM4130" t="s">
        <v>11646</v>
      </c>
    </row>
    <row r="4131" spans="1:39" x14ac:dyDescent="0.25">
      <c r="A4131" t="s">
        <v>205</v>
      </c>
      <c r="B4131">
        <v>25017</v>
      </c>
      <c r="C4131" t="s">
        <v>6062</v>
      </c>
      <c r="D4131">
        <v>275</v>
      </c>
      <c r="E4131">
        <v>45780</v>
      </c>
      <c r="F4131">
        <v>45939</v>
      </c>
      <c r="G4131" t="s">
        <v>3633</v>
      </c>
      <c r="I4131" t="s">
        <v>24</v>
      </c>
      <c r="J4131">
        <v>45950</v>
      </c>
      <c r="K4131">
        <v>0</v>
      </c>
      <c r="L4131" t="s">
        <v>3787</v>
      </c>
      <c r="N4131" t="s">
        <v>350</v>
      </c>
      <c r="P4131" t="s">
        <v>350</v>
      </c>
      <c r="T4131">
        <v>0</v>
      </c>
      <c r="U4131">
        <v>0</v>
      </c>
      <c r="V4131">
        <v>0</v>
      </c>
      <c r="W4131">
        <v>0</v>
      </c>
      <c r="X4131" t="s">
        <v>350</v>
      </c>
      <c r="Y4131" t="s">
        <v>350</v>
      </c>
      <c r="Z4131" t="s">
        <v>350</v>
      </c>
      <c r="AE4131" t="s">
        <v>235</v>
      </c>
      <c r="AF4131">
        <v>0</v>
      </c>
      <c r="AG4131">
        <v>0</v>
      </c>
      <c r="AH4131">
        <v>10</v>
      </c>
      <c r="AI4131" t="s">
        <v>11632</v>
      </c>
      <c r="AL4131" s="94">
        <v>27.5</v>
      </c>
      <c r="AM4131" t="s">
        <v>11646</v>
      </c>
    </row>
    <row r="4132" spans="1:39" x14ac:dyDescent="0.25">
      <c r="A4132" t="s">
        <v>205</v>
      </c>
      <c r="B4132">
        <v>25019</v>
      </c>
      <c r="C4132" t="s">
        <v>6063</v>
      </c>
      <c r="D4132">
        <v>6896</v>
      </c>
      <c r="E4132">
        <v>45780</v>
      </c>
      <c r="F4132">
        <v>45939</v>
      </c>
      <c r="G4132" t="s">
        <v>3633</v>
      </c>
      <c r="H4132">
        <v>45783</v>
      </c>
      <c r="I4132" t="s">
        <v>24</v>
      </c>
      <c r="J4132" t="s">
        <v>4079</v>
      </c>
      <c r="K4132">
        <v>0</v>
      </c>
      <c r="AE4132" t="s">
        <v>235</v>
      </c>
      <c r="AF4132">
        <v>0</v>
      </c>
      <c r="AG4132">
        <v>0</v>
      </c>
      <c r="AH4132">
        <v>0</v>
      </c>
      <c r="AI4132" t="s">
        <v>11634</v>
      </c>
      <c r="AL4132" s="94">
        <v>689.6</v>
      </c>
      <c r="AM4132" t="s">
        <v>11646</v>
      </c>
    </row>
    <row r="4133" spans="1:39" x14ac:dyDescent="0.25">
      <c r="A4133" t="s">
        <v>205</v>
      </c>
      <c r="B4133">
        <v>25020</v>
      </c>
      <c r="C4133" t="s">
        <v>6064</v>
      </c>
      <c r="D4133">
        <v>305</v>
      </c>
      <c r="E4133">
        <v>45780</v>
      </c>
      <c r="F4133">
        <v>45939</v>
      </c>
      <c r="G4133" t="s">
        <v>3633</v>
      </c>
      <c r="H4133">
        <v>45782</v>
      </c>
      <c r="I4133" t="s">
        <v>24</v>
      </c>
      <c r="J4133">
        <v>45966</v>
      </c>
      <c r="K4133">
        <v>15</v>
      </c>
      <c r="L4133">
        <v>45597</v>
      </c>
      <c r="M4133">
        <v>0.7</v>
      </c>
      <c r="N4133" t="s">
        <v>353</v>
      </c>
      <c r="O4133">
        <v>45960</v>
      </c>
      <c r="P4133" t="s">
        <v>350</v>
      </c>
      <c r="R4133">
        <v>1800</v>
      </c>
      <c r="T4133">
        <v>0</v>
      </c>
      <c r="U4133">
        <v>0</v>
      </c>
      <c r="V4133">
        <v>0</v>
      </c>
      <c r="W4133">
        <v>0</v>
      </c>
      <c r="X4133" t="s">
        <v>6065</v>
      </c>
      <c r="Y4133" t="s">
        <v>353</v>
      </c>
      <c r="Z4133" t="s">
        <v>350</v>
      </c>
      <c r="AE4133" t="s">
        <v>235</v>
      </c>
      <c r="AF4133">
        <v>0.7</v>
      </c>
      <c r="AG4133">
        <v>10</v>
      </c>
      <c r="AH4133">
        <v>14</v>
      </c>
      <c r="AI4133" t="s">
        <v>11632</v>
      </c>
      <c r="AJ4133">
        <v>5.9016393442622954</v>
      </c>
      <c r="AL4133" s="94">
        <v>30.5</v>
      </c>
      <c r="AM4133" t="s">
        <v>11647</v>
      </c>
    </row>
    <row r="4134" spans="1:39" x14ac:dyDescent="0.25">
      <c r="A4134" t="s">
        <v>205</v>
      </c>
      <c r="B4134">
        <v>25021</v>
      </c>
      <c r="C4134" t="s">
        <v>6066</v>
      </c>
      <c r="D4134">
        <v>3338</v>
      </c>
      <c r="E4134">
        <v>45780</v>
      </c>
      <c r="F4134">
        <v>45939</v>
      </c>
      <c r="G4134" t="s">
        <v>3633</v>
      </c>
      <c r="H4134">
        <v>45782</v>
      </c>
      <c r="I4134" t="s">
        <v>24</v>
      </c>
      <c r="J4134" t="s">
        <v>4079</v>
      </c>
      <c r="K4134">
        <v>0</v>
      </c>
      <c r="AE4134" t="s">
        <v>235</v>
      </c>
      <c r="AF4134">
        <v>0</v>
      </c>
      <c r="AG4134">
        <v>0</v>
      </c>
      <c r="AH4134">
        <v>0</v>
      </c>
      <c r="AI4134" t="s">
        <v>11634</v>
      </c>
      <c r="AL4134" s="94">
        <v>333.8</v>
      </c>
      <c r="AM4134" t="s">
        <v>11646</v>
      </c>
    </row>
    <row r="4135" spans="1:39" x14ac:dyDescent="0.25">
      <c r="A4135" t="s">
        <v>205</v>
      </c>
      <c r="B4135">
        <v>25022</v>
      </c>
      <c r="C4135" t="s">
        <v>6067</v>
      </c>
      <c r="D4135">
        <v>120</v>
      </c>
      <c r="E4135">
        <v>45780</v>
      </c>
      <c r="F4135">
        <v>45810</v>
      </c>
      <c r="G4135" t="s">
        <v>3633</v>
      </c>
      <c r="H4135">
        <v>45803</v>
      </c>
      <c r="I4135" t="s">
        <v>24</v>
      </c>
      <c r="J4135" t="s">
        <v>3327</v>
      </c>
      <c r="K4135">
        <v>95</v>
      </c>
      <c r="L4135" t="s">
        <v>6068</v>
      </c>
      <c r="M4135">
        <v>70</v>
      </c>
      <c r="N4135" t="s">
        <v>353</v>
      </c>
      <c r="O4135">
        <v>45798</v>
      </c>
      <c r="P4135" t="s">
        <v>350</v>
      </c>
      <c r="Q4135">
        <v>0</v>
      </c>
      <c r="R4135">
        <v>2500</v>
      </c>
      <c r="S4135">
        <v>0</v>
      </c>
      <c r="T4135">
        <v>0</v>
      </c>
      <c r="U4135">
        <v>1</v>
      </c>
      <c r="V4135">
        <v>0</v>
      </c>
      <c r="W4135">
        <v>2</v>
      </c>
      <c r="X4135" t="s">
        <v>6069</v>
      </c>
      <c r="Y4135" t="s">
        <v>6070</v>
      </c>
      <c r="Z4135" t="s">
        <v>6071</v>
      </c>
      <c r="AE4135" t="s">
        <v>235</v>
      </c>
      <c r="AF4135">
        <v>0.7</v>
      </c>
      <c r="AG4135">
        <v>66</v>
      </c>
      <c r="AH4135">
        <v>16</v>
      </c>
      <c r="AI4135" t="s">
        <v>11631</v>
      </c>
      <c r="AJ4135">
        <v>20.833333333333332</v>
      </c>
      <c r="AK4135">
        <v>0</v>
      </c>
      <c r="AL4135" s="94">
        <v>12</v>
      </c>
      <c r="AM4135" t="s">
        <v>11839</v>
      </c>
    </row>
    <row r="4136" spans="1:39" x14ac:dyDescent="0.25">
      <c r="A4136" t="s">
        <v>205</v>
      </c>
      <c r="B4136">
        <v>25023</v>
      </c>
      <c r="C4136" t="s">
        <v>6072</v>
      </c>
      <c r="D4136">
        <v>6387</v>
      </c>
      <c r="E4136">
        <v>45780</v>
      </c>
      <c r="G4136" t="s">
        <v>3633</v>
      </c>
      <c r="H4136">
        <v>45805</v>
      </c>
      <c r="I4136" t="s">
        <v>28</v>
      </c>
      <c r="K4136">
        <v>40</v>
      </c>
      <c r="L4136" t="s">
        <v>682</v>
      </c>
      <c r="M4136">
        <v>0.6</v>
      </c>
      <c r="N4136" t="s">
        <v>350</v>
      </c>
      <c r="P4136" t="s">
        <v>350</v>
      </c>
      <c r="R4136">
        <v>11000</v>
      </c>
      <c r="T4136">
        <v>4</v>
      </c>
      <c r="U4136">
        <v>6</v>
      </c>
      <c r="V4136">
        <v>0</v>
      </c>
      <c r="W4136">
        <v>4</v>
      </c>
      <c r="X4136" t="s">
        <v>6033</v>
      </c>
      <c r="Y4136" t="s">
        <v>350</v>
      </c>
      <c r="Z4136" t="s">
        <v>353</v>
      </c>
      <c r="AE4136" t="s">
        <v>235</v>
      </c>
      <c r="AF4136">
        <v>0.6</v>
      </c>
      <c r="AG4136">
        <v>24</v>
      </c>
      <c r="AH4136">
        <v>13</v>
      </c>
      <c r="AI4136" t="s">
        <v>11632</v>
      </c>
      <c r="AJ4136">
        <v>1.7222483168936904</v>
      </c>
      <c r="AL4136" s="94">
        <v>638.70000000000005</v>
      </c>
      <c r="AM4136" t="s">
        <v>11648</v>
      </c>
    </row>
    <row r="4137" spans="1:39" x14ac:dyDescent="0.25">
      <c r="A4137" t="s">
        <v>205</v>
      </c>
      <c r="B4137">
        <v>25024</v>
      </c>
      <c r="C4137" t="s">
        <v>6073</v>
      </c>
      <c r="D4137">
        <v>455</v>
      </c>
      <c r="E4137">
        <v>45780</v>
      </c>
      <c r="F4137">
        <v>45939</v>
      </c>
      <c r="G4137" t="s">
        <v>3633</v>
      </c>
      <c r="H4137">
        <v>45782</v>
      </c>
      <c r="I4137" t="s">
        <v>24</v>
      </c>
      <c r="J4137" t="s">
        <v>6074</v>
      </c>
      <c r="K4137">
        <v>0</v>
      </c>
      <c r="L4137" t="s">
        <v>6075</v>
      </c>
      <c r="M4137">
        <v>0</v>
      </c>
      <c r="N4137" t="s">
        <v>353</v>
      </c>
      <c r="O4137">
        <v>45413</v>
      </c>
      <c r="P4137" t="s">
        <v>350</v>
      </c>
      <c r="R4137">
        <v>2000</v>
      </c>
      <c r="T4137">
        <v>0</v>
      </c>
      <c r="U4137">
        <v>0</v>
      </c>
      <c r="V4137">
        <v>0</v>
      </c>
      <c r="W4137">
        <v>0</v>
      </c>
      <c r="X4137" t="s">
        <v>350</v>
      </c>
      <c r="Y4137" t="s">
        <v>350</v>
      </c>
      <c r="Z4137" t="s">
        <v>350</v>
      </c>
      <c r="AE4137" t="s">
        <v>235</v>
      </c>
      <c r="AF4137">
        <v>0</v>
      </c>
      <c r="AG4137">
        <v>0</v>
      </c>
      <c r="AH4137">
        <v>13</v>
      </c>
      <c r="AI4137" t="s">
        <v>11632</v>
      </c>
      <c r="AJ4137">
        <v>4.395604395604396</v>
      </c>
      <c r="AL4137" s="94">
        <v>45.5</v>
      </c>
      <c r="AM4137" t="s">
        <v>11646</v>
      </c>
    </row>
    <row r="4138" spans="1:39" x14ac:dyDescent="0.25">
      <c r="A4138" t="s">
        <v>205</v>
      </c>
      <c r="B4138">
        <v>25027</v>
      </c>
      <c r="C4138" t="s">
        <v>6076</v>
      </c>
      <c r="D4138">
        <v>1367</v>
      </c>
      <c r="E4138">
        <v>45780</v>
      </c>
      <c r="F4138">
        <v>45939</v>
      </c>
      <c r="G4138" t="s">
        <v>3633</v>
      </c>
      <c r="H4138">
        <v>45784</v>
      </c>
      <c r="I4138" t="s">
        <v>24</v>
      </c>
      <c r="J4138" t="s">
        <v>6077</v>
      </c>
      <c r="K4138">
        <v>0</v>
      </c>
      <c r="AE4138" t="s">
        <v>235</v>
      </c>
      <c r="AF4138">
        <v>0</v>
      </c>
      <c r="AG4138">
        <v>0</v>
      </c>
      <c r="AH4138">
        <v>0</v>
      </c>
      <c r="AI4138" t="s">
        <v>11634</v>
      </c>
      <c r="AL4138" s="94">
        <v>136.69999999999999</v>
      </c>
      <c r="AM4138" t="s">
        <v>11646</v>
      </c>
    </row>
    <row r="4139" spans="1:39" x14ac:dyDescent="0.25">
      <c r="A4139" t="s">
        <v>205</v>
      </c>
      <c r="B4139">
        <v>25029</v>
      </c>
      <c r="C4139" t="s">
        <v>6078</v>
      </c>
      <c r="D4139">
        <v>2081</v>
      </c>
      <c r="E4139">
        <v>45780</v>
      </c>
      <c r="F4139">
        <v>45939</v>
      </c>
      <c r="G4139" t="s">
        <v>3633</v>
      </c>
      <c r="H4139">
        <v>45782</v>
      </c>
      <c r="I4139" t="s">
        <v>24</v>
      </c>
      <c r="J4139" t="s">
        <v>6077</v>
      </c>
      <c r="K4139">
        <v>0</v>
      </c>
      <c r="AE4139" t="s">
        <v>235</v>
      </c>
      <c r="AF4139">
        <v>0</v>
      </c>
      <c r="AG4139">
        <v>0</v>
      </c>
      <c r="AH4139">
        <v>0</v>
      </c>
      <c r="AI4139" t="s">
        <v>11634</v>
      </c>
      <c r="AL4139" s="94">
        <v>208.1</v>
      </c>
      <c r="AM4139" t="s">
        <v>11646</v>
      </c>
    </row>
    <row r="4140" spans="1:39" x14ac:dyDescent="0.25">
      <c r="A4140" t="s">
        <v>205</v>
      </c>
      <c r="B4140">
        <v>25031</v>
      </c>
      <c r="C4140" t="s">
        <v>6079</v>
      </c>
      <c r="D4140">
        <v>64</v>
      </c>
      <c r="E4140">
        <v>45780</v>
      </c>
      <c r="F4140">
        <v>45939</v>
      </c>
      <c r="G4140" t="s">
        <v>3633</v>
      </c>
      <c r="H4140">
        <v>45802</v>
      </c>
      <c r="I4140" t="s">
        <v>24</v>
      </c>
      <c r="J4140" t="s">
        <v>6077</v>
      </c>
      <c r="K4140">
        <v>0</v>
      </c>
      <c r="AE4140" t="s">
        <v>235</v>
      </c>
      <c r="AF4140">
        <v>0</v>
      </c>
      <c r="AG4140">
        <v>0</v>
      </c>
      <c r="AH4140">
        <v>0</v>
      </c>
      <c r="AI4140" t="s">
        <v>11634</v>
      </c>
      <c r="AL4140" s="94">
        <v>6.4</v>
      </c>
      <c r="AM4140" t="s">
        <v>11646</v>
      </c>
    </row>
    <row r="4141" spans="1:39" x14ac:dyDescent="0.25">
      <c r="A4141" t="s">
        <v>205</v>
      </c>
      <c r="B4141">
        <v>25032</v>
      </c>
      <c r="C4141" t="s">
        <v>6080</v>
      </c>
      <c r="D4141">
        <v>78</v>
      </c>
      <c r="E4141">
        <v>45780</v>
      </c>
      <c r="F4141">
        <v>45810</v>
      </c>
      <c r="G4141" t="s">
        <v>3633</v>
      </c>
      <c r="H4141">
        <v>45789</v>
      </c>
      <c r="I4141" t="s">
        <v>24</v>
      </c>
      <c r="J4141" t="s">
        <v>6081</v>
      </c>
      <c r="K4141">
        <v>0</v>
      </c>
      <c r="M4141">
        <v>0</v>
      </c>
      <c r="N4141" t="s">
        <v>350</v>
      </c>
      <c r="P4141" t="s">
        <v>350</v>
      </c>
      <c r="T4141">
        <v>0</v>
      </c>
      <c r="U4141">
        <v>0</v>
      </c>
      <c r="V4141">
        <v>0</v>
      </c>
      <c r="W4141">
        <v>0</v>
      </c>
      <c r="X4141" t="s">
        <v>350</v>
      </c>
      <c r="Y4141" t="s">
        <v>350</v>
      </c>
      <c r="Z4141" t="s">
        <v>350</v>
      </c>
      <c r="AE4141" t="s">
        <v>235</v>
      </c>
      <c r="AF4141">
        <v>0</v>
      </c>
      <c r="AG4141">
        <v>0</v>
      </c>
      <c r="AH4141">
        <v>11</v>
      </c>
      <c r="AI4141" t="s">
        <v>11632</v>
      </c>
      <c r="AL4141" s="94">
        <v>7.8</v>
      </c>
      <c r="AM4141" t="s">
        <v>11646</v>
      </c>
    </row>
    <row r="4142" spans="1:39" x14ac:dyDescent="0.25">
      <c r="A4142" t="s">
        <v>205</v>
      </c>
      <c r="B4142">
        <v>25033</v>
      </c>
      <c r="C4142" t="s">
        <v>6082</v>
      </c>
      <c r="D4142">
        <v>1539</v>
      </c>
      <c r="E4142">
        <v>45780</v>
      </c>
      <c r="F4142">
        <v>45939</v>
      </c>
      <c r="G4142" t="s">
        <v>3633</v>
      </c>
      <c r="H4142">
        <v>45785</v>
      </c>
      <c r="I4142" t="s">
        <v>24</v>
      </c>
      <c r="K4142">
        <v>0</v>
      </c>
      <c r="AE4142" t="s">
        <v>235</v>
      </c>
      <c r="AF4142">
        <v>0</v>
      </c>
      <c r="AG4142">
        <v>0</v>
      </c>
      <c r="AH4142">
        <v>0</v>
      </c>
      <c r="AI4142" t="s">
        <v>11634</v>
      </c>
      <c r="AL4142" s="94">
        <v>153.9</v>
      </c>
      <c r="AM4142" t="s">
        <v>11646</v>
      </c>
    </row>
    <row r="4143" spans="1:39" x14ac:dyDescent="0.25">
      <c r="A4143" t="s">
        <v>205</v>
      </c>
      <c r="B4143">
        <v>25034</v>
      </c>
      <c r="C4143" t="s">
        <v>6083</v>
      </c>
      <c r="D4143">
        <v>3485</v>
      </c>
      <c r="E4143">
        <v>45780</v>
      </c>
      <c r="F4143">
        <v>45939</v>
      </c>
      <c r="G4143" t="s">
        <v>3633</v>
      </c>
      <c r="H4143">
        <v>45782</v>
      </c>
      <c r="I4143" t="s">
        <v>24</v>
      </c>
      <c r="J4143" t="s">
        <v>6084</v>
      </c>
      <c r="K4143">
        <v>115</v>
      </c>
      <c r="L4143">
        <v>45778</v>
      </c>
      <c r="M4143">
        <v>0.5</v>
      </c>
      <c r="N4143" t="s">
        <v>353</v>
      </c>
      <c r="O4143">
        <v>45818</v>
      </c>
      <c r="P4143" t="s">
        <v>353</v>
      </c>
      <c r="Q4143">
        <v>0.5</v>
      </c>
      <c r="R4143">
        <v>4500</v>
      </c>
      <c r="S4143">
        <v>1000</v>
      </c>
      <c r="T4143">
        <v>0</v>
      </c>
      <c r="U4143">
        <v>0</v>
      </c>
      <c r="V4143">
        <v>0</v>
      </c>
      <c r="W4143">
        <v>0</v>
      </c>
      <c r="X4143" t="s">
        <v>6085</v>
      </c>
      <c r="Y4143" t="s">
        <v>350</v>
      </c>
      <c r="Z4143" t="s">
        <v>350</v>
      </c>
      <c r="AE4143" t="s">
        <v>235</v>
      </c>
      <c r="AF4143">
        <v>0.5</v>
      </c>
      <c r="AG4143">
        <v>58</v>
      </c>
      <c r="AH4143">
        <v>16</v>
      </c>
      <c r="AI4143" t="s">
        <v>11631</v>
      </c>
      <c r="AJ4143">
        <v>1.2912482065997131</v>
      </c>
      <c r="AK4143">
        <v>0.28694404591104733</v>
      </c>
      <c r="AL4143" s="94">
        <v>348.5</v>
      </c>
      <c r="AM4143" t="s">
        <v>11647</v>
      </c>
    </row>
    <row r="4144" spans="1:39" x14ac:dyDescent="0.25">
      <c r="A4144" t="s">
        <v>205</v>
      </c>
      <c r="B4144">
        <v>25036</v>
      </c>
      <c r="C4144" t="s">
        <v>6086</v>
      </c>
      <c r="D4144">
        <v>220</v>
      </c>
      <c r="E4144">
        <v>45780</v>
      </c>
      <c r="F4144">
        <v>45939</v>
      </c>
      <c r="G4144" t="s">
        <v>3633</v>
      </c>
      <c r="H4144">
        <v>45782</v>
      </c>
      <c r="I4144" t="s">
        <v>24</v>
      </c>
      <c r="J4144">
        <v>46045</v>
      </c>
      <c r="K4144">
        <v>0</v>
      </c>
      <c r="N4144" t="s">
        <v>350</v>
      </c>
      <c r="P4144" t="s">
        <v>350</v>
      </c>
      <c r="S4144">
        <v>300</v>
      </c>
      <c r="T4144">
        <v>1</v>
      </c>
      <c r="U4144">
        <v>1</v>
      </c>
      <c r="V4144">
        <v>0</v>
      </c>
      <c r="W4144">
        <v>0</v>
      </c>
      <c r="X4144" t="s">
        <v>350</v>
      </c>
      <c r="Y4144" t="s">
        <v>350</v>
      </c>
      <c r="Z4144" t="s">
        <v>350</v>
      </c>
      <c r="AE4144" t="s">
        <v>235</v>
      </c>
      <c r="AF4144">
        <v>0</v>
      </c>
      <c r="AG4144">
        <v>0</v>
      </c>
      <c r="AH4144">
        <v>10</v>
      </c>
      <c r="AI4144" t="s">
        <v>11632</v>
      </c>
      <c r="AK4144">
        <v>1.3636363636363635</v>
      </c>
      <c r="AL4144" s="94">
        <v>22</v>
      </c>
      <c r="AM4144" t="s">
        <v>11646</v>
      </c>
    </row>
    <row r="4145" spans="1:39" x14ac:dyDescent="0.25">
      <c r="A4145" t="s">
        <v>205</v>
      </c>
      <c r="B4145">
        <v>25037</v>
      </c>
      <c r="C4145" t="s">
        <v>6087</v>
      </c>
      <c r="D4145">
        <v>430</v>
      </c>
      <c r="E4145">
        <v>45780</v>
      </c>
      <c r="F4145">
        <v>45939</v>
      </c>
      <c r="G4145" t="s">
        <v>3633</v>
      </c>
      <c r="H4145">
        <v>45782</v>
      </c>
      <c r="I4145" t="s">
        <v>24</v>
      </c>
      <c r="J4145" t="s">
        <v>4049</v>
      </c>
      <c r="K4145">
        <v>0</v>
      </c>
      <c r="N4145" t="s">
        <v>350</v>
      </c>
      <c r="P4145" t="s">
        <v>350</v>
      </c>
      <c r="T4145">
        <v>0</v>
      </c>
      <c r="U4145">
        <v>0</v>
      </c>
      <c r="V4145">
        <v>0</v>
      </c>
      <c r="W4145">
        <v>0</v>
      </c>
      <c r="X4145" t="s">
        <v>6088</v>
      </c>
      <c r="Y4145" t="s">
        <v>350</v>
      </c>
      <c r="Z4145" t="s">
        <v>350</v>
      </c>
      <c r="AE4145" t="s">
        <v>235</v>
      </c>
      <c r="AF4145">
        <v>0</v>
      </c>
      <c r="AG4145">
        <v>0</v>
      </c>
      <c r="AH4145">
        <v>9</v>
      </c>
      <c r="AI4145" t="s">
        <v>11632</v>
      </c>
      <c r="AL4145" s="94">
        <v>43</v>
      </c>
      <c r="AM4145" t="s">
        <v>11646</v>
      </c>
    </row>
    <row r="4146" spans="1:39" x14ac:dyDescent="0.25">
      <c r="A4146" t="s">
        <v>205</v>
      </c>
      <c r="B4146">
        <v>25039</v>
      </c>
      <c r="C4146" t="s">
        <v>6089</v>
      </c>
      <c r="D4146">
        <v>340</v>
      </c>
      <c r="E4146">
        <v>45780</v>
      </c>
      <c r="G4146" t="s">
        <v>3633</v>
      </c>
      <c r="H4146">
        <v>45796</v>
      </c>
      <c r="I4146" t="s">
        <v>28</v>
      </c>
      <c r="K4146">
        <v>0</v>
      </c>
      <c r="L4146">
        <v>0</v>
      </c>
      <c r="M4146">
        <v>0</v>
      </c>
      <c r="N4146" t="s">
        <v>353</v>
      </c>
      <c r="O4146">
        <v>45685</v>
      </c>
      <c r="P4146" t="s">
        <v>350</v>
      </c>
      <c r="Q4146">
        <v>0</v>
      </c>
      <c r="R4146">
        <v>500</v>
      </c>
      <c r="S4146">
        <v>500</v>
      </c>
      <c r="T4146">
        <v>0</v>
      </c>
      <c r="U4146">
        <v>0</v>
      </c>
      <c r="V4146">
        <v>0</v>
      </c>
      <c r="W4146">
        <v>0</v>
      </c>
      <c r="X4146" t="s">
        <v>6090</v>
      </c>
      <c r="Y4146" t="s">
        <v>350</v>
      </c>
      <c r="Z4146" t="s">
        <v>350</v>
      </c>
      <c r="AE4146" t="s">
        <v>235</v>
      </c>
      <c r="AF4146">
        <v>0</v>
      </c>
      <c r="AG4146">
        <v>0</v>
      </c>
      <c r="AH4146">
        <v>16</v>
      </c>
      <c r="AI4146" t="s">
        <v>11631</v>
      </c>
      <c r="AJ4146">
        <v>1.4705882352941178</v>
      </c>
      <c r="AK4146">
        <v>1.4705882352941178</v>
      </c>
      <c r="AL4146" s="94">
        <v>34</v>
      </c>
      <c r="AM4146" t="s">
        <v>11646</v>
      </c>
    </row>
    <row r="4147" spans="1:39" x14ac:dyDescent="0.25">
      <c r="A4147" t="s">
        <v>205</v>
      </c>
      <c r="B4147">
        <v>25040</v>
      </c>
      <c r="C4147" t="s">
        <v>6091</v>
      </c>
      <c r="D4147">
        <v>17705</v>
      </c>
      <c r="E4147">
        <v>45780</v>
      </c>
      <c r="F4147">
        <v>45939</v>
      </c>
      <c r="G4147" t="s">
        <v>3633</v>
      </c>
      <c r="H4147">
        <v>45782</v>
      </c>
      <c r="I4147" t="s">
        <v>24</v>
      </c>
      <c r="K4147">
        <v>0</v>
      </c>
      <c r="AE4147" t="s">
        <v>235</v>
      </c>
      <c r="AF4147">
        <v>0</v>
      </c>
      <c r="AG4147">
        <v>0</v>
      </c>
      <c r="AH4147">
        <v>0</v>
      </c>
      <c r="AI4147" t="s">
        <v>11634</v>
      </c>
      <c r="AL4147" s="94">
        <v>1770.5</v>
      </c>
      <c r="AM4147" t="s">
        <v>11646</v>
      </c>
    </row>
    <row r="4148" spans="1:39" x14ac:dyDescent="0.25">
      <c r="A4148" t="s">
        <v>205</v>
      </c>
      <c r="B4148">
        <v>25041</v>
      </c>
      <c r="C4148" t="s">
        <v>6092</v>
      </c>
      <c r="D4148">
        <v>926</v>
      </c>
      <c r="E4148">
        <v>45780</v>
      </c>
      <c r="G4148" t="s">
        <v>3633</v>
      </c>
      <c r="H4148">
        <v>45796</v>
      </c>
      <c r="I4148" t="s">
        <v>28</v>
      </c>
      <c r="K4148">
        <v>0</v>
      </c>
      <c r="L4148">
        <v>0</v>
      </c>
      <c r="M4148">
        <v>0</v>
      </c>
      <c r="N4148" t="s">
        <v>350</v>
      </c>
      <c r="P4148" t="s">
        <v>350</v>
      </c>
      <c r="Q4148">
        <v>0</v>
      </c>
      <c r="R4148">
        <v>0</v>
      </c>
      <c r="S4148">
        <v>0</v>
      </c>
      <c r="T4148">
        <v>0</v>
      </c>
      <c r="U4148">
        <v>0</v>
      </c>
      <c r="V4148">
        <v>0</v>
      </c>
      <c r="W4148">
        <v>0</v>
      </c>
      <c r="X4148" t="s">
        <v>6093</v>
      </c>
      <c r="Y4148" t="s">
        <v>350</v>
      </c>
      <c r="Z4148" t="s">
        <v>350</v>
      </c>
      <c r="AE4148" t="s">
        <v>235</v>
      </c>
      <c r="AF4148">
        <v>0</v>
      </c>
      <c r="AG4148">
        <v>0</v>
      </c>
      <c r="AH4148">
        <v>15</v>
      </c>
      <c r="AI4148" t="s">
        <v>11632</v>
      </c>
      <c r="AJ4148">
        <v>0</v>
      </c>
      <c r="AK4148">
        <v>0</v>
      </c>
      <c r="AL4148" s="94">
        <v>92.6</v>
      </c>
      <c r="AM4148" t="s">
        <v>11646</v>
      </c>
    </row>
    <row r="4149" spans="1:39" x14ac:dyDescent="0.25">
      <c r="A4149" t="s">
        <v>205</v>
      </c>
      <c r="B4149">
        <v>25042</v>
      </c>
      <c r="C4149" t="s">
        <v>6094</v>
      </c>
      <c r="D4149">
        <v>231</v>
      </c>
      <c r="E4149">
        <v>45780</v>
      </c>
      <c r="F4149">
        <v>45939</v>
      </c>
      <c r="G4149" t="s">
        <v>3633</v>
      </c>
      <c r="H4149">
        <v>45783</v>
      </c>
      <c r="I4149" t="s">
        <v>24</v>
      </c>
      <c r="J4149" t="s">
        <v>6095</v>
      </c>
      <c r="K4149">
        <v>0</v>
      </c>
      <c r="L4149" t="s">
        <v>4132</v>
      </c>
      <c r="N4149" t="s">
        <v>350</v>
      </c>
      <c r="P4149" t="s">
        <v>350</v>
      </c>
      <c r="T4149">
        <v>0</v>
      </c>
      <c r="U4149">
        <v>0</v>
      </c>
      <c r="V4149">
        <v>0</v>
      </c>
      <c r="W4149">
        <v>0</v>
      </c>
      <c r="X4149" t="s">
        <v>6096</v>
      </c>
      <c r="Y4149" t="s">
        <v>350</v>
      </c>
      <c r="Z4149" t="s">
        <v>350</v>
      </c>
      <c r="AE4149" t="s">
        <v>235</v>
      </c>
      <c r="AF4149">
        <v>0</v>
      </c>
      <c r="AG4149">
        <v>0</v>
      </c>
      <c r="AH4149">
        <v>10</v>
      </c>
      <c r="AI4149" t="s">
        <v>11632</v>
      </c>
      <c r="AL4149" s="94">
        <v>23.1</v>
      </c>
      <c r="AM4149" t="s">
        <v>11646</v>
      </c>
    </row>
    <row r="4150" spans="1:39" x14ac:dyDescent="0.25">
      <c r="A4150" t="s">
        <v>205</v>
      </c>
      <c r="B4150">
        <v>25044</v>
      </c>
      <c r="C4150" t="s">
        <v>6097</v>
      </c>
      <c r="D4150">
        <v>210</v>
      </c>
      <c r="E4150">
        <v>45780</v>
      </c>
      <c r="F4150">
        <v>45939</v>
      </c>
      <c r="G4150" t="s">
        <v>3633</v>
      </c>
      <c r="H4150">
        <v>45782</v>
      </c>
      <c r="I4150" t="s">
        <v>24</v>
      </c>
      <c r="J4150">
        <v>46062</v>
      </c>
      <c r="K4150">
        <v>0</v>
      </c>
      <c r="L4150">
        <v>46059</v>
      </c>
      <c r="M4150">
        <v>0</v>
      </c>
      <c r="N4150" t="s">
        <v>350</v>
      </c>
      <c r="P4150" t="s">
        <v>350</v>
      </c>
      <c r="T4150">
        <v>4</v>
      </c>
      <c r="U4150">
        <v>0</v>
      </c>
      <c r="V4150">
        <v>0</v>
      </c>
      <c r="W4150">
        <v>0</v>
      </c>
      <c r="X4150" t="s">
        <v>6098</v>
      </c>
      <c r="Y4150" t="s">
        <v>353</v>
      </c>
      <c r="Z4150" t="s">
        <v>350</v>
      </c>
      <c r="AE4150" t="s">
        <v>235</v>
      </c>
      <c r="AF4150">
        <v>0</v>
      </c>
      <c r="AG4150">
        <v>0</v>
      </c>
      <c r="AH4150">
        <v>12</v>
      </c>
      <c r="AI4150" t="s">
        <v>11632</v>
      </c>
      <c r="AL4150" s="94">
        <v>21</v>
      </c>
      <c r="AM4150" t="s">
        <v>11646</v>
      </c>
    </row>
    <row r="4151" spans="1:39" x14ac:dyDescent="0.25">
      <c r="A4151" t="s">
        <v>205</v>
      </c>
      <c r="B4151">
        <v>25045</v>
      </c>
      <c r="C4151" t="s">
        <v>6099</v>
      </c>
      <c r="D4151">
        <v>60</v>
      </c>
      <c r="E4151">
        <v>45780</v>
      </c>
      <c r="F4151">
        <v>45939</v>
      </c>
      <c r="G4151" t="s">
        <v>3633</v>
      </c>
      <c r="I4151" t="s">
        <v>24</v>
      </c>
      <c r="K4151">
        <v>0</v>
      </c>
      <c r="AE4151" t="s">
        <v>235</v>
      </c>
      <c r="AF4151">
        <v>0</v>
      </c>
      <c r="AG4151">
        <v>0</v>
      </c>
      <c r="AH4151">
        <v>0</v>
      </c>
      <c r="AI4151" t="s">
        <v>11634</v>
      </c>
      <c r="AL4151" s="94">
        <v>6</v>
      </c>
      <c r="AM4151" t="s">
        <v>11646</v>
      </c>
    </row>
    <row r="4152" spans="1:39" x14ac:dyDescent="0.25">
      <c r="A4152" t="s">
        <v>205</v>
      </c>
      <c r="B4152">
        <v>25046</v>
      </c>
      <c r="C4152" t="s">
        <v>6100</v>
      </c>
      <c r="D4152">
        <v>517</v>
      </c>
      <c r="E4152">
        <v>45780</v>
      </c>
      <c r="G4152" t="s">
        <v>3633</v>
      </c>
      <c r="H4152" t="s">
        <v>6101</v>
      </c>
      <c r="I4152" t="s">
        <v>28</v>
      </c>
      <c r="K4152">
        <v>40</v>
      </c>
      <c r="L4152" t="s">
        <v>682</v>
      </c>
      <c r="N4152" t="s">
        <v>353</v>
      </c>
      <c r="O4152">
        <v>45799</v>
      </c>
      <c r="P4152" t="s">
        <v>350</v>
      </c>
      <c r="X4152" t="s">
        <v>350</v>
      </c>
      <c r="Y4152" t="s">
        <v>350</v>
      </c>
      <c r="Z4152" t="s">
        <v>350</v>
      </c>
      <c r="AE4152" t="s">
        <v>235</v>
      </c>
      <c r="AF4152">
        <v>0</v>
      </c>
      <c r="AG4152">
        <v>0</v>
      </c>
      <c r="AH4152">
        <v>8</v>
      </c>
      <c r="AI4152" t="s">
        <v>11632</v>
      </c>
      <c r="AL4152" s="94">
        <v>51.7</v>
      </c>
      <c r="AM4152" t="s">
        <v>11647</v>
      </c>
    </row>
    <row r="4153" spans="1:39" x14ac:dyDescent="0.25">
      <c r="A4153" t="s">
        <v>205</v>
      </c>
      <c r="B4153">
        <v>25048</v>
      </c>
      <c r="C4153" t="s">
        <v>6102</v>
      </c>
      <c r="D4153">
        <v>2359</v>
      </c>
      <c r="E4153">
        <v>45780</v>
      </c>
      <c r="F4153">
        <v>45939</v>
      </c>
      <c r="G4153" t="s">
        <v>3633</v>
      </c>
      <c r="H4153">
        <v>45783</v>
      </c>
      <c r="I4153" t="s">
        <v>24</v>
      </c>
      <c r="J4153">
        <v>46057</v>
      </c>
      <c r="K4153">
        <v>0</v>
      </c>
      <c r="L4153" t="s">
        <v>4132</v>
      </c>
      <c r="N4153" t="s">
        <v>350</v>
      </c>
      <c r="P4153" t="s">
        <v>353</v>
      </c>
      <c r="T4153">
        <v>5</v>
      </c>
      <c r="U4153">
        <v>0</v>
      </c>
      <c r="V4153">
        <v>0</v>
      </c>
      <c r="W4153">
        <v>0</v>
      </c>
      <c r="X4153" t="s">
        <v>6103</v>
      </c>
      <c r="Y4153" t="s">
        <v>350</v>
      </c>
      <c r="Z4153" t="s">
        <v>350</v>
      </c>
      <c r="AE4153" t="s">
        <v>235</v>
      </c>
      <c r="AF4153">
        <v>0</v>
      </c>
      <c r="AG4153">
        <v>0</v>
      </c>
      <c r="AH4153">
        <v>10</v>
      </c>
      <c r="AI4153" t="s">
        <v>11632</v>
      </c>
      <c r="AL4153" s="94">
        <v>235.9</v>
      </c>
      <c r="AM4153" t="s">
        <v>11646</v>
      </c>
    </row>
    <row r="4154" spans="1:39" x14ac:dyDescent="0.25">
      <c r="A4154" t="s">
        <v>205</v>
      </c>
      <c r="B4154">
        <v>25170</v>
      </c>
      <c r="C4154" t="s">
        <v>6104</v>
      </c>
      <c r="D4154">
        <v>288</v>
      </c>
      <c r="E4154">
        <v>45780</v>
      </c>
      <c r="F4154">
        <v>45939</v>
      </c>
      <c r="G4154" t="s">
        <v>3633</v>
      </c>
      <c r="H4154">
        <v>45784</v>
      </c>
      <c r="I4154" t="s">
        <v>24</v>
      </c>
      <c r="J4154">
        <v>46051</v>
      </c>
      <c r="K4154">
        <v>0</v>
      </c>
      <c r="L4154">
        <v>46022</v>
      </c>
      <c r="M4154">
        <v>0</v>
      </c>
      <c r="N4154" t="s">
        <v>350</v>
      </c>
      <c r="P4154" t="s">
        <v>350</v>
      </c>
      <c r="T4154">
        <v>0</v>
      </c>
      <c r="U4154">
        <v>0</v>
      </c>
      <c r="V4154">
        <v>0</v>
      </c>
      <c r="W4154">
        <v>0</v>
      </c>
      <c r="X4154" t="s">
        <v>350</v>
      </c>
      <c r="Y4154" t="s">
        <v>350</v>
      </c>
      <c r="Z4154" t="s">
        <v>350</v>
      </c>
      <c r="AE4154" t="s">
        <v>235</v>
      </c>
      <c r="AF4154">
        <v>0</v>
      </c>
      <c r="AG4154">
        <v>0</v>
      </c>
      <c r="AH4154">
        <v>11</v>
      </c>
      <c r="AI4154" t="s">
        <v>11632</v>
      </c>
      <c r="AL4154" s="94">
        <v>28.8</v>
      </c>
      <c r="AM4154" t="s">
        <v>11646</v>
      </c>
    </row>
    <row r="4155" spans="1:39" x14ac:dyDescent="0.25">
      <c r="A4155" t="s">
        <v>205</v>
      </c>
      <c r="B4155">
        <v>25047</v>
      </c>
      <c r="C4155" t="s">
        <v>6105</v>
      </c>
      <c r="D4155">
        <v>1228</v>
      </c>
      <c r="E4155">
        <v>45780</v>
      </c>
      <c r="G4155" t="s">
        <v>3633</v>
      </c>
      <c r="H4155">
        <v>45800</v>
      </c>
      <c r="I4155" t="s">
        <v>28</v>
      </c>
      <c r="K4155">
        <v>0</v>
      </c>
      <c r="AE4155" t="s">
        <v>235</v>
      </c>
      <c r="AF4155">
        <v>0</v>
      </c>
      <c r="AG4155">
        <v>0</v>
      </c>
      <c r="AH4155">
        <v>0</v>
      </c>
      <c r="AI4155" t="s">
        <v>11634</v>
      </c>
      <c r="AL4155" s="94">
        <v>122.8</v>
      </c>
      <c r="AM4155" t="s">
        <v>11646</v>
      </c>
    </row>
    <row r="4156" spans="1:39" x14ac:dyDescent="0.25">
      <c r="A4156" t="s">
        <v>205</v>
      </c>
      <c r="B4156">
        <v>25049</v>
      </c>
      <c r="C4156" t="s">
        <v>6106</v>
      </c>
      <c r="D4156">
        <v>182</v>
      </c>
      <c r="E4156">
        <v>45780</v>
      </c>
      <c r="F4156">
        <v>45939</v>
      </c>
      <c r="G4156" t="s">
        <v>3633</v>
      </c>
      <c r="H4156">
        <v>45791</v>
      </c>
      <c r="I4156" t="s">
        <v>24</v>
      </c>
      <c r="J4156">
        <v>46006</v>
      </c>
      <c r="K4156">
        <v>0</v>
      </c>
      <c r="L4156" t="s">
        <v>1118</v>
      </c>
      <c r="M4156">
        <v>0</v>
      </c>
      <c r="N4156" t="s">
        <v>350</v>
      </c>
      <c r="P4156" t="s">
        <v>1118</v>
      </c>
      <c r="T4156">
        <v>0</v>
      </c>
      <c r="U4156">
        <v>0</v>
      </c>
      <c r="X4156" t="s">
        <v>350</v>
      </c>
      <c r="Y4156" t="s">
        <v>350</v>
      </c>
      <c r="Z4156" t="s">
        <v>350</v>
      </c>
      <c r="AE4156" t="s">
        <v>235</v>
      </c>
      <c r="AF4156">
        <v>0</v>
      </c>
      <c r="AG4156">
        <v>0</v>
      </c>
      <c r="AH4156">
        <v>9</v>
      </c>
      <c r="AI4156" t="s">
        <v>11632</v>
      </c>
      <c r="AL4156" s="94">
        <v>18.2</v>
      </c>
      <c r="AM4156" t="s">
        <v>11646</v>
      </c>
    </row>
    <row r="4157" spans="1:39" x14ac:dyDescent="0.25">
      <c r="A4157" t="s">
        <v>205</v>
      </c>
      <c r="B4157">
        <v>25050</v>
      </c>
      <c r="C4157" t="s">
        <v>6107</v>
      </c>
      <c r="D4157">
        <v>5276</v>
      </c>
      <c r="E4157">
        <v>45780</v>
      </c>
      <c r="F4157">
        <v>45939</v>
      </c>
      <c r="G4157" t="s">
        <v>3633</v>
      </c>
      <c r="H4157">
        <v>45782</v>
      </c>
      <c r="I4157" t="s">
        <v>24</v>
      </c>
      <c r="K4157">
        <v>0</v>
      </c>
      <c r="AE4157" t="s">
        <v>235</v>
      </c>
      <c r="AF4157">
        <v>0</v>
      </c>
      <c r="AG4157">
        <v>0</v>
      </c>
      <c r="AH4157">
        <v>0</v>
      </c>
      <c r="AI4157" t="s">
        <v>11634</v>
      </c>
      <c r="AL4157" s="94">
        <v>527.6</v>
      </c>
      <c r="AM4157" t="s">
        <v>11646</v>
      </c>
    </row>
    <row r="4158" spans="1:39" x14ac:dyDescent="0.25">
      <c r="A4158" t="s">
        <v>205</v>
      </c>
      <c r="B4158">
        <v>25051</v>
      </c>
      <c r="C4158" t="s">
        <v>6108</v>
      </c>
      <c r="D4158">
        <v>2260</v>
      </c>
      <c r="E4158">
        <v>45780</v>
      </c>
      <c r="F4158">
        <v>45810</v>
      </c>
      <c r="G4158" t="s">
        <v>3633</v>
      </c>
      <c r="H4158">
        <v>45793</v>
      </c>
      <c r="I4158" t="s">
        <v>24</v>
      </c>
      <c r="J4158" t="s">
        <v>3725</v>
      </c>
      <c r="K4158">
        <v>0</v>
      </c>
      <c r="M4158">
        <v>0.8</v>
      </c>
      <c r="N4158" t="s">
        <v>353</v>
      </c>
      <c r="O4158">
        <v>45509</v>
      </c>
      <c r="P4158" t="s">
        <v>6109</v>
      </c>
      <c r="T4158">
        <v>0</v>
      </c>
      <c r="U4158">
        <v>0</v>
      </c>
      <c r="V4158">
        <v>0</v>
      </c>
      <c r="W4158">
        <v>0</v>
      </c>
      <c r="X4158" t="s">
        <v>6110</v>
      </c>
      <c r="Y4158" t="s">
        <v>350</v>
      </c>
      <c r="AE4158" t="s">
        <v>235</v>
      </c>
      <c r="AF4158">
        <v>0.8</v>
      </c>
      <c r="AG4158">
        <v>0</v>
      </c>
      <c r="AH4158">
        <v>10</v>
      </c>
      <c r="AI4158" t="s">
        <v>11632</v>
      </c>
      <c r="AL4158" s="94">
        <v>226</v>
      </c>
      <c r="AM4158" t="s">
        <v>11646</v>
      </c>
    </row>
    <row r="4159" spans="1:39" x14ac:dyDescent="0.25">
      <c r="A4159" t="s">
        <v>205</v>
      </c>
      <c r="B4159">
        <v>25052</v>
      </c>
      <c r="C4159" t="s">
        <v>6111</v>
      </c>
      <c r="D4159">
        <v>2269</v>
      </c>
      <c r="E4159">
        <v>45780</v>
      </c>
      <c r="G4159" t="s">
        <v>3633</v>
      </c>
      <c r="H4159">
        <v>45803</v>
      </c>
      <c r="I4159" t="s">
        <v>28</v>
      </c>
      <c r="K4159">
        <v>0</v>
      </c>
      <c r="L4159" t="s">
        <v>682</v>
      </c>
      <c r="M4159">
        <v>0</v>
      </c>
      <c r="N4159" t="s">
        <v>350</v>
      </c>
      <c r="P4159" t="s">
        <v>350</v>
      </c>
      <c r="S4159">
        <v>5000</v>
      </c>
      <c r="T4159">
        <v>6</v>
      </c>
      <c r="U4159">
        <v>0</v>
      </c>
      <c r="V4159">
        <v>0</v>
      </c>
      <c r="W4159">
        <v>0</v>
      </c>
      <c r="X4159" t="s">
        <v>6112</v>
      </c>
      <c r="Y4159" t="s">
        <v>350</v>
      </c>
      <c r="Z4159" t="s">
        <v>350</v>
      </c>
      <c r="AE4159" t="s">
        <v>235</v>
      </c>
      <c r="AF4159">
        <v>0</v>
      </c>
      <c r="AG4159">
        <v>0</v>
      </c>
      <c r="AH4159">
        <v>13</v>
      </c>
      <c r="AI4159" t="s">
        <v>11632</v>
      </c>
      <c r="AK4159">
        <v>2.2036139268400174</v>
      </c>
      <c r="AL4159" s="94">
        <v>226.9</v>
      </c>
      <c r="AM4159" t="s">
        <v>11646</v>
      </c>
    </row>
    <row r="4160" spans="1:39" x14ac:dyDescent="0.25">
      <c r="A4160" t="s">
        <v>205</v>
      </c>
      <c r="B4160">
        <v>25053</v>
      </c>
      <c r="C4160" t="s">
        <v>6113</v>
      </c>
      <c r="D4160">
        <v>1578</v>
      </c>
      <c r="E4160">
        <v>45780</v>
      </c>
      <c r="F4160">
        <v>45939</v>
      </c>
      <c r="G4160" t="s">
        <v>3633</v>
      </c>
      <c r="H4160">
        <v>45786</v>
      </c>
      <c r="I4160" t="s">
        <v>24</v>
      </c>
      <c r="K4160">
        <v>0</v>
      </c>
      <c r="AE4160" t="s">
        <v>235</v>
      </c>
      <c r="AF4160">
        <v>0</v>
      </c>
      <c r="AG4160">
        <v>0</v>
      </c>
      <c r="AH4160">
        <v>0</v>
      </c>
      <c r="AI4160" t="s">
        <v>11634</v>
      </c>
      <c r="AL4160" s="94">
        <v>157.80000000000001</v>
      </c>
      <c r="AM4160" t="s">
        <v>11646</v>
      </c>
    </row>
    <row r="4161" spans="1:39" x14ac:dyDescent="0.25">
      <c r="A4161" t="s">
        <v>205</v>
      </c>
      <c r="B4161">
        <v>25055</v>
      </c>
      <c r="C4161" t="s">
        <v>6114</v>
      </c>
      <c r="D4161">
        <v>176</v>
      </c>
      <c r="E4161">
        <v>45780</v>
      </c>
      <c r="G4161" t="s">
        <v>3633</v>
      </c>
      <c r="H4161">
        <v>45460</v>
      </c>
      <c r="I4161" t="s">
        <v>28</v>
      </c>
      <c r="K4161">
        <v>0</v>
      </c>
      <c r="L4161" t="s">
        <v>6115</v>
      </c>
      <c r="N4161" t="s">
        <v>350</v>
      </c>
      <c r="P4161" t="s">
        <v>350</v>
      </c>
      <c r="T4161">
        <v>0</v>
      </c>
      <c r="U4161">
        <v>0</v>
      </c>
      <c r="V4161">
        <v>0</v>
      </c>
      <c r="W4161">
        <v>0</v>
      </c>
      <c r="X4161" t="s">
        <v>6116</v>
      </c>
      <c r="Y4161" t="s">
        <v>353</v>
      </c>
      <c r="Z4161" t="s">
        <v>350</v>
      </c>
      <c r="AE4161" t="s">
        <v>235</v>
      </c>
      <c r="AF4161">
        <v>0</v>
      </c>
      <c r="AG4161">
        <v>0</v>
      </c>
      <c r="AH4161">
        <v>10</v>
      </c>
      <c r="AI4161" t="s">
        <v>11632</v>
      </c>
      <c r="AL4161" s="94">
        <v>17.600000000000001</v>
      </c>
      <c r="AM4161" t="s">
        <v>11646</v>
      </c>
    </row>
    <row r="4162" spans="1:39" x14ac:dyDescent="0.25">
      <c r="A4162" t="s">
        <v>205</v>
      </c>
      <c r="B4162">
        <v>25057</v>
      </c>
      <c r="C4162" t="s">
        <v>6117</v>
      </c>
      <c r="D4162">
        <v>280</v>
      </c>
      <c r="E4162">
        <v>45780</v>
      </c>
      <c r="F4162">
        <v>45832</v>
      </c>
      <c r="G4162" t="s">
        <v>3633</v>
      </c>
      <c r="H4162">
        <v>45797</v>
      </c>
      <c r="I4162" t="s">
        <v>24</v>
      </c>
      <c r="J4162" t="s">
        <v>6118</v>
      </c>
      <c r="K4162">
        <v>0</v>
      </c>
      <c r="L4162" t="s">
        <v>4172</v>
      </c>
      <c r="N4162" t="s">
        <v>4172</v>
      </c>
      <c r="P4162" t="s">
        <v>4172</v>
      </c>
      <c r="R4162">
        <v>5000</v>
      </c>
      <c r="S4162">
        <v>0</v>
      </c>
      <c r="T4162">
        <v>0</v>
      </c>
      <c r="U4162">
        <v>0</v>
      </c>
      <c r="V4162">
        <v>0</v>
      </c>
      <c r="W4162">
        <v>0</v>
      </c>
      <c r="X4162" t="s">
        <v>350</v>
      </c>
      <c r="Y4162" t="s">
        <v>350</v>
      </c>
      <c r="Z4162" t="s">
        <v>350</v>
      </c>
      <c r="AE4162" t="s">
        <v>235</v>
      </c>
      <c r="AF4162">
        <v>0</v>
      </c>
      <c r="AG4162">
        <v>0</v>
      </c>
      <c r="AH4162">
        <v>12</v>
      </c>
      <c r="AI4162" t="s">
        <v>11632</v>
      </c>
      <c r="AJ4162">
        <v>17.857142857142858</v>
      </c>
      <c r="AK4162">
        <v>0</v>
      </c>
      <c r="AL4162" s="94">
        <v>28</v>
      </c>
      <c r="AM4162" t="s">
        <v>11646</v>
      </c>
    </row>
    <row r="4163" spans="1:39" x14ac:dyDescent="0.25">
      <c r="A4163" t="s">
        <v>205</v>
      </c>
      <c r="B4163">
        <v>25058</v>
      </c>
      <c r="C4163" t="s">
        <v>6119</v>
      </c>
      <c r="D4163">
        <v>6379</v>
      </c>
      <c r="E4163">
        <v>45780</v>
      </c>
      <c r="F4163">
        <v>45939</v>
      </c>
      <c r="G4163" t="s">
        <v>3633</v>
      </c>
      <c r="H4163">
        <v>45782</v>
      </c>
      <c r="I4163" t="s">
        <v>24</v>
      </c>
      <c r="J4163" t="s">
        <v>6120</v>
      </c>
      <c r="K4163">
        <v>229</v>
      </c>
      <c r="M4163">
        <v>60</v>
      </c>
      <c r="N4163" t="s">
        <v>353</v>
      </c>
      <c r="O4163">
        <v>45498</v>
      </c>
      <c r="P4163" t="s">
        <v>350</v>
      </c>
      <c r="R4163">
        <v>15000</v>
      </c>
      <c r="S4163">
        <v>15000</v>
      </c>
      <c r="T4163">
        <v>36</v>
      </c>
      <c r="U4163">
        <v>75</v>
      </c>
      <c r="V4163">
        <v>3</v>
      </c>
      <c r="W4163">
        <v>28</v>
      </c>
      <c r="X4163" t="s">
        <v>6121</v>
      </c>
      <c r="Y4163" t="s">
        <v>353</v>
      </c>
      <c r="Z4163" t="s">
        <v>350</v>
      </c>
      <c r="AE4163" t="s">
        <v>235</v>
      </c>
      <c r="AF4163">
        <v>0.6</v>
      </c>
      <c r="AG4163">
        <v>137</v>
      </c>
      <c r="AH4163">
        <v>14</v>
      </c>
      <c r="AI4163" t="s">
        <v>11632</v>
      </c>
      <c r="AJ4163">
        <v>2.3514657469822855</v>
      </c>
      <c r="AK4163">
        <v>2.3514657469822855</v>
      </c>
      <c r="AL4163" s="94">
        <v>637.9</v>
      </c>
      <c r="AM4163" t="s">
        <v>11647</v>
      </c>
    </row>
    <row r="4164" spans="1:39" x14ac:dyDescent="0.25">
      <c r="A4164" t="s">
        <v>205</v>
      </c>
      <c r="B4164">
        <v>25059</v>
      </c>
      <c r="C4164" t="s">
        <v>6122</v>
      </c>
      <c r="D4164">
        <v>1141</v>
      </c>
      <c r="E4164">
        <v>45780</v>
      </c>
      <c r="F4164">
        <v>45939</v>
      </c>
      <c r="G4164" t="s">
        <v>3633</v>
      </c>
      <c r="H4164">
        <v>45805</v>
      </c>
      <c r="I4164" t="s">
        <v>24</v>
      </c>
      <c r="J4164" t="s">
        <v>6123</v>
      </c>
      <c r="K4164">
        <v>67</v>
      </c>
      <c r="L4164">
        <v>46021</v>
      </c>
      <c r="M4164">
        <v>1</v>
      </c>
      <c r="N4164" t="s">
        <v>353</v>
      </c>
      <c r="O4164">
        <v>45744</v>
      </c>
      <c r="P4164" t="s">
        <v>353</v>
      </c>
      <c r="Q4164">
        <v>0.68</v>
      </c>
      <c r="T4164">
        <v>0</v>
      </c>
      <c r="U4164">
        <v>67</v>
      </c>
      <c r="V4164">
        <v>0</v>
      </c>
      <c r="W4164">
        <v>0</v>
      </c>
      <c r="X4164" t="s">
        <v>6124</v>
      </c>
      <c r="Y4164" t="s">
        <v>350</v>
      </c>
      <c r="Z4164" t="s">
        <v>350</v>
      </c>
      <c r="AE4164" t="s">
        <v>235</v>
      </c>
      <c r="AF4164">
        <v>1</v>
      </c>
      <c r="AG4164">
        <v>67</v>
      </c>
      <c r="AH4164">
        <v>14</v>
      </c>
      <c r="AI4164" t="s">
        <v>11632</v>
      </c>
      <c r="AL4164" s="94">
        <v>114.1</v>
      </c>
      <c r="AM4164" t="s">
        <v>11647</v>
      </c>
    </row>
    <row r="4165" spans="1:39" x14ac:dyDescent="0.25">
      <c r="A4165" t="s">
        <v>205</v>
      </c>
      <c r="B4165">
        <v>25056</v>
      </c>
      <c r="C4165" t="s">
        <v>6125</v>
      </c>
      <c r="D4165">
        <v>247</v>
      </c>
      <c r="E4165">
        <v>45780</v>
      </c>
      <c r="F4165">
        <v>45939</v>
      </c>
      <c r="G4165" t="s">
        <v>3633</v>
      </c>
      <c r="H4165">
        <v>45782</v>
      </c>
      <c r="I4165" t="s">
        <v>24</v>
      </c>
      <c r="K4165">
        <v>0</v>
      </c>
      <c r="AE4165" t="s">
        <v>235</v>
      </c>
      <c r="AF4165">
        <v>0</v>
      </c>
      <c r="AG4165">
        <v>0</v>
      </c>
      <c r="AH4165">
        <v>0</v>
      </c>
      <c r="AI4165" t="s">
        <v>11634</v>
      </c>
      <c r="AL4165" s="94">
        <v>24.7</v>
      </c>
      <c r="AM4165" t="s">
        <v>11646</v>
      </c>
    </row>
    <row r="4166" spans="1:39" x14ac:dyDescent="0.25">
      <c r="A4166" t="s">
        <v>205</v>
      </c>
      <c r="B4166">
        <v>25060</v>
      </c>
      <c r="C4166" t="s">
        <v>6126</v>
      </c>
      <c r="D4166">
        <v>65</v>
      </c>
      <c r="E4166">
        <v>45781</v>
      </c>
      <c r="F4166">
        <v>45939</v>
      </c>
      <c r="G4166" t="s">
        <v>3633</v>
      </c>
      <c r="I4166" t="s">
        <v>24</v>
      </c>
      <c r="J4166" t="s">
        <v>6127</v>
      </c>
      <c r="K4166">
        <v>0</v>
      </c>
      <c r="N4166" t="s">
        <v>350</v>
      </c>
      <c r="P4166" t="s">
        <v>350</v>
      </c>
      <c r="R4166">
        <v>600</v>
      </c>
      <c r="T4166">
        <v>0</v>
      </c>
      <c r="U4166">
        <v>0</v>
      </c>
      <c r="V4166">
        <v>0</v>
      </c>
      <c r="W4166">
        <v>0</v>
      </c>
      <c r="X4166" t="s">
        <v>350</v>
      </c>
      <c r="Y4166" t="s">
        <v>350</v>
      </c>
      <c r="Z4166" t="s">
        <v>350</v>
      </c>
      <c r="AE4166" t="s">
        <v>235</v>
      </c>
      <c r="AF4166">
        <v>0</v>
      </c>
      <c r="AG4166">
        <v>0</v>
      </c>
      <c r="AH4166">
        <v>10</v>
      </c>
      <c r="AI4166" t="s">
        <v>11632</v>
      </c>
      <c r="AJ4166">
        <v>9.2307692307692299</v>
      </c>
      <c r="AL4166" s="94">
        <v>6.5</v>
      </c>
      <c r="AM4166" t="s">
        <v>11646</v>
      </c>
    </row>
    <row r="4167" spans="1:39" x14ac:dyDescent="0.25">
      <c r="A4167" t="s">
        <v>205</v>
      </c>
      <c r="B4167">
        <v>25061</v>
      </c>
      <c r="C4167" t="s">
        <v>6128</v>
      </c>
      <c r="D4167">
        <v>89</v>
      </c>
      <c r="E4167">
        <v>45781</v>
      </c>
      <c r="F4167">
        <v>45939</v>
      </c>
      <c r="G4167" t="s">
        <v>3633</v>
      </c>
      <c r="H4167">
        <v>45797</v>
      </c>
      <c r="I4167" t="s">
        <v>24</v>
      </c>
      <c r="J4167" t="s">
        <v>6129</v>
      </c>
      <c r="K4167">
        <v>0</v>
      </c>
      <c r="N4167" t="s">
        <v>350</v>
      </c>
      <c r="T4167">
        <v>0</v>
      </c>
      <c r="U4167">
        <v>0</v>
      </c>
      <c r="V4167">
        <v>0</v>
      </c>
      <c r="W4167">
        <v>0</v>
      </c>
      <c r="X4167" t="s">
        <v>6130</v>
      </c>
      <c r="Y4167" t="s">
        <v>350</v>
      </c>
      <c r="Z4167" t="s">
        <v>350</v>
      </c>
      <c r="AE4167" t="s">
        <v>235</v>
      </c>
      <c r="AF4167">
        <v>0</v>
      </c>
      <c r="AG4167">
        <v>0</v>
      </c>
      <c r="AH4167">
        <v>8</v>
      </c>
      <c r="AI4167" t="s">
        <v>11632</v>
      </c>
      <c r="AL4167" s="94">
        <v>8.9</v>
      </c>
      <c r="AM4167" t="s">
        <v>11646</v>
      </c>
    </row>
    <row r="4168" spans="1:39" x14ac:dyDescent="0.25">
      <c r="A4168" t="s">
        <v>205</v>
      </c>
      <c r="B4168">
        <v>25062</v>
      </c>
      <c r="C4168" t="s">
        <v>6131</v>
      </c>
      <c r="D4168">
        <v>805</v>
      </c>
      <c r="E4168">
        <v>45781</v>
      </c>
      <c r="G4168" t="s">
        <v>3633</v>
      </c>
      <c r="H4168">
        <v>45821</v>
      </c>
      <c r="I4168" t="s">
        <v>28</v>
      </c>
      <c r="K4168">
        <v>0</v>
      </c>
      <c r="L4168" t="s">
        <v>3309</v>
      </c>
      <c r="M4168">
        <v>0</v>
      </c>
      <c r="N4168" t="s">
        <v>353</v>
      </c>
      <c r="O4168">
        <v>45793</v>
      </c>
      <c r="P4168" t="s">
        <v>350</v>
      </c>
      <c r="R4168">
        <v>5600</v>
      </c>
      <c r="S4168">
        <v>1900</v>
      </c>
      <c r="T4168">
        <v>1</v>
      </c>
      <c r="U4168">
        <v>0</v>
      </c>
      <c r="V4168">
        <v>0</v>
      </c>
      <c r="W4168">
        <v>0</v>
      </c>
      <c r="X4168" t="s">
        <v>6132</v>
      </c>
      <c r="Y4168" t="s">
        <v>353</v>
      </c>
      <c r="Z4168" t="s">
        <v>350</v>
      </c>
      <c r="AE4168" t="s">
        <v>235</v>
      </c>
      <c r="AF4168">
        <v>0</v>
      </c>
      <c r="AG4168">
        <v>0</v>
      </c>
      <c r="AH4168">
        <v>15</v>
      </c>
      <c r="AI4168" t="s">
        <v>11632</v>
      </c>
      <c r="AJ4168">
        <v>6.9565217391304346</v>
      </c>
      <c r="AK4168">
        <v>2.360248447204969</v>
      </c>
      <c r="AL4168" s="94">
        <v>80.5</v>
      </c>
      <c r="AM4168" t="s">
        <v>11646</v>
      </c>
    </row>
    <row r="4169" spans="1:39" x14ac:dyDescent="0.25">
      <c r="A4169" t="s">
        <v>205</v>
      </c>
      <c r="B4169">
        <v>25063</v>
      </c>
      <c r="C4169" t="s">
        <v>6133</v>
      </c>
      <c r="D4169">
        <v>101</v>
      </c>
      <c r="E4169">
        <v>45781</v>
      </c>
      <c r="F4169">
        <v>45939</v>
      </c>
      <c r="G4169" t="s">
        <v>3633</v>
      </c>
      <c r="H4169">
        <v>45798</v>
      </c>
      <c r="I4169" t="s">
        <v>24</v>
      </c>
      <c r="J4169">
        <v>46042</v>
      </c>
      <c r="K4169">
        <v>0</v>
      </c>
      <c r="AE4169" t="s">
        <v>235</v>
      </c>
      <c r="AF4169">
        <v>0</v>
      </c>
      <c r="AG4169">
        <v>0</v>
      </c>
      <c r="AH4169">
        <v>0</v>
      </c>
      <c r="AI4169" t="s">
        <v>11634</v>
      </c>
      <c r="AL4169" s="94">
        <v>10.1</v>
      </c>
      <c r="AM4169" t="s">
        <v>11646</v>
      </c>
    </row>
    <row r="4170" spans="1:39" x14ac:dyDescent="0.25">
      <c r="A4170" t="s">
        <v>205</v>
      </c>
      <c r="B4170">
        <v>25904</v>
      </c>
      <c r="C4170" t="s">
        <v>6134</v>
      </c>
      <c r="D4170">
        <v>170</v>
      </c>
      <c r="E4170">
        <v>45781</v>
      </c>
      <c r="F4170">
        <v>45939</v>
      </c>
      <c r="G4170" t="s">
        <v>3633</v>
      </c>
      <c r="I4170" t="s">
        <v>24</v>
      </c>
      <c r="K4170">
        <v>0</v>
      </c>
      <c r="AE4170" t="s">
        <v>235</v>
      </c>
      <c r="AF4170">
        <v>0</v>
      </c>
      <c r="AG4170">
        <v>0</v>
      </c>
      <c r="AH4170">
        <v>0</v>
      </c>
      <c r="AI4170" t="s">
        <v>11634</v>
      </c>
      <c r="AL4170" s="94">
        <v>17</v>
      </c>
      <c r="AM4170" t="s">
        <v>11646</v>
      </c>
    </row>
    <row r="4171" spans="1:39" x14ac:dyDescent="0.25">
      <c r="A4171" t="s">
        <v>205</v>
      </c>
      <c r="B4171">
        <v>25064</v>
      </c>
      <c r="C4171" t="s">
        <v>6135</v>
      </c>
      <c r="D4171">
        <v>144</v>
      </c>
      <c r="E4171">
        <v>45781</v>
      </c>
      <c r="F4171">
        <v>45832</v>
      </c>
      <c r="G4171" t="s">
        <v>3633</v>
      </c>
      <c r="H4171">
        <v>45793</v>
      </c>
      <c r="I4171" t="s">
        <v>24</v>
      </c>
      <c r="K4171">
        <v>0</v>
      </c>
      <c r="AE4171" t="s">
        <v>235</v>
      </c>
      <c r="AF4171">
        <v>0</v>
      </c>
      <c r="AG4171">
        <v>0</v>
      </c>
      <c r="AH4171">
        <v>0</v>
      </c>
      <c r="AI4171" t="s">
        <v>11634</v>
      </c>
      <c r="AL4171" s="94">
        <v>14.4</v>
      </c>
      <c r="AM4171" t="s">
        <v>11646</v>
      </c>
    </row>
    <row r="4172" spans="1:39" x14ac:dyDescent="0.25">
      <c r="A4172" t="s">
        <v>205</v>
      </c>
      <c r="B4172">
        <v>25067</v>
      </c>
      <c r="C4172" t="s">
        <v>6136</v>
      </c>
      <c r="D4172">
        <v>891</v>
      </c>
      <c r="E4172">
        <v>45781</v>
      </c>
      <c r="G4172" t="s">
        <v>3633</v>
      </c>
      <c r="H4172">
        <v>45814</v>
      </c>
      <c r="I4172" t="s">
        <v>28</v>
      </c>
      <c r="K4172">
        <v>0</v>
      </c>
      <c r="L4172" t="s">
        <v>350</v>
      </c>
      <c r="M4172">
        <v>0</v>
      </c>
      <c r="N4172" t="s">
        <v>350</v>
      </c>
      <c r="P4172" t="s">
        <v>350</v>
      </c>
      <c r="S4172">
        <v>3000</v>
      </c>
      <c r="T4172">
        <v>2</v>
      </c>
      <c r="U4172">
        <v>0</v>
      </c>
      <c r="V4172">
        <v>0</v>
      </c>
      <c r="W4172">
        <v>0</v>
      </c>
      <c r="X4172" t="s">
        <v>6137</v>
      </c>
      <c r="Y4172" t="s">
        <v>350</v>
      </c>
      <c r="Z4172" t="s">
        <v>350</v>
      </c>
      <c r="AE4172" t="s">
        <v>235</v>
      </c>
      <c r="AF4172">
        <v>0</v>
      </c>
      <c r="AG4172">
        <v>0</v>
      </c>
      <c r="AH4172">
        <v>13</v>
      </c>
      <c r="AI4172" t="s">
        <v>11632</v>
      </c>
      <c r="AK4172">
        <v>3.3670033670033672</v>
      </c>
      <c r="AL4172" s="94">
        <v>89.1</v>
      </c>
      <c r="AM4172" t="s">
        <v>11646</v>
      </c>
    </row>
    <row r="4173" spans="1:39" x14ac:dyDescent="0.25">
      <c r="A4173" t="s">
        <v>205</v>
      </c>
      <c r="B4173">
        <v>25068</v>
      </c>
      <c r="C4173" t="s">
        <v>6138</v>
      </c>
      <c r="D4173">
        <v>723</v>
      </c>
      <c r="E4173">
        <v>45781</v>
      </c>
      <c r="F4173">
        <v>45940</v>
      </c>
      <c r="G4173" t="s">
        <v>3633</v>
      </c>
      <c r="H4173">
        <v>45792</v>
      </c>
      <c r="I4173" t="s">
        <v>24</v>
      </c>
      <c r="J4173" t="s">
        <v>6077</v>
      </c>
      <c r="K4173">
        <v>0</v>
      </c>
      <c r="AE4173" t="s">
        <v>235</v>
      </c>
      <c r="AF4173">
        <v>0</v>
      </c>
      <c r="AG4173">
        <v>0</v>
      </c>
      <c r="AH4173">
        <v>0</v>
      </c>
      <c r="AI4173" t="s">
        <v>11634</v>
      </c>
      <c r="AL4173" s="94">
        <v>72.3</v>
      </c>
      <c r="AM4173" t="s">
        <v>11646</v>
      </c>
    </row>
    <row r="4174" spans="1:39" x14ac:dyDescent="0.25">
      <c r="A4174" t="s">
        <v>205</v>
      </c>
      <c r="B4174">
        <v>25069</v>
      </c>
      <c r="C4174" t="s">
        <v>6139</v>
      </c>
      <c r="D4174">
        <v>544</v>
      </c>
      <c r="E4174">
        <v>45781</v>
      </c>
      <c r="F4174">
        <v>45940</v>
      </c>
      <c r="G4174" t="s">
        <v>3633</v>
      </c>
      <c r="H4174">
        <v>45783</v>
      </c>
      <c r="I4174" t="s">
        <v>24</v>
      </c>
      <c r="J4174" t="s">
        <v>6077</v>
      </c>
      <c r="K4174">
        <v>0</v>
      </c>
      <c r="AE4174" t="s">
        <v>235</v>
      </c>
      <c r="AF4174">
        <v>0</v>
      </c>
      <c r="AG4174">
        <v>0</v>
      </c>
      <c r="AH4174">
        <v>0</v>
      </c>
      <c r="AI4174" t="s">
        <v>11634</v>
      </c>
      <c r="AL4174" s="94">
        <v>54.4</v>
      </c>
      <c r="AM4174" t="s">
        <v>11646</v>
      </c>
    </row>
    <row r="4175" spans="1:39" x14ac:dyDescent="0.25">
      <c r="A4175" t="s">
        <v>205</v>
      </c>
      <c r="B4175">
        <v>25070</v>
      </c>
      <c r="C4175" t="s">
        <v>6140</v>
      </c>
      <c r="D4175">
        <v>993</v>
      </c>
      <c r="E4175">
        <v>45781</v>
      </c>
      <c r="F4175">
        <v>45823</v>
      </c>
      <c r="G4175" t="s">
        <v>3633</v>
      </c>
      <c r="H4175" t="s">
        <v>6141</v>
      </c>
      <c r="I4175" t="s">
        <v>24</v>
      </c>
      <c r="J4175" t="s">
        <v>6142</v>
      </c>
      <c r="K4175">
        <v>0</v>
      </c>
      <c r="O4175" t="s">
        <v>6143</v>
      </c>
      <c r="AE4175" t="s">
        <v>235</v>
      </c>
      <c r="AF4175">
        <v>0</v>
      </c>
      <c r="AG4175">
        <v>0</v>
      </c>
      <c r="AH4175">
        <v>1</v>
      </c>
      <c r="AI4175" t="s">
        <v>11632</v>
      </c>
      <c r="AL4175" s="94">
        <v>99.3</v>
      </c>
      <c r="AM4175" t="s">
        <v>11646</v>
      </c>
    </row>
    <row r="4176" spans="1:39" x14ac:dyDescent="0.25">
      <c r="A4176" t="s">
        <v>205</v>
      </c>
      <c r="B4176">
        <v>25071</v>
      </c>
      <c r="C4176" t="s">
        <v>6144</v>
      </c>
      <c r="D4176">
        <v>39</v>
      </c>
      <c r="E4176">
        <v>45781</v>
      </c>
      <c r="G4176" t="s">
        <v>3633</v>
      </c>
      <c r="H4176">
        <v>45798</v>
      </c>
      <c r="I4176" t="s">
        <v>28</v>
      </c>
      <c r="K4176">
        <v>30</v>
      </c>
      <c r="L4176">
        <v>2024</v>
      </c>
      <c r="M4176">
        <v>0.75</v>
      </c>
      <c r="N4176" t="s">
        <v>350</v>
      </c>
      <c r="P4176" t="s">
        <v>350</v>
      </c>
      <c r="R4176">
        <v>1157</v>
      </c>
      <c r="S4176">
        <v>0</v>
      </c>
      <c r="X4176" t="s">
        <v>350</v>
      </c>
      <c r="Y4176" t="s">
        <v>350</v>
      </c>
      <c r="Z4176" t="s">
        <v>350</v>
      </c>
      <c r="AE4176" t="s">
        <v>235</v>
      </c>
      <c r="AF4176">
        <v>0.75</v>
      </c>
      <c r="AG4176">
        <v>22</v>
      </c>
      <c r="AH4176">
        <v>10</v>
      </c>
      <c r="AI4176" t="s">
        <v>11632</v>
      </c>
      <c r="AJ4176">
        <v>29.666666666666668</v>
      </c>
      <c r="AK4176">
        <v>0</v>
      </c>
      <c r="AL4176" s="94">
        <v>3.9</v>
      </c>
      <c r="AM4176" t="s">
        <v>11839</v>
      </c>
    </row>
    <row r="4177" spans="1:39" x14ac:dyDescent="0.25">
      <c r="A4177" t="s">
        <v>205</v>
      </c>
      <c r="B4177">
        <v>25072</v>
      </c>
      <c r="C4177" t="s">
        <v>6145</v>
      </c>
      <c r="D4177">
        <v>9533</v>
      </c>
      <c r="E4177">
        <v>45781</v>
      </c>
      <c r="F4177">
        <v>45940</v>
      </c>
      <c r="G4177" t="s">
        <v>3633</v>
      </c>
      <c r="H4177">
        <v>45782</v>
      </c>
      <c r="I4177" t="s">
        <v>24</v>
      </c>
      <c r="J4177" t="s">
        <v>6077</v>
      </c>
      <c r="K4177">
        <v>0</v>
      </c>
      <c r="AE4177" t="s">
        <v>235</v>
      </c>
      <c r="AF4177">
        <v>0</v>
      </c>
      <c r="AG4177">
        <v>0</v>
      </c>
      <c r="AH4177">
        <v>0</v>
      </c>
      <c r="AI4177" t="s">
        <v>11634</v>
      </c>
      <c r="AL4177" s="94">
        <v>953.3</v>
      </c>
      <c r="AM4177" t="s">
        <v>11646</v>
      </c>
    </row>
    <row r="4178" spans="1:39" x14ac:dyDescent="0.25">
      <c r="A4178" t="s">
        <v>205</v>
      </c>
      <c r="B4178">
        <v>25073</v>
      </c>
      <c r="C4178" t="s">
        <v>6146</v>
      </c>
      <c r="D4178">
        <v>641</v>
      </c>
      <c r="E4178">
        <v>45781</v>
      </c>
      <c r="F4178">
        <v>45940</v>
      </c>
      <c r="G4178" t="s">
        <v>3633</v>
      </c>
      <c r="H4178">
        <v>45782</v>
      </c>
      <c r="I4178" t="s">
        <v>24</v>
      </c>
      <c r="J4178" t="s">
        <v>6077</v>
      </c>
      <c r="K4178">
        <v>0</v>
      </c>
      <c r="AE4178" t="s">
        <v>235</v>
      </c>
      <c r="AF4178">
        <v>0</v>
      </c>
      <c r="AG4178">
        <v>0</v>
      </c>
      <c r="AH4178">
        <v>0</v>
      </c>
      <c r="AI4178" t="s">
        <v>11634</v>
      </c>
      <c r="AL4178" s="94">
        <v>64.099999999999994</v>
      </c>
      <c r="AM4178" t="s">
        <v>11646</v>
      </c>
    </row>
    <row r="4179" spans="1:39" x14ac:dyDescent="0.25">
      <c r="A4179" t="s">
        <v>205</v>
      </c>
      <c r="B4179">
        <v>25074</v>
      </c>
      <c r="C4179" t="s">
        <v>6147</v>
      </c>
      <c r="D4179">
        <v>194</v>
      </c>
      <c r="E4179">
        <v>45781</v>
      </c>
      <c r="F4179">
        <v>45823</v>
      </c>
      <c r="G4179" t="s">
        <v>3633</v>
      </c>
      <c r="H4179">
        <v>45820</v>
      </c>
      <c r="I4179" t="s">
        <v>24</v>
      </c>
      <c r="J4179" t="s">
        <v>6148</v>
      </c>
      <c r="K4179">
        <v>0</v>
      </c>
      <c r="N4179" t="s">
        <v>350</v>
      </c>
      <c r="T4179">
        <v>0</v>
      </c>
      <c r="U4179">
        <v>0</v>
      </c>
      <c r="V4179">
        <v>0</v>
      </c>
      <c r="W4179">
        <v>0</v>
      </c>
      <c r="X4179" t="s">
        <v>350</v>
      </c>
      <c r="Y4179" t="s">
        <v>350</v>
      </c>
      <c r="Z4179" t="s">
        <v>350</v>
      </c>
      <c r="AE4179" t="s">
        <v>235</v>
      </c>
      <c r="AF4179">
        <v>0</v>
      </c>
      <c r="AG4179">
        <v>0</v>
      </c>
      <c r="AH4179">
        <v>8</v>
      </c>
      <c r="AI4179" t="s">
        <v>11632</v>
      </c>
      <c r="AL4179" s="94">
        <v>19.399999999999999</v>
      </c>
      <c r="AM4179" t="s">
        <v>11646</v>
      </c>
    </row>
    <row r="4180" spans="1:39" x14ac:dyDescent="0.25">
      <c r="A4180" t="s">
        <v>205</v>
      </c>
      <c r="B4180">
        <v>25075</v>
      </c>
      <c r="C4180" t="s">
        <v>6149</v>
      </c>
      <c r="D4180">
        <v>161</v>
      </c>
      <c r="E4180">
        <v>45781</v>
      </c>
      <c r="G4180" t="s">
        <v>3633</v>
      </c>
      <c r="H4180">
        <v>45796</v>
      </c>
      <c r="I4180" t="s">
        <v>28</v>
      </c>
      <c r="K4180">
        <v>0</v>
      </c>
      <c r="L4180">
        <v>0</v>
      </c>
      <c r="M4180">
        <v>0</v>
      </c>
      <c r="N4180" t="s">
        <v>350</v>
      </c>
      <c r="P4180" t="s">
        <v>350</v>
      </c>
      <c r="Q4180">
        <v>0</v>
      </c>
      <c r="R4180">
        <v>0</v>
      </c>
      <c r="S4180">
        <v>700</v>
      </c>
      <c r="T4180">
        <v>0</v>
      </c>
      <c r="U4180">
        <v>0</v>
      </c>
      <c r="V4180">
        <v>0</v>
      </c>
      <c r="W4180">
        <v>0</v>
      </c>
      <c r="X4180" t="s">
        <v>6150</v>
      </c>
      <c r="Y4180" t="s">
        <v>350</v>
      </c>
      <c r="Z4180" t="s">
        <v>350</v>
      </c>
      <c r="AE4180" t="s">
        <v>235</v>
      </c>
      <c r="AF4180">
        <v>0</v>
      </c>
      <c r="AG4180">
        <v>0</v>
      </c>
      <c r="AH4180">
        <v>15</v>
      </c>
      <c r="AI4180" t="s">
        <v>11632</v>
      </c>
      <c r="AJ4180">
        <v>0</v>
      </c>
      <c r="AK4180">
        <v>4.3478260869565215</v>
      </c>
      <c r="AL4180" s="94">
        <v>16.100000000000001</v>
      </c>
      <c r="AM4180" t="s">
        <v>11646</v>
      </c>
    </row>
    <row r="4181" spans="1:39" x14ac:dyDescent="0.25">
      <c r="A4181" t="s">
        <v>205</v>
      </c>
      <c r="B4181">
        <v>25076</v>
      </c>
      <c r="C4181" t="s">
        <v>6151</v>
      </c>
      <c r="D4181">
        <v>161</v>
      </c>
      <c r="E4181">
        <v>45781</v>
      </c>
      <c r="F4181">
        <v>45940</v>
      </c>
      <c r="G4181" t="s">
        <v>3633</v>
      </c>
      <c r="I4181" t="s">
        <v>24</v>
      </c>
      <c r="J4181" t="s">
        <v>6077</v>
      </c>
      <c r="K4181">
        <v>0</v>
      </c>
      <c r="AE4181" t="s">
        <v>235</v>
      </c>
      <c r="AF4181">
        <v>0</v>
      </c>
      <c r="AG4181">
        <v>0</v>
      </c>
      <c r="AH4181">
        <v>0</v>
      </c>
      <c r="AI4181" t="s">
        <v>11634</v>
      </c>
      <c r="AL4181" s="94">
        <v>16.100000000000001</v>
      </c>
      <c r="AM4181" t="s">
        <v>11646</v>
      </c>
    </row>
    <row r="4182" spans="1:39" x14ac:dyDescent="0.25">
      <c r="A4182" t="s">
        <v>205</v>
      </c>
      <c r="B4182">
        <v>25077</v>
      </c>
      <c r="C4182" t="s">
        <v>6152</v>
      </c>
      <c r="D4182">
        <v>587</v>
      </c>
      <c r="E4182">
        <v>45781</v>
      </c>
      <c r="F4182">
        <v>45832</v>
      </c>
      <c r="G4182" t="s">
        <v>3633</v>
      </c>
      <c r="H4182">
        <v>45825</v>
      </c>
      <c r="I4182" t="s">
        <v>24</v>
      </c>
      <c r="J4182" t="s">
        <v>6153</v>
      </c>
      <c r="K4182">
        <v>178</v>
      </c>
      <c r="L4182">
        <v>45809</v>
      </c>
      <c r="M4182">
        <v>0.38</v>
      </c>
      <c r="N4182" t="s">
        <v>353</v>
      </c>
      <c r="O4182">
        <v>45525</v>
      </c>
      <c r="P4182" t="s">
        <v>350</v>
      </c>
      <c r="R4182">
        <v>759.5</v>
      </c>
      <c r="X4182" t="s">
        <v>6154</v>
      </c>
      <c r="Y4182" t="s">
        <v>353</v>
      </c>
      <c r="Z4182" t="s">
        <v>350</v>
      </c>
      <c r="AE4182" t="s">
        <v>235</v>
      </c>
      <c r="AF4182">
        <v>0.38</v>
      </c>
      <c r="AG4182">
        <v>68</v>
      </c>
      <c r="AH4182">
        <v>10</v>
      </c>
      <c r="AI4182" t="s">
        <v>11632</v>
      </c>
      <c r="AJ4182">
        <v>1.2938671209540034</v>
      </c>
      <c r="AL4182" s="94">
        <v>58.7</v>
      </c>
      <c r="AM4182" t="s">
        <v>11839</v>
      </c>
    </row>
    <row r="4183" spans="1:39" x14ac:dyDescent="0.25">
      <c r="A4183" t="s">
        <v>205</v>
      </c>
      <c r="B4183">
        <v>25163</v>
      </c>
      <c r="C4183" t="s">
        <v>6155</v>
      </c>
      <c r="D4183">
        <v>282</v>
      </c>
      <c r="E4183">
        <v>45781</v>
      </c>
      <c r="G4183" t="s">
        <v>3633</v>
      </c>
      <c r="H4183">
        <v>45806</v>
      </c>
      <c r="I4183" t="s">
        <v>28</v>
      </c>
      <c r="K4183">
        <v>0</v>
      </c>
      <c r="N4183" t="s">
        <v>350</v>
      </c>
      <c r="P4183" t="s">
        <v>350</v>
      </c>
      <c r="T4183">
        <v>3</v>
      </c>
      <c r="U4183">
        <v>0</v>
      </c>
      <c r="V4183">
        <v>0</v>
      </c>
      <c r="W4183">
        <v>0</v>
      </c>
      <c r="X4183" t="s">
        <v>6156</v>
      </c>
      <c r="Y4183" t="s">
        <v>350</v>
      </c>
      <c r="Z4183" t="s">
        <v>350</v>
      </c>
      <c r="AE4183" t="s">
        <v>235</v>
      </c>
      <c r="AF4183">
        <v>0</v>
      </c>
      <c r="AG4183">
        <v>0</v>
      </c>
      <c r="AH4183">
        <v>9</v>
      </c>
      <c r="AI4183" t="s">
        <v>11632</v>
      </c>
      <c r="AL4183" s="94">
        <v>28.2</v>
      </c>
      <c r="AM4183" t="s">
        <v>11646</v>
      </c>
    </row>
    <row r="4184" spans="1:39" x14ac:dyDescent="0.25">
      <c r="A4184" t="s">
        <v>205</v>
      </c>
      <c r="B4184">
        <v>25161</v>
      </c>
      <c r="C4184" t="s">
        <v>6157</v>
      </c>
      <c r="D4184">
        <v>434</v>
      </c>
      <c r="E4184">
        <v>45781</v>
      </c>
      <c r="F4184">
        <v>45940</v>
      </c>
      <c r="G4184" t="s">
        <v>3633</v>
      </c>
      <c r="H4184">
        <v>45792</v>
      </c>
      <c r="I4184" t="s">
        <v>24</v>
      </c>
      <c r="J4184" t="s">
        <v>6158</v>
      </c>
      <c r="K4184">
        <v>0</v>
      </c>
      <c r="N4184" t="s">
        <v>353</v>
      </c>
      <c r="O4184">
        <v>45491</v>
      </c>
      <c r="P4184" t="s">
        <v>350</v>
      </c>
      <c r="R4184">
        <v>3000</v>
      </c>
      <c r="T4184">
        <v>0</v>
      </c>
      <c r="U4184">
        <v>0</v>
      </c>
      <c r="V4184">
        <v>0</v>
      </c>
      <c r="W4184">
        <v>0</v>
      </c>
      <c r="X4184" t="s">
        <v>350</v>
      </c>
      <c r="Y4184" t="s">
        <v>350</v>
      </c>
      <c r="Z4184" t="s">
        <v>350</v>
      </c>
      <c r="AE4184" t="s">
        <v>235</v>
      </c>
      <c r="AF4184">
        <v>0</v>
      </c>
      <c r="AG4184">
        <v>0</v>
      </c>
      <c r="AH4184">
        <v>11</v>
      </c>
      <c r="AI4184" t="s">
        <v>11632</v>
      </c>
      <c r="AJ4184">
        <v>6.9124423963133639</v>
      </c>
      <c r="AL4184" s="94">
        <v>43.4</v>
      </c>
      <c r="AM4184" t="s">
        <v>11646</v>
      </c>
    </row>
    <row r="4185" spans="1:39" x14ac:dyDescent="0.25">
      <c r="A4185" t="s">
        <v>205</v>
      </c>
      <c r="B4185">
        <v>25078</v>
      </c>
      <c r="C4185" t="s">
        <v>6159</v>
      </c>
      <c r="D4185">
        <v>1502</v>
      </c>
      <c r="E4185">
        <v>45781</v>
      </c>
      <c r="G4185" t="s">
        <v>3633</v>
      </c>
      <c r="H4185">
        <v>45785</v>
      </c>
      <c r="I4185" t="s">
        <v>28</v>
      </c>
      <c r="K4185">
        <v>20</v>
      </c>
      <c r="L4185">
        <v>45784</v>
      </c>
      <c r="M4185">
        <v>1</v>
      </c>
      <c r="N4185" t="s">
        <v>353</v>
      </c>
      <c r="O4185">
        <v>45131</v>
      </c>
      <c r="P4185" t="s">
        <v>350</v>
      </c>
      <c r="Q4185">
        <v>0</v>
      </c>
      <c r="R4185">
        <v>18585.599999999999</v>
      </c>
      <c r="S4185">
        <v>0</v>
      </c>
      <c r="T4185">
        <v>2</v>
      </c>
      <c r="X4185" t="s">
        <v>6160</v>
      </c>
      <c r="Y4185" t="s">
        <v>350</v>
      </c>
      <c r="Z4185" t="s">
        <v>350</v>
      </c>
      <c r="AE4185" t="s">
        <v>235</v>
      </c>
      <c r="AF4185">
        <v>1</v>
      </c>
      <c r="AG4185">
        <v>20</v>
      </c>
      <c r="AH4185">
        <v>13</v>
      </c>
      <c r="AI4185" t="s">
        <v>11632</v>
      </c>
      <c r="AJ4185">
        <v>12.373901464713715</v>
      </c>
      <c r="AK4185">
        <v>0</v>
      </c>
      <c r="AL4185" s="94">
        <v>150.19999999999999</v>
      </c>
      <c r="AM4185" t="s">
        <v>11647</v>
      </c>
    </row>
    <row r="4186" spans="1:39" x14ac:dyDescent="0.25">
      <c r="A4186" t="s">
        <v>205</v>
      </c>
      <c r="B4186">
        <v>25079</v>
      </c>
      <c r="C4186" t="s">
        <v>6161</v>
      </c>
      <c r="D4186">
        <v>343</v>
      </c>
      <c r="E4186">
        <v>45781</v>
      </c>
      <c r="G4186" t="s">
        <v>3633</v>
      </c>
      <c r="H4186">
        <v>45826</v>
      </c>
      <c r="I4186" t="s">
        <v>28</v>
      </c>
      <c r="K4186">
        <v>10</v>
      </c>
      <c r="L4186" t="s">
        <v>6162</v>
      </c>
      <c r="M4186">
        <v>100</v>
      </c>
      <c r="N4186" t="s">
        <v>350</v>
      </c>
      <c r="P4186" t="s">
        <v>353</v>
      </c>
      <c r="R4186">
        <v>3000</v>
      </c>
      <c r="T4186">
        <v>2</v>
      </c>
      <c r="U4186">
        <v>10</v>
      </c>
      <c r="V4186">
        <v>0</v>
      </c>
      <c r="W4186">
        <v>1</v>
      </c>
      <c r="X4186" t="s">
        <v>6163</v>
      </c>
      <c r="Y4186" t="s">
        <v>6164</v>
      </c>
      <c r="Z4186" t="s">
        <v>350</v>
      </c>
      <c r="AE4186" t="s">
        <v>235</v>
      </c>
      <c r="AF4186">
        <v>1</v>
      </c>
      <c r="AG4186">
        <v>10</v>
      </c>
      <c r="AH4186">
        <v>13</v>
      </c>
      <c r="AI4186" t="s">
        <v>11632</v>
      </c>
      <c r="AJ4186">
        <v>8.7463556851311957</v>
      </c>
      <c r="AL4186" s="94">
        <v>34.299999999999997</v>
      </c>
      <c r="AM4186" t="s">
        <v>11647</v>
      </c>
    </row>
    <row r="4187" spans="1:39" x14ac:dyDescent="0.25">
      <c r="A4187" t="s">
        <v>205</v>
      </c>
      <c r="B4187">
        <v>25081</v>
      </c>
      <c r="C4187" t="s">
        <v>6165</v>
      </c>
      <c r="D4187">
        <v>331</v>
      </c>
      <c r="E4187">
        <v>45781</v>
      </c>
      <c r="F4187">
        <v>45940</v>
      </c>
      <c r="G4187" t="s">
        <v>3633</v>
      </c>
      <c r="H4187">
        <v>45782</v>
      </c>
      <c r="I4187" t="s">
        <v>24</v>
      </c>
      <c r="J4187" t="s">
        <v>6077</v>
      </c>
      <c r="K4187">
        <v>0</v>
      </c>
      <c r="AE4187" t="s">
        <v>235</v>
      </c>
      <c r="AF4187">
        <v>0</v>
      </c>
      <c r="AG4187">
        <v>0</v>
      </c>
      <c r="AH4187">
        <v>0</v>
      </c>
      <c r="AI4187" t="s">
        <v>11634</v>
      </c>
      <c r="AL4187" s="94">
        <v>33.1</v>
      </c>
      <c r="AM4187" t="s">
        <v>11646</v>
      </c>
    </row>
    <row r="4188" spans="1:39" x14ac:dyDescent="0.25">
      <c r="A4188" t="s">
        <v>205</v>
      </c>
      <c r="B4188">
        <v>25082</v>
      </c>
      <c r="C4188" t="s">
        <v>6166</v>
      </c>
      <c r="D4188">
        <v>379</v>
      </c>
      <c r="E4188">
        <v>45781</v>
      </c>
      <c r="F4188">
        <v>45824</v>
      </c>
      <c r="G4188" t="s">
        <v>3633</v>
      </c>
      <c r="H4188">
        <v>45819</v>
      </c>
      <c r="I4188" t="s">
        <v>24</v>
      </c>
      <c r="J4188" t="s">
        <v>6167</v>
      </c>
      <c r="K4188">
        <v>0</v>
      </c>
      <c r="N4188" t="s">
        <v>350</v>
      </c>
      <c r="T4188">
        <v>0</v>
      </c>
      <c r="U4188">
        <v>0</v>
      </c>
      <c r="V4188">
        <v>0</v>
      </c>
      <c r="W4188">
        <v>0</v>
      </c>
      <c r="X4188" t="s">
        <v>350</v>
      </c>
      <c r="Y4188" t="s">
        <v>350</v>
      </c>
      <c r="Z4188" t="s">
        <v>350</v>
      </c>
      <c r="AE4188" t="s">
        <v>235</v>
      </c>
      <c r="AF4188">
        <v>0</v>
      </c>
      <c r="AG4188">
        <v>0</v>
      </c>
      <c r="AH4188">
        <v>8</v>
      </c>
      <c r="AI4188" t="s">
        <v>11632</v>
      </c>
      <c r="AL4188" s="94">
        <v>37.9</v>
      </c>
      <c r="AM4188" t="s">
        <v>11646</v>
      </c>
    </row>
    <row r="4189" spans="1:39" x14ac:dyDescent="0.25">
      <c r="A4189" t="s">
        <v>205</v>
      </c>
      <c r="B4189">
        <v>25088</v>
      </c>
      <c r="C4189" t="s">
        <v>6168</v>
      </c>
      <c r="D4189">
        <v>132</v>
      </c>
      <c r="E4189">
        <v>45781</v>
      </c>
      <c r="F4189">
        <v>45940</v>
      </c>
      <c r="G4189" t="s">
        <v>3633</v>
      </c>
      <c r="H4189">
        <v>45786</v>
      </c>
      <c r="I4189" t="s">
        <v>24</v>
      </c>
      <c r="J4189" t="s">
        <v>6169</v>
      </c>
      <c r="K4189">
        <v>0</v>
      </c>
      <c r="N4189" t="s">
        <v>350</v>
      </c>
      <c r="T4189">
        <v>0</v>
      </c>
      <c r="U4189">
        <v>0</v>
      </c>
      <c r="V4189">
        <v>0</v>
      </c>
      <c r="W4189">
        <v>0</v>
      </c>
      <c r="X4189" t="s">
        <v>6170</v>
      </c>
      <c r="AE4189" t="s">
        <v>235</v>
      </c>
      <c r="AF4189">
        <v>0</v>
      </c>
      <c r="AG4189">
        <v>0</v>
      </c>
      <c r="AH4189">
        <v>6</v>
      </c>
      <c r="AI4189" t="s">
        <v>11632</v>
      </c>
      <c r="AL4189" s="94">
        <v>13.2</v>
      </c>
      <c r="AM4189" t="s">
        <v>11646</v>
      </c>
    </row>
    <row r="4190" spans="1:39" x14ac:dyDescent="0.25">
      <c r="A4190" t="s">
        <v>205</v>
      </c>
      <c r="B4190">
        <v>25085</v>
      </c>
      <c r="C4190" t="s">
        <v>6171</v>
      </c>
      <c r="D4190">
        <v>162</v>
      </c>
      <c r="E4190">
        <v>45781</v>
      </c>
      <c r="F4190">
        <v>45940</v>
      </c>
      <c r="G4190" t="s">
        <v>3633</v>
      </c>
      <c r="H4190">
        <v>45807</v>
      </c>
      <c r="I4190" t="s">
        <v>24</v>
      </c>
      <c r="J4190" t="s">
        <v>6172</v>
      </c>
      <c r="K4190">
        <v>20</v>
      </c>
      <c r="L4190">
        <v>45931</v>
      </c>
      <c r="M4190">
        <v>0</v>
      </c>
      <c r="N4190" t="s">
        <v>350</v>
      </c>
      <c r="P4190" t="s">
        <v>350</v>
      </c>
      <c r="T4190">
        <v>0</v>
      </c>
      <c r="U4190">
        <v>0</v>
      </c>
      <c r="V4190">
        <v>0</v>
      </c>
      <c r="W4190">
        <v>0</v>
      </c>
      <c r="X4190" t="s">
        <v>350</v>
      </c>
      <c r="Y4190" t="s">
        <v>350</v>
      </c>
      <c r="Z4190" t="s">
        <v>350</v>
      </c>
      <c r="AE4190" t="s">
        <v>235</v>
      </c>
      <c r="AF4190">
        <v>0</v>
      </c>
      <c r="AG4190">
        <v>0</v>
      </c>
      <c r="AH4190">
        <v>12</v>
      </c>
      <c r="AI4190" t="s">
        <v>11632</v>
      </c>
      <c r="AL4190" s="94">
        <v>16.2</v>
      </c>
      <c r="AM4190" t="s">
        <v>11647</v>
      </c>
    </row>
    <row r="4191" spans="1:39" x14ac:dyDescent="0.25">
      <c r="A4191" t="s">
        <v>205</v>
      </c>
      <c r="B4191">
        <v>25086</v>
      </c>
      <c r="C4191" t="s">
        <v>6173</v>
      </c>
      <c r="D4191">
        <v>921</v>
      </c>
      <c r="E4191">
        <v>45781</v>
      </c>
      <c r="F4191">
        <v>45940</v>
      </c>
      <c r="G4191" t="s">
        <v>3633</v>
      </c>
      <c r="H4191">
        <v>45784</v>
      </c>
      <c r="I4191" t="s">
        <v>24</v>
      </c>
      <c r="J4191" t="s">
        <v>6174</v>
      </c>
      <c r="K4191">
        <v>0</v>
      </c>
      <c r="L4191" t="s">
        <v>487</v>
      </c>
      <c r="M4191" t="s">
        <v>5764</v>
      </c>
      <c r="N4191" t="s">
        <v>350</v>
      </c>
      <c r="P4191" t="s">
        <v>487</v>
      </c>
      <c r="T4191">
        <v>0</v>
      </c>
      <c r="U4191">
        <v>0</v>
      </c>
      <c r="V4191">
        <v>0</v>
      </c>
      <c r="W4191">
        <v>0</v>
      </c>
      <c r="X4191" t="s">
        <v>350</v>
      </c>
      <c r="Y4191" t="s">
        <v>350</v>
      </c>
      <c r="Z4191" t="s">
        <v>350</v>
      </c>
      <c r="AE4191" t="s">
        <v>235</v>
      </c>
      <c r="AG4191">
        <v>0</v>
      </c>
      <c r="AH4191">
        <v>12</v>
      </c>
      <c r="AI4191" t="s">
        <v>11632</v>
      </c>
      <c r="AL4191" s="94">
        <v>92.1</v>
      </c>
      <c r="AM4191" t="s">
        <v>11646</v>
      </c>
    </row>
    <row r="4192" spans="1:39" x14ac:dyDescent="0.25">
      <c r="A4192" t="s">
        <v>205</v>
      </c>
      <c r="B4192">
        <v>25087</v>
      </c>
      <c r="C4192" t="s">
        <v>6175</v>
      </c>
      <c r="D4192">
        <v>63</v>
      </c>
      <c r="E4192">
        <v>45781</v>
      </c>
      <c r="F4192">
        <v>45940</v>
      </c>
      <c r="G4192" t="s">
        <v>3633</v>
      </c>
      <c r="I4192" t="s">
        <v>24</v>
      </c>
      <c r="J4192" t="s">
        <v>6176</v>
      </c>
      <c r="K4192">
        <v>0</v>
      </c>
      <c r="AE4192" t="s">
        <v>235</v>
      </c>
      <c r="AF4192">
        <v>0</v>
      </c>
      <c r="AG4192">
        <v>0</v>
      </c>
      <c r="AH4192">
        <v>0</v>
      </c>
      <c r="AI4192" t="s">
        <v>11634</v>
      </c>
      <c r="AL4192" s="94">
        <v>6.3</v>
      </c>
      <c r="AM4192" t="s">
        <v>11646</v>
      </c>
    </row>
    <row r="4193" spans="1:39" x14ac:dyDescent="0.25">
      <c r="A4193" t="s">
        <v>205</v>
      </c>
      <c r="B4193">
        <v>25089</v>
      </c>
      <c r="C4193" t="s">
        <v>6177</v>
      </c>
      <c r="D4193">
        <v>127</v>
      </c>
      <c r="E4193">
        <v>45781</v>
      </c>
      <c r="F4193">
        <v>45940</v>
      </c>
      <c r="G4193" t="s">
        <v>3633</v>
      </c>
      <c r="H4193">
        <v>45797</v>
      </c>
      <c r="I4193" t="s">
        <v>24</v>
      </c>
      <c r="J4193" t="s">
        <v>6178</v>
      </c>
      <c r="K4193">
        <v>0</v>
      </c>
      <c r="AE4193" t="s">
        <v>235</v>
      </c>
      <c r="AF4193">
        <v>0</v>
      </c>
      <c r="AG4193">
        <v>0</v>
      </c>
      <c r="AH4193">
        <v>0</v>
      </c>
      <c r="AI4193" t="s">
        <v>11634</v>
      </c>
      <c r="AL4193" s="94">
        <v>12.7</v>
      </c>
      <c r="AM4193" t="s">
        <v>11646</v>
      </c>
    </row>
    <row r="4194" spans="1:39" x14ac:dyDescent="0.25">
      <c r="A4194" t="s">
        <v>205</v>
      </c>
      <c r="B4194">
        <v>25908</v>
      </c>
      <c r="C4194" t="s">
        <v>6179</v>
      </c>
      <c r="D4194">
        <v>243</v>
      </c>
      <c r="E4194">
        <v>45781</v>
      </c>
      <c r="F4194">
        <v>45940</v>
      </c>
      <c r="G4194" t="s">
        <v>3633</v>
      </c>
      <c r="H4194">
        <v>45783</v>
      </c>
      <c r="I4194" t="s">
        <v>24</v>
      </c>
      <c r="J4194" t="s">
        <v>6180</v>
      </c>
      <c r="K4194">
        <v>8</v>
      </c>
      <c r="L4194">
        <v>45986</v>
      </c>
      <c r="M4194">
        <v>0.8</v>
      </c>
      <c r="N4194" t="s">
        <v>350</v>
      </c>
      <c r="P4194" t="s">
        <v>350</v>
      </c>
      <c r="R4194">
        <v>400</v>
      </c>
      <c r="S4194">
        <v>0</v>
      </c>
      <c r="T4194">
        <v>0</v>
      </c>
      <c r="V4194">
        <v>0</v>
      </c>
      <c r="W4194">
        <v>0</v>
      </c>
      <c r="X4194" t="s">
        <v>6181</v>
      </c>
      <c r="Y4194" t="s">
        <v>350</v>
      </c>
      <c r="Z4194" t="s">
        <v>350</v>
      </c>
      <c r="AE4194" t="s">
        <v>235</v>
      </c>
      <c r="AF4194">
        <v>0.8</v>
      </c>
      <c r="AG4194">
        <v>6</v>
      </c>
      <c r="AH4194">
        <v>13</v>
      </c>
      <c r="AI4194" t="s">
        <v>11632</v>
      </c>
      <c r="AJ4194">
        <v>1.6460905349794239</v>
      </c>
      <c r="AK4194">
        <v>0</v>
      </c>
      <c r="AL4194" s="94">
        <v>24.3</v>
      </c>
      <c r="AM4194" t="s">
        <v>11647</v>
      </c>
    </row>
    <row r="4195" spans="1:39" x14ac:dyDescent="0.25">
      <c r="A4195" t="s">
        <v>205</v>
      </c>
      <c r="B4195">
        <v>25092</v>
      </c>
      <c r="C4195" t="s">
        <v>6182</v>
      </c>
      <c r="D4195">
        <v>164</v>
      </c>
      <c r="E4195">
        <v>45781</v>
      </c>
      <c r="F4195">
        <v>45940</v>
      </c>
      <c r="G4195" t="s">
        <v>3633</v>
      </c>
      <c r="H4195">
        <v>45782</v>
      </c>
      <c r="I4195" t="s">
        <v>24</v>
      </c>
      <c r="J4195" t="s">
        <v>6077</v>
      </c>
      <c r="K4195">
        <v>0</v>
      </c>
      <c r="AE4195" t="s">
        <v>235</v>
      </c>
      <c r="AF4195">
        <v>0</v>
      </c>
      <c r="AG4195">
        <v>0</v>
      </c>
      <c r="AH4195">
        <v>0</v>
      </c>
      <c r="AI4195" t="s">
        <v>11634</v>
      </c>
      <c r="AL4195" s="94">
        <v>16.399999999999999</v>
      </c>
      <c r="AM4195" t="s">
        <v>11646</v>
      </c>
    </row>
    <row r="4196" spans="1:39" x14ac:dyDescent="0.25">
      <c r="A4196" t="s">
        <v>205</v>
      </c>
      <c r="B4196">
        <v>25093</v>
      </c>
      <c r="C4196" t="s">
        <v>6183</v>
      </c>
      <c r="D4196">
        <v>805</v>
      </c>
      <c r="E4196">
        <v>45781</v>
      </c>
      <c r="F4196">
        <v>45940</v>
      </c>
      <c r="G4196" t="s">
        <v>3633</v>
      </c>
      <c r="H4196">
        <v>45789</v>
      </c>
      <c r="I4196" t="s">
        <v>24</v>
      </c>
      <c r="J4196" t="s">
        <v>6184</v>
      </c>
      <c r="K4196">
        <v>0</v>
      </c>
      <c r="AE4196" t="s">
        <v>235</v>
      </c>
      <c r="AF4196">
        <v>0</v>
      </c>
      <c r="AG4196">
        <v>0</v>
      </c>
      <c r="AH4196">
        <v>0</v>
      </c>
      <c r="AI4196" t="s">
        <v>11634</v>
      </c>
      <c r="AL4196" s="94">
        <v>80.5</v>
      </c>
      <c r="AM4196" t="s">
        <v>11646</v>
      </c>
    </row>
    <row r="4197" spans="1:39" x14ac:dyDescent="0.25">
      <c r="A4197" t="s">
        <v>205</v>
      </c>
      <c r="B4197">
        <v>25094</v>
      </c>
      <c r="C4197" t="s">
        <v>6185</v>
      </c>
      <c r="D4197">
        <v>195</v>
      </c>
      <c r="E4197">
        <v>45781</v>
      </c>
      <c r="G4197" t="s">
        <v>3633</v>
      </c>
      <c r="H4197">
        <v>45799</v>
      </c>
      <c r="I4197" t="s">
        <v>28</v>
      </c>
      <c r="K4197">
        <v>0</v>
      </c>
      <c r="N4197" t="s">
        <v>350</v>
      </c>
      <c r="R4197">
        <v>800</v>
      </c>
      <c r="T4197">
        <v>0</v>
      </c>
      <c r="U4197">
        <v>0</v>
      </c>
      <c r="V4197">
        <v>0</v>
      </c>
      <c r="W4197">
        <v>0</v>
      </c>
      <c r="X4197" t="s">
        <v>350</v>
      </c>
      <c r="Y4197" t="s">
        <v>350</v>
      </c>
      <c r="Z4197" t="s">
        <v>350</v>
      </c>
      <c r="AE4197" t="s">
        <v>235</v>
      </c>
      <c r="AF4197">
        <v>0</v>
      </c>
      <c r="AG4197">
        <v>0</v>
      </c>
      <c r="AH4197">
        <v>9</v>
      </c>
      <c r="AI4197" t="s">
        <v>11632</v>
      </c>
      <c r="AJ4197">
        <v>4.1025641025641022</v>
      </c>
      <c r="AL4197" s="94">
        <v>19.5</v>
      </c>
      <c r="AM4197" t="s">
        <v>11646</v>
      </c>
    </row>
    <row r="4198" spans="1:39" x14ac:dyDescent="0.25">
      <c r="A4198" t="s">
        <v>205</v>
      </c>
      <c r="B4198">
        <v>25096</v>
      </c>
      <c r="C4198" t="s">
        <v>6186</v>
      </c>
      <c r="D4198">
        <v>1238</v>
      </c>
      <c r="E4198">
        <v>45781</v>
      </c>
      <c r="F4198">
        <v>45940</v>
      </c>
      <c r="G4198" t="s">
        <v>3633</v>
      </c>
      <c r="H4198">
        <v>45782</v>
      </c>
      <c r="I4198" t="s">
        <v>24</v>
      </c>
      <c r="J4198" t="s">
        <v>6187</v>
      </c>
      <c r="K4198">
        <v>0</v>
      </c>
      <c r="L4198" t="s">
        <v>4076</v>
      </c>
      <c r="N4198" t="s">
        <v>350</v>
      </c>
      <c r="O4198" t="s">
        <v>6188</v>
      </c>
      <c r="P4198" t="s">
        <v>350</v>
      </c>
      <c r="T4198">
        <v>0</v>
      </c>
      <c r="U4198">
        <v>5</v>
      </c>
      <c r="V4198">
        <v>0</v>
      </c>
      <c r="W4198">
        <v>0</v>
      </c>
      <c r="X4198" t="s">
        <v>350</v>
      </c>
      <c r="Y4198" t="s">
        <v>350</v>
      </c>
      <c r="Z4198" t="s">
        <v>350</v>
      </c>
      <c r="AE4198" t="s">
        <v>235</v>
      </c>
      <c r="AF4198">
        <v>0</v>
      </c>
      <c r="AG4198">
        <v>0</v>
      </c>
      <c r="AH4198">
        <v>11</v>
      </c>
      <c r="AI4198" t="s">
        <v>11632</v>
      </c>
      <c r="AL4198" s="94">
        <v>123.8</v>
      </c>
      <c r="AM4198" t="s">
        <v>11646</v>
      </c>
    </row>
    <row r="4199" spans="1:39" x14ac:dyDescent="0.25">
      <c r="A4199" t="s">
        <v>205</v>
      </c>
      <c r="C4199" t="s">
        <v>6189</v>
      </c>
      <c r="D4199">
        <v>91</v>
      </c>
      <c r="E4199">
        <v>45781</v>
      </c>
      <c r="F4199">
        <v>45810</v>
      </c>
      <c r="G4199" t="s">
        <v>3633</v>
      </c>
      <c r="H4199">
        <v>45807</v>
      </c>
      <c r="I4199" t="s">
        <v>24</v>
      </c>
      <c r="J4199" t="s">
        <v>6190</v>
      </c>
      <c r="K4199">
        <v>0</v>
      </c>
      <c r="AE4199" t="s">
        <v>235</v>
      </c>
      <c r="AF4199">
        <v>0</v>
      </c>
      <c r="AG4199">
        <v>0</v>
      </c>
      <c r="AH4199">
        <v>0</v>
      </c>
      <c r="AI4199" t="s">
        <v>11634</v>
      </c>
      <c r="AL4199" s="94">
        <v>9.1</v>
      </c>
      <c r="AM4199" t="s">
        <v>11646</v>
      </c>
    </row>
    <row r="4200" spans="1:39" x14ac:dyDescent="0.25">
      <c r="A4200" t="s">
        <v>205</v>
      </c>
      <c r="B4200">
        <v>25098</v>
      </c>
      <c r="C4200" t="s">
        <v>6191</v>
      </c>
      <c r="D4200">
        <v>259</v>
      </c>
      <c r="E4200">
        <v>45781</v>
      </c>
      <c r="F4200">
        <v>45940</v>
      </c>
      <c r="G4200" t="s">
        <v>3633</v>
      </c>
      <c r="H4200">
        <v>45782</v>
      </c>
      <c r="I4200" t="s">
        <v>24</v>
      </c>
      <c r="J4200" t="s">
        <v>6192</v>
      </c>
      <c r="K4200">
        <v>22</v>
      </c>
      <c r="M4200">
        <v>0</v>
      </c>
      <c r="N4200" t="s">
        <v>350</v>
      </c>
      <c r="P4200" t="s">
        <v>350</v>
      </c>
      <c r="T4200">
        <v>0</v>
      </c>
      <c r="U4200">
        <v>0</v>
      </c>
      <c r="V4200">
        <v>0</v>
      </c>
      <c r="W4200">
        <v>0</v>
      </c>
      <c r="X4200" t="s">
        <v>6193</v>
      </c>
      <c r="Y4200" t="s">
        <v>350</v>
      </c>
      <c r="Z4200" t="s">
        <v>350</v>
      </c>
      <c r="AE4200" t="s">
        <v>235</v>
      </c>
      <c r="AF4200">
        <v>0</v>
      </c>
      <c r="AG4200">
        <v>0</v>
      </c>
      <c r="AH4200">
        <v>11</v>
      </c>
      <c r="AI4200" t="s">
        <v>11632</v>
      </c>
      <c r="AL4200" s="94">
        <v>25.9</v>
      </c>
      <c r="AM4200" t="s">
        <v>11647</v>
      </c>
    </row>
    <row r="4201" spans="1:39" x14ac:dyDescent="0.25">
      <c r="A4201" t="s">
        <v>205</v>
      </c>
      <c r="B4201">
        <v>25912</v>
      </c>
      <c r="C4201" t="s">
        <v>6194</v>
      </c>
      <c r="D4201">
        <v>1097</v>
      </c>
      <c r="E4201">
        <v>45781</v>
      </c>
      <c r="F4201">
        <v>45810</v>
      </c>
      <c r="G4201" t="s">
        <v>3633</v>
      </c>
      <c r="H4201">
        <v>45783</v>
      </c>
      <c r="I4201" t="s">
        <v>24</v>
      </c>
      <c r="J4201" t="s">
        <v>6195</v>
      </c>
      <c r="K4201">
        <v>107</v>
      </c>
      <c r="L4201" t="s">
        <v>488</v>
      </c>
      <c r="M4201">
        <v>63.4</v>
      </c>
      <c r="N4201" t="s">
        <v>353</v>
      </c>
      <c r="O4201">
        <v>45505</v>
      </c>
      <c r="P4201" t="s">
        <v>350</v>
      </c>
      <c r="Q4201">
        <v>0</v>
      </c>
      <c r="R4201">
        <v>2000</v>
      </c>
      <c r="S4201">
        <v>1772.8</v>
      </c>
      <c r="T4201">
        <v>1</v>
      </c>
      <c r="U4201">
        <v>1</v>
      </c>
      <c r="V4201">
        <v>0</v>
      </c>
      <c r="W4201">
        <v>1</v>
      </c>
      <c r="X4201" t="s">
        <v>6196</v>
      </c>
      <c r="Y4201" t="s">
        <v>25</v>
      </c>
      <c r="Z4201" t="s">
        <v>25</v>
      </c>
      <c r="AE4201" t="s">
        <v>235</v>
      </c>
      <c r="AF4201">
        <v>0.63400000000000001</v>
      </c>
      <c r="AG4201">
        <v>68</v>
      </c>
      <c r="AH4201">
        <v>16</v>
      </c>
      <c r="AI4201" t="s">
        <v>11631</v>
      </c>
      <c r="AJ4201">
        <v>1.8231540565177757</v>
      </c>
      <c r="AK4201">
        <v>1.6160437556973564</v>
      </c>
      <c r="AL4201" s="94">
        <v>109.7</v>
      </c>
      <c r="AM4201" t="s">
        <v>11647</v>
      </c>
    </row>
    <row r="4202" spans="1:39" x14ac:dyDescent="0.25">
      <c r="A4202" t="s">
        <v>205</v>
      </c>
      <c r="B4202">
        <v>25099</v>
      </c>
      <c r="C4202" t="s">
        <v>6197</v>
      </c>
      <c r="D4202">
        <v>1916</v>
      </c>
      <c r="E4202">
        <v>45781</v>
      </c>
      <c r="F4202">
        <v>45940</v>
      </c>
      <c r="G4202" t="s">
        <v>3633</v>
      </c>
      <c r="H4202">
        <v>45783</v>
      </c>
      <c r="I4202" t="s">
        <v>24</v>
      </c>
      <c r="J4202" t="s">
        <v>6198</v>
      </c>
      <c r="K4202">
        <v>0</v>
      </c>
      <c r="R4202">
        <v>143.07</v>
      </c>
      <c r="S4202">
        <v>1200</v>
      </c>
      <c r="T4202">
        <v>4</v>
      </c>
      <c r="U4202">
        <v>2</v>
      </c>
      <c r="X4202" t="s">
        <v>6199</v>
      </c>
      <c r="AE4202" t="s">
        <v>235</v>
      </c>
      <c r="AF4202">
        <v>0</v>
      </c>
      <c r="AG4202">
        <v>0</v>
      </c>
      <c r="AH4202">
        <v>5</v>
      </c>
      <c r="AI4202" t="s">
        <v>11632</v>
      </c>
      <c r="AJ4202">
        <v>7.467118997912317E-2</v>
      </c>
      <c r="AK4202">
        <v>0.62630480167014613</v>
      </c>
      <c r="AL4202" s="94">
        <v>191.6</v>
      </c>
      <c r="AM4202" t="s">
        <v>11646</v>
      </c>
    </row>
    <row r="4203" spans="1:39" x14ac:dyDescent="0.25">
      <c r="A4203" t="s">
        <v>205</v>
      </c>
      <c r="B4203">
        <v>25100</v>
      </c>
      <c r="C4203" t="s">
        <v>6200</v>
      </c>
      <c r="D4203">
        <v>215</v>
      </c>
      <c r="E4203">
        <v>45781</v>
      </c>
      <c r="F4203">
        <v>45940</v>
      </c>
      <c r="G4203" t="s">
        <v>3633</v>
      </c>
      <c r="I4203" t="s">
        <v>24</v>
      </c>
      <c r="J4203" t="s">
        <v>6201</v>
      </c>
      <c r="K4203">
        <v>0</v>
      </c>
      <c r="N4203" t="s">
        <v>350</v>
      </c>
      <c r="P4203" t="s">
        <v>350</v>
      </c>
      <c r="S4203">
        <v>500</v>
      </c>
      <c r="X4203" t="s">
        <v>6202</v>
      </c>
      <c r="Y4203" t="s">
        <v>350</v>
      </c>
      <c r="Z4203" t="s">
        <v>350</v>
      </c>
      <c r="AE4203" t="s">
        <v>235</v>
      </c>
      <c r="AF4203">
        <v>0</v>
      </c>
      <c r="AG4203">
        <v>0</v>
      </c>
      <c r="AH4203">
        <v>6</v>
      </c>
      <c r="AI4203" t="s">
        <v>11632</v>
      </c>
      <c r="AK4203">
        <v>2.3255813953488373</v>
      </c>
      <c r="AL4203" s="94">
        <v>21.5</v>
      </c>
      <c r="AM4203" t="s">
        <v>11646</v>
      </c>
    </row>
    <row r="4204" spans="1:39" x14ac:dyDescent="0.25">
      <c r="A4204" t="s">
        <v>205</v>
      </c>
      <c r="B4204">
        <v>25101</v>
      </c>
      <c r="C4204" t="s">
        <v>6203</v>
      </c>
      <c r="D4204">
        <v>758</v>
      </c>
      <c r="E4204">
        <v>45781</v>
      </c>
      <c r="F4204">
        <v>45940</v>
      </c>
      <c r="G4204" t="s">
        <v>3633</v>
      </c>
      <c r="H4204">
        <v>45783</v>
      </c>
      <c r="I4204" t="s">
        <v>24</v>
      </c>
      <c r="J4204" t="s">
        <v>6077</v>
      </c>
      <c r="K4204">
        <v>0</v>
      </c>
      <c r="AE4204" t="s">
        <v>235</v>
      </c>
      <c r="AF4204">
        <v>0</v>
      </c>
      <c r="AG4204">
        <v>0</v>
      </c>
      <c r="AH4204">
        <v>0</v>
      </c>
      <c r="AI4204" t="s">
        <v>11634</v>
      </c>
      <c r="AL4204" s="94">
        <v>75.8</v>
      </c>
      <c r="AM4204" t="s">
        <v>11646</v>
      </c>
    </row>
    <row r="4205" spans="1:39" x14ac:dyDescent="0.25">
      <c r="A4205" t="s">
        <v>205</v>
      </c>
      <c r="B4205">
        <v>25102</v>
      </c>
      <c r="C4205" t="s">
        <v>6204</v>
      </c>
      <c r="D4205">
        <v>943</v>
      </c>
      <c r="E4205">
        <v>45781</v>
      </c>
      <c r="F4205">
        <v>45940</v>
      </c>
      <c r="G4205" t="s">
        <v>3633</v>
      </c>
      <c r="H4205">
        <v>45789</v>
      </c>
      <c r="I4205" t="s">
        <v>24</v>
      </c>
      <c r="J4205" t="s">
        <v>6095</v>
      </c>
      <c r="K4205">
        <v>0</v>
      </c>
      <c r="L4205">
        <v>45839</v>
      </c>
      <c r="M4205">
        <v>0</v>
      </c>
      <c r="N4205" t="s">
        <v>350</v>
      </c>
      <c r="P4205" t="s">
        <v>350</v>
      </c>
      <c r="Q4205">
        <v>0</v>
      </c>
      <c r="R4205">
        <v>1500</v>
      </c>
      <c r="T4205">
        <v>3</v>
      </c>
      <c r="U4205">
        <v>0</v>
      </c>
      <c r="V4205">
        <v>0</v>
      </c>
      <c r="W4205">
        <v>2</v>
      </c>
      <c r="X4205" t="s">
        <v>6025</v>
      </c>
      <c r="Y4205" t="s">
        <v>6205</v>
      </c>
      <c r="Z4205" t="s">
        <v>6206</v>
      </c>
      <c r="AE4205" t="s">
        <v>235</v>
      </c>
      <c r="AF4205">
        <v>0</v>
      </c>
      <c r="AG4205">
        <v>0</v>
      </c>
      <c r="AH4205">
        <v>13</v>
      </c>
      <c r="AI4205" t="s">
        <v>11632</v>
      </c>
      <c r="AJ4205">
        <v>1.5906680805938493</v>
      </c>
      <c r="AL4205" s="94">
        <v>94.3</v>
      </c>
      <c r="AM4205" t="s">
        <v>11646</v>
      </c>
    </row>
    <row r="4206" spans="1:39" x14ac:dyDescent="0.25">
      <c r="A4206" t="s">
        <v>205</v>
      </c>
      <c r="B4206">
        <v>25103</v>
      </c>
      <c r="C4206" t="s">
        <v>6207</v>
      </c>
      <c r="D4206">
        <v>140</v>
      </c>
      <c r="E4206">
        <v>45781</v>
      </c>
      <c r="F4206">
        <v>45940</v>
      </c>
      <c r="G4206" t="s">
        <v>3633</v>
      </c>
      <c r="H4206">
        <v>45804</v>
      </c>
      <c r="I4206" t="s">
        <v>24</v>
      </c>
      <c r="J4206" t="s">
        <v>6077</v>
      </c>
      <c r="K4206">
        <v>0</v>
      </c>
      <c r="AE4206" t="s">
        <v>235</v>
      </c>
      <c r="AF4206">
        <v>0</v>
      </c>
      <c r="AG4206">
        <v>0</v>
      </c>
      <c r="AH4206">
        <v>0</v>
      </c>
      <c r="AI4206" t="s">
        <v>11634</v>
      </c>
      <c r="AL4206" s="94">
        <v>14</v>
      </c>
      <c r="AM4206" t="s">
        <v>11646</v>
      </c>
    </row>
    <row r="4207" spans="1:39" x14ac:dyDescent="0.25">
      <c r="A4207" t="s">
        <v>205</v>
      </c>
      <c r="B4207">
        <v>25105</v>
      </c>
      <c r="C4207" t="s">
        <v>6208</v>
      </c>
      <c r="D4207">
        <v>163</v>
      </c>
      <c r="E4207">
        <v>45781</v>
      </c>
      <c r="F4207">
        <v>45940</v>
      </c>
      <c r="G4207" t="s">
        <v>3633</v>
      </c>
      <c r="H4207">
        <v>45798</v>
      </c>
      <c r="I4207" t="s">
        <v>24</v>
      </c>
      <c r="J4207" t="s">
        <v>6077</v>
      </c>
      <c r="K4207">
        <v>0</v>
      </c>
      <c r="AE4207" t="s">
        <v>235</v>
      </c>
      <c r="AF4207">
        <v>0</v>
      </c>
      <c r="AG4207">
        <v>0</v>
      </c>
      <c r="AH4207">
        <v>0</v>
      </c>
      <c r="AI4207" t="s">
        <v>11634</v>
      </c>
      <c r="AL4207" s="94">
        <v>16.3</v>
      </c>
      <c r="AM4207" t="s">
        <v>11646</v>
      </c>
    </row>
    <row r="4208" spans="1:39" x14ac:dyDescent="0.25">
      <c r="A4208" t="s">
        <v>205</v>
      </c>
      <c r="B4208">
        <v>25104</v>
      </c>
      <c r="C4208" t="s">
        <v>6209</v>
      </c>
      <c r="D4208">
        <v>145</v>
      </c>
      <c r="E4208">
        <v>45781</v>
      </c>
      <c r="F4208">
        <v>45940</v>
      </c>
      <c r="G4208" t="s">
        <v>3633</v>
      </c>
      <c r="I4208" t="s">
        <v>24</v>
      </c>
      <c r="J4208" t="s">
        <v>6210</v>
      </c>
      <c r="K4208">
        <v>0</v>
      </c>
      <c r="AE4208" t="s">
        <v>235</v>
      </c>
      <c r="AF4208">
        <v>0</v>
      </c>
      <c r="AG4208">
        <v>0</v>
      </c>
      <c r="AH4208">
        <v>0</v>
      </c>
      <c r="AI4208" t="s">
        <v>11634</v>
      </c>
      <c r="AL4208" s="94">
        <v>14.5</v>
      </c>
      <c r="AM4208" t="s">
        <v>11646</v>
      </c>
    </row>
    <row r="4209" spans="1:39" x14ac:dyDescent="0.25">
      <c r="A4209" t="s">
        <v>205</v>
      </c>
      <c r="B4209">
        <v>25109</v>
      </c>
      <c r="C4209" t="s">
        <v>6211</v>
      </c>
      <c r="D4209">
        <v>246</v>
      </c>
      <c r="E4209">
        <v>45781</v>
      </c>
      <c r="F4209">
        <v>45940</v>
      </c>
      <c r="G4209" t="s">
        <v>3633</v>
      </c>
      <c r="I4209" t="s">
        <v>24</v>
      </c>
      <c r="J4209" t="s">
        <v>6077</v>
      </c>
      <c r="K4209">
        <v>0</v>
      </c>
      <c r="AE4209" t="s">
        <v>235</v>
      </c>
      <c r="AF4209">
        <v>0</v>
      </c>
      <c r="AG4209">
        <v>0</v>
      </c>
      <c r="AH4209">
        <v>0</v>
      </c>
      <c r="AI4209" t="s">
        <v>11634</v>
      </c>
      <c r="AL4209" s="94">
        <v>24.6</v>
      </c>
      <c r="AM4209" t="s">
        <v>11646</v>
      </c>
    </row>
    <row r="4210" spans="1:39" x14ac:dyDescent="0.25">
      <c r="A4210" t="s">
        <v>205</v>
      </c>
      <c r="B4210">
        <v>25903</v>
      </c>
      <c r="C4210" t="s">
        <v>6212</v>
      </c>
      <c r="D4210">
        <v>285</v>
      </c>
      <c r="E4210">
        <v>45781</v>
      </c>
      <c r="F4210">
        <v>45824</v>
      </c>
      <c r="G4210" t="s">
        <v>3633</v>
      </c>
      <c r="H4210">
        <v>45785</v>
      </c>
      <c r="I4210" t="s">
        <v>24</v>
      </c>
      <c r="J4210" t="s">
        <v>6213</v>
      </c>
      <c r="K4210">
        <v>0</v>
      </c>
      <c r="AE4210" t="s">
        <v>235</v>
      </c>
      <c r="AF4210">
        <v>0</v>
      </c>
      <c r="AG4210">
        <v>0</v>
      </c>
      <c r="AH4210">
        <v>0</v>
      </c>
      <c r="AI4210" t="s">
        <v>11634</v>
      </c>
      <c r="AL4210" s="94">
        <v>28.5</v>
      </c>
      <c r="AM4210" t="s">
        <v>11646</v>
      </c>
    </row>
    <row r="4211" spans="1:39" x14ac:dyDescent="0.25">
      <c r="A4211" t="s">
        <v>205</v>
      </c>
      <c r="B4211">
        <v>25110</v>
      </c>
      <c r="C4211" t="s">
        <v>6214</v>
      </c>
      <c r="D4211">
        <v>7635</v>
      </c>
      <c r="E4211">
        <v>45781</v>
      </c>
      <c r="F4211">
        <v>45832</v>
      </c>
      <c r="G4211" t="s">
        <v>3633</v>
      </c>
      <c r="H4211">
        <v>45793</v>
      </c>
      <c r="I4211" t="s">
        <v>24</v>
      </c>
      <c r="J4211" t="s">
        <v>6215</v>
      </c>
      <c r="K4211">
        <v>180</v>
      </c>
      <c r="L4211">
        <v>45444</v>
      </c>
      <c r="M4211">
        <v>0.4</v>
      </c>
      <c r="N4211" t="s">
        <v>353</v>
      </c>
      <c r="O4211">
        <v>45444</v>
      </c>
      <c r="P4211" t="s">
        <v>350</v>
      </c>
      <c r="T4211">
        <v>5</v>
      </c>
      <c r="X4211" t="s">
        <v>6216</v>
      </c>
      <c r="Y4211" t="s">
        <v>350</v>
      </c>
      <c r="Z4211" t="s">
        <v>4640</v>
      </c>
      <c r="AE4211" t="s">
        <v>235</v>
      </c>
      <c r="AF4211">
        <v>0.4</v>
      </c>
      <c r="AG4211">
        <v>72</v>
      </c>
      <c r="AH4211">
        <v>10</v>
      </c>
      <c r="AI4211" t="s">
        <v>11632</v>
      </c>
      <c r="AL4211" s="94">
        <v>763.5</v>
      </c>
      <c r="AM4211" t="s">
        <v>11647</v>
      </c>
    </row>
    <row r="4212" spans="1:39" x14ac:dyDescent="0.25">
      <c r="A4212" t="s">
        <v>205</v>
      </c>
      <c r="B4212">
        <v>25111</v>
      </c>
      <c r="C4212" t="s">
        <v>6217</v>
      </c>
      <c r="D4212">
        <v>134</v>
      </c>
      <c r="E4212">
        <v>45781</v>
      </c>
      <c r="F4212">
        <v>45940</v>
      </c>
      <c r="G4212" t="s">
        <v>3633</v>
      </c>
      <c r="H4212">
        <v>45789</v>
      </c>
      <c r="I4212" t="s">
        <v>24</v>
      </c>
      <c r="J4212" t="s">
        <v>6218</v>
      </c>
      <c r="K4212">
        <v>130</v>
      </c>
      <c r="L4212">
        <v>45805</v>
      </c>
      <c r="M4212">
        <v>0.94620000000000004</v>
      </c>
      <c r="N4212" t="s">
        <v>353</v>
      </c>
      <c r="O4212">
        <v>45782</v>
      </c>
      <c r="P4212" t="s">
        <v>353</v>
      </c>
      <c r="Q4212">
        <v>0.94620000000000004</v>
      </c>
      <c r="R4212">
        <v>500</v>
      </c>
      <c r="T4212">
        <v>0</v>
      </c>
      <c r="U4212">
        <v>0</v>
      </c>
      <c r="V4212">
        <v>0</v>
      </c>
      <c r="W4212">
        <v>0</v>
      </c>
      <c r="X4212" t="s">
        <v>6219</v>
      </c>
      <c r="Y4212" t="s">
        <v>350</v>
      </c>
      <c r="Z4212" t="s">
        <v>4640</v>
      </c>
      <c r="AE4212" t="s">
        <v>235</v>
      </c>
      <c r="AF4212">
        <v>0.94620000000000004</v>
      </c>
      <c r="AG4212">
        <v>123</v>
      </c>
      <c r="AH4212">
        <v>15</v>
      </c>
      <c r="AI4212" t="s">
        <v>11632</v>
      </c>
      <c r="AJ4212">
        <v>3.7313432835820897</v>
      </c>
      <c r="AL4212" s="94">
        <v>13.4</v>
      </c>
      <c r="AM4212" t="s">
        <v>11839</v>
      </c>
    </row>
    <row r="4213" spans="1:39" x14ac:dyDescent="0.25">
      <c r="A4213" t="s">
        <v>205</v>
      </c>
      <c r="B4213">
        <v>25115</v>
      </c>
      <c r="C4213" t="s">
        <v>6220</v>
      </c>
      <c r="D4213">
        <v>1046</v>
      </c>
      <c r="E4213">
        <v>45781</v>
      </c>
      <c r="F4213">
        <v>45940</v>
      </c>
      <c r="G4213" t="s">
        <v>3633</v>
      </c>
      <c r="H4213">
        <v>45784</v>
      </c>
      <c r="I4213" t="s">
        <v>24</v>
      </c>
      <c r="J4213" t="s">
        <v>6077</v>
      </c>
      <c r="K4213">
        <v>0</v>
      </c>
      <c r="AE4213" t="s">
        <v>235</v>
      </c>
      <c r="AF4213">
        <v>0</v>
      </c>
      <c r="AG4213">
        <v>0</v>
      </c>
      <c r="AH4213">
        <v>0</v>
      </c>
      <c r="AI4213" t="s">
        <v>11634</v>
      </c>
      <c r="AL4213" s="94">
        <v>104.6</v>
      </c>
      <c r="AM4213" t="s">
        <v>11646</v>
      </c>
    </row>
    <row r="4214" spans="1:39" x14ac:dyDescent="0.25">
      <c r="A4214" t="s">
        <v>205</v>
      </c>
      <c r="B4214">
        <v>25113</v>
      </c>
      <c r="C4214" t="s">
        <v>6221</v>
      </c>
      <c r="D4214">
        <v>1590</v>
      </c>
      <c r="E4214">
        <v>45781</v>
      </c>
      <c r="F4214">
        <v>45940</v>
      </c>
      <c r="G4214" t="s">
        <v>3633</v>
      </c>
      <c r="H4214">
        <v>45782</v>
      </c>
      <c r="I4214" t="s">
        <v>24</v>
      </c>
      <c r="J4214" t="s">
        <v>6095</v>
      </c>
      <c r="K4214">
        <v>0</v>
      </c>
      <c r="M4214">
        <v>1</v>
      </c>
      <c r="N4214" t="s">
        <v>350</v>
      </c>
      <c r="P4214" t="s">
        <v>353</v>
      </c>
      <c r="Q4214">
        <v>1</v>
      </c>
      <c r="T4214">
        <v>3</v>
      </c>
      <c r="X4214" t="s">
        <v>350</v>
      </c>
      <c r="Y4214" t="s">
        <v>350</v>
      </c>
      <c r="Z4214" t="s">
        <v>4640</v>
      </c>
      <c r="AE4214" t="s">
        <v>235</v>
      </c>
      <c r="AF4214">
        <v>1</v>
      </c>
      <c r="AG4214">
        <v>0</v>
      </c>
      <c r="AH4214">
        <v>8</v>
      </c>
      <c r="AI4214" t="s">
        <v>11632</v>
      </c>
      <c r="AL4214" s="94">
        <v>159</v>
      </c>
      <c r="AM4214" t="s">
        <v>11646</v>
      </c>
    </row>
    <row r="4215" spans="1:39" x14ac:dyDescent="0.25">
      <c r="A4215" t="s">
        <v>205</v>
      </c>
      <c r="B4215">
        <v>25112</v>
      </c>
      <c r="C4215" t="s">
        <v>6222</v>
      </c>
      <c r="D4215">
        <v>318</v>
      </c>
      <c r="E4215">
        <v>45781</v>
      </c>
      <c r="G4215" t="s">
        <v>3633</v>
      </c>
      <c r="H4215">
        <v>45799</v>
      </c>
      <c r="I4215" t="s">
        <v>28</v>
      </c>
      <c r="K4215">
        <v>0</v>
      </c>
      <c r="M4215">
        <v>0</v>
      </c>
      <c r="N4215" t="s">
        <v>350</v>
      </c>
      <c r="P4215" t="s">
        <v>350</v>
      </c>
      <c r="S4215">
        <v>400</v>
      </c>
      <c r="T4215">
        <v>0</v>
      </c>
      <c r="U4215">
        <v>0</v>
      </c>
      <c r="V4215">
        <v>0</v>
      </c>
      <c r="W4215">
        <v>0</v>
      </c>
      <c r="X4215" t="s">
        <v>6223</v>
      </c>
      <c r="Y4215" t="s">
        <v>6224</v>
      </c>
      <c r="Z4215" t="s">
        <v>350</v>
      </c>
      <c r="AE4215" t="s">
        <v>235</v>
      </c>
      <c r="AF4215">
        <v>0</v>
      </c>
      <c r="AG4215">
        <v>0</v>
      </c>
      <c r="AH4215">
        <v>11</v>
      </c>
      <c r="AI4215" t="s">
        <v>11632</v>
      </c>
      <c r="AK4215">
        <v>1.2578616352201257</v>
      </c>
      <c r="AL4215" s="94">
        <v>31.8</v>
      </c>
      <c r="AM4215" t="s">
        <v>11646</v>
      </c>
    </row>
    <row r="4216" spans="1:39" x14ac:dyDescent="0.25">
      <c r="A4216" t="s">
        <v>205</v>
      </c>
      <c r="B4216">
        <v>25114</v>
      </c>
      <c r="C4216" t="s">
        <v>6225</v>
      </c>
      <c r="D4216">
        <v>100</v>
      </c>
      <c r="E4216">
        <v>45781</v>
      </c>
      <c r="F4216">
        <v>45810</v>
      </c>
      <c r="G4216" t="s">
        <v>3633</v>
      </c>
      <c r="H4216">
        <v>45783</v>
      </c>
      <c r="I4216" t="s">
        <v>24</v>
      </c>
      <c r="J4216">
        <v>45917</v>
      </c>
      <c r="K4216">
        <v>0</v>
      </c>
      <c r="N4216" t="s">
        <v>6226</v>
      </c>
      <c r="AE4216" t="s">
        <v>235</v>
      </c>
      <c r="AF4216">
        <v>0</v>
      </c>
      <c r="AG4216">
        <v>0</v>
      </c>
      <c r="AH4216">
        <v>1</v>
      </c>
      <c r="AI4216" t="s">
        <v>11632</v>
      </c>
      <c r="AL4216" s="94">
        <v>10</v>
      </c>
      <c r="AM4216" t="s">
        <v>11646</v>
      </c>
    </row>
    <row r="4217" spans="1:39" x14ac:dyDescent="0.25">
      <c r="A4217" t="s">
        <v>205</v>
      </c>
      <c r="B4217">
        <v>25910</v>
      </c>
      <c r="C4217" t="s">
        <v>6227</v>
      </c>
      <c r="D4217">
        <v>122</v>
      </c>
      <c r="E4217">
        <v>45781</v>
      </c>
      <c r="F4217">
        <v>45940</v>
      </c>
      <c r="G4217" t="s">
        <v>3633</v>
      </c>
      <c r="H4217">
        <v>45783</v>
      </c>
      <c r="I4217" t="s">
        <v>24</v>
      </c>
      <c r="J4217" t="s">
        <v>6228</v>
      </c>
      <c r="K4217">
        <v>0</v>
      </c>
      <c r="M4217">
        <v>0</v>
      </c>
      <c r="N4217" t="s">
        <v>350</v>
      </c>
      <c r="P4217" t="s">
        <v>350</v>
      </c>
      <c r="T4217">
        <v>0</v>
      </c>
      <c r="U4217">
        <v>0</v>
      </c>
      <c r="V4217">
        <v>0</v>
      </c>
      <c r="W4217">
        <v>0</v>
      </c>
      <c r="X4217" t="s">
        <v>350</v>
      </c>
      <c r="Y4217" t="s">
        <v>350</v>
      </c>
      <c r="Z4217" t="s">
        <v>350</v>
      </c>
      <c r="AE4217" t="s">
        <v>235</v>
      </c>
      <c r="AF4217">
        <v>0</v>
      </c>
      <c r="AG4217">
        <v>0</v>
      </c>
      <c r="AH4217">
        <v>10</v>
      </c>
      <c r="AI4217" t="s">
        <v>11632</v>
      </c>
      <c r="AL4217" s="94">
        <v>12.2</v>
      </c>
      <c r="AM4217" t="s">
        <v>11646</v>
      </c>
    </row>
    <row r="4218" spans="1:39" x14ac:dyDescent="0.25">
      <c r="A4218" t="s">
        <v>205</v>
      </c>
      <c r="B4218">
        <v>25118</v>
      </c>
      <c r="C4218" t="s">
        <v>6229</v>
      </c>
      <c r="D4218">
        <v>390</v>
      </c>
      <c r="E4218">
        <v>45781</v>
      </c>
      <c r="F4218">
        <v>45940</v>
      </c>
      <c r="G4218" t="s">
        <v>3633</v>
      </c>
      <c r="I4218" t="s">
        <v>24</v>
      </c>
      <c r="J4218" t="s">
        <v>6077</v>
      </c>
      <c r="K4218">
        <v>0</v>
      </c>
      <c r="AE4218" t="s">
        <v>235</v>
      </c>
      <c r="AF4218">
        <v>0</v>
      </c>
      <c r="AG4218">
        <v>0</v>
      </c>
      <c r="AH4218">
        <v>0</v>
      </c>
      <c r="AI4218" t="s">
        <v>11634</v>
      </c>
      <c r="AL4218" s="94">
        <v>39</v>
      </c>
      <c r="AM4218" t="s">
        <v>11646</v>
      </c>
    </row>
    <row r="4219" spans="1:39" x14ac:dyDescent="0.25">
      <c r="A4219" t="s">
        <v>205</v>
      </c>
      <c r="B4219">
        <v>25119</v>
      </c>
      <c r="C4219" t="s">
        <v>6230</v>
      </c>
      <c r="D4219">
        <v>3473</v>
      </c>
      <c r="E4219">
        <v>45781</v>
      </c>
      <c r="F4219">
        <v>45940</v>
      </c>
      <c r="G4219" t="s">
        <v>3633</v>
      </c>
      <c r="H4219">
        <v>45782</v>
      </c>
      <c r="I4219" t="s">
        <v>24</v>
      </c>
      <c r="J4219" t="s">
        <v>6231</v>
      </c>
      <c r="K4219">
        <v>0</v>
      </c>
      <c r="S4219">
        <v>1452</v>
      </c>
      <c r="T4219">
        <v>2</v>
      </c>
      <c r="V4219">
        <v>0</v>
      </c>
      <c r="W4219">
        <v>0</v>
      </c>
      <c r="X4219" t="s">
        <v>6232</v>
      </c>
      <c r="Y4219" t="s">
        <v>3850</v>
      </c>
      <c r="Z4219" t="s">
        <v>3850</v>
      </c>
      <c r="AE4219" t="s">
        <v>235</v>
      </c>
      <c r="AF4219">
        <v>0</v>
      </c>
      <c r="AG4219">
        <v>0</v>
      </c>
      <c r="AH4219">
        <v>7</v>
      </c>
      <c r="AI4219" t="s">
        <v>11632</v>
      </c>
      <c r="AK4219">
        <v>0.41808234955369999</v>
      </c>
      <c r="AL4219" s="94">
        <v>347.3</v>
      </c>
      <c r="AM4219" t="s">
        <v>11646</v>
      </c>
    </row>
    <row r="4220" spans="1:39" x14ac:dyDescent="0.25">
      <c r="A4220" t="s">
        <v>205</v>
      </c>
      <c r="B4220">
        <v>25121</v>
      </c>
      <c r="C4220" t="s">
        <v>6233</v>
      </c>
      <c r="D4220">
        <v>1013</v>
      </c>
      <c r="E4220">
        <v>45781</v>
      </c>
      <c r="F4220">
        <v>45940</v>
      </c>
      <c r="G4220" t="s">
        <v>3633</v>
      </c>
      <c r="H4220">
        <v>45782</v>
      </c>
      <c r="I4220" t="s">
        <v>24</v>
      </c>
      <c r="J4220" t="s">
        <v>6077</v>
      </c>
      <c r="K4220">
        <v>0</v>
      </c>
      <c r="AE4220" t="s">
        <v>235</v>
      </c>
      <c r="AF4220">
        <v>0</v>
      </c>
      <c r="AG4220">
        <v>0</v>
      </c>
      <c r="AH4220">
        <v>0</v>
      </c>
      <c r="AI4220" t="s">
        <v>11634</v>
      </c>
      <c r="AL4220" s="94">
        <v>101.3</v>
      </c>
      <c r="AM4220" t="s">
        <v>11646</v>
      </c>
    </row>
    <row r="4221" spans="1:39" x14ac:dyDescent="0.25">
      <c r="A4221" t="s">
        <v>205</v>
      </c>
      <c r="B4221">
        <v>25122</v>
      </c>
      <c r="C4221" t="s">
        <v>6234</v>
      </c>
      <c r="D4221">
        <v>2749</v>
      </c>
      <c r="E4221">
        <v>45781</v>
      </c>
      <c r="F4221">
        <v>45940</v>
      </c>
      <c r="G4221" t="s">
        <v>3633</v>
      </c>
      <c r="H4221">
        <v>45782</v>
      </c>
      <c r="I4221" t="s">
        <v>24</v>
      </c>
      <c r="J4221" t="s">
        <v>6235</v>
      </c>
      <c r="K4221">
        <v>150</v>
      </c>
      <c r="L4221">
        <v>2024</v>
      </c>
      <c r="M4221">
        <v>0.34</v>
      </c>
      <c r="N4221" t="s">
        <v>353</v>
      </c>
      <c r="O4221">
        <v>45498</v>
      </c>
      <c r="P4221" t="s">
        <v>353</v>
      </c>
      <c r="Q4221">
        <v>0.3</v>
      </c>
      <c r="R4221">
        <v>9000</v>
      </c>
      <c r="T4221">
        <v>4</v>
      </c>
      <c r="U4221">
        <v>0</v>
      </c>
      <c r="V4221">
        <v>0</v>
      </c>
      <c r="W4221">
        <v>4</v>
      </c>
      <c r="X4221" t="s">
        <v>6236</v>
      </c>
      <c r="Y4221" t="s">
        <v>353</v>
      </c>
      <c r="Z4221" t="s">
        <v>353</v>
      </c>
      <c r="AE4221" t="s">
        <v>235</v>
      </c>
      <c r="AF4221">
        <v>0.34</v>
      </c>
      <c r="AG4221">
        <v>51</v>
      </c>
      <c r="AH4221">
        <v>15</v>
      </c>
      <c r="AI4221" t="s">
        <v>11632</v>
      </c>
      <c r="AJ4221">
        <v>3.2739177882866497</v>
      </c>
      <c r="AL4221" s="94">
        <v>274.89999999999998</v>
      </c>
      <c r="AM4221" t="s">
        <v>11647</v>
      </c>
    </row>
    <row r="4222" spans="1:39" x14ac:dyDescent="0.25">
      <c r="A4222" t="s">
        <v>205</v>
      </c>
      <c r="B4222">
        <v>25123</v>
      </c>
      <c r="C4222" t="s">
        <v>6237</v>
      </c>
      <c r="D4222">
        <v>254</v>
      </c>
      <c r="E4222">
        <v>45781</v>
      </c>
      <c r="G4222" t="s">
        <v>3633</v>
      </c>
      <c r="J4222">
        <v>45932</v>
      </c>
      <c r="K4222">
        <v>0</v>
      </c>
      <c r="L4222" t="s">
        <v>4132</v>
      </c>
      <c r="M4222">
        <v>0</v>
      </c>
      <c r="N4222" t="s">
        <v>353</v>
      </c>
      <c r="O4222">
        <v>45457</v>
      </c>
      <c r="P4222" t="s">
        <v>350</v>
      </c>
      <c r="T4222">
        <v>0</v>
      </c>
      <c r="U4222">
        <v>0</v>
      </c>
      <c r="V4222">
        <v>0</v>
      </c>
      <c r="W4222">
        <v>0</v>
      </c>
      <c r="X4222" t="s">
        <v>350</v>
      </c>
      <c r="Y4222" t="s">
        <v>350</v>
      </c>
      <c r="Z4222" t="s">
        <v>350</v>
      </c>
      <c r="AE4222" t="s">
        <v>235</v>
      </c>
      <c r="AF4222">
        <v>0</v>
      </c>
      <c r="AG4222">
        <v>0</v>
      </c>
      <c r="AH4222">
        <v>12</v>
      </c>
      <c r="AI4222" t="s">
        <v>11632</v>
      </c>
      <c r="AL4222" s="94">
        <v>25.4</v>
      </c>
      <c r="AM4222" t="s">
        <v>11646</v>
      </c>
    </row>
    <row r="4223" spans="1:39" x14ac:dyDescent="0.25">
      <c r="A4223" t="s">
        <v>205</v>
      </c>
      <c r="B4223">
        <v>25124</v>
      </c>
      <c r="C4223" t="s">
        <v>6238</v>
      </c>
      <c r="D4223">
        <v>185</v>
      </c>
      <c r="E4223">
        <v>45781</v>
      </c>
      <c r="F4223">
        <v>45810</v>
      </c>
      <c r="G4223" t="s">
        <v>3633</v>
      </c>
      <c r="H4223">
        <v>45785</v>
      </c>
      <c r="I4223" t="s">
        <v>24</v>
      </c>
      <c r="J4223" t="s">
        <v>4000</v>
      </c>
      <c r="K4223">
        <v>0</v>
      </c>
      <c r="L4223" t="s">
        <v>6239</v>
      </c>
      <c r="N4223" t="s">
        <v>350</v>
      </c>
      <c r="P4223" t="s">
        <v>350</v>
      </c>
      <c r="R4223">
        <v>1295</v>
      </c>
      <c r="S4223">
        <v>500</v>
      </c>
      <c r="T4223">
        <v>0</v>
      </c>
      <c r="U4223">
        <v>0</v>
      </c>
      <c r="V4223">
        <v>0</v>
      </c>
      <c r="W4223">
        <v>0</v>
      </c>
      <c r="X4223" t="s">
        <v>6240</v>
      </c>
      <c r="Y4223" t="s">
        <v>350</v>
      </c>
      <c r="Z4223" t="s">
        <v>350</v>
      </c>
      <c r="AE4223" t="s">
        <v>235</v>
      </c>
      <c r="AF4223">
        <v>0</v>
      </c>
      <c r="AG4223">
        <v>0</v>
      </c>
      <c r="AH4223">
        <v>13</v>
      </c>
      <c r="AI4223" t="s">
        <v>11632</v>
      </c>
      <c r="AJ4223">
        <v>7</v>
      </c>
      <c r="AK4223">
        <v>2.7027027027027026</v>
      </c>
      <c r="AL4223" s="94">
        <v>18.5</v>
      </c>
      <c r="AM4223" t="s">
        <v>11646</v>
      </c>
    </row>
    <row r="4224" spans="1:39" x14ac:dyDescent="0.25">
      <c r="A4224" t="s">
        <v>205</v>
      </c>
      <c r="B4224">
        <v>25125</v>
      </c>
      <c r="C4224" t="s">
        <v>6241</v>
      </c>
      <c r="D4224">
        <v>428</v>
      </c>
      <c r="E4224">
        <v>45781</v>
      </c>
      <c r="F4224">
        <v>45940</v>
      </c>
      <c r="G4224" t="s">
        <v>3633</v>
      </c>
      <c r="H4224">
        <v>45786</v>
      </c>
      <c r="I4224" t="s">
        <v>24</v>
      </c>
      <c r="J4224" t="s">
        <v>6242</v>
      </c>
      <c r="K4224">
        <v>0</v>
      </c>
      <c r="N4224" t="s">
        <v>350</v>
      </c>
      <c r="P4224" t="s">
        <v>350</v>
      </c>
      <c r="T4224">
        <v>2</v>
      </c>
      <c r="X4224" t="s">
        <v>6243</v>
      </c>
      <c r="Y4224" t="s">
        <v>350</v>
      </c>
      <c r="Z4224" t="s">
        <v>350</v>
      </c>
      <c r="AE4224" t="s">
        <v>235</v>
      </c>
      <c r="AF4224">
        <v>0</v>
      </c>
      <c r="AG4224">
        <v>0</v>
      </c>
      <c r="AH4224">
        <v>6</v>
      </c>
      <c r="AI4224" t="s">
        <v>11632</v>
      </c>
      <c r="AL4224" s="94">
        <v>42.8</v>
      </c>
      <c r="AM4224" t="s">
        <v>11646</v>
      </c>
    </row>
    <row r="4225" spans="1:39" x14ac:dyDescent="0.25">
      <c r="A4225" t="s">
        <v>205</v>
      </c>
      <c r="B4225">
        <v>25126</v>
      </c>
      <c r="C4225" t="s">
        <v>6244</v>
      </c>
      <c r="D4225">
        <v>336</v>
      </c>
      <c r="E4225">
        <v>45781</v>
      </c>
      <c r="G4225" t="s">
        <v>3633</v>
      </c>
      <c r="H4225">
        <v>45805</v>
      </c>
      <c r="I4225" t="s">
        <v>28</v>
      </c>
      <c r="K4225">
        <v>10</v>
      </c>
      <c r="L4225" t="s">
        <v>6075</v>
      </c>
      <c r="M4225">
        <v>0</v>
      </c>
      <c r="N4225" t="s">
        <v>350</v>
      </c>
      <c r="P4225" t="s">
        <v>350</v>
      </c>
      <c r="R4225">
        <v>0</v>
      </c>
      <c r="S4225">
        <v>0</v>
      </c>
      <c r="T4225">
        <v>0</v>
      </c>
      <c r="U4225">
        <v>0</v>
      </c>
      <c r="V4225">
        <v>0</v>
      </c>
      <c r="W4225">
        <v>0</v>
      </c>
      <c r="X4225" t="s">
        <v>350</v>
      </c>
      <c r="Y4225" t="s">
        <v>350</v>
      </c>
      <c r="Z4225" t="s">
        <v>350</v>
      </c>
      <c r="AE4225" t="s">
        <v>235</v>
      </c>
      <c r="AF4225">
        <v>0</v>
      </c>
      <c r="AG4225">
        <v>0</v>
      </c>
      <c r="AH4225">
        <v>14</v>
      </c>
      <c r="AI4225" t="s">
        <v>11632</v>
      </c>
      <c r="AJ4225">
        <v>0</v>
      </c>
      <c r="AK4225">
        <v>0</v>
      </c>
      <c r="AL4225" s="94">
        <v>33.6</v>
      </c>
      <c r="AM4225" t="s">
        <v>11647</v>
      </c>
    </row>
    <row r="4226" spans="1:39" x14ac:dyDescent="0.25">
      <c r="A4226" t="s">
        <v>205</v>
      </c>
      <c r="B4226">
        <v>25120</v>
      </c>
      <c r="C4226" t="s">
        <v>6245</v>
      </c>
      <c r="D4226">
        <v>144739</v>
      </c>
      <c r="E4226">
        <v>45416</v>
      </c>
      <c r="F4226">
        <v>45810</v>
      </c>
      <c r="G4226" t="s">
        <v>3633</v>
      </c>
      <c r="H4226" t="s">
        <v>6246</v>
      </c>
      <c r="I4226" t="s">
        <v>24</v>
      </c>
      <c r="J4226" t="s">
        <v>4000</v>
      </c>
      <c r="K4226">
        <v>1500</v>
      </c>
      <c r="L4226" t="s">
        <v>6247</v>
      </c>
      <c r="M4226">
        <v>5</v>
      </c>
      <c r="N4226" t="s">
        <v>353</v>
      </c>
      <c r="O4226">
        <v>45492</v>
      </c>
      <c r="P4226" t="s">
        <v>353</v>
      </c>
      <c r="Q4226">
        <v>5</v>
      </c>
      <c r="R4226">
        <v>102450</v>
      </c>
      <c r="S4226">
        <v>40182.89</v>
      </c>
      <c r="T4226">
        <v>110</v>
      </c>
      <c r="U4226">
        <v>101</v>
      </c>
      <c r="V4226">
        <v>9</v>
      </c>
      <c r="W4226">
        <v>37</v>
      </c>
      <c r="X4226" t="s">
        <v>6248</v>
      </c>
      <c r="Y4226" t="s">
        <v>353</v>
      </c>
      <c r="Z4226" t="s">
        <v>353</v>
      </c>
      <c r="AE4226" t="s">
        <v>235</v>
      </c>
      <c r="AF4226">
        <v>0.05</v>
      </c>
      <c r="AG4226">
        <v>75</v>
      </c>
      <c r="AH4226">
        <v>16</v>
      </c>
      <c r="AI4226" t="s">
        <v>11631</v>
      </c>
      <c r="AJ4226">
        <v>0.70782581059700567</v>
      </c>
      <c r="AK4226">
        <v>0.27762310089195036</v>
      </c>
      <c r="AL4226" s="94">
        <v>14473.9</v>
      </c>
      <c r="AM4226" t="s">
        <v>11647</v>
      </c>
    </row>
    <row r="4227" spans="1:39" x14ac:dyDescent="0.25">
      <c r="A4227" t="s">
        <v>205</v>
      </c>
      <c r="B4227">
        <v>25127</v>
      </c>
      <c r="C4227" t="s">
        <v>6249</v>
      </c>
      <c r="D4227">
        <v>285</v>
      </c>
      <c r="E4227">
        <v>45781</v>
      </c>
      <c r="F4227">
        <v>45940</v>
      </c>
      <c r="G4227" t="s">
        <v>3633</v>
      </c>
      <c r="I4227" t="s">
        <v>24</v>
      </c>
      <c r="J4227" t="s">
        <v>6250</v>
      </c>
      <c r="K4227">
        <v>0</v>
      </c>
      <c r="N4227" t="s">
        <v>350</v>
      </c>
      <c r="P4227" t="s">
        <v>350</v>
      </c>
      <c r="S4227">
        <v>1000</v>
      </c>
      <c r="T4227">
        <v>0</v>
      </c>
      <c r="V4227">
        <v>0</v>
      </c>
      <c r="X4227" t="s">
        <v>4190</v>
      </c>
      <c r="Y4227" t="s">
        <v>350</v>
      </c>
      <c r="Z4227" t="s">
        <v>350</v>
      </c>
      <c r="AE4227" t="s">
        <v>235</v>
      </c>
      <c r="AF4227">
        <v>0</v>
      </c>
      <c r="AG4227">
        <v>0</v>
      </c>
      <c r="AH4227">
        <v>8</v>
      </c>
      <c r="AI4227" t="s">
        <v>11632</v>
      </c>
      <c r="AK4227">
        <v>3.5087719298245612</v>
      </c>
      <c r="AL4227" s="94">
        <v>28.5</v>
      </c>
      <c r="AM4227" t="s">
        <v>11646</v>
      </c>
    </row>
    <row r="4228" spans="1:39" x14ac:dyDescent="0.25">
      <c r="A4228" t="s">
        <v>205</v>
      </c>
      <c r="B4228">
        <v>25128</v>
      </c>
      <c r="C4228" t="s">
        <v>6251</v>
      </c>
      <c r="D4228">
        <v>131</v>
      </c>
      <c r="E4228">
        <v>45781</v>
      </c>
      <c r="F4228">
        <v>45940</v>
      </c>
      <c r="G4228" t="s">
        <v>3633</v>
      </c>
      <c r="I4228" t="s">
        <v>24</v>
      </c>
      <c r="J4228" t="s">
        <v>6252</v>
      </c>
      <c r="K4228">
        <v>0</v>
      </c>
      <c r="AE4228" t="s">
        <v>235</v>
      </c>
      <c r="AF4228">
        <v>0</v>
      </c>
      <c r="AG4228">
        <v>0</v>
      </c>
      <c r="AH4228">
        <v>0</v>
      </c>
      <c r="AI4228" t="s">
        <v>11634</v>
      </c>
      <c r="AL4228" s="94">
        <v>13.1</v>
      </c>
      <c r="AM4228" t="s">
        <v>11646</v>
      </c>
    </row>
    <row r="4229" spans="1:39" x14ac:dyDescent="0.25">
      <c r="A4229" t="s">
        <v>205</v>
      </c>
      <c r="B4229">
        <v>25129</v>
      </c>
      <c r="C4229" t="s">
        <v>6253</v>
      </c>
      <c r="D4229">
        <v>209</v>
      </c>
      <c r="E4229">
        <v>45781</v>
      </c>
      <c r="G4229" t="s">
        <v>3633</v>
      </c>
      <c r="H4229">
        <v>45789</v>
      </c>
      <c r="I4229" t="s">
        <v>28</v>
      </c>
      <c r="K4229">
        <v>0</v>
      </c>
      <c r="L4229">
        <v>0</v>
      </c>
      <c r="M4229">
        <v>0</v>
      </c>
      <c r="N4229" t="s">
        <v>350</v>
      </c>
      <c r="O4229" t="s">
        <v>350</v>
      </c>
      <c r="P4229" t="s">
        <v>350</v>
      </c>
      <c r="Q4229">
        <v>0</v>
      </c>
      <c r="R4229">
        <v>0</v>
      </c>
      <c r="S4229">
        <v>0</v>
      </c>
      <c r="T4229">
        <v>0</v>
      </c>
      <c r="U4229">
        <v>0</v>
      </c>
      <c r="V4229">
        <v>0</v>
      </c>
      <c r="W4229">
        <v>0</v>
      </c>
      <c r="X4229" t="s">
        <v>6254</v>
      </c>
      <c r="Y4229" t="s">
        <v>350</v>
      </c>
      <c r="Z4229" t="s">
        <v>350</v>
      </c>
      <c r="AE4229" t="s">
        <v>235</v>
      </c>
      <c r="AF4229">
        <v>0</v>
      </c>
      <c r="AG4229">
        <v>0</v>
      </c>
      <c r="AH4229">
        <v>16</v>
      </c>
      <c r="AI4229" t="s">
        <v>11631</v>
      </c>
      <c r="AJ4229">
        <v>0</v>
      </c>
      <c r="AK4229">
        <v>0</v>
      </c>
      <c r="AL4229" s="94">
        <v>20.9</v>
      </c>
      <c r="AM4229" t="s">
        <v>11646</v>
      </c>
    </row>
    <row r="4230" spans="1:39" x14ac:dyDescent="0.25">
      <c r="A4230" t="s">
        <v>205</v>
      </c>
      <c r="B4230">
        <v>25133</v>
      </c>
      <c r="C4230" t="s">
        <v>6255</v>
      </c>
      <c r="D4230">
        <v>921</v>
      </c>
      <c r="E4230">
        <v>45782</v>
      </c>
      <c r="F4230">
        <v>45940</v>
      </c>
      <c r="G4230" t="s">
        <v>3633</v>
      </c>
      <c r="H4230">
        <v>45797</v>
      </c>
      <c r="I4230" t="s">
        <v>24</v>
      </c>
      <c r="J4230" t="s">
        <v>6256</v>
      </c>
      <c r="K4230">
        <v>0</v>
      </c>
      <c r="L4230" t="s">
        <v>1544</v>
      </c>
      <c r="N4230" t="s">
        <v>1544</v>
      </c>
      <c r="P4230" t="s">
        <v>1544</v>
      </c>
      <c r="R4230">
        <v>0</v>
      </c>
      <c r="S4230">
        <v>0</v>
      </c>
      <c r="X4230" t="s">
        <v>6025</v>
      </c>
      <c r="Y4230" t="s">
        <v>350</v>
      </c>
      <c r="Z4230" t="s">
        <v>350</v>
      </c>
      <c r="AE4230" t="s">
        <v>235</v>
      </c>
      <c r="AF4230">
        <v>0</v>
      </c>
      <c r="AG4230">
        <v>0</v>
      </c>
      <c r="AH4230">
        <v>8</v>
      </c>
      <c r="AI4230" t="s">
        <v>11632</v>
      </c>
      <c r="AJ4230">
        <v>0</v>
      </c>
      <c r="AK4230">
        <v>0</v>
      </c>
      <c r="AL4230" s="94">
        <v>92.1</v>
      </c>
      <c r="AM4230" t="s">
        <v>11646</v>
      </c>
    </row>
    <row r="4231" spans="1:39" x14ac:dyDescent="0.25">
      <c r="A4231" t="s">
        <v>205</v>
      </c>
      <c r="B4231">
        <v>25130</v>
      </c>
      <c r="C4231" t="s">
        <v>6257</v>
      </c>
      <c r="D4231">
        <v>236</v>
      </c>
      <c r="E4231">
        <v>45782</v>
      </c>
      <c r="F4231">
        <v>45940</v>
      </c>
      <c r="G4231" t="s">
        <v>3633</v>
      </c>
      <c r="H4231">
        <v>45796</v>
      </c>
      <c r="I4231" t="s">
        <v>24</v>
      </c>
      <c r="J4231" t="s">
        <v>6231</v>
      </c>
      <c r="K4231">
        <v>0</v>
      </c>
      <c r="AE4231" t="s">
        <v>235</v>
      </c>
      <c r="AF4231">
        <v>0</v>
      </c>
      <c r="AG4231">
        <v>0</v>
      </c>
      <c r="AH4231">
        <v>0</v>
      </c>
      <c r="AI4231" t="s">
        <v>11634</v>
      </c>
      <c r="AL4231" s="94">
        <v>23.6</v>
      </c>
      <c r="AM4231" t="s">
        <v>11646</v>
      </c>
    </row>
    <row r="4232" spans="1:39" x14ac:dyDescent="0.25">
      <c r="A4232" t="s">
        <v>205</v>
      </c>
      <c r="B4232">
        <v>25131</v>
      </c>
      <c r="C4232" t="s">
        <v>6258</v>
      </c>
      <c r="D4232">
        <v>584</v>
      </c>
      <c r="E4232">
        <v>45782</v>
      </c>
      <c r="F4232">
        <v>45940</v>
      </c>
      <c r="G4232" t="s">
        <v>3633</v>
      </c>
      <c r="H4232">
        <v>45783</v>
      </c>
      <c r="I4232" t="s">
        <v>24</v>
      </c>
      <c r="J4232" t="s">
        <v>6259</v>
      </c>
      <c r="K4232">
        <v>0</v>
      </c>
      <c r="L4232">
        <v>2025</v>
      </c>
      <c r="M4232">
        <v>0</v>
      </c>
      <c r="N4232" t="s">
        <v>350</v>
      </c>
      <c r="P4232" t="s">
        <v>350</v>
      </c>
      <c r="R4232">
        <v>901</v>
      </c>
      <c r="T4232">
        <v>1</v>
      </c>
      <c r="U4232">
        <v>0</v>
      </c>
      <c r="V4232">
        <v>0</v>
      </c>
      <c r="W4232">
        <v>0</v>
      </c>
      <c r="X4232" t="s">
        <v>6025</v>
      </c>
      <c r="Y4232" t="s">
        <v>350</v>
      </c>
      <c r="Z4232" t="s">
        <v>350</v>
      </c>
      <c r="AE4232" t="s">
        <v>235</v>
      </c>
      <c r="AF4232">
        <v>0</v>
      </c>
      <c r="AG4232">
        <v>0</v>
      </c>
      <c r="AH4232">
        <v>12</v>
      </c>
      <c r="AI4232" t="s">
        <v>11632</v>
      </c>
      <c r="AJ4232">
        <v>1.5428082191780821</v>
      </c>
      <c r="AL4232" s="94">
        <v>58.4</v>
      </c>
      <c r="AM4232" t="s">
        <v>11646</v>
      </c>
    </row>
    <row r="4233" spans="1:39" x14ac:dyDescent="0.25">
      <c r="A4233" t="s">
        <v>205</v>
      </c>
      <c r="B4233">
        <v>25132</v>
      </c>
      <c r="C4233" t="s">
        <v>6260</v>
      </c>
      <c r="D4233">
        <v>216</v>
      </c>
      <c r="E4233">
        <v>45782</v>
      </c>
      <c r="G4233" t="s">
        <v>3633</v>
      </c>
      <c r="H4233">
        <v>45854</v>
      </c>
      <c r="I4233" t="s">
        <v>28</v>
      </c>
      <c r="K4233">
        <v>0</v>
      </c>
      <c r="M4233">
        <v>0</v>
      </c>
      <c r="N4233" t="s">
        <v>350</v>
      </c>
      <c r="P4233" t="s">
        <v>350</v>
      </c>
      <c r="R4233">
        <v>1000</v>
      </c>
      <c r="S4233">
        <v>0</v>
      </c>
      <c r="T4233">
        <v>0</v>
      </c>
      <c r="U4233">
        <v>0</v>
      </c>
      <c r="V4233">
        <v>0</v>
      </c>
      <c r="W4233">
        <v>0</v>
      </c>
      <c r="X4233" t="s">
        <v>350</v>
      </c>
      <c r="Y4233" t="s">
        <v>350</v>
      </c>
      <c r="Z4233" t="s">
        <v>350</v>
      </c>
      <c r="AE4233" t="s">
        <v>235</v>
      </c>
      <c r="AF4233">
        <v>0</v>
      </c>
      <c r="AG4233">
        <v>0</v>
      </c>
      <c r="AH4233">
        <v>12</v>
      </c>
      <c r="AI4233" t="s">
        <v>11632</v>
      </c>
      <c r="AJ4233">
        <v>4.6296296296296298</v>
      </c>
      <c r="AK4233">
        <v>0</v>
      </c>
      <c r="AL4233" s="94">
        <v>21.6</v>
      </c>
      <c r="AM4233" t="s">
        <v>11646</v>
      </c>
    </row>
    <row r="4234" spans="1:39" x14ac:dyDescent="0.25">
      <c r="A4234" t="s">
        <v>205</v>
      </c>
      <c r="B4234">
        <v>25134</v>
      </c>
      <c r="C4234" t="s">
        <v>6261</v>
      </c>
      <c r="D4234">
        <v>789</v>
      </c>
      <c r="E4234">
        <v>45782</v>
      </c>
      <c r="G4234" t="s">
        <v>3633</v>
      </c>
      <c r="H4234">
        <v>45785</v>
      </c>
      <c r="I4234" t="s">
        <v>28</v>
      </c>
      <c r="K4234">
        <v>20</v>
      </c>
      <c r="L4234" t="s">
        <v>6262</v>
      </c>
      <c r="M4234">
        <v>0</v>
      </c>
      <c r="N4234" t="s">
        <v>350</v>
      </c>
      <c r="P4234" t="s">
        <v>350</v>
      </c>
      <c r="Q4234">
        <v>0</v>
      </c>
      <c r="R4234">
        <v>3000</v>
      </c>
      <c r="T4234">
        <v>3</v>
      </c>
      <c r="U4234">
        <v>0</v>
      </c>
      <c r="V4234">
        <v>0</v>
      </c>
      <c r="W4234">
        <v>0</v>
      </c>
      <c r="X4234" t="s">
        <v>6263</v>
      </c>
      <c r="Y4234" t="s">
        <v>6264</v>
      </c>
      <c r="Z4234" t="s">
        <v>6264</v>
      </c>
      <c r="AE4234" t="s">
        <v>235</v>
      </c>
      <c r="AF4234">
        <v>0</v>
      </c>
      <c r="AG4234">
        <v>0</v>
      </c>
      <c r="AH4234">
        <v>14</v>
      </c>
      <c r="AI4234" t="s">
        <v>11632</v>
      </c>
      <c r="AJ4234">
        <v>3.8022813688212929</v>
      </c>
      <c r="AL4234" s="94">
        <v>78.900000000000006</v>
      </c>
      <c r="AM4234" t="s">
        <v>11647</v>
      </c>
    </row>
    <row r="4235" spans="1:39" x14ac:dyDescent="0.25">
      <c r="A4235" t="s">
        <v>205</v>
      </c>
      <c r="B4235">
        <v>25135</v>
      </c>
      <c r="C4235" t="s">
        <v>6265</v>
      </c>
      <c r="D4235">
        <v>1390</v>
      </c>
      <c r="E4235">
        <v>45782</v>
      </c>
      <c r="G4235" t="s">
        <v>3633</v>
      </c>
      <c r="H4235">
        <v>45449</v>
      </c>
      <c r="I4235" t="s">
        <v>28</v>
      </c>
      <c r="K4235">
        <v>44</v>
      </c>
      <c r="L4235">
        <v>45758</v>
      </c>
      <c r="M4235">
        <v>0.3</v>
      </c>
      <c r="N4235" t="s">
        <v>353</v>
      </c>
      <c r="O4235">
        <v>45747</v>
      </c>
      <c r="P4235" t="s">
        <v>350</v>
      </c>
      <c r="R4235">
        <v>5343.08</v>
      </c>
      <c r="T4235">
        <v>1</v>
      </c>
      <c r="U4235">
        <v>0</v>
      </c>
      <c r="V4235">
        <v>0</v>
      </c>
      <c r="W4235">
        <v>3</v>
      </c>
      <c r="X4235" t="s">
        <v>6266</v>
      </c>
      <c r="Y4235" t="s">
        <v>4640</v>
      </c>
      <c r="Z4235" t="s">
        <v>350</v>
      </c>
      <c r="AE4235" t="s">
        <v>235</v>
      </c>
      <c r="AF4235">
        <v>0.3</v>
      </c>
      <c r="AG4235">
        <v>13</v>
      </c>
      <c r="AH4235">
        <v>14</v>
      </c>
      <c r="AI4235" t="s">
        <v>11632</v>
      </c>
      <c r="AJ4235">
        <v>3.8439424460431653</v>
      </c>
      <c r="AL4235" s="94">
        <v>139</v>
      </c>
      <c r="AM4235" t="s">
        <v>11647</v>
      </c>
    </row>
    <row r="4236" spans="1:39" x14ac:dyDescent="0.25">
      <c r="A4236" t="s">
        <v>205</v>
      </c>
      <c r="B4236">
        <v>25137</v>
      </c>
      <c r="C4236" t="s">
        <v>6267</v>
      </c>
      <c r="D4236">
        <v>15544</v>
      </c>
      <c r="E4236">
        <v>45782</v>
      </c>
      <c r="F4236">
        <v>45940</v>
      </c>
      <c r="G4236" t="s">
        <v>3633</v>
      </c>
      <c r="H4236">
        <v>45783</v>
      </c>
      <c r="I4236" t="s">
        <v>24</v>
      </c>
      <c r="J4236" t="s">
        <v>6077</v>
      </c>
      <c r="K4236">
        <v>0</v>
      </c>
      <c r="AE4236" t="s">
        <v>235</v>
      </c>
      <c r="AF4236">
        <v>0</v>
      </c>
      <c r="AG4236">
        <v>0</v>
      </c>
      <c r="AH4236">
        <v>0</v>
      </c>
      <c r="AI4236" t="s">
        <v>11634</v>
      </c>
      <c r="AL4236" s="94">
        <v>1554.4</v>
      </c>
      <c r="AM4236" t="s">
        <v>11646</v>
      </c>
    </row>
    <row r="4237" spans="1:39" x14ac:dyDescent="0.25">
      <c r="A4237" t="s">
        <v>205</v>
      </c>
      <c r="B4237">
        <v>25136</v>
      </c>
      <c r="C4237" t="s">
        <v>6268</v>
      </c>
      <c r="D4237">
        <v>103</v>
      </c>
      <c r="E4237">
        <v>45782</v>
      </c>
      <c r="F4237">
        <v>45940</v>
      </c>
      <c r="G4237" t="s">
        <v>3633</v>
      </c>
      <c r="I4237" t="s">
        <v>24</v>
      </c>
      <c r="J4237" t="s">
        <v>6269</v>
      </c>
      <c r="K4237">
        <v>0</v>
      </c>
      <c r="N4237" t="s">
        <v>350</v>
      </c>
      <c r="P4237" t="s">
        <v>350</v>
      </c>
      <c r="T4237">
        <v>0</v>
      </c>
      <c r="U4237">
        <v>0</v>
      </c>
      <c r="V4237">
        <v>0</v>
      </c>
      <c r="W4237">
        <v>0</v>
      </c>
      <c r="X4237" t="s">
        <v>350</v>
      </c>
      <c r="Y4237" t="s">
        <v>350</v>
      </c>
      <c r="Z4237" t="s">
        <v>350</v>
      </c>
      <c r="AE4237" t="s">
        <v>235</v>
      </c>
      <c r="AF4237">
        <v>0</v>
      </c>
      <c r="AG4237">
        <v>0</v>
      </c>
      <c r="AH4237">
        <v>9</v>
      </c>
      <c r="AI4237" t="s">
        <v>11632</v>
      </c>
      <c r="AL4237" s="94">
        <v>10.3</v>
      </c>
      <c r="AM4237" t="s">
        <v>11646</v>
      </c>
    </row>
    <row r="4238" spans="1:39" x14ac:dyDescent="0.25">
      <c r="A4238" t="s">
        <v>205</v>
      </c>
      <c r="B4238">
        <v>25139</v>
      </c>
      <c r="C4238" t="s">
        <v>6270</v>
      </c>
      <c r="D4238">
        <v>620</v>
      </c>
      <c r="E4238">
        <v>45782</v>
      </c>
      <c r="F4238">
        <v>45940</v>
      </c>
      <c r="G4238" t="s">
        <v>3633</v>
      </c>
      <c r="H4238">
        <v>45784</v>
      </c>
      <c r="I4238" t="s">
        <v>24</v>
      </c>
      <c r="J4238" t="s">
        <v>6271</v>
      </c>
      <c r="K4238">
        <v>0</v>
      </c>
      <c r="AE4238" t="s">
        <v>235</v>
      </c>
      <c r="AF4238">
        <v>0</v>
      </c>
      <c r="AG4238">
        <v>0</v>
      </c>
      <c r="AH4238">
        <v>0</v>
      </c>
      <c r="AI4238" t="s">
        <v>11634</v>
      </c>
      <c r="AL4238" s="94">
        <v>62</v>
      </c>
      <c r="AM4238" t="s">
        <v>11646</v>
      </c>
    </row>
    <row r="4239" spans="1:39" x14ac:dyDescent="0.25">
      <c r="A4239" t="s">
        <v>205</v>
      </c>
      <c r="B4239">
        <v>25140</v>
      </c>
      <c r="C4239" t="s">
        <v>6272</v>
      </c>
      <c r="D4239">
        <v>1164</v>
      </c>
      <c r="E4239">
        <v>45782</v>
      </c>
      <c r="F4239">
        <v>45810</v>
      </c>
      <c r="G4239" t="s">
        <v>3633</v>
      </c>
      <c r="H4239">
        <v>45789</v>
      </c>
      <c r="I4239" t="s">
        <v>24</v>
      </c>
      <c r="J4239" t="s">
        <v>6273</v>
      </c>
      <c r="K4239">
        <v>0</v>
      </c>
      <c r="AE4239" t="s">
        <v>235</v>
      </c>
      <c r="AF4239">
        <v>0</v>
      </c>
      <c r="AG4239">
        <v>0</v>
      </c>
      <c r="AH4239">
        <v>0</v>
      </c>
      <c r="AI4239" t="s">
        <v>11634</v>
      </c>
      <c r="AL4239" s="94">
        <v>116.4</v>
      </c>
      <c r="AM4239" t="s">
        <v>11646</v>
      </c>
    </row>
    <row r="4240" spans="1:39" x14ac:dyDescent="0.25">
      <c r="A4240" t="s">
        <v>205</v>
      </c>
      <c r="B4240">
        <v>25138</v>
      </c>
      <c r="C4240" t="s">
        <v>6274</v>
      </c>
      <c r="D4240">
        <v>637</v>
      </c>
      <c r="E4240">
        <v>45782</v>
      </c>
      <c r="F4240">
        <v>45810</v>
      </c>
      <c r="G4240" t="s">
        <v>3633</v>
      </c>
      <c r="H4240">
        <v>45792</v>
      </c>
      <c r="I4240" t="s">
        <v>24</v>
      </c>
      <c r="J4240">
        <v>45876</v>
      </c>
      <c r="K4240">
        <v>0</v>
      </c>
      <c r="L4240" t="s">
        <v>6275</v>
      </c>
      <c r="V4240" t="s">
        <v>5764</v>
      </c>
      <c r="Z4240" t="s">
        <v>350</v>
      </c>
      <c r="AE4240" t="s">
        <v>235</v>
      </c>
      <c r="AF4240">
        <v>0</v>
      </c>
      <c r="AG4240">
        <v>0</v>
      </c>
      <c r="AH4240">
        <v>3</v>
      </c>
      <c r="AI4240" t="s">
        <v>11632</v>
      </c>
      <c r="AL4240" s="94">
        <v>63.7</v>
      </c>
      <c r="AM4240" t="s">
        <v>11646</v>
      </c>
    </row>
    <row r="4241" spans="1:39" x14ac:dyDescent="0.25">
      <c r="A4241" t="s">
        <v>205</v>
      </c>
      <c r="B4241">
        <v>25142</v>
      </c>
      <c r="C4241" t="s">
        <v>6276</v>
      </c>
      <c r="D4241">
        <v>475</v>
      </c>
      <c r="E4241">
        <v>45782</v>
      </c>
      <c r="F4241">
        <v>45940</v>
      </c>
      <c r="G4241" t="s">
        <v>3633</v>
      </c>
      <c r="H4241">
        <v>45789</v>
      </c>
      <c r="I4241" t="s">
        <v>24</v>
      </c>
      <c r="J4241" t="s">
        <v>6277</v>
      </c>
      <c r="K4241">
        <v>0</v>
      </c>
      <c r="N4241" t="s">
        <v>350</v>
      </c>
      <c r="S4241">
        <v>1000</v>
      </c>
      <c r="X4241" t="s">
        <v>6025</v>
      </c>
      <c r="AE4241" t="s">
        <v>235</v>
      </c>
      <c r="AF4241">
        <v>0</v>
      </c>
      <c r="AG4241">
        <v>0</v>
      </c>
      <c r="AH4241">
        <v>3</v>
      </c>
      <c r="AI4241" t="s">
        <v>11632</v>
      </c>
      <c r="AK4241">
        <v>2.1052631578947367</v>
      </c>
      <c r="AL4241" s="94">
        <v>47.5</v>
      </c>
      <c r="AM4241" t="s">
        <v>11646</v>
      </c>
    </row>
    <row r="4242" spans="1:39" x14ac:dyDescent="0.25">
      <c r="A4242" t="s">
        <v>205</v>
      </c>
      <c r="B4242">
        <v>25141</v>
      </c>
      <c r="C4242" t="s">
        <v>6278</v>
      </c>
      <c r="D4242">
        <v>180</v>
      </c>
      <c r="E4242">
        <v>45782</v>
      </c>
      <c r="G4242" t="s">
        <v>3633</v>
      </c>
      <c r="H4242">
        <v>45797</v>
      </c>
      <c r="I4242" t="s">
        <v>28</v>
      </c>
      <c r="K4242">
        <v>0</v>
      </c>
      <c r="N4242" t="s">
        <v>350</v>
      </c>
      <c r="P4242" t="s">
        <v>350</v>
      </c>
      <c r="Q4242">
        <v>0</v>
      </c>
      <c r="X4242" t="s">
        <v>350</v>
      </c>
      <c r="Y4242" t="s">
        <v>350</v>
      </c>
      <c r="Z4242" t="s">
        <v>350</v>
      </c>
      <c r="AE4242" t="s">
        <v>235</v>
      </c>
      <c r="AF4242">
        <v>0</v>
      </c>
      <c r="AG4242">
        <v>0</v>
      </c>
      <c r="AH4242">
        <v>6</v>
      </c>
      <c r="AI4242" t="s">
        <v>11632</v>
      </c>
      <c r="AL4242" s="94">
        <v>18</v>
      </c>
      <c r="AM4242" t="s">
        <v>11646</v>
      </c>
    </row>
    <row r="4243" spans="1:39" x14ac:dyDescent="0.25">
      <c r="A4243" t="s">
        <v>205</v>
      </c>
      <c r="B4243">
        <v>25143</v>
      </c>
      <c r="C4243" t="s">
        <v>6279</v>
      </c>
      <c r="D4243">
        <v>88</v>
      </c>
      <c r="E4243">
        <v>45782</v>
      </c>
      <c r="G4243" t="s">
        <v>3633</v>
      </c>
      <c r="H4243">
        <v>45852</v>
      </c>
      <c r="I4243" t="s">
        <v>28</v>
      </c>
      <c r="K4243">
        <v>0</v>
      </c>
      <c r="M4243">
        <v>0</v>
      </c>
      <c r="N4243" t="s">
        <v>353</v>
      </c>
      <c r="O4243">
        <v>45824</v>
      </c>
      <c r="P4243" t="s">
        <v>350</v>
      </c>
      <c r="R4243">
        <v>1000</v>
      </c>
      <c r="T4243">
        <v>0</v>
      </c>
      <c r="U4243">
        <v>0</v>
      </c>
      <c r="V4243">
        <v>0</v>
      </c>
      <c r="W4243">
        <v>0</v>
      </c>
      <c r="X4243" t="s">
        <v>350</v>
      </c>
      <c r="Y4243" t="s">
        <v>350</v>
      </c>
      <c r="Z4243" t="s">
        <v>350</v>
      </c>
      <c r="AE4243" t="s">
        <v>235</v>
      </c>
      <c r="AF4243">
        <v>0</v>
      </c>
      <c r="AG4243">
        <v>0</v>
      </c>
      <c r="AH4243">
        <v>12</v>
      </c>
      <c r="AI4243" t="s">
        <v>11632</v>
      </c>
      <c r="AJ4243">
        <v>11.363636363636363</v>
      </c>
      <c r="AL4243" s="94">
        <v>8.8000000000000007</v>
      </c>
      <c r="AM4243" t="s">
        <v>11646</v>
      </c>
    </row>
    <row r="4244" spans="1:39" x14ac:dyDescent="0.25">
      <c r="A4244" t="s">
        <v>205</v>
      </c>
      <c r="B4244">
        <v>25145</v>
      </c>
      <c r="C4244" t="s">
        <v>6280</v>
      </c>
      <c r="D4244">
        <v>89</v>
      </c>
      <c r="E4244">
        <v>45782</v>
      </c>
      <c r="F4244">
        <v>45940</v>
      </c>
      <c r="G4244" t="s">
        <v>3633</v>
      </c>
      <c r="I4244" t="s">
        <v>24</v>
      </c>
      <c r="J4244" t="s">
        <v>6231</v>
      </c>
      <c r="K4244">
        <v>0</v>
      </c>
      <c r="AE4244" t="s">
        <v>235</v>
      </c>
      <c r="AF4244">
        <v>0</v>
      </c>
      <c r="AG4244">
        <v>0</v>
      </c>
      <c r="AH4244">
        <v>0</v>
      </c>
      <c r="AI4244" t="s">
        <v>11634</v>
      </c>
      <c r="AL4244" s="94">
        <v>8.9</v>
      </c>
      <c r="AM4244" t="s">
        <v>11646</v>
      </c>
    </row>
    <row r="4245" spans="1:39" x14ac:dyDescent="0.25">
      <c r="A4245" t="s">
        <v>205</v>
      </c>
      <c r="B4245">
        <v>25025</v>
      </c>
      <c r="C4245" t="s">
        <v>6281</v>
      </c>
      <c r="D4245">
        <v>1899</v>
      </c>
      <c r="E4245">
        <v>45782</v>
      </c>
      <c r="F4245">
        <v>45824</v>
      </c>
      <c r="G4245" t="s">
        <v>3633</v>
      </c>
      <c r="H4245">
        <v>45811</v>
      </c>
      <c r="I4245" t="s">
        <v>24</v>
      </c>
      <c r="J4245" t="s">
        <v>6282</v>
      </c>
      <c r="K4245">
        <v>130</v>
      </c>
      <c r="L4245">
        <v>45778</v>
      </c>
      <c r="M4245">
        <v>111</v>
      </c>
      <c r="N4245" t="s">
        <v>350</v>
      </c>
      <c r="P4245" t="s">
        <v>350</v>
      </c>
      <c r="R4245">
        <v>10000</v>
      </c>
      <c r="U4245">
        <v>7</v>
      </c>
      <c r="W4245">
        <v>3</v>
      </c>
      <c r="X4245" t="s">
        <v>6283</v>
      </c>
      <c r="Y4245" t="s">
        <v>350</v>
      </c>
      <c r="Z4245" t="s">
        <v>350</v>
      </c>
      <c r="AE4245" t="s">
        <v>235</v>
      </c>
      <c r="AF4245">
        <v>1.1100000000000001</v>
      </c>
      <c r="AG4245">
        <v>144</v>
      </c>
      <c r="AH4245">
        <v>11</v>
      </c>
      <c r="AI4245" t="s">
        <v>11632</v>
      </c>
      <c r="AJ4245">
        <v>5.2659294365455507</v>
      </c>
      <c r="AL4245" s="94">
        <v>189.9</v>
      </c>
      <c r="AM4245" t="s">
        <v>11647</v>
      </c>
    </row>
    <row r="4246" spans="1:39" x14ac:dyDescent="0.25">
      <c r="A4246" t="s">
        <v>205</v>
      </c>
      <c r="B4246">
        <v>25146</v>
      </c>
      <c r="C4246" t="s">
        <v>6284</v>
      </c>
      <c r="D4246">
        <v>300</v>
      </c>
      <c r="E4246">
        <v>45782</v>
      </c>
      <c r="F4246">
        <v>45940</v>
      </c>
      <c r="G4246" t="s">
        <v>3633</v>
      </c>
      <c r="H4246">
        <v>45791</v>
      </c>
      <c r="I4246" t="s">
        <v>24</v>
      </c>
      <c r="J4246" t="s">
        <v>6077</v>
      </c>
      <c r="K4246">
        <v>0</v>
      </c>
      <c r="AE4246" t="s">
        <v>235</v>
      </c>
      <c r="AF4246">
        <v>0</v>
      </c>
      <c r="AG4246">
        <v>0</v>
      </c>
      <c r="AH4246">
        <v>0</v>
      </c>
      <c r="AI4246" t="s">
        <v>11634</v>
      </c>
      <c r="AL4246" s="94">
        <v>30</v>
      </c>
      <c r="AM4246" t="s">
        <v>11646</v>
      </c>
    </row>
    <row r="4247" spans="1:39" x14ac:dyDescent="0.25">
      <c r="A4247" t="s">
        <v>205</v>
      </c>
      <c r="B4247">
        <v>25148</v>
      </c>
      <c r="C4247" t="s">
        <v>6285</v>
      </c>
      <c r="D4247">
        <v>230</v>
      </c>
      <c r="E4247">
        <v>45782</v>
      </c>
      <c r="G4247" t="s">
        <v>3633</v>
      </c>
      <c r="H4247">
        <v>45806</v>
      </c>
      <c r="I4247" t="s">
        <v>28</v>
      </c>
      <c r="K4247">
        <v>0</v>
      </c>
      <c r="L4247" t="s">
        <v>1137</v>
      </c>
      <c r="N4247" t="s">
        <v>350</v>
      </c>
      <c r="R4247">
        <v>0</v>
      </c>
      <c r="S4247">
        <v>400</v>
      </c>
      <c r="T4247">
        <v>0</v>
      </c>
      <c r="U4247">
        <v>0</v>
      </c>
      <c r="V4247">
        <v>0</v>
      </c>
      <c r="W4247">
        <v>0</v>
      </c>
      <c r="X4247" t="s">
        <v>6286</v>
      </c>
      <c r="Y4247" t="s">
        <v>350</v>
      </c>
      <c r="Z4247" t="s">
        <v>350</v>
      </c>
      <c r="AE4247" t="s">
        <v>235</v>
      </c>
      <c r="AF4247">
        <v>0</v>
      </c>
      <c r="AG4247">
        <v>0</v>
      </c>
      <c r="AH4247">
        <v>12</v>
      </c>
      <c r="AI4247" t="s">
        <v>11632</v>
      </c>
      <c r="AJ4247">
        <v>0</v>
      </c>
      <c r="AK4247">
        <v>1.7391304347826086</v>
      </c>
      <c r="AL4247" s="94">
        <v>23</v>
      </c>
      <c r="AM4247" t="s">
        <v>11646</v>
      </c>
    </row>
    <row r="4248" spans="1:39" x14ac:dyDescent="0.25">
      <c r="A4248" t="s">
        <v>205</v>
      </c>
      <c r="B4248">
        <v>25149</v>
      </c>
      <c r="C4248" t="s">
        <v>6287</v>
      </c>
      <c r="D4248">
        <v>1839</v>
      </c>
      <c r="E4248">
        <v>45782</v>
      </c>
      <c r="F4248">
        <v>45940</v>
      </c>
      <c r="G4248" t="s">
        <v>3633</v>
      </c>
      <c r="H4248">
        <v>45791</v>
      </c>
      <c r="I4248" t="s">
        <v>24</v>
      </c>
      <c r="J4248" t="s">
        <v>6077</v>
      </c>
      <c r="K4248">
        <v>0</v>
      </c>
      <c r="AE4248" t="s">
        <v>235</v>
      </c>
      <c r="AF4248">
        <v>0</v>
      </c>
      <c r="AG4248">
        <v>0</v>
      </c>
      <c r="AH4248">
        <v>0</v>
      </c>
      <c r="AI4248" t="s">
        <v>11634</v>
      </c>
      <c r="AL4248" s="94">
        <v>183.9</v>
      </c>
      <c r="AM4248" t="s">
        <v>11646</v>
      </c>
    </row>
    <row r="4249" spans="1:39" x14ac:dyDescent="0.25">
      <c r="A4249" t="s">
        <v>205</v>
      </c>
      <c r="B4249">
        <v>25150</v>
      </c>
      <c r="C4249" t="s">
        <v>6288</v>
      </c>
      <c r="D4249">
        <v>196</v>
      </c>
      <c r="E4249">
        <v>45782</v>
      </c>
      <c r="F4249">
        <v>45940</v>
      </c>
      <c r="G4249" t="s">
        <v>3633</v>
      </c>
      <c r="H4249">
        <v>45783</v>
      </c>
      <c r="I4249" t="s">
        <v>24</v>
      </c>
      <c r="J4249" t="s">
        <v>6289</v>
      </c>
      <c r="K4249">
        <v>0</v>
      </c>
      <c r="N4249" t="s">
        <v>350</v>
      </c>
      <c r="P4249" t="s">
        <v>6290</v>
      </c>
      <c r="S4249">
        <v>300</v>
      </c>
      <c r="T4249">
        <v>0</v>
      </c>
      <c r="U4249">
        <v>0</v>
      </c>
      <c r="V4249">
        <v>0</v>
      </c>
      <c r="W4249">
        <v>0</v>
      </c>
      <c r="X4249" t="s">
        <v>6291</v>
      </c>
      <c r="Y4249" t="s">
        <v>350</v>
      </c>
      <c r="Z4249" t="s">
        <v>350</v>
      </c>
      <c r="AE4249" t="s">
        <v>235</v>
      </c>
      <c r="AF4249">
        <v>0</v>
      </c>
      <c r="AG4249">
        <v>0</v>
      </c>
      <c r="AH4249">
        <v>10</v>
      </c>
      <c r="AI4249" t="s">
        <v>11632</v>
      </c>
      <c r="AK4249">
        <v>1.5306122448979591</v>
      </c>
      <c r="AL4249" s="94">
        <v>19.600000000000001</v>
      </c>
      <c r="AM4249" t="s">
        <v>11646</v>
      </c>
    </row>
    <row r="4250" spans="1:39" x14ac:dyDescent="0.25">
      <c r="A4250" t="s">
        <v>205</v>
      </c>
      <c r="B4250">
        <v>25151</v>
      </c>
      <c r="C4250" t="s">
        <v>6292</v>
      </c>
      <c r="D4250">
        <v>1003</v>
      </c>
      <c r="E4250">
        <v>45782</v>
      </c>
      <c r="F4250">
        <v>45940</v>
      </c>
      <c r="G4250" t="s">
        <v>3633</v>
      </c>
      <c r="H4250">
        <v>45783</v>
      </c>
      <c r="I4250" t="s">
        <v>24</v>
      </c>
      <c r="J4250" t="s">
        <v>6293</v>
      </c>
      <c r="K4250">
        <v>0</v>
      </c>
      <c r="L4250" t="s">
        <v>6294</v>
      </c>
      <c r="AE4250" t="s">
        <v>235</v>
      </c>
      <c r="AF4250">
        <v>0</v>
      </c>
      <c r="AG4250">
        <v>0</v>
      </c>
      <c r="AH4250">
        <v>1</v>
      </c>
      <c r="AI4250" t="s">
        <v>11632</v>
      </c>
      <c r="AL4250" s="94">
        <v>100.3</v>
      </c>
      <c r="AM4250" t="s">
        <v>11646</v>
      </c>
    </row>
    <row r="4251" spans="1:39" x14ac:dyDescent="0.25">
      <c r="A4251" t="s">
        <v>205</v>
      </c>
      <c r="B4251">
        <v>25152</v>
      </c>
      <c r="C4251" t="s">
        <v>6295</v>
      </c>
      <c r="D4251">
        <v>167</v>
      </c>
      <c r="E4251">
        <v>45782</v>
      </c>
      <c r="G4251" t="s">
        <v>3633</v>
      </c>
      <c r="H4251">
        <v>45784</v>
      </c>
      <c r="I4251" t="s">
        <v>28</v>
      </c>
      <c r="K4251">
        <v>36</v>
      </c>
      <c r="L4251">
        <v>45625</v>
      </c>
      <c r="M4251">
        <v>100</v>
      </c>
      <c r="N4251" t="s">
        <v>353</v>
      </c>
      <c r="O4251">
        <v>45583</v>
      </c>
      <c r="P4251" t="s">
        <v>350</v>
      </c>
      <c r="R4251">
        <v>3000</v>
      </c>
      <c r="S4251">
        <v>3000</v>
      </c>
      <c r="T4251">
        <v>0</v>
      </c>
      <c r="U4251">
        <v>0</v>
      </c>
      <c r="V4251">
        <v>0</v>
      </c>
      <c r="W4251">
        <v>0</v>
      </c>
      <c r="X4251" t="s">
        <v>6296</v>
      </c>
      <c r="Y4251" t="s">
        <v>350</v>
      </c>
      <c r="Z4251" t="s">
        <v>350</v>
      </c>
      <c r="AE4251" t="s">
        <v>235</v>
      </c>
      <c r="AF4251">
        <v>1</v>
      </c>
      <c r="AG4251">
        <v>36</v>
      </c>
      <c r="AH4251">
        <v>15</v>
      </c>
      <c r="AI4251" t="s">
        <v>11632</v>
      </c>
      <c r="AJ4251">
        <v>17.964071856287426</v>
      </c>
      <c r="AK4251">
        <v>17.964071856287426</v>
      </c>
      <c r="AL4251" s="94">
        <v>16.7</v>
      </c>
      <c r="AM4251" t="s">
        <v>11839</v>
      </c>
    </row>
    <row r="4252" spans="1:39" x14ac:dyDescent="0.25">
      <c r="A4252" t="s">
        <v>205</v>
      </c>
      <c r="B4252">
        <v>25153</v>
      </c>
      <c r="C4252" t="s">
        <v>6297</v>
      </c>
      <c r="D4252">
        <v>190</v>
      </c>
      <c r="E4252">
        <v>45782</v>
      </c>
      <c r="F4252">
        <v>45940</v>
      </c>
      <c r="G4252" t="s">
        <v>3633</v>
      </c>
      <c r="H4252">
        <v>45783</v>
      </c>
      <c r="I4252" t="s">
        <v>24</v>
      </c>
      <c r="J4252" t="s">
        <v>6298</v>
      </c>
      <c r="K4252">
        <v>0</v>
      </c>
      <c r="R4252">
        <v>2000</v>
      </c>
      <c r="AE4252" t="s">
        <v>235</v>
      </c>
      <c r="AF4252">
        <v>0</v>
      </c>
      <c r="AG4252">
        <v>0</v>
      </c>
      <c r="AH4252">
        <v>1</v>
      </c>
      <c r="AI4252" t="s">
        <v>11632</v>
      </c>
      <c r="AJ4252">
        <v>10.526315789473685</v>
      </c>
      <c r="AL4252" s="94">
        <v>19</v>
      </c>
      <c r="AM4252" t="s">
        <v>11646</v>
      </c>
    </row>
    <row r="4253" spans="1:39" x14ac:dyDescent="0.25">
      <c r="A4253" t="s">
        <v>205</v>
      </c>
      <c r="B4253">
        <v>25154</v>
      </c>
      <c r="C4253" t="s">
        <v>6299</v>
      </c>
      <c r="D4253">
        <v>121</v>
      </c>
      <c r="E4253">
        <v>45782</v>
      </c>
      <c r="F4253">
        <v>45941</v>
      </c>
      <c r="G4253" t="s">
        <v>3633</v>
      </c>
      <c r="I4253" t="s">
        <v>24</v>
      </c>
      <c r="J4253" t="s">
        <v>6300</v>
      </c>
      <c r="K4253">
        <v>0</v>
      </c>
      <c r="N4253" t="s">
        <v>350</v>
      </c>
      <c r="P4253" t="s">
        <v>350</v>
      </c>
      <c r="R4253">
        <v>500</v>
      </c>
      <c r="T4253">
        <v>0</v>
      </c>
      <c r="U4253">
        <v>0</v>
      </c>
      <c r="V4253">
        <v>0</v>
      </c>
      <c r="W4253">
        <v>0</v>
      </c>
      <c r="X4253" t="s">
        <v>350</v>
      </c>
      <c r="Y4253" t="s">
        <v>350</v>
      </c>
      <c r="Z4253" t="s">
        <v>350</v>
      </c>
      <c r="AE4253" t="s">
        <v>235</v>
      </c>
      <c r="AF4253">
        <v>0</v>
      </c>
      <c r="AG4253">
        <v>0</v>
      </c>
      <c r="AH4253">
        <v>10</v>
      </c>
      <c r="AI4253" t="s">
        <v>11632</v>
      </c>
      <c r="AJ4253">
        <v>4.1322314049586772</v>
      </c>
      <c r="AL4253" s="94">
        <v>12.1</v>
      </c>
      <c r="AM4253" t="s">
        <v>11646</v>
      </c>
    </row>
    <row r="4254" spans="1:39" x14ac:dyDescent="0.25">
      <c r="A4254" t="s">
        <v>205</v>
      </c>
      <c r="B4254">
        <v>25155</v>
      </c>
      <c r="C4254" t="s">
        <v>6301</v>
      </c>
      <c r="D4254">
        <v>811</v>
      </c>
      <c r="E4254">
        <v>45782</v>
      </c>
      <c r="G4254" t="s">
        <v>3633</v>
      </c>
      <c r="H4254">
        <v>45792</v>
      </c>
      <c r="I4254" t="s">
        <v>28</v>
      </c>
      <c r="K4254">
        <v>25</v>
      </c>
      <c r="L4254" t="s">
        <v>3309</v>
      </c>
      <c r="M4254">
        <v>0.6</v>
      </c>
      <c r="N4254" t="s">
        <v>350</v>
      </c>
      <c r="P4254" t="s">
        <v>350</v>
      </c>
      <c r="Q4254">
        <v>0</v>
      </c>
      <c r="R4254">
        <v>1500</v>
      </c>
      <c r="S4254">
        <v>1900</v>
      </c>
      <c r="T4254">
        <v>3</v>
      </c>
      <c r="U4254">
        <v>0</v>
      </c>
      <c r="W4254">
        <v>0</v>
      </c>
      <c r="X4254" t="s">
        <v>6302</v>
      </c>
      <c r="Z4254" t="s">
        <v>350</v>
      </c>
      <c r="AE4254" t="s">
        <v>235</v>
      </c>
      <c r="AF4254">
        <v>0.6</v>
      </c>
      <c r="AG4254">
        <v>15</v>
      </c>
      <c r="AH4254">
        <v>13</v>
      </c>
      <c r="AI4254" t="s">
        <v>11632</v>
      </c>
      <c r="AJ4254">
        <v>1.8495684340320593</v>
      </c>
      <c r="AK4254">
        <v>2.342786683107275</v>
      </c>
      <c r="AL4254" s="94">
        <v>81.099999999999994</v>
      </c>
      <c r="AM4254" t="s">
        <v>11647</v>
      </c>
    </row>
    <row r="4255" spans="1:39" x14ac:dyDescent="0.25">
      <c r="A4255" t="s">
        <v>205</v>
      </c>
      <c r="B4255">
        <v>25156</v>
      </c>
      <c r="C4255" t="s">
        <v>6303</v>
      </c>
      <c r="D4255">
        <v>1075</v>
      </c>
      <c r="E4255">
        <v>45782</v>
      </c>
      <c r="F4255">
        <v>45941</v>
      </c>
      <c r="G4255" t="s">
        <v>3633</v>
      </c>
      <c r="H4255">
        <v>45797</v>
      </c>
      <c r="I4255" t="s">
        <v>24</v>
      </c>
      <c r="J4255" t="s">
        <v>6304</v>
      </c>
      <c r="K4255">
        <v>0</v>
      </c>
      <c r="AE4255" t="s">
        <v>235</v>
      </c>
      <c r="AF4255">
        <v>0</v>
      </c>
      <c r="AG4255">
        <v>0</v>
      </c>
      <c r="AH4255">
        <v>0</v>
      </c>
      <c r="AI4255" t="s">
        <v>11634</v>
      </c>
      <c r="AL4255" s="94">
        <v>107.5</v>
      </c>
      <c r="AM4255" t="s">
        <v>11646</v>
      </c>
    </row>
    <row r="4256" spans="1:39" x14ac:dyDescent="0.25">
      <c r="A4256" t="s">
        <v>205</v>
      </c>
      <c r="B4256">
        <v>25157</v>
      </c>
      <c r="C4256" t="s">
        <v>6305</v>
      </c>
      <c r="D4256">
        <v>195</v>
      </c>
      <c r="E4256">
        <v>45782</v>
      </c>
      <c r="F4256">
        <v>45941</v>
      </c>
      <c r="G4256" t="s">
        <v>3633</v>
      </c>
      <c r="I4256" t="s">
        <v>24</v>
      </c>
      <c r="J4256" t="s">
        <v>6306</v>
      </c>
      <c r="K4256">
        <v>30</v>
      </c>
      <c r="L4256" t="s">
        <v>6307</v>
      </c>
      <c r="M4256">
        <v>1</v>
      </c>
      <c r="N4256" t="s">
        <v>350</v>
      </c>
      <c r="P4256" t="s">
        <v>350</v>
      </c>
      <c r="R4256">
        <v>5000</v>
      </c>
      <c r="T4256">
        <v>2</v>
      </c>
      <c r="U4256">
        <v>0</v>
      </c>
      <c r="X4256" t="s">
        <v>6308</v>
      </c>
      <c r="Y4256" t="s">
        <v>353</v>
      </c>
      <c r="Z4256" t="s">
        <v>350</v>
      </c>
      <c r="AE4256" t="s">
        <v>235</v>
      </c>
      <c r="AF4256">
        <v>1</v>
      </c>
      <c r="AG4256">
        <v>30</v>
      </c>
      <c r="AH4256">
        <v>11</v>
      </c>
      <c r="AI4256" t="s">
        <v>11632</v>
      </c>
      <c r="AJ4256">
        <v>25.641025641025642</v>
      </c>
      <c r="AL4256" s="94">
        <v>19.5</v>
      </c>
      <c r="AM4256" t="s">
        <v>11647</v>
      </c>
    </row>
    <row r="4257" spans="1:39" x14ac:dyDescent="0.25">
      <c r="A4257" t="s">
        <v>205</v>
      </c>
      <c r="B4257">
        <v>25158</v>
      </c>
      <c r="C4257" t="s">
        <v>6309</v>
      </c>
      <c r="D4257">
        <v>2205</v>
      </c>
      <c r="E4257">
        <v>45782</v>
      </c>
      <c r="F4257">
        <v>45810</v>
      </c>
      <c r="G4257" t="s">
        <v>3633</v>
      </c>
      <c r="H4257">
        <v>45418</v>
      </c>
      <c r="I4257" t="s">
        <v>24</v>
      </c>
      <c r="J4257" t="s">
        <v>6310</v>
      </c>
      <c r="K4257">
        <v>115</v>
      </c>
      <c r="M4257">
        <v>0.8</v>
      </c>
      <c r="S4257" t="s">
        <v>5764</v>
      </c>
      <c r="T4257">
        <v>5</v>
      </c>
      <c r="U4257">
        <v>14</v>
      </c>
      <c r="V4257">
        <v>0</v>
      </c>
      <c r="W4257">
        <v>2</v>
      </c>
      <c r="X4257" t="s">
        <v>350</v>
      </c>
      <c r="Y4257" t="s">
        <v>350</v>
      </c>
      <c r="Z4257" t="s">
        <v>350</v>
      </c>
      <c r="AE4257" t="s">
        <v>235</v>
      </c>
      <c r="AF4257">
        <v>0.8</v>
      </c>
      <c r="AG4257">
        <v>92</v>
      </c>
      <c r="AH4257">
        <v>10</v>
      </c>
      <c r="AI4257" t="s">
        <v>11632</v>
      </c>
      <c r="AL4257" s="94">
        <v>220.5</v>
      </c>
      <c r="AM4257" t="s">
        <v>11647</v>
      </c>
    </row>
    <row r="4258" spans="1:39" x14ac:dyDescent="0.25">
      <c r="A4258" t="s">
        <v>205</v>
      </c>
      <c r="B4258">
        <v>25164</v>
      </c>
      <c r="C4258" t="s">
        <v>6311</v>
      </c>
      <c r="D4258">
        <v>435</v>
      </c>
      <c r="E4258">
        <v>45782</v>
      </c>
      <c r="G4258" t="s">
        <v>3633</v>
      </c>
      <c r="H4258">
        <v>45804</v>
      </c>
      <c r="I4258" t="s">
        <v>28</v>
      </c>
      <c r="K4258">
        <v>0</v>
      </c>
      <c r="N4258" t="s">
        <v>350</v>
      </c>
      <c r="R4258">
        <v>1500</v>
      </c>
      <c r="T4258">
        <v>0</v>
      </c>
      <c r="U4258">
        <v>0</v>
      </c>
      <c r="V4258">
        <v>0</v>
      </c>
      <c r="W4258">
        <v>0</v>
      </c>
      <c r="X4258" t="s">
        <v>350</v>
      </c>
      <c r="Y4258" t="s">
        <v>6312</v>
      </c>
      <c r="Z4258" t="s">
        <v>6313</v>
      </c>
      <c r="AE4258" t="s">
        <v>235</v>
      </c>
      <c r="AF4258">
        <v>0</v>
      </c>
      <c r="AG4258">
        <v>0</v>
      </c>
      <c r="AH4258">
        <v>9</v>
      </c>
      <c r="AI4258" t="s">
        <v>11632</v>
      </c>
      <c r="AJ4258">
        <v>3.4482758620689653</v>
      </c>
      <c r="AL4258" s="94">
        <v>43.5</v>
      </c>
      <c r="AM4258" t="s">
        <v>11646</v>
      </c>
    </row>
    <row r="4259" spans="1:39" x14ac:dyDescent="0.25">
      <c r="A4259" t="s">
        <v>205</v>
      </c>
      <c r="B4259">
        <v>25165</v>
      </c>
      <c r="C4259" t="s">
        <v>6314</v>
      </c>
      <c r="D4259">
        <v>357</v>
      </c>
      <c r="E4259">
        <v>45782</v>
      </c>
      <c r="F4259">
        <v>45810</v>
      </c>
      <c r="G4259" t="s">
        <v>3633</v>
      </c>
      <c r="H4259">
        <v>45790</v>
      </c>
      <c r="I4259" t="s">
        <v>24</v>
      </c>
      <c r="J4259" t="s">
        <v>6315</v>
      </c>
      <c r="K4259">
        <v>0</v>
      </c>
      <c r="L4259">
        <v>46084</v>
      </c>
      <c r="M4259">
        <v>0</v>
      </c>
      <c r="N4259" t="s">
        <v>350</v>
      </c>
      <c r="P4259" t="s">
        <v>350</v>
      </c>
      <c r="Q4259">
        <v>0</v>
      </c>
      <c r="R4259" t="s">
        <v>5764</v>
      </c>
      <c r="S4259" t="s">
        <v>5764</v>
      </c>
      <c r="T4259">
        <v>0</v>
      </c>
      <c r="U4259">
        <v>0</v>
      </c>
      <c r="V4259">
        <v>0</v>
      </c>
      <c r="W4259">
        <v>0</v>
      </c>
      <c r="X4259" t="s">
        <v>6098</v>
      </c>
      <c r="Y4259" t="s">
        <v>353</v>
      </c>
      <c r="Z4259" t="s">
        <v>350</v>
      </c>
      <c r="AE4259" t="s">
        <v>235</v>
      </c>
      <c r="AF4259">
        <v>0</v>
      </c>
      <c r="AG4259">
        <v>0</v>
      </c>
      <c r="AH4259">
        <v>15</v>
      </c>
      <c r="AI4259" t="s">
        <v>11632</v>
      </c>
      <c r="AL4259" s="94">
        <v>35.700000000000003</v>
      </c>
      <c r="AM4259" t="s">
        <v>11646</v>
      </c>
    </row>
    <row r="4260" spans="1:39" x14ac:dyDescent="0.25">
      <c r="A4260" t="s">
        <v>205</v>
      </c>
      <c r="B4260">
        <v>25166</v>
      </c>
      <c r="C4260" t="s">
        <v>6316</v>
      </c>
      <c r="D4260">
        <v>203</v>
      </c>
      <c r="E4260">
        <v>45782</v>
      </c>
      <c r="F4260">
        <v>45941</v>
      </c>
      <c r="G4260" t="s">
        <v>3633</v>
      </c>
      <c r="H4260">
        <v>45784</v>
      </c>
      <c r="I4260" t="s">
        <v>24</v>
      </c>
      <c r="J4260" t="s">
        <v>6317</v>
      </c>
      <c r="K4260">
        <v>0</v>
      </c>
      <c r="N4260" t="s">
        <v>350</v>
      </c>
      <c r="P4260" t="s">
        <v>350</v>
      </c>
      <c r="S4260">
        <v>400</v>
      </c>
      <c r="T4260">
        <v>0</v>
      </c>
      <c r="U4260">
        <v>0</v>
      </c>
      <c r="V4260">
        <v>0</v>
      </c>
      <c r="W4260">
        <v>0</v>
      </c>
      <c r="X4260" t="s">
        <v>6318</v>
      </c>
      <c r="Y4260" t="s">
        <v>350</v>
      </c>
      <c r="Z4260" t="s">
        <v>350</v>
      </c>
      <c r="AE4260" t="s">
        <v>235</v>
      </c>
      <c r="AF4260">
        <v>0</v>
      </c>
      <c r="AG4260">
        <v>0</v>
      </c>
      <c r="AH4260">
        <v>10</v>
      </c>
      <c r="AI4260" t="s">
        <v>11632</v>
      </c>
      <c r="AK4260">
        <v>1.9704433497536946</v>
      </c>
      <c r="AL4260" s="94">
        <v>20.3</v>
      </c>
      <c r="AM4260" t="s">
        <v>11646</v>
      </c>
    </row>
    <row r="4261" spans="1:39" x14ac:dyDescent="0.25">
      <c r="A4261" t="s">
        <v>205</v>
      </c>
      <c r="B4261">
        <v>25167</v>
      </c>
      <c r="C4261" t="s">
        <v>6319</v>
      </c>
      <c r="D4261">
        <v>277</v>
      </c>
      <c r="E4261">
        <v>45782</v>
      </c>
      <c r="F4261">
        <v>45810</v>
      </c>
      <c r="G4261" t="s">
        <v>3633</v>
      </c>
      <c r="H4261" t="s">
        <v>6320</v>
      </c>
      <c r="I4261" t="s">
        <v>24</v>
      </c>
      <c r="J4261" t="s">
        <v>4007</v>
      </c>
      <c r="K4261">
        <v>38</v>
      </c>
      <c r="L4261">
        <v>45657</v>
      </c>
      <c r="M4261">
        <v>1</v>
      </c>
      <c r="N4261" t="s">
        <v>353</v>
      </c>
      <c r="O4261">
        <v>45800</v>
      </c>
      <c r="P4261" t="s">
        <v>350</v>
      </c>
      <c r="R4261">
        <v>2700</v>
      </c>
      <c r="T4261">
        <v>0</v>
      </c>
      <c r="U4261">
        <v>0</v>
      </c>
      <c r="V4261">
        <v>0</v>
      </c>
      <c r="W4261">
        <v>0</v>
      </c>
      <c r="X4261" t="s">
        <v>6321</v>
      </c>
      <c r="Y4261" t="s">
        <v>350</v>
      </c>
      <c r="Z4261" t="s">
        <v>350</v>
      </c>
      <c r="AE4261" t="s">
        <v>235</v>
      </c>
      <c r="AF4261">
        <v>1</v>
      </c>
      <c r="AG4261">
        <v>38</v>
      </c>
      <c r="AH4261">
        <v>14</v>
      </c>
      <c r="AI4261" t="s">
        <v>11632</v>
      </c>
      <c r="AJ4261">
        <v>9.7472924187725631</v>
      </c>
      <c r="AL4261" s="94">
        <v>27.7</v>
      </c>
      <c r="AM4261" t="s">
        <v>11647</v>
      </c>
    </row>
    <row r="4262" spans="1:39" x14ac:dyDescent="0.25">
      <c r="A4262" t="s">
        <v>205</v>
      </c>
      <c r="B4262">
        <v>25911</v>
      </c>
      <c r="C4262" t="s">
        <v>6322</v>
      </c>
      <c r="D4262">
        <v>512</v>
      </c>
      <c r="E4262">
        <v>45782</v>
      </c>
      <c r="F4262">
        <v>45941</v>
      </c>
      <c r="G4262" t="s">
        <v>3633</v>
      </c>
      <c r="I4262" t="s">
        <v>24</v>
      </c>
      <c r="J4262" t="s">
        <v>6323</v>
      </c>
      <c r="K4262">
        <v>0</v>
      </c>
      <c r="N4262" t="s">
        <v>350</v>
      </c>
      <c r="P4262" t="s">
        <v>350</v>
      </c>
      <c r="R4262">
        <v>1500</v>
      </c>
      <c r="T4262">
        <v>3</v>
      </c>
      <c r="U4262">
        <v>0</v>
      </c>
      <c r="V4262">
        <v>0</v>
      </c>
      <c r="W4262">
        <v>0</v>
      </c>
      <c r="X4262" t="s">
        <v>6324</v>
      </c>
      <c r="Y4262" t="s">
        <v>350</v>
      </c>
      <c r="Z4262" t="s">
        <v>350</v>
      </c>
      <c r="AE4262" t="s">
        <v>235</v>
      </c>
      <c r="AF4262">
        <v>0</v>
      </c>
      <c r="AG4262">
        <v>0</v>
      </c>
      <c r="AH4262">
        <v>10</v>
      </c>
      <c r="AI4262" t="s">
        <v>11632</v>
      </c>
      <c r="AJ4262">
        <v>2.9296875</v>
      </c>
      <c r="AL4262" s="94">
        <v>51.2</v>
      </c>
      <c r="AM4262" t="s">
        <v>11646</v>
      </c>
    </row>
    <row r="4263" spans="1:39" x14ac:dyDescent="0.25">
      <c r="A4263" t="s">
        <v>205</v>
      </c>
      <c r="B4263">
        <v>25168</v>
      </c>
      <c r="C4263" t="s">
        <v>6325</v>
      </c>
      <c r="D4263">
        <v>653</v>
      </c>
      <c r="E4263">
        <v>45782</v>
      </c>
      <c r="F4263">
        <v>45810</v>
      </c>
      <c r="G4263" t="s">
        <v>3633</v>
      </c>
      <c r="H4263">
        <v>45783</v>
      </c>
      <c r="I4263" t="s">
        <v>24</v>
      </c>
      <c r="J4263" t="s">
        <v>6326</v>
      </c>
      <c r="K4263">
        <v>0</v>
      </c>
      <c r="N4263" t="s">
        <v>25</v>
      </c>
      <c r="P4263" t="s">
        <v>25</v>
      </c>
      <c r="R4263">
        <v>1000</v>
      </c>
      <c r="S4263">
        <v>0</v>
      </c>
      <c r="T4263">
        <v>0</v>
      </c>
      <c r="U4263">
        <v>0</v>
      </c>
      <c r="V4263">
        <v>0</v>
      </c>
      <c r="W4263">
        <v>0</v>
      </c>
      <c r="X4263" t="s">
        <v>25</v>
      </c>
      <c r="Y4263" t="s">
        <v>25</v>
      </c>
      <c r="Z4263" t="s">
        <v>25</v>
      </c>
      <c r="AE4263" t="s">
        <v>235</v>
      </c>
      <c r="AF4263">
        <v>0</v>
      </c>
      <c r="AG4263">
        <v>0</v>
      </c>
      <c r="AH4263">
        <v>12</v>
      </c>
      <c r="AI4263" t="s">
        <v>11632</v>
      </c>
      <c r="AJ4263">
        <v>1.5313935681470139</v>
      </c>
      <c r="AK4263">
        <v>0</v>
      </c>
      <c r="AL4263" s="94">
        <v>65.3</v>
      </c>
      <c r="AM4263" t="s">
        <v>11646</v>
      </c>
    </row>
    <row r="4264" spans="1:39" x14ac:dyDescent="0.25">
      <c r="A4264" t="s">
        <v>205</v>
      </c>
      <c r="B4264">
        <v>25169</v>
      </c>
      <c r="C4264" t="s">
        <v>6327</v>
      </c>
      <c r="D4264">
        <v>205</v>
      </c>
      <c r="E4264">
        <v>45782</v>
      </c>
      <c r="F4264">
        <v>45941</v>
      </c>
      <c r="G4264" t="s">
        <v>3633</v>
      </c>
      <c r="H4264">
        <v>45783</v>
      </c>
      <c r="I4264" t="s">
        <v>24</v>
      </c>
      <c r="J4264" t="s">
        <v>6328</v>
      </c>
      <c r="K4264">
        <v>0</v>
      </c>
      <c r="AE4264" t="s">
        <v>235</v>
      </c>
      <c r="AF4264">
        <v>0</v>
      </c>
      <c r="AG4264">
        <v>0</v>
      </c>
      <c r="AH4264">
        <v>0</v>
      </c>
      <c r="AI4264" t="s">
        <v>11634</v>
      </c>
      <c r="AL4264" s="94">
        <v>20.5</v>
      </c>
      <c r="AM4264" t="s">
        <v>11646</v>
      </c>
    </row>
    <row r="4265" spans="1:39" x14ac:dyDescent="0.25">
      <c r="A4265" t="s">
        <v>205</v>
      </c>
      <c r="B4265">
        <v>25171</v>
      </c>
      <c r="C4265" t="s">
        <v>6329</v>
      </c>
      <c r="D4265">
        <v>3015</v>
      </c>
      <c r="E4265">
        <v>45782</v>
      </c>
      <c r="F4265">
        <v>45941</v>
      </c>
      <c r="G4265" t="s">
        <v>3633</v>
      </c>
      <c r="H4265">
        <v>45786</v>
      </c>
      <c r="I4265" t="s">
        <v>24</v>
      </c>
      <c r="J4265" t="s">
        <v>6330</v>
      </c>
      <c r="K4265">
        <v>280</v>
      </c>
      <c r="L4265">
        <v>45717</v>
      </c>
      <c r="M4265">
        <v>0.75</v>
      </c>
      <c r="N4265" t="s">
        <v>353</v>
      </c>
      <c r="O4265">
        <v>45799</v>
      </c>
      <c r="P4265" t="s">
        <v>350</v>
      </c>
      <c r="R4265">
        <v>15000</v>
      </c>
      <c r="T4265">
        <v>4</v>
      </c>
      <c r="U4265">
        <v>0</v>
      </c>
      <c r="V4265">
        <v>0</v>
      </c>
      <c r="W4265">
        <v>10</v>
      </c>
      <c r="X4265" t="s">
        <v>350</v>
      </c>
      <c r="Y4265" t="s">
        <v>350</v>
      </c>
      <c r="Z4265" t="s">
        <v>350</v>
      </c>
      <c r="AE4265" t="s">
        <v>235</v>
      </c>
      <c r="AF4265">
        <v>0.75</v>
      </c>
      <c r="AG4265">
        <v>210</v>
      </c>
      <c r="AH4265">
        <v>14</v>
      </c>
      <c r="AI4265" t="s">
        <v>11632</v>
      </c>
      <c r="AJ4265">
        <v>4.9751243781094523</v>
      </c>
      <c r="AL4265" s="94">
        <v>301.5</v>
      </c>
      <c r="AM4265" t="s">
        <v>11647</v>
      </c>
    </row>
    <row r="4266" spans="1:39" x14ac:dyDescent="0.25">
      <c r="A4266" t="s">
        <v>205</v>
      </c>
      <c r="B4266">
        <v>25030</v>
      </c>
      <c r="C4266" t="s">
        <v>6331</v>
      </c>
      <c r="D4266">
        <v>165</v>
      </c>
      <c r="E4266">
        <v>45782</v>
      </c>
      <c r="F4266">
        <v>45941</v>
      </c>
      <c r="G4266" t="s">
        <v>3633</v>
      </c>
      <c r="I4266" t="s">
        <v>24</v>
      </c>
      <c r="J4266" t="s">
        <v>6332</v>
      </c>
      <c r="K4266">
        <v>0</v>
      </c>
      <c r="AE4266" t="s">
        <v>235</v>
      </c>
      <c r="AF4266">
        <v>0</v>
      </c>
      <c r="AG4266">
        <v>0</v>
      </c>
      <c r="AH4266">
        <v>0</v>
      </c>
      <c r="AI4266" t="s">
        <v>11634</v>
      </c>
      <c r="AL4266" s="94">
        <v>16.5</v>
      </c>
      <c r="AM4266" t="s">
        <v>11646</v>
      </c>
    </row>
    <row r="4267" spans="1:39" x14ac:dyDescent="0.25">
      <c r="A4267" t="s">
        <v>205</v>
      </c>
      <c r="B4267">
        <v>25173</v>
      </c>
      <c r="C4267" t="s">
        <v>6333</v>
      </c>
      <c r="D4267">
        <v>2380</v>
      </c>
      <c r="E4267">
        <v>45782</v>
      </c>
      <c r="F4267">
        <v>45941</v>
      </c>
      <c r="G4267" t="s">
        <v>3633</v>
      </c>
      <c r="I4267" t="s">
        <v>24</v>
      </c>
      <c r="J4267" t="s">
        <v>6334</v>
      </c>
      <c r="K4267">
        <v>0</v>
      </c>
      <c r="AE4267" t="s">
        <v>235</v>
      </c>
      <c r="AF4267">
        <v>0</v>
      </c>
      <c r="AG4267">
        <v>0</v>
      </c>
      <c r="AH4267">
        <v>0</v>
      </c>
      <c r="AI4267" t="s">
        <v>11634</v>
      </c>
      <c r="AL4267" s="94">
        <v>238</v>
      </c>
      <c r="AM4267" t="s">
        <v>11646</v>
      </c>
    </row>
    <row r="4268" spans="1:39" x14ac:dyDescent="0.25">
      <c r="A4268" t="s">
        <v>205</v>
      </c>
      <c r="B4268">
        <v>25172</v>
      </c>
      <c r="C4268" t="s">
        <v>6335</v>
      </c>
      <c r="D4268">
        <v>2703</v>
      </c>
      <c r="E4268">
        <v>45782</v>
      </c>
      <c r="G4268" t="s">
        <v>3633</v>
      </c>
      <c r="H4268">
        <v>45792</v>
      </c>
      <c r="I4268" t="s">
        <v>28</v>
      </c>
      <c r="K4268">
        <v>300</v>
      </c>
      <c r="L4268">
        <v>2025</v>
      </c>
      <c r="M4268">
        <v>0.35</v>
      </c>
      <c r="N4268" t="s">
        <v>353</v>
      </c>
      <c r="O4268">
        <v>45134</v>
      </c>
      <c r="P4268" t="s">
        <v>350</v>
      </c>
      <c r="R4268">
        <v>6000</v>
      </c>
      <c r="S4268">
        <v>3000</v>
      </c>
      <c r="T4268">
        <v>3</v>
      </c>
      <c r="U4268">
        <v>30</v>
      </c>
      <c r="V4268">
        <v>0</v>
      </c>
      <c r="W4268">
        <v>5</v>
      </c>
      <c r="X4268" t="s">
        <v>6336</v>
      </c>
      <c r="Y4268" t="s">
        <v>353</v>
      </c>
      <c r="Z4268" t="s">
        <v>353</v>
      </c>
      <c r="AE4268" t="s">
        <v>235</v>
      </c>
      <c r="AF4268">
        <v>0.35</v>
      </c>
      <c r="AG4268">
        <v>105</v>
      </c>
      <c r="AH4268">
        <v>15</v>
      </c>
      <c r="AI4268" t="s">
        <v>11632</v>
      </c>
      <c r="AJ4268">
        <v>2.2197558268590454</v>
      </c>
      <c r="AK4268">
        <v>1.1098779134295227</v>
      </c>
      <c r="AL4268" s="94">
        <v>270.3</v>
      </c>
      <c r="AM4268" t="s">
        <v>11647</v>
      </c>
    </row>
    <row r="4269" spans="1:39" x14ac:dyDescent="0.25">
      <c r="A4269" t="s">
        <v>205</v>
      </c>
      <c r="B4269">
        <v>25174</v>
      </c>
      <c r="C4269" t="s">
        <v>6337</v>
      </c>
      <c r="D4269">
        <v>735</v>
      </c>
      <c r="E4269">
        <v>45782</v>
      </c>
      <c r="F4269">
        <v>45941</v>
      </c>
      <c r="G4269" t="s">
        <v>3633</v>
      </c>
      <c r="H4269">
        <v>45804</v>
      </c>
      <c r="I4269" t="s">
        <v>24</v>
      </c>
      <c r="J4269" t="s">
        <v>6338</v>
      </c>
      <c r="K4269">
        <v>0</v>
      </c>
      <c r="AE4269" t="s">
        <v>235</v>
      </c>
      <c r="AF4269">
        <v>0</v>
      </c>
      <c r="AG4269">
        <v>0</v>
      </c>
      <c r="AH4269">
        <v>0</v>
      </c>
      <c r="AI4269" t="s">
        <v>11634</v>
      </c>
      <c r="AL4269" s="94">
        <v>73.5</v>
      </c>
      <c r="AM4269" t="s">
        <v>11646</v>
      </c>
    </row>
    <row r="4270" spans="1:39" x14ac:dyDescent="0.25">
      <c r="A4270" t="s">
        <v>205</v>
      </c>
      <c r="B4270">
        <v>25175</v>
      </c>
      <c r="C4270" t="s">
        <v>6339</v>
      </c>
      <c r="D4270">
        <v>249</v>
      </c>
      <c r="E4270">
        <v>45782</v>
      </c>
      <c r="F4270">
        <v>45941</v>
      </c>
      <c r="G4270" t="s">
        <v>3633</v>
      </c>
      <c r="H4270">
        <v>45783</v>
      </c>
      <c r="I4270" t="s">
        <v>24</v>
      </c>
      <c r="J4270" t="s">
        <v>6340</v>
      </c>
      <c r="K4270">
        <v>0</v>
      </c>
      <c r="M4270">
        <v>0</v>
      </c>
      <c r="N4270" t="s">
        <v>350</v>
      </c>
      <c r="P4270" t="s">
        <v>350</v>
      </c>
      <c r="X4270" t="s">
        <v>350</v>
      </c>
      <c r="Y4270" t="s">
        <v>350</v>
      </c>
      <c r="Z4270" t="s">
        <v>350</v>
      </c>
      <c r="AE4270" t="s">
        <v>235</v>
      </c>
      <c r="AF4270">
        <v>0</v>
      </c>
      <c r="AG4270">
        <v>0</v>
      </c>
      <c r="AH4270">
        <v>6</v>
      </c>
      <c r="AI4270" t="s">
        <v>11632</v>
      </c>
      <c r="AL4270" s="94">
        <v>24.9</v>
      </c>
      <c r="AM4270" t="s">
        <v>11646</v>
      </c>
    </row>
    <row r="4271" spans="1:39" x14ac:dyDescent="0.25">
      <c r="A4271" t="s">
        <v>205</v>
      </c>
      <c r="B4271">
        <v>25176</v>
      </c>
      <c r="C4271" t="s">
        <v>6341</v>
      </c>
      <c r="D4271">
        <v>406</v>
      </c>
      <c r="E4271">
        <v>45782</v>
      </c>
      <c r="F4271">
        <v>45941</v>
      </c>
      <c r="G4271" t="s">
        <v>3633</v>
      </c>
      <c r="I4271" t="s">
        <v>24</v>
      </c>
      <c r="J4271" t="s">
        <v>6342</v>
      </c>
      <c r="K4271">
        <v>39</v>
      </c>
      <c r="L4271">
        <v>45974</v>
      </c>
      <c r="M4271">
        <v>0.53839999999999999</v>
      </c>
      <c r="N4271" t="s">
        <v>350</v>
      </c>
      <c r="P4271" t="s">
        <v>350</v>
      </c>
      <c r="R4271">
        <v>1000</v>
      </c>
      <c r="T4271">
        <v>0</v>
      </c>
      <c r="U4271">
        <v>0</v>
      </c>
      <c r="V4271">
        <v>0</v>
      </c>
      <c r="W4271">
        <v>4</v>
      </c>
      <c r="X4271" t="s">
        <v>6343</v>
      </c>
      <c r="Y4271" t="s">
        <v>350</v>
      </c>
      <c r="Z4271" t="s">
        <v>350</v>
      </c>
      <c r="AE4271" t="s">
        <v>235</v>
      </c>
      <c r="AF4271">
        <v>0.53839999999999999</v>
      </c>
      <c r="AG4271">
        <v>21</v>
      </c>
      <c r="AH4271">
        <v>13</v>
      </c>
      <c r="AI4271" t="s">
        <v>11632</v>
      </c>
      <c r="AJ4271">
        <v>2.4630541871921183</v>
      </c>
      <c r="AL4271" s="94">
        <v>40.6</v>
      </c>
      <c r="AM4271" t="s">
        <v>11647</v>
      </c>
    </row>
    <row r="4272" spans="1:39" x14ac:dyDescent="0.25">
      <c r="A4272" t="s">
        <v>205</v>
      </c>
      <c r="B4272">
        <v>25177</v>
      </c>
      <c r="C4272" t="s">
        <v>6344</v>
      </c>
      <c r="D4272">
        <v>392</v>
      </c>
      <c r="E4272">
        <v>45782</v>
      </c>
      <c r="F4272">
        <v>45810</v>
      </c>
      <c r="G4272" t="s">
        <v>3633</v>
      </c>
      <c r="H4272">
        <v>45793</v>
      </c>
      <c r="I4272" t="s">
        <v>24</v>
      </c>
      <c r="J4272" t="s">
        <v>6345</v>
      </c>
      <c r="K4272">
        <v>0</v>
      </c>
      <c r="P4272" t="s">
        <v>719</v>
      </c>
      <c r="AE4272" t="s">
        <v>235</v>
      </c>
      <c r="AF4272">
        <v>0</v>
      </c>
      <c r="AG4272">
        <v>0</v>
      </c>
      <c r="AH4272">
        <v>1</v>
      </c>
      <c r="AI4272" t="s">
        <v>11632</v>
      </c>
      <c r="AL4272" s="94">
        <v>39.200000000000003</v>
      </c>
      <c r="AM4272" t="s">
        <v>11646</v>
      </c>
    </row>
    <row r="4273" spans="1:39" x14ac:dyDescent="0.25">
      <c r="A4273" t="s">
        <v>205</v>
      </c>
      <c r="B4273">
        <v>25179</v>
      </c>
      <c r="C4273" t="s">
        <v>6346</v>
      </c>
      <c r="D4273">
        <v>252</v>
      </c>
      <c r="E4273">
        <v>45782</v>
      </c>
      <c r="F4273">
        <v>45941</v>
      </c>
      <c r="G4273" t="s">
        <v>3633</v>
      </c>
      <c r="H4273">
        <v>45783</v>
      </c>
      <c r="I4273" t="s">
        <v>24</v>
      </c>
      <c r="J4273" t="s">
        <v>6347</v>
      </c>
      <c r="K4273">
        <v>0</v>
      </c>
      <c r="M4273">
        <v>0</v>
      </c>
      <c r="S4273">
        <v>1200</v>
      </c>
      <c r="T4273">
        <v>0</v>
      </c>
      <c r="V4273">
        <v>0</v>
      </c>
      <c r="X4273" t="s">
        <v>4190</v>
      </c>
      <c r="Y4273" t="s">
        <v>350</v>
      </c>
      <c r="Z4273" t="s">
        <v>350</v>
      </c>
      <c r="AE4273" t="s">
        <v>235</v>
      </c>
      <c r="AF4273">
        <v>0</v>
      </c>
      <c r="AG4273">
        <v>0</v>
      </c>
      <c r="AH4273">
        <v>7</v>
      </c>
      <c r="AI4273" t="s">
        <v>11632</v>
      </c>
      <c r="AK4273">
        <v>4.7619047619047619</v>
      </c>
      <c r="AL4273" s="94">
        <v>25.2</v>
      </c>
      <c r="AM4273" t="s">
        <v>11646</v>
      </c>
    </row>
    <row r="4274" spans="1:39" x14ac:dyDescent="0.25">
      <c r="A4274" t="s">
        <v>205</v>
      </c>
      <c r="B4274">
        <v>25180</v>
      </c>
      <c r="C4274" t="s">
        <v>6348</v>
      </c>
      <c r="D4274">
        <v>258</v>
      </c>
      <c r="E4274">
        <v>45782</v>
      </c>
      <c r="G4274" t="s">
        <v>3633</v>
      </c>
      <c r="H4274">
        <v>45810</v>
      </c>
      <c r="I4274" t="s">
        <v>28</v>
      </c>
      <c r="K4274">
        <v>0</v>
      </c>
      <c r="L4274" t="s">
        <v>350</v>
      </c>
      <c r="M4274">
        <v>0</v>
      </c>
      <c r="N4274" t="s">
        <v>350</v>
      </c>
      <c r="P4274" t="s">
        <v>350</v>
      </c>
      <c r="R4274" t="s">
        <v>5764</v>
      </c>
      <c r="S4274" t="s">
        <v>5764</v>
      </c>
      <c r="T4274">
        <v>0</v>
      </c>
      <c r="U4274">
        <v>0</v>
      </c>
      <c r="V4274">
        <v>0</v>
      </c>
      <c r="W4274">
        <v>0</v>
      </c>
      <c r="X4274" t="s">
        <v>6349</v>
      </c>
      <c r="Y4274" t="s">
        <v>353</v>
      </c>
      <c r="Z4274" t="s">
        <v>350</v>
      </c>
      <c r="AE4274" t="s">
        <v>235</v>
      </c>
      <c r="AF4274">
        <v>0</v>
      </c>
      <c r="AG4274">
        <v>0</v>
      </c>
      <c r="AH4274">
        <v>13</v>
      </c>
      <c r="AI4274" t="s">
        <v>11632</v>
      </c>
      <c r="AL4274" s="94">
        <v>25.8</v>
      </c>
      <c r="AM4274" t="s">
        <v>11646</v>
      </c>
    </row>
    <row r="4275" spans="1:39" x14ac:dyDescent="0.25">
      <c r="A4275" t="s">
        <v>205</v>
      </c>
      <c r="B4275">
        <v>25181</v>
      </c>
      <c r="C4275" t="s">
        <v>6350</v>
      </c>
      <c r="D4275">
        <v>240</v>
      </c>
      <c r="E4275">
        <v>45782</v>
      </c>
      <c r="F4275">
        <v>45941</v>
      </c>
      <c r="G4275" t="s">
        <v>3633</v>
      </c>
      <c r="I4275" t="s">
        <v>24</v>
      </c>
      <c r="J4275" t="s">
        <v>6334</v>
      </c>
      <c r="K4275">
        <v>0</v>
      </c>
      <c r="AE4275" t="s">
        <v>235</v>
      </c>
      <c r="AF4275">
        <v>0</v>
      </c>
      <c r="AG4275">
        <v>0</v>
      </c>
      <c r="AH4275">
        <v>0</v>
      </c>
      <c r="AI4275" t="s">
        <v>11634</v>
      </c>
      <c r="AL4275" s="94">
        <v>24</v>
      </c>
      <c r="AM4275" t="s">
        <v>11646</v>
      </c>
    </row>
    <row r="4276" spans="1:39" x14ac:dyDescent="0.25">
      <c r="A4276" t="s">
        <v>205</v>
      </c>
      <c r="B4276">
        <v>25182</v>
      </c>
      <c r="C4276" t="s">
        <v>6351</v>
      </c>
      <c r="D4276">
        <v>1418</v>
      </c>
      <c r="E4276">
        <v>45782</v>
      </c>
      <c r="F4276">
        <v>45941</v>
      </c>
      <c r="G4276" t="s">
        <v>3633</v>
      </c>
      <c r="H4276">
        <v>45790</v>
      </c>
      <c r="I4276" t="s">
        <v>24</v>
      </c>
      <c r="J4276" t="s">
        <v>6304</v>
      </c>
      <c r="K4276">
        <v>0</v>
      </c>
      <c r="AE4276" t="s">
        <v>235</v>
      </c>
      <c r="AF4276">
        <v>0</v>
      </c>
      <c r="AG4276">
        <v>0</v>
      </c>
      <c r="AH4276">
        <v>0</v>
      </c>
      <c r="AI4276" t="s">
        <v>11634</v>
      </c>
      <c r="AL4276" s="94">
        <v>141.80000000000001</v>
      </c>
      <c r="AM4276" t="s">
        <v>11646</v>
      </c>
    </row>
    <row r="4277" spans="1:39" x14ac:dyDescent="0.25">
      <c r="A4277" t="s">
        <v>205</v>
      </c>
      <c r="B4277">
        <v>25183</v>
      </c>
      <c r="C4277" t="s">
        <v>6352</v>
      </c>
      <c r="D4277">
        <v>664</v>
      </c>
      <c r="E4277">
        <v>45782</v>
      </c>
      <c r="F4277">
        <v>45824</v>
      </c>
      <c r="G4277" t="s">
        <v>3633</v>
      </c>
      <c r="H4277">
        <v>45811</v>
      </c>
      <c r="I4277" t="s">
        <v>24</v>
      </c>
      <c r="J4277" t="s">
        <v>6353</v>
      </c>
      <c r="K4277">
        <v>30</v>
      </c>
      <c r="L4277">
        <v>2023</v>
      </c>
      <c r="M4277">
        <v>0.9</v>
      </c>
      <c r="N4277" t="s">
        <v>353</v>
      </c>
      <c r="O4277">
        <v>45642</v>
      </c>
      <c r="P4277" t="s">
        <v>350</v>
      </c>
      <c r="R4277">
        <v>13000</v>
      </c>
      <c r="S4277">
        <v>3000</v>
      </c>
      <c r="T4277">
        <v>2</v>
      </c>
      <c r="U4277">
        <v>5</v>
      </c>
      <c r="V4277">
        <v>0</v>
      </c>
      <c r="W4277">
        <v>0</v>
      </c>
      <c r="X4277" t="s">
        <v>6354</v>
      </c>
      <c r="Y4277" t="s">
        <v>350</v>
      </c>
      <c r="Z4277" t="s">
        <v>350</v>
      </c>
      <c r="AE4277" t="s">
        <v>235</v>
      </c>
      <c r="AF4277">
        <v>0.9</v>
      </c>
      <c r="AG4277">
        <v>27</v>
      </c>
      <c r="AH4277">
        <v>15</v>
      </c>
      <c r="AI4277" t="s">
        <v>11632</v>
      </c>
      <c r="AJ4277">
        <v>19.578313253012048</v>
      </c>
      <c r="AK4277">
        <v>4.5180722891566267</v>
      </c>
      <c r="AL4277" s="94">
        <v>66.400000000000006</v>
      </c>
      <c r="AM4277" t="s">
        <v>11647</v>
      </c>
    </row>
    <row r="4278" spans="1:39" x14ac:dyDescent="0.25">
      <c r="A4278" t="s">
        <v>205</v>
      </c>
      <c r="B4278">
        <v>25905</v>
      </c>
      <c r="C4278" t="s">
        <v>6355</v>
      </c>
      <c r="D4278">
        <v>454</v>
      </c>
      <c r="E4278">
        <v>45782</v>
      </c>
      <c r="F4278">
        <v>45941</v>
      </c>
      <c r="G4278" t="s">
        <v>3633</v>
      </c>
      <c r="I4278" t="s">
        <v>24</v>
      </c>
      <c r="J4278" t="s">
        <v>6356</v>
      </c>
      <c r="K4278">
        <v>0</v>
      </c>
      <c r="L4278" t="s">
        <v>1118</v>
      </c>
      <c r="N4278" t="s">
        <v>350</v>
      </c>
      <c r="P4278" t="s">
        <v>350</v>
      </c>
      <c r="X4278" t="s">
        <v>6357</v>
      </c>
      <c r="Y4278" t="s">
        <v>350</v>
      </c>
      <c r="Z4278" t="s">
        <v>350</v>
      </c>
      <c r="AE4278" t="s">
        <v>235</v>
      </c>
      <c r="AF4278">
        <v>0</v>
      </c>
      <c r="AG4278">
        <v>0</v>
      </c>
      <c r="AH4278">
        <v>6</v>
      </c>
      <c r="AI4278" t="s">
        <v>11632</v>
      </c>
      <c r="AL4278" s="94">
        <v>45.4</v>
      </c>
      <c r="AM4278" t="s">
        <v>11646</v>
      </c>
    </row>
    <row r="4279" spans="1:39" x14ac:dyDescent="0.25">
      <c r="A4279" t="s">
        <v>205</v>
      </c>
      <c r="B4279">
        <v>25185</v>
      </c>
      <c r="C4279" t="s">
        <v>6358</v>
      </c>
      <c r="D4279">
        <v>965</v>
      </c>
      <c r="E4279">
        <v>45782</v>
      </c>
      <c r="F4279">
        <v>45941</v>
      </c>
      <c r="G4279" t="s">
        <v>3633</v>
      </c>
      <c r="H4279">
        <v>45783</v>
      </c>
      <c r="I4279" t="s">
        <v>24</v>
      </c>
      <c r="J4279" t="s">
        <v>6359</v>
      </c>
      <c r="K4279">
        <v>0</v>
      </c>
      <c r="L4279" t="s">
        <v>3561</v>
      </c>
      <c r="N4279" t="s">
        <v>350</v>
      </c>
      <c r="P4279" t="s">
        <v>6290</v>
      </c>
      <c r="R4279">
        <v>0</v>
      </c>
      <c r="T4279">
        <v>0</v>
      </c>
      <c r="U4279">
        <v>0</v>
      </c>
      <c r="V4279">
        <v>0</v>
      </c>
      <c r="W4279">
        <v>0</v>
      </c>
      <c r="X4279" t="s">
        <v>6360</v>
      </c>
      <c r="Y4279" t="s">
        <v>350</v>
      </c>
      <c r="Z4279" t="s">
        <v>350</v>
      </c>
      <c r="AE4279" t="s">
        <v>235</v>
      </c>
      <c r="AF4279">
        <v>0</v>
      </c>
      <c r="AG4279">
        <v>0</v>
      </c>
      <c r="AH4279">
        <v>12</v>
      </c>
      <c r="AI4279" t="s">
        <v>11632</v>
      </c>
      <c r="AJ4279">
        <v>0</v>
      </c>
      <c r="AL4279" s="94">
        <v>96.5</v>
      </c>
      <c r="AM4279" t="s">
        <v>11646</v>
      </c>
    </row>
    <row r="4280" spans="1:39" x14ac:dyDescent="0.25">
      <c r="A4280" t="s">
        <v>205</v>
      </c>
      <c r="B4280">
        <v>25186</v>
      </c>
      <c r="C4280" t="s">
        <v>6361</v>
      </c>
      <c r="D4280">
        <v>262</v>
      </c>
      <c r="E4280">
        <v>45782</v>
      </c>
      <c r="F4280">
        <v>45810</v>
      </c>
      <c r="G4280" t="s">
        <v>3633</v>
      </c>
      <c r="H4280">
        <v>45793</v>
      </c>
      <c r="I4280" t="s">
        <v>24</v>
      </c>
      <c r="J4280" t="s">
        <v>6362</v>
      </c>
      <c r="K4280">
        <v>0</v>
      </c>
      <c r="AE4280" t="s">
        <v>235</v>
      </c>
      <c r="AF4280">
        <v>0</v>
      </c>
      <c r="AG4280">
        <v>0</v>
      </c>
      <c r="AH4280">
        <v>0</v>
      </c>
      <c r="AI4280" t="s">
        <v>11634</v>
      </c>
      <c r="AL4280" s="94">
        <v>26.2</v>
      </c>
      <c r="AM4280" t="s">
        <v>11646</v>
      </c>
    </row>
    <row r="4281" spans="1:39" x14ac:dyDescent="0.25">
      <c r="A4281" t="s">
        <v>205</v>
      </c>
      <c r="B4281">
        <v>25913</v>
      </c>
      <c r="C4281" t="s">
        <v>6363</v>
      </c>
      <c r="D4281">
        <v>99</v>
      </c>
      <c r="E4281">
        <v>45782</v>
      </c>
      <c r="F4281">
        <v>45941</v>
      </c>
      <c r="G4281" t="s">
        <v>3633</v>
      </c>
      <c r="H4281">
        <v>45796</v>
      </c>
      <c r="I4281" t="s">
        <v>24</v>
      </c>
      <c r="J4281" t="s">
        <v>6364</v>
      </c>
      <c r="K4281">
        <v>0</v>
      </c>
      <c r="M4281">
        <v>0</v>
      </c>
      <c r="N4281" t="s">
        <v>350</v>
      </c>
      <c r="S4281">
        <v>700</v>
      </c>
      <c r="T4281">
        <v>0</v>
      </c>
      <c r="U4281">
        <v>0</v>
      </c>
      <c r="V4281">
        <v>0</v>
      </c>
      <c r="W4281">
        <v>0</v>
      </c>
      <c r="X4281" t="s">
        <v>4190</v>
      </c>
      <c r="Y4281" t="s">
        <v>350</v>
      </c>
      <c r="Z4281" t="s">
        <v>350</v>
      </c>
      <c r="AE4281" t="s">
        <v>235</v>
      </c>
      <c r="AF4281">
        <v>0</v>
      </c>
      <c r="AG4281">
        <v>0</v>
      </c>
      <c r="AH4281">
        <v>10</v>
      </c>
      <c r="AI4281" t="s">
        <v>11632</v>
      </c>
      <c r="AK4281">
        <v>7.0707070707070709</v>
      </c>
      <c r="AL4281" s="94">
        <v>9.9</v>
      </c>
      <c r="AM4281" t="s">
        <v>11646</v>
      </c>
    </row>
    <row r="4282" spans="1:39" x14ac:dyDescent="0.25">
      <c r="A4282" t="s">
        <v>205</v>
      </c>
      <c r="B4282">
        <v>25189</v>
      </c>
      <c r="C4282" t="s">
        <v>6365</v>
      </c>
      <c r="D4282">
        <v>3353</v>
      </c>
      <c r="E4282">
        <v>45782</v>
      </c>
      <c r="G4282" t="s">
        <v>3633</v>
      </c>
      <c r="H4282">
        <v>45790</v>
      </c>
      <c r="I4282" t="s">
        <v>28</v>
      </c>
      <c r="K4282">
        <v>120</v>
      </c>
      <c r="L4282">
        <v>2025</v>
      </c>
      <c r="M4282">
        <v>50</v>
      </c>
      <c r="N4282" t="s">
        <v>350</v>
      </c>
      <c r="P4282" t="s">
        <v>350</v>
      </c>
      <c r="Q4282">
        <v>0</v>
      </c>
      <c r="R4282">
        <v>850</v>
      </c>
      <c r="T4282">
        <v>11</v>
      </c>
      <c r="U4282">
        <v>50</v>
      </c>
      <c r="V4282">
        <v>1</v>
      </c>
      <c r="W4282">
        <v>5</v>
      </c>
      <c r="X4282" t="s">
        <v>6366</v>
      </c>
      <c r="Y4282" t="s">
        <v>350</v>
      </c>
      <c r="Z4282" t="s">
        <v>350</v>
      </c>
      <c r="AE4282" t="s">
        <v>235</v>
      </c>
      <c r="AF4282">
        <v>0.5</v>
      </c>
      <c r="AG4282">
        <v>60</v>
      </c>
      <c r="AH4282">
        <v>14</v>
      </c>
      <c r="AI4282" t="s">
        <v>11632</v>
      </c>
      <c r="AJ4282">
        <v>0.25350432448553534</v>
      </c>
      <c r="AL4282" s="94">
        <v>335.3</v>
      </c>
      <c r="AM4282" t="s">
        <v>11647</v>
      </c>
    </row>
    <row r="4283" spans="1:39" x14ac:dyDescent="0.25">
      <c r="A4283" t="s">
        <v>205</v>
      </c>
      <c r="B4283">
        <v>25190</v>
      </c>
      <c r="C4283" t="s">
        <v>6367</v>
      </c>
      <c r="D4283">
        <v>349</v>
      </c>
      <c r="E4283">
        <v>45782</v>
      </c>
      <c r="F4283">
        <v>45810</v>
      </c>
      <c r="G4283" t="s">
        <v>3633</v>
      </c>
      <c r="H4283">
        <v>45798</v>
      </c>
      <c r="I4283" t="s">
        <v>24</v>
      </c>
      <c r="J4283" t="s">
        <v>6368</v>
      </c>
      <c r="K4283">
        <v>35</v>
      </c>
      <c r="L4283">
        <v>45700</v>
      </c>
      <c r="M4283">
        <v>0.7</v>
      </c>
      <c r="N4283" t="s">
        <v>353</v>
      </c>
      <c r="O4283">
        <v>45798</v>
      </c>
      <c r="P4283" t="s">
        <v>350</v>
      </c>
      <c r="R4283" t="s">
        <v>5764</v>
      </c>
      <c r="S4283" t="s">
        <v>5764</v>
      </c>
      <c r="T4283">
        <v>0</v>
      </c>
      <c r="U4283">
        <v>0</v>
      </c>
      <c r="V4283">
        <v>0</v>
      </c>
      <c r="W4283">
        <v>1</v>
      </c>
      <c r="X4283" t="s">
        <v>350</v>
      </c>
      <c r="Y4283" t="s">
        <v>350</v>
      </c>
      <c r="Z4283" t="s">
        <v>350</v>
      </c>
      <c r="AE4283" t="s">
        <v>235</v>
      </c>
      <c r="AF4283">
        <v>0.7</v>
      </c>
      <c r="AG4283">
        <v>24</v>
      </c>
      <c r="AH4283">
        <v>15</v>
      </c>
      <c r="AI4283" t="s">
        <v>11632</v>
      </c>
      <c r="AL4283" s="94">
        <v>34.9</v>
      </c>
      <c r="AM4283" t="s">
        <v>11647</v>
      </c>
    </row>
    <row r="4284" spans="1:39" x14ac:dyDescent="0.25">
      <c r="A4284" t="s">
        <v>205</v>
      </c>
      <c r="B4284">
        <v>25191</v>
      </c>
      <c r="C4284" t="s">
        <v>6369</v>
      </c>
      <c r="D4284">
        <v>379</v>
      </c>
      <c r="E4284">
        <v>45782</v>
      </c>
      <c r="F4284">
        <v>45943</v>
      </c>
      <c r="G4284" t="s">
        <v>3633</v>
      </c>
      <c r="I4284" t="s">
        <v>24</v>
      </c>
      <c r="J4284" t="s">
        <v>6370</v>
      </c>
      <c r="K4284">
        <v>75</v>
      </c>
      <c r="L4284">
        <v>46290</v>
      </c>
      <c r="M4284">
        <v>0.75</v>
      </c>
      <c r="N4284" t="s">
        <v>353</v>
      </c>
      <c r="O4284">
        <v>45128</v>
      </c>
      <c r="P4284" t="s">
        <v>350</v>
      </c>
      <c r="R4284">
        <v>300</v>
      </c>
      <c r="T4284">
        <v>0</v>
      </c>
      <c r="U4284">
        <v>0</v>
      </c>
      <c r="V4284">
        <v>0</v>
      </c>
      <c r="W4284">
        <v>0</v>
      </c>
      <c r="X4284" t="s">
        <v>6371</v>
      </c>
      <c r="Y4284" t="s">
        <v>350</v>
      </c>
      <c r="Z4284" t="s">
        <v>350</v>
      </c>
      <c r="AE4284" t="s">
        <v>235</v>
      </c>
      <c r="AF4284">
        <v>0.75</v>
      </c>
      <c r="AG4284">
        <v>56</v>
      </c>
      <c r="AH4284">
        <v>14</v>
      </c>
      <c r="AI4284" t="s">
        <v>11632</v>
      </c>
      <c r="AJ4284">
        <v>0.79155672823218992</v>
      </c>
      <c r="AL4284" s="94">
        <v>37.9</v>
      </c>
      <c r="AM4284" t="s">
        <v>11647</v>
      </c>
    </row>
    <row r="4285" spans="1:39" x14ac:dyDescent="0.25">
      <c r="A4285" t="s">
        <v>205</v>
      </c>
      <c r="B4285">
        <v>25196</v>
      </c>
      <c r="C4285" t="s">
        <v>6372</v>
      </c>
      <c r="D4285">
        <v>127</v>
      </c>
      <c r="E4285">
        <v>45782</v>
      </c>
      <c r="F4285">
        <v>45943</v>
      </c>
      <c r="G4285" t="s">
        <v>3633</v>
      </c>
      <c r="I4285" t="s">
        <v>24</v>
      </c>
      <c r="J4285" t="s">
        <v>6373</v>
      </c>
      <c r="K4285">
        <v>0</v>
      </c>
      <c r="AE4285" t="s">
        <v>235</v>
      </c>
      <c r="AF4285">
        <v>0</v>
      </c>
      <c r="AG4285">
        <v>0</v>
      </c>
      <c r="AH4285">
        <v>0</v>
      </c>
      <c r="AI4285" t="s">
        <v>11634</v>
      </c>
      <c r="AL4285" s="94">
        <v>12.7</v>
      </c>
      <c r="AM4285" t="s">
        <v>11646</v>
      </c>
    </row>
    <row r="4286" spans="1:39" x14ac:dyDescent="0.25">
      <c r="A4286" t="s">
        <v>205</v>
      </c>
      <c r="B4286">
        <v>25192</v>
      </c>
      <c r="C4286" t="s">
        <v>6374</v>
      </c>
      <c r="D4286">
        <v>1222</v>
      </c>
      <c r="E4286">
        <v>45782</v>
      </c>
      <c r="F4286">
        <v>45943</v>
      </c>
      <c r="G4286" t="s">
        <v>3633</v>
      </c>
      <c r="H4286">
        <v>45783</v>
      </c>
      <c r="I4286" t="s">
        <v>24</v>
      </c>
      <c r="J4286" t="s">
        <v>6375</v>
      </c>
      <c r="K4286">
        <v>40</v>
      </c>
      <c r="L4286" t="s">
        <v>3576</v>
      </c>
      <c r="N4286" t="s">
        <v>353</v>
      </c>
      <c r="O4286">
        <v>45742</v>
      </c>
      <c r="P4286" t="s">
        <v>3576</v>
      </c>
      <c r="R4286">
        <v>2000</v>
      </c>
      <c r="X4286" t="s">
        <v>6376</v>
      </c>
      <c r="Y4286" t="s">
        <v>350</v>
      </c>
      <c r="Z4286" t="s">
        <v>3576</v>
      </c>
      <c r="AE4286" t="s">
        <v>235</v>
      </c>
      <c r="AF4286">
        <v>0</v>
      </c>
      <c r="AG4286">
        <v>0</v>
      </c>
      <c r="AH4286">
        <v>9</v>
      </c>
      <c r="AI4286" t="s">
        <v>11632</v>
      </c>
      <c r="AJ4286">
        <v>1.6366612111292962</v>
      </c>
      <c r="AL4286" s="94">
        <v>122.2</v>
      </c>
      <c r="AM4286" t="s">
        <v>11647</v>
      </c>
    </row>
    <row r="4287" spans="1:39" x14ac:dyDescent="0.25">
      <c r="A4287" t="s">
        <v>205</v>
      </c>
      <c r="B4287">
        <v>25197</v>
      </c>
      <c r="C4287" t="s">
        <v>6377</v>
      </c>
      <c r="D4287">
        <v>193</v>
      </c>
      <c r="E4287">
        <v>45782</v>
      </c>
      <c r="F4287">
        <v>45943</v>
      </c>
      <c r="G4287" t="s">
        <v>3633</v>
      </c>
      <c r="I4287" t="s">
        <v>24</v>
      </c>
      <c r="J4287" t="s">
        <v>6378</v>
      </c>
      <c r="K4287">
        <v>0</v>
      </c>
      <c r="L4287" t="s">
        <v>4132</v>
      </c>
      <c r="M4287">
        <v>0</v>
      </c>
      <c r="N4287" t="s">
        <v>353</v>
      </c>
      <c r="O4287">
        <v>45533</v>
      </c>
      <c r="P4287" t="s">
        <v>350</v>
      </c>
      <c r="Q4287">
        <v>0</v>
      </c>
      <c r="T4287">
        <v>0</v>
      </c>
      <c r="U4287">
        <v>0</v>
      </c>
      <c r="V4287">
        <v>0</v>
      </c>
      <c r="W4287">
        <v>0</v>
      </c>
      <c r="X4287" t="s">
        <v>350</v>
      </c>
      <c r="Y4287" t="s">
        <v>350</v>
      </c>
      <c r="Z4287" t="s">
        <v>350</v>
      </c>
      <c r="AE4287" t="s">
        <v>235</v>
      </c>
      <c r="AF4287">
        <v>0</v>
      </c>
      <c r="AG4287">
        <v>0</v>
      </c>
      <c r="AH4287">
        <v>14</v>
      </c>
      <c r="AI4287" t="s">
        <v>11632</v>
      </c>
      <c r="AL4287" s="94">
        <v>19.3</v>
      </c>
      <c r="AM4287" t="s">
        <v>11646</v>
      </c>
    </row>
    <row r="4288" spans="1:39" x14ac:dyDescent="0.25">
      <c r="A4288" t="s">
        <v>205</v>
      </c>
      <c r="B4288">
        <v>25193</v>
      </c>
      <c r="C4288" t="s">
        <v>6379</v>
      </c>
      <c r="D4288">
        <v>1003</v>
      </c>
      <c r="E4288">
        <v>45782</v>
      </c>
      <c r="F4288">
        <v>45943</v>
      </c>
      <c r="G4288" t="s">
        <v>3633</v>
      </c>
      <c r="H4288">
        <v>45789</v>
      </c>
      <c r="I4288" t="s">
        <v>24</v>
      </c>
      <c r="J4288" t="s">
        <v>6380</v>
      </c>
      <c r="K4288">
        <v>0</v>
      </c>
      <c r="AE4288" t="s">
        <v>235</v>
      </c>
      <c r="AF4288">
        <v>0</v>
      </c>
      <c r="AG4288">
        <v>0</v>
      </c>
      <c r="AH4288">
        <v>0</v>
      </c>
      <c r="AI4288" t="s">
        <v>11634</v>
      </c>
      <c r="AL4288" s="94">
        <v>100.3</v>
      </c>
      <c r="AM4288" t="s">
        <v>11646</v>
      </c>
    </row>
    <row r="4289" spans="1:39" x14ac:dyDescent="0.25">
      <c r="A4289" t="s">
        <v>205</v>
      </c>
      <c r="B4289">
        <v>25902</v>
      </c>
      <c r="C4289" t="s">
        <v>6381</v>
      </c>
      <c r="D4289">
        <v>673</v>
      </c>
      <c r="E4289">
        <v>45782</v>
      </c>
      <c r="F4289">
        <v>45943</v>
      </c>
      <c r="G4289" t="s">
        <v>3633</v>
      </c>
      <c r="I4289" t="s">
        <v>24</v>
      </c>
      <c r="J4289" t="s">
        <v>6382</v>
      </c>
      <c r="K4289">
        <v>0</v>
      </c>
      <c r="L4289" t="s">
        <v>6383</v>
      </c>
      <c r="N4289" t="s">
        <v>350</v>
      </c>
      <c r="O4289" t="s">
        <v>487</v>
      </c>
      <c r="P4289" t="s">
        <v>487</v>
      </c>
      <c r="R4289">
        <v>0</v>
      </c>
      <c r="S4289">
        <v>0</v>
      </c>
      <c r="X4289" t="s">
        <v>6384</v>
      </c>
      <c r="Y4289" t="s">
        <v>350</v>
      </c>
      <c r="Z4289" t="s">
        <v>350</v>
      </c>
      <c r="AE4289" t="s">
        <v>235</v>
      </c>
      <c r="AF4289">
        <v>0</v>
      </c>
      <c r="AG4289">
        <v>0</v>
      </c>
      <c r="AH4289">
        <v>9</v>
      </c>
      <c r="AI4289" t="s">
        <v>11632</v>
      </c>
      <c r="AJ4289">
        <v>0</v>
      </c>
      <c r="AK4289">
        <v>0</v>
      </c>
      <c r="AL4289" s="94">
        <v>67.3</v>
      </c>
      <c r="AM4289" t="s">
        <v>11646</v>
      </c>
    </row>
    <row r="4290" spans="1:39" x14ac:dyDescent="0.25">
      <c r="A4290" t="s">
        <v>205</v>
      </c>
      <c r="B4290">
        <v>25194</v>
      </c>
      <c r="C4290" t="s">
        <v>6385</v>
      </c>
      <c r="D4290">
        <v>495</v>
      </c>
      <c r="E4290">
        <v>45782</v>
      </c>
      <c r="G4290" t="s">
        <v>3633</v>
      </c>
      <c r="H4290">
        <v>45789</v>
      </c>
      <c r="I4290" t="s">
        <v>28</v>
      </c>
      <c r="K4290">
        <v>0</v>
      </c>
      <c r="L4290">
        <v>0</v>
      </c>
      <c r="M4290">
        <v>0</v>
      </c>
      <c r="N4290" t="s">
        <v>350</v>
      </c>
      <c r="P4290">
        <v>0</v>
      </c>
      <c r="Q4290">
        <v>0</v>
      </c>
      <c r="R4290">
        <v>15000</v>
      </c>
      <c r="T4290">
        <v>1</v>
      </c>
      <c r="U4290">
        <v>0</v>
      </c>
      <c r="V4290">
        <v>0</v>
      </c>
      <c r="W4290">
        <v>0</v>
      </c>
      <c r="X4290" t="s">
        <v>6386</v>
      </c>
      <c r="Y4290" t="s">
        <v>353</v>
      </c>
      <c r="Z4290" t="s">
        <v>6387</v>
      </c>
      <c r="AE4290" t="s">
        <v>235</v>
      </c>
      <c r="AF4290">
        <v>0</v>
      </c>
      <c r="AG4290">
        <v>0</v>
      </c>
      <c r="AH4290">
        <v>14</v>
      </c>
      <c r="AI4290" t="s">
        <v>11632</v>
      </c>
      <c r="AJ4290">
        <v>30.303030303030305</v>
      </c>
      <c r="AL4290" s="94">
        <v>49.5</v>
      </c>
      <c r="AM4290" t="s">
        <v>11646</v>
      </c>
    </row>
    <row r="4291" spans="1:39" x14ac:dyDescent="0.25">
      <c r="A4291" t="s">
        <v>205</v>
      </c>
      <c r="B4291">
        <v>25201</v>
      </c>
      <c r="C4291" t="s">
        <v>6388</v>
      </c>
      <c r="D4291">
        <v>115</v>
      </c>
      <c r="E4291">
        <v>45782</v>
      </c>
      <c r="F4291">
        <v>45943</v>
      </c>
      <c r="G4291" t="s">
        <v>3633</v>
      </c>
      <c r="I4291" t="s">
        <v>24</v>
      </c>
      <c r="J4291">
        <v>45979</v>
      </c>
      <c r="K4291">
        <v>50</v>
      </c>
      <c r="M4291">
        <v>0.15</v>
      </c>
      <c r="N4291" t="s">
        <v>350</v>
      </c>
      <c r="P4291" t="s">
        <v>350</v>
      </c>
      <c r="T4291">
        <v>0</v>
      </c>
      <c r="U4291">
        <v>0</v>
      </c>
      <c r="V4291">
        <v>0</v>
      </c>
      <c r="W4291">
        <v>0</v>
      </c>
      <c r="X4291" t="s">
        <v>6389</v>
      </c>
      <c r="Y4291" t="s">
        <v>350</v>
      </c>
      <c r="Z4291" t="s">
        <v>6390</v>
      </c>
      <c r="AE4291" t="s">
        <v>235</v>
      </c>
      <c r="AF4291">
        <v>0.15</v>
      </c>
      <c r="AG4291">
        <v>8</v>
      </c>
      <c r="AH4291">
        <v>11</v>
      </c>
      <c r="AI4291" t="s">
        <v>11632</v>
      </c>
      <c r="AL4291" s="94">
        <v>11.5</v>
      </c>
      <c r="AM4291" t="s">
        <v>11839</v>
      </c>
    </row>
    <row r="4292" spans="1:39" x14ac:dyDescent="0.25">
      <c r="A4292" t="s">
        <v>205</v>
      </c>
      <c r="B4292">
        <v>25200</v>
      </c>
      <c r="C4292" t="s">
        <v>6391</v>
      </c>
      <c r="D4292">
        <v>381</v>
      </c>
      <c r="E4292">
        <v>45782</v>
      </c>
      <c r="G4292" t="s">
        <v>3633</v>
      </c>
      <c r="H4292">
        <v>45817</v>
      </c>
      <c r="I4292" t="s">
        <v>28</v>
      </c>
      <c r="K4292">
        <v>32</v>
      </c>
      <c r="L4292">
        <v>45748</v>
      </c>
      <c r="M4292">
        <v>10</v>
      </c>
      <c r="N4292" t="s">
        <v>353</v>
      </c>
      <c r="O4292">
        <v>45506</v>
      </c>
      <c r="P4292" t="s">
        <v>353</v>
      </c>
      <c r="Q4292">
        <v>10</v>
      </c>
      <c r="R4292">
        <v>500</v>
      </c>
      <c r="T4292">
        <v>0</v>
      </c>
      <c r="U4292">
        <v>0</v>
      </c>
      <c r="V4292">
        <v>0</v>
      </c>
      <c r="W4292">
        <v>0</v>
      </c>
      <c r="X4292" t="s">
        <v>350</v>
      </c>
      <c r="Y4292" t="s">
        <v>350</v>
      </c>
      <c r="Z4292" t="s">
        <v>350</v>
      </c>
      <c r="AE4292" t="s">
        <v>235</v>
      </c>
      <c r="AF4292">
        <v>0.1</v>
      </c>
      <c r="AG4292">
        <v>3</v>
      </c>
      <c r="AH4292">
        <v>15</v>
      </c>
      <c r="AI4292" t="s">
        <v>11632</v>
      </c>
      <c r="AJ4292">
        <v>1.3123359580052494</v>
      </c>
      <c r="AL4292" s="94">
        <v>38.1</v>
      </c>
      <c r="AM4292" t="s">
        <v>11647</v>
      </c>
    </row>
    <row r="4293" spans="1:39" x14ac:dyDescent="0.25">
      <c r="A4293" t="s">
        <v>205</v>
      </c>
      <c r="B4293">
        <v>25202</v>
      </c>
      <c r="C4293" t="s">
        <v>6392</v>
      </c>
      <c r="D4293">
        <v>158</v>
      </c>
      <c r="E4293">
        <v>45782</v>
      </c>
      <c r="F4293">
        <v>45943</v>
      </c>
      <c r="G4293" t="s">
        <v>3633</v>
      </c>
      <c r="H4293">
        <v>45784</v>
      </c>
      <c r="I4293" t="s">
        <v>24</v>
      </c>
      <c r="J4293" t="s">
        <v>6393</v>
      </c>
      <c r="K4293">
        <v>0</v>
      </c>
      <c r="N4293" t="s">
        <v>350</v>
      </c>
      <c r="P4293" t="s">
        <v>350</v>
      </c>
      <c r="T4293">
        <v>0</v>
      </c>
      <c r="U4293">
        <v>0</v>
      </c>
      <c r="V4293">
        <v>0</v>
      </c>
      <c r="W4293">
        <v>0</v>
      </c>
      <c r="X4293" t="s">
        <v>350</v>
      </c>
      <c r="Y4293" t="s">
        <v>350</v>
      </c>
      <c r="Z4293" t="s">
        <v>350</v>
      </c>
      <c r="AE4293" t="s">
        <v>235</v>
      </c>
      <c r="AF4293">
        <v>0</v>
      </c>
      <c r="AG4293">
        <v>0</v>
      </c>
      <c r="AH4293">
        <v>9</v>
      </c>
      <c r="AI4293" t="s">
        <v>11632</v>
      </c>
      <c r="AL4293" s="94">
        <v>15.8</v>
      </c>
      <c r="AM4293" t="s">
        <v>11646</v>
      </c>
    </row>
    <row r="4294" spans="1:39" x14ac:dyDescent="0.25">
      <c r="A4294" t="s">
        <v>205</v>
      </c>
      <c r="B4294">
        <v>25035</v>
      </c>
      <c r="C4294" t="s">
        <v>6394</v>
      </c>
      <c r="D4294">
        <v>455</v>
      </c>
      <c r="E4294">
        <v>45782</v>
      </c>
      <c r="F4294">
        <v>45943</v>
      </c>
      <c r="G4294" t="s">
        <v>3633</v>
      </c>
      <c r="H4294">
        <v>45784</v>
      </c>
      <c r="I4294" t="s">
        <v>24</v>
      </c>
      <c r="J4294" t="s">
        <v>6395</v>
      </c>
      <c r="K4294">
        <v>8</v>
      </c>
      <c r="L4294">
        <v>45748</v>
      </c>
      <c r="M4294">
        <v>0.25</v>
      </c>
      <c r="N4294" t="s">
        <v>353</v>
      </c>
      <c r="O4294">
        <v>45363</v>
      </c>
      <c r="P4294" t="s">
        <v>350</v>
      </c>
      <c r="T4294">
        <v>2</v>
      </c>
      <c r="U4294">
        <v>2</v>
      </c>
      <c r="V4294">
        <v>0</v>
      </c>
      <c r="W4294">
        <v>0</v>
      </c>
      <c r="X4294" t="s">
        <v>6396</v>
      </c>
      <c r="Y4294" t="s">
        <v>350</v>
      </c>
      <c r="Z4294" t="s">
        <v>350</v>
      </c>
      <c r="AE4294" t="s">
        <v>235</v>
      </c>
      <c r="AF4294">
        <v>0.25</v>
      </c>
      <c r="AG4294">
        <v>2</v>
      </c>
      <c r="AH4294">
        <v>13</v>
      </c>
      <c r="AI4294" t="s">
        <v>11632</v>
      </c>
      <c r="AL4294" s="94">
        <v>45.5</v>
      </c>
      <c r="AM4294" t="s">
        <v>11647</v>
      </c>
    </row>
    <row r="4295" spans="1:39" x14ac:dyDescent="0.25">
      <c r="A4295" t="s">
        <v>205</v>
      </c>
      <c r="B4295">
        <v>25204</v>
      </c>
      <c r="C4295" t="s">
        <v>6397</v>
      </c>
      <c r="D4295">
        <v>1902</v>
      </c>
      <c r="E4295">
        <v>45782</v>
      </c>
      <c r="F4295">
        <v>45943</v>
      </c>
      <c r="G4295" t="s">
        <v>3633</v>
      </c>
      <c r="H4295">
        <v>45783</v>
      </c>
      <c r="I4295" t="s">
        <v>24</v>
      </c>
      <c r="J4295" t="s">
        <v>6398</v>
      </c>
      <c r="K4295">
        <v>0</v>
      </c>
      <c r="N4295" t="s">
        <v>350</v>
      </c>
      <c r="P4295" t="s">
        <v>6290</v>
      </c>
      <c r="S4295">
        <v>2000</v>
      </c>
      <c r="T4295">
        <v>0</v>
      </c>
      <c r="U4295">
        <v>0</v>
      </c>
      <c r="V4295">
        <v>0</v>
      </c>
      <c r="W4295">
        <v>0</v>
      </c>
      <c r="X4295" t="s">
        <v>6399</v>
      </c>
      <c r="Y4295" t="s">
        <v>350</v>
      </c>
      <c r="Z4295" t="s">
        <v>350</v>
      </c>
      <c r="AE4295" t="s">
        <v>235</v>
      </c>
      <c r="AF4295">
        <v>0</v>
      </c>
      <c r="AG4295">
        <v>0</v>
      </c>
      <c r="AH4295">
        <v>10</v>
      </c>
      <c r="AI4295" t="s">
        <v>11632</v>
      </c>
      <c r="AK4295">
        <v>1.0515247108307044</v>
      </c>
      <c r="AL4295" s="94">
        <v>190.2</v>
      </c>
      <c r="AM4295" t="s">
        <v>11646</v>
      </c>
    </row>
    <row r="4296" spans="1:39" x14ac:dyDescent="0.25">
      <c r="A4296" t="s">
        <v>205</v>
      </c>
      <c r="B4296">
        <v>25203</v>
      </c>
      <c r="C4296" t="s">
        <v>6400</v>
      </c>
      <c r="D4296">
        <v>12831</v>
      </c>
      <c r="E4296">
        <v>45782</v>
      </c>
      <c r="F4296">
        <v>45943</v>
      </c>
      <c r="G4296" t="s">
        <v>3633</v>
      </c>
      <c r="H4296">
        <v>45783</v>
      </c>
      <c r="I4296" t="s">
        <v>24</v>
      </c>
      <c r="J4296" t="s">
        <v>6401</v>
      </c>
      <c r="K4296">
        <v>250</v>
      </c>
      <c r="L4296" t="s">
        <v>487</v>
      </c>
      <c r="M4296">
        <v>230</v>
      </c>
      <c r="N4296" t="s">
        <v>350</v>
      </c>
      <c r="R4296">
        <v>104809.3</v>
      </c>
      <c r="T4296">
        <v>66</v>
      </c>
      <c r="U4296">
        <v>8</v>
      </c>
      <c r="Y4296" t="s">
        <v>350</v>
      </c>
      <c r="Z4296" t="s">
        <v>350</v>
      </c>
      <c r="AE4296" t="s">
        <v>235</v>
      </c>
      <c r="AF4296">
        <v>2.2999999999999998</v>
      </c>
      <c r="AG4296">
        <v>575</v>
      </c>
      <c r="AH4296">
        <v>9</v>
      </c>
      <c r="AI4296" t="s">
        <v>11632</v>
      </c>
      <c r="AJ4296">
        <v>8.1684436131244649</v>
      </c>
      <c r="AL4296" s="94">
        <v>1283.0999999999999</v>
      </c>
      <c r="AM4296" t="s">
        <v>11647</v>
      </c>
    </row>
    <row r="4297" spans="1:39" x14ac:dyDescent="0.25">
      <c r="A4297" t="s">
        <v>205</v>
      </c>
      <c r="B4297">
        <v>25205</v>
      </c>
      <c r="C4297" t="s">
        <v>6402</v>
      </c>
      <c r="D4297">
        <v>767</v>
      </c>
      <c r="E4297">
        <v>45782</v>
      </c>
      <c r="F4297">
        <v>45943</v>
      </c>
      <c r="G4297" t="s">
        <v>3633</v>
      </c>
      <c r="I4297" t="s">
        <v>24</v>
      </c>
      <c r="J4297" t="s">
        <v>6403</v>
      </c>
      <c r="K4297">
        <v>0</v>
      </c>
      <c r="AE4297" t="s">
        <v>235</v>
      </c>
      <c r="AF4297">
        <v>0</v>
      </c>
      <c r="AG4297">
        <v>0</v>
      </c>
      <c r="AH4297">
        <v>0</v>
      </c>
      <c r="AI4297" t="s">
        <v>11634</v>
      </c>
      <c r="AL4297" s="94">
        <v>76.7</v>
      </c>
      <c r="AM4297" t="s">
        <v>11646</v>
      </c>
    </row>
    <row r="4298" spans="1:39" x14ac:dyDescent="0.25">
      <c r="A4298" t="s">
        <v>205</v>
      </c>
      <c r="B4298">
        <v>25206</v>
      </c>
      <c r="C4298" t="s">
        <v>6404</v>
      </c>
      <c r="D4298">
        <v>310</v>
      </c>
      <c r="E4298">
        <v>45782</v>
      </c>
      <c r="F4298">
        <v>45943</v>
      </c>
      <c r="G4298" t="s">
        <v>3633</v>
      </c>
      <c r="H4298">
        <v>45792</v>
      </c>
      <c r="I4298" t="s">
        <v>24</v>
      </c>
      <c r="J4298" t="s">
        <v>6405</v>
      </c>
      <c r="K4298">
        <v>0</v>
      </c>
      <c r="N4298" t="s">
        <v>350</v>
      </c>
      <c r="P4298" t="s">
        <v>350</v>
      </c>
      <c r="T4298">
        <v>0</v>
      </c>
      <c r="U4298">
        <v>0</v>
      </c>
      <c r="V4298">
        <v>0</v>
      </c>
      <c r="W4298">
        <v>0</v>
      </c>
      <c r="X4298" t="s">
        <v>6406</v>
      </c>
      <c r="Y4298" t="s">
        <v>350</v>
      </c>
      <c r="Z4298" t="s">
        <v>350</v>
      </c>
      <c r="AE4298" t="s">
        <v>235</v>
      </c>
      <c r="AF4298">
        <v>0</v>
      </c>
      <c r="AG4298">
        <v>0</v>
      </c>
      <c r="AH4298">
        <v>9</v>
      </c>
      <c r="AI4298" t="s">
        <v>11632</v>
      </c>
      <c r="AL4298" s="94">
        <v>31</v>
      </c>
      <c r="AM4298" t="s">
        <v>11646</v>
      </c>
    </row>
    <row r="4299" spans="1:39" x14ac:dyDescent="0.25">
      <c r="A4299" t="s">
        <v>205</v>
      </c>
      <c r="B4299">
        <v>25207</v>
      </c>
      <c r="C4299" t="s">
        <v>6407</v>
      </c>
      <c r="D4299">
        <v>9480</v>
      </c>
      <c r="E4299">
        <v>45782</v>
      </c>
      <c r="F4299">
        <v>45943</v>
      </c>
      <c r="G4299" t="s">
        <v>3633</v>
      </c>
      <c r="H4299">
        <v>45783</v>
      </c>
      <c r="I4299" t="s">
        <v>24</v>
      </c>
      <c r="J4299" t="s">
        <v>6408</v>
      </c>
      <c r="K4299">
        <v>100</v>
      </c>
      <c r="L4299">
        <v>2024</v>
      </c>
      <c r="M4299">
        <v>1</v>
      </c>
      <c r="N4299" t="s">
        <v>353</v>
      </c>
      <c r="O4299">
        <v>45806</v>
      </c>
      <c r="P4299" t="s">
        <v>6409</v>
      </c>
      <c r="R4299">
        <v>36000</v>
      </c>
      <c r="V4299">
        <v>0</v>
      </c>
      <c r="W4299">
        <v>0</v>
      </c>
      <c r="X4299" t="s">
        <v>6410</v>
      </c>
      <c r="Y4299" t="s">
        <v>3850</v>
      </c>
      <c r="Z4299" t="s">
        <v>350</v>
      </c>
      <c r="AE4299" t="s">
        <v>235</v>
      </c>
      <c r="AF4299">
        <v>1</v>
      </c>
      <c r="AG4299">
        <v>100</v>
      </c>
      <c r="AH4299">
        <v>12</v>
      </c>
      <c r="AI4299" t="s">
        <v>11632</v>
      </c>
      <c r="AJ4299">
        <v>3.7974683544303796</v>
      </c>
      <c r="AL4299" s="94">
        <v>948</v>
      </c>
      <c r="AM4299" t="s">
        <v>11647</v>
      </c>
    </row>
    <row r="4300" spans="1:39" x14ac:dyDescent="0.25">
      <c r="A4300" t="s">
        <v>205</v>
      </c>
      <c r="B4300">
        <v>25208</v>
      </c>
      <c r="C4300" t="s">
        <v>6411</v>
      </c>
      <c r="D4300">
        <v>444</v>
      </c>
      <c r="E4300">
        <v>45782</v>
      </c>
      <c r="F4300">
        <v>45810</v>
      </c>
      <c r="G4300" t="s">
        <v>3633</v>
      </c>
      <c r="H4300">
        <v>45792</v>
      </c>
      <c r="I4300" t="s">
        <v>24</v>
      </c>
      <c r="J4300" t="s">
        <v>6412</v>
      </c>
      <c r="K4300">
        <v>40</v>
      </c>
      <c r="M4300">
        <v>1</v>
      </c>
      <c r="N4300" t="s">
        <v>353</v>
      </c>
      <c r="O4300">
        <v>44958</v>
      </c>
      <c r="P4300" t="s">
        <v>350</v>
      </c>
      <c r="R4300">
        <v>0</v>
      </c>
      <c r="S4300">
        <v>0</v>
      </c>
      <c r="T4300">
        <v>1</v>
      </c>
      <c r="U4300">
        <v>0</v>
      </c>
      <c r="V4300">
        <v>1</v>
      </c>
      <c r="W4300">
        <v>0</v>
      </c>
      <c r="X4300" t="s">
        <v>350</v>
      </c>
      <c r="Y4300" t="s">
        <v>350</v>
      </c>
      <c r="Z4300" t="s">
        <v>353</v>
      </c>
      <c r="AE4300" t="s">
        <v>235</v>
      </c>
      <c r="AF4300">
        <v>1</v>
      </c>
      <c r="AG4300">
        <v>40</v>
      </c>
      <c r="AH4300">
        <v>14</v>
      </c>
      <c r="AI4300" t="s">
        <v>11632</v>
      </c>
      <c r="AJ4300">
        <v>0</v>
      </c>
      <c r="AK4300">
        <v>0</v>
      </c>
      <c r="AL4300" s="94">
        <v>44.4</v>
      </c>
      <c r="AM4300" t="s">
        <v>11647</v>
      </c>
    </row>
    <row r="4301" spans="1:39" x14ac:dyDescent="0.25">
      <c r="A4301" t="s">
        <v>205</v>
      </c>
      <c r="B4301">
        <v>25209</v>
      </c>
      <c r="C4301" t="s">
        <v>6413</v>
      </c>
      <c r="D4301">
        <v>2213</v>
      </c>
      <c r="E4301">
        <v>45782</v>
      </c>
      <c r="F4301">
        <v>45943</v>
      </c>
      <c r="G4301" t="s">
        <v>3633</v>
      </c>
      <c r="H4301">
        <v>45783</v>
      </c>
      <c r="I4301" t="s">
        <v>24</v>
      </c>
      <c r="J4301" t="s">
        <v>6414</v>
      </c>
      <c r="K4301">
        <v>120</v>
      </c>
      <c r="L4301">
        <v>2024</v>
      </c>
      <c r="M4301">
        <v>0.7</v>
      </c>
      <c r="N4301" t="s">
        <v>353</v>
      </c>
      <c r="O4301">
        <v>45492</v>
      </c>
      <c r="P4301" t="s">
        <v>350</v>
      </c>
      <c r="R4301">
        <v>5000</v>
      </c>
      <c r="T4301">
        <v>0</v>
      </c>
      <c r="U4301">
        <v>24</v>
      </c>
      <c r="V4301">
        <v>0</v>
      </c>
      <c r="W4301">
        <v>12</v>
      </c>
      <c r="X4301" t="s">
        <v>6415</v>
      </c>
      <c r="Y4301" t="s">
        <v>350</v>
      </c>
      <c r="Z4301" t="s">
        <v>6416</v>
      </c>
      <c r="AE4301" t="s">
        <v>235</v>
      </c>
      <c r="AF4301">
        <v>0.7</v>
      </c>
      <c r="AG4301">
        <v>84</v>
      </c>
      <c r="AH4301">
        <v>14</v>
      </c>
      <c r="AI4301" t="s">
        <v>11632</v>
      </c>
      <c r="AJ4301">
        <v>2.2593764121102575</v>
      </c>
      <c r="AL4301" s="94">
        <v>221.3</v>
      </c>
      <c r="AM4301" t="s">
        <v>11647</v>
      </c>
    </row>
    <row r="4302" spans="1:39" x14ac:dyDescent="0.25">
      <c r="A4302" t="s">
        <v>205</v>
      </c>
      <c r="B4302">
        <v>25210</v>
      </c>
      <c r="C4302" t="s">
        <v>6417</v>
      </c>
      <c r="D4302">
        <v>1881</v>
      </c>
      <c r="E4302">
        <v>45782</v>
      </c>
      <c r="F4302">
        <v>45943</v>
      </c>
      <c r="G4302" t="s">
        <v>3633</v>
      </c>
      <c r="H4302">
        <v>45783</v>
      </c>
      <c r="I4302" t="s">
        <v>24</v>
      </c>
      <c r="J4302" t="s">
        <v>6418</v>
      </c>
      <c r="K4302">
        <v>430</v>
      </c>
      <c r="L4302">
        <v>2024</v>
      </c>
      <c r="M4302">
        <v>0.47</v>
      </c>
      <c r="N4302" t="s">
        <v>350</v>
      </c>
      <c r="P4302" t="s">
        <v>350</v>
      </c>
      <c r="R4302">
        <v>5727</v>
      </c>
      <c r="T4302">
        <v>3</v>
      </c>
      <c r="U4302">
        <v>20</v>
      </c>
      <c r="V4302">
        <v>0</v>
      </c>
      <c r="W4302">
        <v>5</v>
      </c>
      <c r="X4302" t="s">
        <v>6025</v>
      </c>
      <c r="Y4302" t="s">
        <v>350</v>
      </c>
      <c r="Z4302" t="s">
        <v>350</v>
      </c>
      <c r="AE4302" t="s">
        <v>235</v>
      </c>
      <c r="AF4302">
        <v>0.47</v>
      </c>
      <c r="AG4302">
        <v>202</v>
      </c>
      <c r="AH4302">
        <v>13</v>
      </c>
      <c r="AI4302" t="s">
        <v>11632</v>
      </c>
      <c r="AJ4302">
        <v>3.0446570972886762</v>
      </c>
      <c r="AL4302" s="94">
        <v>188.1</v>
      </c>
      <c r="AM4302" t="s">
        <v>11839</v>
      </c>
    </row>
    <row r="4303" spans="1:39" x14ac:dyDescent="0.25">
      <c r="A4303" t="s">
        <v>205</v>
      </c>
      <c r="B4303">
        <v>25211</v>
      </c>
      <c r="C4303" t="s">
        <v>6419</v>
      </c>
      <c r="D4303">
        <v>897</v>
      </c>
      <c r="E4303">
        <v>45782</v>
      </c>
      <c r="F4303">
        <v>45943</v>
      </c>
      <c r="G4303" t="s">
        <v>3633</v>
      </c>
      <c r="H4303">
        <v>45786</v>
      </c>
      <c r="I4303" t="s">
        <v>24</v>
      </c>
      <c r="J4303" t="s">
        <v>6420</v>
      </c>
      <c r="K4303">
        <v>117</v>
      </c>
      <c r="L4303">
        <v>45689</v>
      </c>
      <c r="M4303">
        <v>0.31</v>
      </c>
      <c r="N4303" t="s">
        <v>353</v>
      </c>
      <c r="O4303">
        <v>45792</v>
      </c>
      <c r="P4303" t="s">
        <v>353</v>
      </c>
      <c r="Q4303">
        <v>0.31</v>
      </c>
      <c r="R4303">
        <v>4238</v>
      </c>
      <c r="T4303">
        <v>4</v>
      </c>
      <c r="U4303">
        <v>8</v>
      </c>
      <c r="V4303">
        <v>0</v>
      </c>
      <c r="W4303">
        <v>3</v>
      </c>
      <c r="X4303" t="s">
        <v>6421</v>
      </c>
      <c r="Y4303" t="s">
        <v>350</v>
      </c>
      <c r="Z4303" t="s">
        <v>353</v>
      </c>
      <c r="AE4303" t="s">
        <v>235</v>
      </c>
      <c r="AF4303">
        <v>0.31</v>
      </c>
      <c r="AG4303">
        <v>36</v>
      </c>
      <c r="AH4303">
        <v>15</v>
      </c>
      <c r="AI4303" t="s">
        <v>11632</v>
      </c>
      <c r="AJ4303">
        <v>4.72463768115942</v>
      </c>
      <c r="AL4303" s="94">
        <v>89.7</v>
      </c>
      <c r="AM4303" t="s">
        <v>11647</v>
      </c>
    </row>
    <row r="4304" spans="1:39" x14ac:dyDescent="0.25">
      <c r="A4304" t="s">
        <v>205</v>
      </c>
      <c r="B4304">
        <v>25212</v>
      </c>
      <c r="C4304" t="s">
        <v>6422</v>
      </c>
      <c r="D4304">
        <v>313</v>
      </c>
      <c r="E4304">
        <v>45782</v>
      </c>
      <c r="F4304">
        <v>45810</v>
      </c>
      <c r="G4304" t="s">
        <v>3633</v>
      </c>
      <c r="H4304">
        <v>45797</v>
      </c>
      <c r="I4304" t="s">
        <v>24</v>
      </c>
      <c r="J4304" t="s">
        <v>6423</v>
      </c>
      <c r="K4304">
        <v>0</v>
      </c>
      <c r="AE4304" t="s">
        <v>235</v>
      </c>
      <c r="AF4304">
        <v>0</v>
      </c>
      <c r="AG4304">
        <v>0</v>
      </c>
      <c r="AH4304">
        <v>0</v>
      </c>
      <c r="AI4304" t="s">
        <v>11634</v>
      </c>
      <c r="AL4304" s="94">
        <v>31.3</v>
      </c>
      <c r="AM4304" t="s">
        <v>11646</v>
      </c>
    </row>
    <row r="4305" spans="1:39" x14ac:dyDescent="0.25">
      <c r="A4305" t="s">
        <v>205</v>
      </c>
      <c r="B4305">
        <v>25215</v>
      </c>
      <c r="C4305" t="s">
        <v>6424</v>
      </c>
      <c r="D4305">
        <v>539</v>
      </c>
      <c r="E4305">
        <v>45783</v>
      </c>
      <c r="F4305">
        <v>45943</v>
      </c>
      <c r="G4305" t="s">
        <v>3633</v>
      </c>
      <c r="H4305">
        <v>45800</v>
      </c>
      <c r="I4305" t="s">
        <v>24</v>
      </c>
      <c r="J4305" t="s">
        <v>6425</v>
      </c>
      <c r="K4305">
        <v>0</v>
      </c>
      <c r="L4305" t="s">
        <v>6426</v>
      </c>
      <c r="N4305" t="s">
        <v>350</v>
      </c>
      <c r="P4305" t="s">
        <v>350</v>
      </c>
      <c r="R4305">
        <v>573.20000000000005</v>
      </c>
      <c r="T4305">
        <v>1</v>
      </c>
      <c r="V4305">
        <v>0</v>
      </c>
      <c r="W4305">
        <v>0</v>
      </c>
      <c r="X4305" t="s">
        <v>350</v>
      </c>
      <c r="Y4305" t="s">
        <v>350</v>
      </c>
      <c r="Z4305" t="s">
        <v>350</v>
      </c>
      <c r="AE4305" t="s">
        <v>235</v>
      </c>
      <c r="AF4305">
        <v>0</v>
      </c>
      <c r="AG4305">
        <v>0</v>
      </c>
      <c r="AH4305">
        <v>10</v>
      </c>
      <c r="AI4305" t="s">
        <v>11632</v>
      </c>
      <c r="AJ4305">
        <v>1.0634508348794063</v>
      </c>
      <c r="AL4305" s="94">
        <v>53.9</v>
      </c>
      <c r="AM4305" t="s">
        <v>11646</v>
      </c>
    </row>
    <row r="4306" spans="1:39" x14ac:dyDescent="0.25">
      <c r="A4306" t="s">
        <v>205</v>
      </c>
      <c r="B4306">
        <v>25216</v>
      </c>
      <c r="C4306" t="s">
        <v>6427</v>
      </c>
      <c r="D4306">
        <v>280</v>
      </c>
      <c r="E4306">
        <v>45783</v>
      </c>
      <c r="F4306">
        <v>45943</v>
      </c>
      <c r="G4306" t="s">
        <v>3633</v>
      </c>
      <c r="H4306" t="s">
        <v>6428</v>
      </c>
      <c r="I4306" t="s">
        <v>24</v>
      </c>
      <c r="J4306" t="s">
        <v>6429</v>
      </c>
      <c r="K4306">
        <v>0</v>
      </c>
      <c r="N4306" t="s">
        <v>350</v>
      </c>
      <c r="P4306" t="s">
        <v>350</v>
      </c>
      <c r="T4306">
        <v>0</v>
      </c>
      <c r="U4306">
        <v>0</v>
      </c>
      <c r="V4306">
        <v>0</v>
      </c>
      <c r="W4306">
        <v>0</v>
      </c>
      <c r="X4306" t="s">
        <v>6430</v>
      </c>
      <c r="Y4306" t="s">
        <v>350</v>
      </c>
      <c r="Z4306" t="s">
        <v>350</v>
      </c>
      <c r="AE4306" t="s">
        <v>235</v>
      </c>
      <c r="AF4306">
        <v>0</v>
      </c>
      <c r="AG4306">
        <v>0</v>
      </c>
      <c r="AH4306">
        <v>9</v>
      </c>
      <c r="AI4306" t="s">
        <v>11632</v>
      </c>
      <c r="AL4306" s="94">
        <v>28</v>
      </c>
      <c r="AM4306" t="s">
        <v>11646</v>
      </c>
    </row>
    <row r="4307" spans="1:39" x14ac:dyDescent="0.25">
      <c r="A4307" t="s">
        <v>205</v>
      </c>
      <c r="B4307">
        <v>25217</v>
      </c>
      <c r="C4307" t="s">
        <v>6431</v>
      </c>
      <c r="D4307">
        <v>18542</v>
      </c>
      <c r="E4307">
        <v>45783</v>
      </c>
      <c r="G4307" t="s">
        <v>3633</v>
      </c>
      <c r="H4307">
        <v>45793</v>
      </c>
      <c r="I4307" t="s">
        <v>28</v>
      </c>
      <c r="K4307">
        <v>400</v>
      </c>
      <c r="L4307">
        <v>2024</v>
      </c>
      <c r="M4307">
        <v>30</v>
      </c>
      <c r="N4307" t="s">
        <v>6432</v>
      </c>
      <c r="P4307" t="s">
        <v>353</v>
      </c>
      <c r="R4307">
        <v>30000</v>
      </c>
      <c r="T4307">
        <v>36</v>
      </c>
      <c r="U4307">
        <v>37</v>
      </c>
      <c r="V4307">
        <v>1</v>
      </c>
      <c r="W4307">
        <v>15</v>
      </c>
      <c r="X4307" t="s">
        <v>350</v>
      </c>
      <c r="Y4307" t="s">
        <v>6433</v>
      </c>
      <c r="Z4307" t="s">
        <v>350</v>
      </c>
      <c r="AE4307" t="s">
        <v>235</v>
      </c>
      <c r="AF4307">
        <v>0.3</v>
      </c>
      <c r="AG4307">
        <v>120</v>
      </c>
      <c r="AH4307">
        <v>13</v>
      </c>
      <c r="AI4307" t="s">
        <v>11632</v>
      </c>
      <c r="AJ4307">
        <v>1.6179484413763348</v>
      </c>
      <c r="AL4307" s="94">
        <v>1854.2</v>
      </c>
      <c r="AM4307" t="s">
        <v>11647</v>
      </c>
    </row>
    <row r="4308" spans="1:39" x14ac:dyDescent="0.25">
      <c r="A4308" t="s">
        <v>205</v>
      </c>
      <c r="B4308">
        <v>25218</v>
      </c>
      <c r="C4308" t="s">
        <v>6434</v>
      </c>
      <c r="D4308">
        <v>125</v>
      </c>
      <c r="E4308">
        <v>45783</v>
      </c>
      <c r="F4308">
        <v>45943</v>
      </c>
      <c r="G4308" t="s">
        <v>3633</v>
      </c>
      <c r="H4308">
        <v>45793</v>
      </c>
      <c r="I4308" t="s">
        <v>24</v>
      </c>
      <c r="J4308" t="s">
        <v>6435</v>
      </c>
      <c r="K4308">
        <v>0</v>
      </c>
      <c r="M4308">
        <v>0</v>
      </c>
      <c r="N4308" t="s">
        <v>350</v>
      </c>
      <c r="P4308" t="s">
        <v>350</v>
      </c>
      <c r="Q4308">
        <v>0</v>
      </c>
      <c r="T4308">
        <v>0</v>
      </c>
      <c r="U4308">
        <v>0</v>
      </c>
      <c r="V4308">
        <v>0</v>
      </c>
      <c r="W4308">
        <v>0</v>
      </c>
      <c r="X4308" t="s">
        <v>6436</v>
      </c>
      <c r="Y4308" t="s">
        <v>350</v>
      </c>
      <c r="Z4308" t="s">
        <v>350</v>
      </c>
      <c r="AE4308" t="s">
        <v>235</v>
      </c>
      <c r="AF4308">
        <v>0</v>
      </c>
      <c r="AG4308">
        <v>0</v>
      </c>
      <c r="AH4308">
        <v>12</v>
      </c>
      <c r="AI4308" t="s">
        <v>11632</v>
      </c>
      <c r="AL4308" s="94">
        <v>12.5</v>
      </c>
      <c r="AM4308" t="s">
        <v>11646</v>
      </c>
    </row>
    <row r="4309" spans="1:39" x14ac:dyDescent="0.25">
      <c r="A4309" t="s">
        <v>205</v>
      </c>
      <c r="B4309">
        <v>25219</v>
      </c>
      <c r="C4309" t="s">
        <v>6437</v>
      </c>
      <c r="D4309">
        <v>170</v>
      </c>
      <c r="E4309">
        <v>45783</v>
      </c>
      <c r="F4309">
        <v>45943</v>
      </c>
      <c r="G4309" t="s">
        <v>3633</v>
      </c>
      <c r="H4309">
        <v>45784</v>
      </c>
      <c r="I4309" t="s">
        <v>24</v>
      </c>
      <c r="J4309" t="s">
        <v>6304</v>
      </c>
      <c r="K4309">
        <v>0</v>
      </c>
      <c r="AE4309" t="s">
        <v>235</v>
      </c>
      <c r="AF4309">
        <v>0</v>
      </c>
      <c r="AG4309">
        <v>0</v>
      </c>
      <c r="AH4309">
        <v>0</v>
      </c>
      <c r="AI4309" t="s">
        <v>11634</v>
      </c>
      <c r="AL4309" s="94">
        <v>17</v>
      </c>
      <c r="AM4309" t="s">
        <v>11646</v>
      </c>
    </row>
    <row r="4310" spans="1:39" x14ac:dyDescent="0.25">
      <c r="A4310" t="s">
        <v>205</v>
      </c>
      <c r="B4310">
        <v>25220</v>
      </c>
      <c r="C4310" t="s">
        <v>6438</v>
      </c>
      <c r="D4310">
        <v>1347</v>
      </c>
      <c r="E4310">
        <v>45783</v>
      </c>
      <c r="F4310">
        <v>45810</v>
      </c>
      <c r="G4310" t="s">
        <v>3633</v>
      </c>
      <c r="H4310">
        <v>45793</v>
      </c>
      <c r="I4310" t="s">
        <v>24</v>
      </c>
      <c r="J4310" t="s">
        <v>6326</v>
      </c>
      <c r="K4310">
        <v>0</v>
      </c>
      <c r="L4310" t="s">
        <v>6439</v>
      </c>
      <c r="N4310" t="s">
        <v>350</v>
      </c>
      <c r="O4310" t="s">
        <v>719</v>
      </c>
      <c r="P4310" t="s">
        <v>350</v>
      </c>
      <c r="S4310">
        <v>363</v>
      </c>
      <c r="T4310">
        <v>0</v>
      </c>
      <c r="U4310">
        <v>0</v>
      </c>
      <c r="V4310">
        <v>0</v>
      </c>
      <c r="W4310">
        <v>0</v>
      </c>
      <c r="X4310" t="s">
        <v>6440</v>
      </c>
      <c r="Y4310" t="s">
        <v>350</v>
      </c>
      <c r="Z4310" t="s">
        <v>350</v>
      </c>
      <c r="AE4310" t="s">
        <v>235</v>
      </c>
      <c r="AF4310">
        <v>0</v>
      </c>
      <c r="AG4310">
        <v>0</v>
      </c>
      <c r="AH4310">
        <v>12</v>
      </c>
      <c r="AI4310" t="s">
        <v>11632</v>
      </c>
      <c r="AK4310">
        <v>0.26948775055679286</v>
      </c>
      <c r="AL4310" s="94">
        <v>134.69999999999999</v>
      </c>
      <c r="AM4310" t="s">
        <v>11646</v>
      </c>
    </row>
    <row r="4311" spans="1:39" x14ac:dyDescent="0.25">
      <c r="A4311" t="s">
        <v>205</v>
      </c>
      <c r="B4311">
        <v>25221</v>
      </c>
      <c r="C4311" t="s">
        <v>6441</v>
      </c>
      <c r="D4311">
        <v>144</v>
      </c>
      <c r="E4311">
        <v>45783</v>
      </c>
      <c r="F4311">
        <v>45943</v>
      </c>
      <c r="G4311" t="s">
        <v>3633</v>
      </c>
      <c r="H4311">
        <v>45789</v>
      </c>
      <c r="I4311" t="s">
        <v>24</v>
      </c>
      <c r="J4311" t="s">
        <v>6442</v>
      </c>
      <c r="K4311">
        <v>0</v>
      </c>
      <c r="AE4311" t="s">
        <v>235</v>
      </c>
      <c r="AF4311">
        <v>0</v>
      </c>
      <c r="AG4311">
        <v>0</v>
      </c>
      <c r="AH4311">
        <v>0</v>
      </c>
      <c r="AI4311" t="s">
        <v>11634</v>
      </c>
      <c r="AL4311" s="94">
        <v>14.4</v>
      </c>
      <c r="AM4311" t="s">
        <v>11646</v>
      </c>
    </row>
    <row r="4312" spans="1:39" x14ac:dyDescent="0.25">
      <c r="A4312" t="s">
        <v>205</v>
      </c>
      <c r="B4312">
        <v>25222</v>
      </c>
      <c r="C4312" t="s">
        <v>6443</v>
      </c>
      <c r="D4312">
        <v>66</v>
      </c>
      <c r="E4312">
        <v>45783</v>
      </c>
      <c r="G4312" t="s">
        <v>3633</v>
      </c>
      <c r="H4312">
        <v>45883</v>
      </c>
      <c r="K4312">
        <v>0</v>
      </c>
      <c r="N4312" t="s">
        <v>350</v>
      </c>
      <c r="T4312">
        <v>0</v>
      </c>
      <c r="U4312">
        <v>0</v>
      </c>
      <c r="V4312">
        <v>0</v>
      </c>
      <c r="W4312">
        <v>0</v>
      </c>
      <c r="X4312" t="s">
        <v>350</v>
      </c>
      <c r="Y4312" t="s">
        <v>350</v>
      </c>
      <c r="Z4312" t="s">
        <v>350</v>
      </c>
      <c r="AE4312" t="s">
        <v>235</v>
      </c>
      <c r="AF4312">
        <v>0</v>
      </c>
      <c r="AG4312">
        <v>0</v>
      </c>
      <c r="AH4312">
        <v>8</v>
      </c>
      <c r="AI4312" t="s">
        <v>11632</v>
      </c>
      <c r="AL4312" s="94">
        <v>6.6</v>
      </c>
      <c r="AM4312" t="s">
        <v>11646</v>
      </c>
    </row>
    <row r="4313" spans="1:39" x14ac:dyDescent="0.25">
      <c r="A4313" t="s">
        <v>205</v>
      </c>
      <c r="B4313">
        <v>25223</v>
      </c>
      <c r="C4313" t="s">
        <v>6444</v>
      </c>
      <c r="D4313">
        <v>1207</v>
      </c>
      <c r="E4313">
        <v>45783</v>
      </c>
      <c r="F4313">
        <v>45943</v>
      </c>
      <c r="G4313" t="s">
        <v>3633</v>
      </c>
      <c r="I4313" t="s">
        <v>24</v>
      </c>
      <c r="J4313" t="s">
        <v>6445</v>
      </c>
      <c r="K4313">
        <v>0</v>
      </c>
      <c r="AE4313" t="s">
        <v>235</v>
      </c>
      <c r="AF4313">
        <v>0</v>
      </c>
      <c r="AG4313">
        <v>0</v>
      </c>
      <c r="AH4313">
        <v>0</v>
      </c>
      <c r="AI4313" t="s">
        <v>11634</v>
      </c>
      <c r="AL4313" s="94">
        <v>120.7</v>
      </c>
      <c r="AM4313" t="s">
        <v>11646</v>
      </c>
    </row>
    <row r="4314" spans="1:39" x14ac:dyDescent="0.25">
      <c r="A4314" t="s">
        <v>205</v>
      </c>
      <c r="B4314">
        <v>25224</v>
      </c>
      <c r="C4314" t="s">
        <v>6446</v>
      </c>
      <c r="D4314">
        <v>137</v>
      </c>
      <c r="E4314">
        <v>45783</v>
      </c>
      <c r="F4314">
        <v>45943</v>
      </c>
      <c r="G4314" t="s">
        <v>3633</v>
      </c>
      <c r="I4314" t="s">
        <v>24</v>
      </c>
      <c r="J4314" t="s">
        <v>6447</v>
      </c>
      <c r="K4314">
        <v>0</v>
      </c>
      <c r="M4314">
        <v>0</v>
      </c>
      <c r="N4314" t="s">
        <v>6448</v>
      </c>
      <c r="P4314" t="s">
        <v>350</v>
      </c>
      <c r="T4314">
        <v>0</v>
      </c>
      <c r="U4314">
        <v>0</v>
      </c>
      <c r="V4314">
        <v>0</v>
      </c>
      <c r="W4314">
        <v>0</v>
      </c>
      <c r="X4314" t="s">
        <v>350</v>
      </c>
      <c r="Y4314" t="s">
        <v>350</v>
      </c>
      <c r="Z4314" t="s">
        <v>350</v>
      </c>
      <c r="AE4314" t="s">
        <v>235</v>
      </c>
      <c r="AF4314">
        <v>0</v>
      </c>
      <c r="AG4314">
        <v>0</v>
      </c>
      <c r="AH4314">
        <v>10</v>
      </c>
      <c r="AI4314" t="s">
        <v>11632</v>
      </c>
      <c r="AL4314" s="94">
        <v>13.7</v>
      </c>
      <c r="AM4314" t="s">
        <v>11646</v>
      </c>
    </row>
    <row r="4315" spans="1:39" x14ac:dyDescent="0.25">
      <c r="A4315" t="s">
        <v>205</v>
      </c>
      <c r="B4315">
        <v>25225</v>
      </c>
      <c r="C4315" t="s">
        <v>6449</v>
      </c>
      <c r="D4315">
        <v>851</v>
      </c>
      <c r="E4315">
        <v>45783</v>
      </c>
      <c r="F4315">
        <v>45832</v>
      </c>
      <c r="G4315" t="s">
        <v>3633</v>
      </c>
      <c r="H4315">
        <v>45824</v>
      </c>
      <c r="I4315" t="s">
        <v>3805</v>
      </c>
      <c r="J4315" t="s">
        <v>6450</v>
      </c>
      <c r="K4315">
        <v>0</v>
      </c>
      <c r="N4315" t="s">
        <v>6451</v>
      </c>
      <c r="P4315" t="s">
        <v>350</v>
      </c>
      <c r="R4315">
        <v>0</v>
      </c>
      <c r="S4315">
        <v>0</v>
      </c>
      <c r="X4315" t="s">
        <v>350</v>
      </c>
      <c r="Y4315" t="s">
        <v>6452</v>
      </c>
      <c r="Z4315" t="s">
        <v>350</v>
      </c>
      <c r="AE4315" t="s">
        <v>235</v>
      </c>
      <c r="AF4315">
        <v>0</v>
      </c>
      <c r="AG4315">
        <v>0</v>
      </c>
      <c r="AH4315">
        <v>7</v>
      </c>
      <c r="AI4315" t="s">
        <v>11632</v>
      </c>
      <c r="AJ4315">
        <v>0</v>
      </c>
      <c r="AK4315">
        <v>0</v>
      </c>
      <c r="AL4315" s="94">
        <v>85.1</v>
      </c>
      <c r="AM4315" t="s">
        <v>11646</v>
      </c>
    </row>
    <row r="4316" spans="1:39" x14ac:dyDescent="0.25">
      <c r="A4316" t="s">
        <v>205</v>
      </c>
      <c r="B4316">
        <v>25227</v>
      </c>
      <c r="C4316" t="s">
        <v>6453</v>
      </c>
      <c r="D4316">
        <v>785</v>
      </c>
      <c r="E4316">
        <v>45783</v>
      </c>
      <c r="G4316" t="s">
        <v>3633</v>
      </c>
      <c r="I4316" t="s">
        <v>28</v>
      </c>
      <c r="J4316">
        <v>45806</v>
      </c>
      <c r="K4316">
        <v>140</v>
      </c>
      <c r="L4316" t="s">
        <v>6454</v>
      </c>
      <c r="M4316">
        <v>0.21</v>
      </c>
      <c r="N4316" t="s">
        <v>350</v>
      </c>
      <c r="O4316" t="s">
        <v>6455</v>
      </c>
      <c r="P4316" t="s">
        <v>350</v>
      </c>
      <c r="R4316">
        <v>3000</v>
      </c>
      <c r="T4316">
        <v>0</v>
      </c>
      <c r="U4316">
        <v>2</v>
      </c>
      <c r="V4316">
        <v>0</v>
      </c>
      <c r="W4316">
        <v>1</v>
      </c>
      <c r="X4316" t="s">
        <v>350</v>
      </c>
      <c r="Y4316" t="s">
        <v>350</v>
      </c>
      <c r="Z4316" t="s">
        <v>350</v>
      </c>
      <c r="AE4316" t="s">
        <v>235</v>
      </c>
      <c r="AF4316">
        <v>0.21</v>
      </c>
      <c r="AG4316">
        <v>29</v>
      </c>
      <c r="AH4316">
        <v>14</v>
      </c>
      <c r="AI4316" t="s">
        <v>11632</v>
      </c>
      <c r="AJ4316">
        <v>3.8216560509554141</v>
      </c>
      <c r="AL4316" s="94">
        <v>78.5</v>
      </c>
      <c r="AM4316" t="s">
        <v>11647</v>
      </c>
    </row>
    <row r="4317" spans="1:39" x14ac:dyDescent="0.25">
      <c r="A4317" t="s">
        <v>205</v>
      </c>
      <c r="B4317">
        <v>25233</v>
      </c>
      <c r="C4317" t="s">
        <v>6456</v>
      </c>
      <c r="D4317">
        <v>435</v>
      </c>
      <c r="E4317">
        <v>45783</v>
      </c>
      <c r="F4317">
        <v>45943</v>
      </c>
      <c r="G4317" t="s">
        <v>3633</v>
      </c>
      <c r="I4317" t="s">
        <v>24</v>
      </c>
      <c r="J4317" t="s">
        <v>6304</v>
      </c>
      <c r="K4317">
        <v>0</v>
      </c>
      <c r="AE4317" t="s">
        <v>235</v>
      </c>
      <c r="AF4317">
        <v>0</v>
      </c>
      <c r="AG4317">
        <v>0</v>
      </c>
      <c r="AH4317">
        <v>0</v>
      </c>
      <c r="AI4317" t="s">
        <v>11634</v>
      </c>
      <c r="AL4317" s="94">
        <v>43.5</v>
      </c>
      <c r="AM4317" t="s">
        <v>11646</v>
      </c>
    </row>
    <row r="4318" spans="1:39" x14ac:dyDescent="0.25">
      <c r="A4318" t="s">
        <v>205</v>
      </c>
      <c r="B4318">
        <v>25226</v>
      </c>
      <c r="C4318" t="s">
        <v>6457</v>
      </c>
      <c r="D4318">
        <v>273</v>
      </c>
      <c r="E4318">
        <v>45783</v>
      </c>
      <c r="F4318">
        <v>45943</v>
      </c>
      <c r="G4318" t="s">
        <v>3633</v>
      </c>
      <c r="H4318">
        <v>45796</v>
      </c>
      <c r="I4318" t="s">
        <v>24</v>
      </c>
      <c r="J4318" t="s">
        <v>6458</v>
      </c>
      <c r="K4318">
        <v>47</v>
      </c>
      <c r="L4318">
        <v>45931</v>
      </c>
      <c r="M4318">
        <v>0.45</v>
      </c>
      <c r="N4318" t="s">
        <v>353</v>
      </c>
      <c r="O4318">
        <v>45532</v>
      </c>
      <c r="P4318" t="s">
        <v>350</v>
      </c>
      <c r="T4318">
        <v>1</v>
      </c>
      <c r="X4318" t="s">
        <v>6025</v>
      </c>
      <c r="Y4318" t="s">
        <v>487</v>
      </c>
      <c r="Z4318" t="s">
        <v>350</v>
      </c>
      <c r="AE4318" t="s">
        <v>235</v>
      </c>
      <c r="AF4318">
        <v>0.45</v>
      </c>
      <c r="AG4318">
        <v>21</v>
      </c>
      <c r="AH4318">
        <v>10</v>
      </c>
      <c r="AI4318" t="s">
        <v>11632</v>
      </c>
      <c r="AL4318" s="94">
        <v>27.3</v>
      </c>
      <c r="AM4318" t="s">
        <v>11647</v>
      </c>
    </row>
    <row r="4319" spans="1:39" x14ac:dyDescent="0.25">
      <c r="A4319" t="s">
        <v>205</v>
      </c>
      <c r="B4319">
        <v>25228</v>
      </c>
      <c r="C4319" t="s">
        <v>6459</v>
      </c>
      <c r="D4319">
        <v>4861</v>
      </c>
      <c r="E4319">
        <v>45783</v>
      </c>
      <c r="F4319">
        <v>45943</v>
      </c>
      <c r="G4319" t="s">
        <v>3633</v>
      </c>
      <c r="H4319">
        <v>45784</v>
      </c>
      <c r="I4319" t="s">
        <v>24</v>
      </c>
      <c r="J4319" t="s">
        <v>6460</v>
      </c>
      <c r="K4319">
        <v>260</v>
      </c>
      <c r="L4319">
        <v>45805</v>
      </c>
      <c r="M4319">
        <v>0.65</v>
      </c>
      <c r="N4319" t="s">
        <v>353</v>
      </c>
      <c r="O4319">
        <v>45128</v>
      </c>
      <c r="P4319" t="s">
        <v>353</v>
      </c>
      <c r="Q4319">
        <v>0.55000000000000004</v>
      </c>
      <c r="R4319">
        <v>3247</v>
      </c>
      <c r="S4319">
        <v>891.44</v>
      </c>
      <c r="T4319">
        <v>3</v>
      </c>
      <c r="U4319">
        <v>7</v>
      </c>
      <c r="V4319">
        <v>0</v>
      </c>
      <c r="W4319">
        <v>0</v>
      </c>
      <c r="X4319" t="s">
        <v>6461</v>
      </c>
      <c r="Y4319" t="s">
        <v>350</v>
      </c>
      <c r="Z4319" t="s">
        <v>353</v>
      </c>
      <c r="AE4319" t="s">
        <v>235</v>
      </c>
      <c r="AF4319">
        <v>0.65</v>
      </c>
      <c r="AG4319">
        <v>169</v>
      </c>
      <c r="AH4319">
        <v>16</v>
      </c>
      <c r="AI4319" t="s">
        <v>11631</v>
      </c>
      <c r="AJ4319">
        <v>0.66796955358979637</v>
      </c>
      <c r="AK4319">
        <v>0.18338613454021807</v>
      </c>
      <c r="AL4319" s="94">
        <v>486.1</v>
      </c>
      <c r="AM4319" t="s">
        <v>11647</v>
      </c>
    </row>
    <row r="4320" spans="1:39" x14ac:dyDescent="0.25">
      <c r="A4320" t="s">
        <v>205</v>
      </c>
      <c r="B4320">
        <v>25907</v>
      </c>
      <c r="C4320" t="s">
        <v>6462</v>
      </c>
      <c r="D4320">
        <v>605</v>
      </c>
      <c r="E4320">
        <v>45783</v>
      </c>
      <c r="F4320">
        <v>45943</v>
      </c>
      <c r="G4320" t="s">
        <v>3633</v>
      </c>
      <c r="H4320">
        <v>45784</v>
      </c>
      <c r="I4320" t="s">
        <v>24</v>
      </c>
      <c r="J4320" t="s">
        <v>6463</v>
      </c>
      <c r="K4320">
        <v>300</v>
      </c>
      <c r="L4320">
        <v>45139</v>
      </c>
      <c r="M4320">
        <v>0.6</v>
      </c>
      <c r="N4320" t="s">
        <v>353</v>
      </c>
      <c r="O4320">
        <v>45141</v>
      </c>
      <c r="P4320" t="s">
        <v>353</v>
      </c>
      <c r="Q4320">
        <v>0.17</v>
      </c>
      <c r="R4320">
        <v>8500</v>
      </c>
      <c r="T4320">
        <v>0</v>
      </c>
      <c r="U4320">
        <v>0</v>
      </c>
      <c r="V4320">
        <v>0</v>
      </c>
      <c r="W4320">
        <v>0</v>
      </c>
      <c r="X4320" t="s">
        <v>350</v>
      </c>
      <c r="Y4320" t="s">
        <v>350</v>
      </c>
      <c r="Z4320" t="s">
        <v>350</v>
      </c>
      <c r="AE4320" t="s">
        <v>235</v>
      </c>
      <c r="AF4320">
        <v>0.6</v>
      </c>
      <c r="AG4320">
        <v>180</v>
      </c>
      <c r="AH4320">
        <v>15</v>
      </c>
      <c r="AI4320" t="s">
        <v>11632</v>
      </c>
      <c r="AJ4320">
        <v>14.049586776859504</v>
      </c>
      <c r="AL4320" s="94">
        <v>60.5</v>
      </c>
      <c r="AM4320" t="s">
        <v>11839</v>
      </c>
    </row>
    <row r="4321" spans="1:39" x14ac:dyDescent="0.25">
      <c r="A4321" t="s">
        <v>205</v>
      </c>
      <c r="B4321">
        <v>25230</v>
      </c>
      <c r="C4321" t="s">
        <v>6464</v>
      </c>
      <c r="D4321">
        <v>2194</v>
      </c>
      <c r="E4321">
        <v>45783</v>
      </c>
      <c r="F4321">
        <v>45943</v>
      </c>
      <c r="G4321" t="s">
        <v>3633</v>
      </c>
      <c r="I4321" t="s">
        <v>24</v>
      </c>
      <c r="J4321" t="s">
        <v>6465</v>
      </c>
      <c r="K4321">
        <v>0</v>
      </c>
      <c r="L4321" t="s">
        <v>4132</v>
      </c>
      <c r="M4321">
        <v>0</v>
      </c>
      <c r="N4321" t="s">
        <v>350</v>
      </c>
      <c r="P4321" t="s">
        <v>350</v>
      </c>
      <c r="T4321">
        <v>3</v>
      </c>
      <c r="U4321">
        <v>0</v>
      </c>
      <c r="X4321" t="s">
        <v>6466</v>
      </c>
      <c r="Y4321" t="s">
        <v>350</v>
      </c>
      <c r="Z4321" t="s">
        <v>353</v>
      </c>
      <c r="AE4321" t="s">
        <v>235</v>
      </c>
      <c r="AF4321">
        <v>0</v>
      </c>
      <c r="AG4321">
        <v>0</v>
      </c>
      <c r="AH4321">
        <v>9</v>
      </c>
      <c r="AI4321" t="s">
        <v>11632</v>
      </c>
      <c r="AL4321" s="94">
        <v>219.4</v>
      </c>
      <c r="AM4321" t="s">
        <v>11646</v>
      </c>
    </row>
    <row r="4322" spans="1:39" x14ac:dyDescent="0.25">
      <c r="A4322" t="s">
        <v>205</v>
      </c>
      <c r="B4322">
        <v>25231</v>
      </c>
      <c r="C4322" t="s">
        <v>6467</v>
      </c>
      <c r="D4322">
        <v>766</v>
      </c>
      <c r="E4322">
        <v>45783</v>
      </c>
      <c r="F4322">
        <v>45943</v>
      </c>
      <c r="G4322" t="s">
        <v>3633</v>
      </c>
      <c r="H4322">
        <v>45784</v>
      </c>
      <c r="I4322" t="s">
        <v>24</v>
      </c>
      <c r="J4322" t="s">
        <v>6468</v>
      </c>
      <c r="K4322">
        <v>30</v>
      </c>
      <c r="L4322" t="s">
        <v>6469</v>
      </c>
      <c r="M4322">
        <v>0</v>
      </c>
      <c r="N4322" t="s">
        <v>353</v>
      </c>
      <c r="O4322">
        <v>45803</v>
      </c>
      <c r="P4322" t="s">
        <v>350</v>
      </c>
      <c r="T4322">
        <v>0</v>
      </c>
      <c r="U4322">
        <v>0</v>
      </c>
      <c r="V4322">
        <v>0</v>
      </c>
      <c r="W4322">
        <v>0</v>
      </c>
      <c r="X4322" t="s">
        <v>350</v>
      </c>
      <c r="Y4322" t="s">
        <v>350</v>
      </c>
      <c r="Z4322" t="s">
        <v>350</v>
      </c>
      <c r="AE4322" t="s">
        <v>235</v>
      </c>
      <c r="AF4322">
        <v>0</v>
      </c>
      <c r="AG4322">
        <v>0</v>
      </c>
      <c r="AH4322">
        <v>13</v>
      </c>
      <c r="AI4322" t="s">
        <v>11632</v>
      </c>
      <c r="AL4322" s="94">
        <v>76.599999999999994</v>
      </c>
      <c r="AM4322" t="s">
        <v>11647</v>
      </c>
    </row>
    <row r="4323" spans="1:39" x14ac:dyDescent="0.25">
      <c r="A4323" t="s">
        <v>205</v>
      </c>
      <c r="B4323">
        <v>25232</v>
      </c>
      <c r="C4323" t="s">
        <v>6470</v>
      </c>
      <c r="D4323">
        <v>2318</v>
      </c>
      <c r="E4323">
        <v>45783</v>
      </c>
      <c r="F4323">
        <v>45943</v>
      </c>
      <c r="G4323" t="s">
        <v>3633</v>
      </c>
      <c r="H4323">
        <v>45784</v>
      </c>
      <c r="I4323" t="s">
        <v>24</v>
      </c>
      <c r="J4323" t="s">
        <v>6471</v>
      </c>
      <c r="K4323">
        <v>0</v>
      </c>
      <c r="N4323" t="s">
        <v>353</v>
      </c>
      <c r="O4323">
        <v>45504</v>
      </c>
      <c r="P4323" t="s">
        <v>350</v>
      </c>
      <c r="R4323">
        <v>0</v>
      </c>
      <c r="S4323">
        <v>5843.7</v>
      </c>
      <c r="T4323">
        <v>15</v>
      </c>
      <c r="U4323">
        <v>0</v>
      </c>
      <c r="V4323">
        <v>0</v>
      </c>
      <c r="W4323">
        <v>0</v>
      </c>
      <c r="X4323" t="s">
        <v>350</v>
      </c>
      <c r="Y4323" t="s">
        <v>350</v>
      </c>
      <c r="Z4323" t="s">
        <v>350</v>
      </c>
      <c r="AE4323" t="s">
        <v>235</v>
      </c>
      <c r="AF4323">
        <v>0</v>
      </c>
      <c r="AG4323">
        <v>0</v>
      </c>
      <c r="AH4323">
        <v>12</v>
      </c>
      <c r="AI4323" t="s">
        <v>11632</v>
      </c>
      <c r="AJ4323">
        <v>0</v>
      </c>
      <c r="AK4323">
        <v>2.5210094909404659</v>
      </c>
      <c r="AL4323" s="94">
        <v>231.8</v>
      </c>
      <c r="AM4323" t="s">
        <v>11646</v>
      </c>
    </row>
    <row r="4324" spans="1:39" x14ac:dyDescent="0.25">
      <c r="A4324" t="s">
        <v>205</v>
      </c>
      <c r="B4324">
        <v>25234</v>
      </c>
      <c r="C4324" t="s">
        <v>6472</v>
      </c>
      <c r="D4324">
        <v>6015</v>
      </c>
      <c r="E4324">
        <v>45783</v>
      </c>
      <c r="G4324" t="s">
        <v>3633</v>
      </c>
      <c r="H4324">
        <v>45806</v>
      </c>
      <c r="I4324" t="s">
        <v>28</v>
      </c>
      <c r="K4324">
        <v>316</v>
      </c>
      <c r="L4324">
        <v>2024</v>
      </c>
      <c r="M4324">
        <v>0.95</v>
      </c>
      <c r="N4324" t="s">
        <v>350</v>
      </c>
      <c r="P4324" t="s">
        <v>350</v>
      </c>
      <c r="R4324">
        <v>7000</v>
      </c>
      <c r="S4324">
        <v>6000</v>
      </c>
      <c r="T4324">
        <v>5</v>
      </c>
      <c r="U4324">
        <v>50</v>
      </c>
      <c r="V4324">
        <v>1</v>
      </c>
      <c r="W4324">
        <v>10</v>
      </c>
      <c r="X4324" t="s">
        <v>6473</v>
      </c>
      <c r="Y4324" t="s">
        <v>350</v>
      </c>
      <c r="Z4324" t="s">
        <v>350</v>
      </c>
      <c r="AE4324" t="s">
        <v>235</v>
      </c>
      <c r="AF4324">
        <v>0.95</v>
      </c>
      <c r="AG4324">
        <v>300</v>
      </c>
      <c r="AH4324">
        <v>14</v>
      </c>
      <c r="AI4324" t="s">
        <v>11632</v>
      </c>
      <c r="AJ4324">
        <v>1.1637572734829593</v>
      </c>
      <c r="AK4324">
        <v>0.99750623441396513</v>
      </c>
      <c r="AL4324" s="94">
        <v>601.5</v>
      </c>
      <c r="AM4324" t="s">
        <v>11647</v>
      </c>
    </row>
    <row r="4325" spans="1:39" x14ac:dyDescent="0.25">
      <c r="A4325" t="s">
        <v>205</v>
      </c>
      <c r="B4325">
        <v>25043</v>
      </c>
      <c r="C4325" t="s">
        <v>6474</v>
      </c>
      <c r="D4325">
        <v>1116</v>
      </c>
      <c r="E4325">
        <v>45783</v>
      </c>
      <c r="F4325">
        <v>45943</v>
      </c>
      <c r="G4325" t="s">
        <v>3633</v>
      </c>
      <c r="H4325">
        <v>45791</v>
      </c>
      <c r="I4325" t="s">
        <v>24</v>
      </c>
      <c r="J4325" t="s">
        <v>6420</v>
      </c>
      <c r="K4325">
        <v>0</v>
      </c>
      <c r="N4325" t="s">
        <v>353</v>
      </c>
      <c r="O4325">
        <v>45553</v>
      </c>
      <c r="P4325" t="s">
        <v>350</v>
      </c>
      <c r="T4325">
        <v>0</v>
      </c>
      <c r="U4325">
        <v>5</v>
      </c>
      <c r="V4325">
        <v>0</v>
      </c>
      <c r="W4325">
        <v>0</v>
      </c>
      <c r="X4325" t="s">
        <v>350</v>
      </c>
      <c r="Y4325" t="s">
        <v>350</v>
      </c>
      <c r="Z4325" t="s">
        <v>350</v>
      </c>
      <c r="AE4325" t="s">
        <v>235</v>
      </c>
      <c r="AF4325">
        <v>0</v>
      </c>
      <c r="AG4325">
        <v>0</v>
      </c>
      <c r="AH4325">
        <v>10</v>
      </c>
      <c r="AI4325" t="s">
        <v>11632</v>
      </c>
      <c r="AL4325" s="94">
        <v>111.6</v>
      </c>
      <c r="AM4325" t="s">
        <v>11646</v>
      </c>
    </row>
    <row r="4326" spans="1:39" x14ac:dyDescent="0.25">
      <c r="A4326" t="s">
        <v>205</v>
      </c>
      <c r="B4326">
        <v>25901</v>
      </c>
      <c r="C4326" t="s">
        <v>6475</v>
      </c>
      <c r="D4326">
        <v>375</v>
      </c>
      <c r="E4326">
        <v>45783</v>
      </c>
      <c r="F4326">
        <v>45943</v>
      </c>
      <c r="G4326" t="s">
        <v>3633</v>
      </c>
      <c r="I4326" t="s">
        <v>24</v>
      </c>
      <c r="J4326" t="s">
        <v>6468</v>
      </c>
      <c r="K4326">
        <v>0</v>
      </c>
      <c r="N4326" t="s">
        <v>350</v>
      </c>
      <c r="P4326" t="s">
        <v>350</v>
      </c>
      <c r="R4326">
        <v>2000</v>
      </c>
      <c r="X4326" t="s">
        <v>350</v>
      </c>
      <c r="Y4326" t="s">
        <v>350</v>
      </c>
      <c r="Z4326" t="s">
        <v>350</v>
      </c>
      <c r="AE4326" t="s">
        <v>235</v>
      </c>
      <c r="AF4326">
        <v>0</v>
      </c>
      <c r="AG4326">
        <v>0</v>
      </c>
      <c r="AH4326">
        <v>6</v>
      </c>
      <c r="AI4326" t="s">
        <v>11632</v>
      </c>
      <c r="AJ4326">
        <v>5.333333333333333</v>
      </c>
      <c r="AL4326" s="94">
        <v>37.5</v>
      </c>
      <c r="AM4326" t="s">
        <v>11646</v>
      </c>
    </row>
    <row r="4327" spans="1:39" x14ac:dyDescent="0.25">
      <c r="A4327" t="s">
        <v>205</v>
      </c>
      <c r="B4327">
        <v>25238</v>
      </c>
      <c r="C4327" t="s">
        <v>6476</v>
      </c>
      <c r="D4327">
        <v>223</v>
      </c>
      <c r="E4327">
        <v>45783</v>
      </c>
      <c r="F4327">
        <v>45943</v>
      </c>
      <c r="G4327" t="s">
        <v>3633</v>
      </c>
      <c r="I4327" t="s">
        <v>24</v>
      </c>
      <c r="J4327" t="s">
        <v>6477</v>
      </c>
      <c r="K4327">
        <v>51</v>
      </c>
      <c r="L4327">
        <v>45799</v>
      </c>
      <c r="N4327" t="s">
        <v>353</v>
      </c>
      <c r="O4327">
        <v>45804</v>
      </c>
      <c r="P4327" t="s">
        <v>353</v>
      </c>
      <c r="Q4327">
        <v>0.85</v>
      </c>
      <c r="R4327">
        <v>1758.87</v>
      </c>
      <c r="T4327">
        <v>0</v>
      </c>
      <c r="U4327">
        <v>0</v>
      </c>
      <c r="V4327">
        <v>0</v>
      </c>
      <c r="W4327">
        <v>0</v>
      </c>
      <c r="X4327" t="s">
        <v>350</v>
      </c>
      <c r="Y4327" t="s">
        <v>350</v>
      </c>
      <c r="Z4327" t="s">
        <v>350</v>
      </c>
      <c r="AE4327" t="s">
        <v>235</v>
      </c>
      <c r="AF4327">
        <v>0</v>
      </c>
      <c r="AG4327">
        <v>0</v>
      </c>
      <c r="AH4327">
        <v>14</v>
      </c>
      <c r="AI4327" t="s">
        <v>11632</v>
      </c>
      <c r="AJ4327">
        <v>7.8873094170403579</v>
      </c>
      <c r="AL4327" s="94">
        <v>22.3</v>
      </c>
      <c r="AM4327" t="s">
        <v>11839</v>
      </c>
    </row>
    <row r="4328" spans="1:39" x14ac:dyDescent="0.25">
      <c r="A4328" t="s">
        <v>205</v>
      </c>
      <c r="B4328">
        <v>25240</v>
      </c>
      <c r="C4328" t="s">
        <v>6478</v>
      </c>
      <c r="D4328">
        <v>2000</v>
      </c>
      <c r="E4328">
        <v>45783</v>
      </c>
      <c r="G4328" t="s">
        <v>3633</v>
      </c>
      <c r="H4328">
        <v>45792</v>
      </c>
      <c r="I4328" t="s">
        <v>28</v>
      </c>
      <c r="K4328">
        <v>0</v>
      </c>
      <c r="M4328">
        <v>0</v>
      </c>
      <c r="N4328" t="s">
        <v>350</v>
      </c>
      <c r="P4328" t="s">
        <v>350</v>
      </c>
      <c r="R4328">
        <v>1500</v>
      </c>
      <c r="T4328">
        <v>3</v>
      </c>
      <c r="U4328">
        <v>0</v>
      </c>
      <c r="V4328">
        <v>0</v>
      </c>
      <c r="W4328">
        <v>0</v>
      </c>
      <c r="X4328" t="s">
        <v>6223</v>
      </c>
      <c r="Y4328" t="s">
        <v>350</v>
      </c>
      <c r="Z4328" t="s">
        <v>350</v>
      </c>
      <c r="AE4328" t="s">
        <v>235</v>
      </c>
      <c r="AF4328">
        <v>0</v>
      </c>
      <c r="AG4328">
        <v>0</v>
      </c>
      <c r="AH4328">
        <v>11</v>
      </c>
      <c r="AI4328" t="s">
        <v>11632</v>
      </c>
      <c r="AJ4328">
        <v>0.75</v>
      </c>
      <c r="AL4328" s="94">
        <v>200</v>
      </c>
      <c r="AM4328" t="s">
        <v>11646</v>
      </c>
    </row>
    <row r="4329" spans="1:39" x14ac:dyDescent="0.25">
      <c r="A4329" t="s">
        <v>205</v>
      </c>
      <c r="B4329">
        <v>25906</v>
      </c>
      <c r="C4329" t="s">
        <v>6479</v>
      </c>
      <c r="D4329">
        <v>262</v>
      </c>
      <c r="E4329">
        <v>45783</v>
      </c>
      <c r="F4329">
        <v>45943</v>
      </c>
      <c r="G4329" t="s">
        <v>3633</v>
      </c>
      <c r="H4329">
        <v>45798</v>
      </c>
      <c r="I4329" t="s">
        <v>24</v>
      </c>
      <c r="J4329" t="s">
        <v>6480</v>
      </c>
      <c r="K4329">
        <v>0</v>
      </c>
      <c r="N4329" t="s">
        <v>350</v>
      </c>
      <c r="T4329">
        <v>0</v>
      </c>
      <c r="U4329">
        <v>0</v>
      </c>
      <c r="V4329">
        <v>0</v>
      </c>
      <c r="W4329">
        <v>0</v>
      </c>
      <c r="X4329" t="s">
        <v>350</v>
      </c>
      <c r="Y4329" t="s">
        <v>350</v>
      </c>
      <c r="Z4329" t="s">
        <v>350</v>
      </c>
      <c r="AE4329" t="s">
        <v>235</v>
      </c>
      <c r="AF4329">
        <v>0</v>
      </c>
      <c r="AG4329">
        <v>0</v>
      </c>
      <c r="AH4329">
        <v>8</v>
      </c>
      <c r="AI4329" t="s">
        <v>11632</v>
      </c>
      <c r="AL4329" s="94">
        <v>26.2</v>
      </c>
      <c r="AM4329" t="s">
        <v>11646</v>
      </c>
    </row>
    <row r="4330" spans="1:39" x14ac:dyDescent="0.25">
      <c r="A4330" t="s">
        <v>205</v>
      </c>
      <c r="B4330">
        <v>25239</v>
      </c>
      <c r="C4330" t="s">
        <v>6481</v>
      </c>
      <c r="D4330">
        <v>810</v>
      </c>
      <c r="E4330">
        <v>45783</v>
      </c>
      <c r="F4330">
        <v>45943</v>
      </c>
      <c r="G4330" t="s">
        <v>3633</v>
      </c>
      <c r="H4330">
        <v>45784</v>
      </c>
      <c r="I4330" t="s">
        <v>24</v>
      </c>
      <c r="J4330" t="s">
        <v>6482</v>
      </c>
      <c r="K4330">
        <v>0</v>
      </c>
      <c r="L4330">
        <v>45939</v>
      </c>
      <c r="N4330" t="s">
        <v>350</v>
      </c>
      <c r="P4330" t="s">
        <v>350</v>
      </c>
      <c r="T4330">
        <v>0</v>
      </c>
      <c r="U4330">
        <v>68</v>
      </c>
      <c r="X4330" t="s">
        <v>6483</v>
      </c>
      <c r="Y4330" t="s">
        <v>350</v>
      </c>
      <c r="Z4330" t="s">
        <v>350</v>
      </c>
      <c r="AE4330" t="s">
        <v>235</v>
      </c>
      <c r="AF4330">
        <v>0</v>
      </c>
      <c r="AG4330">
        <v>0</v>
      </c>
      <c r="AH4330">
        <v>8</v>
      </c>
      <c r="AI4330" t="s">
        <v>11632</v>
      </c>
      <c r="AL4330" s="94">
        <v>81</v>
      </c>
      <c r="AM4330" t="s">
        <v>11646</v>
      </c>
    </row>
    <row r="4331" spans="1:39" x14ac:dyDescent="0.25">
      <c r="A4331" t="s">
        <v>205</v>
      </c>
      <c r="B4331">
        <v>25909</v>
      </c>
      <c r="C4331" t="s">
        <v>6484</v>
      </c>
      <c r="D4331">
        <v>188</v>
      </c>
      <c r="E4331">
        <v>45783</v>
      </c>
      <c r="F4331">
        <v>45810</v>
      </c>
      <c r="G4331" t="s">
        <v>3633</v>
      </c>
      <c r="H4331">
        <v>45785</v>
      </c>
      <c r="I4331" t="s">
        <v>24</v>
      </c>
      <c r="J4331" t="s">
        <v>6485</v>
      </c>
      <c r="K4331">
        <v>0</v>
      </c>
      <c r="M4331">
        <v>0</v>
      </c>
      <c r="N4331" t="s">
        <v>350</v>
      </c>
      <c r="P4331" t="s">
        <v>350</v>
      </c>
      <c r="T4331">
        <v>0</v>
      </c>
      <c r="U4331">
        <v>0</v>
      </c>
      <c r="V4331">
        <v>0</v>
      </c>
      <c r="W4331">
        <v>0</v>
      </c>
      <c r="X4331" t="s">
        <v>350</v>
      </c>
      <c r="Y4331" t="s">
        <v>350</v>
      </c>
      <c r="Z4331" t="s">
        <v>350</v>
      </c>
      <c r="AE4331" t="s">
        <v>235</v>
      </c>
      <c r="AF4331">
        <v>0</v>
      </c>
      <c r="AG4331">
        <v>0</v>
      </c>
      <c r="AH4331">
        <v>11</v>
      </c>
      <c r="AI4331" t="s">
        <v>11632</v>
      </c>
      <c r="AL4331" s="94">
        <v>18.8</v>
      </c>
      <c r="AM4331" t="s">
        <v>11646</v>
      </c>
    </row>
    <row r="4332" spans="1:39" x14ac:dyDescent="0.25">
      <c r="A4332" t="s">
        <v>205</v>
      </c>
      <c r="B4332">
        <v>25242</v>
      </c>
      <c r="C4332" t="s">
        <v>6486</v>
      </c>
      <c r="D4332">
        <v>886</v>
      </c>
      <c r="E4332">
        <v>45783</v>
      </c>
      <c r="F4332">
        <v>45840</v>
      </c>
      <c r="G4332" t="s">
        <v>3633</v>
      </c>
      <c r="H4332">
        <v>45785</v>
      </c>
      <c r="I4332" t="s">
        <v>24</v>
      </c>
      <c r="J4332" t="s">
        <v>6487</v>
      </c>
      <c r="K4332">
        <v>150</v>
      </c>
      <c r="L4332" t="s">
        <v>682</v>
      </c>
      <c r="M4332">
        <v>0.7</v>
      </c>
      <c r="N4332" t="s">
        <v>6488</v>
      </c>
      <c r="O4332">
        <v>45778</v>
      </c>
      <c r="P4332" t="s">
        <v>350</v>
      </c>
      <c r="R4332">
        <v>2890</v>
      </c>
      <c r="S4332">
        <v>610</v>
      </c>
      <c r="T4332">
        <v>0</v>
      </c>
      <c r="U4332">
        <v>100</v>
      </c>
      <c r="V4332">
        <v>0</v>
      </c>
      <c r="W4332">
        <v>0</v>
      </c>
      <c r="X4332" t="s">
        <v>6489</v>
      </c>
      <c r="Y4332" t="s">
        <v>350</v>
      </c>
      <c r="Z4332" t="s">
        <v>353</v>
      </c>
      <c r="AE4332" t="s">
        <v>235</v>
      </c>
      <c r="AF4332">
        <v>0.7</v>
      </c>
      <c r="AG4332">
        <v>105</v>
      </c>
      <c r="AH4332">
        <v>15</v>
      </c>
      <c r="AI4332" t="s">
        <v>11632</v>
      </c>
      <c r="AJ4332">
        <v>3.2618510158013545</v>
      </c>
      <c r="AK4332">
        <v>0.68848758465011284</v>
      </c>
      <c r="AL4332" s="94">
        <v>88.6</v>
      </c>
      <c r="AM4332" t="s">
        <v>11647</v>
      </c>
    </row>
    <row r="4333" spans="1:39" x14ac:dyDescent="0.25">
      <c r="A4333" t="s">
        <v>205</v>
      </c>
      <c r="B4333">
        <v>25243</v>
      </c>
      <c r="C4333" t="s">
        <v>6490</v>
      </c>
      <c r="D4333">
        <v>5832</v>
      </c>
      <c r="E4333">
        <v>45783</v>
      </c>
      <c r="G4333" t="s">
        <v>3633</v>
      </c>
      <c r="H4333">
        <v>45805</v>
      </c>
      <c r="I4333" t="s">
        <v>28</v>
      </c>
      <c r="K4333">
        <v>500</v>
      </c>
      <c r="L4333">
        <v>2024</v>
      </c>
      <c r="M4333">
        <v>0.4</v>
      </c>
      <c r="N4333" t="s">
        <v>350</v>
      </c>
      <c r="P4333" t="s">
        <v>350</v>
      </c>
      <c r="R4333">
        <v>6000</v>
      </c>
      <c r="T4333">
        <v>1</v>
      </c>
      <c r="V4333">
        <v>0</v>
      </c>
      <c r="W4333">
        <v>4</v>
      </c>
      <c r="X4333" t="s">
        <v>6491</v>
      </c>
      <c r="Y4333" t="s">
        <v>6224</v>
      </c>
      <c r="Z4333" t="s">
        <v>350</v>
      </c>
      <c r="AE4333" t="s">
        <v>235</v>
      </c>
      <c r="AF4333">
        <v>0.4</v>
      </c>
      <c r="AG4333">
        <v>200</v>
      </c>
      <c r="AH4333">
        <v>12</v>
      </c>
      <c r="AI4333" t="s">
        <v>11632</v>
      </c>
      <c r="AJ4333">
        <v>1.0288065843621399</v>
      </c>
      <c r="AL4333" s="94">
        <v>583.20000000000005</v>
      </c>
      <c r="AM4333" t="s">
        <v>11647</v>
      </c>
    </row>
    <row r="4334" spans="1:39" x14ac:dyDescent="0.25">
      <c r="A4334" t="s">
        <v>205</v>
      </c>
      <c r="B4334">
        <v>25252</v>
      </c>
      <c r="C4334" t="s">
        <v>6492</v>
      </c>
      <c r="D4334">
        <v>753</v>
      </c>
      <c r="E4334">
        <v>45783</v>
      </c>
      <c r="G4334" t="s">
        <v>3633</v>
      </c>
      <c r="H4334">
        <v>45800</v>
      </c>
      <c r="I4334" t="s">
        <v>28</v>
      </c>
      <c r="K4334">
        <v>0</v>
      </c>
      <c r="M4334">
        <v>0</v>
      </c>
      <c r="N4334" t="s">
        <v>350</v>
      </c>
      <c r="P4334" t="s">
        <v>350</v>
      </c>
      <c r="S4334">
        <v>900</v>
      </c>
      <c r="T4334">
        <v>0</v>
      </c>
      <c r="U4334">
        <v>0</v>
      </c>
      <c r="V4334">
        <v>0</v>
      </c>
      <c r="W4334">
        <v>0</v>
      </c>
      <c r="X4334" t="s">
        <v>6493</v>
      </c>
      <c r="Y4334" t="s">
        <v>350</v>
      </c>
      <c r="Z4334" t="s">
        <v>350</v>
      </c>
      <c r="AE4334" t="s">
        <v>235</v>
      </c>
      <c r="AF4334">
        <v>0</v>
      </c>
      <c r="AG4334">
        <v>0</v>
      </c>
      <c r="AH4334">
        <v>11</v>
      </c>
      <c r="AI4334" t="s">
        <v>11632</v>
      </c>
      <c r="AK4334">
        <v>1.1952191235059761</v>
      </c>
      <c r="AL4334" s="94">
        <v>75.3</v>
      </c>
      <c r="AM4334" t="s">
        <v>11646</v>
      </c>
    </row>
    <row r="4335" spans="1:39" x14ac:dyDescent="0.25">
      <c r="A4335" t="s">
        <v>205</v>
      </c>
      <c r="B4335">
        <v>25244</v>
      </c>
      <c r="C4335" t="s">
        <v>6494</v>
      </c>
      <c r="D4335">
        <v>633</v>
      </c>
      <c r="E4335">
        <v>45783</v>
      </c>
      <c r="G4335" t="s">
        <v>3633</v>
      </c>
      <c r="H4335">
        <v>45792</v>
      </c>
      <c r="I4335" t="s">
        <v>28</v>
      </c>
      <c r="K4335">
        <v>0</v>
      </c>
      <c r="N4335" t="s">
        <v>350</v>
      </c>
      <c r="P4335" t="s">
        <v>350</v>
      </c>
      <c r="T4335">
        <v>1</v>
      </c>
      <c r="U4335">
        <v>0</v>
      </c>
      <c r="V4335">
        <v>0</v>
      </c>
      <c r="W4335">
        <v>0</v>
      </c>
      <c r="X4335" t="s">
        <v>350</v>
      </c>
      <c r="Y4335" t="s">
        <v>350</v>
      </c>
      <c r="Z4335" t="s">
        <v>350</v>
      </c>
      <c r="AE4335" t="s">
        <v>235</v>
      </c>
      <c r="AF4335">
        <v>0</v>
      </c>
      <c r="AG4335">
        <v>0</v>
      </c>
      <c r="AH4335">
        <v>9</v>
      </c>
      <c r="AI4335" t="s">
        <v>11632</v>
      </c>
      <c r="AL4335" s="94">
        <v>63.3</v>
      </c>
      <c r="AM4335" t="s">
        <v>11646</v>
      </c>
    </row>
    <row r="4336" spans="1:39" x14ac:dyDescent="0.25">
      <c r="A4336" t="s">
        <v>205</v>
      </c>
      <c r="B4336">
        <v>25245</v>
      </c>
      <c r="C4336" t="s">
        <v>6495</v>
      </c>
      <c r="D4336">
        <v>506</v>
      </c>
      <c r="E4336">
        <v>45783</v>
      </c>
      <c r="F4336">
        <v>45944</v>
      </c>
      <c r="G4336" t="s">
        <v>3633</v>
      </c>
      <c r="H4336">
        <v>45786</v>
      </c>
      <c r="I4336" t="s">
        <v>24</v>
      </c>
      <c r="J4336" t="s">
        <v>6496</v>
      </c>
      <c r="K4336">
        <v>20</v>
      </c>
      <c r="L4336" t="s">
        <v>487</v>
      </c>
      <c r="M4336">
        <v>0.73</v>
      </c>
      <c r="N4336" t="s">
        <v>353</v>
      </c>
      <c r="O4336">
        <v>45614</v>
      </c>
      <c r="P4336" t="s">
        <v>350</v>
      </c>
      <c r="R4336">
        <v>5000</v>
      </c>
      <c r="T4336">
        <v>0</v>
      </c>
      <c r="U4336">
        <v>0</v>
      </c>
      <c r="V4336">
        <v>0</v>
      </c>
      <c r="W4336">
        <v>0</v>
      </c>
      <c r="X4336" t="s">
        <v>350</v>
      </c>
      <c r="Y4336" t="s">
        <v>350</v>
      </c>
      <c r="Z4336" t="s">
        <v>350</v>
      </c>
      <c r="AE4336" t="s">
        <v>235</v>
      </c>
      <c r="AF4336">
        <v>0.73</v>
      </c>
      <c r="AG4336">
        <v>15</v>
      </c>
      <c r="AH4336">
        <v>14</v>
      </c>
      <c r="AI4336" t="s">
        <v>11632</v>
      </c>
      <c r="AJ4336">
        <v>9.8814229249011856</v>
      </c>
      <c r="AL4336" s="94">
        <v>50.6</v>
      </c>
      <c r="AM4336" t="s">
        <v>11647</v>
      </c>
    </row>
    <row r="4337" spans="1:39" x14ac:dyDescent="0.25">
      <c r="A4337" t="s">
        <v>205</v>
      </c>
      <c r="B4337">
        <v>25247</v>
      </c>
      <c r="C4337" t="s">
        <v>6497</v>
      </c>
      <c r="D4337">
        <v>175</v>
      </c>
      <c r="E4337">
        <v>45783</v>
      </c>
      <c r="G4337" t="s">
        <v>3633</v>
      </c>
      <c r="H4337">
        <v>45792</v>
      </c>
      <c r="I4337" t="s">
        <v>28</v>
      </c>
      <c r="K4337">
        <v>58</v>
      </c>
      <c r="L4337">
        <v>45748</v>
      </c>
      <c r="M4337">
        <v>0.1</v>
      </c>
      <c r="N4337" t="s">
        <v>353</v>
      </c>
      <c r="O4337">
        <v>45771</v>
      </c>
      <c r="P4337" t="s">
        <v>350</v>
      </c>
      <c r="T4337">
        <v>0</v>
      </c>
      <c r="U4337">
        <v>0</v>
      </c>
      <c r="V4337">
        <v>0</v>
      </c>
      <c r="W4337">
        <v>0</v>
      </c>
      <c r="X4337" t="s">
        <v>350</v>
      </c>
      <c r="Y4337" t="s">
        <v>350</v>
      </c>
      <c r="Z4337" t="s">
        <v>350</v>
      </c>
      <c r="AE4337" t="s">
        <v>235</v>
      </c>
      <c r="AF4337">
        <v>0.1</v>
      </c>
      <c r="AG4337">
        <v>6</v>
      </c>
      <c r="AH4337">
        <v>13</v>
      </c>
      <c r="AI4337" t="s">
        <v>11632</v>
      </c>
      <c r="AL4337" s="94">
        <v>17.5</v>
      </c>
      <c r="AM4337" t="s">
        <v>11839</v>
      </c>
    </row>
    <row r="4338" spans="1:39" x14ac:dyDescent="0.25">
      <c r="A4338" t="s">
        <v>205</v>
      </c>
      <c r="B4338">
        <v>25248</v>
      </c>
      <c r="C4338" t="s">
        <v>6498</v>
      </c>
      <c r="D4338">
        <v>1168</v>
      </c>
      <c r="E4338">
        <v>45783</v>
      </c>
      <c r="F4338">
        <v>45944</v>
      </c>
      <c r="G4338" t="s">
        <v>3633</v>
      </c>
      <c r="H4338">
        <v>45790</v>
      </c>
      <c r="I4338" t="s">
        <v>24</v>
      </c>
      <c r="J4338" t="s">
        <v>6499</v>
      </c>
      <c r="K4338">
        <v>0</v>
      </c>
      <c r="N4338" t="s">
        <v>350</v>
      </c>
      <c r="P4338" t="s">
        <v>350</v>
      </c>
      <c r="R4338">
        <v>0</v>
      </c>
      <c r="S4338">
        <v>300</v>
      </c>
      <c r="T4338">
        <v>1</v>
      </c>
      <c r="U4338">
        <v>0</v>
      </c>
      <c r="V4338">
        <v>0</v>
      </c>
      <c r="W4338">
        <v>0</v>
      </c>
      <c r="X4338" t="s">
        <v>6500</v>
      </c>
      <c r="Y4338" t="s">
        <v>350</v>
      </c>
      <c r="Z4338" t="s">
        <v>350</v>
      </c>
      <c r="AE4338" t="s">
        <v>235</v>
      </c>
      <c r="AF4338">
        <v>0</v>
      </c>
      <c r="AG4338">
        <v>0</v>
      </c>
      <c r="AH4338">
        <v>11</v>
      </c>
      <c r="AI4338" t="s">
        <v>11632</v>
      </c>
      <c r="AJ4338">
        <v>0</v>
      </c>
      <c r="AK4338">
        <v>0.25684931506849318</v>
      </c>
      <c r="AL4338" s="94">
        <v>116.8</v>
      </c>
      <c r="AM4338" t="s">
        <v>11646</v>
      </c>
    </row>
    <row r="4339" spans="1:39" x14ac:dyDescent="0.25">
      <c r="A4339" t="s">
        <v>205</v>
      </c>
      <c r="B4339">
        <v>25249</v>
      </c>
      <c r="C4339" t="s">
        <v>6501</v>
      </c>
      <c r="D4339">
        <v>193</v>
      </c>
      <c r="E4339">
        <v>45783</v>
      </c>
      <c r="F4339">
        <v>45944</v>
      </c>
      <c r="G4339" t="s">
        <v>3633</v>
      </c>
      <c r="I4339" t="s">
        <v>24</v>
      </c>
      <c r="J4339" t="s">
        <v>6304</v>
      </c>
      <c r="K4339">
        <v>0</v>
      </c>
      <c r="AE4339" t="s">
        <v>235</v>
      </c>
      <c r="AF4339">
        <v>0</v>
      </c>
      <c r="AG4339">
        <v>0</v>
      </c>
      <c r="AH4339">
        <v>0</v>
      </c>
      <c r="AI4339" t="s">
        <v>11634</v>
      </c>
      <c r="AL4339" s="94">
        <v>19.3</v>
      </c>
      <c r="AM4339" t="s">
        <v>11646</v>
      </c>
    </row>
    <row r="4340" spans="1:39" x14ac:dyDescent="0.25">
      <c r="A4340" t="s">
        <v>205</v>
      </c>
      <c r="B4340">
        <v>25254</v>
      </c>
      <c r="C4340" t="s">
        <v>6502</v>
      </c>
      <c r="D4340">
        <v>1107</v>
      </c>
      <c r="E4340">
        <v>45783</v>
      </c>
      <c r="F4340">
        <v>45824</v>
      </c>
      <c r="G4340" t="s">
        <v>3633</v>
      </c>
      <c r="H4340">
        <v>45811</v>
      </c>
      <c r="I4340" t="s">
        <v>6503</v>
      </c>
      <c r="J4340" t="s">
        <v>3725</v>
      </c>
      <c r="K4340">
        <v>150</v>
      </c>
      <c r="L4340">
        <v>45627</v>
      </c>
      <c r="M4340">
        <v>0.15</v>
      </c>
      <c r="N4340" t="s">
        <v>353</v>
      </c>
      <c r="O4340" t="s">
        <v>6504</v>
      </c>
      <c r="P4340" t="s">
        <v>350</v>
      </c>
      <c r="T4340">
        <v>4</v>
      </c>
      <c r="U4340">
        <v>6</v>
      </c>
      <c r="V4340">
        <v>1</v>
      </c>
      <c r="W4340">
        <v>17</v>
      </c>
      <c r="X4340" t="s">
        <v>6505</v>
      </c>
      <c r="Y4340" t="s">
        <v>6506</v>
      </c>
      <c r="Z4340" t="s">
        <v>350</v>
      </c>
      <c r="AE4340" t="s">
        <v>235</v>
      </c>
      <c r="AF4340">
        <v>0.15</v>
      </c>
      <c r="AG4340">
        <v>22</v>
      </c>
      <c r="AH4340">
        <v>13</v>
      </c>
      <c r="AI4340" t="s">
        <v>11632</v>
      </c>
      <c r="AL4340" s="94">
        <v>110.7</v>
      </c>
      <c r="AM4340" t="s">
        <v>11647</v>
      </c>
    </row>
    <row r="4341" spans="1:39" x14ac:dyDescent="0.25">
      <c r="A4341" t="s">
        <v>205</v>
      </c>
      <c r="B4341">
        <v>25250</v>
      </c>
      <c r="C4341" t="s">
        <v>6507</v>
      </c>
      <c r="D4341">
        <v>466</v>
      </c>
      <c r="E4341">
        <v>45783</v>
      </c>
      <c r="F4341">
        <v>45944</v>
      </c>
      <c r="G4341" t="s">
        <v>3633</v>
      </c>
      <c r="H4341">
        <v>45786</v>
      </c>
      <c r="I4341" t="s">
        <v>24</v>
      </c>
      <c r="J4341" t="s">
        <v>6508</v>
      </c>
      <c r="K4341">
        <v>52</v>
      </c>
      <c r="L4341">
        <v>45292</v>
      </c>
      <c r="M4341">
        <v>1</v>
      </c>
      <c r="N4341" t="s">
        <v>350</v>
      </c>
      <c r="P4341" t="s">
        <v>350</v>
      </c>
      <c r="T4341">
        <v>0</v>
      </c>
      <c r="U4341">
        <v>0</v>
      </c>
      <c r="V4341">
        <v>0</v>
      </c>
      <c r="W4341">
        <v>0</v>
      </c>
      <c r="X4341" t="s">
        <v>6509</v>
      </c>
      <c r="Y4341" t="s">
        <v>350</v>
      </c>
      <c r="Z4341" t="s">
        <v>350</v>
      </c>
      <c r="AE4341" t="s">
        <v>235</v>
      </c>
      <c r="AF4341">
        <v>1</v>
      </c>
      <c r="AG4341">
        <v>52</v>
      </c>
      <c r="AH4341">
        <v>12</v>
      </c>
      <c r="AI4341" t="s">
        <v>11632</v>
      </c>
      <c r="AL4341" s="94">
        <v>46.6</v>
      </c>
      <c r="AM4341" t="s">
        <v>11647</v>
      </c>
    </row>
    <row r="4342" spans="1:39" x14ac:dyDescent="0.25">
      <c r="A4342" t="s">
        <v>205</v>
      </c>
      <c r="B4342">
        <v>45799</v>
      </c>
      <c r="C4342" t="s">
        <v>6510</v>
      </c>
      <c r="D4342">
        <v>1065</v>
      </c>
      <c r="E4342">
        <v>45783</v>
      </c>
      <c r="F4342">
        <v>45810</v>
      </c>
      <c r="G4342" t="s">
        <v>3633</v>
      </c>
      <c r="H4342">
        <v>45799</v>
      </c>
      <c r="I4342" t="s">
        <v>24</v>
      </c>
      <c r="J4342" t="s">
        <v>6511</v>
      </c>
      <c r="K4342">
        <v>65</v>
      </c>
      <c r="L4342" t="s">
        <v>6512</v>
      </c>
      <c r="M4342">
        <v>0.37</v>
      </c>
      <c r="N4342" t="s">
        <v>3777</v>
      </c>
      <c r="P4342" t="s">
        <v>350</v>
      </c>
      <c r="R4342">
        <v>1800</v>
      </c>
      <c r="S4342">
        <v>2000</v>
      </c>
      <c r="T4342">
        <v>3</v>
      </c>
      <c r="U4342">
        <v>0</v>
      </c>
      <c r="V4342">
        <v>0</v>
      </c>
      <c r="W4342">
        <v>3</v>
      </c>
      <c r="X4342" t="s">
        <v>6513</v>
      </c>
      <c r="Y4342" t="s">
        <v>350</v>
      </c>
      <c r="Z4342" t="s">
        <v>350</v>
      </c>
      <c r="AE4342" t="s">
        <v>235</v>
      </c>
      <c r="AF4342">
        <v>0.37</v>
      </c>
      <c r="AG4342">
        <v>24</v>
      </c>
      <c r="AH4342">
        <v>14</v>
      </c>
      <c r="AI4342" t="s">
        <v>11632</v>
      </c>
      <c r="AJ4342">
        <v>1.6901408450704225</v>
      </c>
      <c r="AK4342">
        <v>1.8779342723004695</v>
      </c>
      <c r="AL4342" s="94">
        <v>106.5</v>
      </c>
      <c r="AM4342" t="s">
        <v>11647</v>
      </c>
    </row>
    <row r="4343" spans="1:39" x14ac:dyDescent="0.25">
      <c r="A4343" t="s">
        <v>205</v>
      </c>
      <c r="B4343">
        <v>25253</v>
      </c>
      <c r="C4343" t="s">
        <v>6514</v>
      </c>
      <c r="D4343">
        <v>194</v>
      </c>
      <c r="E4343">
        <v>45783</v>
      </c>
      <c r="G4343" t="s">
        <v>3633</v>
      </c>
      <c r="H4343">
        <v>45792</v>
      </c>
      <c r="I4343" t="s">
        <v>28</v>
      </c>
      <c r="K4343">
        <v>52</v>
      </c>
      <c r="L4343">
        <v>45474</v>
      </c>
      <c r="M4343">
        <v>0.19</v>
      </c>
      <c r="N4343" t="s">
        <v>353</v>
      </c>
      <c r="O4343">
        <v>45127</v>
      </c>
      <c r="P4343" t="s">
        <v>350</v>
      </c>
      <c r="T4343">
        <v>0</v>
      </c>
      <c r="U4343">
        <v>0</v>
      </c>
      <c r="V4343">
        <v>0</v>
      </c>
      <c r="W4343">
        <v>0</v>
      </c>
      <c r="X4343" t="s">
        <v>6515</v>
      </c>
      <c r="Y4343" t="s">
        <v>350</v>
      </c>
      <c r="Z4343" t="s">
        <v>350</v>
      </c>
      <c r="AE4343" t="s">
        <v>235</v>
      </c>
      <c r="AF4343">
        <v>0.19</v>
      </c>
      <c r="AG4343">
        <v>10</v>
      </c>
      <c r="AH4343">
        <v>13</v>
      </c>
      <c r="AI4343" t="s">
        <v>11632</v>
      </c>
      <c r="AL4343" s="94">
        <v>19.399999999999999</v>
      </c>
      <c r="AM4343" t="s">
        <v>11839</v>
      </c>
    </row>
    <row r="4344" spans="1:39" x14ac:dyDescent="0.25">
      <c r="A4344" t="s">
        <v>205</v>
      </c>
      <c r="B4344">
        <v>25255</v>
      </c>
      <c r="C4344" t="s">
        <v>6516</v>
      </c>
      <c r="D4344">
        <v>450</v>
      </c>
      <c r="E4344">
        <v>45783</v>
      </c>
      <c r="G4344" t="s">
        <v>3633</v>
      </c>
      <c r="H4344">
        <v>45792</v>
      </c>
      <c r="I4344" t="s">
        <v>28</v>
      </c>
      <c r="K4344">
        <v>0</v>
      </c>
      <c r="L4344">
        <v>0</v>
      </c>
      <c r="N4344" t="s">
        <v>353</v>
      </c>
      <c r="O4344">
        <v>45126</v>
      </c>
      <c r="P4344" t="s">
        <v>350</v>
      </c>
      <c r="T4344">
        <v>2</v>
      </c>
      <c r="U4344">
        <v>0</v>
      </c>
      <c r="V4344">
        <v>0</v>
      </c>
      <c r="W4344">
        <v>0</v>
      </c>
      <c r="X4344" t="s">
        <v>350</v>
      </c>
      <c r="Y4344" t="s">
        <v>350</v>
      </c>
      <c r="Z4344" t="s">
        <v>350</v>
      </c>
      <c r="AE4344" t="s">
        <v>235</v>
      </c>
      <c r="AF4344">
        <v>0</v>
      </c>
      <c r="AG4344">
        <v>0</v>
      </c>
      <c r="AH4344">
        <v>12</v>
      </c>
      <c r="AI4344" t="s">
        <v>11632</v>
      </c>
      <c r="AL4344" s="94">
        <v>45</v>
      </c>
      <c r="AM4344" t="s">
        <v>11646</v>
      </c>
    </row>
    <row r="4345" spans="1:39" x14ac:dyDescent="0.25">
      <c r="A4345" t="s">
        <v>206</v>
      </c>
      <c r="B4345">
        <v>27001</v>
      </c>
      <c r="C4345" t="s">
        <v>6517</v>
      </c>
      <c r="D4345">
        <v>2217</v>
      </c>
      <c r="E4345">
        <v>45788</v>
      </c>
      <c r="F4345">
        <v>45835</v>
      </c>
      <c r="G4345" t="s">
        <v>3633</v>
      </c>
      <c r="H4345">
        <v>45789</v>
      </c>
      <c r="I4345" t="s">
        <v>24</v>
      </c>
      <c r="J4345" t="s">
        <v>6518</v>
      </c>
      <c r="K4345">
        <v>0</v>
      </c>
      <c r="AE4345" t="s">
        <v>237</v>
      </c>
      <c r="AF4345">
        <v>0</v>
      </c>
      <c r="AG4345">
        <v>0</v>
      </c>
      <c r="AH4345">
        <v>0</v>
      </c>
      <c r="AI4345" t="s">
        <v>11634</v>
      </c>
      <c r="AL4345" s="94">
        <v>221.7</v>
      </c>
      <c r="AM4345" t="s">
        <v>11646</v>
      </c>
    </row>
    <row r="4346" spans="1:39" x14ac:dyDescent="0.25">
      <c r="A4346" t="s">
        <v>206</v>
      </c>
      <c r="B4346">
        <v>27002</v>
      </c>
      <c r="C4346" t="s">
        <v>6519</v>
      </c>
      <c r="D4346">
        <v>1523</v>
      </c>
      <c r="E4346">
        <v>45788</v>
      </c>
      <c r="F4346">
        <v>45838</v>
      </c>
      <c r="G4346" t="s">
        <v>3633</v>
      </c>
      <c r="H4346">
        <v>45789</v>
      </c>
      <c r="I4346" t="s">
        <v>24</v>
      </c>
      <c r="J4346" t="s">
        <v>6520</v>
      </c>
      <c r="K4346">
        <v>0</v>
      </c>
      <c r="L4346" t="s">
        <v>6521</v>
      </c>
      <c r="N4346" t="s">
        <v>6521</v>
      </c>
      <c r="O4346" t="s">
        <v>6521</v>
      </c>
      <c r="P4346" t="s">
        <v>6521</v>
      </c>
      <c r="X4346" t="s">
        <v>6521</v>
      </c>
      <c r="Y4346" t="s">
        <v>6521</v>
      </c>
      <c r="Z4346" t="s">
        <v>6521</v>
      </c>
      <c r="AE4346" t="s">
        <v>237</v>
      </c>
      <c r="AF4346">
        <v>0</v>
      </c>
      <c r="AG4346">
        <v>0</v>
      </c>
      <c r="AH4346">
        <v>7</v>
      </c>
      <c r="AI4346" t="s">
        <v>11632</v>
      </c>
      <c r="AL4346" s="94">
        <v>152.30000000000001</v>
      </c>
      <c r="AM4346" t="s">
        <v>11646</v>
      </c>
    </row>
    <row r="4347" spans="1:39" x14ac:dyDescent="0.25">
      <c r="A4347" t="s">
        <v>206</v>
      </c>
      <c r="B4347">
        <v>27003</v>
      </c>
      <c r="C4347" t="s">
        <v>6522</v>
      </c>
      <c r="D4347">
        <v>1822</v>
      </c>
      <c r="E4347">
        <v>45788</v>
      </c>
      <c r="F4347">
        <v>45838</v>
      </c>
      <c r="G4347" t="s">
        <v>3633</v>
      </c>
      <c r="H4347">
        <v>45789</v>
      </c>
      <c r="I4347" t="s">
        <v>24</v>
      </c>
      <c r="J4347" t="s">
        <v>6523</v>
      </c>
      <c r="K4347">
        <v>0</v>
      </c>
      <c r="N4347" t="s">
        <v>350</v>
      </c>
      <c r="S4347">
        <v>4235</v>
      </c>
      <c r="T4347">
        <v>4</v>
      </c>
      <c r="V4347">
        <v>0</v>
      </c>
      <c r="W4347">
        <v>0</v>
      </c>
      <c r="X4347" t="s">
        <v>6524</v>
      </c>
      <c r="Y4347" t="s">
        <v>353</v>
      </c>
      <c r="Z4347" t="s">
        <v>353</v>
      </c>
      <c r="AE4347" t="s">
        <v>237</v>
      </c>
      <c r="AF4347">
        <v>0</v>
      </c>
      <c r="AG4347">
        <v>0</v>
      </c>
      <c r="AH4347">
        <v>8</v>
      </c>
      <c r="AI4347" t="s">
        <v>11632</v>
      </c>
      <c r="AK4347">
        <v>2.3243688254665202</v>
      </c>
      <c r="AL4347" s="94">
        <v>182.2</v>
      </c>
      <c r="AM4347" t="s">
        <v>11646</v>
      </c>
    </row>
    <row r="4348" spans="1:39" x14ac:dyDescent="0.25">
      <c r="A4348" t="s">
        <v>206</v>
      </c>
      <c r="B4348">
        <v>27004</v>
      </c>
      <c r="C4348" t="s">
        <v>6525</v>
      </c>
      <c r="D4348">
        <v>1120</v>
      </c>
      <c r="E4348">
        <v>45788</v>
      </c>
      <c r="F4348">
        <v>45838</v>
      </c>
      <c r="G4348" t="s">
        <v>3633</v>
      </c>
      <c r="H4348">
        <v>45789</v>
      </c>
      <c r="I4348" t="s">
        <v>24</v>
      </c>
      <c r="J4348" t="s">
        <v>6526</v>
      </c>
      <c r="K4348">
        <v>0</v>
      </c>
      <c r="N4348" t="s">
        <v>350</v>
      </c>
      <c r="R4348">
        <v>0</v>
      </c>
      <c r="T4348">
        <v>8</v>
      </c>
      <c r="U4348">
        <v>0</v>
      </c>
      <c r="V4348">
        <v>0</v>
      </c>
      <c r="W4348">
        <v>0</v>
      </c>
      <c r="X4348" t="s">
        <v>350</v>
      </c>
      <c r="Y4348" t="s">
        <v>350</v>
      </c>
      <c r="Z4348" t="s">
        <v>350</v>
      </c>
      <c r="AE4348" t="s">
        <v>237</v>
      </c>
      <c r="AF4348">
        <v>0</v>
      </c>
      <c r="AG4348">
        <v>0</v>
      </c>
      <c r="AH4348">
        <v>9</v>
      </c>
      <c r="AI4348" t="s">
        <v>11632</v>
      </c>
      <c r="AJ4348">
        <v>0</v>
      </c>
      <c r="AL4348" s="94">
        <v>112</v>
      </c>
      <c r="AM4348" t="s">
        <v>11646</v>
      </c>
    </row>
    <row r="4349" spans="1:39" x14ac:dyDescent="0.25">
      <c r="A4349" t="s">
        <v>206</v>
      </c>
      <c r="B4349">
        <v>27901</v>
      </c>
      <c r="C4349" t="s">
        <v>6527</v>
      </c>
      <c r="D4349">
        <v>2455</v>
      </c>
      <c r="E4349">
        <v>45788</v>
      </c>
      <c r="F4349">
        <v>45838</v>
      </c>
      <c r="G4349" t="s">
        <v>3633</v>
      </c>
      <c r="H4349">
        <v>45789</v>
      </c>
      <c r="I4349" t="s">
        <v>24</v>
      </c>
      <c r="J4349" t="s">
        <v>6528</v>
      </c>
      <c r="K4349">
        <v>0</v>
      </c>
      <c r="M4349">
        <v>0</v>
      </c>
      <c r="N4349" t="s">
        <v>350</v>
      </c>
      <c r="R4349">
        <v>15000</v>
      </c>
      <c r="T4349">
        <v>11</v>
      </c>
      <c r="U4349">
        <v>0</v>
      </c>
      <c r="V4349">
        <v>0</v>
      </c>
      <c r="W4349">
        <v>0</v>
      </c>
      <c r="X4349" t="s">
        <v>6529</v>
      </c>
      <c r="Y4349" t="s">
        <v>353</v>
      </c>
      <c r="Z4349" t="s">
        <v>350</v>
      </c>
      <c r="AE4349" t="s">
        <v>237</v>
      </c>
      <c r="AF4349">
        <v>0</v>
      </c>
      <c r="AG4349">
        <v>0</v>
      </c>
      <c r="AH4349">
        <v>10</v>
      </c>
      <c r="AI4349" t="s">
        <v>11632</v>
      </c>
      <c r="AJ4349">
        <v>6.1099796334012222</v>
      </c>
      <c r="AL4349" s="94">
        <v>245.5</v>
      </c>
      <c r="AM4349" t="s">
        <v>11646</v>
      </c>
    </row>
    <row r="4350" spans="1:39" x14ac:dyDescent="0.25">
      <c r="A4350" t="s">
        <v>206</v>
      </c>
      <c r="B4350">
        <v>27005</v>
      </c>
      <c r="C4350" t="s">
        <v>6530</v>
      </c>
      <c r="D4350">
        <v>3030</v>
      </c>
      <c r="E4350">
        <v>45788</v>
      </c>
      <c r="F4350">
        <v>45838</v>
      </c>
      <c r="G4350" t="s">
        <v>3633</v>
      </c>
      <c r="H4350">
        <v>45789</v>
      </c>
      <c r="I4350" t="s">
        <v>24</v>
      </c>
      <c r="J4350" t="s">
        <v>6531</v>
      </c>
      <c r="K4350">
        <v>0</v>
      </c>
      <c r="AE4350" t="s">
        <v>237</v>
      </c>
      <c r="AF4350">
        <v>0</v>
      </c>
      <c r="AG4350">
        <v>0</v>
      </c>
      <c r="AH4350">
        <v>0</v>
      </c>
      <c r="AI4350" t="s">
        <v>11634</v>
      </c>
      <c r="AL4350" s="94">
        <v>303</v>
      </c>
      <c r="AM4350" t="s">
        <v>11646</v>
      </c>
    </row>
    <row r="4351" spans="1:39" x14ac:dyDescent="0.25">
      <c r="A4351" t="s">
        <v>206</v>
      </c>
      <c r="B4351">
        <v>27006</v>
      </c>
      <c r="C4351" t="s">
        <v>6532</v>
      </c>
      <c r="D4351">
        <v>2703</v>
      </c>
      <c r="E4351">
        <v>45788</v>
      </c>
      <c r="F4351">
        <v>45838</v>
      </c>
      <c r="G4351" t="s">
        <v>3633</v>
      </c>
      <c r="H4351">
        <v>45789</v>
      </c>
      <c r="I4351" t="s">
        <v>24</v>
      </c>
      <c r="J4351" t="s">
        <v>6533</v>
      </c>
      <c r="K4351">
        <v>4</v>
      </c>
      <c r="L4351">
        <v>2025</v>
      </c>
      <c r="M4351">
        <v>1</v>
      </c>
      <c r="N4351" t="s">
        <v>350</v>
      </c>
      <c r="P4351" t="s">
        <v>353</v>
      </c>
      <c r="Q4351">
        <v>1</v>
      </c>
      <c r="R4351">
        <v>3000</v>
      </c>
      <c r="T4351">
        <v>4</v>
      </c>
      <c r="U4351">
        <v>0</v>
      </c>
      <c r="V4351">
        <v>0</v>
      </c>
      <c r="W4351">
        <v>0</v>
      </c>
      <c r="X4351" t="s">
        <v>6534</v>
      </c>
      <c r="Y4351" t="s">
        <v>353</v>
      </c>
      <c r="Z4351" t="s">
        <v>350</v>
      </c>
      <c r="AE4351" t="s">
        <v>237</v>
      </c>
      <c r="AF4351">
        <v>1</v>
      </c>
      <c r="AG4351">
        <v>4</v>
      </c>
      <c r="AH4351">
        <v>14</v>
      </c>
      <c r="AI4351" t="s">
        <v>11632</v>
      </c>
      <c r="AJ4351">
        <v>1.1098779134295227</v>
      </c>
      <c r="AL4351" s="94">
        <v>270.3</v>
      </c>
      <c r="AM4351" t="s">
        <v>11648</v>
      </c>
    </row>
    <row r="4352" spans="1:39" x14ac:dyDescent="0.25">
      <c r="A4352" t="s">
        <v>206</v>
      </c>
      <c r="B4352">
        <v>27007</v>
      </c>
      <c r="C4352" t="s">
        <v>6535</v>
      </c>
      <c r="D4352">
        <v>2905</v>
      </c>
      <c r="E4352">
        <v>45788</v>
      </c>
      <c r="F4352">
        <v>45838</v>
      </c>
      <c r="G4352" t="s">
        <v>3633</v>
      </c>
      <c r="H4352">
        <v>45789</v>
      </c>
      <c r="I4352" t="s">
        <v>24</v>
      </c>
      <c r="J4352" t="s">
        <v>6531</v>
      </c>
      <c r="K4352">
        <v>0</v>
      </c>
      <c r="AE4352" t="s">
        <v>237</v>
      </c>
      <c r="AF4352">
        <v>0</v>
      </c>
      <c r="AG4352">
        <v>0</v>
      </c>
      <c r="AH4352">
        <v>0</v>
      </c>
      <c r="AI4352" t="s">
        <v>11634</v>
      </c>
      <c r="AL4352" s="94">
        <v>290.5</v>
      </c>
      <c r="AM4352" t="s">
        <v>11646</v>
      </c>
    </row>
    <row r="4353" spans="1:39" x14ac:dyDescent="0.25">
      <c r="A4353" t="s">
        <v>206</v>
      </c>
      <c r="B4353">
        <v>27008</v>
      </c>
      <c r="C4353" t="s">
        <v>6536</v>
      </c>
      <c r="D4353">
        <v>1409</v>
      </c>
      <c r="E4353">
        <v>45788</v>
      </c>
      <c r="F4353">
        <v>45838</v>
      </c>
      <c r="G4353" t="s">
        <v>3633</v>
      </c>
      <c r="H4353">
        <v>45789</v>
      </c>
      <c r="I4353" t="s">
        <v>24</v>
      </c>
      <c r="J4353" t="s">
        <v>6537</v>
      </c>
      <c r="K4353">
        <v>0</v>
      </c>
      <c r="L4353">
        <v>45955</v>
      </c>
      <c r="M4353">
        <v>0</v>
      </c>
      <c r="N4353" t="s">
        <v>350</v>
      </c>
      <c r="P4353" t="s">
        <v>6538</v>
      </c>
      <c r="R4353">
        <v>1700</v>
      </c>
      <c r="T4353">
        <v>16</v>
      </c>
      <c r="U4353">
        <v>8</v>
      </c>
      <c r="V4353">
        <v>0</v>
      </c>
      <c r="W4353">
        <v>0</v>
      </c>
      <c r="X4353" t="s">
        <v>6539</v>
      </c>
      <c r="Y4353" t="s">
        <v>353</v>
      </c>
      <c r="Z4353" t="s">
        <v>353</v>
      </c>
      <c r="AE4353" t="s">
        <v>237</v>
      </c>
      <c r="AF4353">
        <v>0</v>
      </c>
      <c r="AG4353">
        <v>0</v>
      </c>
      <c r="AH4353">
        <v>12</v>
      </c>
      <c r="AI4353" t="s">
        <v>11632</v>
      </c>
      <c r="AJ4353">
        <v>1.2065294535131299</v>
      </c>
      <c r="AL4353" s="94">
        <v>140.9</v>
      </c>
      <c r="AM4353" t="s">
        <v>11646</v>
      </c>
    </row>
    <row r="4354" spans="1:39" x14ac:dyDescent="0.25">
      <c r="A4354" t="s">
        <v>206</v>
      </c>
      <c r="B4354">
        <v>27902</v>
      </c>
      <c r="C4354" t="s">
        <v>6540</v>
      </c>
      <c r="D4354">
        <v>9547</v>
      </c>
      <c r="E4354">
        <v>45788</v>
      </c>
      <c r="F4354">
        <v>45838</v>
      </c>
      <c r="G4354" t="s">
        <v>3633</v>
      </c>
      <c r="H4354">
        <v>45789</v>
      </c>
      <c r="I4354" t="s">
        <v>24</v>
      </c>
      <c r="J4354" t="s">
        <v>6541</v>
      </c>
      <c r="K4354">
        <v>158</v>
      </c>
      <c r="L4354">
        <v>45809</v>
      </c>
      <c r="M4354">
        <v>0.69</v>
      </c>
      <c r="N4354" t="s">
        <v>350</v>
      </c>
      <c r="O4354" t="s">
        <v>3945</v>
      </c>
      <c r="P4354" t="s">
        <v>350</v>
      </c>
      <c r="R4354" t="s">
        <v>5764</v>
      </c>
      <c r="S4354" t="s">
        <v>5764</v>
      </c>
      <c r="T4354">
        <v>5</v>
      </c>
      <c r="U4354">
        <v>34</v>
      </c>
      <c r="V4354">
        <v>0</v>
      </c>
      <c r="X4354" t="s">
        <v>350</v>
      </c>
      <c r="Y4354" t="s">
        <v>350</v>
      </c>
      <c r="Z4354" t="s">
        <v>350</v>
      </c>
      <c r="AE4354" t="s">
        <v>237</v>
      </c>
      <c r="AF4354">
        <v>0.69</v>
      </c>
      <c r="AG4354">
        <v>109</v>
      </c>
      <c r="AH4354">
        <v>14</v>
      </c>
      <c r="AI4354" t="s">
        <v>11632</v>
      </c>
      <c r="AL4354" s="94">
        <v>954.7</v>
      </c>
      <c r="AM4354" t="s">
        <v>11647</v>
      </c>
    </row>
    <row r="4355" spans="1:39" x14ac:dyDescent="0.25">
      <c r="A4355" t="s">
        <v>206</v>
      </c>
      <c r="B4355">
        <v>27009</v>
      </c>
      <c r="C4355" t="s">
        <v>6542</v>
      </c>
      <c r="D4355">
        <v>2044</v>
      </c>
      <c r="E4355">
        <v>45788</v>
      </c>
      <c r="F4355">
        <v>45838</v>
      </c>
      <c r="G4355" t="s">
        <v>3633</v>
      </c>
      <c r="H4355">
        <v>45789</v>
      </c>
      <c r="I4355" t="s">
        <v>24</v>
      </c>
      <c r="J4355" t="s">
        <v>6543</v>
      </c>
      <c r="K4355">
        <v>0</v>
      </c>
      <c r="L4355" t="s">
        <v>4132</v>
      </c>
      <c r="N4355" t="s">
        <v>350</v>
      </c>
      <c r="P4355" t="s">
        <v>350</v>
      </c>
      <c r="R4355" t="s">
        <v>5764</v>
      </c>
      <c r="S4355" t="s">
        <v>5764</v>
      </c>
      <c r="X4355" t="s">
        <v>6544</v>
      </c>
      <c r="Y4355" t="s">
        <v>350</v>
      </c>
      <c r="Z4355" t="s">
        <v>350</v>
      </c>
      <c r="AE4355" t="s">
        <v>237</v>
      </c>
      <c r="AF4355">
        <v>0</v>
      </c>
      <c r="AG4355">
        <v>0</v>
      </c>
      <c r="AH4355">
        <v>8</v>
      </c>
      <c r="AI4355" t="s">
        <v>11632</v>
      </c>
      <c r="AL4355" s="94">
        <v>204.4</v>
      </c>
      <c r="AM4355" t="s">
        <v>11646</v>
      </c>
    </row>
    <row r="4356" spans="1:39" x14ac:dyDescent="0.25">
      <c r="A4356" t="s">
        <v>206</v>
      </c>
      <c r="B4356">
        <v>27010</v>
      </c>
      <c r="C4356" t="s">
        <v>6545</v>
      </c>
      <c r="D4356">
        <v>5041</v>
      </c>
      <c r="E4356">
        <v>45788</v>
      </c>
      <c r="F4356">
        <v>45838</v>
      </c>
      <c r="G4356" t="s">
        <v>3633</v>
      </c>
      <c r="H4356">
        <v>45789</v>
      </c>
      <c r="I4356" t="s">
        <v>24</v>
      </c>
      <c r="J4356" t="s">
        <v>6531</v>
      </c>
      <c r="K4356">
        <v>0</v>
      </c>
      <c r="AE4356" t="s">
        <v>237</v>
      </c>
      <c r="AF4356">
        <v>0</v>
      </c>
      <c r="AG4356">
        <v>0</v>
      </c>
      <c r="AH4356">
        <v>0</v>
      </c>
      <c r="AI4356" t="s">
        <v>11634</v>
      </c>
      <c r="AL4356" s="94">
        <v>504.1</v>
      </c>
      <c r="AM4356" t="s">
        <v>11646</v>
      </c>
    </row>
    <row r="4357" spans="1:39" x14ac:dyDescent="0.25">
      <c r="A4357" t="s">
        <v>206</v>
      </c>
      <c r="B4357">
        <v>27011</v>
      </c>
      <c r="C4357" t="s">
        <v>6546</v>
      </c>
      <c r="D4357">
        <v>2497</v>
      </c>
      <c r="E4357">
        <v>45788</v>
      </c>
      <c r="F4357">
        <v>45838</v>
      </c>
      <c r="G4357" t="s">
        <v>3633</v>
      </c>
      <c r="H4357">
        <v>45789</v>
      </c>
      <c r="I4357" t="s">
        <v>24</v>
      </c>
      <c r="J4357" t="s">
        <v>6547</v>
      </c>
      <c r="K4357">
        <v>0</v>
      </c>
      <c r="N4357" t="s">
        <v>350</v>
      </c>
      <c r="P4357" t="s">
        <v>3354</v>
      </c>
      <c r="R4357">
        <v>4000</v>
      </c>
      <c r="T4357">
        <v>10</v>
      </c>
      <c r="U4357">
        <v>5</v>
      </c>
      <c r="V4357">
        <v>0</v>
      </c>
      <c r="W4357">
        <v>0</v>
      </c>
      <c r="X4357" t="s">
        <v>6548</v>
      </c>
      <c r="Y4357" t="s">
        <v>353</v>
      </c>
      <c r="Z4357" t="s">
        <v>350</v>
      </c>
      <c r="AE4357" t="s">
        <v>237</v>
      </c>
      <c r="AF4357">
        <v>0</v>
      </c>
      <c r="AG4357">
        <v>0</v>
      </c>
      <c r="AH4357">
        <v>10</v>
      </c>
      <c r="AI4357" t="s">
        <v>11632</v>
      </c>
      <c r="AJ4357">
        <v>1.6019223067681216</v>
      </c>
      <c r="AL4357" s="94">
        <v>249.7</v>
      </c>
      <c r="AM4357" t="s">
        <v>11646</v>
      </c>
    </row>
    <row r="4358" spans="1:39" x14ac:dyDescent="0.25">
      <c r="A4358" t="s">
        <v>206</v>
      </c>
      <c r="B4358">
        <v>27012</v>
      </c>
      <c r="C4358" t="s">
        <v>6549</v>
      </c>
      <c r="D4358">
        <v>1187</v>
      </c>
      <c r="E4358">
        <v>45788</v>
      </c>
      <c r="F4358">
        <v>45838</v>
      </c>
      <c r="G4358" t="s">
        <v>3633</v>
      </c>
      <c r="H4358">
        <v>45789</v>
      </c>
      <c r="I4358" t="s">
        <v>24</v>
      </c>
      <c r="J4358" t="s">
        <v>6531</v>
      </c>
      <c r="K4358">
        <v>0</v>
      </c>
      <c r="AE4358" t="s">
        <v>237</v>
      </c>
      <c r="AF4358">
        <v>0</v>
      </c>
      <c r="AG4358">
        <v>0</v>
      </c>
      <c r="AH4358">
        <v>0</v>
      </c>
      <c r="AI4358" t="s">
        <v>11634</v>
      </c>
      <c r="AL4358" s="94">
        <v>118.7</v>
      </c>
      <c r="AM4358" t="s">
        <v>11646</v>
      </c>
    </row>
    <row r="4359" spans="1:39" x14ac:dyDescent="0.25">
      <c r="A4359" t="s">
        <v>206</v>
      </c>
      <c r="B4359">
        <v>27013</v>
      </c>
      <c r="C4359" t="s">
        <v>6550</v>
      </c>
      <c r="D4359">
        <v>4184</v>
      </c>
      <c r="E4359">
        <v>45788</v>
      </c>
      <c r="F4359" t="s">
        <v>6551</v>
      </c>
      <c r="G4359" t="s">
        <v>3633</v>
      </c>
      <c r="H4359">
        <v>45870</v>
      </c>
      <c r="I4359" t="s">
        <v>24</v>
      </c>
      <c r="J4359" t="s">
        <v>6552</v>
      </c>
      <c r="K4359">
        <v>22</v>
      </c>
      <c r="L4359">
        <v>2024</v>
      </c>
      <c r="M4359">
        <v>0.7</v>
      </c>
      <c r="N4359" t="s">
        <v>350</v>
      </c>
      <c r="P4359" t="s">
        <v>350</v>
      </c>
      <c r="R4359">
        <v>18000</v>
      </c>
      <c r="T4359">
        <v>6</v>
      </c>
      <c r="U4359">
        <v>9</v>
      </c>
      <c r="V4359">
        <v>0</v>
      </c>
      <c r="W4359">
        <v>5</v>
      </c>
      <c r="X4359" t="s">
        <v>6553</v>
      </c>
      <c r="Y4359" t="s">
        <v>350</v>
      </c>
      <c r="Z4359" t="s">
        <v>6554</v>
      </c>
      <c r="AE4359" t="s">
        <v>237</v>
      </c>
      <c r="AF4359">
        <v>0.7</v>
      </c>
      <c r="AG4359">
        <v>15</v>
      </c>
      <c r="AH4359">
        <v>13</v>
      </c>
      <c r="AI4359" t="s">
        <v>11632</v>
      </c>
      <c r="AJ4359">
        <v>4.3021032504780115</v>
      </c>
      <c r="AL4359" s="94">
        <v>418.4</v>
      </c>
      <c r="AM4359" t="s">
        <v>11648</v>
      </c>
    </row>
    <row r="4360" spans="1:39" x14ac:dyDescent="0.25">
      <c r="A4360" t="s">
        <v>206</v>
      </c>
      <c r="B4360">
        <v>27016</v>
      </c>
      <c r="C4360" t="s">
        <v>6555</v>
      </c>
      <c r="D4360">
        <v>8092</v>
      </c>
      <c r="E4360">
        <v>45788</v>
      </c>
      <c r="F4360">
        <v>45838</v>
      </c>
      <c r="G4360" t="s">
        <v>3633</v>
      </c>
      <c r="H4360">
        <v>45789</v>
      </c>
      <c r="I4360" t="s">
        <v>24</v>
      </c>
      <c r="J4360" t="s">
        <v>6556</v>
      </c>
      <c r="K4360">
        <v>0</v>
      </c>
      <c r="L4360" t="s">
        <v>4132</v>
      </c>
      <c r="N4360" t="s">
        <v>350</v>
      </c>
      <c r="P4360" t="s">
        <v>350</v>
      </c>
      <c r="X4360" t="s">
        <v>6557</v>
      </c>
      <c r="Y4360" t="s">
        <v>350</v>
      </c>
      <c r="Z4360" t="s">
        <v>350</v>
      </c>
      <c r="AE4360" t="s">
        <v>237</v>
      </c>
      <c r="AF4360">
        <v>0</v>
      </c>
      <c r="AG4360">
        <v>0</v>
      </c>
      <c r="AH4360">
        <v>6</v>
      </c>
      <c r="AI4360" t="s">
        <v>11632</v>
      </c>
      <c r="AL4360" s="94">
        <v>809.2</v>
      </c>
      <c r="AM4360" t="s">
        <v>11646</v>
      </c>
    </row>
    <row r="4361" spans="1:39" x14ac:dyDescent="0.25">
      <c r="A4361" t="s">
        <v>206</v>
      </c>
      <c r="B4361">
        <v>27014</v>
      </c>
      <c r="C4361" t="s">
        <v>6558</v>
      </c>
      <c r="D4361">
        <v>3370</v>
      </c>
      <c r="E4361">
        <v>45788</v>
      </c>
      <c r="F4361">
        <v>45838</v>
      </c>
      <c r="G4361" t="s">
        <v>3633</v>
      </c>
      <c r="H4361">
        <v>45789</v>
      </c>
      <c r="I4361" t="s">
        <v>24</v>
      </c>
      <c r="J4361" t="s">
        <v>6559</v>
      </c>
      <c r="K4361">
        <v>0</v>
      </c>
      <c r="N4361" t="s">
        <v>350</v>
      </c>
      <c r="S4361">
        <v>6000</v>
      </c>
      <c r="T4361">
        <v>19</v>
      </c>
      <c r="U4361">
        <v>4</v>
      </c>
      <c r="V4361">
        <v>0</v>
      </c>
      <c r="W4361">
        <v>0</v>
      </c>
      <c r="X4361" t="s">
        <v>6560</v>
      </c>
      <c r="Y4361" t="s">
        <v>353</v>
      </c>
      <c r="Z4361" t="s">
        <v>350</v>
      </c>
      <c r="AE4361" t="s">
        <v>237</v>
      </c>
      <c r="AF4361">
        <v>0</v>
      </c>
      <c r="AG4361">
        <v>0</v>
      </c>
      <c r="AH4361">
        <v>9</v>
      </c>
      <c r="AI4361" t="s">
        <v>11632</v>
      </c>
      <c r="AK4361">
        <v>1.7804154302670623</v>
      </c>
      <c r="AL4361" s="94">
        <v>337</v>
      </c>
      <c r="AM4361" t="s">
        <v>11646</v>
      </c>
    </row>
    <row r="4362" spans="1:39" x14ac:dyDescent="0.25">
      <c r="A4362" t="s">
        <v>206</v>
      </c>
      <c r="B4362">
        <v>27015</v>
      </c>
      <c r="C4362" t="s">
        <v>6561</v>
      </c>
      <c r="D4362">
        <v>4213</v>
      </c>
      <c r="E4362">
        <v>45788</v>
      </c>
      <c r="F4362">
        <v>45838</v>
      </c>
      <c r="G4362" t="s">
        <v>3633</v>
      </c>
      <c r="H4362">
        <v>45789</v>
      </c>
      <c r="I4362" t="s">
        <v>24</v>
      </c>
      <c r="J4362">
        <v>45860</v>
      </c>
      <c r="K4362">
        <v>0</v>
      </c>
      <c r="S4362">
        <v>2000</v>
      </c>
      <c r="T4362">
        <v>11</v>
      </c>
      <c r="U4362">
        <v>0</v>
      </c>
      <c r="V4362">
        <v>0</v>
      </c>
      <c r="W4362">
        <v>0</v>
      </c>
      <c r="X4362" t="s">
        <v>6562</v>
      </c>
      <c r="Y4362" t="s">
        <v>353</v>
      </c>
      <c r="Z4362" t="s">
        <v>353</v>
      </c>
      <c r="AE4362" t="s">
        <v>237</v>
      </c>
      <c r="AF4362">
        <v>0</v>
      </c>
      <c r="AG4362">
        <v>0</v>
      </c>
      <c r="AH4362">
        <v>8</v>
      </c>
      <c r="AI4362" t="s">
        <v>11632</v>
      </c>
      <c r="AK4362">
        <v>0.47472110135295514</v>
      </c>
      <c r="AL4362" s="94">
        <v>421.3</v>
      </c>
      <c r="AM4362" t="s">
        <v>11646</v>
      </c>
    </row>
    <row r="4363" spans="1:39" x14ac:dyDescent="0.25">
      <c r="A4363" t="s">
        <v>206</v>
      </c>
      <c r="B4363">
        <v>27017</v>
      </c>
      <c r="C4363" t="s">
        <v>6563</v>
      </c>
      <c r="D4363">
        <v>978</v>
      </c>
      <c r="E4363">
        <v>45788</v>
      </c>
      <c r="F4363">
        <v>45838</v>
      </c>
      <c r="G4363" t="s">
        <v>3633</v>
      </c>
      <c r="H4363">
        <v>45789</v>
      </c>
      <c r="I4363" t="s">
        <v>24</v>
      </c>
      <c r="J4363" t="s">
        <v>6564</v>
      </c>
      <c r="K4363">
        <v>0</v>
      </c>
      <c r="L4363">
        <v>2025</v>
      </c>
      <c r="N4363" t="s">
        <v>350</v>
      </c>
      <c r="R4363">
        <v>2165.9</v>
      </c>
      <c r="T4363">
        <v>1</v>
      </c>
      <c r="U4363">
        <v>0</v>
      </c>
      <c r="V4363">
        <v>0</v>
      </c>
      <c r="W4363">
        <v>0</v>
      </c>
      <c r="X4363" t="s">
        <v>6565</v>
      </c>
      <c r="Y4363" t="s">
        <v>353</v>
      </c>
      <c r="Z4363" t="s">
        <v>350</v>
      </c>
      <c r="AE4363" t="s">
        <v>237</v>
      </c>
      <c r="AF4363">
        <v>0</v>
      </c>
      <c r="AG4363">
        <v>0</v>
      </c>
      <c r="AH4363">
        <v>10</v>
      </c>
      <c r="AI4363" t="s">
        <v>11632</v>
      </c>
      <c r="AJ4363">
        <v>2.2146216768916158</v>
      </c>
      <c r="AL4363" s="94">
        <v>97.8</v>
      </c>
      <c r="AM4363" t="s">
        <v>11646</v>
      </c>
    </row>
    <row r="4364" spans="1:39" x14ac:dyDescent="0.25">
      <c r="A4364" t="s">
        <v>206</v>
      </c>
      <c r="B4364">
        <v>27018</v>
      </c>
      <c r="C4364" t="s">
        <v>6566</v>
      </c>
      <c r="D4364">
        <v>3116</v>
      </c>
      <c r="E4364">
        <v>45788</v>
      </c>
      <c r="F4364">
        <v>45838</v>
      </c>
      <c r="G4364" t="s">
        <v>3633</v>
      </c>
      <c r="H4364">
        <v>45789</v>
      </c>
      <c r="I4364" t="s">
        <v>24</v>
      </c>
      <c r="J4364" t="s">
        <v>6567</v>
      </c>
      <c r="K4364">
        <v>0</v>
      </c>
      <c r="AE4364" t="s">
        <v>237</v>
      </c>
      <c r="AF4364">
        <v>0</v>
      </c>
      <c r="AG4364">
        <v>0</v>
      </c>
      <c r="AH4364">
        <v>0</v>
      </c>
      <c r="AI4364" t="s">
        <v>11634</v>
      </c>
      <c r="AL4364" s="94">
        <v>311.60000000000002</v>
      </c>
      <c r="AM4364" t="s">
        <v>11646</v>
      </c>
    </row>
    <row r="4365" spans="1:39" x14ac:dyDescent="0.25">
      <c r="A4365" t="s">
        <v>206</v>
      </c>
      <c r="B4365">
        <v>27019</v>
      </c>
      <c r="C4365" t="s">
        <v>6568</v>
      </c>
      <c r="D4365">
        <v>10198</v>
      </c>
      <c r="E4365">
        <v>45788</v>
      </c>
      <c r="F4365">
        <v>45838</v>
      </c>
      <c r="G4365" t="s">
        <v>3633</v>
      </c>
      <c r="H4365">
        <v>45789</v>
      </c>
      <c r="I4365" t="s">
        <v>24</v>
      </c>
      <c r="J4365" t="s">
        <v>6569</v>
      </c>
      <c r="K4365">
        <v>80</v>
      </c>
      <c r="L4365">
        <v>2024</v>
      </c>
      <c r="M4365">
        <v>0.8</v>
      </c>
      <c r="N4365" t="s">
        <v>350</v>
      </c>
      <c r="O4365" t="s">
        <v>6570</v>
      </c>
      <c r="P4365" t="s">
        <v>350</v>
      </c>
      <c r="R4365">
        <v>3999.05</v>
      </c>
      <c r="T4365">
        <v>20</v>
      </c>
      <c r="U4365">
        <v>39</v>
      </c>
      <c r="V4365">
        <v>4</v>
      </c>
      <c r="W4365">
        <v>8</v>
      </c>
      <c r="X4365" t="s">
        <v>6571</v>
      </c>
      <c r="Y4365" t="s">
        <v>350</v>
      </c>
      <c r="Z4365" t="s">
        <v>350</v>
      </c>
      <c r="AE4365" t="s">
        <v>237</v>
      </c>
      <c r="AF4365">
        <v>0.8</v>
      </c>
      <c r="AG4365">
        <v>64</v>
      </c>
      <c r="AH4365">
        <v>14</v>
      </c>
      <c r="AI4365" t="s">
        <v>11632</v>
      </c>
      <c r="AJ4365">
        <v>0.39214061580702098</v>
      </c>
      <c r="AL4365" s="94">
        <v>1019.8</v>
      </c>
      <c r="AM4365" t="s">
        <v>11648</v>
      </c>
    </row>
    <row r="4366" spans="1:39" x14ac:dyDescent="0.25">
      <c r="A4366" t="s">
        <v>206</v>
      </c>
      <c r="B4366">
        <v>27020</v>
      </c>
      <c r="C4366" t="s">
        <v>6572</v>
      </c>
      <c r="D4366">
        <v>3598</v>
      </c>
      <c r="E4366">
        <v>45788</v>
      </c>
      <c r="F4366">
        <v>45838</v>
      </c>
      <c r="G4366" t="s">
        <v>3633</v>
      </c>
      <c r="H4366">
        <v>45789</v>
      </c>
      <c r="I4366" t="s">
        <v>24</v>
      </c>
      <c r="J4366" t="s">
        <v>6573</v>
      </c>
      <c r="K4366">
        <v>0</v>
      </c>
      <c r="N4366" t="s">
        <v>350</v>
      </c>
      <c r="S4366">
        <v>2000</v>
      </c>
      <c r="X4366" t="s">
        <v>6574</v>
      </c>
      <c r="Y4366" t="s">
        <v>350</v>
      </c>
      <c r="Z4366" t="s">
        <v>350</v>
      </c>
      <c r="AE4366" t="s">
        <v>237</v>
      </c>
      <c r="AF4366">
        <v>0</v>
      </c>
      <c r="AG4366">
        <v>0</v>
      </c>
      <c r="AH4366">
        <v>5</v>
      </c>
      <c r="AI4366" t="s">
        <v>11632</v>
      </c>
      <c r="AK4366">
        <v>0.5558643690939411</v>
      </c>
      <c r="AL4366" s="94">
        <v>359.8</v>
      </c>
      <c r="AM4366" t="s">
        <v>11646</v>
      </c>
    </row>
    <row r="4367" spans="1:39" x14ac:dyDescent="0.25">
      <c r="A4367" t="s">
        <v>206</v>
      </c>
      <c r="B4367">
        <v>27022</v>
      </c>
      <c r="C4367" t="s">
        <v>6575</v>
      </c>
      <c r="D4367">
        <v>5122</v>
      </c>
      <c r="E4367">
        <v>45788</v>
      </c>
      <c r="F4367">
        <v>45838</v>
      </c>
      <c r="G4367" t="s">
        <v>3633</v>
      </c>
      <c r="H4367">
        <v>45789</v>
      </c>
      <c r="I4367" t="s">
        <v>24</v>
      </c>
      <c r="J4367" t="s">
        <v>6576</v>
      </c>
      <c r="K4367">
        <v>0</v>
      </c>
      <c r="M4367">
        <v>0</v>
      </c>
      <c r="N4367" t="s">
        <v>353</v>
      </c>
      <c r="O4367">
        <v>45131</v>
      </c>
      <c r="P4367" t="s">
        <v>350</v>
      </c>
      <c r="R4367">
        <v>0</v>
      </c>
      <c r="S4367">
        <v>27000</v>
      </c>
      <c r="T4367">
        <v>14</v>
      </c>
      <c r="X4367" t="s">
        <v>6577</v>
      </c>
      <c r="Y4367" t="s">
        <v>350</v>
      </c>
      <c r="Z4367" t="s">
        <v>350</v>
      </c>
      <c r="AE4367" t="s">
        <v>237</v>
      </c>
      <c r="AF4367">
        <v>0</v>
      </c>
      <c r="AG4367">
        <v>0</v>
      </c>
      <c r="AH4367">
        <v>10</v>
      </c>
      <c r="AI4367" t="s">
        <v>11632</v>
      </c>
      <c r="AJ4367">
        <v>0</v>
      </c>
      <c r="AK4367">
        <v>5.2713783678250685</v>
      </c>
      <c r="AL4367" s="94">
        <v>512.20000000000005</v>
      </c>
      <c r="AM4367" t="s">
        <v>11646</v>
      </c>
    </row>
    <row r="4368" spans="1:39" x14ac:dyDescent="0.25">
      <c r="A4368" t="s">
        <v>206</v>
      </c>
      <c r="B4368">
        <v>27023</v>
      </c>
      <c r="C4368" t="s">
        <v>6578</v>
      </c>
      <c r="D4368">
        <v>2529</v>
      </c>
      <c r="E4368">
        <v>45788</v>
      </c>
      <c r="F4368">
        <v>45838</v>
      </c>
      <c r="G4368" t="s">
        <v>3633</v>
      </c>
      <c r="H4368">
        <v>45789</v>
      </c>
      <c r="I4368" t="s">
        <v>24</v>
      </c>
      <c r="J4368" t="s">
        <v>6579</v>
      </c>
      <c r="K4368">
        <v>0</v>
      </c>
      <c r="M4368">
        <v>0</v>
      </c>
      <c r="N4368" t="s">
        <v>350</v>
      </c>
      <c r="P4368" t="s">
        <v>350</v>
      </c>
      <c r="R4368">
        <v>10000</v>
      </c>
      <c r="T4368">
        <v>5</v>
      </c>
      <c r="U4368">
        <v>0</v>
      </c>
      <c r="V4368">
        <v>1</v>
      </c>
      <c r="W4368">
        <v>1</v>
      </c>
      <c r="X4368" t="s">
        <v>6580</v>
      </c>
      <c r="Y4368" t="s">
        <v>353</v>
      </c>
      <c r="Z4368" t="s">
        <v>350</v>
      </c>
      <c r="AE4368" t="s">
        <v>237</v>
      </c>
      <c r="AF4368">
        <v>0</v>
      </c>
      <c r="AG4368">
        <v>0</v>
      </c>
      <c r="AH4368">
        <v>11</v>
      </c>
      <c r="AI4368" t="s">
        <v>11632</v>
      </c>
      <c r="AJ4368">
        <v>3.9541320680110714</v>
      </c>
      <c r="AL4368" s="94">
        <v>252.9</v>
      </c>
      <c r="AM4368" t="s">
        <v>11646</v>
      </c>
    </row>
    <row r="4369" spans="1:39" x14ac:dyDescent="0.25">
      <c r="A4369" t="s">
        <v>206</v>
      </c>
      <c r="B4369">
        <v>27024</v>
      </c>
      <c r="C4369" t="s">
        <v>6581</v>
      </c>
      <c r="D4369">
        <v>1508</v>
      </c>
      <c r="E4369">
        <v>45788</v>
      </c>
      <c r="F4369">
        <v>45838</v>
      </c>
      <c r="G4369" t="s">
        <v>3633</v>
      </c>
      <c r="H4369">
        <v>45789</v>
      </c>
      <c r="I4369" t="s">
        <v>24</v>
      </c>
      <c r="J4369" t="s">
        <v>6582</v>
      </c>
      <c r="K4369">
        <v>0</v>
      </c>
      <c r="L4369">
        <v>45955</v>
      </c>
      <c r="M4369">
        <v>0</v>
      </c>
      <c r="N4369" t="s">
        <v>350</v>
      </c>
      <c r="P4369" t="s">
        <v>6583</v>
      </c>
      <c r="R4369">
        <v>1597.2</v>
      </c>
      <c r="T4369">
        <v>8</v>
      </c>
      <c r="U4369">
        <v>0</v>
      </c>
      <c r="V4369">
        <v>0</v>
      </c>
      <c r="W4369">
        <v>0</v>
      </c>
      <c r="X4369" t="s">
        <v>6539</v>
      </c>
      <c r="Y4369" t="s">
        <v>353</v>
      </c>
      <c r="Z4369" t="s">
        <v>353</v>
      </c>
      <c r="AE4369" t="s">
        <v>237</v>
      </c>
      <c r="AF4369">
        <v>0</v>
      </c>
      <c r="AG4369">
        <v>0</v>
      </c>
      <c r="AH4369">
        <v>13</v>
      </c>
      <c r="AI4369" t="s">
        <v>11632</v>
      </c>
      <c r="AJ4369">
        <v>1.0591511936339524</v>
      </c>
      <c r="AL4369" s="94">
        <v>150.80000000000001</v>
      </c>
      <c r="AM4369" t="s">
        <v>11646</v>
      </c>
    </row>
    <row r="4370" spans="1:39" x14ac:dyDescent="0.25">
      <c r="A4370" t="s">
        <v>206</v>
      </c>
      <c r="B4370">
        <v>27026</v>
      </c>
      <c r="C4370" t="s">
        <v>6584</v>
      </c>
      <c r="D4370">
        <v>2500</v>
      </c>
      <c r="E4370">
        <v>45788</v>
      </c>
      <c r="F4370">
        <v>45838</v>
      </c>
      <c r="G4370" t="s">
        <v>3633</v>
      </c>
      <c r="H4370">
        <v>45789</v>
      </c>
      <c r="I4370" t="s">
        <v>24</v>
      </c>
      <c r="J4370" t="s">
        <v>6585</v>
      </c>
      <c r="K4370">
        <v>0</v>
      </c>
      <c r="N4370" t="s">
        <v>350</v>
      </c>
      <c r="S4370">
        <v>3276</v>
      </c>
      <c r="T4370">
        <v>2</v>
      </c>
      <c r="U4370">
        <v>4</v>
      </c>
      <c r="V4370">
        <v>1</v>
      </c>
      <c r="W4370">
        <v>2</v>
      </c>
      <c r="X4370" t="s">
        <v>6577</v>
      </c>
      <c r="Y4370" t="s">
        <v>350</v>
      </c>
      <c r="Z4370" t="s">
        <v>350</v>
      </c>
      <c r="AE4370" t="s">
        <v>237</v>
      </c>
      <c r="AF4370">
        <v>0</v>
      </c>
      <c r="AG4370">
        <v>0</v>
      </c>
      <c r="AH4370">
        <v>9</v>
      </c>
      <c r="AI4370" t="s">
        <v>11632</v>
      </c>
      <c r="AK4370">
        <v>1.3104</v>
      </c>
      <c r="AL4370" s="94">
        <v>250</v>
      </c>
      <c r="AM4370" t="s">
        <v>11646</v>
      </c>
    </row>
    <row r="4371" spans="1:39" x14ac:dyDescent="0.25">
      <c r="A4371" t="s">
        <v>206</v>
      </c>
      <c r="B4371">
        <v>27027</v>
      </c>
      <c r="C4371" t="s">
        <v>6586</v>
      </c>
      <c r="D4371">
        <v>2098</v>
      </c>
      <c r="E4371">
        <v>45788</v>
      </c>
      <c r="F4371">
        <v>45838</v>
      </c>
      <c r="G4371" t="s">
        <v>3633</v>
      </c>
      <c r="H4371">
        <v>45789</v>
      </c>
      <c r="I4371" t="s">
        <v>24</v>
      </c>
      <c r="J4371" t="s">
        <v>6587</v>
      </c>
      <c r="K4371">
        <v>0</v>
      </c>
      <c r="L4371" t="s">
        <v>682</v>
      </c>
      <c r="M4371">
        <v>0</v>
      </c>
      <c r="N4371" t="s">
        <v>350</v>
      </c>
      <c r="P4371" t="s">
        <v>350</v>
      </c>
      <c r="T4371">
        <v>2</v>
      </c>
      <c r="U4371">
        <v>0</v>
      </c>
      <c r="V4371">
        <v>0</v>
      </c>
      <c r="W4371">
        <v>0</v>
      </c>
      <c r="X4371" t="s">
        <v>350</v>
      </c>
      <c r="Y4371" t="s">
        <v>350</v>
      </c>
      <c r="Z4371" t="s">
        <v>350</v>
      </c>
      <c r="AE4371" t="s">
        <v>237</v>
      </c>
      <c r="AF4371">
        <v>0</v>
      </c>
      <c r="AG4371">
        <v>0</v>
      </c>
      <c r="AH4371">
        <v>11</v>
      </c>
      <c r="AI4371" t="s">
        <v>11632</v>
      </c>
      <c r="AL4371" s="94">
        <v>209.8</v>
      </c>
      <c r="AM4371" t="s">
        <v>11646</v>
      </c>
    </row>
    <row r="4372" spans="1:39" x14ac:dyDescent="0.25">
      <c r="A4372" t="s">
        <v>206</v>
      </c>
      <c r="B4372">
        <v>27029</v>
      </c>
      <c r="C4372" t="s">
        <v>6588</v>
      </c>
      <c r="D4372">
        <v>1756</v>
      </c>
      <c r="E4372">
        <v>45788</v>
      </c>
      <c r="F4372" t="s">
        <v>6589</v>
      </c>
      <c r="G4372" t="s">
        <v>3633</v>
      </c>
      <c r="H4372">
        <v>45789</v>
      </c>
      <c r="I4372" t="s">
        <v>24</v>
      </c>
      <c r="J4372" t="s">
        <v>6590</v>
      </c>
      <c r="K4372">
        <v>0</v>
      </c>
      <c r="L4372" t="s">
        <v>6591</v>
      </c>
      <c r="AE4372" t="s">
        <v>237</v>
      </c>
      <c r="AF4372">
        <v>0</v>
      </c>
      <c r="AG4372">
        <v>0</v>
      </c>
      <c r="AH4372">
        <v>1</v>
      </c>
      <c r="AI4372" t="s">
        <v>11632</v>
      </c>
      <c r="AL4372" s="94">
        <v>175.6</v>
      </c>
      <c r="AM4372" t="s">
        <v>11646</v>
      </c>
    </row>
    <row r="4373" spans="1:39" x14ac:dyDescent="0.25">
      <c r="A4373" t="s">
        <v>206</v>
      </c>
      <c r="B4373">
        <v>27030</v>
      </c>
      <c r="C4373" t="s">
        <v>6592</v>
      </c>
      <c r="D4373">
        <v>3352</v>
      </c>
      <c r="E4373">
        <v>45788</v>
      </c>
      <c r="F4373">
        <v>45838</v>
      </c>
      <c r="G4373" t="s">
        <v>3633</v>
      </c>
      <c r="H4373">
        <v>45789</v>
      </c>
      <c r="I4373" t="s">
        <v>24</v>
      </c>
      <c r="J4373" t="s">
        <v>6593</v>
      </c>
      <c r="K4373">
        <v>0</v>
      </c>
      <c r="N4373" t="s">
        <v>350</v>
      </c>
      <c r="P4373" t="s">
        <v>1471</v>
      </c>
      <c r="T4373">
        <v>12</v>
      </c>
      <c r="U4373">
        <v>0</v>
      </c>
      <c r="V4373">
        <v>0</v>
      </c>
      <c r="W4373">
        <v>0</v>
      </c>
      <c r="X4373" t="s">
        <v>6594</v>
      </c>
      <c r="Y4373" t="s">
        <v>350</v>
      </c>
      <c r="Z4373" t="s">
        <v>350</v>
      </c>
      <c r="AE4373" t="s">
        <v>237</v>
      </c>
      <c r="AF4373">
        <v>0</v>
      </c>
      <c r="AG4373">
        <v>0</v>
      </c>
      <c r="AH4373">
        <v>9</v>
      </c>
      <c r="AI4373" t="s">
        <v>11632</v>
      </c>
      <c r="AL4373" s="94">
        <v>335.2</v>
      </c>
      <c r="AM4373" t="s">
        <v>11646</v>
      </c>
    </row>
    <row r="4374" spans="1:39" x14ac:dyDescent="0.25">
      <c r="A4374" t="s">
        <v>206</v>
      </c>
      <c r="B4374">
        <v>27031</v>
      </c>
      <c r="C4374" t="s">
        <v>6595</v>
      </c>
      <c r="D4374">
        <v>18560</v>
      </c>
      <c r="E4374">
        <v>45788</v>
      </c>
      <c r="F4374">
        <v>45838</v>
      </c>
      <c r="G4374" t="s">
        <v>3633</v>
      </c>
      <c r="H4374">
        <v>45789</v>
      </c>
      <c r="I4374" t="s">
        <v>24</v>
      </c>
      <c r="J4374" t="s">
        <v>6596</v>
      </c>
      <c r="K4374">
        <v>88</v>
      </c>
      <c r="L4374">
        <v>2024</v>
      </c>
      <c r="M4374">
        <v>1</v>
      </c>
      <c r="N4374" t="s">
        <v>350</v>
      </c>
      <c r="P4374" t="s">
        <v>353</v>
      </c>
      <c r="Q4374">
        <v>1</v>
      </c>
      <c r="R4374">
        <v>30250</v>
      </c>
      <c r="T4374">
        <v>34</v>
      </c>
      <c r="U4374">
        <v>88</v>
      </c>
      <c r="V4374">
        <v>8</v>
      </c>
      <c r="W4374">
        <v>25</v>
      </c>
      <c r="X4374" t="s">
        <v>6597</v>
      </c>
      <c r="Y4374" t="s">
        <v>353</v>
      </c>
      <c r="Z4374" t="s">
        <v>353</v>
      </c>
      <c r="AE4374" t="s">
        <v>237</v>
      </c>
      <c r="AF4374">
        <v>1</v>
      </c>
      <c r="AG4374">
        <v>88</v>
      </c>
      <c r="AH4374">
        <v>14</v>
      </c>
      <c r="AI4374" t="s">
        <v>11632</v>
      </c>
      <c r="AJ4374">
        <v>1.6298491379310345</v>
      </c>
      <c r="AL4374" s="94">
        <v>1856</v>
      </c>
      <c r="AM4374" t="s">
        <v>11648</v>
      </c>
    </row>
    <row r="4375" spans="1:39" x14ac:dyDescent="0.25">
      <c r="A4375" t="s">
        <v>206</v>
      </c>
      <c r="B4375">
        <v>27032</v>
      </c>
      <c r="C4375" t="s">
        <v>6598</v>
      </c>
      <c r="D4375">
        <v>3632</v>
      </c>
      <c r="E4375">
        <v>45788</v>
      </c>
      <c r="F4375">
        <v>45838</v>
      </c>
      <c r="G4375" t="s">
        <v>3633</v>
      </c>
      <c r="H4375">
        <v>45789</v>
      </c>
      <c r="I4375" t="s">
        <v>24</v>
      </c>
      <c r="J4375" t="s">
        <v>6599</v>
      </c>
      <c r="K4375">
        <v>0</v>
      </c>
      <c r="AE4375" t="s">
        <v>237</v>
      </c>
      <c r="AF4375">
        <v>0</v>
      </c>
      <c r="AG4375">
        <v>0</v>
      </c>
      <c r="AH4375">
        <v>0</v>
      </c>
      <c r="AI4375" t="s">
        <v>11634</v>
      </c>
      <c r="AL4375" s="94">
        <v>363.2</v>
      </c>
      <c r="AM4375" t="s">
        <v>11646</v>
      </c>
    </row>
    <row r="4376" spans="1:39" x14ac:dyDescent="0.25">
      <c r="A4376" t="s">
        <v>206</v>
      </c>
      <c r="B4376">
        <v>27033</v>
      </c>
      <c r="C4376" t="s">
        <v>6600</v>
      </c>
      <c r="D4376">
        <v>600</v>
      </c>
      <c r="E4376">
        <v>45788</v>
      </c>
      <c r="F4376">
        <v>45838</v>
      </c>
      <c r="G4376" t="s">
        <v>3633</v>
      </c>
      <c r="H4376">
        <v>45789</v>
      </c>
      <c r="I4376" t="s">
        <v>24</v>
      </c>
      <c r="J4376" t="s">
        <v>6567</v>
      </c>
      <c r="K4376">
        <v>0</v>
      </c>
      <c r="AE4376" t="s">
        <v>237</v>
      </c>
      <c r="AF4376">
        <v>0</v>
      </c>
      <c r="AG4376">
        <v>0</v>
      </c>
      <c r="AH4376">
        <v>0</v>
      </c>
      <c r="AI4376" t="s">
        <v>11634</v>
      </c>
      <c r="AL4376" s="94">
        <v>60</v>
      </c>
      <c r="AM4376" t="s">
        <v>11646</v>
      </c>
    </row>
    <row r="4377" spans="1:39" x14ac:dyDescent="0.25">
      <c r="A4377" t="s">
        <v>206</v>
      </c>
      <c r="B4377">
        <v>27034</v>
      </c>
      <c r="C4377" t="s">
        <v>6601</v>
      </c>
      <c r="D4377">
        <v>979</v>
      </c>
      <c r="E4377">
        <v>45788</v>
      </c>
      <c r="F4377">
        <v>45838</v>
      </c>
      <c r="G4377" t="s">
        <v>3633</v>
      </c>
      <c r="H4377">
        <v>45789</v>
      </c>
      <c r="I4377" t="s">
        <v>24</v>
      </c>
      <c r="J4377" t="s">
        <v>6602</v>
      </c>
      <c r="K4377">
        <v>0</v>
      </c>
      <c r="AE4377" t="s">
        <v>237</v>
      </c>
      <c r="AF4377">
        <v>0</v>
      </c>
      <c r="AG4377">
        <v>0</v>
      </c>
      <c r="AH4377">
        <v>0</v>
      </c>
      <c r="AI4377" t="s">
        <v>11634</v>
      </c>
      <c r="AL4377" s="94">
        <v>97.9</v>
      </c>
      <c r="AM4377" t="s">
        <v>11646</v>
      </c>
    </row>
    <row r="4378" spans="1:39" x14ac:dyDescent="0.25">
      <c r="A4378" t="s">
        <v>206</v>
      </c>
      <c r="B4378">
        <v>27035</v>
      </c>
      <c r="C4378" t="s">
        <v>6603</v>
      </c>
      <c r="D4378">
        <v>240</v>
      </c>
      <c r="E4378">
        <v>45788</v>
      </c>
      <c r="F4378">
        <v>45838</v>
      </c>
      <c r="G4378" t="s">
        <v>3633</v>
      </c>
      <c r="H4378">
        <v>45791</v>
      </c>
      <c r="I4378" t="s">
        <v>24</v>
      </c>
      <c r="J4378" t="s">
        <v>6604</v>
      </c>
      <c r="K4378">
        <v>0</v>
      </c>
      <c r="N4378" t="s">
        <v>350</v>
      </c>
      <c r="T4378">
        <v>1</v>
      </c>
      <c r="U4378">
        <v>0</v>
      </c>
      <c r="V4378">
        <v>0</v>
      </c>
      <c r="W4378">
        <v>0</v>
      </c>
      <c r="X4378" t="s">
        <v>350</v>
      </c>
      <c r="Y4378" t="s">
        <v>350</v>
      </c>
      <c r="Z4378" t="s">
        <v>350</v>
      </c>
      <c r="AE4378" t="s">
        <v>237</v>
      </c>
      <c r="AF4378">
        <v>0</v>
      </c>
      <c r="AG4378">
        <v>0</v>
      </c>
      <c r="AH4378">
        <v>8</v>
      </c>
      <c r="AI4378" t="s">
        <v>11632</v>
      </c>
      <c r="AL4378" s="94">
        <v>24</v>
      </c>
      <c r="AM4378" t="s">
        <v>11646</v>
      </c>
    </row>
    <row r="4379" spans="1:39" x14ac:dyDescent="0.25">
      <c r="A4379" t="s">
        <v>206</v>
      </c>
      <c r="B4379">
        <v>27037</v>
      </c>
      <c r="C4379" t="s">
        <v>6605</v>
      </c>
      <c r="D4379">
        <v>942</v>
      </c>
      <c r="E4379">
        <v>45788</v>
      </c>
      <c r="F4379">
        <v>45838</v>
      </c>
      <c r="G4379" t="s">
        <v>3633</v>
      </c>
      <c r="H4379">
        <v>45789</v>
      </c>
      <c r="I4379" t="s">
        <v>24</v>
      </c>
      <c r="J4379" t="s">
        <v>6606</v>
      </c>
      <c r="K4379">
        <v>0</v>
      </c>
      <c r="N4379" t="s">
        <v>350</v>
      </c>
      <c r="T4379">
        <v>0</v>
      </c>
      <c r="U4379">
        <v>0</v>
      </c>
      <c r="V4379">
        <v>0</v>
      </c>
      <c r="W4379">
        <v>0</v>
      </c>
      <c r="X4379" t="s">
        <v>350</v>
      </c>
      <c r="Y4379" t="s">
        <v>350</v>
      </c>
      <c r="Z4379" t="s">
        <v>350</v>
      </c>
      <c r="AE4379" t="s">
        <v>237</v>
      </c>
      <c r="AF4379">
        <v>0</v>
      </c>
      <c r="AG4379">
        <v>0</v>
      </c>
      <c r="AH4379">
        <v>8</v>
      </c>
      <c r="AI4379" t="s">
        <v>11632</v>
      </c>
      <c r="AL4379" s="94">
        <v>94.2</v>
      </c>
      <c r="AM4379" t="s">
        <v>11646</v>
      </c>
    </row>
    <row r="4380" spans="1:39" x14ac:dyDescent="0.25">
      <c r="A4380" t="s">
        <v>206</v>
      </c>
      <c r="B4380">
        <v>27038</v>
      </c>
      <c r="C4380" t="s">
        <v>6607</v>
      </c>
      <c r="D4380">
        <v>985</v>
      </c>
      <c r="E4380">
        <v>45788</v>
      </c>
      <c r="F4380">
        <v>45838</v>
      </c>
      <c r="G4380" t="s">
        <v>3633</v>
      </c>
      <c r="H4380">
        <v>45789</v>
      </c>
      <c r="I4380" t="s">
        <v>24</v>
      </c>
      <c r="J4380" t="s">
        <v>6608</v>
      </c>
      <c r="K4380">
        <v>0</v>
      </c>
      <c r="L4380" t="s">
        <v>6439</v>
      </c>
      <c r="M4380">
        <v>0</v>
      </c>
      <c r="N4380" t="s">
        <v>350</v>
      </c>
      <c r="P4380" t="s">
        <v>350</v>
      </c>
      <c r="T4380">
        <v>0</v>
      </c>
      <c r="U4380">
        <v>0</v>
      </c>
      <c r="V4380">
        <v>0</v>
      </c>
      <c r="W4380">
        <v>0</v>
      </c>
      <c r="X4380" t="s">
        <v>350</v>
      </c>
      <c r="Y4380" t="s">
        <v>350</v>
      </c>
      <c r="Z4380" t="s">
        <v>350</v>
      </c>
      <c r="AE4380" t="s">
        <v>237</v>
      </c>
      <c r="AF4380">
        <v>0</v>
      </c>
      <c r="AG4380">
        <v>0</v>
      </c>
      <c r="AH4380">
        <v>11</v>
      </c>
      <c r="AI4380" t="s">
        <v>11632</v>
      </c>
      <c r="AL4380" s="94">
        <v>98.5</v>
      </c>
      <c r="AM4380" t="s">
        <v>11646</v>
      </c>
    </row>
    <row r="4381" spans="1:39" x14ac:dyDescent="0.25">
      <c r="A4381" t="s">
        <v>206</v>
      </c>
      <c r="B4381">
        <v>27039</v>
      </c>
      <c r="C4381" t="s">
        <v>6609</v>
      </c>
      <c r="D4381">
        <v>5358</v>
      </c>
      <c r="E4381">
        <v>45788</v>
      </c>
      <c r="F4381">
        <v>45838</v>
      </c>
      <c r="G4381" t="s">
        <v>3633</v>
      </c>
      <c r="H4381">
        <v>45789</v>
      </c>
      <c r="I4381" t="s">
        <v>24</v>
      </c>
      <c r="J4381" t="s">
        <v>6610</v>
      </c>
      <c r="K4381">
        <v>0</v>
      </c>
      <c r="AE4381" t="s">
        <v>237</v>
      </c>
      <c r="AF4381">
        <v>0</v>
      </c>
      <c r="AG4381">
        <v>0</v>
      </c>
      <c r="AH4381">
        <v>0</v>
      </c>
      <c r="AI4381" t="s">
        <v>11634</v>
      </c>
      <c r="AL4381" s="94">
        <v>535.79999999999995</v>
      </c>
      <c r="AM4381" t="s">
        <v>11646</v>
      </c>
    </row>
    <row r="4382" spans="1:39" x14ac:dyDescent="0.25">
      <c r="A4382" t="s">
        <v>206</v>
      </c>
      <c r="B4382">
        <v>27040</v>
      </c>
      <c r="C4382" t="s">
        <v>6611</v>
      </c>
      <c r="D4382">
        <v>3267</v>
      </c>
      <c r="E4382">
        <v>45788</v>
      </c>
      <c r="F4382">
        <v>45838</v>
      </c>
      <c r="G4382" t="s">
        <v>3633</v>
      </c>
      <c r="H4382">
        <v>45789</v>
      </c>
      <c r="I4382" t="s">
        <v>24</v>
      </c>
      <c r="J4382" t="s">
        <v>6567</v>
      </c>
      <c r="K4382">
        <v>0</v>
      </c>
      <c r="AE4382" t="s">
        <v>237</v>
      </c>
      <c r="AF4382">
        <v>0</v>
      </c>
      <c r="AG4382">
        <v>0</v>
      </c>
      <c r="AH4382">
        <v>0</v>
      </c>
      <c r="AI4382" t="s">
        <v>11634</v>
      </c>
      <c r="AL4382" s="94">
        <v>326.7</v>
      </c>
      <c r="AM4382" t="s">
        <v>11646</v>
      </c>
    </row>
    <row r="4383" spans="1:39" x14ac:dyDescent="0.25">
      <c r="A4383" t="s">
        <v>206</v>
      </c>
      <c r="B4383">
        <v>27041</v>
      </c>
      <c r="C4383" t="s">
        <v>6612</v>
      </c>
      <c r="D4383">
        <v>2340</v>
      </c>
      <c r="E4383">
        <v>45788</v>
      </c>
      <c r="F4383">
        <v>45838</v>
      </c>
      <c r="G4383" t="s">
        <v>3633</v>
      </c>
      <c r="H4383">
        <v>45789</v>
      </c>
      <c r="I4383" t="s">
        <v>24</v>
      </c>
      <c r="J4383" t="s">
        <v>6613</v>
      </c>
      <c r="K4383">
        <v>45</v>
      </c>
      <c r="L4383">
        <v>2024</v>
      </c>
      <c r="M4383">
        <v>0.5</v>
      </c>
      <c r="N4383" t="s">
        <v>350</v>
      </c>
      <c r="P4383" t="s">
        <v>350</v>
      </c>
      <c r="R4383">
        <v>800</v>
      </c>
      <c r="S4383">
        <v>6670</v>
      </c>
      <c r="T4383">
        <v>7</v>
      </c>
      <c r="V4383">
        <v>0</v>
      </c>
      <c r="W4383">
        <v>1</v>
      </c>
      <c r="X4383" t="s">
        <v>6614</v>
      </c>
      <c r="Y4383" t="s">
        <v>353</v>
      </c>
      <c r="Z4383" t="s">
        <v>353</v>
      </c>
      <c r="AE4383" t="s">
        <v>237</v>
      </c>
      <c r="AF4383">
        <v>0.5</v>
      </c>
      <c r="AG4383">
        <v>22</v>
      </c>
      <c r="AH4383">
        <v>13</v>
      </c>
      <c r="AI4383" t="s">
        <v>11632</v>
      </c>
      <c r="AJ4383">
        <v>0.34188034188034189</v>
      </c>
      <c r="AK4383">
        <v>2.8504273504273505</v>
      </c>
      <c r="AL4383" s="94">
        <v>234</v>
      </c>
      <c r="AM4383" t="s">
        <v>11647</v>
      </c>
    </row>
    <row r="4384" spans="1:39" x14ac:dyDescent="0.25">
      <c r="A4384" t="s">
        <v>206</v>
      </c>
      <c r="B4384">
        <v>27042</v>
      </c>
      <c r="C4384" t="s">
        <v>6615</v>
      </c>
      <c r="D4384">
        <v>1591</v>
      </c>
      <c r="E4384">
        <v>45788</v>
      </c>
      <c r="F4384">
        <v>45838</v>
      </c>
      <c r="G4384" t="s">
        <v>3633</v>
      </c>
      <c r="H4384">
        <v>45789</v>
      </c>
      <c r="I4384" t="s">
        <v>24</v>
      </c>
      <c r="J4384" t="s">
        <v>6616</v>
      </c>
      <c r="K4384">
        <v>0</v>
      </c>
      <c r="AE4384" t="s">
        <v>237</v>
      </c>
      <c r="AF4384">
        <v>0</v>
      </c>
      <c r="AG4384">
        <v>0</v>
      </c>
      <c r="AH4384">
        <v>0</v>
      </c>
      <c r="AI4384" t="s">
        <v>11634</v>
      </c>
      <c r="AL4384" s="94">
        <v>159.1</v>
      </c>
      <c r="AM4384" t="s">
        <v>11646</v>
      </c>
    </row>
    <row r="4385" spans="1:39" x14ac:dyDescent="0.25">
      <c r="A4385" t="s">
        <v>206</v>
      </c>
      <c r="B4385">
        <v>27043</v>
      </c>
      <c r="C4385" t="s">
        <v>6617</v>
      </c>
      <c r="D4385">
        <v>1296</v>
      </c>
      <c r="E4385">
        <v>45788</v>
      </c>
      <c r="F4385">
        <v>45838</v>
      </c>
      <c r="G4385" t="s">
        <v>3633</v>
      </c>
      <c r="H4385">
        <v>45789</v>
      </c>
      <c r="I4385" t="s">
        <v>24</v>
      </c>
      <c r="J4385" t="s">
        <v>6618</v>
      </c>
      <c r="K4385">
        <v>0</v>
      </c>
      <c r="AE4385" t="s">
        <v>237</v>
      </c>
      <c r="AF4385">
        <v>0</v>
      </c>
      <c r="AG4385">
        <v>0</v>
      </c>
      <c r="AH4385">
        <v>0</v>
      </c>
      <c r="AI4385" t="s">
        <v>11634</v>
      </c>
      <c r="AL4385" s="94">
        <v>129.6</v>
      </c>
      <c r="AM4385" t="s">
        <v>11646</v>
      </c>
    </row>
    <row r="4386" spans="1:39" x14ac:dyDescent="0.25">
      <c r="A4386" t="s">
        <v>206</v>
      </c>
      <c r="B4386">
        <v>27044</v>
      </c>
      <c r="C4386" t="s">
        <v>6619</v>
      </c>
      <c r="D4386">
        <v>2787</v>
      </c>
      <c r="E4386">
        <v>45788</v>
      </c>
      <c r="F4386">
        <v>45838</v>
      </c>
      <c r="G4386" t="s">
        <v>3633</v>
      </c>
      <c r="H4386">
        <v>45789</v>
      </c>
      <c r="I4386" t="s">
        <v>24</v>
      </c>
      <c r="J4386" t="s">
        <v>6620</v>
      </c>
      <c r="K4386">
        <v>0</v>
      </c>
      <c r="N4386" t="s">
        <v>350</v>
      </c>
      <c r="S4386">
        <v>6000</v>
      </c>
      <c r="T4386">
        <v>7</v>
      </c>
      <c r="U4386">
        <v>1</v>
      </c>
      <c r="V4386">
        <v>0</v>
      </c>
      <c r="W4386">
        <v>0</v>
      </c>
      <c r="X4386" t="s">
        <v>6621</v>
      </c>
      <c r="Y4386" t="s">
        <v>353</v>
      </c>
      <c r="Z4386" t="s">
        <v>350</v>
      </c>
      <c r="AE4386" t="s">
        <v>237</v>
      </c>
      <c r="AF4386">
        <v>0</v>
      </c>
      <c r="AG4386">
        <v>0</v>
      </c>
      <c r="AH4386">
        <v>9</v>
      </c>
      <c r="AI4386" t="s">
        <v>11632</v>
      </c>
      <c r="AK4386">
        <v>2.1528525296017222</v>
      </c>
      <c r="AL4386" s="94">
        <v>278.7</v>
      </c>
      <c r="AM4386" t="s">
        <v>11646</v>
      </c>
    </row>
    <row r="4387" spans="1:39" x14ac:dyDescent="0.25">
      <c r="A4387" t="s">
        <v>206</v>
      </c>
      <c r="B4387">
        <v>27045</v>
      </c>
      <c r="C4387" t="s">
        <v>6622</v>
      </c>
      <c r="D4387">
        <v>898</v>
      </c>
      <c r="E4387">
        <v>45788</v>
      </c>
      <c r="F4387">
        <v>45838</v>
      </c>
      <c r="G4387" t="s">
        <v>3633</v>
      </c>
      <c r="H4387">
        <v>45789</v>
      </c>
      <c r="I4387" t="s">
        <v>24</v>
      </c>
      <c r="J4387" t="s">
        <v>6623</v>
      </c>
      <c r="K4387">
        <v>0</v>
      </c>
      <c r="N4387" t="s">
        <v>350</v>
      </c>
      <c r="T4387">
        <v>0</v>
      </c>
      <c r="U4387">
        <v>0</v>
      </c>
      <c r="V4387">
        <v>0</v>
      </c>
      <c r="W4387">
        <v>0</v>
      </c>
      <c r="X4387" t="s">
        <v>6624</v>
      </c>
      <c r="Y4387" t="s">
        <v>350</v>
      </c>
      <c r="Z4387" t="s">
        <v>350</v>
      </c>
      <c r="AE4387" t="s">
        <v>237</v>
      </c>
      <c r="AF4387">
        <v>0</v>
      </c>
      <c r="AG4387">
        <v>0</v>
      </c>
      <c r="AH4387">
        <v>8</v>
      </c>
      <c r="AI4387" t="s">
        <v>11632</v>
      </c>
      <c r="AL4387" s="94">
        <v>89.8</v>
      </c>
      <c r="AM4387" t="s">
        <v>11646</v>
      </c>
    </row>
    <row r="4388" spans="1:39" x14ac:dyDescent="0.25">
      <c r="A4388" t="s">
        <v>206</v>
      </c>
      <c r="B4388">
        <v>27047</v>
      </c>
      <c r="C4388" t="s">
        <v>6625</v>
      </c>
      <c r="D4388">
        <v>1619</v>
      </c>
      <c r="E4388">
        <v>45788</v>
      </c>
      <c r="F4388">
        <v>45838</v>
      </c>
      <c r="G4388" t="s">
        <v>3633</v>
      </c>
      <c r="H4388">
        <v>45789</v>
      </c>
      <c r="I4388" t="s">
        <v>24</v>
      </c>
      <c r="J4388" t="s">
        <v>6626</v>
      </c>
      <c r="K4388">
        <v>13</v>
      </c>
      <c r="L4388">
        <v>2025</v>
      </c>
      <c r="M4388">
        <v>85</v>
      </c>
      <c r="N4388" t="s">
        <v>6627</v>
      </c>
      <c r="O4388">
        <v>45496</v>
      </c>
      <c r="P4388" t="s">
        <v>350</v>
      </c>
      <c r="T4388">
        <v>6</v>
      </c>
      <c r="V4388">
        <v>0</v>
      </c>
      <c r="X4388" t="s">
        <v>6628</v>
      </c>
      <c r="Y4388" t="s">
        <v>350</v>
      </c>
      <c r="Z4388" t="s">
        <v>350</v>
      </c>
      <c r="AE4388" t="s">
        <v>237</v>
      </c>
      <c r="AF4388">
        <v>0.85</v>
      </c>
      <c r="AG4388">
        <v>11</v>
      </c>
      <c r="AH4388">
        <v>11</v>
      </c>
      <c r="AI4388" t="s">
        <v>11632</v>
      </c>
      <c r="AL4388" s="94">
        <v>161.9</v>
      </c>
      <c r="AM4388" t="s">
        <v>11648</v>
      </c>
    </row>
    <row r="4389" spans="1:39" x14ac:dyDescent="0.25">
      <c r="A4389" t="s">
        <v>206</v>
      </c>
      <c r="B4389">
        <v>27046</v>
      </c>
      <c r="C4389" t="s">
        <v>6629</v>
      </c>
      <c r="D4389">
        <v>1542</v>
      </c>
      <c r="E4389">
        <v>45788</v>
      </c>
      <c r="F4389">
        <v>45838</v>
      </c>
      <c r="G4389" t="s">
        <v>3633</v>
      </c>
      <c r="H4389">
        <v>45791</v>
      </c>
      <c r="I4389" t="s">
        <v>24</v>
      </c>
      <c r="J4389" t="s">
        <v>6567</v>
      </c>
      <c r="K4389">
        <v>0</v>
      </c>
      <c r="AE4389" t="s">
        <v>237</v>
      </c>
      <c r="AF4389">
        <v>0</v>
      </c>
      <c r="AG4389">
        <v>0</v>
      </c>
      <c r="AH4389">
        <v>0</v>
      </c>
      <c r="AI4389" t="s">
        <v>11634</v>
      </c>
      <c r="AL4389" s="94">
        <v>154.19999999999999</v>
      </c>
      <c r="AM4389" t="s">
        <v>11646</v>
      </c>
    </row>
    <row r="4390" spans="1:39" x14ac:dyDescent="0.25">
      <c r="A4390" t="s">
        <v>206</v>
      </c>
      <c r="B4390">
        <v>45798</v>
      </c>
      <c r="C4390" t="s">
        <v>6630</v>
      </c>
      <c r="D4390">
        <v>2124</v>
      </c>
      <c r="E4390">
        <v>45788</v>
      </c>
      <c r="F4390">
        <v>45804</v>
      </c>
      <c r="G4390" t="s">
        <v>3633</v>
      </c>
      <c r="H4390">
        <v>45798</v>
      </c>
      <c r="I4390" t="s">
        <v>24</v>
      </c>
      <c r="J4390" t="s">
        <v>6631</v>
      </c>
      <c r="K4390">
        <v>0</v>
      </c>
      <c r="L4390" t="s">
        <v>4132</v>
      </c>
      <c r="M4390">
        <v>0</v>
      </c>
      <c r="N4390" t="s">
        <v>350</v>
      </c>
      <c r="P4390" t="s">
        <v>350</v>
      </c>
      <c r="T4390">
        <v>2</v>
      </c>
      <c r="U4390">
        <v>0</v>
      </c>
      <c r="V4390">
        <v>0</v>
      </c>
      <c r="W4390">
        <v>0</v>
      </c>
      <c r="X4390" t="s">
        <v>6632</v>
      </c>
      <c r="Y4390" t="s">
        <v>353</v>
      </c>
      <c r="Z4390" t="s">
        <v>353</v>
      </c>
      <c r="AE4390" t="s">
        <v>237</v>
      </c>
      <c r="AF4390">
        <v>0</v>
      </c>
      <c r="AG4390">
        <v>0</v>
      </c>
      <c r="AH4390">
        <v>11</v>
      </c>
      <c r="AI4390" t="s">
        <v>11632</v>
      </c>
      <c r="AL4390" s="94">
        <v>212.4</v>
      </c>
      <c r="AM4390" t="s">
        <v>11646</v>
      </c>
    </row>
    <row r="4391" spans="1:39" x14ac:dyDescent="0.25">
      <c r="A4391" t="s">
        <v>206</v>
      </c>
      <c r="B4391">
        <v>27049</v>
      </c>
      <c r="C4391" t="s">
        <v>6633</v>
      </c>
      <c r="D4391">
        <v>1286</v>
      </c>
      <c r="E4391">
        <v>45788</v>
      </c>
      <c r="F4391">
        <v>45838</v>
      </c>
      <c r="G4391" t="s">
        <v>3633</v>
      </c>
      <c r="H4391">
        <v>45789</v>
      </c>
      <c r="I4391" t="s">
        <v>24</v>
      </c>
      <c r="J4391" t="s">
        <v>6567</v>
      </c>
      <c r="K4391">
        <v>0</v>
      </c>
      <c r="AE4391" t="s">
        <v>237</v>
      </c>
      <c r="AF4391">
        <v>0</v>
      </c>
      <c r="AG4391">
        <v>0</v>
      </c>
      <c r="AH4391">
        <v>0</v>
      </c>
      <c r="AI4391" t="s">
        <v>11634</v>
      </c>
      <c r="AL4391" s="94">
        <v>128.6</v>
      </c>
      <c r="AM4391" t="s">
        <v>11646</v>
      </c>
    </row>
    <row r="4392" spans="1:39" x14ac:dyDescent="0.25">
      <c r="A4392" t="s">
        <v>206</v>
      </c>
      <c r="B4392">
        <v>27050</v>
      </c>
      <c r="C4392" t="s">
        <v>6634</v>
      </c>
      <c r="D4392">
        <v>3057</v>
      </c>
      <c r="E4392">
        <v>45788</v>
      </c>
      <c r="F4392">
        <v>45838</v>
      </c>
      <c r="G4392" t="s">
        <v>3633</v>
      </c>
      <c r="H4392">
        <v>45789</v>
      </c>
      <c r="I4392" t="s">
        <v>24</v>
      </c>
      <c r="J4392" t="s">
        <v>6635</v>
      </c>
      <c r="K4392">
        <v>0</v>
      </c>
      <c r="M4392">
        <v>0</v>
      </c>
      <c r="N4392" t="s">
        <v>350</v>
      </c>
      <c r="P4392" t="s">
        <v>350</v>
      </c>
      <c r="Q4392">
        <v>0</v>
      </c>
      <c r="R4392">
        <v>10000</v>
      </c>
      <c r="T4392">
        <v>3</v>
      </c>
      <c r="V4392">
        <v>1</v>
      </c>
      <c r="X4392" t="s">
        <v>6636</v>
      </c>
      <c r="Y4392" t="s">
        <v>350</v>
      </c>
      <c r="Z4392" t="s">
        <v>350</v>
      </c>
      <c r="AE4392" t="s">
        <v>237</v>
      </c>
      <c r="AF4392">
        <v>0</v>
      </c>
      <c r="AG4392">
        <v>0</v>
      </c>
      <c r="AH4392">
        <v>10</v>
      </c>
      <c r="AI4392" t="s">
        <v>11632</v>
      </c>
      <c r="AJ4392">
        <v>3.2711808963035658</v>
      </c>
      <c r="AL4392" s="94">
        <v>305.7</v>
      </c>
      <c r="AM4392" t="s">
        <v>11646</v>
      </c>
    </row>
    <row r="4393" spans="1:39" x14ac:dyDescent="0.25">
      <c r="A4393" t="s">
        <v>206</v>
      </c>
      <c r="B4393">
        <v>27056</v>
      </c>
      <c r="C4393" t="s">
        <v>6637</v>
      </c>
      <c r="D4393">
        <v>1499</v>
      </c>
      <c r="E4393">
        <v>45788</v>
      </c>
      <c r="F4393">
        <v>45838</v>
      </c>
      <c r="G4393" t="s">
        <v>3633</v>
      </c>
      <c r="H4393">
        <v>45789</v>
      </c>
      <c r="I4393" t="s">
        <v>24</v>
      </c>
      <c r="J4393" t="s">
        <v>6638</v>
      </c>
      <c r="K4393">
        <v>0</v>
      </c>
      <c r="N4393" t="s">
        <v>350</v>
      </c>
      <c r="P4393" t="s">
        <v>350</v>
      </c>
      <c r="S4393">
        <v>7000</v>
      </c>
      <c r="T4393">
        <v>2</v>
      </c>
      <c r="V4393">
        <v>0</v>
      </c>
      <c r="W4393">
        <v>0</v>
      </c>
      <c r="X4393" t="s">
        <v>6632</v>
      </c>
      <c r="Y4393" t="s">
        <v>6639</v>
      </c>
      <c r="Z4393" t="s">
        <v>350</v>
      </c>
      <c r="AE4393" t="s">
        <v>237</v>
      </c>
      <c r="AF4393">
        <v>0</v>
      </c>
      <c r="AG4393">
        <v>0</v>
      </c>
      <c r="AH4393">
        <v>9</v>
      </c>
      <c r="AI4393" t="s">
        <v>11632</v>
      </c>
      <c r="AK4393">
        <v>4.6697798532354904</v>
      </c>
      <c r="AL4393" s="94">
        <v>149.9</v>
      </c>
      <c r="AM4393" t="s">
        <v>11646</v>
      </c>
    </row>
    <row r="4394" spans="1:39" x14ac:dyDescent="0.25">
      <c r="A4394" t="s">
        <v>206</v>
      </c>
      <c r="B4394">
        <v>27051</v>
      </c>
      <c r="C4394" t="s">
        <v>6640</v>
      </c>
      <c r="D4394">
        <v>9978</v>
      </c>
      <c r="E4394">
        <v>45788</v>
      </c>
      <c r="F4394">
        <v>45838</v>
      </c>
      <c r="G4394" t="s">
        <v>3633</v>
      </c>
      <c r="H4394">
        <v>45789</v>
      </c>
      <c r="I4394" t="s">
        <v>24</v>
      </c>
      <c r="J4394" t="s">
        <v>6641</v>
      </c>
      <c r="K4394">
        <v>325</v>
      </c>
      <c r="L4394">
        <v>45658</v>
      </c>
      <c r="M4394">
        <v>1</v>
      </c>
      <c r="N4394" t="s">
        <v>350</v>
      </c>
      <c r="P4394" t="s">
        <v>350</v>
      </c>
      <c r="R4394">
        <v>4200</v>
      </c>
      <c r="T4394">
        <v>11</v>
      </c>
      <c r="U4394">
        <v>32</v>
      </c>
      <c r="V4394">
        <v>0</v>
      </c>
      <c r="W4394">
        <v>0</v>
      </c>
      <c r="X4394" t="s">
        <v>350</v>
      </c>
      <c r="Y4394" t="s">
        <v>350</v>
      </c>
      <c r="Z4394" t="s">
        <v>350</v>
      </c>
      <c r="AE4394" t="s">
        <v>237</v>
      </c>
      <c r="AF4394">
        <v>1</v>
      </c>
      <c r="AG4394">
        <v>325</v>
      </c>
      <c r="AH4394">
        <v>13</v>
      </c>
      <c r="AI4394" t="s">
        <v>11632</v>
      </c>
      <c r="AJ4394">
        <v>0.42092603728202044</v>
      </c>
      <c r="AL4394" s="94">
        <v>997.8</v>
      </c>
      <c r="AM4394" t="s">
        <v>11647</v>
      </c>
    </row>
    <row r="4395" spans="1:39" x14ac:dyDescent="0.25">
      <c r="A4395" t="s">
        <v>206</v>
      </c>
      <c r="B4395">
        <v>27052</v>
      </c>
      <c r="C4395" t="s">
        <v>6642</v>
      </c>
      <c r="D4395">
        <v>904</v>
      </c>
      <c r="E4395">
        <v>45788</v>
      </c>
      <c r="F4395">
        <v>45838</v>
      </c>
      <c r="G4395" t="s">
        <v>3633</v>
      </c>
      <c r="H4395">
        <v>45789</v>
      </c>
      <c r="I4395" t="s">
        <v>24</v>
      </c>
      <c r="J4395" t="s">
        <v>6643</v>
      </c>
      <c r="K4395">
        <v>0</v>
      </c>
      <c r="AE4395" t="s">
        <v>237</v>
      </c>
      <c r="AF4395">
        <v>0</v>
      </c>
      <c r="AG4395">
        <v>0</v>
      </c>
      <c r="AH4395">
        <v>0</v>
      </c>
      <c r="AI4395" t="s">
        <v>11634</v>
      </c>
      <c r="AL4395" s="94">
        <v>90.4</v>
      </c>
      <c r="AM4395" t="s">
        <v>11646</v>
      </c>
    </row>
    <row r="4396" spans="1:39" x14ac:dyDescent="0.25">
      <c r="A4396" t="s">
        <v>206</v>
      </c>
      <c r="B4396">
        <v>27053</v>
      </c>
      <c r="C4396" t="s">
        <v>6644</v>
      </c>
      <c r="D4396">
        <v>492</v>
      </c>
      <c r="E4396">
        <v>45788</v>
      </c>
      <c r="F4396">
        <v>45838</v>
      </c>
      <c r="G4396" t="s">
        <v>3633</v>
      </c>
      <c r="H4396">
        <v>45789</v>
      </c>
      <c r="I4396" t="s">
        <v>24</v>
      </c>
      <c r="J4396" t="s">
        <v>6645</v>
      </c>
      <c r="K4396">
        <v>0</v>
      </c>
      <c r="N4396" t="s">
        <v>350</v>
      </c>
      <c r="X4396" t="s">
        <v>350</v>
      </c>
      <c r="Y4396" t="s">
        <v>350</v>
      </c>
      <c r="Z4396" t="s">
        <v>350</v>
      </c>
      <c r="AE4396" t="s">
        <v>237</v>
      </c>
      <c r="AF4396">
        <v>0</v>
      </c>
      <c r="AG4396">
        <v>0</v>
      </c>
      <c r="AH4396">
        <v>4</v>
      </c>
      <c r="AI4396" t="s">
        <v>11632</v>
      </c>
      <c r="AL4396" s="94">
        <v>49.2</v>
      </c>
      <c r="AM4396" t="s">
        <v>11646</v>
      </c>
    </row>
    <row r="4397" spans="1:39" x14ac:dyDescent="0.25">
      <c r="A4397" t="s">
        <v>206</v>
      </c>
      <c r="B4397">
        <v>27054</v>
      </c>
      <c r="C4397" t="s">
        <v>6646</v>
      </c>
      <c r="D4397">
        <v>1179</v>
      </c>
      <c r="E4397">
        <v>45788</v>
      </c>
      <c r="F4397">
        <v>45838</v>
      </c>
      <c r="G4397" t="s">
        <v>3633</v>
      </c>
      <c r="H4397">
        <v>45789</v>
      </c>
      <c r="I4397" t="s">
        <v>24</v>
      </c>
      <c r="J4397" t="s">
        <v>6647</v>
      </c>
      <c r="K4397">
        <v>0</v>
      </c>
      <c r="N4397" t="s">
        <v>350</v>
      </c>
      <c r="P4397" t="s">
        <v>350</v>
      </c>
      <c r="S4397">
        <v>3000</v>
      </c>
      <c r="AE4397" t="s">
        <v>237</v>
      </c>
      <c r="AF4397">
        <v>0</v>
      </c>
      <c r="AG4397">
        <v>0</v>
      </c>
      <c r="AH4397">
        <v>3</v>
      </c>
      <c r="AI4397" t="s">
        <v>11632</v>
      </c>
      <c r="AK4397">
        <v>2.5445292620865141</v>
      </c>
      <c r="AL4397" s="94">
        <v>117.9</v>
      </c>
      <c r="AM4397" t="s">
        <v>11646</v>
      </c>
    </row>
    <row r="4398" spans="1:39" x14ac:dyDescent="0.25">
      <c r="A4398" t="s">
        <v>206</v>
      </c>
      <c r="B4398">
        <v>27055</v>
      </c>
      <c r="C4398" t="s">
        <v>6648</v>
      </c>
      <c r="D4398">
        <v>1198</v>
      </c>
      <c r="E4398">
        <v>45788</v>
      </c>
      <c r="F4398">
        <v>45838</v>
      </c>
      <c r="G4398" t="s">
        <v>3633</v>
      </c>
      <c r="H4398">
        <v>45789</v>
      </c>
      <c r="I4398" t="s">
        <v>24</v>
      </c>
      <c r="J4398" t="s">
        <v>6649</v>
      </c>
      <c r="K4398">
        <v>0</v>
      </c>
      <c r="AE4398" t="s">
        <v>237</v>
      </c>
      <c r="AF4398">
        <v>0</v>
      </c>
      <c r="AG4398">
        <v>0</v>
      </c>
      <c r="AH4398">
        <v>0</v>
      </c>
      <c r="AI4398" t="s">
        <v>11634</v>
      </c>
      <c r="AL4398" s="94">
        <v>119.8</v>
      </c>
      <c r="AM4398" t="s">
        <v>11646</v>
      </c>
    </row>
    <row r="4399" spans="1:39" x14ac:dyDescent="0.25">
      <c r="A4399" t="s">
        <v>206</v>
      </c>
      <c r="B4399">
        <v>27057</v>
      </c>
      <c r="C4399" t="s">
        <v>6650</v>
      </c>
      <c r="D4399">
        <v>13459</v>
      </c>
      <c r="E4399">
        <v>45788</v>
      </c>
      <c r="F4399">
        <v>45838</v>
      </c>
      <c r="G4399" t="s">
        <v>3633</v>
      </c>
      <c r="H4399">
        <v>45789</v>
      </c>
      <c r="I4399" t="s">
        <v>24</v>
      </c>
      <c r="J4399" t="s">
        <v>6567</v>
      </c>
      <c r="K4399">
        <v>0</v>
      </c>
      <c r="AE4399" t="s">
        <v>237</v>
      </c>
      <c r="AF4399">
        <v>0</v>
      </c>
      <c r="AG4399">
        <v>0</v>
      </c>
      <c r="AH4399">
        <v>0</v>
      </c>
      <c r="AI4399" t="s">
        <v>11634</v>
      </c>
      <c r="AL4399" s="94">
        <v>1345.9</v>
      </c>
      <c r="AM4399" t="s">
        <v>11646</v>
      </c>
    </row>
    <row r="4400" spans="1:39" x14ac:dyDescent="0.25">
      <c r="A4400" t="s">
        <v>206</v>
      </c>
      <c r="B4400">
        <v>27058</v>
      </c>
      <c r="C4400" t="s">
        <v>6651</v>
      </c>
      <c r="D4400">
        <v>3488</v>
      </c>
      <c r="E4400">
        <v>45788</v>
      </c>
      <c r="F4400">
        <v>45838</v>
      </c>
      <c r="G4400" t="s">
        <v>3633</v>
      </c>
      <c r="H4400">
        <v>45792</v>
      </c>
      <c r="I4400" t="s">
        <v>24</v>
      </c>
      <c r="J4400" t="s">
        <v>6652</v>
      </c>
      <c r="K4400">
        <v>0</v>
      </c>
      <c r="L4400" t="s">
        <v>4132</v>
      </c>
      <c r="N4400" t="s">
        <v>350</v>
      </c>
      <c r="P4400" t="s">
        <v>350</v>
      </c>
      <c r="S4400">
        <v>5000</v>
      </c>
      <c r="T4400">
        <v>20</v>
      </c>
      <c r="X4400" t="s">
        <v>6653</v>
      </c>
      <c r="Y4400" t="s">
        <v>350</v>
      </c>
      <c r="Z4400" t="s">
        <v>353</v>
      </c>
      <c r="AE4400" t="s">
        <v>237</v>
      </c>
      <c r="AF4400">
        <v>0</v>
      </c>
      <c r="AG4400">
        <v>0</v>
      </c>
      <c r="AH4400">
        <v>8</v>
      </c>
      <c r="AI4400" t="s">
        <v>11632</v>
      </c>
      <c r="AK4400">
        <v>1.4334862385321101</v>
      </c>
      <c r="AL4400" s="94">
        <v>348.8</v>
      </c>
      <c r="AM4400" t="s">
        <v>11646</v>
      </c>
    </row>
    <row r="4401" spans="1:39" x14ac:dyDescent="0.25">
      <c r="A4401" t="s">
        <v>206</v>
      </c>
      <c r="B4401">
        <v>27059</v>
      </c>
      <c r="C4401" t="s">
        <v>6654</v>
      </c>
      <c r="D4401">
        <v>2129</v>
      </c>
      <c r="E4401">
        <v>45788</v>
      </c>
      <c r="F4401">
        <v>45838</v>
      </c>
      <c r="G4401" t="s">
        <v>3633</v>
      </c>
      <c r="H4401">
        <v>45789</v>
      </c>
      <c r="I4401" t="s">
        <v>24</v>
      </c>
      <c r="J4401" t="s">
        <v>6655</v>
      </c>
      <c r="K4401">
        <v>61</v>
      </c>
      <c r="L4401">
        <v>45809</v>
      </c>
      <c r="M4401">
        <v>0.91</v>
      </c>
      <c r="N4401" t="s">
        <v>350</v>
      </c>
      <c r="P4401" t="s">
        <v>350</v>
      </c>
      <c r="T4401">
        <v>9</v>
      </c>
      <c r="U4401">
        <v>7</v>
      </c>
      <c r="V4401">
        <v>0</v>
      </c>
      <c r="W4401">
        <v>1</v>
      </c>
      <c r="X4401" t="s">
        <v>6656</v>
      </c>
      <c r="Y4401" t="s">
        <v>353</v>
      </c>
      <c r="Z4401" t="s">
        <v>350</v>
      </c>
      <c r="AE4401" t="s">
        <v>237</v>
      </c>
      <c r="AF4401">
        <v>0.91</v>
      </c>
      <c r="AG4401">
        <v>56</v>
      </c>
      <c r="AH4401">
        <v>12</v>
      </c>
      <c r="AI4401" t="s">
        <v>11632</v>
      </c>
      <c r="AL4401" s="94">
        <v>212.9</v>
      </c>
      <c r="AM4401" t="s">
        <v>11647</v>
      </c>
    </row>
    <row r="4402" spans="1:39" x14ac:dyDescent="0.25">
      <c r="A4402" t="s">
        <v>206</v>
      </c>
      <c r="B4402">
        <v>27060</v>
      </c>
      <c r="C4402" t="s">
        <v>6657</v>
      </c>
      <c r="D4402">
        <v>2601</v>
      </c>
      <c r="E4402">
        <v>45788</v>
      </c>
      <c r="F4402" t="s">
        <v>6658</v>
      </c>
      <c r="G4402" t="s">
        <v>3633</v>
      </c>
      <c r="H4402">
        <v>45789</v>
      </c>
      <c r="I4402" t="s">
        <v>24</v>
      </c>
      <c r="J4402" t="s">
        <v>6659</v>
      </c>
      <c r="K4402">
        <v>0</v>
      </c>
      <c r="T4402">
        <v>10</v>
      </c>
      <c r="U4402">
        <v>7</v>
      </c>
      <c r="AE4402" t="s">
        <v>237</v>
      </c>
      <c r="AF4402">
        <v>0</v>
      </c>
      <c r="AG4402">
        <v>0</v>
      </c>
      <c r="AH4402">
        <v>2</v>
      </c>
      <c r="AI4402" t="s">
        <v>11632</v>
      </c>
      <c r="AL4402" s="94">
        <v>260.10000000000002</v>
      </c>
      <c r="AM4402" t="s">
        <v>11646</v>
      </c>
    </row>
    <row r="4403" spans="1:39" x14ac:dyDescent="0.25">
      <c r="A4403" t="s">
        <v>206</v>
      </c>
      <c r="B4403">
        <v>27061</v>
      </c>
      <c r="C4403" t="s">
        <v>6660</v>
      </c>
      <c r="D4403">
        <v>1083</v>
      </c>
      <c r="E4403">
        <v>45788</v>
      </c>
      <c r="F4403">
        <v>45839</v>
      </c>
      <c r="G4403" t="s">
        <v>3633</v>
      </c>
      <c r="H4403">
        <v>45789</v>
      </c>
      <c r="I4403" t="s">
        <v>24</v>
      </c>
      <c r="J4403" t="s">
        <v>6661</v>
      </c>
      <c r="K4403">
        <v>0</v>
      </c>
      <c r="T4403">
        <v>0</v>
      </c>
      <c r="U4403">
        <v>0</v>
      </c>
      <c r="V4403">
        <v>0</v>
      </c>
      <c r="W4403">
        <v>0</v>
      </c>
      <c r="X4403" t="s">
        <v>350</v>
      </c>
      <c r="Y4403" t="s">
        <v>350</v>
      </c>
      <c r="Z4403" t="s">
        <v>350</v>
      </c>
      <c r="AE4403" t="s">
        <v>237</v>
      </c>
      <c r="AF4403">
        <v>0</v>
      </c>
      <c r="AG4403">
        <v>0</v>
      </c>
      <c r="AH4403">
        <v>7</v>
      </c>
      <c r="AI4403" t="s">
        <v>11632</v>
      </c>
      <c r="AL4403" s="94">
        <v>108.3</v>
      </c>
      <c r="AM4403" t="s">
        <v>11646</v>
      </c>
    </row>
    <row r="4404" spans="1:39" x14ac:dyDescent="0.25">
      <c r="A4404" t="s">
        <v>206</v>
      </c>
      <c r="B4404">
        <v>27062</v>
      </c>
      <c r="C4404" t="s">
        <v>6662</v>
      </c>
      <c r="D4404">
        <v>609</v>
      </c>
      <c r="E4404">
        <v>45788</v>
      </c>
      <c r="F4404">
        <v>45839</v>
      </c>
      <c r="G4404" t="s">
        <v>3633</v>
      </c>
      <c r="H4404">
        <v>45789</v>
      </c>
      <c r="I4404" t="s">
        <v>24</v>
      </c>
      <c r="J4404" t="s">
        <v>6567</v>
      </c>
      <c r="K4404">
        <v>0</v>
      </c>
      <c r="AE4404" t="s">
        <v>237</v>
      </c>
      <c r="AF4404">
        <v>0</v>
      </c>
      <c r="AG4404">
        <v>0</v>
      </c>
      <c r="AH4404">
        <v>0</v>
      </c>
      <c r="AI4404" t="s">
        <v>11634</v>
      </c>
      <c r="AL4404" s="94">
        <v>60.9</v>
      </c>
      <c r="AM4404" t="s">
        <v>11646</v>
      </c>
    </row>
    <row r="4405" spans="1:39" x14ac:dyDescent="0.25">
      <c r="A4405" t="s">
        <v>206</v>
      </c>
      <c r="B4405">
        <v>27063</v>
      </c>
      <c r="C4405" t="s">
        <v>6663</v>
      </c>
      <c r="D4405">
        <v>1906</v>
      </c>
      <c r="E4405">
        <v>45788</v>
      </c>
      <c r="F4405">
        <v>45839</v>
      </c>
      <c r="G4405" t="s">
        <v>3633</v>
      </c>
      <c r="H4405">
        <v>45791</v>
      </c>
      <c r="I4405" t="s">
        <v>24</v>
      </c>
      <c r="J4405" t="s">
        <v>6664</v>
      </c>
      <c r="K4405">
        <v>0</v>
      </c>
      <c r="AE4405" t="s">
        <v>237</v>
      </c>
      <c r="AF4405">
        <v>0</v>
      </c>
      <c r="AG4405">
        <v>0</v>
      </c>
      <c r="AH4405">
        <v>0</v>
      </c>
      <c r="AI4405" t="s">
        <v>11634</v>
      </c>
      <c r="AL4405" s="94">
        <v>190.6</v>
      </c>
      <c r="AM4405" t="s">
        <v>11646</v>
      </c>
    </row>
    <row r="4406" spans="1:39" x14ac:dyDescent="0.25">
      <c r="A4406" t="s">
        <v>206</v>
      </c>
      <c r="B4406">
        <v>27064</v>
      </c>
      <c r="C4406" t="s">
        <v>6665</v>
      </c>
      <c r="D4406">
        <v>1589</v>
      </c>
      <c r="E4406">
        <v>45788</v>
      </c>
      <c r="F4406">
        <v>45804</v>
      </c>
      <c r="G4406" t="s">
        <v>3633</v>
      </c>
      <c r="H4406">
        <v>45790</v>
      </c>
      <c r="I4406" t="s">
        <v>24</v>
      </c>
      <c r="J4406" t="s">
        <v>6666</v>
      </c>
      <c r="K4406">
        <v>0</v>
      </c>
      <c r="X4406" t="s">
        <v>6667</v>
      </c>
      <c r="AE4406" t="s">
        <v>237</v>
      </c>
      <c r="AF4406">
        <v>0</v>
      </c>
      <c r="AG4406">
        <v>0</v>
      </c>
      <c r="AH4406">
        <v>1</v>
      </c>
      <c r="AI4406" t="s">
        <v>11632</v>
      </c>
      <c r="AL4406" s="94">
        <v>158.9</v>
      </c>
      <c r="AM4406" t="s">
        <v>11646</v>
      </c>
    </row>
    <row r="4407" spans="1:39" x14ac:dyDescent="0.25">
      <c r="A4407" t="s">
        <v>206</v>
      </c>
      <c r="B4407">
        <v>27065</v>
      </c>
      <c r="C4407" t="s">
        <v>6668</v>
      </c>
      <c r="D4407">
        <v>13787</v>
      </c>
      <c r="E4407" t="s">
        <v>6669</v>
      </c>
      <c r="F4407">
        <v>45839</v>
      </c>
      <c r="G4407" t="s">
        <v>3633</v>
      </c>
      <c r="H4407" t="s">
        <v>6670</v>
      </c>
      <c r="K4407">
        <v>0</v>
      </c>
      <c r="AE4407" t="s">
        <v>237</v>
      </c>
      <c r="AF4407">
        <v>0</v>
      </c>
      <c r="AG4407">
        <v>0</v>
      </c>
      <c r="AH4407">
        <v>0</v>
      </c>
      <c r="AI4407" t="s">
        <v>11634</v>
      </c>
      <c r="AL4407" s="94">
        <v>1378.7</v>
      </c>
      <c r="AM4407" t="s">
        <v>11646</v>
      </c>
    </row>
    <row r="4408" spans="1:39" x14ac:dyDescent="0.25">
      <c r="A4408" t="s">
        <v>206</v>
      </c>
      <c r="B4408">
        <v>27066</v>
      </c>
      <c r="C4408" t="s">
        <v>6671</v>
      </c>
      <c r="D4408">
        <v>15217</v>
      </c>
      <c r="E4408">
        <v>45788</v>
      </c>
      <c r="F4408">
        <v>45839</v>
      </c>
      <c r="G4408" t="s">
        <v>3633</v>
      </c>
      <c r="H4408">
        <v>45789</v>
      </c>
      <c r="I4408" t="s">
        <v>24</v>
      </c>
      <c r="J4408" t="s">
        <v>6672</v>
      </c>
      <c r="K4408">
        <v>284</v>
      </c>
      <c r="L4408" t="s">
        <v>6673</v>
      </c>
      <c r="M4408">
        <v>0.47799999999999998</v>
      </c>
      <c r="N4408" t="s">
        <v>353</v>
      </c>
      <c r="O4408">
        <v>45505</v>
      </c>
      <c r="P4408" t="s">
        <v>350</v>
      </c>
      <c r="R4408">
        <v>15000</v>
      </c>
      <c r="S4408">
        <v>6000</v>
      </c>
      <c r="T4408">
        <v>6</v>
      </c>
      <c r="U4408">
        <v>12</v>
      </c>
      <c r="V4408">
        <v>2</v>
      </c>
      <c r="W4408">
        <v>11</v>
      </c>
      <c r="X4408" t="s">
        <v>6674</v>
      </c>
      <c r="Y4408" t="s">
        <v>353</v>
      </c>
      <c r="Z4408" t="s">
        <v>353</v>
      </c>
      <c r="AE4408" t="s">
        <v>237</v>
      </c>
      <c r="AF4408">
        <v>0.47799999999999998</v>
      </c>
      <c r="AG4408">
        <v>136</v>
      </c>
      <c r="AH4408">
        <v>15</v>
      </c>
      <c r="AI4408" t="s">
        <v>11632</v>
      </c>
      <c r="AJ4408">
        <v>0.98573963330485637</v>
      </c>
      <c r="AK4408">
        <v>0.39429585332194256</v>
      </c>
      <c r="AL4408" s="94">
        <v>1521.7</v>
      </c>
      <c r="AM4408" t="s">
        <v>11647</v>
      </c>
    </row>
    <row r="4409" spans="1:39" x14ac:dyDescent="0.25">
      <c r="A4409" t="s">
        <v>206</v>
      </c>
      <c r="B4409">
        <v>27021</v>
      </c>
      <c r="C4409" t="s">
        <v>6675</v>
      </c>
      <c r="D4409">
        <v>1698</v>
      </c>
      <c r="E4409">
        <v>45788</v>
      </c>
      <c r="F4409">
        <v>45839</v>
      </c>
      <c r="G4409" t="s">
        <v>3633</v>
      </c>
      <c r="H4409">
        <v>45789</v>
      </c>
      <c r="I4409" t="s">
        <v>24</v>
      </c>
      <c r="J4409" t="s">
        <v>6676</v>
      </c>
      <c r="K4409">
        <v>0</v>
      </c>
      <c r="N4409" t="s">
        <v>350</v>
      </c>
      <c r="P4409" t="s">
        <v>350</v>
      </c>
      <c r="S4409">
        <v>3000</v>
      </c>
      <c r="T4409">
        <v>22</v>
      </c>
      <c r="X4409" t="s">
        <v>6677</v>
      </c>
      <c r="Y4409" t="s">
        <v>350</v>
      </c>
      <c r="Z4409" t="s">
        <v>350</v>
      </c>
      <c r="AE4409" t="s">
        <v>237</v>
      </c>
      <c r="AF4409">
        <v>0</v>
      </c>
      <c r="AG4409">
        <v>0</v>
      </c>
      <c r="AH4409">
        <v>7</v>
      </c>
      <c r="AI4409" t="s">
        <v>11632</v>
      </c>
      <c r="AK4409">
        <v>1.7667844522968197</v>
      </c>
      <c r="AL4409" s="94">
        <v>169.8</v>
      </c>
      <c r="AM4409" t="s">
        <v>11646</v>
      </c>
    </row>
    <row r="4410" spans="1:39" x14ac:dyDescent="0.25">
      <c r="A4410" t="s">
        <v>206</v>
      </c>
      <c r="B4410">
        <v>27025</v>
      </c>
      <c r="C4410" t="s">
        <v>6678</v>
      </c>
      <c r="D4410">
        <v>3327</v>
      </c>
      <c r="E4410">
        <v>45788</v>
      </c>
      <c r="F4410">
        <v>45839</v>
      </c>
      <c r="G4410" t="s">
        <v>3633</v>
      </c>
      <c r="H4410">
        <v>45789</v>
      </c>
      <c r="I4410" t="s">
        <v>24</v>
      </c>
      <c r="J4410">
        <v>45862</v>
      </c>
      <c r="K4410">
        <v>0</v>
      </c>
      <c r="N4410" t="s">
        <v>6679</v>
      </c>
      <c r="P4410" t="s">
        <v>350</v>
      </c>
      <c r="R4410" t="s">
        <v>5764</v>
      </c>
      <c r="S4410">
        <v>28700</v>
      </c>
      <c r="T4410">
        <v>4</v>
      </c>
      <c r="U4410">
        <v>0</v>
      </c>
      <c r="V4410">
        <v>0</v>
      </c>
      <c r="W4410">
        <v>0</v>
      </c>
      <c r="X4410" t="s">
        <v>6680</v>
      </c>
      <c r="Y4410" t="s">
        <v>350</v>
      </c>
      <c r="Z4410" t="s">
        <v>350</v>
      </c>
      <c r="AE4410" t="s">
        <v>237</v>
      </c>
      <c r="AF4410">
        <v>0</v>
      </c>
      <c r="AG4410">
        <v>0</v>
      </c>
      <c r="AH4410">
        <v>11</v>
      </c>
      <c r="AI4410" t="s">
        <v>11632</v>
      </c>
      <c r="AK4410">
        <v>8.6263901412684092</v>
      </c>
      <c r="AL4410" s="94">
        <v>332.7</v>
      </c>
      <c r="AM4410" t="s">
        <v>11646</v>
      </c>
    </row>
    <row r="4411" spans="1:39" x14ac:dyDescent="0.25">
      <c r="A4411" t="s">
        <v>206</v>
      </c>
      <c r="B4411">
        <v>27028</v>
      </c>
      <c r="C4411" t="s">
        <v>6681</v>
      </c>
      <c r="D4411">
        <v>99482</v>
      </c>
      <c r="E4411">
        <v>45788</v>
      </c>
      <c r="F4411">
        <v>45838</v>
      </c>
      <c r="G4411" t="s">
        <v>3633</v>
      </c>
      <c r="H4411">
        <v>45789</v>
      </c>
      <c r="I4411" t="s">
        <v>24</v>
      </c>
      <c r="J4411" t="s">
        <v>6682</v>
      </c>
      <c r="K4411">
        <v>0</v>
      </c>
      <c r="N4411" t="s">
        <v>350</v>
      </c>
      <c r="P4411" t="s">
        <v>6683</v>
      </c>
      <c r="R4411">
        <v>15000</v>
      </c>
      <c r="S4411">
        <v>200000</v>
      </c>
      <c r="X4411" t="s">
        <v>6684</v>
      </c>
      <c r="Y4411" t="s">
        <v>353</v>
      </c>
      <c r="Z4411" t="s">
        <v>350</v>
      </c>
      <c r="AE4411" t="s">
        <v>237</v>
      </c>
      <c r="AF4411">
        <v>0</v>
      </c>
      <c r="AG4411">
        <v>0</v>
      </c>
      <c r="AH4411">
        <v>7</v>
      </c>
      <c r="AI4411" t="s">
        <v>11632</v>
      </c>
      <c r="AJ4411">
        <v>0.15078104581733379</v>
      </c>
      <c r="AK4411">
        <v>2.0104139442311171</v>
      </c>
      <c r="AL4411" s="94">
        <v>9948.2000000000007</v>
      </c>
      <c r="AM4411" t="s">
        <v>11646</v>
      </c>
    </row>
    <row r="4412" spans="1:39" x14ac:dyDescent="0.25">
      <c r="A4412" t="s">
        <v>207</v>
      </c>
      <c r="B4412">
        <v>28001</v>
      </c>
      <c r="C4412" t="s">
        <v>6685</v>
      </c>
      <c r="D4412">
        <v>68</v>
      </c>
      <c r="E4412">
        <v>45784</v>
      </c>
      <c r="G4412" t="s">
        <v>1418</v>
      </c>
      <c r="K4412">
        <v>0</v>
      </c>
      <c r="AE4412" t="s">
        <v>207</v>
      </c>
      <c r="AF4412">
        <v>0</v>
      </c>
      <c r="AG4412">
        <v>0</v>
      </c>
      <c r="AH4412">
        <v>0</v>
      </c>
      <c r="AI4412" t="s">
        <v>11634</v>
      </c>
      <c r="AL4412" s="94">
        <v>6.8</v>
      </c>
      <c r="AM4412" t="s">
        <v>11646</v>
      </c>
    </row>
    <row r="4413" spans="1:39" x14ac:dyDescent="0.25">
      <c r="A4413" t="s">
        <v>207</v>
      </c>
      <c r="B4413">
        <v>28002</v>
      </c>
      <c r="C4413" t="s">
        <v>6686</v>
      </c>
      <c r="D4413">
        <v>4863</v>
      </c>
      <c r="E4413">
        <v>45784</v>
      </c>
      <c r="G4413" t="s">
        <v>1418</v>
      </c>
      <c r="H4413">
        <v>45793</v>
      </c>
      <c r="I4413" t="s">
        <v>28</v>
      </c>
      <c r="K4413">
        <v>100</v>
      </c>
      <c r="L4413">
        <v>2025</v>
      </c>
      <c r="M4413">
        <v>60</v>
      </c>
      <c r="N4413" t="s">
        <v>26</v>
      </c>
      <c r="O4413" t="s">
        <v>280</v>
      </c>
      <c r="P4413" t="s">
        <v>26</v>
      </c>
      <c r="Q4413">
        <v>60</v>
      </c>
      <c r="R4413">
        <v>0</v>
      </c>
      <c r="S4413">
        <v>0</v>
      </c>
      <c r="T4413">
        <v>4</v>
      </c>
      <c r="U4413">
        <v>16</v>
      </c>
      <c r="V4413">
        <v>0</v>
      </c>
      <c r="W4413">
        <v>12</v>
      </c>
      <c r="X4413" t="s">
        <v>6687</v>
      </c>
      <c r="Y4413" t="s">
        <v>25</v>
      </c>
      <c r="Z4413" t="s">
        <v>25</v>
      </c>
      <c r="AE4413" t="s">
        <v>207</v>
      </c>
      <c r="AF4413">
        <v>0.6</v>
      </c>
      <c r="AG4413">
        <v>60</v>
      </c>
      <c r="AH4413">
        <v>16</v>
      </c>
      <c r="AI4413" t="s">
        <v>11631</v>
      </c>
      <c r="AJ4413">
        <v>0</v>
      </c>
      <c r="AK4413">
        <v>0</v>
      </c>
      <c r="AL4413" s="94">
        <v>486.3</v>
      </c>
      <c r="AM4413" t="s">
        <v>11647</v>
      </c>
    </row>
    <row r="4414" spans="1:39" x14ac:dyDescent="0.25">
      <c r="A4414" t="s">
        <v>207</v>
      </c>
      <c r="B4414">
        <v>28003</v>
      </c>
      <c r="C4414" t="s">
        <v>6688</v>
      </c>
      <c r="D4414">
        <v>255</v>
      </c>
      <c r="E4414">
        <v>45784</v>
      </c>
      <c r="G4414" t="s">
        <v>1418</v>
      </c>
      <c r="K4414">
        <v>0</v>
      </c>
      <c r="AE4414" t="s">
        <v>207</v>
      </c>
      <c r="AF4414">
        <v>0</v>
      </c>
      <c r="AG4414">
        <v>0</v>
      </c>
      <c r="AH4414">
        <v>0</v>
      </c>
      <c r="AI4414" t="s">
        <v>11634</v>
      </c>
      <c r="AL4414" s="94">
        <v>25.5</v>
      </c>
      <c r="AM4414" t="s">
        <v>11646</v>
      </c>
    </row>
    <row r="4415" spans="1:39" x14ac:dyDescent="0.25">
      <c r="A4415" t="s">
        <v>207</v>
      </c>
      <c r="B4415">
        <v>28004</v>
      </c>
      <c r="C4415" t="s">
        <v>6689</v>
      </c>
      <c r="D4415">
        <v>10430</v>
      </c>
      <c r="E4415">
        <v>45784</v>
      </c>
      <c r="F4415" t="s">
        <v>6690</v>
      </c>
      <c r="G4415" t="s">
        <v>1418</v>
      </c>
      <c r="J4415">
        <v>45994</v>
      </c>
      <c r="K4415">
        <v>0</v>
      </c>
      <c r="S4415">
        <v>21769.11</v>
      </c>
      <c r="X4415" t="s">
        <v>6691</v>
      </c>
      <c r="Y4415" t="s">
        <v>26</v>
      </c>
      <c r="Z4415" t="s">
        <v>26</v>
      </c>
      <c r="AE4415" t="s">
        <v>207</v>
      </c>
      <c r="AF4415">
        <v>0</v>
      </c>
      <c r="AG4415">
        <v>0</v>
      </c>
      <c r="AH4415">
        <v>4</v>
      </c>
      <c r="AI4415" t="s">
        <v>11632</v>
      </c>
      <c r="AK4415">
        <v>2.087162991371045</v>
      </c>
      <c r="AL4415" s="94">
        <v>1043</v>
      </c>
      <c r="AM4415" t="s">
        <v>11646</v>
      </c>
    </row>
    <row r="4416" spans="1:39" x14ac:dyDescent="0.25">
      <c r="A4416" t="s">
        <v>207</v>
      </c>
      <c r="B4416">
        <v>28005</v>
      </c>
      <c r="C4416" t="s">
        <v>6692</v>
      </c>
      <c r="D4416">
        <v>200702</v>
      </c>
      <c r="E4416">
        <v>45784</v>
      </c>
      <c r="G4416" t="s">
        <v>1418</v>
      </c>
      <c r="H4416">
        <v>45817</v>
      </c>
      <c r="I4416" t="s">
        <v>24</v>
      </c>
      <c r="K4416">
        <v>3800</v>
      </c>
      <c r="L4416">
        <v>45658</v>
      </c>
      <c r="M4416">
        <v>60</v>
      </c>
      <c r="N4416" t="s">
        <v>26</v>
      </c>
      <c r="O4416">
        <v>2018</v>
      </c>
      <c r="P4416" t="s">
        <v>26</v>
      </c>
      <c r="Q4416">
        <v>59.06</v>
      </c>
      <c r="R4416">
        <v>0</v>
      </c>
      <c r="S4416">
        <v>0</v>
      </c>
      <c r="T4416">
        <v>143</v>
      </c>
      <c r="U4416">
        <v>742</v>
      </c>
      <c r="V4416">
        <v>4</v>
      </c>
      <c r="W4416">
        <v>31</v>
      </c>
      <c r="X4416" t="s">
        <v>6693</v>
      </c>
      <c r="Y4416" t="s">
        <v>26</v>
      </c>
      <c r="Z4416" t="s">
        <v>26</v>
      </c>
      <c r="AE4416" t="s">
        <v>207</v>
      </c>
      <c r="AF4416">
        <v>0.6</v>
      </c>
      <c r="AG4416">
        <v>2280</v>
      </c>
      <c r="AH4416">
        <v>16</v>
      </c>
      <c r="AI4416" t="s">
        <v>11631</v>
      </c>
      <c r="AJ4416">
        <v>0</v>
      </c>
      <c r="AK4416">
        <v>0</v>
      </c>
      <c r="AL4416" s="94">
        <v>20070.2</v>
      </c>
      <c r="AM4416" t="s">
        <v>11647</v>
      </c>
    </row>
    <row r="4417" spans="1:39" x14ac:dyDescent="0.25">
      <c r="A4417" t="s">
        <v>207</v>
      </c>
      <c r="B4417">
        <v>28006</v>
      </c>
      <c r="C4417" t="s">
        <v>6694</v>
      </c>
      <c r="D4417">
        <v>121373</v>
      </c>
      <c r="E4417">
        <v>45784</v>
      </c>
      <c r="G4417" t="s">
        <v>1418</v>
      </c>
      <c r="K4417">
        <v>0</v>
      </c>
      <c r="AE4417" t="s">
        <v>207</v>
      </c>
      <c r="AF4417">
        <v>0</v>
      </c>
      <c r="AG4417">
        <v>0</v>
      </c>
      <c r="AH4417">
        <v>0</v>
      </c>
      <c r="AI4417" t="s">
        <v>11634</v>
      </c>
      <c r="AL4417" s="94">
        <v>12137.3</v>
      </c>
      <c r="AM4417" t="s">
        <v>11646</v>
      </c>
    </row>
    <row r="4418" spans="1:39" x14ac:dyDescent="0.25">
      <c r="A4418" t="s">
        <v>207</v>
      </c>
      <c r="B4418">
        <v>28007</v>
      </c>
      <c r="C4418" t="s">
        <v>6695</v>
      </c>
      <c r="D4418">
        <v>173625</v>
      </c>
      <c r="E4418">
        <v>45784</v>
      </c>
      <c r="G4418" t="s">
        <v>1418</v>
      </c>
      <c r="H4418">
        <v>45807</v>
      </c>
      <c r="I4418" t="s">
        <v>28</v>
      </c>
      <c r="K4418">
        <v>1000</v>
      </c>
      <c r="L4418">
        <v>45789</v>
      </c>
      <c r="M4418">
        <v>70</v>
      </c>
      <c r="N4418" t="s">
        <v>26</v>
      </c>
      <c r="O4418">
        <v>44944</v>
      </c>
      <c r="P4418" t="s">
        <v>26</v>
      </c>
      <c r="Q4418">
        <v>70</v>
      </c>
      <c r="R4418">
        <v>29500</v>
      </c>
      <c r="S4418">
        <v>330703.24</v>
      </c>
      <c r="T4418">
        <v>106</v>
      </c>
      <c r="U4418">
        <v>445</v>
      </c>
      <c r="V4418">
        <v>10</v>
      </c>
      <c r="W4418">
        <v>111</v>
      </c>
      <c r="X4418" t="s">
        <v>25</v>
      </c>
      <c r="Y4418" t="s">
        <v>25</v>
      </c>
      <c r="Z4418" t="s">
        <v>26</v>
      </c>
      <c r="AE4418" t="s">
        <v>207</v>
      </c>
      <c r="AF4418">
        <v>0.7</v>
      </c>
      <c r="AG4418">
        <v>700</v>
      </c>
      <c r="AH4418">
        <v>16</v>
      </c>
      <c r="AI4418" t="s">
        <v>11631</v>
      </c>
      <c r="AJ4418">
        <v>0.16990640748740102</v>
      </c>
      <c r="AK4418">
        <v>1.904698286537077</v>
      </c>
      <c r="AL4418" s="94">
        <v>17362.5</v>
      </c>
      <c r="AM4418" t="s">
        <v>11648</v>
      </c>
    </row>
    <row r="4419" spans="1:39" x14ac:dyDescent="0.25">
      <c r="A4419" t="s">
        <v>207</v>
      </c>
      <c r="B4419">
        <v>28008</v>
      </c>
      <c r="C4419" t="s">
        <v>6696</v>
      </c>
      <c r="D4419">
        <v>3422</v>
      </c>
      <c r="E4419">
        <v>45784</v>
      </c>
      <c r="G4419" t="s">
        <v>1418</v>
      </c>
      <c r="K4419">
        <v>0</v>
      </c>
      <c r="AE4419" t="s">
        <v>207</v>
      </c>
      <c r="AF4419">
        <v>0</v>
      </c>
      <c r="AG4419">
        <v>0</v>
      </c>
      <c r="AH4419">
        <v>0</v>
      </c>
      <c r="AI4419" t="s">
        <v>11634</v>
      </c>
      <c r="AL4419" s="94">
        <v>342.2</v>
      </c>
      <c r="AM4419" t="s">
        <v>11646</v>
      </c>
    </row>
    <row r="4420" spans="1:39" x14ac:dyDescent="0.25">
      <c r="A4420" t="s">
        <v>207</v>
      </c>
      <c r="B4420">
        <v>28009</v>
      </c>
      <c r="C4420" t="s">
        <v>6697</v>
      </c>
      <c r="D4420">
        <v>21167</v>
      </c>
      <c r="E4420">
        <v>45784</v>
      </c>
      <c r="G4420" t="s">
        <v>1418</v>
      </c>
      <c r="K4420">
        <v>0</v>
      </c>
      <c r="AE4420" t="s">
        <v>207</v>
      </c>
      <c r="AF4420">
        <v>0</v>
      </c>
      <c r="AG4420">
        <v>0</v>
      </c>
      <c r="AH4420">
        <v>0</v>
      </c>
      <c r="AI4420" t="s">
        <v>11634</v>
      </c>
      <c r="AL4420" s="94">
        <v>2116.6999999999998</v>
      </c>
      <c r="AM4420" t="s">
        <v>11646</v>
      </c>
    </row>
    <row r="4421" spans="1:39" x14ac:dyDescent="0.25">
      <c r="A4421" t="s">
        <v>207</v>
      </c>
      <c r="B4421">
        <v>28010</v>
      </c>
      <c r="C4421" t="s">
        <v>6698</v>
      </c>
      <c r="D4421">
        <v>15543</v>
      </c>
      <c r="E4421">
        <v>45784</v>
      </c>
      <c r="G4421" t="s">
        <v>1418</v>
      </c>
      <c r="K4421">
        <v>0</v>
      </c>
      <c r="AE4421" t="s">
        <v>207</v>
      </c>
      <c r="AF4421">
        <v>0</v>
      </c>
      <c r="AG4421">
        <v>0</v>
      </c>
      <c r="AH4421">
        <v>0</v>
      </c>
      <c r="AI4421" t="s">
        <v>11634</v>
      </c>
      <c r="AL4421" s="94">
        <v>1554.3</v>
      </c>
      <c r="AM4421" t="s">
        <v>11646</v>
      </c>
    </row>
    <row r="4422" spans="1:39" x14ac:dyDescent="0.25">
      <c r="A4422" t="s">
        <v>207</v>
      </c>
      <c r="B4422">
        <v>28011</v>
      </c>
      <c r="C4422" t="s">
        <v>6699</v>
      </c>
      <c r="D4422">
        <v>697</v>
      </c>
      <c r="E4422">
        <v>45784</v>
      </c>
      <c r="G4422" t="s">
        <v>1418</v>
      </c>
      <c r="K4422">
        <v>0</v>
      </c>
      <c r="AE4422" t="s">
        <v>207</v>
      </c>
      <c r="AF4422">
        <v>0</v>
      </c>
      <c r="AG4422">
        <v>0</v>
      </c>
      <c r="AH4422">
        <v>0</v>
      </c>
      <c r="AI4422" t="s">
        <v>11634</v>
      </c>
      <c r="AL4422" s="94">
        <v>69.7</v>
      </c>
      <c r="AM4422" t="s">
        <v>11646</v>
      </c>
    </row>
    <row r="4423" spans="1:39" x14ac:dyDescent="0.25">
      <c r="A4423" t="s">
        <v>207</v>
      </c>
      <c r="B4423">
        <v>28012</v>
      </c>
      <c r="C4423" t="s">
        <v>6700</v>
      </c>
      <c r="D4423">
        <v>1392</v>
      </c>
      <c r="E4423">
        <v>45784</v>
      </c>
      <c r="G4423" t="s">
        <v>1418</v>
      </c>
      <c r="K4423">
        <v>0</v>
      </c>
      <c r="AE4423" t="s">
        <v>207</v>
      </c>
      <c r="AF4423">
        <v>0</v>
      </c>
      <c r="AG4423">
        <v>0</v>
      </c>
      <c r="AH4423">
        <v>0</v>
      </c>
      <c r="AI4423" t="s">
        <v>11634</v>
      </c>
      <c r="AL4423" s="94">
        <v>139.19999999999999</v>
      </c>
      <c r="AM4423" t="s">
        <v>11646</v>
      </c>
    </row>
    <row r="4424" spans="1:39" x14ac:dyDescent="0.25">
      <c r="A4424" t="s">
        <v>207</v>
      </c>
      <c r="B4424">
        <v>28013</v>
      </c>
      <c r="C4424" t="s">
        <v>6701</v>
      </c>
      <c r="D4424">
        <v>62292</v>
      </c>
      <c r="E4424">
        <v>45784</v>
      </c>
      <c r="G4424" t="s">
        <v>1418</v>
      </c>
      <c r="K4424">
        <v>0</v>
      </c>
      <c r="AE4424" t="s">
        <v>207</v>
      </c>
      <c r="AF4424">
        <v>0</v>
      </c>
      <c r="AG4424">
        <v>0</v>
      </c>
      <c r="AH4424">
        <v>0</v>
      </c>
      <c r="AI4424" t="s">
        <v>11634</v>
      </c>
      <c r="AL4424" s="94">
        <v>6229.2</v>
      </c>
      <c r="AM4424" t="s">
        <v>11646</v>
      </c>
    </row>
    <row r="4425" spans="1:39" x14ac:dyDescent="0.25">
      <c r="A4425" t="s">
        <v>207</v>
      </c>
      <c r="B4425">
        <v>28014</v>
      </c>
      <c r="C4425" t="s">
        <v>6702</v>
      </c>
      <c r="D4425">
        <v>59513</v>
      </c>
      <c r="E4425">
        <v>45784</v>
      </c>
      <c r="G4425" t="s">
        <v>1418</v>
      </c>
      <c r="K4425">
        <v>0</v>
      </c>
      <c r="AE4425" t="s">
        <v>207</v>
      </c>
      <c r="AF4425">
        <v>0</v>
      </c>
      <c r="AG4425">
        <v>0</v>
      </c>
      <c r="AH4425">
        <v>0</v>
      </c>
      <c r="AI4425" t="s">
        <v>11634</v>
      </c>
      <c r="AL4425" s="94">
        <v>5951.3</v>
      </c>
      <c r="AM4425" t="s">
        <v>11646</v>
      </c>
    </row>
    <row r="4426" spans="1:39" x14ac:dyDescent="0.25">
      <c r="A4426" t="s">
        <v>207</v>
      </c>
      <c r="B4426">
        <v>28015</v>
      </c>
      <c r="C4426" t="s">
        <v>2595</v>
      </c>
      <c r="D4426">
        <v>37208</v>
      </c>
      <c r="E4426">
        <v>45784</v>
      </c>
      <c r="G4426" t="s">
        <v>1418</v>
      </c>
      <c r="K4426">
        <v>0</v>
      </c>
      <c r="AE4426" t="s">
        <v>207</v>
      </c>
      <c r="AF4426">
        <v>0</v>
      </c>
      <c r="AG4426">
        <v>0</v>
      </c>
      <c r="AH4426">
        <v>0</v>
      </c>
      <c r="AI4426" t="s">
        <v>11634</v>
      </c>
      <c r="AL4426" s="94">
        <v>3720.8</v>
      </c>
      <c r="AM4426" t="s">
        <v>11646</v>
      </c>
    </row>
    <row r="4427" spans="1:39" x14ac:dyDescent="0.25">
      <c r="A4427" t="s">
        <v>207</v>
      </c>
      <c r="B4427">
        <v>28016</v>
      </c>
      <c r="C4427" t="s">
        <v>6703</v>
      </c>
      <c r="D4427">
        <v>107</v>
      </c>
      <c r="E4427">
        <v>45784</v>
      </c>
      <c r="G4427" t="s">
        <v>1418</v>
      </c>
      <c r="K4427">
        <v>0</v>
      </c>
      <c r="AE4427" t="s">
        <v>207</v>
      </c>
      <c r="AF4427">
        <v>0</v>
      </c>
      <c r="AG4427">
        <v>0</v>
      </c>
      <c r="AH4427">
        <v>0</v>
      </c>
      <c r="AI4427" t="s">
        <v>11634</v>
      </c>
      <c r="AL4427" s="94">
        <v>10.7</v>
      </c>
      <c r="AM4427" t="s">
        <v>11646</v>
      </c>
    </row>
    <row r="4428" spans="1:39" x14ac:dyDescent="0.25">
      <c r="A4428" t="s">
        <v>207</v>
      </c>
      <c r="B4428">
        <v>28017</v>
      </c>
      <c r="C4428" t="s">
        <v>6704</v>
      </c>
      <c r="D4428">
        <v>1943</v>
      </c>
      <c r="E4428">
        <v>45784</v>
      </c>
      <c r="G4428" t="s">
        <v>1418</v>
      </c>
      <c r="H4428" t="s">
        <v>6705</v>
      </c>
      <c r="K4428">
        <v>530</v>
      </c>
      <c r="L4428">
        <v>2024</v>
      </c>
      <c r="M4428">
        <v>78</v>
      </c>
      <c r="N4428" t="s">
        <v>26</v>
      </c>
      <c r="O4428">
        <v>45477</v>
      </c>
      <c r="P4428" t="s">
        <v>26</v>
      </c>
      <c r="T4428">
        <v>10</v>
      </c>
      <c r="U4428">
        <v>11</v>
      </c>
      <c r="V4428">
        <v>4</v>
      </c>
      <c r="W4428">
        <v>4</v>
      </c>
      <c r="X4428" t="s">
        <v>6706</v>
      </c>
      <c r="Y4428" t="s">
        <v>26</v>
      </c>
      <c r="Z4428" t="s">
        <v>26</v>
      </c>
      <c r="AE4428" t="s">
        <v>207</v>
      </c>
      <c r="AF4428">
        <v>0.78</v>
      </c>
      <c r="AG4428">
        <v>413</v>
      </c>
      <c r="AH4428">
        <v>13</v>
      </c>
      <c r="AI4428" t="s">
        <v>11632</v>
      </c>
      <c r="AL4428" s="94">
        <v>194.3</v>
      </c>
      <c r="AM4428" t="s">
        <v>11839</v>
      </c>
    </row>
    <row r="4429" spans="1:39" x14ac:dyDescent="0.25">
      <c r="A4429" t="s">
        <v>207</v>
      </c>
      <c r="B4429">
        <v>28018</v>
      </c>
      <c r="C4429" t="s">
        <v>6707</v>
      </c>
      <c r="D4429">
        <v>6573</v>
      </c>
      <c r="E4429">
        <v>45784</v>
      </c>
      <c r="G4429" t="s">
        <v>1418</v>
      </c>
      <c r="K4429">
        <v>0</v>
      </c>
      <c r="AE4429" t="s">
        <v>207</v>
      </c>
      <c r="AF4429">
        <v>0</v>
      </c>
      <c r="AG4429">
        <v>0</v>
      </c>
      <c r="AH4429">
        <v>0</v>
      </c>
      <c r="AI4429" t="s">
        <v>11634</v>
      </c>
      <c r="AL4429" s="94">
        <v>657.3</v>
      </c>
      <c r="AM4429" t="s">
        <v>11646</v>
      </c>
    </row>
    <row r="4430" spans="1:39" x14ac:dyDescent="0.25">
      <c r="A4430" t="s">
        <v>207</v>
      </c>
      <c r="B4430">
        <v>28019</v>
      </c>
      <c r="C4430" t="s">
        <v>6708</v>
      </c>
      <c r="D4430">
        <v>1917</v>
      </c>
      <c r="E4430">
        <v>45784</v>
      </c>
      <c r="G4430" t="s">
        <v>1418</v>
      </c>
      <c r="K4430">
        <v>0</v>
      </c>
      <c r="AE4430" t="s">
        <v>207</v>
      </c>
      <c r="AF4430">
        <v>0</v>
      </c>
      <c r="AG4430">
        <v>0</v>
      </c>
      <c r="AH4430">
        <v>0</v>
      </c>
      <c r="AI4430" t="s">
        <v>11634</v>
      </c>
      <c r="AL4430" s="94">
        <v>191.7</v>
      </c>
      <c r="AM4430" t="s">
        <v>11646</v>
      </c>
    </row>
    <row r="4431" spans="1:39" x14ac:dyDescent="0.25">
      <c r="A4431" t="s">
        <v>207</v>
      </c>
      <c r="B4431">
        <v>28021</v>
      </c>
      <c r="C4431" t="s">
        <v>6709</v>
      </c>
      <c r="D4431">
        <v>816</v>
      </c>
      <c r="E4431">
        <v>45784</v>
      </c>
      <c r="G4431" t="s">
        <v>1418</v>
      </c>
      <c r="H4431">
        <v>45867</v>
      </c>
      <c r="K4431">
        <v>0</v>
      </c>
      <c r="N4431" t="s">
        <v>26</v>
      </c>
      <c r="O4431">
        <v>44854</v>
      </c>
      <c r="R4431">
        <v>7200</v>
      </c>
      <c r="S4431">
        <v>7260</v>
      </c>
      <c r="U4431">
        <v>13</v>
      </c>
      <c r="X4431" t="s">
        <v>6710</v>
      </c>
      <c r="Y4431" t="s">
        <v>26</v>
      </c>
      <c r="Z4431" t="s">
        <v>26</v>
      </c>
      <c r="AE4431" t="s">
        <v>207</v>
      </c>
      <c r="AF4431">
        <v>0</v>
      </c>
      <c r="AG4431">
        <v>0</v>
      </c>
      <c r="AH4431">
        <v>8</v>
      </c>
      <c r="AI4431" t="s">
        <v>11632</v>
      </c>
      <c r="AJ4431">
        <v>8.8235294117647065</v>
      </c>
      <c r="AK4431">
        <v>8.8970588235294112</v>
      </c>
      <c r="AL4431" s="94">
        <v>81.599999999999994</v>
      </c>
      <c r="AM4431" t="s">
        <v>11646</v>
      </c>
    </row>
    <row r="4432" spans="1:39" x14ac:dyDescent="0.25">
      <c r="A4432" t="s">
        <v>207</v>
      </c>
      <c r="B4432">
        <v>28020</v>
      </c>
      <c r="C4432" t="s">
        <v>6711</v>
      </c>
      <c r="D4432">
        <v>231</v>
      </c>
      <c r="E4432">
        <v>45784</v>
      </c>
      <c r="G4432" t="s">
        <v>1418</v>
      </c>
      <c r="K4432">
        <v>0</v>
      </c>
      <c r="AE4432" t="s">
        <v>207</v>
      </c>
      <c r="AF4432">
        <v>0</v>
      </c>
      <c r="AG4432">
        <v>0</v>
      </c>
      <c r="AH4432">
        <v>0</v>
      </c>
      <c r="AI4432" t="s">
        <v>11634</v>
      </c>
      <c r="AL4432" s="94">
        <v>23.1</v>
      </c>
      <c r="AM4432" t="s">
        <v>11646</v>
      </c>
    </row>
    <row r="4433" spans="1:39" x14ac:dyDescent="0.25">
      <c r="A4433" t="s">
        <v>207</v>
      </c>
      <c r="B4433">
        <v>28022</v>
      </c>
      <c r="C4433" t="s">
        <v>6712</v>
      </c>
      <c r="D4433">
        <v>65839</v>
      </c>
      <c r="E4433">
        <v>45784</v>
      </c>
      <c r="G4433" t="s">
        <v>1418</v>
      </c>
      <c r="K4433">
        <v>0</v>
      </c>
      <c r="AE4433" t="s">
        <v>207</v>
      </c>
      <c r="AF4433">
        <v>0</v>
      </c>
      <c r="AG4433">
        <v>0</v>
      </c>
      <c r="AH4433">
        <v>0</v>
      </c>
      <c r="AI4433" t="s">
        <v>11634</v>
      </c>
      <c r="AL4433" s="94">
        <v>6583.9</v>
      </c>
      <c r="AM4433" t="s">
        <v>11646</v>
      </c>
    </row>
    <row r="4434" spans="1:39" x14ac:dyDescent="0.25">
      <c r="A4434" t="s">
        <v>207</v>
      </c>
      <c r="B4434">
        <v>28023</v>
      </c>
      <c r="C4434" t="s">
        <v>6713</v>
      </c>
      <c r="D4434">
        <v>8547</v>
      </c>
      <c r="E4434">
        <v>45784</v>
      </c>
      <c r="G4434" t="s">
        <v>1418</v>
      </c>
      <c r="K4434">
        <v>0</v>
      </c>
      <c r="AE4434" t="s">
        <v>207</v>
      </c>
      <c r="AF4434">
        <v>0</v>
      </c>
      <c r="AG4434">
        <v>0</v>
      </c>
      <c r="AH4434">
        <v>0</v>
      </c>
      <c r="AI4434" t="s">
        <v>11634</v>
      </c>
      <c r="AL4434" s="94">
        <v>854.7</v>
      </c>
      <c r="AM4434" t="s">
        <v>11646</v>
      </c>
    </row>
    <row r="4435" spans="1:39" x14ac:dyDescent="0.25">
      <c r="A4435" t="s">
        <v>207</v>
      </c>
      <c r="B4435">
        <v>28024</v>
      </c>
      <c r="C4435" t="s">
        <v>6714</v>
      </c>
      <c r="D4435">
        <v>219</v>
      </c>
      <c r="E4435">
        <v>45784</v>
      </c>
      <c r="G4435" t="s">
        <v>1418</v>
      </c>
      <c r="K4435">
        <v>0</v>
      </c>
      <c r="AE4435" t="s">
        <v>207</v>
      </c>
      <c r="AF4435">
        <v>0</v>
      </c>
      <c r="AG4435">
        <v>0</v>
      </c>
      <c r="AH4435">
        <v>0</v>
      </c>
      <c r="AI4435" t="s">
        <v>11634</v>
      </c>
      <c r="AL4435" s="94">
        <v>21.9</v>
      </c>
      <c r="AM4435" t="s">
        <v>11646</v>
      </c>
    </row>
    <row r="4436" spans="1:39" x14ac:dyDescent="0.25">
      <c r="A4436" t="s">
        <v>207</v>
      </c>
      <c r="B4436">
        <v>28025</v>
      </c>
      <c r="C4436" t="s">
        <v>6715</v>
      </c>
      <c r="D4436">
        <v>579</v>
      </c>
      <c r="E4436">
        <v>45784</v>
      </c>
      <c r="G4436" t="s">
        <v>1418</v>
      </c>
      <c r="K4436">
        <v>0</v>
      </c>
      <c r="AE4436" t="s">
        <v>207</v>
      </c>
      <c r="AF4436">
        <v>0</v>
      </c>
      <c r="AG4436">
        <v>0</v>
      </c>
      <c r="AH4436">
        <v>0</v>
      </c>
      <c r="AI4436" t="s">
        <v>11634</v>
      </c>
      <c r="AL4436" s="94">
        <v>57.9</v>
      </c>
      <c r="AM4436" t="s">
        <v>11646</v>
      </c>
    </row>
    <row r="4437" spans="1:39" x14ac:dyDescent="0.25">
      <c r="A4437" t="s">
        <v>207</v>
      </c>
      <c r="B4437">
        <v>28026</v>
      </c>
      <c r="C4437" t="s">
        <v>6716</v>
      </c>
      <c r="D4437">
        <v>11300</v>
      </c>
      <c r="E4437">
        <v>45784</v>
      </c>
      <c r="G4437" t="s">
        <v>1418</v>
      </c>
      <c r="K4437">
        <v>0</v>
      </c>
      <c r="AE4437" t="s">
        <v>207</v>
      </c>
      <c r="AF4437">
        <v>0</v>
      </c>
      <c r="AG4437">
        <v>0</v>
      </c>
      <c r="AH4437">
        <v>0</v>
      </c>
      <c r="AI4437" t="s">
        <v>11634</v>
      </c>
      <c r="AL4437" s="94">
        <v>1130</v>
      </c>
      <c r="AM4437" t="s">
        <v>11646</v>
      </c>
    </row>
    <row r="4438" spans="1:39" x14ac:dyDescent="0.25">
      <c r="A4438" t="s">
        <v>207</v>
      </c>
      <c r="B4438">
        <v>28027</v>
      </c>
      <c r="C4438" t="s">
        <v>6717</v>
      </c>
      <c r="D4438">
        <v>1973</v>
      </c>
      <c r="E4438">
        <v>45784</v>
      </c>
      <c r="G4438" t="s">
        <v>1418</v>
      </c>
      <c r="K4438">
        <v>0</v>
      </c>
      <c r="AE4438" t="s">
        <v>207</v>
      </c>
      <c r="AF4438">
        <v>0</v>
      </c>
      <c r="AG4438">
        <v>0</v>
      </c>
      <c r="AH4438">
        <v>0</v>
      </c>
      <c r="AI4438" t="s">
        <v>11634</v>
      </c>
      <c r="AL4438" s="94">
        <v>197.3</v>
      </c>
      <c r="AM4438" t="s">
        <v>11646</v>
      </c>
    </row>
    <row r="4439" spans="1:39" x14ac:dyDescent="0.25">
      <c r="A4439" t="s">
        <v>207</v>
      </c>
      <c r="B4439">
        <v>28028</v>
      </c>
      <c r="C4439" t="s">
        <v>6718</v>
      </c>
      <c r="D4439">
        <v>2829</v>
      </c>
      <c r="E4439">
        <v>45784</v>
      </c>
      <c r="G4439" t="s">
        <v>1418</v>
      </c>
      <c r="K4439">
        <v>0</v>
      </c>
      <c r="AE4439" t="s">
        <v>207</v>
      </c>
      <c r="AF4439">
        <v>0</v>
      </c>
      <c r="AG4439">
        <v>0</v>
      </c>
      <c r="AH4439">
        <v>0</v>
      </c>
      <c r="AI4439" t="s">
        <v>11634</v>
      </c>
      <c r="AL4439" s="94">
        <v>282.89999999999998</v>
      </c>
      <c r="AM4439" t="s">
        <v>11646</v>
      </c>
    </row>
    <row r="4440" spans="1:39" x14ac:dyDescent="0.25">
      <c r="A4440" t="s">
        <v>207</v>
      </c>
      <c r="B4440">
        <v>28029</v>
      </c>
      <c r="C4440" t="s">
        <v>6719</v>
      </c>
      <c r="D4440">
        <v>941</v>
      </c>
      <c r="E4440">
        <v>45784</v>
      </c>
      <c r="F4440">
        <v>45817</v>
      </c>
      <c r="G4440" t="s">
        <v>1418</v>
      </c>
      <c r="H4440">
        <v>45812</v>
      </c>
      <c r="I4440" t="s">
        <v>24</v>
      </c>
      <c r="J4440" t="s">
        <v>6720</v>
      </c>
      <c r="K4440">
        <v>0</v>
      </c>
      <c r="N4440" t="s">
        <v>26</v>
      </c>
      <c r="AE4440" t="s">
        <v>207</v>
      </c>
      <c r="AF4440">
        <v>0</v>
      </c>
      <c r="AG4440">
        <v>0</v>
      </c>
      <c r="AH4440">
        <v>1</v>
      </c>
      <c r="AI4440" t="s">
        <v>11632</v>
      </c>
      <c r="AL4440" s="94">
        <v>94.1</v>
      </c>
      <c r="AM4440" t="s">
        <v>11646</v>
      </c>
    </row>
    <row r="4441" spans="1:39" x14ac:dyDescent="0.25">
      <c r="A4441" t="s">
        <v>207</v>
      </c>
      <c r="B4441">
        <v>28030</v>
      </c>
      <c r="C4441" t="s">
        <v>6721</v>
      </c>
      <c r="D4441">
        <v>2922</v>
      </c>
      <c r="E4441">
        <v>45784</v>
      </c>
      <c r="F4441">
        <v>45817</v>
      </c>
      <c r="G4441" t="s">
        <v>1418</v>
      </c>
      <c r="H4441" t="s">
        <v>6722</v>
      </c>
      <c r="I4441" t="s">
        <v>24</v>
      </c>
      <c r="J4441">
        <v>45919</v>
      </c>
      <c r="K4441">
        <v>554</v>
      </c>
      <c r="L4441" t="s">
        <v>551</v>
      </c>
      <c r="M4441">
        <v>70</v>
      </c>
      <c r="N4441" t="s">
        <v>26</v>
      </c>
      <c r="O4441">
        <v>45260</v>
      </c>
      <c r="P4441" t="s">
        <v>26</v>
      </c>
      <c r="Q4441">
        <v>70</v>
      </c>
      <c r="R4441">
        <v>21000</v>
      </c>
      <c r="S4441">
        <v>0</v>
      </c>
      <c r="T4441">
        <v>2</v>
      </c>
      <c r="U4441">
        <v>4</v>
      </c>
      <c r="V4441">
        <v>0</v>
      </c>
      <c r="W4441">
        <v>9</v>
      </c>
      <c r="X4441" t="s">
        <v>6723</v>
      </c>
      <c r="Y4441" t="s">
        <v>488</v>
      </c>
      <c r="Z4441" t="s">
        <v>26</v>
      </c>
      <c r="AE4441" t="s">
        <v>207</v>
      </c>
      <c r="AF4441">
        <v>0.7</v>
      </c>
      <c r="AG4441">
        <v>388</v>
      </c>
      <c r="AH4441">
        <v>16</v>
      </c>
      <c r="AI4441" t="s">
        <v>11631</v>
      </c>
      <c r="AJ4441">
        <v>7.1868583162217661</v>
      </c>
      <c r="AK4441">
        <v>0</v>
      </c>
      <c r="AL4441" s="94">
        <v>292.2</v>
      </c>
      <c r="AM4441" t="s">
        <v>11647</v>
      </c>
    </row>
    <row r="4442" spans="1:39" x14ac:dyDescent="0.25">
      <c r="A4442" t="s">
        <v>207</v>
      </c>
      <c r="B4442">
        <v>28031</v>
      </c>
      <c r="C4442" t="s">
        <v>6724</v>
      </c>
      <c r="D4442">
        <v>3228</v>
      </c>
      <c r="E4442">
        <v>45784</v>
      </c>
      <c r="G4442" t="s">
        <v>1418</v>
      </c>
      <c r="K4442">
        <v>0</v>
      </c>
      <c r="AE4442" t="s">
        <v>207</v>
      </c>
      <c r="AF4442">
        <v>0</v>
      </c>
      <c r="AG4442">
        <v>0</v>
      </c>
      <c r="AH4442">
        <v>0</v>
      </c>
      <c r="AI4442" t="s">
        <v>11634</v>
      </c>
      <c r="AL4442" s="94">
        <v>322.8</v>
      </c>
      <c r="AM4442" t="s">
        <v>11646</v>
      </c>
    </row>
    <row r="4443" spans="1:39" x14ac:dyDescent="0.25">
      <c r="A4443" t="s">
        <v>207</v>
      </c>
      <c r="B4443">
        <v>28032</v>
      </c>
      <c r="C4443" t="s">
        <v>6725</v>
      </c>
      <c r="D4443">
        <v>8106</v>
      </c>
      <c r="E4443">
        <v>45784</v>
      </c>
      <c r="G4443" t="s">
        <v>1418</v>
      </c>
      <c r="K4443">
        <v>0</v>
      </c>
      <c r="AE4443" t="s">
        <v>207</v>
      </c>
      <c r="AF4443">
        <v>0</v>
      </c>
      <c r="AG4443">
        <v>0</v>
      </c>
      <c r="AH4443">
        <v>0</v>
      </c>
      <c r="AI4443" t="s">
        <v>11634</v>
      </c>
      <c r="AL4443" s="94">
        <v>810.6</v>
      </c>
      <c r="AM4443" t="s">
        <v>11646</v>
      </c>
    </row>
    <row r="4444" spans="1:39" x14ac:dyDescent="0.25">
      <c r="A4444" t="s">
        <v>207</v>
      </c>
      <c r="B4444">
        <v>28033</v>
      </c>
      <c r="C4444" t="s">
        <v>6726</v>
      </c>
      <c r="D4444">
        <v>6802</v>
      </c>
      <c r="E4444">
        <v>45784</v>
      </c>
      <c r="G4444" t="s">
        <v>1418</v>
      </c>
      <c r="K4444">
        <v>0</v>
      </c>
      <c r="AE4444" t="s">
        <v>207</v>
      </c>
      <c r="AF4444">
        <v>0</v>
      </c>
      <c r="AG4444">
        <v>0</v>
      </c>
      <c r="AH4444">
        <v>0</v>
      </c>
      <c r="AI4444" t="s">
        <v>11634</v>
      </c>
      <c r="AL4444" s="94">
        <v>680.2</v>
      </c>
      <c r="AM4444" t="s">
        <v>11646</v>
      </c>
    </row>
    <row r="4445" spans="1:39" x14ac:dyDescent="0.25">
      <c r="A4445" t="s">
        <v>207</v>
      </c>
      <c r="B4445">
        <v>28034</v>
      </c>
      <c r="C4445" t="s">
        <v>6727</v>
      </c>
      <c r="D4445">
        <v>469</v>
      </c>
      <c r="E4445">
        <v>45784</v>
      </c>
      <c r="G4445" t="s">
        <v>1418</v>
      </c>
      <c r="K4445">
        <v>0</v>
      </c>
      <c r="AE4445" t="s">
        <v>207</v>
      </c>
      <c r="AF4445">
        <v>0</v>
      </c>
      <c r="AG4445">
        <v>0</v>
      </c>
      <c r="AH4445">
        <v>0</v>
      </c>
      <c r="AI4445" t="s">
        <v>11634</v>
      </c>
      <c r="AL4445" s="94">
        <v>46.9</v>
      </c>
      <c r="AM4445" t="s">
        <v>11646</v>
      </c>
    </row>
    <row r="4446" spans="1:39" x14ac:dyDescent="0.25">
      <c r="A4446" t="s">
        <v>207</v>
      </c>
      <c r="B4446">
        <v>28035</v>
      </c>
      <c r="C4446" t="s">
        <v>6728</v>
      </c>
      <c r="D4446">
        <v>2352</v>
      </c>
      <c r="E4446">
        <v>45784</v>
      </c>
      <c r="G4446" t="s">
        <v>1418</v>
      </c>
      <c r="K4446">
        <v>0</v>
      </c>
      <c r="AE4446" t="s">
        <v>207</v>
      </c>
      <c r="AF4446">
        <v>0</v>
      </c>
      <c r="AG4446">
        <v>0</v>
      </c>
      <c r="AH4446">
        <v>0</v>
      </c>
      <c r="AI4446" t="s">
        <v>11634</v>
      </c>
      <c r="AL4446" s="94">
        <v>235.2</v>
      </c>
      <c r="AM4446" t="s">
        <v>11646</v>
      </c>
    </row>
    <row r="4447" spans="1:39" x14ac:dyDescent="0.25">
      <c r="A4447" t="s">
        <v>207</v>
      </c>
      <c r="B4447">
        <v>28036</v>
      </c>
      <c r="C4447" t="s">
        <v>6729</v>
      </c>
      <c r="D4447">
        <v>4211</v>
      </c>
      <c r="E4447">
        <v>45784</v>
      </c>
      <c r="G4447" t="s">
        <v>1418</v>
      </c>
      <c r="K4447">
        <v>0</v>
      </c>
      <c r="AE4447" t="s">
        <v>207</v>
      </c>
      <c r="AF4447">
        <v>0</v>
      </c>
      <c r="AG4447">
        <v>0</v>
      </c>
      <c r="AH4447">
        <v>0</v>
      </c>
      <c r="AI4447" t="s">
        <v>11634</v>
      </c>
      <c r="AL4447" s="94">
        <v>421.1</v>
      </c>
      <c r="AM4447" t="s">
        <v>11646</v>
      </c>
    </row>
    <row r="4448" spans="1:39" x14ac:dyDescent="0.25">
      <c r="A4448" t="s">
        <v>207</v>
      </c>
      <c r="B4448">
        <v>28037</v>
      </c>
      <c r="C4448" t="s">
        <v>6730</v>
      </c>
      <c r="D4448">
        <v>2148</v>
      </c>
      <c r="E4448">
        <v>45784</v>
      </c>
      <c r="G4448" t="s">
        <v>1418</v>
      </c>
      <c r="K4448">
        <v>0</v>
      </c>
      <c r="AE4448" t="s">
        <v>207</v>
      </c>
      <c r="AF4448">
        <v>0</v>
      </c>
      <c r="AG4448">
        <v>0</v>
      </c>
      <c r="AH4448">
        <v>0</v>
      </c>
      <c r="AI4448" t="s">
        <v>11634</v>
      </c>
      <c r="AL4448" s="94">
        <v>214.8</v>
      </c>
      <c r="AM4448" t="s">
        <v>11646</v>
      </c>
    </row>
    <row r="4449" spans="1:39" x14ac:dyDescent="0.25">
      <c r="A4449" t="s">
        <v>207</v>
      </c>
      <c r="B4449">
        <v>28038</v>
      </c>
      <c r="C4449" t="s">
        <v>6731</v>
      </c>
      <c r="D4449">
        <v>7647</v>
      </c>
      <c r="E4449">
        <v>45784</v>
      </c>
      <c r="G4449" t="s">
        <v>1418</v>
      </c>
      <c r="K4449">
        <v>0</v>
      </c>
      <c r="AE4449" t="s">
        <v>207</v>
      </c>
      <c r="AF4449">
        <v>0</v>
      </c>
      <c r="AG4449">
        <v>0</v>
      </c>
      <c r="AH4449">
        <v>0</v>
      </c>
      <c r="AI4449" t="s">
        <v>11634</v>
      </c>
      <c r="AL4449" s="94">
        <v>764.7</v>
      </c>
      <c r="AM4449" t="s">
        <v>11646</v>
      </c>
    </row>
    <row r="4450" spans="1:39" x14ac:dyDescent="0.25">
      <c r="A4450" t="s">
        <v>207</v>
      </c>
      <c r="B4450">
        <v>28039</v>
      </c>
      <c r="C4450" t="s">
        <v>6732</v>
      </c>
      <c r="D4450">
        <v>161</v>
      </c>
      <c r="E4450">
        <v>45784</v>
      </c>
      <c r="G4450" t="s">
        <v>1418</v>
      </c>
      <c r="K4450">
        <v>0</v>
      </c>
      <c r="AE4450" t="s">
        <v>207</v>
      </c>
      <c r="AF4450">
        <v>0</v>
      </c>
      <c r="AG4450">
        <v>0</v>
      </c>
      <c r="AH4450">
        <v>0</v>
      </c>
      <c r="AI4450" t="s">
        <v>11634</v>
      </c>
      <c r="AL4450" s="94">
        <v>16.100000000000001</v>
      </c>
      <c r="AM4450" t="s">
        <v>11646</v>
      </c>
    </row>
    <row r="4451" spans="1:39" x14ac:dyDescent="0.25">
      <c r="A4451" t="s">
        <v>207</v>
      </c>
      <c r="B4451">
        <v>28051</v>
      </c>
      <c r="C4451" t="s">
        <v>6733</v>
      </c>
      <c r="D4451">
        <v>2642</v>
      </c>
      <c r="E4451">
        <v>45784</v>
      </c>
      <c r="G4451" t="s">
        <v>1418</v>
      </c>
      <c r="H4451">
        <v>45891</v>
      </c>
      <c r="K4451">
        <v>162</v>
      </c>
      <c r="L4451">
        <v>45566</v>
      </c>
      <c r="M4451">
        <v>29.6</v>
      </c>
      <c r="N4451" t="s">
        <v>26</v>
      </c>
      <c r="O4451">
        <v>44998</v>
      </c>
      <c r="P4451" t="s">
        <v>26</v>
      </c>
      <c r="X4451" t="s">
        <v>6734</v>
      </c>
      <c r="Y4451" t="s">
        <v>488</v>
      </c>
      <c r="Z4451" t="s">
        <v>488</v>
      </c>
      <c r="AE4451" t="s">
        <v>207</v>
      </c>
      <c r="AF4451">
        <v>0.29600000000000004</v>
      </c>
      <c r="AG4451">
        <v>48</v>
      </c>
      <c r="AH4451">
        <v>9</v>
      </c>
      <c r="AI4451" t="s">
        <v>11632</v>
      </c>
      <c r="AL4451" s="94">
        <v>264.2</v>
      </c>
      <c r="AM4451" t="s">
        <v>11647</v>
      </c>
    </row>
    <row r="4452" spans="1:39" x14ac:dyDescent="0.25">
      <c r="A4452" t="s">
        <v>207</v>
      </c>
      <c r="B4452">
        <v>28052</v>
      </c>
      <c r="C4452" t="s">
        <v>6735</v>
      </c>
      <c r="D4452">
        <v>5818</v>
      </c>
      <c r="E4452">
        <v>45784</v>
      </c>
      <c r="G4452" t="s">
        <v>1418</v>
      </c>
      <c r="K4452">
        <v>0</v>
      </c>
      <c r="AE4452" t="s">
        <v>207</v>
      </c>
      <c r="AF4452">
        <v>0</v>
      </c>
      <c r="AG4452">
        <v>0</v>
      </c>
      <c r="AH4452">
        <v>0</v>
      </c>
      <c r="AI4452" t="s">
        <v>11634</v>
      </c>
      <c r="AL4452" s="94">
        <v>581.79999999999995</v>
      </c>
      <c r="AM4452" t="s">
        <v>11646</v>
      </c>
    </row>
    <row r="4453" spans="1:39" x14ac:dyDescent="0.25">
      <c r="A4453" t="s">
        <v>207</v>
      </c>
      <c r="B4453">
        <v>28040</v>
      </c>
      <c r="C4453" t="s">
        <v>6736</v>
      </c>
      <c r="D4453">
        <v>26140</v>
      </c>
      <c r="E4453">
        <v>45784</v>
      </c>
      <c r="G4453" t="s">
        <v>1418</v>
      </c>
      <c r="K4453">
        <v>0</v>
      </c>
      <c r="AE4453" t="s">
        <v>207</v>
      </c>
      <c r="AF4453">
        <v>0</v>
      </c>
      <c r="AG4453">
        <v>0</v>
      </c>
      <c r="AH4453">
        <v>0</v>
      </c>
      <c r="AI4453" t="s">
        <v>11634</v>
      </c>
      <c r="AL4453" s="94">
        <v>2614</v>
      </c>
      <c r="AM4453" t="s">
        <v>11646</v>
      </c>
    </row>
    <row r="4454" spans="1:39" x14ac:dyDescent="0.25">
      <c r="A4454" t="s">
        <v>207</v>
      </c>
      <c r="B4454">
        <v>28041</v>
      </c>
      <c r="C4454" t="s">
        <v>6737</v>
      </c>
      <c r="D4454">
        <v>7759</v>
      </c>
      <c r="E4454">
        <v>45784</v>
      </c>
      <c r="G4454" t="s">
        <v>1418</v>
      </c>
      <c r="K4454">
        <v>0</v>
      </c>
      <c r="AE4454" t="s">
        <v>207</v>
      </c>
      <c r="AF4454">
        <v>0</v>
      </c>
      <c r="AG4454">
        <v>0</v>
      </c>
      <c r="AH4454">
        <v>0</v>
      </c>
      <c r="AI4454" t="s">
        <v>11634</v>
      </c>
      <c r="AL4454" s="94">
        <v>775.9</v>
      </c>
      <c r="AM4454" t="s">
        <v>11646</v>
      </c>
    </row>
    <row r="4455" spans="1:39" x14ac:dyDescent="0.25">
      <c r="A4455" t="s">
        <v>207</v>
      </c>
      <c r="B4455">
        <v>28046</v>
      </c>
      <c r="C4455" t="s">
        <v>6738</v>
      </c>
      <c r="D4455">
        <v>7547</v>
      </c>
      <c r="E4455">
        <v>45784</v>
      </c>
      <c r="G4455" t="s">
        <v>1418</v>
      </c>
      <c r="H4455">
        <v>45786</v>
      </c>
      <c r="I4455" t="s">
        <v>28</v>
      </c>
      <c r="K4455">
        <v>242</v>
      </c>
      <c r="L4455" t="s">
        <v>1654</v>
      </c>
      <c r="M4455">
        <v>82</v>
      </c>
      <c r="N4455" t="s">
        <v>26</v>
      </c>
      <c r="O4455">
        <v>45124</v>
      </c>
      <c r="P4455" t="s">
        <v>26</v>
      </c>
      <c r="Q4455">
        <v>0</v>
      </c>
      <c r="R4455">
        <v>11554</v>
      </c>
      <c r="S4455">
        <v>25542</v>
      </c>
      <c r="T4455">
        <v>12</v>
      </c>
      <c r="U4455">
        <v>14</v>
      </c>
      <c r="V4455">
        <v>0</v>
      </c>
      <c r="W4455">
        <v>8</v>
      </c>
      <c r="X4455" t="s">
        <v>6739</v>
      </c>
      <c r="Y4455" t="s">
        <v>26</v>
      </c>
      <c r="Z4455" t="s">
        <v>26</v>
      </c>
      <c r="AE4455" t="s">
        <v>207</v>
      </c>
      <c r="AF4455">
        <v>0.82</v>
      </c>
      <c r="AG4455">
        <v>198</v>
      </c>
      <c r="AH4455">
        <v>16</v>
      </c>
      <c r="AI4455" t="s">
        <v>11631</v>
      </c>
      <c r="AJ4455">
        <v>1.5309394461375381</v>
      </c>
      <c r="AK4455">
        <v>3.384391148800848</v>
      </c>
      <c r="AL4455" s="94">
        <v>754.7</v>
      </c>
      <c r="AM4455" t="s">
        <v>11647</v>
      </c>
    </row>
    <row r="4456" spans="1:39" x14ac:dyDescent="0.25">
      <c r="A4456" t="s">
        <v>207</v>
      </c>
      <c r="B4456">
        <v>28047</v>
      </c>
      <c r="C4456" t="s">
        <v>6740</v>
      </c>
      <c r="D4456">
        <v>66698</v>
      </c>
      <c r="E4456">
        <v>45784</v>
      </c>
      <c r="G4456" t="s">
        <v>1418</v>
      </c>
      <c r="K4456">
        <v>0</v>
      </c>
      <c r="AE4456" t="s">
        <v>207</v>
      </c>
      <c r="AF4456">
        <v>0</v>
      </c>
      <c r="AG4456">
        <v>0</v>
      </c>
      <c r="AH4456">
        <v>0</v>
      </c>
      <c r="AI4456" t="s">
        <v>11634</v>
      </c>
      <c r="AL4456" s="94">
        <v>6669.8</v>
      </c>
      <c r="AM4456" t="s">
        <v>11646</v>
      </c>
    </row>
    <row r="4457" spans="1:39" x14ac:dyDescent="0.25">
      <c r="A4457" t="s">
        <v>207</v>
      </c>
      <c r="B4457">
        <v>28043</v>
      </c>
      <c r="C4457" t="s">
        <v>6741</v>
      </c>
      <c r="D4457">
        <v>8888</v>
      </c>
      <c r="E4457">
        <v>45784</v>
      </c>
      <c r="G4457" t="s">
        <v>1418</v>
      </c>
      <c r="K4457">
        <v>0</v>
      </c>
      <c r="AE4457" t="s">
        <v>207</v>
      </c>
      <c r="AF4457">
        <v>0</v>
      </c>
      <c r="AG4457">
        <v>0</v>
      </c>
      <c r="AH4457">
        <v>0</v>
      </c>
      <c r="AI4457" t="s">
        <v>11634</v>
      </c>
      <c r="AL4457" s="94">
        <v>888.8</v>
      </c>
      <c r="AM4457" t="s">
        <v>11646</v>
      </c>
    </row>
    <row r="4458" spans="1:39" x14ac:dyDescent="0.25">
      <c r="A4458" t="s">
        <v>207</v>
      </c>
      <c r="B4458">
        <v>28042</v>
      </c>
      <c r="C4458" t="s">
        <v>6742</v>
      </c>
      <c r="D4458">
        <v>2015</v>
      </c>
      <c r="E4458">
        <v>45784</v>
      </c>
      <c r="G4458" t="s">
        <v>1418</v>
      </c>
      <c r="K4458">
        <v>0</v>
      </c>
      <c r="AE4458" t="s">
        <v>207</v>
      </c>
      <c r="AF4458">
        <v>0</v>
      </c>
      <c r="AG4458">
        <v>0</v>
      </c>
      <c r="AH4458">
        <v>0</v>
      </c>
      <c r="AI4458" t="s">
        <v>11634</v>
      </c>
      <c r="AL4458" s="94">
        <v>201.5</v>
      </c>
      <c r="AM4458" t="s">
        <v>11646</v>
      </c>
    </row>
    <row r="4459" spans="1:39" x14ac:dyDescent="0.25">
      <c r="A4459" t="s">
        <v>207</v>
      </c>
      <c r="B4459">
        <v>28045</v>
      </c>
      <c r="C4459" t="s">
        <v>6743</v>
      </c>
      <c r="D4459">
        <v>57029</v>
      </c>
      <c r="E4459">
        <v>45784</v>
      </c>
      <c r="G4459" t="s">
        <v>1418</v>
      </c>
      <c r="K4459">
        <v>0</v>
      </c>
      <c r="AE4459" t="s">
        <v>207</v>
      </c>
      <c r="AF4459">
        <v>0</v>
      </c>
      <c r="AG4459">
        <v>0</v>
      </c>
      <c r="AH4459">
        <v>0</v>
      </c>
      <c r="AI4459" t="s">
        <v>11634</v>
      </c>
      <c r="AL4459" s="94">
        <v>5702.9</v>
      </c>
      <c r="AM4459" t="s">
        <v>11646</v>
      </c>
    </row>
    <row r="4460" spans="1:39" x14ac:dyDescent="0.25">
      <c r="A4460" t="s">
        <v>207</v>
      </c>
      <c r="B4460">
        <v>28044</v>
      </c>
      <c r="C4460" t="s">
        <v>6744</v>
      </c>
      <c r="D4460">
        <v>9623</v>
      </c>
      <c r="E4460">
        <v>45784</v>
      </c>
      <c r="G4460" t="s">
        <v>1418</v>
      </c>
      <c r="K4460">
        <v>0</v>
      </c>
      <c r="AE4460" t="s">
        <v>207</v>
      </c>
      <c r="AF4460">
        <v>0</v>
      </c>
      <c r="AG4460">
        <v>0</v>
      </c>
      <c r="AH4460">
        <v>0</v>
      </c>
      <c r="AI4460" t="s">
        <v>11634</v>
      </c>
      <c r="AL4460" s="94">
        <v>962.3</v>
      </c>
      <c r="AM4460" t="s">
        <v>11646</v>
      </c>
    </row>
    <row r="4461" spans="1:39" x14ac:dyDescent="0.25">
      <c r="A4461" t="s">
        <v>207</v>
      </c>
      <c r="B4461">
        <v>28048</v>
      </c>
      <c r="C4461" t="s">
        <v>6745</v>
      </c>
      <c r="D4461">
        <v>792</v>
      </c>
      <c r="E4461">
        <v>45784</v>
      </c>
      <c r="G4461" t="s">
        <v>1418</v>
      </c>
      <c r="K4461">
        <v>0</v>
      </c>
      <c r="AE4461" t="s">
        <v>207</v>
      </c>
      <c r="AF4461">
        <v>0</v>
      </c>
      <c r="AG4461">
        <v>0</v>
      </c>
      <c r="AH4461">
        <v>0</v>
      </c>
      <c r="AI4461" t="s">
        <v>11634</v>
      </c>
      <c r="AL4461" s="94">
        <v>79.2</v>
      </c>
      <c r="AM4461" t="s">
        <v>11646</v>
      </c>
    </row>
    <row r="4462" spans="1:39" x14ac:dyDescent="0.25">
      <c r="A4462" t="s">
        <v>207</v>
      </c>
      <c r="B4462">
        <v>28049</v>
      </c>
      <c r="C4462" t="s">
        <v>6746</v>
      </c>
      <c r="D4462">
        <v>80760</v>
      </c>
      <c r="E4462">
        <v>45789</v>
      </c>
      <c r="G4462" t="s">
        <v>1418</v>
      </c>
      <c r="K4462">
        <v>0</v>
      </c>
      <c r="AE4462" t="s">
        <v>207</v>
      </c>
      <c r="AF4462">
        <v>0</v>
      </c>
      <c r="AG4462">
        <v>0</v>
      </c>
      <c r="AH4462">
        <v>0</v>
      </c>
      <c r="AI4462" t="s">
        <v>11634</v>
      </c>
      <c r="AL4462" s="94">
        <v>8076</v>
      </c>
      <c r="AM4462" t="s">
        <v>11646</v>
      </c>
    </row>
    <row r="4463" spans="1:39" x14ac:dyDescent="0.25">
      <c r="A4463" t="s">
        <v>207</v>
      </c>
      <c r="B4463">
        <v>28050</v>
      </c>
      <c r="C4463" t="s">
        <v>6747</v>
      </c>
      <c r="D4463">
        <v>6988</v>
      </c>
      <c r="E4463">
        <v>45789</v>
      </c>
      <c r="G4463" t="s">
        <v>1418</v>
      </c>
      <c r="K4463">
        <v>0</v>
      </c>
      <c r="AE4463" t="s">
        <v>207</v>
      </c>
      <c r="AF4463">
        <v>0</v>
      </c>
      <c r="AG4463">
        <v>0</v>
      </c>
      <c r="AH4463">
        <v>0</v>
      </c>
      <c r="AI4463" t="s">
        <v>11634</v>
      </c>
      <c r="AL4463" s="94">
        <v>698.8</v>
      </c>
      <c r="AM4463" t="s">
        <v>11646</v>
      </c>
    </row>
    <row r="4464" spans="1:39" x14ac:dyDescent="0.25">
      <c r="A4464" t="s">
        <v>207</v>
      </c>
      <c r="B4464">
        <v>28053</v>
      </c>
      <c r="C4464" t="s">
        <v>6748</v>
      </c>
      <c r="D4464">
        <v>10703</v>
      </c>
      <c r="E4464">
        <v>45789</v>
      </c>
      <c r="G4464" t="s">
        <v>1418</v>
      </c>
      <c r="H4464" t="s">
        <v>6749</v>
      </c>
      <c r="K4464">
        <v>550</v>
      </c>
      <c r="L4464" t="s">
        <v>280</v>
      </c>
      <c r="M4464">
        <v>90</v>
      </c>
      <c r="N4464" t="s">
        <v>25</v>
      </c>
      <c r="P4464" t="s">
        <v>26</v>
      </c>
      <c r="Q4464">
        <v>80</v>
      </c>
      <c r="R4464">
        <v>3000</v>
      </c>
      <c r="S4464">
        <v>3000</v>
      </c>
      <c r="T4464">
        <v>1</v>
      </c>
      <c r="U4464">
        <v>24</v>
      </c>
      <c r="V4464">
        <v>0</v>
      </c>
      <c r="W4464">
        <v>13</v>
      </c>
      <c r="X4464" t="s">
        <v>6750</v>
      </c>
      <c r="Y4464" t="s">
        <v>25</v>
      </c>
      <c r="Z4464" t="s">
        <v>25</v>
      </c>
      <c r="AE4464" t="s">
        <v>207</v>
      </c>
      <c r="AF4464">
        <v>0.9</v>
      </c>
      <c r="AG4464">
        <v>495</v>
      </c>
      <c r="AH4464">
        <v>15</v>
      </c>
      <c r="AI4464" t="s">
        <v>11632</v>
      </c>
      <c r="AJ4464">
        <v>0.28029524432402131</v>
      </c>
      <c r="AK4464">
        <v>0.28029524432402131</v>
      </c>
      <c r="AL4464" s="94">
        <v>1070.3</v>
      </c>
      <c r="AM4464" t="s">
        <v>11647</v>
      </c>
    </row>
    <row r="4465" spans="1:39" x14ac:dyDescent="0.25">
      <c r="A4465" t="s">
        <v>207</v>
      </c>
      <c r="B4465">
        <v>28054</v>
      </c>
      <c r="C4465" t="s">
        <v>6751</v>
      </c>
      <c r="D4465">
        <v>17176</v>
      </c>
      <c r="E4465">
        <v>45789</v>
      </c>
      <c r="G4465" t="s">
        <v>1418</v>
      </c>
      <c r="K4465">
        <v>0</v>
      </c>
      <c r="AE4465" t="s">
        <v>207</v>
      </c>
      <c r="AF4465">
        <v>0</v>
      </c>
      <c r="AG4465">
        <v>0</v>
      </c>
      <c r="AH4465">
        <v>0</v>
      </c>
      <c r="AI4465" t="s">
        <v>11634</v>
      </c>
      <c r="AL4465" s="94">
        <v>1717.6</v>
      </c>
      <c r="AM4465" t="s">
        <v>11646</v>
      </c>
    </row>
    <row r="4466" spans="1:39" x14ac:dyDescent="0.25">
      <c r="A4466" t="s">
        <v>207</v>
      </c>
      <c r="B4466">
        <v>28055</v>
      </c>
      <c r="C4466" t="s">
        <v>6752</v>
      </c>
      <c r="D4466">
        <v>1467</v>
      </c>
      <c r="E4466">
        <v>45789</v>
      </c>
      <c r="G4466" t="s">
        <v>1418</v>
      </c>
      <c r="K4466">
        <v>0</v>
      </c>
      <c r="AE4466" t="s">
        <v>207</v>
      </c>
      <c r="AF4466">
        <v>0</v>
      </c>
      <c r="AG4466">
        <v>0</v>
      </c>
      <c r="AH4466">
        <v>0</v>
      </c>
      <c r="AI4466" t="s">
        <v>11634</v>
      </c>
      <c r="AL4466" s="94">
        <v>146.69999999999999</v>
      </c>
      <c r="AM4466" t="s">
        <v>11646</v>
      </c>
    </row>
    <row r="4467" spans="1:39" x14ac:dyDescent="0.25">
      <c r="A4467" t="s">
        <v>207</v>
      </c>
      <c r="B4467">
        <v>28056</v>
      </c>
      <c r="C4467" t="s">
        <v>6753</v>
      </c>
      <c r="D4467">
        <v>1837</v>
      </c>
      <c r="E4467">
        <v>45789</v>
      </c>
      <c r="G4467" t="s">
        <v>1418</v>
      </c>
      <c r="K4467">
        <v>0</v>
      </c>
      <c r="AE4467" t="s">
        <v>207</v>
      </c>
      <c r="AF4467">
        <v>0</v>
      </c>
      <c r="AG4467">
        <v>0</v>
      </c>
      <c r="AH4467">
        <v>0</v>
      </c>
      <c r="AI4467" t="s">
        <v>11634</v>
      </c>
      <c r="AL4467" s="94">
        <v>183.7</v>
      </c>
      <c r="AM4467" t="s">
        <v>11646</v>
      </c>
    </row>
    <row r="4468" spans="1:39" x14ac:dyDescent="0.25">
      <c r="A4468" t="s">
        <v>207</v>
      </c>
      <c r="B4468">
        <v>28057</v>
      </c>
      <c r="C4468" t="s">
        <v>6754</v>
      </c>
      <c r="D4468">
        <v>2548</v>
      </c>
      <c r="E4468">
        <v>45789</v>
      </c>
      <c r="G4468" t="s">
        <v>1418</v>
      </c>
      <c r="K4468">
        <v>0</v>
      </c>
      <c r="AE4468" t="s">
        <v>207</v>
      </c>
      <c r="AF4468">
        <v>0</v>
      </c>
      <c r="AG4468">
        <v>0</v>
      </c>
      <c r="AH4468">
        <v>0</v>
      </c>
      <c r="AI4468" t="s">
        <v>11634</v>
      </c>
      <c r="AL4468" s="94">
        <v>254.8</v>
      </c>
      <c r="AM4468" t="s">
        <v>11646</v>
      </c>
    </row>
    <row r="4469" spans="1:39" x14ac:dyDescent="0.25">
      <c r="A4469" t="s">
        <v>207</v>
      </c>
      <c r="B4469">
        <v>28058</v>
      </c>
      <c r="C4469" t="s">
        <v>6755</v>
      </c>
      <c r="D4469">
        <v>190790</v>
      </c>
      <c r="E4469">
        <v>45789</v>
      </c>
      <c r="F4469">
        <v>45828</v>
      </c>
      <c r="G4469" t="s">
        <v>1418</v>
      </c>
      <c r="H4469" t="s">
        <v>6756</v>
      </c>
      <c r="I4469" t="s">
        <v>24</v>
      </c>
      <c r="J4469">
        <v>45842</v>
      </c>
      <c r="K4469">
        <v>1325</v>
      </c>
      <c r="L4469" t="s">
        <v>1434</v>
      </c>
      <c r="M4469">
        <v>70.5</v>
      </c>
      <c r="N4469" t="s">
        <v>25</v>
      </c>
      <c r="P4469" t="s">
        <v>26</v>
      </c>
      <c r="Q4469">
        <v>45</v>
      </c>
      <c r="R4469">
        <v>187261.22</v>
      </c>
      <c r="S4469">
        <v>187261.22</v>
      </c>
      <c r="T4469">
        <v>96</v>
      </c>
      <c r="U4469">
        <v>161</v>
      </c>
      <c r="V4469">
        <v>6</v>
      </c>
      <c r="W4469">
        <v>41</v>
      </c>
      <c r="X4469" t="s">
        <v>6757</v>
      </c>
      <c r="Y4469" t="s">
        <v>26</v>
      </c>
      <c r="Z4469" t="s">
        <v>26</v>
      </c>
      <c r="AE4469" t="s">
        <v>207</v>
      </c>
      <c r="AF4469">
        <v>0.70499999999999996</v>
      </c>
      <c r="AG4469">
        <v>934</v>
      </c>
      <c r="AH4469">
        <v>15</v>
      </c>
      <c r="AI4469" t="s">
        <v>11632</v>
      </c>
      <c r="AJ4469">
        <v>0.98150437653965095</v>
      </c>
      <c r="AK4469">
        <v>0.98150437653965095</v>
      </c>
      <c r="AL4469" s="94">
        <v>19079</v>
      </c>
      <c r="AM4469" t="s">
        <v>11648</v>
      </c>
    </row>
    <row r="4470" spans="1:39" x14ac:dyDescent="0.25">
      <c r="A4470" t="s">
        <v>207</v>
      </c>
      <c r="B4470">
        <v>28059</v>
      </c>
      <c r="C4470" t="s">
        <v>6758</v>
      </c>
      <c r="D4470">
        <v>7379</v>
      </c>
      <c r="E4470">
        <v>45789</v>
      </c>
      <c r="G4470" t="s">
        <v>1418</v>
      </c>
      <c r="H4470" t="s">
        <v>6759</v>
      </c>
      <c r="I4470" t="s">
        <v>24</v>
      </c>
      <c r="K4470">
        <v>0</v>
      </c>
      <c r="N4470" t="s">
        <v>26</v>
      </c>
      <c r="O4470">
        <v>45456</v>
      </c>
      <c r="AE4470" t="s">
        <v>207</v>
      </c>
      <c r="AF4470">
        <v>0</v>
      </c>
      <c r="AG4470">
        <v>0</v>
      </c>
      <c r="AH4470">
        <v>2</v>
      </c>
      <c r="AI4470" t="s">
        <v>11632</v>
      </c>
      <c r="AL4470" s="94">
        <v>737.9</v>
      </c>
      <c r="AM4470" t="s">
        <v>11646</v>
      </c>
    </row>
    <row r="4471" spans="1:39" x14ac:dyDescent="0.25">
      <c r="A4471" t="s">
        <v>207</v>
      </c>
      <c r="B4471">
        <v>28060</v>
      </c>
      <c r="C4471" t="s">
        <v>6760</v>
      </c>
      <c r="D4471">
        <v>2328</v>
      </c>
      <c r="E4471">
        <v>45789</v>
      </c>
      <c r="G4471" t="s">
        <v>1418</v>
      </c>
      <c r="K4471">
        <v>0</v>
      </c>
      <c r="AE4471" t="s">
        <v>207</v>
      </c>
      <c r="AF4471">
        <v>0</v>
      </c>
      <c r="AG4471">
        <v>0</v>
      </c>
      <c r="AH4471">
        <v>0</v>
      </c>
      <c r="AI4471" t="s">
        <v>11634</v>
      </c>
      <c r="AL4471" s="94">
        <v>232.8</v>
      </c>
      <c r="AM4471" t="s">
        <v>11646</v>
      </c>
    </row>
    <row r="4472" spans="1:39" x14ac:dyDescent="0.25">
      <c r="A4472" t="s">
        <v>207</v>
      </c>
      <c r="B4472">
        <v>28061</v>
      </c>
      <c r="C4472" t="s">
        <v>6761</v>
      </c>
      <c r="D4472">
        <v>36184</v>
      </c>
      <c r="E4472">
        <v>45789</v>
      </c>
      <c r="G4472" t="s">
        <v>1418</v>
      </c>
      <c r="K4472">
        <v>0</v>
      </c>
      <c r="AE4472" t="s">
        <v>207</v>
      </c>
      <c r="AF4472">
        <v>0</v>
      </c>
      <c r="AG4472">
        <v>0</v>
      </c>
      <c r="AH4472">
        <v>0</v>
      </c>
      <c r="AI4472" t="s">
        <v>11634</v>
      </c>
      <c r="AL4472" s="94">
        <v>3618.4</v>
      </c>
      <c r="AM4472" t="s">
        <v>11646</v>
      </c>
    </row>
    <row r="4473" spans="1:39" x14ac:dyDescent="0.25">
      <c r="A4473" t="s">
        <v>207</v>
      </c>
      <c r="B4473">
        <v>28062</v>
      </c>
      <c r="C4473" t="s">
        <v>6762</v>
      </c>
      <c r="D4473">
        <v>416</v>
      </c>
      <c r="E4473">
        <v>45789</v>
      </c>
      <c r="G4473" t="s">
        <v>1418</v>
      </c>
      <c r="K4473">
        <v>0</v>
      </c>
      <c r="AE4473" t="s">
        <v>207</v>
      </c>
      <c r="AF4473">
        <v>0</v>
      </c>
      <c r="AG4473">
        <v>0</v>
      </c>
      <c r="AH4473">
        <v>0</v>
      </c>
      <c r="AI4473" t="s">
        <v>11634</v>
      </c>
      <c r="AL4473" s="94">
        <v>41.6</v>
      </c>
      <c r="AM4473" t="s">
        <v>11646</v>
      </c>
    </row>
    <row r="4474" spans="1:39" x14ac:dyDescent="0.25">
      <c r="A4474" t="s">
        <v>207</v>
      </c>
      <c r="B4474">
        <v>28063</v>
      </c>
      <c r="C4474" t="s">
        <v>6763</v>
      </c>
      <c r="D4474">
        <v>397</v>
      </c>
      <c r="E4474">
        <v>45789</v>
      </c>
      <c r="G4474" t="s">
        <v>1418</v>
      </c>
      <c r="K4474">
        <v>0</v>
      </c>
      <c r="AE4474" t="s">
        <v>207</v>
      </c>
      <c r="AF4474">
        <v>0</v>
      </c>
      <c r="AG4474">
        <v>0</v>
      </c>
      <c r="AH4474">
        <v>0</v>
      </c>
      <c r="AI4474" t="s">
        <v>11634</v>
      </c>
      <c r="AL4474" s="94">
        <v>39.700000000000003</v>
      </c>
      <c r="AM4474" t="s">
        <v>11646</v>
      </c>
    </row>
    <row r="4475" spans="1:39" x14ac:dyDescent="0.25">
      <c r="A4475" t="s">
        <v>207</v>
      </c>
      <c r="B4475">
        <v>28064</v>
      </c>
      <c r="C4475" t="s">
        <v>6764</v>
      </c>
      <c r="D4475">
        <v>239</v>
      </c>
      <c r="E4475">
        <v>45789</v>
      </c>
      <c r="G4475" t="s">
        <v>1418</v>
      </c>
      <c r="K4475">
        <v>0</v>
      </c>
      <c r="AE4475" t="s">
        <v>207</v>
      </c>
      <c r="AF4475">
        <v>0</v>
      </c>
      <c r="AG4475">
        <v>0</v>
      </c>
      <c r="AH4475">
        <v>0</v>
      </c>
      <c r="AI4475" t="s">
        <v>11634</v>
      </c>
      <c r="AL4475" s="94">
        <v>23.9</v>
      </c>
      <c r="AM4475" t="s">
        <v>11646</v>
      </c>
    </row>
    <row r="4476" spans="1:39" x14ac:dyDescent="0.25">
      <c r="A4476" t="s">
        <v>207</v>
      </c>
      <c r="B4476">
        <v>28065</v>
      </c>
      <c r="C4476" t="s">
        <v>6765</v>
      </c>
      <c r="D4476">
        <v>189906</v>
      </c>
      <c r="E4476">
        <v>45789</v>
      </c>
      <c r="G4476" t="s">
        <v>1418</v>
      </c>
      <c r="K4476">
        <v>0</v>
      </c>
      <c r="AE4476" t="s">
        <v>207</v>
      </c>
      <c r="AF4476">
        <v>0</v>
      </c>
      <c r="AG4476">
        <v>0</v>
      </c>
      <c r="AH4476">
        <v>0</v>
      </c>
      <c r="AI4476" t="s">
        <v>11634</v>
      </c>
      <c r="AL4476" s="94">
        <v>18990.599999999999</v>
      </c>
      <c r="AM4476" t="s">
        <v>11646</v>
      </c>
    </row>
    <row r="4477" spans="1:39" x14ac:dyDescent="0.25">
      <c r="A4477" t="s">
        <v>207</v>
      </c>
      <c r="B4477">
        <v>28066</v>
      </c>
      <c r="C4477" t="s">
        <v>6766</v>
      </c>
      <c r="D4477">
        <v>10718</v>
      </c>
      <c r="E4477">
        <v>45789</v>
      </c>
      <c r="G4477" t="s">
        <v>1418</v>
      </c>
      <c r="K4477">
        <v>0</v>
      </c>
      <c r="AE4477" t="s">
        <v>207</v>
      </c>
      <c r="AF4477">
        <v>0</v>
      </c>
      <c r="AG4477">
        <v>0</v>
      </c>
      <c r="AH4477">
        <v>0</v>
      </c>
      <c r="AI4477" t="s">
        <v>11634</v>
      </c>
      <c r="AL4477" s="94">
        <v>1071.8</v>
      </c>
      <c r="AM4477" t="s">
        <v>11646</v>
      </c>
    </row>
    <row r="4478" spans="1:39" x14ac:dyDescent="0.25">
      <c r="A4478" t="s">
        <v>207</v>
      </c>
      <c r="B4478">
        <v>28067</v>
      </c>
      <c r="C4478" t="s">
        <v>6767</v>
      </c>
      <c r="D4478">
        <v>6904</v>
      </c>
      <c r="E4478">
        <v>45789</v>
      </c>
      <c r="G4478" t="s">
        <v>1418</v>
      </c>
      <c r="H4478" t="s">
        <v>6768</v>
      </c>
      <c r="I4478" t="s">
        <v>24</v>
      </c>
      <c r="K4478">
        <v>220</v>
      </c>
      <c r="M4478">
        <v>95</v>
      </c>
      <c r="Q4478">
        <v>0</v>
      </c>
      <c r="R4478">
        <v>0</v>
      </c>
      <c r="S4478">
        <v>0</v>
      </c>
      <c r="AE4478" t="s">
        <v>207</v>
      </c>
      <c r="AF4478">
        <v>0.95</v>
      </c>
      <c r="AG4478">
        <v>209</v>
      </c>
      <c r="AH4478">
        <v>5</v>
      </c>
      <c r="AI4478" t="s">
        <v>11632</v>
      </c>
      <c r="AJ4478">
        <v>0</v>
      </c>
      <c r="AK4478">
        <v>0</v>
      </c>
      <c r="AL4478" s="94">
        <v>690.4</v>
      </c>
      <c r="AM4478" t="s">
        <v>11647</v>
      </c>
    </row>
    <row r="4479" spans="1:39" x14ac:dyDescent="0.25">
      <c r="A4479" t="s">
        <v>207</v>
      </c>
      <c r="B4479">
        <v>28068</v>
      </c>
      <c r="C4479" t="s">
        <v>6769</v>
      </c>
      <c r="D4479">
        <v>17062</v>
      </c>
      <c r="E4479">
        <v>45789</v>
      </c>
      <c r="G4479" t="s">
        <v>1418</v>
      </c>
      <c r="H4479">
        <v>45811</v>
      </c>
      <c r="I4479" t="s">
        <v>28</v>
      </c>
      <c r="K4479">
        <v>700</v>
      </c>
      <c r="L4479" t="s">
        <v>1490</v>
      </c>
      <c r="M4479">
        <v>0</v>
      </c>
      <c r="N4479" t="s">
        <v>26</v>
      </c>
      <c r="O4479">
        <v>45495</v>
      </c>
      <c r="P4479" t="s">
        <v>26</v>
      </c>
      <c r="Q4479">
        <v>0</v>
      </c>
      <c r="R4479">
        <v>47916</v>
      </c>
      <c r="S4479">
        <v>47916</v>
      </c>
      <c r="T4479">
        <v>28</v>
      </c>
      <c r="U4479">
        <v>14</v>
      </c>
      <c r="V4479">
        <v>1</v>
      </c>
      <c r="W4479">
        <v>12</v>
      </c>
      <c r="X4479" t="s">
        <v>6770</v>
      </c>
      <c r="Y4479" t="s">
        <v>26</v>
      </c>
      <c r="Z4479" t="s">
        <v>26</v>
      </c>
      <c r="AE4479" t="s">
        <v>207</v>
      </c>
      <c r="AF4479">
        <v>0</v>
      </c>
      <c r="AG4479">
        <v>0</v>
      </c>
      <c r="AH4479">
        <v>16</v>
      </c>
      <c r="AI4479" t="s">
        <v>11631</v>
      </c>
      <c r="AJ4479">
        <v>2.8083460321181573</v>
      </c>
      <c r="AK4479">
        <v>2.8083460321181573</v>
      </c>
      <c r="AL4479" s="94">
        <v>1706.2</v>
      </c>
      <c r="AM4479" t="s">
        <v>11647</v>
      </c>
    </row>
    <row r="4480" spans="1:39" x14ac:dyDescent="0.25">
      <c r="A4480" t="s">
        <v>207</v>
      </c>
      <c r="B4480">
        <v>28069</v>
      </c>
      <c r="C4480" t="s">
        <v>6771</v>
      </c>
      <c r="D4480">
        <v>83</v>
      </c>
      <c r="E4480">
        <v>45789</v>
      </c>
      <c r="F4480">
        <v>45817</v>
      </c>
      <c r="G4480" t="s">
        <v>1418</v>
      </c>
      <c r="H4480">
        <v>45427</v>
      </c>
      <c r="I4480" t="s">
        <v>24</v>
      </c>
      <c r="J4480">
        <v>45837</v>
      </c>
      <c r="K4480">
        <v>0</v>
      </c>
      <c r="L4480">
        <v>2021</v>
      </c>
      <c r="M4480">
        <v>0</v>
      </c>
      <c r="N4480" t="s">
        <v>25</v>
      </c>
      <c r="P4480" t="s">
        <v>26</v>
      </c>
      <c r="R4480">
        <v>2000</v>
      </c>
      <c r="S4480">
        <v>0</v>
      </c>
      <c r="T4480">
        <v>0</v>
      </c>
      <c r="U4480">
        <v>0</v>
      </c>
      <c r="V4480">
        <v>0</v>
      </c>
      <c r="W4480">
        <v>0</v>
      </c>
      <c r="X4480" t="s">
        <v>6772</v>
      </c>
      <c r="Y4480" t="s">
        <v>25</v>
      </c>
      <c r="Z4480" t="s">
        <v>25</v>
      </c>
      <c r="AE4480" t="s">
        <v>207</v>
      </c>
      <c r="AF4480">
        <v>0</v>
      </c>
      <c r="AG4480">
        <v>0</v>
      </c>
      <c r="AH4480">
        <v>13</v>
      </c>
      <c r="AI4480" t="s">
        <v>11632</v>
      </c>
      <c r="AJ4480">
        <v>24.096385542168676</v>
      </c>
      <c r="AK4480">
        <v>0</v>
      </c>
      <c r="AL4480" s="94">
        <v>8.3000000000000007</v>
      </c>
      <c r="AM4480" t="s">
        <v>11646</v>
      </c>
    </row>
    <row r="4481" spans="1:39" x14ac:dyDescent="0.25">
      <c r="A4481" t="s">
        <v>207</v>
      </c>
      <c r="B4481">
        <v>28070</v>
      </c>
      <c r="C4481" t="s">
        <v>6773</v>
      </c>
      <c r="D4481">
        <v>233</v>
      </c>
      <c r="E4481">
        <v>45789</v>
      </c>
      <c r="G4481" t="s">
        <v>1418</v>
      </c>
      <c r="K4481">
        <v>0</v>
      </c>
      <c r="AE4481" t="s">
        <v>207</v>
      </c>
      <c r="AF4481">
        <v>0</v>
      </c>
      <c r="AG4481">
        <v>0</v>
      </c>
      <c r="AH4481">
        <v>0</v>
      </c>
      <c r="AI4481" t="s">
        <v>11634</v>
      </c>
      <c r="AL4481" s="94">
        <v>23.3</v>
      </c>
      <c r="AM4481" t="s">
        <v>11646</v>
      </c>
    </row>
    <row r="4482" spans="1:39" x14ac:dyDescent="0.25">
      <c r="A4482" t="s">
        <v>207</v>
      </c>
      <c r="B4482">
        <v>28071</v>
      </c>
      <c r="C4482" t="s">
        <v>6774</v>
      </c>
      <c r="D4482">
        <v>111</v>
      </c>
      <c r="E4482">
        <v>45789</v>
      </c>
      <c r="G4482" t="s">
        <v>1418</v>
      </c>
      <c r="K4482">
        <v>0</v>
      </c>
      <c r="AE4482" t="s">
        <v>207</v>
      </c>
      <c r="AF4482">
        <v>0</v>
      </c>
      <c r="AG4482">
        <v>0</v>
      </c>
      <c r="AH4482">
        <v>0</v>
      </c>
      <c r="AI4482" t="s">
        <v>11634</v>
      </c>
      <c r="AL4482" s="94">
        <v>11.1</v>
      </c>
      <c r="AM4482" t="s">
        <v>11646</v>
      </c>
    </row>
    <row r="4483" spans="1:39" x14ac:dyDescent="0.25">
      <c r="A4483" t="s">
        <v>207</v>
      </c>
      <c r="B4483">
        <v>28072</v>
      </c>
      <c r="C4483" t="s">
        <v>6775</v>
      </c>
      <c r="D4483">
        <v>9178</v>
      </c>
      <c r="E4483">
        <v>45789</v>
      </c>
      <c r="G4483" t="s">
        <v>1418</v>
      </c>
      <c r="K4483">
        <v>0</v>
      </c>
      <c r="AE4483" t="s">
        <v>207</v>
      </c>
      <c r="AF4483">
        <v>0</v>
      </c>
      <c r="AG4483">
        <v>0</v>
      </c>
      <c r="AH4483">
        <v>0</v>
      </c>
      <c r="AI4483" t="s">
        <v>11634</v>
      </c>
      <c r="AL4483" s="94">
        <v>917.8</v>
      </c>
      <c r="AM4483" t="s">
        <v>11646</v>
      </c>
    </row>
    <row r="4484" spans="1:39" x14ac:dyDescent="0.25">
      <c r="A4484" t="s">
        <v>207</v>
      </c>
      <c r="B4484">
        <v>28073</v>
      </c>
      <c r="C4484" t="s">
        <v>6776</v>
      </c>
      <c r="D4484">
        <v>20074</v>
      </c>
      <c r="E4484">
        <v>45789</v>
      </c>
      <c r="G4484" t="s">
        <v>1418</v>
      </c>
      <c r="K4484">
        <v>0</v>
      </c>
      <c r="AE4484" t="s">
        <v>207</v>
      </c>
      <c r="AF4484">
        <v>0</v>
      </c>
      <c r="AG4484">
        <v>0</v>
      </c>
      <c r="AH4484">
        <v>0</v>
      </c>
      <c r="AI4484" t="s">
        <v>11634</v>
      </c>
      <c r="AL4484" s="94">
        <v>2007.4</v>
      </c>
      <c r="AM4484" t="s">
        <v>11646</v>
      </c>
    </row>
    <row r="4485" spans="1:39" x14ac:dyDescent="0.25">
      <c r="A4485" t="s">
        <v>207</v>
      </c>
      <c r="B4485">
        <v>28074</v>
      </c>
      <c r="C4485" t="s">
        <v>6777</v>
      </c>
      <c r="D4485">
        <v>194084</v>
      </c>
      <c r="E4485">
        <v>45789</v>
      </c>
      <c r="G4485" t="s">
        <v>1418</v>
      </c>
      <c r="K4485">
        <v>0</v>
      </c>
      <c r="AE4485" t="s">
        <v>207</v>
      </c>
      <c r="AF4485">
        <v>0</v>
      </c>
      <c r="AG4485">
        <v>0</v>
      </c>
      <c r="AH4485">
        <v>0</v>
      </c>
      <c r="AI4485" t="s">
        <v>11634</v>
      </c>
      <c r="AL4485" s="94">
        <v>19408.400000000001</v>
      </c>
      <c r="AM4485" t="s">
        <v>11646</v>
      </c>
    </row>
    <row r="4486" spans="1:39" x14ac:dyDescent="0.25">
      <c r="A4486" t="s">
        <v>207</v>
      </c>
      <c r="B4486">
        <v>28075</v>
      </c>
      <c r="C4486" t="s">
        <v>6778</v>
      </c>
      <c r="D4486">
        <v>9200</v>
      </c>
      <c r="E4486">
        <v>45789</v>
      </c>
      <c r="G4486" t="s">
        <v>1418</v>
      </c>
      <c r="K4486">
        <v>0</v>
      </c>
      <c r="AE4486" t="s">
        <v>207</v>
      </c>
      <c r="AF4486">
        <v>0</v>
      </c>
      <c r="AG4486">
        <v>0</v>
      </c>
      <c r="AH4486">
        <v>0</v>
      </c>
      <c r="AI4486" t="s">
        <v>11634</v>
      </c>
      <c r="AL4486" s="94">
        <v>920</v>
      </c>
      <c r="AM4486" t="s">
        <v>11646</v>
      </c>
    </row>
    <row r="4487" spans="1:39" x14ac:dyDescent="0.25">
      <c r="A4487" t="s">
        <v>207</v>
      </c>
      <c r="B4487">
        <v>28076</v>
      </c>
      <c r="C4487" t="s">
        <v>6779</v>
      </c>
      <c r="D4487">
        <v>617</v>
      </c>
      <c r="E4487">
        <v>45789</v>
      </c>
      <c r="G4487" t="s">
        <v>1418</v>
      </c>
      <c r="K4487">
        <v>0</v>
      </c>
      <c r="AE4487" t="s">
        <v>207</v>
      </c>
      <c r="AF4487">
        <v>0</v>
      </c>
      <c r="AG4487">
        <v>0</v>
      </c>
      <c r="AH4487">
        <v>0</v>
      </c>
      <c r="AI4487" t="s">
        <v>11634</v>
      </c>
      <c r="AL4487" s="94">
        <v>61.7</v>
      </c>
      <c r="AM4487" t="s">
        <v>11646</v>
      </c>
    </row>
    <row r="4488" spans="1:39" x14ac:dyDescent="0.25">
      <c r="A4488" t="s">
        <v>207</v>
      </c>
      <c r="B4488">
        <v>28901</v>
      </c>
      <c r="C4488" t="s">
        <v>6780</v>
      </c>
      <c r="D4488">
        <v>1483</v>
      </c>
      <c r="E4488">
        <v>45789</v>
      </c>
      <c r="G4488" t="s">
        <v>1418</v>
      </c>
      <c r="K4488">
        <v>0</v>
      </c>
      <c r="AE4488" t="s">
        <v>207</v>
      </c>
      <c r="AF4488">
        <v>0</v>
      </c>
      <c r="AG4488">
        <v>0</v>
      </c>
      <c r="AH4488">
        <v>0</v>
      </c>
      <c r="AI4488" t="s">
        <v>11634</v>
      </c>
      <c r="AL4488" s="94">
        <v>148.30000000000001</v>
      </c>
      <c r="AM4488" t="s">
        <v>11646</v>
      </c>
    </row>
    <row r="4489" spans="1:39" x14ac:dyDescent="0.25">
      <c r="A4489" t="s">
        <v>207</v>
      </c>
      <c r="B4489">
        <v>28078</v>
      </c>
      <c r="C4489" t="s">
        <v>6781</v>
      </c>
      <c r="D4489">
        <v>70</v>
      </c>
      <c r="E4489">
        <v>45789</v>
      </c>
      <c r="G4489" t="s">
        <v>1418</v>
      </c>
      <c r="K4489">
        <v>0</v>
      </c>
      <c r="AE4489" t="s">
        <v>207</v>
      </c>
      <c r="AF4489">
        <v>0</v>
      </c>
      <c r="AG4489">
        <v>0</v>
      </c>
      <c r="AH4489">
        <v>0</v>
      </c>
      <c r="AI4489" t="s">
        <v>11634</v>
      </c>
      <c r="AL4489" s="94">
        <v>7</v>
      </c>
      <c r="AM4489" t="s">
        <v>11646</v>
      </c>
    </row>
    <row r="4490" spans="1:39" x14ac:dyDescent="0.25">
      <c r="A4490" t="s">
        <v>207</v>
      </c>
      <c r="B4490">
        <v>28079</v>
      </c>
      <c r="C4490" t="s">
        <v>6782</v>
      </c>
      <c r="D4490">
        <v>3416771</v>
      </c>
      <c r="E4490">
        <v>45789</v>
      </c>
      <c r="F4490">
        <v>45828</v>
      </c>
      <c r="G4490" t="s">
        <v>1418</v>
      </c>
      <c r="H4490">
        <v>45805</v>
      </c>
      <c r="I4490" t="s">
        <v>24</v>
      </c>
      <c r="K4490">
        <v>40000</v>
      </c>
      <c r="L4490">
        <v>45803</v>
      </c>
      <c r="M4490">
        <v>33.75</v>
      </c>
      <c r="N4490" t="s">
        <v>26</v>
      </c>
      <c r="O4490">
        <v>2016</v>
      </c>
      <c r="P4490" t="s">
        <v>26</v>
      </c>
      <c r="Q4490">
        <v>33.75</v>
      </c>
      <c r="R4490">
        <v>447079</v>
      </c>
      <c r="S4490">
        <v>549699</v>
      </c>
      <c r="T4490">
        <v>795</v>
      </c>
      <c r="U4490">
        <v>3267</v>
      </c>
      <c r="V4490">
        <v>78</v>
      </c>
      <c r="W4490">
        <v>1153</v>
      </c>
      <c r="X4490" t="s">
        <v>6783</v>
      </c>
      <c r="Y4490" t="s">
        <v>26</v>
      </c>
      <c r="Z4490" t="s">
        <v>26</v>
      </c>
      <c r="AE4490" t="s">
        <v>207</v>
      </c>
      <c r="AF4490">
        <v>0.33750000000000002</v>
      </c>
      <c r="AG4490">
        <v>13500</v>
      </c>
      <c r="AH4490">
        <v>16</v>
      </c>
      <c r="AI4490" t="s">
        <v>11631</v>
      </c>
      <c r="AJ4490">
        <v>0.13084839458073133</v>
      </c>
      <c r="AK4490">
        <v>0.1608825993898918</v>
      </c>
      <c r="AL4490" s="94">
        <v>341677.1</v>
      </c>
      <c r="AM4490" t="s">
        <v>11647</v>
      </c>
    </row>
    <row r="4491" spans="1:39" x14ac:dyDescent="0.25">
      <c r="A4491" t="s">
        <v>207</v>
      </c>
      <c r="B4491">
        <v>28080</v>
      </c>
      <c r="C4491" t="s">
        <v>6784</v>
      </c>
      <c r="D4491">
        <v>73355</v>
      </c>
      <c r="E4491">
        <v>45789</v>
      </c>
      <c r="G4491" t="s">
        <v>1418</v>
      </c>
      <c r="H4491" t="s">
        <v>6785</v>
      </c>
      <c r="I4491" t="s">
        <v>28</v>
      </c>
      <c r="K4491">
        <v>0</v>
      </c>
      <c r="L4491">
        <v>45692</v>
      </c>
      <c r="N4491" t="s">
        <v>6786</v>
      </c>
      <c r="O4491">
        <v>40233</v>
      </c>
      <c r="P4491" t="s">
        <v>26</v>
      </c>
      <c r="R4491">
        <v>316071</v>
      </c>
      <c r="S4491">
        <v>200000</v>
      </c>
      <c r="T4491">
        <v>94</v>
      </c>
      <c r="U4491">
        <v>255</v>
      </c>
      <c r="V4491">
        <v>1</v>
      </c>
      <c r="W4491">
        <v>42</v>
      </c>
      <c r="X4491" t="s">
        <v>6787</v>
      </c>
      <c r="Y4491" t="s">
        <v>26</v>
      </c>
      <c r="Z4491" t="s">
        <v>25</v>
      </c>
      <c r="AE4491" t="s">
        <v>207</v>
      </c>
      <c r="AF4491">
        <v>0</v>
      </c>
      <c r="AG4491">
        <v>0</v>
      </c>
      <c r="AH4491">
        <v>13</v>
      </c>
      <c r="AI4491" t="s">
        <v>11632</v>
      </c>
      <c r="AJ4491">
        <v>4.3087860404880374</v>
      </c>
      <c r="AK4491">
        <v>2.7264671801513187</v>
      </c>
      <c r="AL4491" s="94">
        <v>7335.5</v>
      </c>
      <c r="AM4491" t="s">
        <v>11646</v>
      </c>
    </row>
    <row r="4492" spans="1:39" x14ac:dyDescent="0.25">
      <c r="A4492" t="s">
        <v>207</v>
      </c>
      <c r="B4492">
        <v>28082</v>
      </c>
      <c r="C4492" t="s">
        <v>6788</v>
      </c>
      <c r="D4492">
        <v>9550</v>
      </c>
      <c r="E4492">
        <v>45789</v>
      </c>
      <c r="G4492" t="s">
        <v>1418</v>
      </c>
      <c r="K4492">
        <v>0</v>
      </c>
      <c r="AE4492" t="s">
        <v>207</v>
      </c>
      <c r="AF4492">
        <v>0</v>
      </c>
      <c r="AG4492">
        <v>0</v>
      </c>
      <c r="AH4492">
        <v>0</v>
      </c>
      <c r="AI4492" t="s">
        <v>11634</v>
      </c>
      <c r="AL4492" s="94">
        <v>955</v>
      </c>
      <c r="AM4492" t="s">
        <v>11646</v>
      </c>
    </row>
    <row r="4493" spans="1:39" x14ac:dyDescent="0.25">
      <c r="A4493" t="s">
        <v>207</v>
      </c>
      <c r="B4493">
        <v>28083</v>
      </c>
      <c r="C4493" t="s">
        <v>6789</v>
      </c>
      <c r="D4493">
        <v>15732</v>
      </c>
      <c r="E4493">
        <v>45789</v>
      </c>
      <c r="G4493" t="s">
        <v>1418</v>
      </c>
      <c r="K4493">
        <v>0</v>
      </c>
      <c r="AE4493" t="s">
        <v>207</v>
      </c>
      <c r="AF4493">
        <v>0</v>
      </c>
      <c r="AG4493">
        <v>0</v>
      </c>
      <c r="AH4493">
        <v>0</v>
      </c>
      <c r="AI4493" t="s">
        <v>11634</v>
      </c>
      <c r="AL4493" s="94">
        <v>1573.2</v>
      </c>
      <c r="AM4493" t="s">
        <v>11646</v>
      </c>
    </row>
    <row r="4494" spans="1:39" x14ac:dyDescent="0.25">
      <c r="A4494" t="s">
        <v>207</v>
      </c>
      <c r="B4494">
        <v>28084</v>
      </c>
      <c r="C4494" t="s">
        <v>6790</v>
      </c>
      <c r="D4494">
        <v>24659</v>
      </c>
      <c r="E4494">
        <v>45789</v>
      </c>
      <c r="G4494" t="s">
        <v>1418</v>
      </c>
      <c r="K4494">
        <v>0</v>
      </c>
      <c r="AE4494" t="s">
        <v>207</v>
      </c>
      <c r="AF4494">
        <v>0</v>
      </c>
      <c r="AG4494">
        <v>0</v>
      </c>
      <c r="AH4494">
        <v>0</v>
      </c>
      <c r="AI4494" t="s">
        <v>11634</v>
      </c>
      <c r="AL4494" s="94">
        <v>2465.9</v>
      </c>
      <c r="AM4494" t="s">
        <v>11646</v>
      </c>
    </row>
    <row r="4495" spans="1:39" x14ac:dyDescent="0.25">
      <c r="A4495" t="s">
        <v>207</v>
      </c>
      <c r="B4495">
        <v>28085</v>
      </c>
      <c r="C4495" t="s">
        <v>6791</v>
      </c>
      <c r="D4495">
        <v>7139</v>
      </c>
      <c r="E4495">
        <v>45789</v>
      </c>
      <c r="G4495" t="s">
        <v>1418</v>
      </c>
      <c r="K4495">
        <v>0</v>
      </c>
      <c r="AE4495" t="s">
        <v>207</v>
      </c>
      <c r="AF4495">
        <v>0</v>
      </c>
      <c r="AG4495">
        <v>0</v>
      </c>
      <c r="AH4495">
        <v>0</v>
      </c>
      <c r="AI4495" t="s">
        <v>11634</v>
      </c>
      <c r="AL4495" s="94">
        <v>713.9</v>
      </c>
      <c r="AM4495" t="s">
        <v>11646</v>
      </c>
    </row>
    <row r="4496" spans="1:39" x14ac:dyDescent="0.25">
      <c r="A4496" t="s">
        <v>207</v>
      </c>
      <c r="B4496">
        <v>28086</v>
      </c>
      <c r="C4496" t="s">
        <v>6792</v>
      </c>
      <c r="D4496">
        <v>10052</v>
      </c>
      <c r="E4496">
        <v>45789</v>
      </c>
      <c r="G4496" t="s">
        <v>1418</v>
      </c>
      <c r="H4496" t="s">
        <v>6793</v>
      </c>
      <c r="K4496">
        <v>0</v>
      </c>
      <c r="AE4496" t="s">
        <v>207</v>
      </c>
      <c r="AF4496">
        <v>0</v>
      </c>
      <c r="AG4496">
        <v>0</v>
      </c>
      <c r="AH4496">
        <v>0</v>
      </c>
      <c r="AI4496" t="s">
        <v>11634</v>
      </c>
      <c r="AL4496" s="94">
        <v>1005.2</v>
      </c>
      <c r="AM4496" t="s">
        <v>11646</v>
      </c>
    </row>
    <row r="4497" spans="1:39" x14ac:dyDescent="0.25">
      <c r="A4497" t="s">
        <v>207</v>
      </c>
      <c r="B4497">
        <v>28087</v>
      </c>
      <c r="C4497" t="s">
        <v>6794</v>
      </c>
      <c r="D4497">
        <v>4731</v>
      </c>
      <c r="E4497">
        <v>45789</v>
      </c>
      <c r="G4497" t="s">
        <v>1418</v>
      </c>
      <c r="K4497">
        <v>0</v>
      </c>
      <c r="AE4497" t="s">
        <v>207</v>
      </c>
      <c r="AF4497">
        <v>0</v>
      </c>
      <c r="AG4497">
        <v>0</v>
      </c>
      <c r="AH4497">
        <v>0</v>
      </c>
      <c r="AI4497" t="s">
        <v>11634</v>
      </c>
      <c r="AL4497" s="94">
        <v>473.1</v>
      </c>
      <c r="AM4497" t="s">
        <v>11646</v>
      </c>
    </row>
    <row r="4498" spans="1:39" x14ac:dyDescent="0.25">
      <c r="A4498" t="s">
        <v>207</v>
      </c>
      <c r="B4498">
        <v>28088</v>
      </c>
      <c r="C4498" t="s">
        <v>6795</v>
      </c>
      <c r="D4498">
        <v>374</v>
      </c>
      <c r="E4498">
        <v>45789</v>
      </c>
      <c r="G4498" t="s">
        <v>1418</v>
      </c>
      <c r="K4498">
        <v>0</v>
      </c>
      <c r="AE4498" t="s">
        <v>207</v>
      </c>
      <c r="AF4498">
        <v>0</v>
      </c>
      <c r="AG4498">
        <v>0</v>
      </c>
      <c r="AH4498">
        <v>0</v>
      </c>
      <c r="AI4498" t="s">
        <v>11634</v>
      </c>
      <c r="AL4498" s="94">
        <v>37.4</v>
      </c>
      <c r="AM4498" t="s">
        <v>11646</v>
      </c>
    </row>
    <row r="4499" spans="1:39" x14ac:dyDescent="0.25">
      <c r="A4499" t="s">
        <v>207</v>
      </c>
      <c r="B4499">
        <v>28089</v>
      </c>
      <c r="C4499" t="s">
        <v>6796</v>
      </c>
      <c r="D4499">
        <v>5576</v>
      </c>
      <c r="E4499">
        <v>45789</v>
      </c>
      <c r="F4499" t="s">
        <v>6797</v>
      </c>
      <c r="G4499" t="s">
        <v>1418</v>
      </c>
      <c r="H4499">
        <v>45958</v>
      </c>
      <c r="K4499">
        <v>0</v>
      </c>
      <c r="AE4499" t="s">
        <v>207</v>
      </c>
      <c r="AF4499">
        <v>0</v>
      </c>
      <c r="AG4499">
        <v>0</v>
      </c>
      <c r="AH4499">
        <v>0</v>
      </c>
      <c r="AI4499" t="s">
        <v>11634</v>
      </c>
      <c r="AL4499" s="94">
        <v>557.6</v>
      </c>
      <c r="AM4499" t="s">
        <v>11646</v>
      </c>
    </row>
    <row r="4500" spans="1:39" x14ac:dyDescent="0.25">
      <c r="A4500" t="s">
        <v>207</v>
      </c>
      <c r="B4500">
        <v>28090</v>
      </c>
      <c r="C4500" t="s">
        <v>6798</v>
      </c>
      <c r="D4500">
        <v>14586</v>
      </c>
      <c r="E4500">
        <v>45789</v>
      </c>
      <c r="F4500">
        <v>45828</v>
      </c>
      <c r="G4500" t="s">
        <v>1418</v>
      </c>
      <c r="H4500" t="s">
        <v>6799</v>
      </c>
      <c r="I4500" t="s">
        <v>24</v>
      </c>
      <c r="J4500" t="s">
        <v>6800</v>
      </c>
      <c r="K4500">
        <v>0</v>
      </c>
      <c r="L4500" t="s">
        <v>488</v>
      </c>
      <c r="M4500">
        <v>98</v>
      </c>
      <c r="N4500" t="s">
        <v>25</v>
      </c>
      <c r="Q4500">
        <v>98</v>
      </c>
      <c r="R4500">
        <v>13238.42</v>
      </c>
      <c r="S4500">
        <v>13238.42</v>
      </c>
      <c r="T4500">
        <v>3</v>
      </c>
      <c r="U4500">
        <v>4</v>
      </c>
      <c r="V4500">
        <v>0</v>
      </c>
      <c r="W4500">
        <v>0</v>
      </c>
      <c r="X4500" t="s">
        <v>6801</v>
      </c>
      <c r="Y4500" t="s">
        <v>26</v>
      </c>
      <c r="Z4500" t="s">
        <v>26</v>
      </c>
      <c r="AE4500" t="s">
        <v>207</v>
      </c>
      <c r="AF4500">
        <v>0.98</v>
      </c>
      <c r="AG4500">
        <v>0</v>
      </c>
      <c r="AH4500">
        <v>13</v>
      </c>
      <c r="AI4500" t="s">
        <v>11632</v>
      </c>
      <c r="AJ4500">
        <v>0.90761140819964348</v>
      </c>
      <c r="AK4500">
        <v>0.90761140819964348</v>
      </c>
      <c r="AL4500" s="94">
        <v>1458.6</v>
      </c>
      <c r="AM4500" t="s">
        <v>11646</v>
      </c>
    </row>
    <row r="4501" spans="1:39" x14ac:dyDescent="0.25">
      <c r="A4501" t="s">
        <v>207</v>
      </c>
      <c r="B4501">
        <v>28091</v>
      </c>
      <c r="C4501" t="s">
        <v>6802</v>
      </c>
      <c r="D4501">
        <v>8319</v>
      </c>
      <c r="E4501">
        <v>45789</v>
      </c>
      <c r="G4501" t="s">
        <v>1418</v>
      </c>
      <c r="K4501">
        <v>0</v>
      </c>
      <c r="AE4501" t="s">
        <v>207</v>
      </c>
      <c r="AF4501">
        <v>0</v>
      </c>
      <c r="AG4501">
        <v>0</v>
      </c>
      <c r="AH4501">
        <v>0</v>
      </c>
      <c r="AI4501" t="s">
        <v>11634</v>
      </c>
      <c r="AL4501" s="94">
        <v>831.9</v>
      </c>
      <c r="AM4501" t="s">
        <v>11646</v>
      </c>
    </row>
    <row r="4502" spans="1:39" x14ac:dyDescent="0.25">
      <c r="A4502" t="s">
        <v>207</v>
      </c>
      <c r="B4502">
        <v>28092</v>
      </c>
      <c r="C4502" t="s">
        <v>6803</v>
      </c>
      <c r="D4502">
        <v>214006</v>
      </c>
      <c r="E4502">
        <v>45789</v>
      </c>
      <c r="G4502" t="s">
        <v>1418</v>
      </c>
      <c r="H4502" t="s">
        <v>6804</v>
      </c>
      <c r="K4502">
        <v>5000</v>
      </c>
      <c r="M4502">
        <v>35</v>
      </c>
      <c r="N4502" t="s">
        <v>26</v>
      </c>
      <c r="P4502" t="s">
        <v>26</v>
      </c>
      <c r="Q4502">
        <v>15</v>
      </c>
      <c r="R4502">
        <v>0</v>
      </c>
      <c r="S4502">
        <v>0</v>
      </c>
      <c r="T4502">
        <v>93</v>
      </c>
      <c r="U4502">
        <v>137</v>
      </c>
      <c r="V4502">
        <v>1</v>
      </c>
      <c r="W4502">
        <v>45</v>
      </c>
      <c r="X4502" t="s">
        <v>6805</v>
      </c>
      <c r="Y4502" t="s">
        <v>26</v>
      </c>
      <c r="Z4502" t="s">
        <v>26</v>
      </c>
      <c r="AE4502" t="s">
        <v>207</v>
      </c>
      <c r="AF4502">
        <v>0.35</v>
      </c>
      <c r="AG4502">
        <v>1750</v>
      </c>
      <c r="AH4502">
        <v>14</v>
      </c>
      <c r="AI4502" t="s">
        <v>11632</v>
      </c>
      <c r="AJ4502">
        <v>0</v>
      </c>
      <c r="AK4502">
        <v>0</v>
      </c>
      <c r="AL4502" s="94">
        <v>21400.6</v>
      </c>
      <c r="AM4502" t="s">
        <v>11647</v>
      </c>
    </row>
    <row r="4503" spans="1:39" x14ac:dyDescent="0.25">
      <c r="A4503" t="s">
        <v>207</v>
      </c>
      <c r="B4503">
        <v>28093</v>
      </c>
      <c r="C4503" t="s">
        <v>6806</v>
      </c>
      <c r="D4503">
        <v>3290</v>
      </c>
      <c r="E4503">
        <v>45789</v>
      </c>
      <c r="G4503" t="s">
        <v>1418</v>
      </c>
      <c r="K4503">
        <v>0</v>
      </c>
      <c r="AE4503" t="s">
        <v>207</v>
      </c>
      <c r="AF4503">
        <v>0</v>
      </c>
      <c r="AG4503">
        <v>0</v>
      </c>
      <c r="AH4503">
        <v>0</v>
      </c>
      <c r="AI4503" t="s">
        <v>11634</v>
      </c>
      <c r="AL4503" s="94">
        <v>329</v>
      </c>
      <c r="AM4503" t="s">
        <v>11646</v>
      </c>
    </row>
    <row r="4504" spans="1:39" x14ac:dyDescent="0.25">
      <c r="A4504" t="s">
        <v>207</v>
      </c>
      <c r="B4504">
        <v>28094</v>
      </c>
      <c r="C4504" t="s">
        <v>6807</v>
      </c>
      <c r="D4504">
        <v>1672</v>
      </c>
      <c r="E4504">
        <v>45789</v>
      </c>
      <c r="G4504" t="s">
        <v>1418</v>
      </c>
      <c r="K4504">
        <v>0</v>
      </c>
      <c r="AE4504" t="s">
        <v>207</v>
      </c>
      <c r="AF4504">
        <v>0</v>
      </c>
      <c r="AG4504">
        <v>0</v>
      </c>
      <c r="AH4504">
        <v>0</v>
      </c>
      <c r="AI4504" t="s">
        <v>11634</v>
      </c>
      <c r="AL4504" s="94">
        <v>167.2</v>
      </c>
      <c r="AM4504" t="s">
        <v>11646</v>
      </c>
    </row>
    <row r="4505" spans="1:39" x14ac:dyDescent="0.25">
      <c r="A4505" t="s">
        <v>207</v>
      </c>
      <c r="B4505">
        <v>28095</v>
      </c>
      <c r="C4505" t="s">
        <v>6808</v>
      </c>
      <c r="D4505">
        <v>3111</v>
      </c>
      <c r="E4505">
        <v>45789</v>
      </c>
      <c r="G4505" t="s">
        <v>1418</v>
      </c>
      <c r="K4505">
        <v>0</v>
      </c>
      <c r="AE4505" t="s">
        <v>207</v>
      </c>
      <c r="AF4505">
        <v>0</v>
      </c>
      <c r="AG4505">
        <v>0</v>
      </c>
      <c r="AH4505">
        <v>0</v>
      </c>
      <c r="AI4505" t="s">
        <v>11634</v>
      </c>
      <c r="AL4505" s="94">
        <v>311.10000000000002</v>
      </c>
      <c r="AM4505" t="s">
        <v>11646</v>
      </c>
    </row>
    <row r="4506" spans="1:39" x14ac:dyDescent="0.25">
      <c r="A4506" t="s">
        <v>207</v>
      </c>
      <c r="B4506">
        <v>28096</v>
      </c>
      <c r="C4506" t="s">
        <v>6809</v>
      </c>
      <c r="D4506">
        <v>32683</v>
      </c>
      <c r="E4506">
        <v>45789</v>
      </c>
      <c r="G4506" t="s">
        <v>1418</v>
      </c>
      <c r="K4506">
        <v>0</v>
      </c>
      <c r="AE4506" t="s">
        <v>207</v>
      </c>
      <c r="AF4506">
        <v>0</v>
      </c>
      <c r="AG4506">
        <v>0</v>
      </c>
      <c r="AH4506">
        <v>0</v>
      </c>
      <c r="AI4506" t="s">
        <v>11634</v>
      </c>
      <c r="AL4506" s="94">
        <v>3268.3</v>
      </c>
      <c r="AM4506" t="s">
        <v>11646</v>
      </c>
    </row>
    <row r="4507" spans="1:39" x14ac:dyDescent="0.25">
      <c r="A4507" t="s">
        <v>207</v>
      </c>
      <c r="B4507">
        <v>28097</v>
      </c>
      <c r="C4507" t="s">
        <v>6810</v>
      </c>
      <c r="D4507">
        <v>151</v>
      </c>
      <c r="E4507">
        <v>45789</v>
      </c>
      <c r="G4507" t="s">
        <v>1418</v>
      </c>
      <c r="K4507">
        <v>0</v>
      </c>
      <c r="AE4507" t="s">
        <v>207</v>
      </c>
      <c r="AF4507">
        <v>0</v>
      </c>
      <c r="AG4507">
        <v>0</v>
      </c>
      <c r="AH4507">
        <v>0</v>
      </c>
      <c r="AI4507" t="s">
        <v>11634</v>
      </c>
      <c r="AL4507" s="94">
        <v>15.1</v>
      </c>
      <c r="AM4507" t="s">
        <v>11646</v>
      </c>
    </row>
    <row r="4508" spans="1:39" x14ac:dyDescent="0.25">
      <c r="A4508" t="s">
        <v>207</v>
      </c>
      <c r="B4508">
        <v>28099</v>
      </c>
      <c r="C4508" t="s">
        <v>6811</v>
      </c>
      <c r="D4508">
        <v>3347</v>
      </c>
      <c r="E4508">
        <v>45789</v>
      </c>
      <c r="G4508" t="s">
        <v>1418</v>
      </c>
      <c r="K4508">
        <v>0</v>
      </c>
      <c r="AE4508" t="s">
        <v>207</v>
      </c>
      <c r="AF4508">
        <v>0</v>
      </c>
      <c r="AG4508">
        <v>0</v>
      </c>
      <c r="AH4508">
        <v>0</v>
      </c>
      <c r="AI4508" t="s">
        <v>11634</v>
      </c>
      <c r="AL4508" s="94">
        <v>334.7</v>
      </c>
      <c r="AM4508" t="s">
        <v>11646</v>
      </c>
    </row>
    <row r="4509" spans="1:39" x14ac:dyDescent="0.25">
      <c r="A4509" t="s">
        <v>207</v>
      </c>
      <c r="B4509">
        <v>28100</v>
      </c>
      <c r="C4509" t="s">
        <v>6812</v>
      </c>
      <c r="D4509">
        <v>7339</v>
      </c>
      <c r="E4509">
        <v>45789</v>
      </c>
      <c r="G4509" t="s">
        <v>1418</v>
      </c>
      <c r="K4509">
        <v>0</v>
      </c>
      <c r="AE4509" t="s">
        <v>207</v>
      </c>
      <c r="AF4509">
        <v>0</v>
      </c>
      <c r="AG4509">
        <v>0</v>
      </c>
      <c r="AH4509">
        <v>0</v>
      </c>
      <c r="AI4509" t="s">
        <v>11634</v>
      </c>
      <c r="AL4509" s="94">
        <v>733.9</v>
      </c>
      <c r="AM4509" t="s">
        <v>11646</v>
      </c>
    </row>
    <row r="4510" spans="1:39" x14ac:dyDescent="0.25">
      <c r="A4510" t="s">
        <v>207</v>
      </c>
      <c r="B4510">
        <v>28101</v>
      </c>
      <c r="C4510" t="s">
        <v>6813</v>
      </c>
      <c r="D4510">
        <v>408</v>
      </c>
      <c r="E4510">
        <v>45789</v>
      </c>
      <c r="G4510" t="s">
        <v>1418</v>
      </c>
      <c r="K4510">
        <v>0</v>
      </c>
      <c r="AE4510" t="s">
        <v>207</v>
      </c>
      <c r="AF4510">
        <v>0</v>
      </c>
      <c r="AG4510">
        <v>0</v>
      </c>
      <c r="AH4510">
        <v>0</v>
      </c>
      <c r="AI4510" t="s">
        <v>11634</v>
      </c>
      <c r="AL4510" s="94">
        <v>40.799999999999997</v>
      </c>
      <c r="AM4510" t="s">
        <v>11646</v>
      </c>
    </row>
    <row r="4511" spans="1:39" x14ac:dyDescent="0.25">
      <c r="A4511" t="s">
        <v>207</v>
      </c>
      <c r="B4511">
        <v>28102</v>
      </c>
      <c r="C4511" t="s">
        <v>6814</v>
      </c>
      <c r="D4511">
        <v>1511</v>
      </c>
      <c r="E4511">
        <v>45789</v>
      </c>
      <c r="G4511" t="s">
        <v>1418</v>
      </c>
      <c r="K4511">
        <v>0</v>
      </c>
      <c r="AE4511" t="s">
        <v>207</v>
      </c>
      <c r="AF4511">
        <v>0</v>
      </c>
      <c r="AG4511">
        <v>0</v>
      </c>
      <c r="AH4511">
        <v>0</v>
      </c>
      <c r="AI4511" t="s">
        <v>11634</v>
      </c>
      <c r="AL4511" s="94">
        <v>151.1</v>
      </c>
      <c r="AM4511" t="s">
        <v>11646</v>
      </c>
    </row>
    <row r="4512" spans="1:39" x14ac:dyDescent="0.25">
      <c r="A4512" t="s">
        <v>207</v>
      </c>
      <c r="B4512">
        <v>28104</v>
      </c>
      <c r="C4512" t="s">
        <v>6815</v>
      </c>
      <c r="D4512">
        <v>27238</v>
      </c>
      <c r="E4512">
        <v>45792</v>
      </c>
      <c r="G4512" t="s">
        <v>1418</v>
      </c>
      <c r="J4512">
        <v>45980</v>
      </c>
      <c r="K4512">
        <v>318</v>
      </c>
      <c r="M4512">
        <v>100</v>
      </c>
      <c r="N4512" t="s">
        <v>25</v>
      </c>
      <c r="P4512" t="s">
        <v>26</v>
      </c>
      <c r="Q4512">
        <v>100</v>
      </c>
      <c r="R4512">
        <v>32892.5</v>
      </c>
      <c r="S4512">
        <v>32892.5</v>
      </c>
      <c r="T4512">
        <v>1</v>
      </c>
      <c r="U4512">
        <v>12</v>
      </c>
      <c r="V4512">
        <v>0</v>
      </c>
      <c r="W4512">
        <v>3</v>
      </c>
      <c r="X4512" t="s">
        <v>6816</v>
      </c>
      <c r="Y4512" t="s">
        <v>26</v>
      </c>
      <c r="Z4512" t="s">
        <v>26</v>
      </c>
      <c r="AE4512" t="s">
        <v>207</v>
      </c>
      <c r="AF4512">
        <v>1</v>
      </c>
      <c r="AG4512">
        <v>318</v>
      </c>
      <c r="AH4512">
        <v>14</v>
      </c>
      <c r="AI4512" t="s">
        <v>11632</v>
      </c>
      <c r="AJ4512">
        <v>1.2075960055804391</v>
      </c>
      <c r="AK4512">
        <v>1.2075960055804391</v>
      </c>
      <c r="AL4512" s="94">
        <v>2723.8</v>
      </c>
      <c r="AM4512" t="s">
        <v>11647</v>
      </c>
    </row>
    <row r="4513" spans="1:39" x14ac:dyDescent="0.25">
      <c r="A4513" t="s">
        <v>207</v>
      </c>
      <c r="B4513">
        <v>28106</v>
      </c>
      <c r="C4513" t="s">
        <v>6817</v>
      </c>
      <c r="D4513">
        <v>134833</v>
      </c>
      <c r="E4513">
        <v>45792</v>
      </c>
      <c r="G4513" t="s">
        <v>1418</v>
      </c>
      <c r="H4513">
        <v>45960</v>
      </c>
      <c r="K4513">
        <v>986</v>
      </c>
      <c r="L4513">
        <v>45958</v>
      </c>
      <c r="M4513">
        <v>90</v>
      </c>
      <c r="N4513" t="s">
        <v>26</v>
      </c>
      <c r="O4513">
        <v>42852</v>
      </c>
      <c r="P4513" t="s">
        <v>26</v>
      </c>
      <c r="Q4513">
        <v>90</v>
      </c>
      <c r="R4513">
        <v>117500</v>
      </c>
      <c r="S4513">
        <v>117500</v>
      </c>
      <c r="T4513">
        <v>184</v>
      </c>
      <c r="U4513">
        <v>464</v>
      </c>
      <c r="V4513">
        <v>18</v>
      </c>
      <c r="W4513">
        <v>99</v>
      </c>
      <c r="X4513" t="s">
        <v>6818</v>
      </c>
      <c r="Y4513" t="s">
        <v>1703</v>
      </c>
      <c r="Z4513" t="s">
        <v>26</v>
      </c>
      <c r="AE4513" t="s">
        <v>207</v>
      </c>
      <c r="AF4513">
        <v>0.9</v>
      </c>
      <c r="AG4513">
        <v>887</v>
      </c>
      <c r="AH4513">
        <v>16</v>
      </c>
      <c r="AI4513" t="s">
        <v>11631</v>
      </c>
      <c r="AJ4513">
        <v>0.87144838429761262</v>
      </c>
      <c r="AK4513">
        <v>0.87144838429761262</v>
      </c>
      <c r="AL4513" s="94">
        <v>13483.3</v>
      </c>
      <c r="AM4513" t="s">
        <v>11648</v>
      </c>
    </row>
    <row r="4514" spans="1:39" x14ac:dyDescent="0.25">
      <c r="A4514" t="s">
        <v>207</v>
      </c>
      <c r="B4514">
        <v>28107</v>
      </c>
      <c r="C4514" t="s">
        <v>6819</v>
      </c>
      <c r="D4514">
        <v>602</v>
      </c>
      <c r="E4514">
        <v>45792</v>
      </c>
      <c r="G4514" t="s">
        <v>1418</v>
      </c>
      <c r="K4514">
        <v>0</v>
      </c>
      <c r="AE4514" t="s">
        <v>207</v>
      </c>
      <c r="AF4514">
        <v>0</v>
      </c>
      <c r="AG4514">
        <v>0</v>
      </c>
      <c r="AH4514">
        <v>0</v>
      </c>
      <c r="AI4514" t="s">
        <v>11634</v>
      </c>
      <c r="AL4514" s="94">
        <v>60.2</v>
      </c>
      <c r="AM4514" t="s">
        <v>11646</v>
      </c>
    </row>
    <row r="4515" spans="1:39" x14ac:dyDescent="0.25">
      <c r="A4515" t="s">
        <v>207</v>
      </c>
      <c r="B4515">
        <v>28108</v>
      </c>
      <c r="C4515" t="s">
        <v>6820</v>
      </c>
      <c r="D4515">
        <v>6467</v>
      </c>
      <c r="E4515">
        <v>45792</v>
      </c>
      <c r="G4515" t="s">
        <v>1418</v>
      </c>
      <c r="K4515">
        <v>0</v>
      </c>
      <c r="AE4515" t="s">
        <v>207</v>
      </c>
      <c r="AF4515">
        <v>0</v>
      </c>
      <c r="AG4515">
        <v>0</v>
      </c>
      <c r="AH4515">
        <v>0</v>
      </c>
      <c r="AI4515" t="s">
        <v>11634</v>
      </c>
      <c r="AL4515" s="94">
        <v>646.70000000000005</v>
      </c>
      <c r="AM4515" t="s">
        <v>11646</v>
      </c>
    </row>
    <row r="4516" spans="1:39" x14ac:dyDescent="0.25">
      <c r="A4516" t="s">
        <v>207</v>
      </c>
      <c r="B4516">
        <v>28109</v>
      </c>
      <c r="C4516" t="s">
        <v>6821</v>
      </c>
      <c r="D4516">
        <v>3136</v>
      </c>
      <c r="E4516">
        <v>45792</v>
      </c>
      <c r="G4516" t="s">
        <v>1418</v>
      </c>
      <c r="K4516">
        <v>0</v>
      </c>
      <c r="AE4516" t="s">
        <v>207</v>
      </c>
      <c r="AF4516">
        <v>0</v>
      </c>
      <c r="AG4516">
        <v>0</v>
      </c>
      <c r="AH4516">
        <v>0</v>
      </c>
      <c r="AI4516" t="s">
        <v>11634</v>
      </c>
      <c r="AL4516" s="94">
        <v>313.60000000000002</v>
      </c>
      <c r="AM4516" t="s">
        <v>11646</v>
      </c>
    </row>
    <row r="4517" spans="1:39" x14ac:dyDescent="0.25">
      <c r="A4517" t="s">
        <v>207</v>
      </c>
      <c r="B4517">
        <v>28110</v>
      </c>
      <c r="C4517" t="s">
        <v>6822</v>
      </c>
      <c r="D4517">
        <v>3207</v>
      </c>
      <c r="E4517">
        <v>45792</v>
      </c>
      <c r="G4517" t="s">
        <v>1418</v>
      </c>
      <c r="K4517">
        <v>0</v>
      </c>
      <c r="AE4517" t="s">
        <v>207</v>
      </c>
      <c r="AF4517">
        <v>0</v>
      </c>
      <c r="AG4517">
        <v>0</v>
      </c>
      <c r="AH4517">
        <v>0</v>
      </c>
      <c r="AI4517" t="s">
        <v>11634</v>
      </c>
      <c r="AL4517" s="94">
        <v>320.7</v>
      </c>
      <c r="AM4517" t="s">
        <v>11646</v>
      </c>
    </row>
    <row r="4518" spans="1:39" x14ac:dyDescent="0.25">
      <c r="A4518" t="s">
        <v>207</v>
      </c>
      <c r="B4518">
        <v>28111</v>
      </c>
      <c r="C4518" t="s">
        <v>6823</v>
      </c>
      <c r="D4518">
        <v>989</v>
      </c>
      <c r="E4518">
        <v>45792</v>
      </c>
      <c r="G4518" t="s">
        <v>1418</v>
      </c>
      <c r="K4518">
        <v>0</v>
      </c>
      <c r="AE4518" t="s">
        <v>207</v>
      </c>
      <c r="AF4518">
        <v>0</v>
      </c>
      <c r="AG4518">
        <v>0</v>
      </c>
      <c r="AH4518">
        <v>0</v>
      </c>
      <c r="AI4518" t="s">
        <v>11634</v>
      </c>
      <c r="AL4518" s="94">
        <v>98.9</v>
      </c>
      <c r="AM4518" t="s">
        <v>11646</v>
      </c>
    </row>
    <row r="4519" spans="1:39" x14ac:dyDescent="0.25">
      <c r="A4519" t="s">
        <v>207</v>
      </c>
      <c r="B4519">
        <v>28112</v>
      </c>
      <c r="C4519" t="s">
        <v>6824</v>
      </c>
      <c r="D4519">
        <v>200</v>
      </c>
      <c r="E4519">
        <v>45792</v>
      </c>
      <c r="G4519" t="s">
        <v>1418</v>
      </c>
      <c r="K4519">
        <v>0</v>
      </c>
      <c r="AE4519" t="s">
        <v>207</v>
      </c>
      <c r="AF4519">
        <v>0</v>
      </c>
      <c r="AG4519">
        <v>0</v>
      </c>
      <c r="AH4519">
        <v>0</v>
      </c>
      <c r="AI4519" t="s">
        <v>11634</v>
      </c>
      <c r="AL4519" s="94">
        <v>20</v>
      </c>
      <c r="AM4519" t="s">
        <v>11646</v>
      </c>
    </row>
    <row r="4520" spans="1:39" x14ac:dyDescent="0.25">
      <c r="A4520" t="s">
        <v>207</v>
      </c>
      <c r="B4520">
        <v>28113</v>
      </c>
      <c r="C4520" t="s">
        <v>6825</v>
      </c>
      <c r="D4520">
        <v>56003</v>
      </c>
      <c r="E4520">
        <v>45792</v>
      </c>
      <c r="G4520" t="s">
        <v>1418</v>
      </c>
      <c r="K4520">
        <v>0</v>
      </c>
      <c r="AE4520" t="s">
        <v>207</v>
      </c>
      <c r="AF4520">
        <v>0</v>
      </c>
      <c r="AG4520">
        <v>0</v>
      </c>
      <c r="AH4520">
        <v>0</v>
      </c>
      <c r="AI4520" t="s">
        <v>11634</v>
      </c>
      <c r="AL4520" s="94">
        <v>5600.3</v>
      </c>
      <c r="AM4520" t="s">
        <v>11646</v>
      </c>
    </row>
    <row r="4521" spans="1:39" x14ac:dyDescent="0.25">
      <c r="A4521" t="s">
        <v>207</v>
      </c>
      <c r="B4521">
        <v>28114</v>
      </c>
      <c r="C4521" t="s">
        <v>6826</v>
      </c>
      <c r="D4521">
        <v>185</v>
      </c>
      <c r="E4521">
        <v>45792</v>
      </c>
      <c r="G4521" t="s">
        <v>1418</v>
      </c>
      <c r="K4521">
        <v>0</v>
      </c>
      <c r="AE4521" t="s">
        <v>207</v>
      </c>
      <c r="AF4521">
        <v>0</v>
      </c>
      <c r="AG4521">
        <v>0</v>
      </c>
      <c r="AH4521">
        <v>0</v>
      </c>
      <c r="AI4521" t="s">
        <v>11634</v>
      </c>
      <c r="AL4521" s="94">
        <v>18.5</v>
      </c>
      <c r="AM4521" t="s">
        <v>11646</v>
      </c>
    </row>
    <row r="4522" spans="1:39" x14ac:dyDescent="0.25">
      <c r="A4522" t="s">
        <v>207</v>
      </c>
      <c r="B4522">
        <v>28115</v>
      </c>
      <c r="C4522" t="s">
        <v>6827</v>
      </c>
      <c r="D4522">
        <v>89378</v>
      </c>
      <c r="E4522">
        <v>45792</v>
      </c>
      <c r="F4522">
        <v>45835</v>
      </c>
      <c r="G4522" t="s">
        <v>1418</v>
      </c>
      <c r="H4522" t="s">
        <v>6828</v>
      </c>
      <c r="I4522" t="s">
        <v>24</v>
      </c>
      <c r="J4522" t="s">
        <v>6829</v>
      </c>
      <c r="K4522">
        <v>1800</v>
      </c>
      <c r="N4522" t="s">
        <v>25</v>
      </c>
      <c r="P4522" t="s">
        <v>26</v>
      </c>
      <c r="R4522">
        <v>30000</v>
      </c>
      <c r="S4522">
        <v>82473.600000000006</v>
      </c>
      <c r="T4522">
        <v>54</v>
      </c>
      <c r="U4522">
        <v>76</v>
      </c>
      <c r="V4522">
        <v>29</v>
      </c>
      <c r="W4522">
        <v>52</v>
      </c>
      <c r="X4522" t="s">
        <v>6830</v>
      </c>
      <c r="Y4522" t="s">
        <v>26</v>
      </c>
      <c r="Z4522" t="s">
        <v>478</v>
      </c>
      <c r="AE4522" t="s">
        <v>207</v>
      </c>
      <c r="AF4522">
        <v>0</v>
      </c>
      <c r="AG4522">
        <v>0</v>
      </c>
      <c r="AH4522">
        <v>12</v>
      </c>
      <c r="AI4522" t="s">
        <v>11632</v>
      </c>
      <c r="AJ4522">
        <v>0.3356530689878941</v>
      </c>
      <c r="AK4522">
        <v>0.9227505650159995</v>
      </c>
      <c r="AL4522" s="94">
        <v>8937.7999999999993</v>
      </c>
      <c r="AM4522" t="s">
        <v>11647</v>
      </c>
    </row>
    <row r="4523" spans="1:39" x14ac:dyDescent="0.25">
      <c r="A4523" t="s">
        <v>207</v>
      </c>
      <c r="B4523">
        <v>28116</v>
      </c>
      <c r="C4523" t="s">
        <v>6831</v>
      </c>
      <c r="D4523">
        <v>1292</v>
      </c>
      <c r="E4523">
        <v>45792</v>
      </c>
      <c r="G4523" t="s">
        <v>1418</v>
      </c>
      <c r="K4523">
        <v>0</v>
      </c>
      <c r="AE4523" t="s">
        <v>207</v>
      </c>
      <c r="AF4523">
        <v>0</v>
      </c>
      <c r="AG4523">
        <v>0</v>
      </c>
      <c r="AH4523">
        <v>0</v>
      </c>
      <c r="AI4523" t="s">
        <v>11634</v>
      </c>
      <c r="AL4523" s="94">
        <v>129.19999999999999</v>
      </c>
      <c r="AM4523" t="s">
        <v>11646</v>
      </c>
    </row>
    <row r="4524" spans="1:39" x14ac:dyDescent="0.25">
      <c r="A4524" t="s">
        <v>207</v>
      </c>
      <c r="B4524">
        <v>28117</v>
      </c>
      <c r="C4524" t="s">
        <v>6832</v>
      </c>
      <c r="D4524">
        <v>139</v>
      </c>
      <c r="E4524">
        <v>45792</v>
      </c>
      <c r="G4524" t="s">
        <v>1418</v>
      </c>
      <c r="K4524">
        <v>0</v>
      </c>
      <c r="AE4524" t="s">
        <v>207</v>
      </c>
      <c r="AF4524">
        <v>0</v>
      </c>
      <c r="AG4524">
        <v>0</v>
      </c>
      <c r="AH4524">
        <v>0</v>
      </c>
      <c r="AI4524" t="s">
        <v>11634</v>
      </c>
      <c r="AL4524" s="94">
        <v>13.9</v>
      </c>
      <c r="AM4524" t="s">
        <v>11646</v>
      </c>
    </row>
    <row r="4525" spans="1:39" x14ac:dyDescent="0.25">
      <c r="A4525" t="s">
        <v>207</v>
      </c>
      <c r="B4525">
        <v>28118</v>
      </c>
      <c r="C4525" t="s">
        <v>6833</v>
      </c>
      <c r="D4525">
        <v>93</v>
      </c>
      <c r="E4525">
        <v>45792</v>
      </c>
      <c r="G4525" t="s">
        <v>1418</v>
      </c>
      <c r="H4525" t="s">
        <v>6834</v>
      </c>
      <c r="K4525">
        <v>0</v>
      </c>
      <c r="AE4525" t="s">
        <v>207</v>
      </c>
      <c r="AF4525">
        <v>0</v>
      </c>
      <c r="AG4525">
        <v>0</v>
      </c>
      <c r="AH4525">
        <v>0</v>
      </c>
      <c r="AI4525" t="s">
        <v>11634</v>
      </c>
      <c r="AL4525" s="94">
        <v>9.3000000000000007</v>
      </c>
      <c r="AM4525" t="s">
        <v>11646</v>
      </c>
    </row>
    <row r="4526" spans="1:39" x14ac:dyDescent="0.25">
      <c r="A4526" t="s">
        <v>207</v>
      </c>
      <c r="B4526">
        <v>28902</v>
      </c>
      <c r="C4526" t="s">
        <v>6835</v>
      </c>
      <c r="D4526">
        <v>775</v>
      </c>
      <c r="E4526">
        <v>45792</v>
      </c>
      <c r="G4526" t="s">
        <v>1418</v>
      </c>
      <c r="H4526" t="s">
        <v>6836</v>
      </c>
      <c r="I4526" t="s">
        <v>24</v>
      </c>
      <c r="K4526">
        <v>69</v>
      </c>
      <c r="L4526">
        <v>45666</v>
      </c>
      <c r="M4526">
        <v>47.83</v>
      </c>
      <c r="N4526" t="s">
        <v>26</v>
      </c>
      <c r="O4526">
        <v>45506</v>
      </c>
      <c r="P4526" t="s">
        <v>26</v>
      </c>
      <c r="Q4526">
        <v>47.83</v>
      </c>
      <c r="R4526">
        <v>6465.1</v>
      </c>
      <c r="S4526">
        <v>3052.55</v>
      </c>
      <c r="T4526">
        <v>0</v>
      </c>
      <c r="U4526">
        <v>0</v>
      </c>
      <c r="V4526">
        <v>0</v>
      </c>
      <c r="W4526">
        <v>0</v>
      </c>
      <c r="X4526" t="s">
        <v>6837</v>
      </c>
      <c r="Y4526" t="s">
        <v>488</v>
      </c>
      <c r="Z4526" t="s">
        <v>488</v>
      </c>
      <c r="AE4526" t="s">
        <v>207</v>
      </c>
      <c r="AF4526">
        <v>0.4783</v>
      </c>
      <c r="AG4526">
        <v>33</v>
      </c>
      <c r="AH4526">
        <v>16</v>
      </c>
      <c r="AI4526" t="s">
        <v>11631</v>
      </c>
      <c r="AJ4526">
        <v>8.3420645161290334</v>
      </c>
      <c r="AK4526">
        <v>3.9387741935483875</v>
      </c>
      <c r="AL4526" s="94">
        <v>77.5</v>
      </c>
      <c r="AM4526" t="s">
        <v>11647</v>
      </c>
    </row>
    <row r="4527" spans="1:39" x14ac:dyDescent="0.25">
      <c r="A4527" t="s">
        <v>207</v>
      </c>
      <c r="B4527">
        <v>28119</v>
      </c>
      <c r="C4527" t="s">
        <v>6838</v>
      </c>
      <c r="D4527">
        <v>4001</v>
      </c>
      <c r="E4527">
        <v>45792</v>
      </c>
      <c r="G4527" t="s">
        <v>1418</v>
      </c>
      <c r="K4527">
        <v>0</v>
      </c>
      <c r="AE4527" t="s">
        <v>207</v>
      </c>
      <c r="AF4527">
        <v>0</v>
      </c>
      <c r="AG4527">
        <v>0</v>
      </c>
      <c r="AH4527">
        <v>0</v>
      </c>
      <c r="AI4527" t="s">
        <v>11634</v>
      </c>
      <c r="AL4527" s="94">
        <v>400.1</v>
      </c>
      <c r="AM4527" t="s">
        <v>11646</v>
      </c>
    </row>
    <row r="4528" spans="1:39" x14ac:dyDescent="0.25">
      <c r="A4528" t="s">
        <v>207</v>
      </c>
      <c r="B4528">
        <v>28120</v>
      </c>
      <c r="C4528" t="s">
        <v>6839</v>
      </c>
      <c r="D4528">
        <v>1707</v>
      </c>
      <c r="E4528">
        <v>45792</v>
      </c>
      <c r="G4528" t="s">
        <v>1418</v>
      </c>
      <c r="K4528">
        <v>0</v>
      </c>
      <c r="AE4528" t="s">
        <v>207</v>
      </c>
      <c r="AF4528">
        <v>0</v>
      </c>
      <c r="AG4528">
        <v>0</v>
      </c>
      <c r="AH4528">
        <v>0</v>
      </c>
      <c r="AI4528" t="s">
        <v>11634</v>
      </c>
      <c r="AL4528" s="94">
        <v>170.7</v>
      </c>
      <c r="AM4528" t="s">
        <v>11646</v>
      </c>
    </row>
    <row r="4529" spans="1:39" x14ac:dyDescent="0.25">
      <c r="A4529" t="s">
        <v>207</v>
      </c>
      <c r="B4529">
        <v>28121</v>
      </c>
      <c r="C4529" t="s">
        <v>6840</v>
      </c>
      <c r="D4529">
        <v>288</v>
      </c>
      <c r="E4529">
        <v>45792</v>
      </c>
      <c r="G4529" t="s">
        <v>1418</v>
      </c>
      <c r="K4529">
        <v>0</v>
      </c>
      <c r="AE4529" t="s">
        <v>207</v>
      </c>
      <c r="AF4529">
        <v>0</v>
      </c>
      <c r="AG4529">
        <v>0</v>
      </c>
      <c r="AH4529">
        <v>0</v>
      </c>
      <c r="AI4529" t="s">
        <v>11634</v>
      </c>
      <c r="AL4529" s="94">
        <v>28.8</v>
      </c>
      <c r="AM4529" t="s">
        <v>11646</v>
      </c>
    </row>
    <row r="4530" spans="1:39" x14ac:dyDescent="0.25">
      <c r="A4530" t="s">
        <v>207</v>
      </c>
      <c r="B4530">
        <v>28122</v>
      </c>
      <c r="C4530" t="s">
        <v>6841</v>
      </c>
      <c r="D4530">
        <v>900</v>
      </c>
      <c r="E4530">
        <v>45792</v>
      </c>
      <c r="G4530" t="s">
        <v>1418</v>
      </c>
      <c r="K4530">
        <v>0</v>
      </c>
      <c r="AE4530" t="s">
        <v>207</v>
      </c>
      <c r="AF4530">
        <v>0</v>
      </c>
      <c r="AG4530">
        <v>0</v>
      </c>
      <c r="AH4530">
        <v>0</v>
      </c>
      <c r="AI4530" t="s">
        <v>11634</v>
      </c>
      <c r="AL4530" s="94">
        <v>90</v>
      </c>
      <c r="AM4530" t="s">
        <v>11646</v>
      </c>
    </row>
    <row r="4531" spans="1:39" x14ac:dyDescent="0.25">
      <c r="A4531" t="s">
        <v>207</v>
      </c>
      <c r="B4531">
        <v>28123</v>
      </c>
      <c r="C4531" t="s">
        <v>6842</v>
      </c>
      <c r="D4531">
        <v>101949</v>
      </c>
      <c r="E4531">
        <v>45792</v>
      </c>
      <c r="F4531">
        <v>45835</v>
      </c>
      <c r="G4531" t="s">
        <v>1418</v>
      </c>
      <c r="H4531" t="s">
        <v>6843</v>
      </c>
      <c r="I4531" t="s">
        <v>24</v>
      </c>
      <c r="J4531">
        <v>46069</v>
      </c>
      <c r="K4531">
        <v>515</v>
      </c>
      <c r="L4531">
        <v>46053</v>
      </c>
      <c r="M4531">
        <v>78</v>
      </c>
      <c r="N4531" t="s">
        <v>26</v>
      </c>
      <c r="O4531">
        <v>2015</v>
      </c>
      <c r="P4531" t="s">
        <v>26</v>
      </c>
      <c r="Q4531">
        <v>78</v>
      </c>
      <c r="R4531">
        <v>33112</v>
      </c>
      <c r="S4531">
        <v>349153.03</v>
      </c>
      <c r="T4531">
        <v>486</v>
      </c>
      <c r="U4531">
        <v>604</v>
      </c>
      <c r="V4531">
        <v>34</v>
      </c>
      <c r="W4531">
        <v>117</v>
      </c>
      <c r="X4531" t="s">
        <v>6844</v>
      </c>
      <c r="Y4531" t="s">
        <v>26</v>
      </c>
      <c r="Z4531" t="s">
        <v>25</v>
      </c>
      <c r="AE4531" t="s">
        <v>207</v>
      </c>
      <c r="AF4531">
        <v>0.78</v>
      </c>
      <c r="AG4531">
        <v>402</v>
      </c>
      <c r="AH4531">
        <v>16</v>
      </c>
      <c r="AI4531" t="s">
        <v>11631</v>
      </c>
      <c r="AJ4531">
        <v>0.32478984590334381</v>
      </c>
      <c r="AK4531">
        <v>3.4247813122247401</v>
      </c>
      <c r="AL4531" s="94">
        <v>10194.9</v>
      </c>
      <c r="AM4531" t="s">
        <v>11648</v>
      </c>
    </row>
    <row r="4532" spans="1:39" x14ac:dyDescent="0.25">
      <c r="A4532" t="s">
        <v>207</v>
      </c>
      <c r="B4532">
        <v>28124</v>
      </c>
      <c r="C4532" t="s">
        <v>6845</v>
      </c>
      <c r="D4532">
        <v>131</v>
      </c>
      <c r="E4532">
        <v>45792</v>
      </c>
      <c r="G4532" t="s">
        <v>1418</v>
      </c>
      <c r="K4532">
        <v>0</v>
      </c>
      <c r="AE4532" t="s">
        <v>207</v>
      </c>
      <c r="AF4532">
        <v>0</v>
      </c>
      <c r="AG4532">
        <v>0</v>
      </c>
      <c r="AH4532">
        <v>0</v>
      </c>
      <c r="AI4532" t="s">
        <v>11634</v>
      </c>
      <c r="AL4532" s="94">
        <v>13.1</v>
      </c>
      <c r="AM4532" t="s">
        <v>11646</v>
      </c>
    </row>
    <row r="4533" spans="1:39" x14ac:dyDescent="0.25">
      <c r="A4533" t="s">
        <v>207</v>
      </c>
      <c r="B4533">
        <v>28125</v>
      </c>
      <c r="C4533" t="s">
        <v>6846</v>
      </c>
      <c r="D4533">
        <v>4725</v>
      </c>
      <c r="E4533">
        <v>45792</v>
      </c>
      <c r="G4533" t="s">
        <v>1418</v>
      </c>
      <c r="K4533">
        <v>0</v>
      </c>
      <c r="AE4533" t="s">
        <v>207</v>
      </c>
      <c r="AF4533">
        <v>0</v>
      </c>
      <c r="AG4533">
        <v>0</v>
      </c>
      <c r="AH4533">
        <v>0</v>
      </c>
      <c r="AI4533" t="s">
        <v>11634</v>
      </c>
      <c r="AL4533" s="94">
        <v>472.5</v>
      </c>
      <c r="AM4533" t="s">
        <v>11646</v>
      </c>
    </row>
    <row r="4534" spans="1:39" x14ac:dyDescent="0.25">
      <c r="A4534" t="s">
        <v>207</v>
      </c>
      <c r="B4534">
        <v>28126</v>
      </c>
      <c r="C4534" t="s">
        <v>6847</v>
      </c>
      <c r="D4534">
        <v>73</v>
      </c>
      <c r="E4534">
        <v>45792</v>
      </c>
      <c r="G4534" t="s">
        <v>1418</v>
      </c>
      <c r="K4534">
        <v>0</v>
      </c>
      <c r="AE4534" t="s">
        <v>207</v>
      </c>
      <c r="AF4534">
        <v>0</v>
      </c>
      <c r="AG4534">
        <v>0</v>
      </c>
      <c r="AH4534">
        <v>0</v>
      </c>
      <c r="AI4534" t="s">
        <v>11634</v>
      </c>
      <c r="AL4534" s="94">
        <v>7.3</v>
      </c>
      <c r="AM4534" t="s">
        <v>11646</v>
      </c>
    </row>
    <row r="4535" spans="1:39" x14ac:dyDescent="0.25">
      <c r="A4535" t="s">
        <v>207</v>
      </c>
      <c r="B4535">
        <v>28127</v>
      </c>
      <c r="C4535" t="s">
        <v>6848</v>
      </c>
      <c r="D4535">
        <v>98590</v>
      </c>
      <c r="E4535">
        <v>45792</v>
      </c>
      <c r="G4535" t="s">
        <v>1418</v>
      </c>
      <c r="K4535">
        <v>0</v>
      </c>
      <c r="AE4535" t="s">
        <v>207</v>
      </c>
      <c r="AF4535">
        <v>0</v>
      </c>
      <c r="AG4535">
        <v>0</v>
      </c>
      <c r="AH4535">
        <v>0</v>
      </c>
      <c r="AI4535" t="s">
        <v>11634</v>
      </c>
      <c r="AL4535" s="94">
        <v>9859</v>
      </c>
      <c r="AM4535" t="s">
        <v>11646</v>
      </c>
    </row>
    <row r="4536" spans="1:39" x14ac:dyDescent="0.25">
      <c r="A4536" t="s">
        <v>207</v>
      </c>
      <c r="B4536">
        <v>28128</v>
      </c>
      <c r="C4536" t="s">
        <v>6849</v>
      </c>
      <c r="D4536">
        <v>580</v>
      </c>
      <c r="E4536">
        <v>45792</v>
      </c>
      <c r="G4536" t="s">
        <v>1418</v>
      </c>
      <c r="K4536">
        <v>0</v>
      </c>
      <c r="AE4536" t="s">
        <v>207</v>
      </c>
      <c r="AF4536">
        <v>0</v>
      </c>
      <c r="AG4536">
        <v>0</v>
      </c>
      <c r="AH4536">
        <v>0</v>
      </c>
      <c r="AI4536" t="s">
        <v>11634</v>
      </c>
      <c r="AL4536" s="94">
        <v>58</v>
      </c>
      <c r="AM4536" t="s">
        <v>11646</v>
      </c>
    </row>
    <row r="4537" spans="1:39" x14ac:dyDescent="0.25">
      <c r="A4537" t="s">
        <v>207</v>
      </c>
      <c r="B4537">
        <v>28129</v>
      </c>
      <c r="C4537" t="s">
        <v>6850</v>
      </c>
      <c r="D4537">
        <v>13762</v>
      </c>
      <c r="E4537">
        <v>45792</v>
      </c>
      <c r="F4537">
        <v>45828</v>
      </c>
      <c r="G4537" t="s">
        <v>1418</v>
      </c>
      <c r="H4537" t="s">
        <v>6851</v>
      </c>
      <c r="I4537" t="s">
        <v>24</v>
      </c>
      <c r="J4537">
        <v>46034</v>
      </c>
      <c r="K4537">
        <v>0</v>
      </c>
      <c r="N4537" t="s">
        <v>26</v>
      </c>
      <c r="O4537">
        <v>45769</v>
      </c>
      <c r="P4537" t="s">
        <v>26</v>
      </c>
      <c r="R4537">
        <v>7000</v>
      </c>
      <c r="S4537">
        <v>84000</v>
      </c>
      <c r="T4537">
        <v>47</v>
      </c>
      <c r="U4537">
        <v>8</v>
      </c>
      <c r="V4537">
        <v>11</v>
      </c>
      <c r="W4537">
        <v>11</v>
      </c>
      <c r="X4537" t="s">
        <v>6852</v>
      </c>
      <c r="Y4537" t="s">
        <v>26</v>
      </c>
      <c r="Z4537" t="s">
        <v>25</v>
      </c>
      <c r="AE4537" t="s">
        <v>207</v>
      </c>
      <c r="AF4537">
        <v>0</v>
      </c>
      <c r="AG4537">
        <v>0</v>
      </c>
      <c r="AH4537">
        <v>12</v>
      </c>
      <c r="AI4537" t="s">
        <v>11632</v>
      </c>
      <c r="AJ4537">
        <v>0.50864699898270604</v>
      </c>
      <c r="AK4537">
        <v>6.1037639877924716</v>
      </c>
      <c r="AL4537" s="94">
        <v>1376.2</v>
      </c>
      <c r="AM4537" t="s">
        <v>11646</v>
      </c>
    </row>
    <row r="4538" spans="1:39" x14ac:dyDescent="0.25">
      <c r="A4538" t="s">
        <v>207</v>
      </c>
      <c r="B4538">
        <v>28130</v>
      </c>
      <c r="C4538" t="s">
        <v>6853</v>
      </c>
      <c r="D4538">
        <v>38980</v>
      </c>
      <c r="E4538">
        <v>45792</v>
      </c>
      <c r="G4538" t="s">
        <v>1418</v>
      </c>
      <c r="K4538">
        <v>0</v>
      </c>
      <c r="AE4538" t="s">
        <v>207</v>
      </c>
      <c r="AF4538">
        <v>0</v>
      </c>
      <c r="AG4538">
        <v>0</v>
      </c>
      <c r="AH4538">
        <v>0</v>
      </c>
      <c r="AI4538" t="s">
        <v>11634</v>
      </c>
      <c r="AL4538" s="94">
        <v>3898</v>
      </c>
      <c r="AM4538" t="s">
        <v>11646</v>
      </c>
    </row>
    <row r="4539" spans="1:39" x14ac:dyDescent="0.25">
      <c r="A4539" t="s">
        <v>207</v>
      </c>
      <c r="B4539">
        <v>28131</v>
      </c>
      <c r="C4539" t="s">
        <v>6854</v>
      </c>
      <c r="D4539">
        <v>18735</v>
      </c>
      <c r="E4539">
        <v>45792</v>
      </c>
      <c r="G4539" t="s">
        <v>1418</v>
      </c>
      <c r="K4539">
        <v>0</v>
      </c>
      <c r="AE4539" t="s">
        <v>207</v>
      </c>
      <c r="AF4539">
        <v>0</v>
      </c>
      <c r="AG4539">
        <v>0</v>
      </c>
      <c r="AH4539">
        <v>0</v>
      </c>
      <c r="AI4539" t="s">
        <v>11634</v>
      </c>
      <c r="AL4539" s="94">
        <v>1873.5</v>
      </c>
      <c r="AM4539" t="s">
        <v>11646</v>
      </c>
    </row>
    <row r="4540" spans="1:39" x14ac:dyDescent="0.25">
      <c r="A4540" t="s">
        <v>207</v>
      </c>
      <c r="B4540">
        <v>28132</v>
      </c>
      <c r="C4540" t="s">
        <v>6855</v>
      </c>
      <c r="D4540">
        <v>20733</v>
      </c>
      <c r="E4540">
        <v>45792</v>
      </c>
      <c r="G4540" t="s">
        <v>1418</v>
      </c>
      <c r="K4540">
        <v>0</v>
      </c>
      <c r="AE4540" t="s">
        <v>207</v>
      </c>
      <c r="AF4540">
        <v>0</v>
      </c>
      <c r="AG4540">
        <v>0</v>
      </c>
      <c r="AH4540">
        <v>0</v>
      </c>
      <c r="AI4540" t="s">
        <v>11634</v>
      </c>
      <c r="AL4540" s="94">
        <v>2073.3000000000002</v>
      </c>
      <c r="AM4540" t="s">
        <v>11646</v>
      </c>
    </row>
    <row r="4541" spans="1:39" x14ac:dyDescent="0.25">
      <c r="A4541" t="s">
        <v>207</v>
      </c>
      <c r="B4541">
        <v>28133</v>
      </c>
      <c r="C4541" t="s">
        <v>6856</v>
      </c>
      <c r="D4541">
        <v>9159</v>
      </c>
      <c r="E4541">
        <v>45792</v>
      </c>
      <c r="G4541" t="s">
        <v>1418</v>
      </c>
      <c r="H4541" t="s">
        <v>6857</v>
      </c>
      <c r="K4541">
        <v>700</v>
      </c>
      <c r="L4541" t="s">
        <v>488</v>
      </c>
      <c r="M4541">
        <v>70</v>
      </c>
      <c r="N4541" t="s">
        <v>26</v>
      </c>
      <c r="O4541">
        <v>45532</v>
      </c>
      <c r="P4541" t="s">
        <v>26</v>
      </c>
      <c r="Q4541">
        <v>35.71</v>
      </c>
      <c r="R4541">
        <v>12000</v>
      </c>
      <c r="S4541">
        <v>39000</v>
      </c>
      <c r="T4541">
        <v>35</v>
      </c>
      <c r="U4541">
        <v>10</v>
      </c>
      <c r="V4541">
        <v>6</v>
      </c>
      <c r="W4541">
        <v>3</v>
      </c>
      <c r="X4541" t="s">
        <v>6858</v>
      </c>
      <c r="Y4541" t="s">
        <v>26</v>
      </c>
      <c r="Z4541" t="s">
        <v>26</v>
      </c>
      <c r="AE4541" t="s">
        <v>207</v>
      </c>
      <c r="AF4541">
        <v>0.7</v>
      </c>
      <c r="AG4541">
        <v>490</v>
      </c>
      <c r="AH4541">
        <v>16</v>
      </c>
      <c r="AI4541" t="s">
        <v>11631</v>
      </c>
      <c r="AJ4541">
        <v>1.3101867016049786</v>
      </c>
      <c r="AK4541">
        <v>4.2581067802161812</v>
      </c>
      <c r="AL4541" s="94">
        <v>915.9</v>
      </c>
      <c r="AM4541" t="s">
        <v>11647</v>
      </c>
    </row>
    <row r="4542" spans="1:39" x14ac:dyDescent="0.25">
      <c r="A4542" t="s">
        <v>207</v>
      </c>
      <c r="B4542">
        <v>28134</v>
      </c>
      <c r="C4542" t="s">
        <v>6859</v>
      </c>
      <c r="D4542">
        <v>94969</v>
      </c>
      <c r="E4542">
        <v>45792</v>
      </c>
      <c r="G4542" t="s">
        <v>1418</v>
      </c>
      <c r="K4542">
        <v>0</v>
      </c>
      <c r="AE4542" t="s">
        <v>207</v>
      </c>
      <c r="AF4542">
        <v>0</v>
      </c>
      <c r="AG4542">
        <v>0</v>
      </c>
      <c r="AH4542">
        <v>0</v>
      </c>
      <c r="AI4542" t="s">
        <v>11634</v>
      </c>
      <c r="AL4542" s="94">
        <v>9496.9</v>
      </c>
      <c r="AM4542" t="s">
        <v>11646</v>
      </c>
    </row>
    <row r="4543" spans="1:39" x14ac:dyDescent="0.25">
      <c r="A4543" t="s">
        <v>207</v>
      </c>
      <c r="B4543">
        <v>28135</v>
      </c>
      <c r="C4543" t="s">
        <v>6860</v>
      </c>
      <c r="D4543">
        <v>1517</v>
      </c>
      <c r="E4543">
        <v>45792</v>
      </c>
      <c r="G4543" t="s">
        <v>1418</v>
      </c>
      <c r="K4543">
        <v>0</v>
      </c>
      <c r="AE4543" t="s">
        <v>207</v>
      </c>
      <c r="AF4543">
        <v>0</v>
      </c>
      <c r="AG4543">
        <v>0</v>
      </c>
      <c r="AH4543">
        <v>0</v>
      </c>
      <c r="AI4543" t="s">
        <v>11634</v>
      </c>
      <c r="AL4543" s="94">
        <v>151.69999999999999</v>
      </c>
      <c r="AM4543" t="s">
        <v>11646</v>
      </c>
    </row>
    <row r="4544" spans="1:39" x14ac:dyDescent="0.25">
      <c r="A4544" t="s">
        <v>207</v>
      </c>
      <c r="B4544">
        <v>28136</v>
      </c>
      <c r="C4544" t="s">
        <v>6861</v>
      </c>
      <c r="D4544">
        <v>999</v>
      </c>
      <c r="E4544">
        <v>45792</v>
      </c>
      <c r="G4544" t="s">
        <v>1418</v>
      </c>
      <c r="H4544" t="s">
        <v>6862</v>
      </c>
      <c r="K4544">
        <v>0</v>
      </c>
      <c r="AE4544" t="s">
        <v>207</v>
      </c>
      <c r="AF4544">
        <v>0</v>
      </c>
      <c r="AG4544">
        <v>0</v>
      </c>
      <c r="AH4544">
        <v>0</v>
      </c>
      <c r="AI4544" t="s">
        <v>11634</v>
      </c>
      <c r="AL4544" s="94">
        <v>99.9</v>
      </c>
      <c r="AM4544" t="s">
        <v>11646</v>
      </c>
    </row>
    <row r="4545" spans="1:39" x14ac:dyDescent="0.25">
      <c r="A4545" t="s">
        <v>207</v>
      </c>
      <c r="B4545">
        <v>28137</v>
      </c>
      <c r="C4545" t="s">
        <v>6863</v>
      </c>
      <c r="D4545">
        <v>2785</v>
      </c>
      <c r="E4545">
        <v>45792</v>
      </c>
      <c r="G4545" t="s">
        <v>1418</v>
      </c>
      <c r="H4545" t="s">
        <v>6864</v>
      </c>
      <c r="K4545">
        <v>0</v>
      </c>
      <c r="AE4545" t="s">
        <v>207</v>
      </c>
      <c r="AF4545">
        <v>0</v>
      </c>
      <c r="AG4545">
        <v>0</v>
      </c>
      <c r="AH4545">
        <v>0</v>
      </c>
      <c r="AI4545" t="s">
        <v>11634</v>
      </c>
      <c r="AL4545" s="94">
        <v>278.5</v>
      </c>
      <c r="AM4545" t="s">
        <v>11646</v>
      </c>
    </row>
    <row r="4546" spans="1:39" x14ac:dyDescent="0.25">
      <c r="A4546" t="s">
        <v>207</v>
      </c>
      <c r="B4546">
        <v>28138</v>
      </c>
      <c r="C4546" t="s">
        <v>6865</v>
      </c>
      <c r="D4546">
        <v>105</v>
      </c>
      <c r="E4546">
        <v>45792</v>
      </c>
      <c r="G4546" t="s">
        <v>1418</v>
      </c>
      <c r="K4546">
        <v>0</v>
      </c>
      <c r="AE4546" t="s">
        <v>207</v>
      </c>
      <c r="AF4546">
        <v>0</v>
      </c>
      <c r="AG4546">
        <v>0</v>
      </c>
      <c r="AH4546">
        <v>0</v>
      </c>
      <c r="AI4546" t="s">
        <v>11634</v>
      </c>
      <c r="AL4546" s="94">
        <v>10.5</v>
      </c>
      <c r="AM4546" t="s">
        <v>11646</v>
      </c>
    </row>
    <row r="4547" spans="1:39" x14ac:dyDescent="0.25">
      <c r="A4547" t="s">
        <v>207</v>
      </c>
      <c r="B4547">
        <v>28140</v>
      </c>
      <c r="C4547" t="s">
        <v>6866</v>
      </c>
      <c r="D4547">
        <v>4634</v>
      </c>
      <c r="E4547">
        <v>45792</v>
      </c>
      <c r="G4547" t="s">
        <v>1418</v>
      </c>
      <c r="K4547">
        <v>0</v>
      </c>
      <c r="AE4547" t="s">
        <v>207</v>
      </c>
      <c r="AF4547">
        <v>0</v>
      </c>
      <c r="AG4547">
        <v>0</v>
      </c>
      <c r="AH4547">
        <v>0</v>
      </c>
      <c r="AI4547" t="s">
        <v>11634</v>
      </c>
      <c r="AL4547" s="94">
        <v>463.4</v>
      </c>
      <c r="AM4547" t="s">
        <v>11646</v>
      </c>
    </row>
    <row r="4548" spans="1:39" x14ac:dyDescent="0.25">
      <c r="A4548" t="s">
        <v>207</v>
      </c>
      <c r="B4548">
        <v>28141</v>
      </c>
      <c r="C4548" t="s">
        <v>6867</v>
      </c>
      <c r="D4548">
        <v>9657</v>
      </c>
      <c r="E4548">
        <v>45792</v>
      </c>
      <c r="F4548" t="s">
        <v>6868</v>
      </c>
      <c r="G4548" t="s">
        <v>1418</v>
      </c>
      <c r="H4548" t="s">
        <v>6869</v>
      </c>
      <c r="I4548" t="s">
        <v>24</v>
      </c>
      <c r="K4548">
        <v>0</v>
      </c>
      <c r="AE4548" t="s">
        <v>207</v>
      </c>
      <c r="AF4548">
        <v>0</v>
      </c>
      <c r="AG4548">
        <v>0</v>
      </c>
      <c r="AH4548">
        <v>0</v>
      </c>
      <c r="AI4548" t="s">
        <v>11634</v>
      </c>
      <c r="AL4548" s="94">
        <v>965.7</v>
      </c>
      <c r="AM4548" t="s">
        <v>11646</v>
      </c>
    </row>
    <row r="4549" spans="1:39" x14ac:dyDescent="0.25">
      <c r="A4549" t="s">
        <v>207</v>
      </c>
      <c r="B4549">
        <v>28143</v>
      </c>
      <c r="C4549" t="s">
        <v>6870</v>
      </c>
      <c r="D4549">
        <v>95</v>
      </c>
      <c r="E4549">
        <v>45792</v>
      </c>
      <c r="G4549" t="s">
        <v>1418</v>
      </c>
      <c r="H4549">
        <v>45798</v>
      </c>
      <c r="I4549" t="s">
        <v>28</v>
      </c>
      <c r="K4549">
        <v>50</v>
      </c>
      <c r="L4549" t="s">
        <v>1419</v>
      </c>
      <c r="M4549">
        <v>2</v>
      </c>
      <c r="N4549" t="s">
        <v>25</v>
      </c>
      <c r="P4549" t="s">
        <v>25</v>
      </c>
      <c r="Q4549">
        <v>0</v>
      </c>
      <c r="R4549">
        <v>0</v>
      </c>
      <c r="S4549">
        <v>0</v>
      </c>
      <c r="T4549">
        <v>0</v>
      </c>
      <c r="U4549">
        <v>0</v>
      </c>
      <c r="V4549">
        <v>0</v>
      </c>
      <c r="W4549">
        <v>0</v>
      </c>
      <c r="X4549" t="s">
        <v>25</v>
      </c>
      <c r="Y4549" t="s">
        <v>25</v>
      </c>
      <c r="Z4549" t="s">
        <v>25</v>
      </c>
      <c r="AE4549" t="s">
        <v>207</v>
      </c>
      <c r="AF4549">
        <v>0.02</v>
      </c>
      <c r="AG4549">
        <v>1</v>
      </c>
      <c r="AH4549">
        <v>15</v>
      </c>
      <c r="AI4549" t="s">
        <v>11632</v>
      </c>
      <c r="AJ4549">
        <v>0</v>
      </c>
      <c r="AK4549">
        <v>0</v>
      </c>
      <c r="AL4549" s="94">
        <v>9.5</v>
      </c>
      <c r="AM4549" t="s">
        <v>11839</v>
      </c>
    </row>
    <row r="4550" spans="1:39" x14ac:dyDescent="0.25">
      <c r="A4550" t="s">
        <v>207</v>
      </c>
      <c r="B4550">
        <v>28144</v>
      </c>
      <c r="C4550" t="s">
        <v>6871</v>
      </c>
      <c r="D4550">
        <v>9441</v>
      </c>
      <c r="E4550">
        <v>45792</v>
      </c>
      <c r="G4550" t="s">
        <v>1418</v>
      </c>
      <c r="K4550">
        <v>0</v>
      </c>
      <c r="AE4550" t="s">
        <v>207</v>
      </c>
      <c r="AF4550">
        <v>0</v>
      </c>
      <c r="AG4550">
        <v>0</v>
      </c>
      <c r="AH4550">
        <v>0</v>
      </c>
      <c r="AI4550" t="s">
        <v>11634</v>
      </c>
      <c r="AL4550" s="94">
        <v>944.1</v>
      </c>
      <c r="AM4550" t="s">
        <v>11646</v>
      </c>
    </row>
    <row r="4551" spans="1:39" x14ac:dyDescent="0.25">
      <c r="A4551" t="s">
        <v>207</v>
      </c>
      <c r="B4551">
        <v>28145</v>
      </c>
      <c r="C4551" t="s">
        <v>6872</v>
      </c>
      <c r="D4551">
        <v>4533</v>
      </c>
      <c r="E4551">
        <v>45792</v>
      </c>
      <c r="G4551" t="s">
        <v>1418</v>
      </c>
      <c r="K4551">
        <v>0</v>
      </c>
      <c r="AE4551" t="s">
        <v>207</v>
      </c>
      <c r="AF4551">
        <v>0</v>
      </c>
      <c r="AG4551">
        <v>0</v>
      </c>
      <c r="AH4551">
        <v>0</v>
      </c>
      <c r="AI4551" t="s">
        <v>11634</v>
      </c>
      <c r="AL4551" s="94">
        <v>453.3</v>
      </c>
      <c r="AM4551" t="s">
        <v>11646</v>
      </c>
    </row>
    <row r="4552" spans="1:39" x14ac:dyDescent="0.25">
      <c r="A4552" t="s">
        <v>207</v>
      </c>
      <c r="B4552">
        <v>28146</v>
      </c>
      <c r="C4552" t="s">
        <v>6873</v>
      </c>
      <c r="D4552">
        <v>2810</v>
      </c>
      <c r="E4552">
        <v>45792</v>
      </c>
      <c r="G4552" t="s">
        <v>1418</v>
      </c>
      <c r="K4552">
        <v>0</v>
      </c>
      <c r="AE4552" t="s">
        <v>207</v>
      </c>
      <c r="AF4552">
        <v>0</v>
      </c>
      <c r="AG4552">
        <v>0</v>
      </c>
      <c r="AH4552">
        <v>0</v>
      </c>
      <c r="AI4552" t="s">
        <v>11634</v>
      </c>
      <c r="AL4552" s="94">
        <v>281</v>
      </c>
      <c r="AM4552" t="s">
        <v>11646</v>
      </c>
    </row>
    <row r="4553" spans="1:39" x14ac:dyDescent="0.25">
      <c r="A4553" t="s">
        <v>207</v>
      </c>
      <c r="B4553">
        <v>28147</v>
      </c>
      <c r="C4553" t="s">
        <v>6874</v>
      </c>
      <c r="D4553">
        <v>1387</v>
      </c>
      <c r="E4553">
        <v>45792</v>
      </c>
      <c r="G4553" t="s">
        <v>1418</v>
      </c>
      <c r="K4553">
        <v>0</v>
      </c>
      <c r="AE4553" t="s">
        <v>207</v>
      </c>
      <c r="AF4553">
        <v>0</v>
      </c>
      <c r="AG4553">
        <v>0</v>
      </c>
      <c r="AH4553">
        <v>0</v>
      </c>
      <c r="AI4553" t="s">
        <v>11634</v>
      </c>
      <c r="AL4553" s="94">
        <v>138.69999999999999</v>
      </c>
      <c r="AM4553" t="s">
        <v>11646</v>
      </c>
    </row>
    <row r="4554" spans="1:39" x14ac:dyDescent="0.25">
      <c r="A4554" t="s">
        <v>207</v>
      </c>
      <c r="B4554">
        <v>28148</v>
      </c>
      <c r="C4554" t="s">
        <v>6875</v>
      </c>
      <c r="D4554">
        <v>140626</v>
      </c>
      <c r="E4554">
        <v>45792</v>
      </c>
      <c r="G4554" t="s">
        <v>1418</v>
      </c>
      <c r="H4554">
        <v>45817</v>
      </c>
      <c r="I4554" t="s">
        <v>28</v>
      </c>
      <c r="K4554">
        <v>0</v>
      </c>
      <c r="N4554" t="s">
        <v>25</v>
      </c>
      <c r="P4554" t="s">
        <v>25</v>
      </c>
      <c r="Q4554">
        <v>0</v>
      </c>
      <c r="R4554">
        <v>30000</v>
      </c>
      <c r="S4554">
        <v>33600</v>
      </c>
      <c r="T4554">
        <v>110</v>
      </c>
      <c r="U4554">
        <v>262</v>
      </c>
      <c r="V4554">
        <v>18</v>
      </c>
      <c r="W4554">
        <v>9</v>
      </c>
      <c r="X4554" t="s">
        <v>6876</v>
      </c>
      <c r="Y4554" t="s">
        <v>26</v>
      </c>
      <c r="Z4554" t="s">
        <v>26</v>
      </c>
      <c r="AE4554" t="s">
        <v>207</v>
      </c>
      <c r="AF4554">
        <v>0</v>
      </c>
      <c r="AG4554">
        <v>0</v>
      </c>
      <c r="AH4554">
        <v>12</v>
      </c>
      <c r="AI4554" t="s">
        <v>11632</v>
      </c>
      <c r="AJ4554">
        <v>0.21333181630708403</v>
      </c>
      <c r="AK4554">
        <v>0.23893163426393413</v>
      </c>
      <c r="AL4554" s="94">
        <v>14062.6</v>
      </c>
      <c r="AM4554" t="s">
        <v>11646</v>
      </c>
    </row>
    <row r="4555" spans="1:39" x14ac:dyDescent="0.25">
      <c r="A4555" t="s">
        <v>207</v>
      </c>
      <c r="B4555">
        <v>28149</v>
      </c>
      <c r="C4555" t="s">
        <v>6877</v>
      </c>
      <c r="D4555">
        <v>10378</v>
      </c>
      <c r="E4555">
        <v>45792</v>
      </c>
      <c r="G4555" t="s">
        <v>1418</v>
      </c>
      <c r="K4555">
        <v>0</v>
      </c>
      <c r="AE4555" t="s">
        <v>207</v>
      </c>
      <c r="AF4555">
        <v>0</v>
      </c>
      <c r="AG4555">
        <v>0</v>
      </c>
      <c r="AH4555">
        <v>0</v>
      </c>
      <c r="AI4555" t="s">
        <v>11634</v>
      </c>
      <c r="AL4555" s="94">
        <v>1037.8</v>
      </c>
      <c r="AM4555" t="s">
        <v>11646</v>
      </c>
    </row>
    <row r="4556" spans="1:39" x14ac:dyDescent="0.25">
      <c r="A4556" t="s">
        <v>207</v>
      </c>
      <c r="B4556">
        <v>28150</v>
      </c>
      <c r="C4556" t="s">
        <v>6878</v>
      </c>
      <c r="D4556">
        <v>4893</v>
      </c>
      <c r="E4556">
        <v>45792</v>
      </c>
      <c r="G4556" t="s">
        <v>1418</v>
      </c>
      <c r="K4556">
        <v>0</v>
      </c>
      <c r="AE4556" t="s">
        <v>207</v>
      </c>
      <c r="AF4556">
        <v>0</v>
      </c>
      <c r="AG4556">
        <v>0</v>
      </c>
      <c r="AH4556">
        <v>0</v>
      </c>
      <c r="AI4556" t="s">
        <v>11634</v>
      </c>
      <c r="AL4556" s="94">
        <v>489.3</v>
      </c>
      <c r="AM4556" t="s">
        <v>11646</v>
      </c>
    </row>
    <row r="4557" spans="1:39" x14ac:dyDescent="0.25">
      <c r="A4557" t="s">
        <v>207</v>
      </c>
      <c r="B4557">
        <v>28151</v>
      </c>
      <c r="C4557" t="s">
        <v>6879</v>
      </c>
      <c r="D4557">
        <v>4991</v>
      </c>
      <c r="E4557">
        <v>45792</v>
      </c>
      <c r="G4557" t="s">
        <v>1418</v>
      </c>
      <c r="K4557">
        <v>0</v>
      </c>
      <c r="AE4557" t="s">
        <v>207</v>
      </c>
      <c r="AF4557">
        <v>0</v>
      </c>
      <c r="AG4557">
        <v>0</v>
      </c>
      <c r="AH4557">
        <v>0</v>
      </c>
      <c r="AI4557" t="s">
        <v>11634</v>
      </c>
      <c r="AL4557" s="94">
        <v>499.1</v>
      </c>
      <c r="AM4557" t="s">
        <v>11646</v>
      </c>
    </row>
    <row r="4558" spans="1:39" x14ac:dyDescent="0.25">
      <c r="A4558" t="s">
        <v>207</v>
      </c>
      <c r="B4558">
        <v>28152</v>
      </c>
      <c r="C4558" t="s">
        <v>6880</v>
      </c>
      <c r="D4558">
        <v>25316</v>
      </c>
      <c r="E4558">
        <v>45792</v>
      </c>
      <c r="G4558" t="s">
        <v>1418</v>
      </c>
      <c r="H4558">
        <v>45835</v>
      </c>
      <c r="I4558" t="s">
        <v>24</v>
      </c>
      <c r="K4558">
        <v>432</v>
      </c>
      <c r="L4558">
        <v>2023</v>
      </c>
      <c r="M4558">
        <v>80</v>
      </c>
      <c r="N4558" t="s">
        <v>478</v>
      </c>
      <c r="O4558">
        <v>2024</v>
      </c>
      <c r="Q4558">
        <v>0</v>
      </c>
      <c r="R4558">
        <v>0</v>
      </c>
      <c r="S4558">
        <v>0</v>
      </c>
      <c r="T4558">
        <v>0</v>
      </c>
      <c r="U4558">
        <v>0</v>
      </c>
      <c r="V4558">
        <v>0</v>
      </c>
      <c r="W4558">
        <v>0</v>
      </c>
      <c r="X4558" t="s">
        <v>6881</v>
      </c>
      <c r="AE4558" t="s">
        <v>207</v>
      </c>
      <c r="AF4558">
        <v>0.8</v>
      </c>
      <c r="AG4558">
        <v>346</v>
      </c>
      <c r="AH4558">
        <v>13</v>
      </c>
      <c r="AI4558" t="s">
        <v>11632</v>
      </c>
      <c r="AJ4558">
        <v>0</v>
      </c>
      <c r="AK4558">
        <v>0</v>
      </c>
      <c r="AL4558" s="94">
        <v>2531.6</v>
      </c>
      <c r="AM4558" t="s">
        <v>11647</v>
      </c>
    </row>
    <row r="4559" spans="1:39" x14ac:dyDescent="0.25">
      <c r="A4559" t="s">
        <v>207</v>
      </c>
      <c r="B4559">
        <v>28153</v>
      </c>
      <c r="C4559" t="s">
        <v>6882</v>
      </c>
      <c r="D4559">
        <v>1132</v>
      </c>
      <c r="E4559">
        <v>45792</v>
      </c>
      <c r="G4559" t="s">
        <v>1418</v>
      </c>
      <c r="K4559">
        <v>0</v>
      </c>
      <c r="AE4559" t="s">
        <v>207</v>
      </c>
      <c r="AF4559">
        <v>0</v>
      </c>
      <c r="AG4559">
        <v>0</v>
      </c>
      <c r="AH4559">
        <v>0</v>
      </c>
      <c r="AI4559" t="s">
        <v>11634</v>
      </c>
      <c r="AL4559" s="94">
        <v>113.2</v>
      </c>
      <c r="AM4559" t="s">
        <v>11646</v>
      </c>
    </row>
    <row r="4560" spans="1:39" x14ac:dyDescent="0.25">
      <c r="A4560" t="s">
        <v>207</v>
      </c>
      <c r="B4560">
        <v>28154</v>
      </c>
      <c r="C4560" t="s">
        <v>6883</v>
      </c>
      <c r="D4560">
        <v>7758</v>
      </c>
      <c r="E4560">
        <v>45792</v>
      </c>
      <c r="G4560" t="s">
        <v>1418</v>
      </c>
      <c r="K4560">
        <v>0</v>
      </c>
      <c r="AE4560" t="s">
        <v>207</v>
      </c>
      <c r="AF4560">
        <v>0</v>
      </c>
      <c r="AG4560">
        <v>0</v>
      </c>
      <c r="AH4560">
        <v>0</v>
      </c>
      <c r="AI4560" t="s">
        <v>11634</v>
      </c>
      <c r="AL4560" s="94">
        <v>775.8</v>
      </c>
      <c r="AM4560" t="s">
        <v>11646</v>
      </c>
    </row>
    <row r="4561" spans="1:39" x14ac:dyDescent="0.25">
      <c r="A4561" t="s">
        <v>207</v>
      </c>
      <c r="B4561">
        <v>28903</v>
      </c>
      <c r="C4561" t="s">
        <v>6884</v>
      </c>
      <c r="D4561">
        <v>52932</v>
      </c>
      <c r="E4561">
        <v>45792</v>
      </c>
      <c r="G4561" t="s">
        <v>1418</v>
      </c>
      <c r="K4561">
        <v>0</v>
      </c>
      <c r="AE4561" t="s">
        <v>207</v>
      </c>
      <c r="AF4561">
        <v>0</v>
      </c>
      <c r="AG4561">
        <v>0</v>
      </c>
      <c r="AH4561">
        <v>0</v>
      </c>
      <c r="AI4561" t="s">
        <v>11634</v>
      </c>
      <c r="AL4561" s="94">
        <v>5293.2</v>
      </c>
      <c r="AM4561" t="s">
        <v>11646</v>
      </c>
    </row>
    <row r="4562" spans="1:39" x14ac:dyDescent="0.25">
      <c r="A4562" t="s">
        <v>207</v>
      </c>
      <c r="B4562">
        <v>28155</v>
      </c>
      <c r="C4562" t="s">
        <v>6885</v>
      </c>
      <c r="D4562">
        <v>645</v>
      </c>
      <c r="E4562">
        <v>45793</v>
      </c>
      <c r="G4562" t="s">
        <v>1418</v>
      </c>
      <c r="K4562">
        <v>0</v>
      </c>
      <c r="AE4562" t="s">
        <v>207</v>
      </c>
      <c r="AF4562">
        <v>0</v>
      </c>
      <c r="AG4562">
        <v>0</v>
      </c>
      <c r="AH4562">
        <v>0</v>
      </c>
      <c r="AI4562" t="s">
        <v>11634</v>
      </c>
      <c r="AL4562" s="94">
        <v>64.5</v>
      </c>
      <c r="AM4562" t="s">
        <v>11646</v>
      </c>
    </row>
    <row r="4563" spans="1:39" x14ac:dyDescent="0.25">
      <c r="A4563" t="s">
        <v>207</v>
      </c>
      <c r="B4563">
        <v>28156</v>
      </c>
      <c r="C4563" t="s">
        <v>6886</v>
      </c>
      <c r="D4563">
        <v>1823</v>
      </c>
      <c r="E4563">
        <v>45793</v>
      </c>
      <c r="F4563">
        <v>45832</v>
      </c>
      <c r="G4563" t="s">
        <v>1418</v>
      </c>
      <c r="H4563" t="s">
        <v>6887</v>
      </c>
      <c r="I4563" t="s">
        <v>24</v>
      </c>
      <c r="J4563" t="s">
        <v>6888</v>
      </c>
      <c r="K4563">
        <v>0</v>
      </c>
      <c r="L4563" t="s">
        <v>488</v>
      </c>
      <c r="N4563" t="s">
        <v>6889</v>
      </c>
      <c r="O4563">
        <v>45468</v>
      </c>
      <c r="P4563" t="s">
        <v>26</v>
      </c>
      <c r="X4563" t="s">
        <v>6890</v>
      </c>
      <c r="Y4563" t="s">
        <v>488</v>
      </c>
      <c r="Z4563" t="s">
        <v>488</v>
      </c>
      <c r="AE4563" t="s">
        <v>207</v>
      </c>
      <c r="AF4563">
        <v>0</v>
      </c>
      <c r="AG4563">
        <v>0</v>
      </c>
      <c r="AH4563">
        <v>7</v>
      </c>
      <c r="AI4563" t="s">
        <v>11632</v>
      </c>
      <c r="AL4563" s="94">
        <v>182.3</v>
      </c>
      <c r="AM4563" t="s">
        <v>11646</v>
      </c>
    </row>
    <row r="4564" spans="1:39" x14ac:dyDescent="0.25">
      <c r="A4564" t="s">
        <v>207</v>
      </c>
      <c r="B4564">
        <v>28157</v>
      </c>
      <c r="C4564" t="s">
        <v>6891</v>
      </c>
      <c r="D4564">
        <v>1094</v>
      </c>
      <c r="E4564">
        <v>45793</v>
      </c>
      <c r="G4564" t="s">
        <v>1418</v>
      </c>
      <c r="K4564">
        <v>0</v>
      </c>
      <c r="AE4564" t="s">
        <v>207</v>
      </c>
      <c r="AF4564">
        <v>0</v>
      </c>
      <c r="AG4564">
        <v>0</v>
      </c>
      <c r="AH4564">
        <v>0</v>
      </c>
      <c r="AI4564" t="s">
        <v>11634</v>
      </c>
      <c r="AL4564" s="94">
        <v>109.4</v>
      </c>
      <c r="AM4564" t="s">
        <v>11646</v>
      </c>
    </row>
    <row r="4565" spans="1:39" x14ac:dyDescent="0.25">
      <c r="A4565" t="s">
        <v>207</v>
      </c>
      <c r="B4565">
        <v>28158</v>
      </c>
      <c r="C4565" t="s">
        <v>6892</v>
      </c>
      <c r="D4565">
        <v>1052</v>
      </c>
      <c r="E4565">
        <v>45793</v>
      </c>
      <c r="G4565" t="s">
        <v>1418</v>
      </c>
      <c r="K4565">
        <v>0</v>
      </c>
      <c r="AE4565" t="s">
        <v>207</v>
      </c>
      <c r="AF4565">
        <v>0</v>
      </c>
      <c r="AG4565">
        <v>0</v>
      </c>
      <c r="AH4565">
        <v>0</v>
      </c>
      <c r="AI4565" t="s">
        <v>11634</v>
      </c>
      <c r="AL4565" s="94">
        <v>105.2</v>
      </c>
      <c r="AM4565" t="s">
        <v>11646</v>
      </c>
    </row>
    <row r="4566" spans="1:39" x14ac:dyDescent="0.25">
      <c r="A4566" t="s">
        <v>207</v>
      </c>
      <c r="B4566">
        <v>28159</v>
      </c>
      <c r="C4566" t="s">
        <v>6893</v>
      </c>
      <c r="D4566">
        <v>833</v>
      </c>
      <c r="E4566">
        <v>45793</v>
      </c>
      <c r="G4566" t="s">
        <v>1418</v>
      </c>
      <c r="K4566">
        <v>0</v>
      </c>
      <c r="AE4566" t="s">
        <v>207</v>
      </c>
      <c r="AF4566">
        <v>0</v>
      </c>
      <c r="AG4566">
        <v>0</v>
      </c>
      <c r="AH4566">
        <v>0</v>
      </c>
      <c r="AI4566" t="s">
        <v>11634</v>
      </c>
      <c r="AL4566" s="94">
        <v>83.3</v>
      </c>
      <c r="AM4566" t="s">
        <v>11646</v>
      </c>
    </row>
    <row r="4567" spans="1:39" x14ac:dyDescent="0.25">
      <c r="A4567" t="s">
        <v>207</v>
      </c>
      <c r="B4567">
        <v>28160</v>
      </c>
      <c r="C4567" t="s">
        <v>6894</v>
      </c>
      <c r="D4567">
        <v>14164</v>
      </c>
      <c r="E4567">
        <v>45793</v>
      </c>
      <c r="G4567" t="s">
        <v>1418</v>
      </c>
      <c r="K4567">
        <v>0</v>
      </c>
      <c r="AE4567" t="s">
        <v>207</v>
      </c>
      <c r="AF4567">
        <v>0</v>
      </c>
      <c r="AG4567">
        <v>0</v>
      </c>
      <c r="AH4567">
        <v>0</v>
      </c>
      <c r="AI4567" t="s">
        <v>11634</v>
      </c>
      <c r="AL4567" s="94">
        <v>1416.4</v>
      </c>
      <c r="AM4567" t="s">
        <v>11646</v>
      </c>
    </row>
    <row r="4568" spans="1:39" x14ac:dyDescent="0.25">
      <c r="A4568" t="s">
        <v>207</v>
      </c>
      <c r="B4568">
        <v>28161</v>
      </c>
      <c r="C4568" t="s">
        <v>6895</v>
      </c>
      <c r="D4568">
        <v>83507</v>
      </c>
      <c r="E4568">
        <v>45793</v>
      </c>
      <c r="G4568" t="s">
        <v>1418</v>
      </c>
      <c r="K4568">
        <v>0</v>
      </c>
      <c r="AE4568" t="s">
        <v>207</v>
      </c>
      <c r="AF4568">
        <v>0</v>
      </c>
      <c r="AG4568">
        <v>0</v>
      </c>
      <c r="AH4568">
        <v>0</v>
      </c>
      <c r="AI4568" t="s">
        <v>11634</v>
      </c>
      <c r="AL4568" s="94">
        <v>8350.7000000000007</v>
      </c>
      <c r="AM4568" t="s">
        <v>11646</v>
      </c>
    </row>
    <row r="4569" spans="1:39" x14ac:dyDescent="0.25">
      <c r="A4569" t="s">
        <v>207</v>
      </c>
      <c r="B4569">
        <v>28162</v>
      </c>
      <c r="C4569" t="s">
        <v>6896</v>
      </c>
      <c r="D4569">
        <v>4568</v>
      </c>
      <c r="E4569">
        <v>45793</v>
      </c>
      <c r="G4569" t="s">
        <v>1418</v>
      </c>
      <c r="K4569">
        <v>0</v>
      </c>
      <c r="AE4569" t="s">
        <v>207</v>
      </c>
      <c r="AF4569">
        <v>0</v>
      </c>
      <c r="AG4569">
        <v>0</v>
      </c>
      <c r="AH4569">
        <v>0</v>
      </c>
      <c r="AI4569" t="s">
        <v>11634</v>
      </c>
      <c r="AL4569" s="94">
        <v>456.8</v>
      </c>
      <c r="AM4569" t="s">
        <v>11646</v>
      </c>
    </row>
    <row r="4570" spans="1:39" x14ac:dyDescent="0.25">
      <c r="A4570" t="s">
        <v>207</v>
      </c>
      <c r="B4570">
        <v>28163</v>
      </c>
      <c r="C4570" t="s">
        <v>6897</v>
      </c>
      <c r="D4570">
        <v>619</v>
      </c>
      <c r="E4570">
        <v>45793</v>
      </c>
      <c r="G4570" t="s">
        <v>1418</v>
      </c>
      <c r="K4570">
        <v>0</v>
      </c>
      <c r="AE4570" t="s">
        <v>207</v>
      </c>
      <c r="AF4570">
        <v>0</v>
      </c>
      <c r="AG4570">
        <v>0</v>
      </c>
      <c r="AH4570">
        <v>0</v>
      </c>
      <c r="AI4570" t="s">
        <v>11634</v>
      </c>
      <c r="AL4570" s="94">
        <v>61.9</v>
      </c>
      <c r="AM4570" t="s">
        <v>11646</v>
      </c>
    </row>
    <row r="4571" spans="1:39" x14ac:dyDescent="0.25">
      <c r="A4571" t="s">
        <v>207</v>
      </c>
      <c r="B4571">
        <v>28164</v>
      </c>
      <c r="C4571" t="s">
        <v>6898</v>
      </c>
      <c r="D4571">
        <v>5026</v>
      </c>
      <c r="E4571">
        <v>45793</v>
      </c>
      <c r="G4571" t="s">
        <v>1418</v>
      </c>
      <c r="K4571">
        <v>0</v>
      </c>
      <c r="AE4571" t="s">
        <v>207</v>
      </c>
      <c r="AF4571">
        <v>0</v>
      </c>
      <c r="AG4571">
        <v>0</v>
      </c>
      <c r="AH4571">
        <v>0</v>
      </c>
      <c r="AI4571" t="s">
        <v>11634</v>
      </c>
      <c r="AL4571" s="94">
        <v>502.6</v>
      </c>
      <c r="AM4571" t="s">
        <v>11646</v>
      </c>
    </row>
    <row r="4572" spans="1:39" x14ac:dyDescent="0.25">
      <c r="A4572" t="s">
        <v>207</v>
      </c>
      <c r="B4572">
        <v>28165</v>
      </c>
      <c r="C4572" t="s">
        <v>6899</v>
      </c>
      <c r="D4572">
        <v>3213</v>
      </c>
      <c r="E4572">
        <v>45793</v>
      </c>
      <c r="G4572" t="s">
        <v>1418</v>
      </c>
      <c r="H4572" t="s">
        <v>6900</v>
      </c>
      <c r="I4572" t="s">
        <v>24</v>
      </c>
      <c r="K4572">
        <v>19</v>
      </c>
      <c r="L4572">
        <v>2024</v>
      </c>
      <c r="M4572">
        <v>100</v>
      </c>
      <c r="N4572" t="s">
        <v>25</v>
      </c>
      <c r="P4572" t="s">
        <v>26</v>
      </c>
      <c r="Q4572">
        <v>100</v>
      </c>
      <c r="R4572">
        <v>0</v>
      </c>
      <c r="S4572">
        <v>0</v>
      </c>
      <c r="T4572">
        <v>2</v>
      </c>
      <c r="U4572">
        <v>0</v>
      </c>
      <c r="V4572">
        <v>0</v>
      </c>
      <c r="W4572">
        <v>0</v>
      </c>
      <c r="X4572" t="s">
        <v>6901</v>
      </c>
      <c r="Y4572" t="s">
        <v>25</v>
      </c>
      <c r="Z4572" t="s">
        <v>25</v>
      </c>
      <c r="AE4572" t="s">
        <v>207</v>
      </c>
      <c r="AF4572">
        <v>1</v>
      </c>
      <c r="AG4572">
        <v>19</v>
      </c>
      <c r="AH4572">
        <v>15</v>
      </c>
      <c r="AI4572" t="s">
        <v>11632</v>
      </c>
      <c r="AJ4572">
        <v>0</v>
      </c>
      <c r="AK4572">
        <v>0</v>
      </c>
      <c r="AL4572" s="94">
        <v>321.3</v>
      </c>
      <c r="AM4572" t="s">
        <v>11648</v>
      </c>
    </row>
    <row r="4573" spans="1:39" x14ac:dyDescent="0.25">
      <c r="A4573" t="s">
        <v>207</v>
      </c>
      <c r="B4573">
        <v>28166</v>
      </c>
      <c r="C4573" t="s">
        <v>6902</v>
      </c>
      <c r="D4573">
        <v>553</v>
      </c>
      <c r="E4573">
        <v>45793</v>
      </c>
      <c r="G4573" t="s">
        <v>1418</v>
      </c>
      <c r="K4573">
        <v>0</v>
      </c>
      <c r="AE4573" t="s">
        <v>207</v>
      </c>
      <c r="AF4573">
        <v>0</v>
      </c>
      <c r="AG4573">
        <v>0</v>
      </c>
      <c r="AH4573">
        <v>0</v>
      </c>
      <c r="AI4573" t="s">
        <v>11634</v>
      </c>
      <c r="AL4573" s="94">
        <v>55.3</v>
      </c>
      <c r="AM4573" t="s">
        <v>11646</v>
      </c>
    </row>
    <row r="4574" spans="1:39" x14ac:dyDescent="0.25">
      <c r="A4574" t="s">
        <v>207</v>
      </c>
      <c r="B4574">
        <v>28167</v>
      </c>
      <c r="C4574" t="s">
        <v>6903</v>
      </c>
      <c r="D4574">
        <v>14003</v>
      </c>
      <c r="E4574">
        <v>45793</v>
      </c>
      <c r="G4574" t="s">
        <v>1418</v>
      </c>
      <c r="K4574">
        <v>0</v>
      </c>
      <c r="AE4574" t="s">
        <v>207</v>
      </c>
      <c r="AF4574">
        <v>0</v>
      </c>
      <c r="AG4574">
        <v>0</v>
      </c>
      <c r="AH4574">
        <v>0</v>
      </c>
      <c r="AI4574" t="s">
        <v>11634</v>
      </c>
      <c r="AL4574" s="94">
        <v>1400.3</v>
      </c>
      <c r="AM4574" t="s">
        <v>11646</v>
      </c>
    </row>
    <row r="4575" spans="1:39" x14ac:dyDescent="0.25">
      <c r="A4575" t="s">
        <v>207</v>
      </c>
      <c r="B4575">
        <v>28168</v>
      </c>
      <c r="C4575" t="s">
        <v>6904</v>
      </c>
      <c r="D4575">
        <v>2166</v>
      </c>
      <c r="E4575">
        <v>45793</v>
      </c>
      <c r="G4575" t="s">
        <v>1418</v>
      </c>
      <c r="K4575">
        <v>0</v>
      </c>
      <c r="AE4575" t="s">
        <v>207</v>
      </c>
      <c r="AF4575">
        <v>0</v>
      </c>
      <c r="AG4575">
        <v>0</v>
      </c>
      <c r="AH4575">
        <v>0</v>
      </c>
      <c r="AI4575" t="s">
        <v>11634</v>
      </c>
      <c r="AL4575" s="94">
        <v>216.6</v>
      </c>
      <c r="AM4575" t="s">
        <v>11646</v>
      </c>
    </row>
    <row r="4576" spans="1:39" x14ac:dyDescent="0.25">
      <c r="A4576" t="s">
        <v>207</v>
      </c>
      <c r="B4576">
        <v>28169</v>
      </c>
      <c r="C4576" t="s">
        <v>6905</v>
      </c>
      <c r="D4576">
        <v>2559</v>
      </c>
      <c r="E4576">
        <v>45793</v>
      </c>
      <c r="G4576" t="s">
        <v>1418</v>
      </c>
      <c r="K4576">
        <v>0</v>
      </c>
      <c r="AE4576" t="s">
        <v>207</v>
      </c>
      <c r="AF4576">
        <v>0</v>
      </c>
      <c r="AG4576">
        <v>0</v>
      </c>
      <c r="AH4576">
        <v>0</v>
      </c>
      <c r="AI4576" t="s">
        <v>11634</v>
      </c>
      <c r="AL4576" s="94">
        <v>255.9</v>
      </c>
      <c r="AM4576" t="s">
        <v>11646</v>
      </c>
    </row>
    <row r="4577" spans="1:39" x14ac:dyDescent="0.25">
      <c r="A4577" t="s">
        <v>207</v>
      </c>
      <c r="B4577">
        <v>28171</v>
      </c>
      <c r="C4577" t="s">
        <v>6906</v>
      </c>
      <c r="D4577">
        <v>7437</v>
      </c>
      <c r="E4577">
        <v>45793</v>
      </c>
      <c r="G4577" t="s">
        <v>1418</v>
      </c>
      <c r="K4577">
        <v>0</v>
      </c>
      <c r="AE4577" t="s">
        <v>207</v>
      </c>
      <c r="AF4577">
        <v>0</v>
      </c>
      <c r="AG4577">
        <v>0</v>
      </c>
      <c r="AH4577">
        <v>0</v>
      </c>
      <c r="AI4577" t="s">
        <v>11634</v>
      </c>
      <c r="AL4577" s="94">
        <v>743.7</v>
      </c>
      <c r="AM4577" t="s">
        <v>11646</v>
      </c>
    </row>
    <row r="4578" spans="1:39" x14ac:dyDescent="0.25">
      <c r="A4578" t="s">
        <v>207</v>
      </c>
      <c r="B4578">
        <v>28170</v>
      </c>
      <c r="C4578" t="s">
        <v>6907</v>
      </c>
      <c r="D4578">
        <v>3508</v>
      </c>
      <c r="E4578">
        <v>45793</v>
      </c>
      <c r="G4578" t="s">
        <v>1418</v>
      </c>
      <c r="K4578">
        <v>0</v>
      </c>
      <c r="AE4578" t="s">
        <v>207</v>
      </c>
      <c r="AF4578">
        <v>0</v>
      </c>
      <c r="AG4578">
        <v>0</v>
      </c>
      <c r="AH4578">
        <v>0</v>
      </c>
      <c r="AI4578" t="s">
        <v>11634</v>
      </c>
      <c r="AL4578" s="94">
        <v>350.8</v>
      </c>
      <c r="AM4578" t="s">
        <v>11646</v>
      </c>
    </row>
    <row r="4579" spans="1:39" x14ac:dyDescent="0.25">
      <c r="A4579" t="s">
        <v>207</v>
      </c>
      <c r="B4579">
        <v>28172</v>
      </c>
      <c r="C4579" t="s">
        <v>6908</v>
      </c>
      <c r="D4579">
        <v>18000</v>
      </c>
      <c r="E4579">
        <v>45793</v>
      </c>
      <c r="G4579" t="s">
        <v>1418</v>
      </c>
      <c r="K4579">
        <v>0</v>
      </c>
      <c r="AE4579" t="s">
        <v>207</v>
      </c>
      <c r="AF4579">
        <v>0</v>
      </c>
      <c r="AG4579">
        <v>0</v>
      </c>
      <c r="AH4579">
        <v>0</v>
      </c>
      <c r="AI4579" t="s">
        <v>11634</v>
      </c>
      <c r="AL4579" s="94">
        <v>1800</v>
      </c>
      <c r="AM4579" t="s">
        <v>11646</v>
      </c>
    </row>
    <row r="4580" spans="1:39" x14ac:dyDescent="0.25">
      <c r="A4580" t="s">
        <v>207</v>
      </c>
      <c r="B4580">
        <v>28173</v>
      </c>
      <c r="C4580" t="s">
        <v>6909</v>
      </c>
      <c r="D4580">
        <v>825</v>
      </c>
      <c r="E4580">
        <v>45793</v>
      </c>
      <c r="G4580" t="s">
        <v>1418</v>
      </c>
      <c r="K4580">
        <v>0</v>
      </c>
      <c r="AE4580" t="s">
        <v>207</v>
      </c>
      <c r="AF4580">
        <v>0</v>
      </c>
      <c r="AG4580">
        <v>0</v>
      </c>
      <c r="AH4580">
        <v>0</v>
      </c>
      <c r="AI4580" t="s">
        <v>11634</v>
      </c>
      <c r="AL4580" s="94">
        <v>82.5</v>
      </c>
      <c r="AM4580" t="s">
        <v>11646</v>
      </c>
    </row>
    <row r="4581" spans="1:39" x14ac:dyDescent="0.25">
      <c r="A4581" t="s">
        <v>207</v>
      </c>
      <c r="B4581">
        <v>28174</v>
      </c>
      <c r="C4581" t="s">
        <v>6910</v>
      </c>
      <c r="D4581">
        <v>2823</v>
      </c>
      <c r="E4581">
        <v>45793</v>
      </c>
      <c r="G4581" t="s">
        <v>1418</v>
      </c>
      <c r="K4581">
        <v>0</v>
      </c>
      <c r="AE4581" t="s">
        <v>207</v>
      </c>
      <c r="AF4581">
        <v>0</v>
      </c>
      <c r="AG4581">
        <v>0</v>
      </c>
      <c r="AH4581">
        <v>0</v>
      </c>
      <c r="AI4581" t="s">
        <v>11634</v>
      </c>
      <c r="AL4581" s="94">
        <v>282.3</v>
      </c>
      <c r="AM4581" t="s">
        <v>11646</v>
      </c>
    </row>
    <row r="4582" spans="1:39" x14ac:dyDescent="0.25">
      <c r="A4582" t="s">
        <v>207</v>
      </c>
      <c r="B4582">
        <v>28175</v>
      </c>
      <c r="C4582" t="s">
        <v>6911</v>
      </c>
      <c r="D4582">
        <v>1624</v>
      </c>
      <c r="E4582">
        <v>45793</v>
      </c>
      <c r="G4582" t="s">
        <v>1418</v>
      </c>
      <c r="K4582">
        <v>0</v>
      </c>
      <c r="AE4582" t="s">
        <v>207</v>
      </c>
      <c r="AF4582">
        <v>0</v>
      </c>
      <c r="AG4582">
        <v>0</v>
      </c>
      <c r="AH4582">
        <v>0</v>
      </c>
      <c r="AI4582" t="s">
        <v>11634</v>
      </c>
      <c r="AL4582" s="94">
        <v>162.4</v>
      </c>
      <c r="AM4582" t="s">
        <v>11646</v>
      </c>
    </row>
    <row r="4583" spans="1:39" x14ac:dyDescent="0.25">
      <c r="A4583" t="s">
        <v>207</v>
      </c>
      <c r="B4583">
        <v>28176</v>
      </c>
      <c r="C4583" t="s">
        <v>6912</v>
      </c>
      <c r="D4583">
        <v>23799</v>
      </c>
      <c r="E4583">
        <v>45793</v>
      </c>
      <c r="G4583" t="s">
        <v>1418</v>
      </c>
      <c r="H4583">
        <v>45813</v>
      </c>
      <c r="I4583" t="s">
        <v>28</v>
      </c>
      <c r="K4583">
        <v>408</v>
      </c>
      <c r="L4583" t="s">
        <v>1419</v>
      </c>
      <c r="M4583">
        <v>40.69</v>
      </c>
      <c r="N4583" t="s">
        <v>25</v>
      </c>
      <c r="P4583" t="s">
        <v>25</v>
      </c>
      <c r="Q4583">
        <v>0</v>
      </c>
      <c r="R4583">
        <v>33600</v>
      </c>
      <c r="S4583">
        <v>33206</v>
      </c>
      <c r="T4583">
        <v>130</v>
      </c>
      <c r="U4583">
        <v>229</v>
      </c>
      <c r="V4583">
        <v>0</v>
      </c>
      <c r="W4583">
        <v>15</v>
      </c>
      <c r="X4583" t="s">
        <v>6913</v>
      </c>
      <c r="Y4583" t="s">
        <v>26</v>
      </c>
      <c r="Z4583" t="s">
        <v>1518</v>
      </c>
      <c r="AE4583" t="s">
        <v>207</v>
      </c>
      <c r="AF4583">
        <v>0.40689999999999998</v>
      </c>
      <c r="AG4583">
        <v>166</v>
      </c>
      <c r="AH4583">
        <v>15</v>
      </c>
      <c r="AI4583" t="s">
        <v>11632</v>
      </c>
      <c r="AJ4583">
        <v>1.4118240262195891</v>
      </c>
      <c r="AK4583">
        <v>1.3952687087692761</v>
      </c>
      <c r="AL4583" s="94">
        <v>2379.9</v>
      </c>
      <c r="AM4583" t="s">
        <v>11647</v>
      </c>
    </row>
    <row r="4584" spans="1:39" x14ac:dyDescent="0.25">
      <c r="A4584" t="s">
        <v>207</v>
      </c>
      <c r="B4584">
        <v>28178</v>
      </c>
      <c r="C4584" t="s">
        <v>6914</v>
      </c>
      <c r="D4584">
        <v>1674</v>
      </c>
      <c r="E4584">
        <v>45793</v>
      </c>
      <c r="G4584" t="s">
        <v>1418</v>
      </c>
      <c r="K4584">
        <v>0</v>
      </c>
      <c r="AE4584" t="s">
        <v>207</v>
      </c>
      <c r="AF4584">
        <v>0</v>
      </c>
      <c r="AG4584">
        <v>0</v>
      </c>
      <c r="AH4584">
        <v>0</v>
      </c>
      <c r="AI4584" t="s">
        <v>11634</v>
      </c>
      <c r="AL4584" s="94">
        <v>167.4</v>
      </c>
      <c r="AM4584" t="s">
        <v>11646</v>
      </c>
    </row>
    <row r="4585" spans="1:39" x14ac:dyDescent="0.25">
      <c r="A4585" t="s">
        <v>207</v>
      </c>
      <c r="B4585">
        <v>28177</v>
      </c>
      <c r="C4585" t="s">
        <v>6915</v>
      </c>
      <c r="D4585">
        <v>18086</v>
      </c>
      <c r="E4585">
        <v>45793</v>
      </c>
      <c r="G4585" t="s">
        <v>1418</v>
      </c>
      <c r="K4585">
        <v>0</v>
      </c>
      <c r="AE4585" t="s">
        <v>207</v>
      </c>
      <c r="AF4585">
        <v>0</v>
      </c>
      <c r="AG4585">
        <v>0</v>
      </c>
      <c r="AH4585">
        <v>0</v>
      </c>
      <c r="AI4585" t="s">
        <v>11634</v>
      </c>
      <c r="AL4585" s="94">
        <v>1808.6</v>
      </c>
      <c r="AM4585" t="s">
        <v>11646</v>
      </c>
    </row>
    <row r="4586" spans="1:39" x14ac:dyDescent="0.25">
      <c r="A4586" t="s">
        <v>207</v>
      </c>
      <c r="B4586">
        <v>28179</v>
      </c>
      <c r="C4586" t="s">
        <v>6916</v>
      </c>
      <c r="D4586">
        <v>2277</v>
      </c>
      <c r="E4586">
        <v>45793</v>
      </c>
      <c r="G4586" t="s">
        <v>1418</v>
      </c>
      <c r="K4586">
        <v>0</v>
      </c>
      <c r="AE4586" t="s">
        <v>207</v>
      </c>
      <c r="AF4586">
        <v>0</v>
      </c>
      <c r="AG4586">
        <v>0</v>
      </c>
      <c r="AH4586">
        <v>0</v>
      </c>
      <c r="AI4586" t="s">
        <v>11634</v>
      </c>
      <c r="AL4586" s="94">
        <v>227.7</v>
      </c>
      <c r="AM4586" t="s">
        <v>11646</v>
      </c>
    </row>
    <row r="4587" spans="1:39" x14ac:dyDescent="0.25">
      <c r="A4587" t="s">
        <v>207</v>
      </c>
      <c r="B4587">
        <v>28180</v>
      </c>
      <c r="C4587" t="s">
        <v>6917</v>
      </c>
      <c r="D4587">
        <v>7900</v>
      </c>
      <c r="E4587">
        <v>45793</v>
      </c>
      <c r="G4587" t="s">
        <v>1418</v>
      </c>
      <c r="K4587">
        <v>0</v>
      </c>
      <c r="AE4587" t="s">
        <v>207</v>
      </c>
      <c r="AF4587">
        <v>0</v>
      </c>
      <c r="AG4587">
        <v>0</v>
      </c>
      <c r="AH4587">
        <v>0</v>
      </c>
      <c r="AI4587" t="s">
        <v>11634</v>
      </c>
      <c r="AL4587" s="94">
        <v>790</v>
      </c>
      <c r="AM4587" t="s">
        <v>11646</v>
      </c>
    </row>
    <row r="4588" spans="1:39" x14ac:dyDescent="0.25">
      <c r="A4588" t="s">
        <v>207</v>
      </c>
      <c r="B4588">
        <v>28181</v>
      </c>
      <c r="C4588" t="s">
        <v>6918</v>
      </c>
      <c r="D4588">
        <v>29273</v>
      </c>
      <c r="E4588">
        <v>45793</v>
      </c>
      <c r="G4588" t="s">
        <v>1418</v>
      </c>
      <c r="K4588">
        <v>0</v>
      </c>
      <c r="AE4588" t="s">
        <v>207</v>
      </c>
      <c r="AF4588">
        <v>0</v>
      </c>
      <c r="AG4588">
        <v>0</v>
      </c>
      <c r="AH4588">
        <v>0</v>
      </c>
      <c r="AI4588" t="s">
        <v>11634</v>
      </c>
      <c r="AL4588" s="94">
        <v>2927.3</v>
      </c>
      <c r="AM4588" t="s">
        <v>11646</v>
      </c>
    </row>
    <row r="4589" spans="1:39" x14ac:dyDescent="0.25">
      <c r="A4589" t="s">
        <v>207</v>
      </c>
      <c r="B4589">
        <v>28182</v>
      </c>
      <c r="C4589" t="s">
        <v>6919</v>
      </c>
      <c r="D4589">
        <v>324</v>
      </c>
      <c r="E4589">
        <v>45793</v>
      </c>
      <c r="F4589">
        <v>45810</v>
      </c>
      <c r="G4589" t="s">
        <v>1418</v>
      </c>
      <c r="H4589" t="s">
        <v>6920</v>
      </c>
      <c r="I4589" t="s">
        <v>24</v>
      </c>
      <c r="K4589">
        <v>0</v>
      </c>
      <c r="AE4589" t="s">
        <v>207</v>
      </c>
      <c r="AF4589">
        <v>0</v>
      </c>
      <c r="AG4589">
        <v>0</v>
      </c>
      <c r="AH4589">
        <v>0</v>
      </c>
      <c r="AI4589" t="s">
        <v>11634</v>
      </c>
      <c r="AL4589" s="94">
        <v>32.4</v>
      </c>
      <c r="AM4589" t="s">
        <v>11646</v>
      </c>
    </row>
    <row r="4590" spans="1:39" x14ac:dyDescent="0.25">
      <c r="A4590" t="s">
        <v>207</v>
      </c>
      <c r="B4590">
        <v>28183</v>
      </c>
      <c r="C4590" t="s">
        <v>6921</v>
      </c>
      <c r="D4590">
        <v>1874</v>
      </c>
      <c r="E4590">
        <v>45793</v>
      </c>
      <c r="G4590" t="s">
        <v>1418</v>
      </c>
      <c r="K4590">
        <v>0</v>
      </c>
      <c r="AE4590" t="s">
        <v>207</v>
      </c>
      <c r="AF4590">
        <v>0</v>
      </c>
      <c r="AG4590">
        <v>0</v>
      </c>
      <c r="AH4590">
        <v>0</v>
      </c>
      <c r="AI4590" t="s">
        <v>11634</v>
      </c>
      <c r="AL4590" s="94">
        <v>187.4</v>
      </c>
      <c r="AM4590" t="s">
        <v>11646</v>
      </c>
    </row>
    <row r="4591" spans="1:39" x14ac:dyDescent="0.25">
      <c r="A4591" t="s">
        <v>208</v>
      </c>
      <c r="B4591">
        <v>520001</v>
      </c>
      <c r="C4591" t="s">
        <v>6922</v>
      </c>
      <c r="D4591">
        <v>85811</v>
      </c>
      <c r="E4591">
        <v>45770</v>
      </c>
      <c r="G4591" t="s">
        <v>6923</v>
      </c>
      <c r="K4591">
        <v>0</v>
      </c>
      <c r="M4591">
        <v>0</v>
      </c>
      <c r="Q4591">
        <v>0</v>
      </c>
      <c r="AE4591" t="s">
        <v>208</v>
      </c>
      <c r="AF4591">
        <v>0</v>
      </c>
      <c r="AG4591">
        <v>0</v>
      </c>
      <c r="AH4591">
        <v>2</v>
      </c>
      <c r="AI4591" t="s">
        <v>11632</v>
      </c>
      <c r="AL4591" s="94">
        <v>8581.1</v>
      </c>
      <c r="AM4591" t="s">
        <v>11646</v>
      </c>
    </row>
    <row r="4592" spans="1:39" x14ac:dyDescent="0.25">
      <c r="A4592" t="s">
        <v>209</v>
      </c>
      <c r="B4592">
        <v>29001</v>
      </c>
      <c r="C4592" t="s">
        <v>6924</v>
      </c>
      <c r="D4592">
        <v>5449</v>
      </c>
      <c r="E4592">
        <v>45789</v>
      </c>
      <c r="F4592">
        <v>45839</v>
      </c>
      <c r="G4592" t="s">
        <v>3633</v>
      </c>
      <c r="H4592">
        <v>45790</v>
      </c>
      <c r="I4592" t="s">
        <v>24</v>
      </c>
      <c r="J4592" t="s">
        <v>6925</v>
      </c>
      <c r="K4592">
        <v>0</v>
      </c>
      <c r="L4592" t="s">
        <v>719</v>
      </c>
      <c r="N4592" t="s">
        <v>350</v>
      </c>
      <c r="P4592" t="s">
        <v>353</v>
      </c>
      <c r="X4592" t="s">
        <v>6926</v>
      </c>
      <c r="Y4592" t="s">
        <v>353</v>
      </c>
      <c r="Z4592" t="s">
        <v>350</v>
      </c>
      <c r="AE4592" t="s">
        <v>232</v>
      </c>
      <c r="AF4592">
        <v>0</v>
      </c>
      <c r="AG4592">
        <v>0</v>
      </c>
      <c r="AH4592">
        <v>6</v>
      </c>
      <c r="AI4592" t="s">
        <v>11632</v>
      </c>
      <c r="AL4592" s="94">
        <v>544.9</v>
      </c>
      <c r="AM4592" t="s">
        <v>11646</v>
      </c>
    </row>
    <row r="4593" spans="1:39" x14ac:dyDescent="0.25">
      <c r="A4593" t="s">
        <v>209</v>
      </c>
      <c r="B4593">
        <v>29002</v>
      </c>
      <c r="C4593" t="s">
        <v>6927</v>
      </c>
      <c r="D4593">
        <v>2653</v>
      </c>
      <c r="E4593">
        <v>45789</v>
      </c>
      <c r="F4593">
        <v>45839</v>
      </c>
      <c r="G4593" t="s">
        <v>3633</v>
      </c>
      <c r="H4593">
        <v>45789</v>
      </c>
      <c r="I4593" t="s">
        <v>24</v>
      </c>
      <c r="J4593" t="s">
        <v>6928</v>
      </c>
      <c r="K4593">
        <v>0</v>
      </c>
      <c r="AE4593" t="s">
        <v>232</v>
      </c>
      <c r="AF4593">
        <v>0</v>
      </c>
      <c r="AG4593">
        <v>0</v>
      </c>
      <c r="AH4593">
        <v>0</v>
      </c>
      <c r="AI4593" t="s">
        <v>11634</v>
      </c>
      <c r="AL4593" s="94">
        <v>265.3</v>
      </c>
      <c r="AM4593" t="s">
        <v>11646</v>
      </c>
    </row>
    <row r="4594" spans="1:39" x14ac:dyDescent="0.25">
      <c r="A4594" t="s">
        <v>209</v>
      </c>
      <c r="B4594">
        <v>29003</v>
      </c>
      <c r="C4594" t="s">
        <v>6929</v>
      </c>
      <c r="D4594">
        <v>1046</v>
      </c>
      <c r="E4594">
        <v>45789</v>
      </c>
      <c r="F4594">
        <v>45839</v>
      </c>
      <c r="G4594" t="s">
        <v>3633</v>
      </c>
      <c r="H4594">
        <v>45790</v>
      </c>
      <c r="I4594" t="s">
        <v>24</v>
      </c>
      <c r="J4594" t="s">
        <v>6930</v>
      </c>
      <c r="K4594">
        <v>0</v>
      </c>
      <c r="M4594">
        <v>0</v>
      </c>
      <c r="N4594" t="s">
        <v>350</v>
      </c>
      <c r="P4594" t="s">
        <v>350</v>
      </c>
      <c r="S4594">
        <v>547.30999999999995</v>
      </c>
      <c r="T4594">
        <v>0</v>
      </c>
      <c r="U4594">
        <v>0</v>
      </c>
      <c r="V4594">
        <v>0</v>
      </c>
      <c r="W4594">
        <v>0</v>
      </c>
      <c r="X4594" t="s">
        <v>6931</v>
      </c>
      <c r="Y4594" t="s">
        <v>350</v>
      </c>
      <c r="Z4594" t="s">
        <v>350</v>
      </c>
      <c r="AE4594" t="s">
        <v>232</v>
      </c>
      <c r="AF4594">
        <v>0</v>
      </c>
      <c r="AG4594">
        <v>0</v>
      </c>
      <c r="AH4594">
        <v>11</v>
      </c>
      <c r="AI4594" t="s">
        <v>11632</v>
      </c>
      <c r="AK4594">
        <v>0.52324091778202675</v>
      </c>
      <c r="AL4594" s="94">
        <v>104.6</v>
      </c>
      <c r="AM4594" t="s">
        <v>11646</v>
      </c>
    </row>
    <row r="4595" spans="1:39" x14ac:dyDescent="0.25">
      <c r="A4595" t="s">
        <v>209</v>
      </c>
      <c r="B4595">
        <v>29004</v>
      </c>
      <c r="C4595" t="s">
        <v>6932</v>
      </c>
      <c r="D4595">
        <v>371</v>
      </c>
      <c r="E4595">
        <v>45789</v>
      </c>
      <c r="F4595">
        <v>45841</v>
      </c>
      <c r="G4595" t="s">
        <v>3633</v>
      </c>
      <c r="H4595">
        <v>45798</v>
      </c>
      <c r="I4595" t="s">
        <v>24</v>
      </c>
      <c r="J4595" t="s">
        <v>6933</v>
      </c>
      <c r="K4595">
        <v>0</v>
      </c>
      <c r="M4595">
        <v>0</v>
      </c>
      <c r="N4595" t="s">
        <v>350</v>
      </c>
      <c r="P4595" t="s">
        <v>350</v>
      </c>
      <c r="R4595">
        <v>1000</v>
      </c>
      <c r="X4595" t="s">
        <v>350</v>
      </c>
      <c r="Y4595" t="s">
        <v>350</v>
      </c>
      <c r="Z4595" t="s">
        <v>350</v>
      </c>
      <c r="AE4595" t="s">
        <v>232</v>
      </c>
      <c r="AF4595">
        <v>0</v>
      </c>
      <c r="AG4595">
        <v>0</v>
      </c>
      <c r="AH4595">
        <v>7</v>
      </c>
      <c r="AI4595" t="s">
        <v>11632</v>
      </c>
      <c r="AJ4595">
        <v>2.6954177897574123</v>
      </c>
      <c r="AL4595" s="94">
        <v>37.1</v>
      </c>
      <c r="AM4595" t="s">
        <v>11646</v>
      </c>
    </row>
    <row r="4596" spans="1:39" x14ac:dyDescent="0.25">
      <c r="A4596" t="s">
        <v>209</v>
      </c>
      <c r="B4596">
        <v>29005</v>
      </c>
      <c r="C4596" t="s">
        <v>6934</v>
      </c>
      <c r="D4596">
        <v>6909</v>
      </c>
      <c r="E4596">
        <v>45789</v>
      </c>
      <c r="F4596">
        <v>45841</v>
      </c>
      <c r="G4596" t="s">
        <v>3633</v>
      </c>
      <c r="H4596">
        <v>45790</v>
      </c>
      <c r="I4596" t="s">
        <v>24</v>
      </c>
      <c r="J4596" t="s">
        <v>6935</v>
      </c>
      <c r="K4596">
        <v>0</v>
      </c>
      <c r="AE4596" t="s">
        <v>232</v>
      </c>
      <c r="AF4596">
        <v>0</v>
      </c>
      <c r="AG4596">
        <v>0</v>
      </c>
      <c r="AH4596">
        <v>0</v>
      </c>
      <c r="AI4596" t="s">
        <v>11634</v>
      </c>
      <c r="AL4596" s="94">
        <v>690.9</v>
      </c>
      <c r="AM4596" t="s">
        <v>11646</v>
      </c>
    </row>
    <row r="4597" spans="1:39" x14ac:dyDescent="0.25">
      <c r="A4597" t="s">
        <v>209</v>
      </c>
      <c r="B4597">
        <v>29006</v>
      </c>
      <c r="C4597" t="s">
        <v>6936</v>
      </c>
      <c r="D4597">
        <v>834</v>
      </c>
      <c r="E4597">
        <v>45789</v>
      </c>
      <c r="F4597">
        <v>45841</v>
      </c>
      <c r="G4597" t="s">
        <v>3633</v>
      </c>
      <c r="H4597">
        <v>45790</v>
      </c>
      <c r="I4597" t="s">
        <v>24</v>
      </c>
      <c r="J4597" t="s">
        <v>6937</v>
      </c>
      <c r="K4597">
        <v>0</v>
      </c>
      <c r="L4597" t="s">
        <v>1118</v>
      </c>
      <c r="M4597">
        <v>0</v>
      </c>
      <c r="N4597" t="s">
        <v>350</v>
      </c>
      <c r="P4597" t="s">
        <v>350</v>
      </c>
      <c r="X4597" t="s">
        <v>350</v>
      </c>
      <c r="Y4597" t="s">
        <v>350</v>
      </c>
      <c r="Z4597" t="s">
        <v>350</v>
      </c>
      <c r="AE4597" t="s">
        <v>232</v>
      </c>
      <c r="AF4597">
        <v>0</v>
      </c>
      <c r="AG4597">
        <v>0</v>
      </c>
      <c r="AH4597">
        <v>7</v>
      </c>
      <c r="AI4597" t="s">
        <v>11632</v>
      </c>
      <c r="AL4597" s="94">
        <v>83.4</v>
      </c>
      <c r="AM4597" t="s">
        <v>11646</v>
      </c>
    </row>
    <row r="4598" spans="1:39" x14ac:dyDescent="0.25">
      <c r="A4598" t="s">
        <v>209</v>
      </c>
      <c r="B4598">
        <v>29007</v>
      </c>
      <c r="C4598" t="s">
        <v>6938</v>
      </c>
      <c r="D4598">
        <v>44057</v>
      </c>
      <c r="E4598">
        <v>45789</v>
      </c>
      <c r="F4598">
        <v>45841</v>
      </c>
      <c r="G4598" t="s">
        <v>3633</v>
      </c>
      <c r="H4598">
        <v>45790</v>
      </c>
      <c r="I4598" t="s">
        <v>24</v>
      </c>
      <c r="J4598" t="s">
        <v>6939</v>
      </c>
      <c r="K4598">
        <v>1929</v>
      </c>
      <c r="L4598">
        <v>45870</v>
      </c>
      <c r="M4598">
        <v>70</v>
      </c>
      <c r="N4598" t="s">
        <v>350</v>
      </c>
      <c r="O4598" t="s">
        <v>3945</v>
      </c>
      <c r="P4598" t="s">
        <v>353</v>
      </c>
      <c r="Q4598">
        <v>42</v>
      </c>
      <c r="R4598">
        <v>70000</v>
      </c>
      <c r="S4598">
        <v>251664</v>
      </c>
      <c r="T4598">
        <v>360</v>
      </c>
      <c r="U4598">
        <v>76</v>
      </c>
      <c r="V4598">
        <v>6</v>
      </c>
      <c r="W4598">
        <v>41</v>
      </c>
      <c r="X4598" t="s">
        <v>6940</v>
      </c>
      <c r="Y4598" t="s">
        <v>353</v>
      </c>
      <c r="Z4598" t="s">
        <v>353</v>
      </c>
      <c r="AE4598" t="s">
        <v>232</v>
      </c>
      <c r="AF4598">
        <v>0.7</v>
      </c>
      <c r="AG4598">
        <v>1350</v>
      </c>
      <c r="AH4598">
        <v>16</v>
      </c>
      <c r="AI4598" t="s">
        <v>11631</v>
      </c>
      <c r="AJ4598">
        <v>1.5888508069092313</v>
      </c>
      <c r="AK4598">
        <v>5.7122364210000685</v>
      </c>
      <c r="AL4598" s="94">
        <v>4405.7</v>
      </c>
      <c r="AM4598" t="s">
        <v>11647</v>
      </c>
    </row>
    <row r="4599" spans="1:39" x14ac:dyDescent="0.25">
      <c r="A4599" t="s">
        <v>209</v>
      </c>
      <c r="B4599">
        <v>29008</v>
      </c>
      <c r="C4599" t="s">
        <v>6941</v>
      </c>
      <c r="D4599">
        <v>27647</v>
      </c>
      <c r="E4599">
        <v>45789</v>
      </c>
      <c r="F4599">
        <v>45841</v>
      </c>
      <c r="G4599" t="s">
        <v>3633</v>
      </c>
      <c r="H4599">
        <v>45790</v>
      </c>
      <c r="I4599" t="s">
        <v>24</v>
      </c>
      <c r="J4599" t="s">
        <v>6942</v>
      </c>
      <c r="K4599">
        <v>350</v>
      </c>
      <c r="L4599">
        <v>45730</v>
      </c>
      <c r="M4599">
        <v>0.65700000000000003</v>
      </c>
      <c r="N4599" t="s">
        <v>353</v>
      </c>
      <c r="O4599">
        <v>45131</v>
      </c>
      <c r="P4599" t="s">
        <v>350</v>
      </c>
      <c r="T4599">
        <v>25</v>
      </c>
      <c r="U4599">
        <v>2</v>
      </c>
      <c r="X4599" t="s">
        <v>6943</v>
      </c>
      <c r="Y4599" t="s">
        <v>353</v>
      </c>
      <c r="Z4599" t="s">
        <v>350</v>
      </c>
      <c r="AE4599" t="s">
        <v>232</v>
      </c>
      <c r="AF4599">
        <v>0.65700000000000003</v>
      </c>
      <c r="AG4599">
        <v>230</v>
      </c>
      <c r="AH4599">
        <v>11</v>
      </c>
      <c r="AI4599" t="s">
        <v>11632</v>
      </c>
      <c r="AL4599" s="94">
        <v>2764.7</v>
      </c>
      <c r="AM4599" t="s">
        <v>11647</v>
      </c>
    </row>
    <row r="4600" spans="1:39" x14ac:dyDescent="0.25">
      <c r="A4600" t="s">
        <v>209</v>
      </c>
      <c r="B4600">
        <v>29009</v>
      </c>
      <c r="C4600" t="s">
        <v>6944</v>
      </c>
      <c r="D4600">
        <v>1927</v>
      </c>
      <c r="E4600">
        <v>45789</v>
      </c>
      <c r="F4600">
        <v>45841</v>
      </c>
      <c r="G4600" t="s">
        <v>3633</v>
      </c>
      <c r="I4600" t="s">
        <v>24</v>
      </c>
      <c r="J4600" t="s">
        <v>6945</v>
      </c>
      <c r="K4600">
        <v>154</v>
      </c>
      <c r="L4600">
        <v>45778</v>
      </c>
      <c r="M4600">
        <v>0.9</v>
      </c>
      <c r="N4600" t="s">
        <v>353</v>
      </c>
      <c r="O4600">
        <v>44994</v>
      </c>
      <c r="P4600" t="s">
        <v>353</v>
      </c>
      <c r="R4600">
        <v>5900</v>
      </c>
      <c r="S4600">
        <v>3600</v>
      </c>
      <c r="T4600">
        <v>3</v>
      </c>
      <c r="U4600">
        <v>23</v>
      </c>
      <c r="X4600" t="s">
        <v>6946</v>
      </c>
      <c r="Y4600" t="s">
        <v>350</v>
      </c>
      <c r="Z4600" t="s">
        <v>350</v>
      </c>
      <c r="AE4600" t="s">
        <v>232</v>
      </c>
      <c r="AF4600">
        <v>0.9</v>
      </c>
      <c r="AG4600">
        <v>139</v>
      </c>
      <c r="AH4600">
        <v>13</v>
      </c>
      <c r="AI4600" t="s">
        <v>11632</v>
      </c>
      <c r="AJ4600">
        <v>3.061754021795537</v>
      </c>
      <c r="AK4600">
        <v>1.8681888946549039</v>
      </c>
      <c r="AL4600" s="94">
        <v>192.7</v>
      </c>
      <c r="AM4600" t="s">
        <v>11647</v>
      </c>
    </row>
    <row r="4601" spans="1:39" x14ac:dyDescent="0.25">
      <c r="A4601" t="s">
        <v>209</v>
      </c>
      <c r="B4601">
        <v>29010</v>
      </c>
      <c r="C4601" t="s">
        <v>6947</v>
      </c>
      <c r="D4601">
        <v>1913</v>
      </c>
      <c r="E4601">
        <v>45789</v>
      </c>
      <c r="F4601">
        <v>45841</v>
      </c>
      <c r="G4601" t="s">
        <v>3633</v>
      </c>
      <c r="H4601">
        <v>45797</v>
      </c>
      <c r="I4601" t="s">
        <v>24</v>
      </c>
      <c r="J4601" t="s">
        <v>6948</v>
      </c>
      <c r="K4601">
        <v>172</v>
      </c>
      <c r="L4601">
        <v>2023</v>
      </c>
      <c r="M4601">
        <v>1</v>
      </c>
      <c r="N4601" t="s">
        <v>353</v>
      </c>
      <c r="O4601">
        <v>45108</v>
      </c>
      <c r="P4601" t="s">
        <v>353</v>
      </c>
      <c r="Q4601">
        <v>1</v>
      </c>
      <c r="X4601" t="s">
        <v>6949</v>
      </c>
      <c r="Y4601" t="s">
        <v>6950</v>
      </c>
      <c r="Z4601" t="s">
        <v>353</v>
      </c>
      <c r="AE4601" t="s">
        <v>232</v>
      </c>
      <c r="AF4601">
        <v>1</v>
      </c>
      <c r="AG4601">
        <v>172</v>
      </c>
      <c r="AH4601">
        <v>10</v>
      </c>
      <c r="AI4601" t="s">
        <v>11632</v>
      </c>
      <c r="AL4601" s="94">
        <v>191.3</v>
      </c>
      <c r="AM4601" t="s">
        <v>11647</v>
      </c>
    </row>
    <row r="4602" spans="1:39" x14ac:dyDescent="0.25">
      <c r="A4602" t="s">
        <v>209</v>
      </c>
      <c r="B4602">
        <v>29011</v>
      </c>
      <c r="C4602" t="s">
        <v>6951</v>
      </c>
      <c r="D4602">
        <v>4132</v>
      </c>
      <c r="E4602">
        <v>45789</v>
      </c>
      <c r="F4602">
        <v>45841</v>
      </c>
      <c r="G4602" t="s">
        <v>3633</v>
      </c>
      <c r="H4602">
        <v>45790</v>
      </c>
      <c r="I4602" t="s">
        <v>24</v>
      </c>
      <c r="J4602" t="s">
        <v>6952</v>
      </c>
      <c r="K4602">
        <v>0</v>
      </c>
      <c r="N4602" t="s">
        <v>350</v>
      </c>
      <c r="P4602" t="s">
        <v>6953</v>
      </c>
      <c r="T4602">
        <v>17</v>
      </c>
      <c r="U4602">
        <v>5</v>
      </c>
      <c r="V4602">
        <v>2</v>
      </c>
      <c r="X4602" t="s">
        <v>6954</v>
      </c>
      <c r="Y4602" t="s">
        <v>353</v>
      </c>
      <c r="Z4602" t="s">
        <v>353</v>
      </c>
      <c r="AE4602" t="s">
        <v>232</v>
      </c>
      <c r="AF4602">
        <v>0</v>
      </c>
      <c r="AG4602">
        <v>0</v>
      </c>
      <c r="AH4602">
        <v>8</v>
      </c>
      <c r="AI4602" t="s">
        <v>11632</v>
      </c>
      <c r="AL4602" s="94">
        <v>413.2</v>
      </c>
      <c r="AM4602" t="s">
        <v>11646</v>
      </c>
    </row>
    <row r="4603" spans="1:39" x14ac:dyDescent="0.25">
      <c r="A4603" t="s">
        <v>209</v>
      </c>
      <c r="B4603">
        <v>29012</v>
      </c>
      <c r="C4603" t="s">
        <v>6955</v>
      </c>
      <c r="D4603">
        <v>13570</v>
      </c>
      <c r="E4603">
        <v>45789</v>
      </c>
      <c r="F4603">
        <v>45841</v>
      </c>
      <c r="G4603" t="s">
        <v>3633</v>
      </c>
      <c r="H4603">
        <v>45790</v>
      </c>
      <c r="I4603" t="s">
        <v>24</v>
      </c>
      <c r="J4603" t="s">
        <v>6956</v>
      </c>
      <c r="K4603">
        <v>180</v>
      </c>
      <c r="L4603">
        <v>2024</v>
      </c>
      <c r="M4603">
        <v>0.95</v>
      </c>
      <c r="N4603" t="s">
        <v>350</v>
      </c>
      <c r="O4603" t="s">
        <v>3777</v>
      </c>
      <c r="P4603" t="s">
        <v>350</v>
      </c>
      <c r="R4603">
        <v>140000</v>
      </c>
      <c r="T4603">
        <v>68</v>
      </c>
      <c r="V4603">
        <v>5</v>
      </c>
      <c r="X4603" t="s">
        <v>6957</v>
      </c>
      <c r="Y4603" t="s">
        <v>353</v>
      </c>
      <c r="Z4603" t="s">
        <v>353</v>
      </c>
      <c r="AE4603" t="s">
        <v>232</v>
      </c>
      <c r="AF4603">
        <v>0.95</v>
      </c>
      <c r="AG4603">
        <v>171</v>
      </c>
      <c r="AH4603">
        <v>12</v>
      </c>
      <c r="AI4603" t="s">
        <v>11632</v>
      </c>
      <c r="AJ4603">
        <v>10.316875460574797</v>
      </c>
      <c r="AL4603" s="94">
        <v>1357</v>
      </c>
      <c r="AM4603" t="s">
        <v>11647</v>
      </c>
    </row>
    <row r="4604" spans="1:39" x14ac:dyDescent="0.25">
      <c r="A4604" t="s">
        <v>209</v>
      </c>
      <c r="B4604">
        <v>29013</v>
      </c>
      <c r="C4604" t="s">
        <v>6958</v>
      </c>
      <c r="D4604">
        <v>2130</v>
      </c>
      <c r="E4604">
        <v>45789</v>
      </c>
      <c r="F4604">
        <v>45841</v>
      </c>
      <c r="G4604" t="s">
        <v>3633</v>
      </c>
      <c r="H4604">
        <v>45791</v>
      </c>
      <c r="I4604" t="s">
        <v>24</v>
      </c>
      <c r="J4604" t="s">
        <v>6959</v>
      </c>
      <c r="K4604">
        <v>100</v>
      </c>
      <c r="L4604">
        <v>2025</v>
      </c>
      <c r="M4604">
        <v>0.46</v>
      </c>
      <c r="N4604" t="s">
        <v>353</v>
      </c>
      <c r="O4604">
        <v>2023</v>
      </c>
      <c r="P4604" t="s">
        <v>353</v>
      </c>
      <c r="Q4604">
        <v>0.46</v>
      </c>
      <c r="R4604">
        <v>3500</v>
      </c>
      <c r="S4604">
        <v>1500</v>
      </c>
      <c r="T4604">
        <v>6</v>
      </c>
      <c r="U4604">
        <v>0</v>
      </c>
      <c r="V4604">
        <v>0</v>
      </c>
      <c r="W4604">
        <v>0</v>
      </c>
      <c r="X4604" t="s">
        <v>6960</v>
      </c>
      <c r="Y4604" t="s">
        <v>350</v>
      </c>
      <c r="Z4604" t="s">
        <v>350</v>
      </c>
      <c r="AE4604" t="s">
        <v>232</v>
      </c>
      <c r="AF4604">
        <v>0.46</v>
      </c>
      <c r="AG4604">
        <v>46</v>
      </c>
      <c r="AH4604">
        <v>16</v>
      </c>
      <c r="AI4604" t="s">
        <v>11631</v>
      </c>
      <c r="AJ4604">
        <v>1.6431924882629108</v>
      </c>
      <c r="AK4604">
        <v>0.70422535211267601</v>
      </c>
      <c r="AL4604" s="94">
        <v>213</v>
      </c>
      <c r="AM4604" t="s">
        <v>11647</v>
      </c>
    </row>
    <row r="4605" spans="1:39" x14ac:dyDescent="0.25">
      <c r="A4605" t="s">
        <v>209</v>
      </c>
      <c r="B4605">
        <v>29014</v>
      </c>
      <c r="C4605" t="s">
        <v>6961</v>
      </c>
      <c r="D4605">
        <v>258</v>
      </c>
      <c r="E4605">
        <v>45789</v>
      </c>
      <c r="G4605" t="s">
        <v>3633</v>
      </c>
      <c r="H4605">
        <v>45803</v>
      </c>
      <c r="I4605" t="s">
        <v>28</v>
      </c>
      <c r="K4605">
        <v>0</v>
      </c>
      <c r="M4605">
        <v>1</v>
      </c>
      <c r="N4605" t="s">
        <v>350</v>
      </c>
      <c r="P4605" t="s">
        <v>350</v>
      </c>
      <c r="S4605">
        <v>600</v>
      </c>
      <c r="T4605">
        <v>0</v>
      </c>
      <c r="U4605">
        <v>0</v>
      </c>
      <c r="V4605">
        <v>0</v>
      </c>
      <c r="W4605">
        <v>0</v>
      </c>
      <c r="X4605" t="s">
        <v>6962</v>
      </c>
      <c r="Y4605" t="s">
        <v>350</v>
      </c>
      <c r="Z4605" t="s">
        <v>350</v>
      </c>
      <c r="AE4605" t="s">
        <v>232</v>
      </c>
      <c r="AF4605">
        <v>1</v>
      </c>
      <c r="AG4605">
        <v>0</v>
      </c>
      <c r="AH4605">
        <v>11</v>
      </c>
      <c r="AI4605" t="s">
        <v>11632</v>
      </c>
      <c r="AK4605">
        <v>2.3255813953488373</v>
      </c>
      <c r="AL4605" s="94">
        <v>25.8</v>
      </c>
      <c r="AM4605" t="s">
        <v>11646</v>
      </c>
    </row>
    <row r="4606" spans="1:39" x14ac:dyDescent="0.25">
      <c r="A4606" t="s">
        <v>209</v>
      </c>
      <c r="B4606">
        <v>29015</v>
      </c>
      <c r="C4606" t="s">
        <v>6963</v>
      </c>
      <c r="D4606">
        <v>41619</v>
      </c>
      <c r="E4606">
        <v>45789</v>
      </c>
      <c r="F4606">
        <v>45841</v>
      </c>
      <c r="G4606" t="s">
        <v>3633</v>
      </c>
      <c r="H4606">
        <v>45790</v>
      </c>
      <c r="I4606" t="s">
        <v>24</v>
      </c>
      <c r="J4606" t="s">
        <v>6964</v>
      </c>
      <c r="K4606">
        <v>306</v>
      </c>
      <c r="L4606">
        <v>45809</v>
      </c>
      <c r="M4606">
        <v>0.9</v>
      </c>
      <c r="N4606" t="s">
        <v>353</v>
      </c>
      <c r="O4606">
        <v>45131</v>
      </c>
      <c r="P4606" t="s">
        <v>353</v>
      </c>
      <c r="Q4606">
        <v>100</v>
      </c>
      <c r="R4606">
        <v>15000</v>
      </c>
      <c r="U4606">
        <v>306</v>
      </c>
      <c r="X4606" t="s">
        <v>6965</v>
      </c>
      <c r="Y4606" t="s">
        <v>353</v>
      </c>
      <c r="Z4606" t="s">
        <v>353</v>
      </c>
      <c r="AE4606" t="s">
        <v>232</v>
      </c>
      <c r="AF4606">
        <v>0.9</v>
      </c>
      <c r="AG4606">
        <v>275</v>
      </c>
      <c r="AH4606">
        <v>12</v>
      </c>
      <c r="AI4606" t="s">
        <v>11632</v>
      </c>
      <c r="AJ4606">
        <v>0.36041231168456717</v>
      </c>
      <c r="AL4606" s="94">
        <v>4161.8999999999996</v>
      </c>
      <c r="AM4606" t="s">
        <v>11648</v>
      </c>
    </row>
    <row r="4607" spans="1:39" x14ac:dyDescent="0.25">
      <c r="A4607" t="s">
        <v>209</v>
      </c>
      <c r="B4607">
        <v>29016</v>
      </c>
      <c r="C4607" t="s">
        <v>6966</v>
      </c>
      <c r="D4607">
        <v>411</v>
      </c>
      <c r="E4607">
        <v>45789</v>
      </c>
      <c r="F4607">
        <v>45841</v>
      </c>
      <c r="G4607" t="s">
        <v>3633</v>
      </c>
      <c r="H4607">
        <v>45791</v>
      </c>
      <c r="I4607" t="s">
        <v>24</v>
      </c>
      <c r="J4607" t="s">
        <v>6967</v>
      </c>
      <c r="K4607">
        <v>0</v>
      </c>
      <c r="AE4607" t="s">
        <v>232</v>
      </c>
      <c r="AF4607">
        <v>0</v>
      </c>
      <c r="AG4607">
        <v>0</v>
      </c>
      <c r="AH4607">
        <v>0</v>
      </c>
      <c r="AI4607" t="s">
        <v>11634</v>
      </c>
      <c r="AL4607" s="94">
        <v>41.1</v>
      </c>
      <c r="AM4607" t="s">
        <v>11646</v>
      </c>
    </row>
    <row r="4608" spans="1:39" x14ac:dyDescent="0.25">
      <c r="A4608" t="s">
        <v>209</v>
      </c>
      <c r="B4608">
        <v>29017</v>
      </c>
      <c r="C4608" t="s">
        <v>6968</v>
      </c>
      <c r="D4608">
        <v>8042</v>
      </c>
      <c r="E4608">
        <v>45789</v>
      </c>
      <c r="F4608">
        <v>45090</v>
      </c>
      <c r="G4608" t="s">
        <v>3633</v>
      </c>
      <c r="H4608">
        <v>45814</v>
      </c>
      <c r="I4608" t="s">
        <v>24</v>
      </c>
      <c r="J4608" t="s">
        <v>6969</v>
      </c>
      <c r="K4608">
        <v>0</v>
      </c>
      <c r="AE4608" t="s">
        <v>232</v>
      </c>
      <c r="AF4608">
        <v>0</v>
      </c>
      <c r="AG4608">
        <v>0</v>
      </c>
      <c r="AH4608">
        <v>0</v>
      </c>
      <c r="AI4608" t="s">
        <v>11634</v>
      </c>
      <c r="AL4608" s="94">
        <v>804.2</v>
      </c>
      <c r="AM4608" t="s">
        <v>11646</v>
      </c>
    </row>
    <row r="4609" spans="1:39" x14ac:dyDescent="0.25">
      <c r="A4609" t="s">
        <v>209</v>
      </c>
      <c r="B4609">
        <v>29018</v>
      </c>
      <c r="C4609" t="s">
        <v>6970</v>
      </c>
      <c r="D4609">
        <v>2516</v>
      </c>
      <c r="E4609">
        <v>45789</v>
      </c>
      <c r="G4609" t="s">
        <v>3633</v>
      </c>
      <c r="H4609">
        <v>45803</v>
      </c>
      <c r="I4609" t="s">
        <v>28</v>
      </c>
      <c r="K4609">
        <v>150</v>
      </c>
      <c r="L4609">
        <v>45627</v>
      </c>
      <c r="M4609">
        <v>0.7</v>
      </c>
      <c r="N4609" t="s">
        <v>350</v>
      </c>
      <c r="P4609" t="s">
        <v>350</v>
      </c>
      <c r="R4609">
        <v>9498.5</v>
      </c>
      <c r="S4609">
        <v>15000</v>
      </c>
      <c r="T4609">
        <v>9</v>
      </c>
      <c r="U4609">
        <v>2</v>
      </c>
      <c r="X4609" t="s">
        <v>6971</v>
      </c>
      <c r="Y4609" t="s">
        <v>353</v>
      </c>
      <c r="Z4609" t="s">
        <v>353</v>
      </c>
      <c r="AE4609" t="s">
        <v>232</v>
      </c>
      <c r="AF4609">
        <v>0.7</v>
      </c>
      <c r="AG4609">
        <v>105</v>
      </c>
      <c r="AH4609">
        <v>12</v>
      </c>
      <c r="AI4609" t="s">
        <v>11632</v>
      </c>
      <c r="AJ4609">
        <v>3.7752384737678857</v>
      </c>
      <c r="AK4609">
        <v>5.9618441971383147</v>
      </c>
      <c r="AL4609" s="94">
        <v>251.6</v>
      </c>
      <c r="AM4609" t="s">
        <v>11647</v>
      </c>
    </row>
    <row r="4610" spans="1:39" x14ac:dyDescent="0.25">
      <c r="A4610" t="s">
        <v>209</v>
      </c>
      <c r="B4610">
        <v>29019</v>
      </c>
      <c r="C4610" t="s">
        <v>6972</v>
      </c>
      <c r="D4610">
        <v>1259</v>
      </c>
      <c r="E4610">
        <v>45789</v>
      </c>
      <c r="F4610">
        <v>45841</v>
      </c>
      <c r="G4610" t="s">
        <v>3633</v>
      </c>
      <c r="H4610">
        <v>45792</v>
      </c>
      <c r="I4610" t="s">
        <v>24</v>
      </c>
      <c r="J4610" t="s">
        <v>6973</v>
      </c>
      <c r="K4610">
        <v>0</v>
      </c>
      <c r="AE4610" t="s">
        <v>232</v>
      </c>
      <c r="AF4610">
        <v>0</v>
      </c>
      <c r="AG4610">
        <v>0</v>
      </c>
      <c r="AH4610">
        <v>0</v>
      </c>
      <c r="AI4610" t="s">
        <v>11634</v>
      </c>
      <c r="AL4610" s="94">
        <v>125.9</v>
      </c>
      <c r="AM4610" t="s">
        <v>11646</v>
      </c>
    </row>
    <row r="4611" spans="1:39" x14ac:dyDescent="0.25">
      <c r="A4611" t="s">
        <v>209</v>
      </c>
      <c r="B4611">
        <v>29020</v>
      </c>
      <c r="C4611" t="s">
        <v>6974</v>
      </c>
      <c r="D4611">
        <v>4073</v>
      </c>
      <c r="E4611">
        <v>45789</v>
      </c>
      <c r="F4611">
        <v>45841</v>
      </c>
      <c r="G4611" t="s">
        <v>3633</v>
      </c>
      <c r="H4611">
        <v>45790</v>
      </c>
      <c r="I4611" t="s">
        <v>24</v>
      </c>
      <c r="J4611" t="s">
        <v>6975</v>
      </c>
      <c r="K4611">
        <v>0</v>
      </c>
      <c r="AE4611" t="s">
        <v>232</v>
      </c>
      <c r="AF4611">
        <v>0</v>
      </c>
      <c r="AG4611">
        <v>0</v>
      </c>
      <c r="AH4611">
        <v>0</v>
      </c>
      <c r="AI4611" t="s">
        <v>11634</v>
      </c>
      <c r="AL4611" s="94">
        <v>407.3</v>
      </c>
      <c r="AM4611" t="s">
        <v>11646</v>
      </c>
    </row>
    <row r="4612" spans="1:39" x14ac:dyDescent="0.25">
      <c r="A4612" t="s">
        <v>209</v>
      </c>
      <c r="B4612">
        <v>29021</v>
      </c>
      <c r="C4612" t="s">
        <v>6976</v>
      </c>
      <c r="D4612">
        <v>187</v>
      </c>
      <c r="E4612">
        <v>45789</v>
      </c>
      <c r="F4612">
        <v>45841</v>
      </c>
      <c r="G4612" t="s">
        <v>3633</v>
      </c>
      <c r="H4612">
        <v>45790</v>
      </c>
      <c r="I4612" t="s">
        <v>24</v>
      </c>
      <c r="J4612" t="s">
        <v>6973</v>
      </c>
      <c r="K4612">
        <v>0</v>
      </c>
      <c r="AE4612" t="s">
        <v>232</v>
      </c>
      <c r="AF4612">
        <v>0</v>
      </c>
      <c r="AG4612">
        <v>0</v>
      </c>
      <c r="AH4612">
        <v>0</v>
      </c>
      <c r="AI4612" t="s">
        <v>11634</v>
      </c>
      <c r="AL4612" s="94">
        <v>18.7</v>
      </c>
      <c r="AM4612" t="s">
        <v>11646</v>
      </c>
    </row>
    <row r="4613" spans="1:39" x14ac:dyDescent="0.25">
      <c r="A4613" t="s">
        <v>209</v>
      </c>
      <c r="B4613">
        <v>29022</v>
      </c>
      <c r="C4613" t="s">
        <v>6977</v>
      </c>
      <c r="D4613">
        <v>234</v>
      </c>
      <c r="E4613">
        <v>45789</v>
      </c>
      <c r="F4613">
        <v>45912</v>
      </c>
      <c r="G4613" t="s">
        <v>3633</v>
      </c>
      <c r="H4613">
        <v>45815</v>
      </c>
      <c r="I4613" t="s">
        <v>24</v>
      </c>
      <c r="J4613" t="s">
        <v>6978</v>
      </c>
      <c r="K4613">
        <v>0</v>
      </c>
      <c r="N4613" t="s">
        <v>350</v>
      </c>
      <c r="P4613" t="s">
        <v>350</v>
      </c>
      <c r="R4613">
        <v>3000</v>
      </c>
      <c r="T4613">
        <v>0</v>
      </c>
      <c r="U4613">
        <v>0</v>
      </c>
      <c r="V4613">
        <v>0</v>
      </c>
      <c r="W4613">
        <v>0</v>
      </c>
      <c r="X4613" t="s">
        <v>350</v>
      </c>
      <c r="Y4613" t="s">
        <v>350</v>
      </c>
      <c r="Z4613" t="s">
        <v>350</v>
      </c>
      <c r="AE4613" t="s">
        <v>232</v>
      </c>
      <c r="AF4613">
        <v>0</v>
      </c>
      <c r="AG4613">
        <v>0</v>
      </c>
      <c r="AH4613">
        <v>10</v>
      </c>
      <c r="AI4613" t="s">
        <v>11632</v>
      </c>
      <c r="AJ4613">
        <v>12.820512820512821</v>
      </c>
      <c r="AL4613" s="94">
        <v>23.4</v>
      </c>
      <c r="AM4613" t="s">
        <v>11646</v>
      </c>
    </row>
    <row r="4614" spans="1:39" x14ac:dyDescent="0.25">
      <c r="A4614" t="s">
        <v>209</v>
      </c>
      <c r="B4614">
        <v>29023</v>
      </c>
      <c r="C4614" t="s">
        <v>6979</v>
      </c>
      <c r="D4614">
        <v>9077</v>
      </c>
      <c r="E4614">
        <v>45789</v>
      </c>
      <c r="F4614">
        <v>45912</v>
      </c>
      <c r="G4614" t="s">
        <v>3633</v>
      </c>
      <c r="H4614">
        <v>45790</v>
      </c>
      <c r="I4614" t="s">
        <v>24</v>
      </c>
      <c r="J4614" t="s">
        <v>6980</v>
      </c>
      <c r="K4614">
        <v>0</v>
      </c>
      <c r="L4614">
        <v>2024</v>
      </c>
      <c r="M4614">
        <v>0.6</v>
      </c>
      <c r="N4614" t="s">
        <v>350</v>
      </c>
      <c r="P4614" t="s">
        <v>353</v>
      </c>
      <c r="Q4614">
        <v>0.1</v>
      </c>
      <c r="R4614">
        <v>15000</v>
      </c>
      <c r="S4614">
        <v>3000</v>
      </c>
      <c r="T4614">
        <v>4</v>
      </c>
      <c r="U4614">
        <v>0</v>
      </c>
      <c r="V4614">
        <v>0</v>
      </c>
      <c r="W4614">
        <v>0</v>
      </c>
      <c r="X4614" t="s">
        <v>6981</v>
      </c>
      <c r="Y4614" t="s">
        <v>353</v>
      </c>
      <c r="Z4614" t="s">
        <v>350</v>
      </c>
      <c r="AE4614" t="s">
        <v>232</v>
      </c>
      <c r="AF4614">
        <v>0.6</v>
      </c>
      <c r="AG4614">
        <v>0</v>
      </c>
      <c r="AH4614">
        <v>14</v>
      </c>
      <c r="AI4614" t="s">
        <v>11632</v>
      </c>
      <c r="AJ4614">
        <v>1.6525283684036576</v>
      </c>
      <c r="AK4614">
        <v>0.33050567368073153</v>
      </c>
      <c r="AL4614" s="94">
        <v>907.7</v>
      </c>
      <c r="AM4614" t="s">
        <v>11646</v>
      </c>
    </row>
    <row r="4615" spans="1:39" x14ac:dyDescent="0.25">
      <c r="A4615" t="s">
        <v>209</v>
      </c>
      <c r="B4615">
        <v>29024</v>
      </c>
      <c r="C4615" t="s">
        <v>6982</v>
      </c>
      <c r="D4615">
        <v>465</v>
      </c>
      <c r="E4615">
        <v>45789</v>
      </c>
      <c r="F4615">
        <v>45912</v>
      </c>
      <c r="G4615" t="s">
        <v>3633</v>
      </c>
      <c r="H4615">
        <v>45790</v>
      </c>
      <c r="I4615" t="s">
        <v>24</v>
      </c>
      <c r="J4615" t="s">
        <v>6983</v>
      </c>
      <c r="K4615">
        <v>0</v>
      </c>
      <c r="N4615" t="s">
        <v>350</v>
      </c>
      <c r="P4615" t="s">
        <v>3542</v>
      </c>
      <c r="X4615" t="s">
        <v>350</v>
      </c>
      <c r="Y4615" t="s">
        <v>350</v>
      </c>
      <c r="Z4615" t="s">
        <v>350</v>
      </c>
      <c r="AE4615" t="s">
        <v>232</v>
      </c>
      <c r="AF4615">
        <v>0</v>
      </c>
      <c r="AG4615">
        <v>0</v>
      </c>
      <c r="AH4615">
        <v>5</v>
      </c>
      <c r="AI4615" t="s">
        <v>11632</v>
      </c>
      <c r="AL4615" s="94">
        <v>46.5</v>
      </c>
      <c r="AM4615" t="s">
        <v>11646</v>
      </c>
    </row>
    <row r="4616" spans="1:39" x14ac:dyDescent="0.25">
      <c r="A4616" t="s">
        <v>209</v>
      </c>
      <c r="B4616">
        <v>29025</v>
      </c>
      <c r="C4616" t="s">
        <v>6984</v>
      </c>
      <c r="D4616">
        <v>77654</v>
      </c>
      <c r="E4616">
        <v>45789</v>
      </c>
      <c r="F4616">
        <v>45912</v>
      </c>
      <c r="G4616" t="s">
        <v>3633</v>
      </c>
      <c r="H4616">
        <v>45790</v>
      </c>
      <c r="I4616" t="s">
        <v>24</v>
      </c>
      <c r="J4616" t="s">
        <v>6985</v>
      </c>
      <c r="K4616">
        <v>2078</v>
      </c>
      <c r="L4616">
        <v>45717</v>
      </c>
      <c r="M4616">
        <v>0.96599999999999997</v>
      </c>
      <c r="N4616" t="s">
        <v>353</v>
      </c>
      <c r="O4616">
        <v>45863</v>
      </c>
      <c r="P4616" t="s">
        <v>353</v>
      </c>
      <c r="Q4616">
        <v>5</v>
      </c>
      <c r="R4616">
        <v>52000</v>
      </c>
      <c r="S4616">
        <v>10971.39</v>
      </c>
      <c r="X4616" t="s">
        <v>6986</v>
      </c>
      <c r="Y4616" t="s">
        <v>353</v>
      </c>
      <c r="Z4616" t="s">
        <v>353</v>
      </c>
      <c r="AE4616" t="s">
        <v>232</v>
      </c>
      <c r="AF4616">
        <v>0.96599999999999997</v>
      </c>
      <c r="AG4616">
        <v>2007</v>
      </c>
      <c r="AH4616">
        <v>12</v>
      </c>
      <c r="AI4616" t="s">
        <v>11632</v>
      </c>
      <c r="AJ4616">
        <v>0.66963710819790356</v>
      </c>
      <c r="AK4616">
        <v>0.14128557447137299</v>
      </c>
      <c r="AL4616" s="94">
        <v>7765.4</v>
      </c>
      <c r="AM4616" t="s">
        <v>11647</v>
      </c>
    </row>
    <row r="4617" spans="1:39" x14ac:dyDescent="0.25">
      <c r="A4617" t="s">
        <v>209</v>
      </c>
      <c r="B4617">
        <v>29026</v>
      </c>
      <c r="C4617" t="s">
        <v>6987</v>
      </c>
      <c r="D4617">
        <v>1552</v>
      </c>
      <c r="E4617">
        <v>45789</v>
      </c>
      <c r="F4617">
        <v>45912</v>
      </c>
      <c r="G4617" t="s">
        <v>3633</v>
      </c>
      <c r="H4617">
        <v>45790</v>
      </c>
      <c r="I4617" t="s">
        <v>24</v>
      </c>
      <c r="J4617" t="s">
        <v>6988</v>
      </c>
      <c r="K4617">
        <v>0</v>
      </c>
      <c r="X4617" t="s">
        <v>6989</v>
      </c>
      <c r="AE4617" t="s">
        <v>232</v>
      </c>
      <c r="AF4617">
        <v>0</v>
      </c>
      <c r="AG4617">
        <v>0</v>
      </c>
      <c r="AH4617">
        <v>1</v>
      </c>
      <c r="AI4617" t="s">
        <v>11632</v>
      </c>
      <c r="AL4617" s="94">
        <v>155.19999999999999</v>
      </c>
      <c r="AM4617" t="s">
        <v>11646</v>
      </c>
    </row>
    <row r="4618" spans="1:39" x14ac:dyDescent="0.25">
      <c r="A4618" t="s">
        <v>209</v>
      </c>
      <c r="B4618">
        <v>29027</v>
      </c>
      <c r="C4618" t="s">
        <v>6990</v>
      </c>
      <c r="D4618">
        <v>3115</v>
      </c>
      <c r="E4618">
        <v>45789</v>
      </c>
      <c r="F4618">
        <v>45912</v>
      </c>
      <c r="G4618" t="s">
        <v>3633</v>
      </c>
      <c r="H4618">
        <v>45791</v>
      </c>
      <c r="I4618" t="s">
        <v>24</v>
      </c>
      <c r="J4618" t="s">
        <v>6991</v>
      </c>
      <c r="K4618">
        <v>0</v>
      </c>
      <c r="L4618" t="s">
        <v>4132</v>
      </c>
      <c r="M4618">
        <v>0</v>
      </c>
      <c r="N4618" t="s">
        <v>350</v>
      </c>
      <c r="P4618" t="s">
        <v>350</v>
      </c>
      <c r="X4618" t="s">
        <v>6992</v>
      </c>
      <c r="Y4618" t="s">
        <v>350</v>
      </c>
      <c r="Z4618" t="s">
        <v>350</v>
      </c>
      <c r="AE4618" t="s">
        <v>232</v>
      </c>
      <c r="AF4618">
        <v>0</v>
      </c>
      <c r="AG4618">
        <v>0</v>
      </c>
      <c r="AH4618">
        <v>7</v>
      </c>
      <c r="AI4618" t="s">
        <v>11632</v>
      </c>
      <c r="AL4618" s="94">
        <v>311.5</v>
      </c>
      <c r="AM4618" t="s">
        <v>11646</v>
      </c>
    </row>
    <row r="4619" spans="1:39" x14ac:dyDescent="0.25">
      <c r="A4619" t="s">
        <v>209</v>
      </c>
      <c r="B4619">
        <v>29028</v>
      </c>
      <c r="C4619" t="s">
        <v>6993</v>
      </c>
      <c r="D4619">
        <v>1428</v>
      </c>
      <c r="E4619">
        <v>45789</v>
      </c>
      <c r="F4619">
        <v>45912</v>
      </c>
      <c r="G4619" t="s">
        <v>3633</v>
      </c>
      <c r="H4619">
        <v>45790</v>
      </c>
      <c r="I4619" t="s">
        <v>24</v>
      </c>
      <c r="J4619" t="s">
        <v>6994</v>
      </c>
      <c r="K4619">
        <v>0</v>
      </c>
      <c r="AE4619" t="s">
        <v>232</v>
      </c>
      <c r="AF4619">
        <v>0</v>
      </c>
      <c r="AG4619">
        <v>0</v>
      </c>
      <c r="AH4619">
        <v>0</v>
      </c>
      <c r="AI4619" t="s">
        <v>11634</v>
      </c>
      <c r="AL4619" s="94">
        <v>142.80000000000001</v>
      </c>
      <c r="AM4619" t="s">
        <v>11646</v>
      </c>
    </row>
    <row r="4620" spans="1:39" x14ac:dyDescent="0.25">
      <c r="A4620" t="s">
        <v>209</v>
      </c>
      <c r="B4620">
        <v>29029</v>
      </c>
      <c r="C4620" t="s">
        <v>6995</v>
      </c>
      <c r="D4620">
        <v>462</v>
      </c>
      <c r="E4620">
        <v>45789</v>
      </c>
      <c r="F4620">
        <v>45912</v>
      </c>
      <c r="G4620" t="s">
        <v>3633</v>
      </c>
      <c r="H4620">
        <v>45790</v>
      </c>
      <c r="I4620" t="s">
        <v>24</v>
      </c>
      <c r="J4620" t="s">
        <v>6996</v>
      </c>
      <c r="K4620">
        <v>0</v>
      </c>
      <c r="AE4620" t="s">
        <v>232</v>
      </c>
      <c r="AF4620">
        <v>0</v>
      </c>
      <c r="AG4620">
        <v>0</v>
      </c>
      <c r="AH4620">
        <v>0</v>
      </c>
      <c r="AI4620" t="s">
        <v>11634</v>
      </c>
      <c r="AL4620" s="94">
        <v>46.2</v>
      </c>
      <c r="AM4620" t="s">
        <v>11646</v>
      </c>
    </row>
    <row r="4621" spans="1:39" x14ac:dyDescent="0.25">
      <c r="A4621" t="s">
        <v>209</v>
      </c>
      <c r="B4621">
        <v>29030</v>
      </c>
      <c r="C4621" t="s">
        <v>6997</v>
      </c>
      <c r="D4621">
        <v>941</v>
      </c>
      <c r="E4621">
        <v>45789</v>
      </c>
      <c r="F4621">
        <v>45912</v>
      </c>
      <c r="G4621" t="s">
        <v>3633</v>
      </c>
      <c r="H4621">
        <v>45790</v>
      </c>
      <c r="I4621" t="s">
        <v>24</v>
      </c>
      <c r="J4621" t="s">
        <v>6998</v>
      </c>
      <c r="K4621">
        <v>53</v>
      </c>
      <c r="L4621">
        <v>2025</v>
      </c>
      <c r="M4621">
        <v>0.75</v>
      </c>
      <c r="N4621" t="s">
        <v>353</v>
      </c>
      <c r="O4621">
        <v>44993</v>
      </c>
      <c r="P4621" t="s">
        <v>353</v>
      </c>
      <c r="Q4621">
        <v>0.1</v>
      </c>
      <c r="R4621">
        <v>2000</v>
      </c>
      <c r="T4621">
        <v>3</v>
      </c>
      <c r="U4621">
        <v>0</v>
      </c>
      <c r="V4621">
        <v>0</v>
      </c>
      <c r="W4621">
        <v>1</v>
      </c>
      <c r="X4621" t="s">
        <v>6999</v>
      </c>
      <c r="Y4621" t="s">
        <v>1525</v>
      </c>
      <c r="Z4621" t="s">
        <v>1525</v>
      </c>
      <c r="AE4621" t="s">
        <v>232</v>
      </c>
      <c r="AF4621">
        <v>0.75</v>
      </c>
      <c r="AG4621">
        <v>40</v>
      </c>
      <c r="AH4621">
        <v>15</v>
      </c>
      <c r="AI4621" t="s">
        <v>11632</v>
      </c>
      <c r="AJ4621">
        <v>2.1253985122210413</v>
      </c>
      <c r="AL4621" s="94">
        <v>94.1</v>
      </c>
      <c r="AM4621" t="s">
        <v>11647</v>
      </c>
    </row>
    <row r="4622" spans="1:39" x14ac:dyDescent="0.25">
      <c r="A4622" t="s">
        <v>209</v>
      </c>
      <c r="B4622">
        <v>29031</v>
      </c>
      <c r="C4622" t="s">
        <v>7000</v>
      </c>
      <c r="D4622">
        <v>1758</v>
      </c>
      <c r="E4622">
        <v>45789</v>
      </c>
      <c r="F4622">
        <v>45912</v>
      </c>
      <c r="G4622" t="s">
        <v>3633</v>
      </c>
      <c r="H4622">
        <v>45790</v>
      </c>
      <c r="I4622" t="s">
        <v>24</v>
      </c>
      <c r="J4622" t="s">
        <v>7001</v>
      </c>
      <c r="K4622">
        <v>0</v>
      </c>
      <c r="AE4622" t="s">
        <v>232</v>
      </c>
      <c r="AF4622">
        <v>0</v>
      </c>
      <c r="AG4622">
        <v>0</v>
      </c>
      <c r="AH4622">
        <v>0</v>
      </c>
      <c r="AI4622" t="s">
        <v>11634</v>
      </c>
      <c r="AL4622" s="94">
        <v>175.8</v>
      </c>
      <c r="AM4622" t="s">
        <v>11646</v>
      </c>
    </row>
    <row r="4623" spans="1:39" x14ac:dyDescent="0.25">
      <c r="A4623" t="s">
        <v>209</v>
      </c>
      <c r="B4623">
        <v>29032</v>
      </c>
      <c r="C4623" t="s">
        <v>7002</v>
      </c>
      <c r="D4623">
        <v>8499</v>
      </c>
      <c r="E4623">
        <v>45789</v>
      </c>
      <c r="F4623">
        <v>45912</v>
      </c>
      <c r="G4623" t="s">
        <v>3633</v>
      </c>
      <c r="H4623">
        <v>45790</v>
      </c>
      <c r="I4623" t="s">
        <v>24</v>
      </c>
      <c r="J4623" t="s">
        <v>7003</v>
      </c>
      <c r="K4623">
        <v>210</v>
      </c>
      <c r="L4623">
        <v>45839</v>
      </c>
      <c r="M4623">
        <v>0.73799999999999999</v>
      </c>
      <c r="N4623" t="s">
        <v>3945</v>
      </c>
      <c r="P4623" t="s">
        <v>353</v>
      </c>
      <c r="Q4623">
        <v>0.73799999999999999</v>
      </c>
      <c r="R4623">
        <v>30000</v>
      </c>
      <c r="T4623">
        <v>12</v>
      </c>
      <c r="V4623">
        <v>2</v>
      </c>
      <c r="W4623">
        <v>6</v>
      </c>
      <c r="X4623" t="s">
        <v>7004</v>
      </c>
      <c r="Y4623" t="s">
        <v>353</v>
      </c>
      <c r="Z4623" t="s">
        <v>350</v>
      </c>
      <c r="AE4623" t="s">
        <v>232</v>
      </c>
      <c r="AF4623">
        <v>0.73799999999999999</v>
      </c>
      <c r="AG4623">
        <v>155</v>
      </c>
      <c r="AH4623">
        <v>13</v>
      </c>
      <c r="AI4623" t="s">
        <v>11632</v>
      </c>
      <c r="AJ4623">
        <v>3.5298270384751147</v>
      </c>
      <c r="AL4623" s="94">
        <v>849.9</v>
      </c>
      <c r="AM4623" t="s">
        <v>11647</v>
      </c>
    </row>
    <row r="4624" spans="1:39" x14ac:dyDescent="0.25">
      <c r="A4624" t="s">
        <v>209</v>
      </c>
      <c r="B4624">
        <v>29033</v>
      </c>
      <c r="C4624" t="s">
        <v>7005</v>
      </c>
      <c r="D4624">
        <v>1777</v>
      </c>
      <c r="E4624">
        <v>45789</v>
      </c>
      <c r="F4624">
        <v>45912</v>
      </c>
      <c r="G4624" t="s">
        <v>3633</v>
      </c>
      <c r="H4624">
        <v>45790</v>
      </c>
      <c r="I4624" t="s">
        <v>24</v>
      </c>
      <c r="J4624" t="s">
        <v>7006</v>
      </c>
      <c r="K4624">
        <v>50</v>
      </c>
      <c r="L4624">
        <v>45929</v>
      </c>
      <c r="M4624">
        <v>1</v>
      </c>
      <c r="N4624" t="s">
        <v>350</v>
      </c>
      <c r="P4624" t="s">
        <v>353</v>
      </c>
      <c r="Q4624">
        <v>1</v>
      </c>
      <c r="R4624">
        <v>13000</v>
      </c>
      <c r="T4624">
        <v>2</v>
      </c>
      <c r="X4624" t="s">
        <v>7007</v>
      </c>
      <c r="Y4624" t="s">
        <v>353</v>
      </c>
      <c r="Z4624" t="s">
        <v>353</v>
      </c>
      <c r="AE4624" t="s">
        <v>232</v>
      </c>
      <c r="AF4624">
        <v>1</v>
      </c>
      <c r="AG4624">
        <v>50</v>
      </c>
      <c r="AH4624">
        <v>11</v>
      </c>
      <c r="AI4624" t="s">
        <v>11632</v>
      </c>
      <c r="AJ4624">
        <v>7.3157006190208218</v>
      </c>
      <c r="AL4624" s="94">
        <v>177.7</v>
      </c>
      <c r="AM4624" t="s">
        <v>11647</v>
      </c>
    </row>
    <row r="4625" spans="1:39" x14ac:dyDescent="0.25">
      <c r="A4625" t="s">
        <v>209</v>
      </c>
      <c r="B4625">
        <v>29034</v>
      </c>
      <c r="C4625" t="s">
        <v>7008</v>
      </c>
      <c r="D4625">
        <v>799</v>
      </c>
      <c r="E4625">
        <v>45789</v>
      </c>
      <c r="F4625">
        <v>45912</v>
      </c>
      <c r="G4625" t="s">
        <v>3633</v>
      </c>
      <c r="H4625">
        <v>45790</v>
      </c>
      <c r="I4625" t="s">
        <v>24</v>
      </c>
      <c r="J4625" t="s">
        <v>7009</v>
      </c>
      <c r="K4625">
        <v>0</v>
      </c>
      <c r="AE4625" t="s">
        <v>232</v>
      </c>
      <c r="AF4625">
        <v>0</v>
      </c>
      <c r="AG4625">
        <v>0</v>
      </c>
      <c r="AH4625">
        <v>0</v>
      </c>
      <c r="AI4625" t="s">
        <v>11634</v>
      </c>
      <c r="AL4625" s="94">
        <v>79.900000000000006</v>
      </c>
      <c r="AM4625" t="s">
        <v>11646</v>
      </c>
    </row>
    <row r="4626" spans="1:39" x14ac:dyDescent="0.25">
      <c r="A4626" t="s">
        <v>209</v>
      </c>
      <c r="B4626">
        <v>29035</v>
      </c>
      <c r="C4626" t="s">
        <v>7010</v>
      </c>
      <c r="D4626">
        <v>1587</v>
      </c>
      <c r="E4626">
        <v>45790</v>
      </c>
      <c r="F4626">
        <v>45912</v>
      </c>
      <c r="G4626" t="s">
        <v>3633</v>
      </c>
      <c r="H4626">
        <v>45798</v>
      </c>
      <c r="I4626" t="s">
        <v>24</v>
      </c>
      <c r="J4626" t="s">
        <v>7011</v>
      </c>
      <c r="K4626">
        <v>0</v>
      </c>
      <c r="AE4626" t="s">
        <v>232</v>
      </c>
      <c r="AF4626">
        <v>0</v>
      </c>
      <c r="AG4626">
        <v>0</v>
      </c>
      <c r="AH4626">
        <v>0</v>
      </c>
      <c r="AI4626" t="s">
        <v>11634</v>
      </c>
      <c r="AL4626" s="94">
        <v>158.69999999999999</v>
      </c>
      <c r="AM4626" t="s">
        <v>11646</v>
      </c>
    </row>
    <row r="4627" spans="1:39" x14ac:dyDescent="0.25">
      <c r="A4627" t="s">
        <v>209</v>
      </c>
      <c r="B4627">
        <v>29036</v>
      </c>
      <c r="C4627" t="s">
        <v>7012</v>
      </c>
      <c r="D4627">
        <v>786</v>
      </c>
      <c r="E4627">
        <v>45790</v>
      </c>
      <c r="F4627">
        <v>45912</v>
      </c>
      <c r="G4627" t="s">
        <v>3633</v>
      </c>
      <c r="H4627">
        <v>45791</v>
      </c>
      <c r="I4627" t="s">
        <v>24</v>
      </c>
      <c r="J4627" t="s">
        <v>7013</v>
      </c>
      <c r="K4627">
        <v>0</v>
      </c>
      <c r="AE4627" t="s">
        <v>232</v>
      </c>
      <c r="AF4627">
        <v>0</v>
      </c>
      <c r="AG4627">
        <v>0</v>
      </c>
      <c r="AH4627">
        <v>0</v>
      </c>
      <c r="AI4627" t="s">
        <v>11634</v>
      </c>
      <c r="AL4627" s="94">
        <v>78.599999999999994</v>
      </c>
      <c r="AM4627" t="s">
        <v>11646</v>
      </c>
    </row>
    <row r="4628" spans="1:39" x14ac:dyDescent="0.25">
      <c r="A4628" t="s">
        <v>209</v>
      </c>
      <c r="B4628">
        <v>29037</v>
      </c>
      <c r="C4628" t="s">
        <v>7014</v>
      </c>
      <c r="D4628">
        <v>229</v>
      </c>
      <c r="E4628">
        <v>45790</v>
      </c>
      <c r="F4628">
        <v>45912</v>
      </c>
      <c r="G4628" t="s">
        <v>3633</v>
      </c>
      <c r="H4628">
        <v>45791</v>
      </c>
      <c r="I4628" t="s">
        <v>24</v>
      </c>
      <c r="J4628" t="s">
        <v>7015</v>
      </c>
      <c r="K4628">
        <v>0</v>
      </c>
      <c r="AE4628" t="s">
        <v>232</v>
      </c>
      <c r="AF4628">
        <v>0</v>
      </c>
      <c r="AG4628">
        <v>0</v>
      </c>
      <c r="AH4628">
        <v>0</v>
      </c>
      <c r="AI4628" t="s">
        <v>11634</v>
      </c>
      <c r="AL4628" s="94">
        <v>22.9</v>
      </c>
      <c r="AM4628" t="s">
        <v>11646</v>
      </c>
    </row>
    <row r="4629" spans="1:39" x14ac:dyDescent="0.25">
      <c r="A4629" t="s">
        <v>209</v>
      </c>
      <c r="B4629">
        <v>29038</v>
      </c>
      <c r="C4629" t="s">
        <v>7016</v>
      </c>
      <c r="D4629">
        <v>28934</v>
      </c>
      <c r="E4629">
        <v>45790</v>
      </c>
      <c r="F4629">
        <v>45912</v>
      </c>
      <c r="G4629" t="s">
        <v>3633</v>
      </c>
      <c r="H4629">
        <v>45791</v>
      </c>
      <c r="I4629" t="s">
        <v>24</v>
      </c>
      <c r="J4629" t="s">
        <v>7017</v>
      </c>
      <c r="K4629">
        <v>900</v>
      </c>
      <c r="L4629">
        <v>2024</v>
      </c>
      <c r="M4629">
        <v>0.62</v>
      </c>
      <c r="N4629" t="s">
        <v>350</v>
      </c>
      <c r="P4629" t="s">
        <v>353</v>
      </c>
      <c r="Q4629">
        <v>0.62</v>
      </c>
      <c r="R4629">
        <v>20000</v>
      </c>
      <c r="S4629">
        <v>190000</v>
      </c>
      <c r="T4629">
        <v>35</v>
      </c>
      <c r="X4629" t="s">
        <v>7018</v>
      </c>
      <c r="Y4629" t="s">
        <v>353</v>
      </c>
      <c r="Z4629" t="s">
        <v>353</v>
      </c>
      <c r="AE4629" t="s">
        <v>232</v>
      </c>
      <c r="AF4629">
        <v>0.62</v>
      </c>
      <c r="AG4629">
        <v>558</v>
      </c>
      <c r="AH4629">
        <v>12</v>
      </c>
      <c r="AI4629" t="s">
        <v>11632</v>
      </c>
      <c r="AJ4629">
        <v>0.69122831271168872</v>
      </c>
      <c r="AK4629">
        <v>6.5666689707610422</v>
      </c>
      <c r="AL4629" s="94">
        <v>2893.4</v>
      </c>
      <c r="AM4629" t="s">
        <v>11647</v>
      </c>
    </row>
    <row r="4630" spans="1:39" x14ac:dyDescent="0.25">
      <c r="A4630" t="s">
        <v>209</v>
      </c>
      <c r="B4630">
        <v>29039</v>
      </c>
      <c r="C4630" t="s">
        <v>7019</v>
      </c>
      <c r="D4630">
        <v>4065</v>
      </c>
      <c r="E4630">
        <v>45790</v>
      </c>
      <c r="F4630">
        <v>45912</v>
      </c>
      <c r="G4630" t="s">
        <v>3633</v>
      </c>
      <c r="H4630">
        <v>45791</v>
      </c>
      <c r="I4630" t="s">
        <v>24</v>
      </c>
      <c r="J4630" t="s">
        <v>7020</v>
      </c>
      <c r="K4630">
        <v>63</v>
      </c>
      <c r="L4630">
        <v>45739</v>
      </c>
      <c r="M4630">
        <v>0.9</v>
      </c>
      <c r="N4630" t="s">
        <v>353</v>
      </c>
      <c r="O4630">
        <v>45925</v>
      </c>
      <c r="P4630" t="s">
        <v>353</v>
      </c>
      <c r="Q4630">
        <v>0.9</v>
      </c>
      <c r="R4630">
        <v>5000</v>
      </c>
      <c r="S4630">
        <v>30000</v>
      </c>
      <c r="X4630" t="s">
        <v>7021</v>
      </c>
      <c r="Y4630" t="s">
        <v>353</v>
      </c>
      <c r="Z4630" t="s">
        <v>353</v>
      </c>
      <c r="AE4630" t="s">
        <v>232</v>
      </c>
      <c r="AF4630">
        <v>0.9</v>
      </c>
      <c r="AG4630">
        <v>57</v>
      </c>
      <c r="AH4630">
        <v>12</v>
      </c>
      <c r="AI4630" t="s">
        <v>11632</v>
      </c>
      <c r="AJ4630">
        <v>1.2300123001230012</v>
      </c>
      <c r="AK4630">
        <v>7.3800738007380078</v>
      </c>
      <c r="AL4630" s="94">
        <v>406.5</v>
      </c>
      <c r="AM4630" t="s">
        <v>11647</v>
      </c>
    </row>
    <row r="4631" spans="1:39" x14ac:dyDescent="0.25">
      <c r="A4631" t="s">
        <v>209</v>
      </c>
      <c r="B4631">
        <v>29040</v>
      </c>
      <c r="C4631" t="s">
        <v>7022</v>
      </c>
      <c r="D4631">
        <v>2758</v>
      </c>
      <c r="E4631">
        <v>45790</v>
      </c>
      <c r="F4631">
        <v>45912</v>
      </c>
      <c r="G4631" t="s">
        <v>3633</v>
      </c>
      <c r="H4631">
        <v>45791</v>
      </c>
      <c r="I4631" t="s">
        <v>24</v>
      </c>
      <c r="J4631" t="s">
        <v>7023</v>
      </c>
      <c r="K4631">
        <v>93</v>
      </c>
      <c r="L4631" t="s">
        <v>7024</v>
      </c>
      <c r="M4631">
        <v>0.53</v>
      </c>
      <c r="N4631" t="s">
        <v>353</v>
      </c>
      <c r="O4631" t="s">
        <v>4067</v>
      </c>
      <c r="P4631" t="s">
        <v>7025</v>
      </c>
      <c r="X4631" t="s">
        <v>350</v>
      </c>
      <c r="Y4631" t="s">
        <v>7026</v>
      </c>
      <c r="Z4631" t="s">
        <v>7026</v>
      </c>
      <c r="AE4631" t="s">
        <v>232</v>
      </c>
      <c r="AF4631">
        <v>0.53</v>
      </c>
      <c r="AG4631">
        <v>49</v>
      </c>
      <c r="AH4631">
        <v>9</v>
      </c>
      <c r="AI4631" t="s">
        <v>11632</v>
      </c>
      <c r="AL4631" s="94">
        <v>275.8</v>
      </c>
      <c r="AM4631" t="s">
        <v>11647</v>
      </c>
    </row>
    <row r="4632" spans="1:39" x14ac:dyDescent="0.25">
      <c r="A4632" t="s">
        <v>209</v>
      </c>
      <c r="B4632">
        <v>29041</v>
      </c>
      <c r="C4632" t="s">
        <v>7027</v>
      </c>
      <c r="D4632">
        <v>8486</v>
      </c>
      <c r="E4632">
        <v>45790</v>
      </c>
      <c r="F4632">
        <v>45912</v>
      </c>
      <c r="G4632" t="s">
        <v>3633</v>
      </c>
      <c r="H4632">
        <v>45791</v>
      </c>
      <c r="I4632" t="s">
        <v>24</v>
      </c>
      <c r="J4632" t="s">
        <v>7028</v>
      </c>
      <c r="K4632">
        <v>900</v>
      </c>
      <c r="L4632">
        <v>2025</v>
      </c>
      <c r="M4632">
        <v>0.18</v>
      </c>
      <c r="N4632" t="s">
        <v>353</v>
      </c>
      <c r="O4632">
        <v>45499</v>
      </c>
      <c r="P4632" t="s">
        <v>350</v>
      </c>
      <c r="R4632">
        <v>27000</v>
      </c>
      <c r="S4632">
        <v>60000</v>
      </c>
      <c r="T4632">
        <v>18</v>
      </c>
      <c r="U4632">
        <v>233</v>
      </c>
      <c r="V4632">
        <v>2</v>
      </c>
      <c r="W4632">
        <v>11</v>
      </c>
      <c r="X4632" t="s">
        <v>7029</v>
      </c>
      <c r="Y4632" t="s">
        <v>353</v>
      </c>
      <c r="Z4632" t="s">
        <v>350</v>
      </c>
      <c r="AE4632" t="s">
        <v>232</v>
      </c>
      <c r="AF4632">
        <v>0.18</v>
      </c>
      <c r="AG4632">
        <v>162</v>
      </c>
      <c r="AH4632">
        <v>15</v>
      </c>
      <c r="AI4632" t="s">
        <v>11632</v>
      </c>
      <c r="AJ4632">
        <v>3.1817110534998823</v>
      </c>
      <c r="AK4632">
        <v>7.0704690077775156</v>
      </c>
      <c r="AL4632" s="94">
        <v>848.6</v>
      </c>
      <c r="AM4632" t="s">
        <v>11647</v>
      </c>
    </row>
    <row r="4633" spans="1:39" x14ac:dyDescent="0.25">
      <c r="A4633" t="s">
        <v>209</v>
      </c>
      <c r="B4633">
        <v>29042</v>
      </c>
      <c r="C4633" t="s">
        <v>7030</v>
      </c>
      <c r="D4633">
        <v>25809</v>
      </c>
      <c r="E4633">
        <v>45790</v>
      </c>
      <c r="F4633">
        <v>45912</v>
      </c>
      <c r="G4633" t="s">
        <v>3633</v>
      </c>
      <c r="H4633">
        <v>45791</v>
      </c>
      <c r="I4633" t="s">
        <v>24</v>
      </c>
      <c r="J4633" t="s">
        <v>7031</v>
      </c>
      <c r="K4633">
        <v>0</v>
      </c>
      <c r="L4633">
        <v>45722</v>
      </c>
      <c r="P4633" t="s">
        <v>353</v>
      </c>
      <c r="R4633">
        <v>164213</v>
      </c>
      <c r="V4633">
        <v>12</v>
      </c>
      <c r="W4633">
        <v>22</v>
      </c>
      <c r="X4633" t="s">
        <v>7032</v>
      </c>
      <c r="Y4633" t="s">
        <v>353</v>
      </c>
      <c r="Z4633" t="s">
        <v>353</v>
      </c>
      <c r="AE4633" t="s">
        <v>232</v>
      </c>
      <c r="AF4633">
        <v>0</v>
      </c>
      <c r="AG4633">
        <v>0</v>
      </c>
      <c r="AH4633">
        <v>8</v>
      </c>
      <c r="AI4633" t="s">
        <v>11632</v>
      </c>
      <c r="AJ4633">
        <v>6.3626254407377267</v>
      </c>
      <c r="AL4633" s="94">
        <v>2580.9</v>
      </c>
      <c r="AM4633" t="s">
        <v>11646</v>
      </c>
    </row>
    <row r="4634" spans="1:39" x14ac:dyDescent="0.25">
      <c r="A4634" t="s">
        <v>209</v>
      </c>
      <c r="B4634">
        <v>29043</v>
      </c>
      <c r="C4634" t="s">
        <v>7033</v>
      </c>
      <c r="D4634">
        <v>3545</v>
      </c>
      <c r="E4634">
        <v>45790</v>
      </c>
      <c r="F4634">
        <v>374630</v>
      </c>
      <c r="G4634" t="s">
        <v>3633</v>
      </c>
      <c r="I4634" t="s">
        <v>24</v>
      </c>
      <c r="J4634" t="s">
        <v>7034</v>
      </c>
      <c r="K4634">
        <v>116</v>
      </c>
      <c r="L4634">
        <v>45839</v>
      </c>
      <c r="M4634">
        <v>0.57999999999999996</v>
      </c>
      <c r="N4634" t="s">
        <v>353</v>
      </c>
      <c r="O4634" t="s">
        <v>3421</v>
      </c>
      <c r="P4634" t="s">
        <v>350</v>
      </c>
      <c r="R4634">
        <v>4500</v>
      </c>
      <c r="T4634">
        <v>0</v>
      </c>
      <c r="U4634">
        <v>20</v>
      </c>
      <c r="V4634">
        <v>0</v>
      </c>
      <c r="W4634">
        <v>7</v>
      </c>
      <c r="X4634" t="s">
        <v>350</v>
      </c>
      <c r="Y4634" t="s">
        <v>350</v>
      </c>
      <c r="Z4634" t="s">
        <v>350</v>
      </c>
      <c r="AE4634" t="s">
        <v>232</v>
      </c>
      <c r="AF4634">
        <v>0.57999999999999996</v>
      </c>
      <c r="AG4634">
        <v>67</v>
      </c>
      <c r="AH4634">
        <v>14</v>
      </c>
      <c r="AI4634" t="s">
        <v>11632</v>
      </c>
      <c r="AJ4634">
        <v>1.2693935119887165</v>
      </c>
      <c r="AL4634" s="94">
        <v>354.5</v>
      </c>
      <c r="AM4634" t="s">
        <v>11647</v>
      </c>
    </row>
    <row r="4635" spans="1:39" x14ac:dyDescent="0.25">
      <c r="A4635" t="s">
        <v>209</v>
      </c>
      <c r="B4635">
        <v>29044</v>
      </c>
      <c r="C4635" t="s">
        <v>7035</v>
      </c>
      <c r="D4635">
        <v>1346</v>
      </c>
      <c r="E4635">
        <v>45790</v>
      </c>
      <c r="F4635">
        <v>45912</v>
      </c>
      <c r="G4635" t="s">
        <v>3633</v>
      </c>
      <c r="H4635">
        <v>45791</v>
      </c>
      <c r="I4635" t="s">
        <v>24</v>
      </c>
      <c r="J4635" t="s">
        <v>7036</v>
      </c>
      <c r="K4635">
        <v>0</v>
      </c>
      <c r="P4635" t="s">
        <v>7037</v>
      </c>
      <c r="AE4635" t="s">
        <v>232</v>
      </c>
      <c r="AF4635">
        <v>0</v>
      </c>
      <c r="AG4635">
        <v>0</v>
      </c>
      <c r="AH4635">
        <v>1</v>
      </c>
      <c r="AI4635" t="s">
        <v>11632</v>
      </c>
      <c r="AL4635" s="94">
        <v>134.6</v>
      </c>
      <c r="AM4635" t="s">
        <v>11646</v>
      </c>
    </row>
    <row r="4636" spans="1:39" x14ac:dyDescent="0.25">
      <c r="A4636" t="s">
        <v>209</v>
      </c>
      <c r="B4636">
        <v>29045</v>
      </c>
      <c r="C4636" t="s">
        <v>7038</v>
      </c>
      <c r="D4636">
        <v>3735</v>
      </c>
      <c r="E4636">
        <v>45790</v>
      </c>
      <c r="F4636">
        <v>45912</v>
      </c>
      <c r="G4636" t="s">
        <v>3633</v>
      </c>
      <c r="H4636">
        <v>45791</v>
      </c>
      <c r="I4636" t="s">
        <v>24</v>
      </c>
      <c r="J4636" t="s">
        <v>7039</v>
      </c>
      <c r="K4636">
        <v>0</v>
      </c>
      <c r="AE4636" t="s">
        <v>232</v>
      </c>
      <c r="AF4636">
        <v>0</v>
      </c>
      <c r="AG4636">
        <v>0</v>
      </c>
      <c r="AH4636">
        <v>0</v>
      </c>
      <c r="AI4636" t="s">
        <v>11634</v>
      </c>
      <c r="AL4636" s="94">
        <v>373.5</v>
      </c>
      <c r="AM4636" t="s">
        <v>11646</v>
      </c>
    </row>
    <row r="4637" spans="1:39" x14ac:dyDescent="0.25">
      <c r="A4637" t="s">
        <v>209</v>
      </c>
      <c r="B4637">
        <v>29046</v>
      </c>
      <c r="C4637" t="s">
        <v>7040</v>
      </c>
      <c r="D4637">
        <v>3000</v>
      </c>
      <c r="E4637">
        <v>45790</v>
      </c>
      <c r="F4637">
        <v>45912</v>
      </c>
      <c r="G4637" t="s">
        <v>3633</v>
      </c>
      <c r="H4637">
        <v>45791</v>
      </c>
      <c r="I4637" t="s">
        <v>24</v>
      </c>
      <c r="J4637" t="s">
        <v>7041</v>
      </c>
      <c r="K4637">
        <v>0</v>
      </c>
      <c r="AE4637" t="s">
        <v>232</v>
      </c>
      <c r="AF4637">
        <v>0</v>
      </c>
      <c r="AG4637">
        <v>0</v>
      </c>
      <c r="AH4637">
        <v>0</v>
      </c>
      <c r="AI4637" t="s">
        <v>11634</v>
      </c>
      <c r="AL4637" s="94">
        <v>300</v>
      </c>
      <c r="AM4637" t="s">
        <v>11646</v>
      </c>
    </row>
    <row r="4638" spans="1:39" x14ac:dyDescent="0.25">
      <c r="A4638" t="s">
        <v>209</v>
      </c>
      <c r="B4638">
        <v>29047</v>
      </c>
      <c r="C4638" t="s">
        <v>7042</v>
      </c>
      <c r="D4638">
        <v>1341</v>
      </c>
      <c r="E4638">
        <v>45790</v>
      </c>
      <c r="F4638">
        <v>45912</v>
      </c>
      <c r="G4638" t="s">
        <v>3633</v>
      </c>
      <c r="H4638">
        <v>45791</v>
      </c>
      <c r="I4638" t="s">
        <v>24</v>
      </c>
      <c r="J4638" t="s">
        <v>7043</v>
      </c>
      <c r="K4638">
        <v>0</v>
      </c>
      <c r="L4638" t="s">
        <v>7044</v>
      </c>
      <c r="AE4638" t="s">
        <v>232</v>
      </c>
      <c r="AF4638">
        <v>0</v>
      </c>
      <c r="AG4638">
        <v>0</v>
      </c>
      <c r="AH4638">
        <v>1</v>
      </c>
      <c r="AI4638" t="s">
        <v>11632</v>
      </c>
      <c r="AL4638" s="94">
        <v>134.1</v>
      </c>
      <c r="AM4638" t="s">
        <v>11646</v>
      </c>
    </row>
    <row r="4639" spans="1:39" x14ac:dyDescent="0.25">
      <c r="A4639" t="s">
        <v>209</v>
      </c>
      <c r="B4639">
        <v>29049</v>
      </c>
      <c r="C4639" t="s">
        <v>7045</v>
      </c>
      <c r="D4639">
        <v>3620</v>
      </c>
      <c r="E4639">
        <v>45790</v>
      </c>
      <c r="F4639">
        <v>45912</v>
      </c>
      <c r="G4639" t="s">
        <v>3633</v>
      </c>
      <c r="H4639">
        <v>45791</v>
      </c>
      <c r="I4639" t="s">
        <v>24</v>
      </c>
      <c r="J4639" t="s">
        <v>7046</v>
      </c>
      <c r="K4639">
        <v>218</v>
      </c>
      <c r="L4639">
        <v>45784</v>
      </c>
      <c r="M4639">
        <v>8.8999999999999996E-2</v>
      </c>
      <c r="N4639" t="s">
        <v>353</v>
      </c>
      <c r="O4639">
        <v>45504</v>
      </c>
      <c r="P4639" t="s">
        <v>350</v>
      </c>
      <c r="T4639">
        <v>60</v>
      </c>
      <c r="U4639">
        <v>44</v>
      </c>
      <c r="V4639">
        <v>2</v>
      </c>
      <c r="W4639">
        <v>8</v>
      </c>
      <c r="X4639" t="s">
        <v>350</v>
      </c>
      <c r="Y4639" t="s">
        <v>350</v>
      </c>
      <c r="Z4639" t="s">
        <v>350</v>
      </c>
      <c r="AE4639" t="s">
        <v>232</v>
      </c>
      <c r="AF4639">
        <v>8.8999999999999996E-2</v>
      </c>
      <c r="AG4639">
        <v>19</v>
      </c>
      <c r="AH4639">
        <v>13</v>
      </c>
      <c r="AI4639" t="s">
        <v>11632</v>
      </c>
      <c r="AL4639" s="94">
        <v>362</v>
      </c>
      <c r="AM4639" t="s">
        <v>11647</v>
      </c>
    </row>
    <row r="4640" spans="1:39" x14ac:dyDescent="0.25">
      <c r="A4640" t="s">
        <v>209</v>
      </c>
      <c r="B4640">
        <v>29048</v>
      </c>
      <c r="C4640" t="s">
        <v>7047</v>
      </c>
      <c r="D4640">
        <v>1605</v>
      </c>
      <c r="E4640">
        <v>45790</v>
      </c>
      <c r="F4640">
        <v>45913</v>
      </c>
      <c r="G4640" t="s">
        <v>3633</v>
      </c>
      <c r="H4640">
        <v>45791</v>
      </c>
      <c r="I4640" t="s">
        <v>24</v>
      </c>
      <c r="J4640" t="s">
        <v>7048</v>
      </c>
      <c r="K4640">
        <v>0</v>
      </c>
      <c r="AE4640" t="s">
        <v>232</v>
      </c>
      <c r="AF4640">
        <v>0</v>
      </c>
      <c r="AG4640">
        <v>0</v>
      </c>
      <c r="AH4640">
        <v>0</v>
      </c>
      <c r="AI4640" t="s">
        <v>11634</v>
      </c>
      <c r="AL4640" s="94">
        <v>160.5</v>
      </c>
      <c r="AM4640" t="s">
        <v>11646</v>
      </c>
    </row>
    <row r="4641" spans="1:39" x14ac:dyDescent="0.25">
      <c r="A4641" t="s">
        <v>209</v>
      </c>
      <c r="B4641">
        <v>29050</v>
      </c>
      <c r="C4641" t="s">
        <v>7049</v>
      </c>
      <c r="D4641">
        <v>587</v>
      </c>
      <c r="E4641">
        <v>45790</v>
      </c>
      <c r="F4641">
        <v>45913</v>
      </c>
      <c r="G4641" t="s">
        <v>3633</v>
      </c>
      <c r="H4641">
        <v>45791</v>
      </c>
      <c r="I4641" t="s">
        <v>24</v>
      </c>
      <c r="J4641" t="s">
        <v>7050</v>
      </c>
      <c r="K4641">
        <v>25</v>
      </c>
      <c r="L4641">
        <v>2025</v>
      </c>
      <c r="M4641">
        <v>0.4</v>
      </c>
      <c r="N4641" t="s">
        <v>350</v>
      </c>
      <c r="P4641" t="s">
        <v>350</v>
      </c>
      <c r="R4641">
        <v>1000</v>
      </c>
      <c r="T4641">
        <v>3</v>
      </c>
      <c r="U4641">
        <v>7</v>
      </c>
      <c r="V4641">
        <v>0</v>
      </c>
      <c r="W4641">
        <v>0</v>
      </c>
      <c r="X4641" t="s">
        <v>7051</v>
      </c>
      <c r="Y4641" t="s">
        <v>350</v>
      </c>
      <c r="Z4641" t="s">
        <v>350</v>
      </c>
      <c r="AE4641" t="s">
        <v>232</v>
      </c>
      <c r="AF4641">
        <v>0.4</v>
      </c>
      <c r="AG4641">
        <v>10</v>
      </c>
      <c r="AH4641">
        <v>13</v>
      </c>
      <c r="AI4641" t="s">
        <v>11632</v>
      </c>
      <c r="AJ4641">
        <v>1.7035775127768313</v>
      </c>
      <c r="AL4641" s="94">
        <v>58.7</v>
      </c>
      <c r="AM4641" t="s">
        <v>11647</v>
      </c>
    </row>
    <row r="4642" spans="1:39" x14ac:dyDescent="0.25">
      <c r="A4642" t="s">
        <v>209</v>
      </c>
      <c r="B4642">
        <v>29051</v>
      </c>
      <c r="C4642" t="s">
        <v>7052</v>
      </c>
      <c r="D4642">
        <v>78413</v>
      </c>
      <c r="E4642">
        <v>45790</v>
      </c>
      <c r="F4642">
        <v>45913</v>
      </c>
      <c r="G4642" t="s">
        <v>3633</v>
      </c>
      <c r="H4642">
        <v>45791</v>
      </c>
      <c r="I4642" t="s">
        <v>24</v>
      </c>
      <c r="J4642" t="s">
        <v>7053</v>
      </c>
      <c r="K4642">
        <v>2296</v>
      </c>
      <c r="L4642">
        <v>2024</v>
      </c>
      <c r="M4642">
        <v>0.7</v>
      </c>
      <c r="N4642" t="s">
        <v>353</v>
      </c>
      <c r="O4642">
        <v>45506</v>
      </c>
      <c r="P4642" t="s">
        <v>350</v>
      </c>
      <c r="R4642">
        <v>12000</v>
      </c>
      <c r="S4642">
        <v>253848.06</v>
      </c>
      <c r="T4642">
        <v>160</v>
      </c>
      <c r="U4642">
        <v>87</v>
      </c>
      <c r="V4642">
        <v>0</v>
      </c>
      <c r="W4642">
        <v>12</v>
      </c>
      <c r="X4642" t="s">
        <v>7054</v>
      </c>
      <c r="Y4642" t="s">
        <v>353</v>
      </c>
      <c r="Z4642" t="s">
        <v>353</v>
      </c>
      <c r="AE4642" t="s">
        <v>232</v>
      </c>
      <c r="AF4642">
        <v>0.7</v>
      </c>
      <c r="AG4642">
        <v>1607</v>
      </c>
      <c r="AH4642">
        <v>15</v>
      </c>
      <c r="AI4642" t="s">
        <v>11632</v>
      </c>
      <c r="AJ4642">
        <v>0.15303584864754569</v>
      </c>
      <c r="AK4642">
        <v>3.2373211074694246</v>
      </c>
      <c r="AL4642" s="94">
        <v>7841.3</v>
      </c>
      <c r="AM4642" t="s">
        <v>11647</v>
      </c>
    </row>
    <row r="4643" spans="1:39" x14ac:dyDescent="0.25">
      <c r="A4643" t="s">
        <v>209</v>
      </c>
      <c r="B4643">
        <v>29052</v>
      </c>
      <c r="C4643" t="s">
        <v>7055</v>
      </c>
      <c r="D4643">
        <v>284</v>
      </c>
      <c r="E4643">
        <v>45790</v>
      </c>
      <c r="F4643">
        <v>45913</v>
      </c>
      <c r="G4643" t="s">
        <v>3633</v>
      </c>
      <c r="H4643">
        <v>45791</v>
      </c>
      <c r="I4643" t="s">
        <v>24</v>
      </c>
      <c r="J4643" t="s">
        <v>7056</v>
      </c>
      <c r="K4643">
        <v>0</v>
      </c>
      <c r="AE4643" t="s">
        <v>232</v>
      </c>
      <c r="AF4643">
        <v>0</v>
      </c>
      <c r="AG4643">
        <v>0</v>
      </c>
      <c r="AH4643">
        <v>0</v>
      </c>
      <c r="AI4643" t="s">
        <v>11634</v>
      </c>
      <c r="AL4643" s="94">
        <v>28.4</v>
      </c>
      <c r="AM4643" t="s">
        <v>11646</v>
      </c>
    </row>
    <row r="4644" spans="1:39" x14ac:dyDescent="0.25">
      <c r="A4644" t="s">
        <v>209</v>
      </c>
      <c r="B4644">
        <v>29053</v>
      </c>
      <c r="C4644" t="s">
        <v>7057</v>
      </c>
      <c r="D4644">
        <v>3310</v>
      </c>
      <c r="E4644">
        <v>45790</v>
      </c>
      <c r="F4644">
        <v>45913</v>
      </c>
      <c r="G4644" t="s">
        <v>3633</v>
      </c>
      <c r="H4644">
        <v>45791</v>
      </c>
      <c r="I4644" t="s">
        <v>24</v>
      </c>
      <c r="J4644" t="s">
        <v>7058</v>
      </c>
      <c r="K4644">
        <v>122</v>
      </c>
      <c r="L4644">
        <v>45474</v>
      </c>
      <c r="N4644" t="s">
        <v>350</v>
      </c>
      <c r="P4644" t="s">
        <v>350</v>
      </c>
      <c r="X4644" t="s">
        <v>350</v>
      </c>
      <c r="Y4644" t="s">
        <v>350</v>
      </c>
      <c r="Z4644" t="s">
        <v>350</v>
      </c>
      <c r="AE4644" t="s">
        <v>232</v>
      </c>
      <c r="AF4644">
        <v>0</v>
      </c>
      <c r="AG4644">
        <v>0</v>
      </c>
      <c r="AH4644">
        <v>7</v>
      </c>
      <c r="AI4644" t="s">
        <v>11632</v>
      </c>
      <c r="AL4644" s="94">
        <v>331</v>
      </c>
      <c r="AM4644" t="s">
        <v>11647</v>
      </c>
    </row>
    <row r="4645" spans="1:39" x14ac:dyDescent="0.25">
      <c r="A4645" t="s">
        <v>209</v>
      </c>
      <c r="B4645">
        <v>29054</v>
      </c>
      <c r="C4645" t="s">
        <v>7059</v>
      </c>
      <c r="D4645">
        <v>85859</v>
      </c>
      <c r="E4645">
        <v>45790</v>
      </c>
      <c r="G4645" t="s">
        <v>3633</v>
      </c>
      <c r="H4645">
        <v>45807</v>
      </c>
      <c r="I4645" t="s">
        <v>28</v>
      </c>
      <c r="K4645">
        <v>501</v>
      </c>
      <c r="L4645">
        <v>45778</v>
      </c>
      <c r="M4645">
        <v>0.91600000000000004</v>
      </c>
      <c r="N4645" t="s">
        <v>353</v>
      </c>
      <c r="O4645" t="s">
        <v>7060</v>
      </c>
      <c r="P4645" t="s">
        <v>353</v>
      </c>
      <c r="Q4645">
        <v>0.1138</v>
      </c>
      <c r="R4645">
        <v>14995</v>
      </c>
      <c r="T4645">
        <v>63</v>
      </c>
      <c r="U4645">
        <v>45</v>
      </c>
      <c r="V4645">
        <v>5</v>
      </c>
      <c r="W4645">
        <v>20</v>
      </c>
      <c r="X4645" t="s">
        <v>7061</v>
      </c>
      <c r="Y4645" t="s">
        <v>353</v>
      </c>
      <c r="Z4645" t="s">
        <v>353</v>
      </c>
      <c r="AE4645" t="s">
        <v>232</v>
      </c>
      <c r="AF4645">
        <v>0.91600000000000004</v>
      </c>
      <c r="AG4645">
        <v>459</v>
      </c>
      <c r="AH4645">
        <v>15</v>
      </c>
      <c r="AI4645" t="s">
        <v>11632</v>
      </c>
      <c r="AJ4645">
        <v>0.17464680464482465</v>
      </c>
      <c r="AL4645" s="94">
        <v>8585.9</v>
      </c>
      <c r="AM4645" t="s">
        <v>11648</v>
      </c>
    </row>
    <row r="4646" spans="1:39" x14ac:dyDescent="0.25">
      <c r="A4646" t="s">
        <v>209</v>
      </c>
      <c r="B4646">
        <v>29055</v>
      </c>
      <c r="C4646" t="s">
        <v>7062</v>
      </c>
      <c r="D4646">
        <v>2958</v>
      </c>
      <c r="E4646">
        <v>45790</v>
      </c>
      <c r="F4646">
        <v>45913</v>
      </c>
      <c r="G4646" t="s">
        <v>3633</v>
      </c>
      <c r="H4646">
        <v>45791</v>
      </c>
      <c r="I4646" t="s">
        <v>24</v>
      </c>
      <c r="J4646" t="s">
        <v>7063</v>
      </c>
      <c r="K4646">
        <v>0</v>
      </c>
      <c r="AE4646" t="s">
        <v>232</v>
      </c>
      <c r="AF4646">
        <v>0</v>
      </c>
      <c r="AG4646">
        <v>0</v>
      </c>
      <c r="AH4646">
        <v>0</v>
      </c>
      <c r="AI4646" t="s">
        <v>11634</v>
      </c>
      <c r="AL4646" s="94">
        <v>295.8</v>
      </c>
      <c r="AM4646" t="s">
        <v>11646</v>
      </c>
    </row>
    <row r="4647" spans="1:39" x14ac:dyDescent="0.25">
      <c r="A4647" t="s">
        <v>209</v>
      </c>
      <c r="B4647">
        <v>29056</v>
      </c>
      <c r="C4647" t="s">
        <v>7064</v>
      </c>
      <c r="D4647">
        <v>1591</v>
      </c>
      <c r="E4647">
        <v>45790</v>
      </c>
      <c r="F4647">
        <v>45913</v>
      </c>
      <c r="G4647" t="s">
        <v>3633</v>
      </c>
      <c r="H4647">
        <v>45791</v>
      </c>
      <c r="I4647" t="s">
        <v>24</v>
      </c>
      <c r="J4647" t="s">
        <v>7065</v>
      </c>
      <c r="K4647">
        <v>0</v>
      </c>
      <c r="L4647" t="s">
        <v>4132</v>
      </c>
      <c r="N4647" t="s">
        <v>350</v>
      </c>
      <c r="P4647" t="s">
        <v>350</v>
      </c>
      <c r="X4647" t="s">
        <v>3850</v>
      </c>
      <c r="Y4647" t="s">
        <v>3850</v>
      </c>
      <c r="Z4647" t="s">
        <v>3850</v>
      </c>
      <c r="AE4647" t="s">
        <v>232</v>
      </c>
      <c r="AF4647">
        <v>0</v>
      </c>
      <c r="AG4647">
        <v>0</v>
      </c>
      <c r="AH4647">
        <v>6</v>
      </c>
      <c r="AI4647" t="s">
        <v>11632</v>
      </c>
      <c r="AL4647" s="94">
        <v>159.1</v>
      </c>
      <c r="AM4647" t="s">
        <v>11646</v>
      </c>
    </row>
    <row r="4648" spans="1:39" x14ac:dyDescent="0.25">
      <c r="A4648" t="s">
        <v>209</v>
      </c>
      <c r="B4648">
        <v>29057</v>
      </c>
      <c r="C4648" t="s">
        <v>7066</v>
      </c>
      <c r="D4648">
        <v>397</v>
      </c>
      <c r="E4648">
        <v>45790</v>
      </c>
      <c r="F4648">
        <v>45913</v>
      </c>
      <c r="G4648" t="s">
        <v>3633</v>
      </c>
      <c r="H4648">
        <v>45791</v>
      </c>
      <c r="I4648" t="s">
        <v>24</v>
      </c>
      <c r="J4648" t="s">
        <v>7067</v>
      </c>
      <c r="K4648">
        <v>0</v>
      </c>
      <c r="N4648" t="s">
        <v>350</v>
      </c>
      <c r="P4648" t="s">
        <v>4286</v>
      </c>
      <c r="X4648" t="s">
        <v>350</v>
      </c>
      <c r="Y4648" t="s">
        <v>350</v>
      </c>
      <c r="Z4648" t="s">
        <v>350</v>
      </c>
      <c r="AE4648" t="s">
        <v>232</v>
      </c>
      <c r="AF4648">
        <v>0</v>
      </c>
      <c r="AG4648">
        <v>0</v>
      </c>
      <c r="AH4648">
        <v>5</v>
      </c>
      <c r="AI4648" t="s">
        <v>11632</v>
      </c>
      <c r="AL4648" s="94">
        <v>39.700000000000003</v>
      </c>
      <c r="AM4648" t="s">
        <v>11646</v>
      </c>
    </row>
    <row r="4649" spans="1:39" x14ac:dyDescent="0.25">
      <c r="A4649" t="s">
        <v>209</v>
      </c>
      <c r="B4649">
        <v>29058</v>
      </c>
      <c r="C4649" t="s">
        <v>7068</v>
      </c>
      <c r="D4649">
        <v>2469</v>
      </c>
      <c r="E4649">
        <v>45790</v>
      </c>
      <c r="F4649">
        <v>45913</v>
      </c>
      <c r="G4649" t="s">
        <v>3633</v>
      </c>
      <c r="H4649">
        <v>45791</v>
      </c>
      <c r="I4649" t="s">
        <v>24</v>
      </c>
      <c r="J4649" t="s">
        <v>7069</v>
      </c>
      <c r="K4649">
        <v>0</v>
      </c>
      <c r="AE4649" t="s">
        <v>232</v>
      </c>
      <c r="AF4649">
        <v>0</v>
      </c>
      <c r="AG4649">
        <v>0</v>
      </c>
      <c r="AH4649">
        <v>0</v>
      </c>
      <c r="AI4649" t="s">
        <v>11634</v>
      </c>
      <c r="AL4649" s="94">
        <v>246.9</v>
      </c>
      <c r="AM4649" t="s">
        <v>11646</v>
      </c>
    </row>
    <row r="4650" spans="1:39" x14ac:dyDescent="0.25">
      <c r="A4650" t="s">
        <v>209</v>
      </c>
      <c r="B4650">
        <v>29059</v>
      </c>
      <c r="C4650" t="s">
        <v>7070</v>
      </c>
      <c r="D4650">
        <v>3360</v>
      </c>
      <c r="E4650">
        <v>45790</v>
      </c>
      <c r="F4650" t="s">
        <v>7071</v>
      </c>
      <c r="G4650" t="s">
        <v>3633</v>
      </c>
      <c r="H4650">
        <v>45794</v>
      </c>
      <c r="I4650" t="s">
        <v>24</v>
      </c>
      <c r="J4650" t="s">
        <v>7072</v>
      </c>
      <c r="K4650">
        <v>30</v>
      </c>
      <c r="L4650" t="s">
        <v>7073</v>
      </c>
      <c r="M4650">
        <v>1</v>
      </c>
      <c r="N4650" t="s">
        <v>353</v>
      </c>
      <c r="O4650">
        <v>45945</v>
      </c>
      <c r="P4650" t="s">
        <v>350</v>
      </c>
      <c r="R4650">
        <v>2000</v>
      </c>
      <c r="S4650">
        <v>6414.11</v>
      </c>
      <c r="V4650">
        <v>0</v>
      </c>
      <c r="W4650">
        <v>1</v>
      </c>
      <c r="X4650" t="s">
        <v>7074</v>
      </c>
      <c r="Y4650" t="s">
        <v>353</v>
      </c>
      <c r="Z4650" t="s">
        <v>353</v>
      </c>
      <c r="AE4650" t="s">
        <v>232</v>
      </c>
      <c r="AF4650">
        <v>1</v>
      </c>
      <c r="AG4650">
        <v>30</v>
      </c>
      <c r="AH4650">
        <v>13</v>
      </c>
      <c r="AI4650" t="s">
        <v>11632</v>
      </c>
      <c r="AJ4650">
        <v>0.59523809523809523</v>
      </c>
      <c r="AK4650">
        <v>1.9089613095238094</v>
      </c>
      <c r="AL4650" s="94">
        <v>336</v>
      </c>
      <c r="AM4650" t="s">
        <v>11648</v>
      </c>
    </row>
    <row r="4651" spans="1:39" x14ac:dyDescent="0.25">
      <c r="A4651" t="s">
        <v>209</v>
      </c>
      <c r="B4651">
        <v>29060</v>
      </c>
      <c r="C4651" t="s">
        <v>7075</v>
      </c>
      <c r="D4651">
        <v>774</v>
      </c>
      <c r="E4651">
        <v>45790</v>
      </c>
      <c r="F4651">
        <v>45913</v>
      </c>
      <c r="G4651" t="s">
        <v>3633</v>
      </c>
      <c r="H4651">
        <v>45791</v>
      </c>
      <c r="I4651" t="s">
        <v>24</v>
      </c>
      <c r="J4651" t="s">
        <v>7076</v>
      </c>
      <c r="K4651">
        <v>0</v>
      </c>
      <c r="M4651">
        <v>0</v>
      </c>
      <c r="N4651" t="s">
        <v>350</v>
      </c>
      <c r="P4651" t="s">
        <v>350</v>
      </c>
      <c r="T4651">
        <v>0</v>
      </c>
      <c r="U4651">
        <v>0</v>
      </c>
      <c r="V4651">
        <v>0</v>
      </c>
      <c r="W4651">
        <v>0</v>
      </c>
      <c r="X4651" t="s">
        <v>350</v>
      </c>
      <c r="Y4651" t="s">
        <v>350</v>
      </c>
      <c r="Z4651" t="s">
        <v>350</v>
      </c>
      <c r="AE4651" t="s">
        <v>232</v>
      </c>
      <c r="AF4651">
        <v>0</v>
      </c>
      <c r="AG4651">
        <v>0</v>
      </c>
      <c r="AH4651">
        <v>11</v>
      </c>
      <c r="AI4651" t="s">
        <v>11632</v>
      </c>
      <c r="AL4651" s="94">
        <v>77.400000000000006</v>
      </c>
      <c r="AM4651" t="s">
        <v>11646</v>
      </c>
    </row>
    <row r="4652" spans="1:39" x14ac:dyDescent="0.25">
      <c r="A4652" t="s">
        <v>209</v>
      </c>
      <c r="B4652">
        <v>29061</v>
      </c>
      <c r="C4652" t="s">
        <v>7077</v>
      </c>
      <c r="D4652">
        <v>1622</v>
      </c>
      <c r="E4652">
        <v>45790</v>
      </c>
      <c r="F4652">
        <v>45913</v>
      </c>
      <c r="G4652" t="s">
        <v>3633</v>
      </c>
      <c r="H4652">
        <v>45791</v>
      </c>
      <c r="I4652" t="s">
        <v>24</v>
      </c>
      <c r="J4652" t="s">
        <v>7078</v>
      </c>
      <c r="K4652">
        <v>0</v>
      </c>
      <c r="AE4652" t="s">
        <v>232</v>
      </c>
      <c r="AF4652">
        <v>0</v>
      </c>
      <c r="AG4652">
        <v>0</v>
      </c>
      <c r="AH4652">
        <v>0</v>
      </c>
      <c r="AI4652" t="s">
        <v>11634</v>
      </c>
      <c r="AL4652" s="94">
        <v>162.19999999999999</v>
      </c>
      <c r="AM4652" t="s">
        <v>11646</v>
      </c>
    </row>
    <row r="4653" spans="1:39" x14ac:dyDescent="0.25">
      <c r="A4653" t="s">
        <v>209</v>
      </c>
      <c r="B4653">
        <v>29062</v>
      </c>
      <c r="C4653" t="s">
        <v>7079</v>
      </c>
      <c r="D4653">
        <v>947</v>
      </c>
      <c r="E4653">
        <v>45790</v>
      </c>
      <c r="F4653">
        <v>45913</v>
      </c>
      <c r="G4653" t="s">
        <v>3633</v>
      </c>
      <c r="H4653">
        <v>45791</v>
      </c>
      <c r="I4653" t="s">
        <v>24</v>
      </c>
      <c r="J4653" t="s">
        <v>7080</v>
      </c>
      <c r="K4653">
        <v>0</v>
      </c>
      <c r="L4653" t="s">
        <v>6439</v>
      </c>
      <c r="N4653" t="s">
        <v>350</v>
      </c>
      <c r="P4653" t="s">
        <v>350</v>
      </c>
      <c r="S4653">
        <v>2000</v>
      </c>
      <c r="T4653">
        <v>0</v>
      </c>
      <c r="U4653">
        <v>0</v>
      </c>
      <c r="V4653">
        <v>0</v>
      </c>
      <c r="W4653">
        <v>0</v>
      </c>
      <c r="X4653" t="s">
        <v>7081</v>
      </c>
      <c r="Y4653" t="s">
        <v>353</v>
      </c>
      <c r="Z4653" t="s">
        <v>350</v>
      </c>
      <c r="AE4653" t="s">
        <v>232</v>
      </c>
      <c r="AF4653">
        <v>0</v>
      </c>
      <c r="AG4653">
        <v>0</v>
      </c>
      <c r="AH4653">
        <v>11</v>
      </c>
      <c r="AI4653" t="s">
        <v>11632</v>
      </c>
      <c r="AK4653">
        <v>2.1119324181626187</v>
      </c>
      <c r="AL4653" s="94">
        <v>94.7</v>
      </c>
      <c r="AM4653" t="s">
        <v>11646</v>
      </c>
    </row>
    <row r="4654" spans="1:39" x14ac:dyDescent="0.25">
      <c r="A4654" t="s">
        <v>209</v>
      </c>
      <c r="B4654">
        <v>29063</v>
      </c>
      <c r="C4654" t="s">
        <v>7082</v>
      </c>
      <c r="D4654">
        <v>398</v>
      </c>
      <c r="E4654">
        <v>45790</v>
      </c>
      <c r="F4654">
        <v>45913</v>
      </c>
      <c r="G4654" t="s">
        <v>3633</v>
      </c>
      <c r="H4654">
        <v>45791</v>
      </c>
      <c r="I4654" t="s">
        <v>24</v>
      </c>
      <c r="J4654" t="s">
        <v>7083</v>
      </c>
      <c r="K4654">
        <v>7</v>
      </c>
      <c r="L4654">
        <v>45940</v>
      </c>
      <c r="N4654" t="s">
        <v>3850</v>
      </c>
      <c r="O4654" t="s">
        <v>3850</v>
      </c>
      <c r="P4654" t="s">
        <v>3850</v>
      </c>
      <c r="R4654">
        <v>1000</v>
      </c>
      <c r="X4654" t="s">
        <v>6989</v>
      </c>
      <c r="Y4654" t="s">
        <v>3850</v>
      </c>
      <c r="Z4654" t="s">
        <v>3850</v>
      </c>
      <c r="AE4654" t="s">
        <v>232</v>
      </c>
      <c r="AF4654">
        <v>0</v>
      </c>
      <c r="AG4654">
        <v>0</v>
      </c>
      <c r="AH4654">
        <v>9</v>
      </c>
      <c r="AI4654" t="s">
        <v>11632</v>
      </c>
      <c r="AJ4654">
        <v>2.512562814070352</v>
      </c>
      <c r="AL4654" s="94">
        <v>39.799999999999997</v>
      </c>
      <c r="AM4654" t="s">
        <v>11647</v>
      </c>
    </row>
    <row r="4655" spans="1:39" x14ac:dyDescent="0.25">
      <c r="A4655" t="s">
        <v>209</v>
      </c>
      <c r="B4655">
        <v>29064</v>
      </c>
      <c r="C4655" t="s">
        <v>7084</v>
      </c>
      <c r="D4655">
        <v>578</v>
      </c>
      <c r="E4655">
        <v>45790</v>
      </c>
      <c r="F4655">
        <v>45913</v>
      </c>
      <c r="G4655" t="s">
        <v>3633</v>
      </c>
      <c r="H4655">
        <v>45791</v>
      </c>
      <c r="I4655" t="s">
        <v>24</v>
      </c>
      <c r="J4655" t="s">
        <v>7085</v>
      </c>
      <c r="K4655">
        <v>0</v>
      </c>
      <c r="AE4655" t="s">
        <v>232</v>
      </c>
      <c r="AF4655">
        <v>0</v>
      </c>
      <c r="AG4655">
        <v>0</v>
      </c>
      <c r="AH4655">
        <v>0</v>
      </c>
      <c r="AI4655" t="s">
        <v>11634</v>
      </c>
      <c r="AL4655" s="94">
        <v>57.8</v>
      </c>
      <c r="AM4655" t="s">
        <v>11646</v>
      </c>
    </row>
    <row r="4656" spans="1:39" x14ac:dyDescent="0.25">
      <c r="A4656" t="s">
        <v>209</v>
      </c>
      <c r="B4656">
        <v>29065</v>
      </c>
      <c r="C4656" t="s">
        <v>7086</v>
      </c>
      <c r="D4656">
        <v>227</v>
      </c>
      <c r="E4656">
        <v>45790</v>
      </c>
      <c r="F4656">
        <v>45913</v>
      </c>
      <c r="G4656" t="s">
        <v>3633</v>
      </c>
      <c r="H4656">
        <v>45791</v>
      </c>
      <c r="I4656" t="s">
        <v>24</v>
      </c>
      <c r="J4656" t="s">
        <v>7087</v>
      </c>
      <c r="K4656">
        <v>0</v>
      </c>
      <c r="AE4656" t="s">
        <v>232</v>
      </c>
      <c r="AF4656">
        <v>0</v>
      </c>
      <c r="AG4656">
        <v>0</v>
      </c>
      <c r="AH4656">
        <v>0</v>
      </c>
      <c r="AI4656" t="s">
        <v>11634</v>
      </c>
      <c r="AL4656" s="94">
        <v>22.7</v>
      </c>
      <c r="AM4656" t="s">
        <v>11646</v>
      </c>
    </row>
    <row r="4657" spans="1:39" x14ac:dyDescent="0.25">
      <c r="A4657" t="s">
        <v>209</v>
      </c>
      <c r="B4657">
        <v>29066</v>
      </c>
      <c r="C4657" t="s">
        <v>7088</v>
      </c>
      <c r="D4657">
        <v>506</v>
      </c>
      <c r="E4657">
        <v>45790</v>
      </c>
      <c r="F4657">
        <v>45914</v>
      </c>
      <c r="G4657" t="s">
        <v>3633</v>
      </c>
      <c r="H4657">
        <v>45794</v>
      </c>
      <c r="I4657" t="s">
        <v>24</v>
      </c>
      <c r="J4657" t="s">
        <v>7089</v>
      </c>
      <c r="K4657">
        <v>0</v>
      </c>
      <c r="AE4657" t="s">
        <v>232</v>
      </c>
      <c r="AF4657">
        <v>0</v>
      </c>
      <c r="AG4657">
        <v>0</v>
      </c>
      <c r="AH4657">
        <v>0</v>
      </c>
      <c r="AI4657" t="s">
        <v>11634</v>
      </c>
      <c r="AL4657" s="94">
        <v>50.6</v>
      </c>
      <c r="AM4657" t="s">
        <v>11646</v>
      </c>
    </row>
    <row r="4658" spans="1:39" x14ac:dyDescent="0.25">
      <c r="A4658" t="s">
        <v>209</v>
      </c>
      <c r="B4658">
        <v>29067</v>
      </c>
      <c r="C4658" t="s">
        <v>7090</v>
      </c>
      <c r="D4658">
        <v>591637</v>
      </c>
      <c r="E4658">
        <v>45790</v>
      </c>
      <c r="F4658">
        <v>45914</v>
      </c>
      <c r="G4658" t="s">
        <v>3633</v>
      </c>
      <c r="H4658">
        <v>45791</v>
      </c>
      <c r="I4658" t="s">
        <v>24</v>
      </c>
      <c r="J4658" t="s">
        <v>7091</v>
      </c>
      <c r="K4658">
        <v>7500</v>
      </c>
      <c r="L4658">
        <v>45778</v>
      </c>
      <c r="M4658">
        <v>0.7</v>
      </c>
      <c r="N4658" t="s">
        <v>353</v>
      </c>
      <c r="O4658">
        <v>45118</v>
      </c>
      <c r="P4658" t="s">
        <v>353</v>
      </c>
      <c r="S4658">
        <v>140000</v>
      </c>
      <c r="T4658">
        <v>782</v>
      </c>
      <c r="U4658">
        <v>491</v>
      </c>
      <c r="X4658" t="s">
        <v>7092</v>
      </c>
      <c r="Y4658" t="s">
        <v>353</v>
      </c>
      <c r="Z4658" t="s">
        <v>353</v>
      </c>
      <c r="AE4658" t="s">
        <v>232</v>
      </c>
      <c r="AF4658">
        <v>0.7</v>
      </c>
      <c r="AG4658">
        <v>5250</v>
      </c>
      <c r="AH4658">
        <v>12</v>
      </c>
      <c r="AI4658" t="s">
        <v>11632</v>
      </c>
      <c r="AK4658">
        <v>0.23663158321741204</v>
      </c>
      <c r="AL4658" s="94">
        <v>59163.7</v>
      </c>
      <c r="AM4658" t="s">
        <v>11647</v>
      </c>
    </row>
    <row r="4659" spans="1:39" x14ac:dyDescent="0.25">
      <c r="A4659" t="s">
        <v>209</v>
      </c>
      <c r="B4659">
        <v>29068</v>
      </c>
      <c r="C4659" t="s">
        <v>7093</v>
      </c>
      <c r="D4659">
        <v>18099</v>
      </c>
      <c r="E4659">
        <v>45790</v>
      </c>
      <c r="F4659">
        <v>45812</v>
      </c>
      <c r="G4659" t="s">
        <v>3633</v>
      </c>
      <c r="H4659">
        <v>45810</v>
      </c>
      <c r="I4659" t="s">
        <v>24</v>
      </c>
      <c r="J4659" t="s">
        <v>7094</v>
      </c>
      <c r="K4659">
        <v>647</v>
      </c>
      <c r="L4659">
        <v>2024</v>
      </c>
      <c r="M4659">
        <v>0.5</v>
      </c>
      <c r="N4659" t="s">
        <v>353</v>
      </c>
      <c r="O4659">
        <v>45505</v>
      </c>
      <c r="P4659" t="s">
        <v>350</v>
      </c>
      <c r="R4659">
        <v>43000</v>
      </c>
      <c r="T4659">
        <v>5</v>
      </c>
      <c r="U4659">
        <v>23</v>
      </c>
      <c r="V4659">
        <v>0</v>
      </c>
      <c r="W4659">
        <v>11</v>
      </c>
      <c r="X4659" t="s">
        <v>7095</v>
      </c>
      <c r="Y4659" t="s">
        <v>350</v>
      </c>
      <c r="Z4659" t="s">
        <v>7096</v>
      </c>
      <c r="AE4659" t="s">
        <v>232</v>
      </c>
      <c r="AF4659">
        <v>0.5</v>
      </c>
      <c r="AG4659">
        <v>324</v>
      </c>
      <c r="AH4659">
        <v>14</v>
      </c>
      <c r="AI4659" t="s">
        <v>11632</v>
      </c>
      <c r="AJ4659">
        <v>2.3758218686115256</v>
      </c>
      <c r="AL4659" s="94">
        <v>1809.9</v>
      </c>
      <c r="AM4659" t="s">
        <v>11647</v>
      </c>
    </row>
    <row r="4660" spans="1:39" x14ac:dyDescent="0.25">
      <c r="A4660" t="s">
        <v>209</v>
      </c>
      <c r="B4660">
        <v>29069</v>
      </c>
      <c r="C4660" t="s">
        <v>7097</v>
      </c>
      <c r="D4660">
        <v>159000</v>
      </c>
      <c r="E4660">
        <v>45790</v>
      </c>
      <c r="F4660">
        <v>45914</v>
      </c>
      <c r="G4660" t="s">
        <v>3633</v>
      </c>
      <c r="H4660">
        <v>45791</v>
      </c>
      <c r="I4660" t="s">
        <v>24</v>
      </c>
      <c r="J4660" t="s">
        <v>7098</v>
      </c>
      <c r="K4660">
        <v>0</v>
      </c>
      <c r="AE4660" t="s">
        <v>232</v>
      </c>
      <c r="AF4660">
        <v>0</v>
      </c>
      <c r="AG4660">
        <v>0</v>
      </c>
      <c r="AH4660">
        <v>0</v>
      </c>
      <c r="AI4660" t="s">
        <v>11634</v>
      </c>
      <c r="AL4660" s="94">
        <v>15900</v>
      </c>
      <c r="AM4660" t="s">
        <v>11646</v>
      </c>
    </row>
    <row r="4661" spans="1:39" x14ac:dyDescent="0.25">
      <c r="A4661" t="s">
        <v>209</v>
      </c>
      <c r="B4661">
        <v>29070</v>
      </c>
      <c r="C4661" t="s">
        <v>7099</v>
      </c>
      <c r="D4661">
        <v>93302</v>
      </c>
      <c r="E4661">
        <v>45790</v>
      </c>
      <c r="F4661">
        <v>45915</v>
      </c>
      <c r="G4661" t="s">
        <v>3633</v>
      </c>
      <c r="H4661">
        <v>45791</v>
      </c>
      <c r="I4661" t="s">
        <v>24</v>
      </c>
      <c r="J4661" t="s">
        <v>7100</v>
      </c>
      <c r="K4661">
        <v>1430</v>
      </c>
      <c r="L4661">
        <v>45981</v>
      </c>
      <c r="M4661">
        <v>0.84</v>
      </c>
      <c r="N4661" t="s">
        <v>350</v>
      </c>
      <c r="P4661" t="s">
        <v>353</v>
      </c>
      <c r="Q4661">
        <v>5</v>
      </c>
      <c r="T4661">
        <v>120</v>
      </c>
      <c r="U4661">
        <v>160</v>
      </c>
      <c r="V4661">
        <v>0</v>
      </c>
      <c r="W4661">
        <v>64</v>
      </c>
      <c r="X4661" t="s">
        <v>7101</v>
      </c>
      <c r="Y4661" t="s">
        <v>353</v>
      </c>
      <c r="Z4661" t="s">
        <v>353</v>
      </c>
      <c r="AE4661" t="s">
        <v>232</v>
      </c>
      <c r="AF4661">
        <v>0.84</v>
      </c>
      <c r="AG4661">
        <v>1201</v>
      </c>
      <c r="AH4661">
        <v>13</v>
      </c>
      <c r="AI4661" t="s">
        <v>11632</v>
      </c>
      <c r="AL4661" s="94">
        <v>9330.2000000000007</v>
      </c>
      <c r="AM4661" t="s">
        <v>11647</v>
      </c>
    </row>
    <row r="4662" spans="1:39" x14ac:dyDescent="0.25">
      <c r="A4662" t="s">
        <v>209</v>
      </c>
      <c r="B4662">
        <v>29071</v>
      </c>
      <c r="C4662" t="s">
        <v>7102</v>
      </c>
      <c r="D4662">
        <v>1227</v>
      </c>
      <c r="E4662">
        <v>45790</v>
      </c>
      <c r="F4662">
        <v>45915</v>
      </c>
      <c r="G4662" t="s">
        <v>3633</v>
      </c>
      <c r="H4662">
        <v>45801</v>
      </c>
      <c r="I4662" t="s">
        <v>24</v>
      </c>
      <c r="J4662" t="s">
        <v>7103</v>
      </c>
      <c r="K4662">
        <v>0</v>
      </c>
      <c r="AE4662" t="s">
        <v>232</v>
      </c>
      <c r="AF4662">
        <v>0</v>
      </c>
      <c r="AG4662">
        <v>0</v>
      </c>
      <c r="AH4662">
        <v>0</v>
      </c>
      <c r="AI4662" t="s">
        <v>11634</v>
      </c>
      <c r="AL4662" s="94">
        <v>122.7</v>
      </c>
      <c r="AM4662" t="s">
        <v>11646</v>
      </c>
    </row>
    <row r="4663" spans="1:39" x14ac:dyDescent="0.25">
      <c r="A4663" t="s">
        <v>209</v>
      </c>
      <c r="B4663">
        <v>29072</v>
      </c>
      <c r="C4663" t="s">
        <v>7104</v>
      </c>
      <c r="D4663">
        <v>5449</v>
      </c>
      <c r="E4663">
        <v>45790</v>
      </c>
      <c r="F4663">
        <v>45915</v>
      </c>
      <c r="G4663" t="s">
        <v>3633</v>
      </c>
      <c r="H4663">
        <v>45791</v>
      </c>
      <c r="I4663" t="s">
        <v>24</v>
      </c>
      <c r="J4663" t="s">
        <v>7105</v>
      </c>
      <c r="K4663">
        <v>0</v>
      </c>
      <c r="X4663" t="s">
        <v>350</v>
      </c>
      <c r="Y4663" t="s">
        <v>350</v>
      </c>
      <c r="Z4663" t="s">
        <v>350</v>
      </c>
      <c r="AE4663" t="s">
        <v>232</v>
      </c>
      <c r="AF4663">
        <v>0</v>
      </c>
      <c r="AG4663">
        <v>0</v>
      </c>
      <c r="AH4663">
        <v>3</v>
      </c>
      <c r="AI4663" t="s">
        <v>11632</v>
      </c>
      <c r="AL4663" s="94">
        <v>544.9</v>
      </c>
      <c r="AM4663" t="s">
        <v>11646</v>
      </c>
    </row>
    <row r="4664" spans="1:39" x14ac:dyDescent="0.25">
      <c r="A4664" t="s">
        <v>209</v>
      </c>
      <c r="B4664">
        <v>29073</v>
      </c>
      <c r="C4664" t="s">
        <v>7106</v>
      </c>
      <c r="D4664">
        <v>2981</v>
      </c>
      <c r="E4664">
        <v>45790</v>
      </c>
      <c r="F4664">
        <v>45915</v>
      </c>
      <c r="G4664" t="s">
        <v>3633</v>
      </c>
      <c r="H4664">
        <v>45791</v>
      </c>
      <c r="I4664" t="s">
        <v>24</v>
      </c>
      <c r="J4664" t="s">
        <v>7107</v>
      </c>
      <c r="K4664">
        <v>0</v>
      </c>
      <c r="N4664" t="s">
        <v>350</v>
      </c>
      <c r="P4664" t="s">
        <v>3354</v>
      </c>
      <c r="R4664">
        <v>2000</v>
      </c>
      <c r="T4664">
        <v>7</v>
      </c>
      <c r="U4664">
        <v>2</v>
      </c>
      <c r="V4664">
        <v>0</v>
      </c>
      <c r="W4664">
        <v>0</v>
      </c>
      <c r="X4664" t="s">
        <v>7108</v>
      </c>
      <c r="Y4664" t="s">
        <v>353</v>
      </c>
      <c r="Z4664" t="s">
        <v>350</v>
      </c>
      <c r="AE4664" t="s">
        <v>232</v>
      </c>
      <c r="AF4664">
        <v>0</v>
      </c>
      <c r="AG4664">
        <v>0</v>
      </c>
      <c r="AH4664">
        <v>10</v>
      </c>
      <c r="AI4664" t="s">
        <v>11632</v>
      </c>
      <c r="AJ4664">
        <v>0.67091580006709162</v>
      </c>
      <c r="AL4664" s="94">
        <v>298.10000000000002</v>
      </c>
      <c r="AM4664" t="s">
        <v>11646</v>
      </c>
    </row>
    <row r="4665" spans="1:39" x14ac:dyDescent="0.25">
      <c r="A4665" t="s">
        <v>209</v>
      </c>
      <c r="B4665">
        <v>29903</v>
      </c>
      <c r="C4665" t="s">
        <v>7109</v>
      </c>
      <c r="D4665">
        <v>589</v>
      </c>
      <c r="E4665">
        <v>45790</v>
      </c>
      <c r="F4665">
        <v>45915</v>
      </c>
      <c r="G4665" t="s">
        <v>3633</v>
      </c>
      <c r="H4665">
        <v>45791</v>
      </c>
      <c r="I4665" t="s">
        <v>24</v>
      </c>
      <c r="J4665" t="s">
        <v>7110</v>
      </c>
      <c r="K4665">
        <v>31</v>
      </c>
      <c r="L4665">
        <v>45597</v>
      </c>
      <c r="M4665">
        <v>1</v>
      </c>
      <c r="N4665" t="s">
        <v>353</v>
      </c>
      <c r="O4665">
        <v>45865</v>
      </c>
      <c r="P4665" t="s">
        <v>353</v>
      </c>
      <c r="Q4665">
        <v>1</v>
      </c>
      <c r="R4665">
        <v>7473.44</v>
      </c>
      <c r="S4665">
        <v>1000</v>
      </c>
      <c r="T4665">
        <v>0</v>
      </c>
      <c r="U4665">
        <v>1</v>
      </c>
      <c r="V4665">
        <v>0</v>
      </c>
      <c r="W4665">
        <v>0</v>
      </c>
      <c r="X4665" t="s">
        <v>7111</v>
      </c>
      <c r="Y4665" t="s">
        <v>353</v>
      </c>
      <c r="Z4665" t="s">
        <v>350</v>
      </c>
      <c r="AE4665" t="s">
        <v>232</v>
      </c>
      <c r="AF4665">
        <v>1</v>
      </c>
      <c r="AG4665">
        <v>31</v>
      </c>
      <c r="AH4665">
        <v>16</v>
      </c>
      <c r="AI4665" t="s">
        <v>11631</v>
      </c>
      <c r="AJ4665">
        <v>12.688353140916808</v>
      </c>
      <c r="AK4665">
        <v>1.6977928692699491</v>
      </c>
      <c r="AL4665" s="94">
        <v>58.9</v>
      </c>
      <c r="AM4665" t="s">
        <v>11647</v>
      </c>
    </row>
    <row r="4666" spans="1:39" x14ac:dyDescent="0.25">
      <c r="A4666" t="s">
        <v>209</v>
      </c>
      <c r="B4666">
        <v>29074</v>
      </c>
      <c r="C4666" t="s">
        <v>7112</v>
      </c>
      <c r="D4666">
        <v>952</v>
      </c>
      <c r="E4666">
        <v>45790</v>
      </c>
      <c r="F4666">
        <v>45915</v>
      </c>
      <c r="G4666" t="s">
        <v>3633</v>
      </c>
      <c r="H4666">
        <v>45791</v>
      </c>
      <c r="I4666" t="s">
        <v>24</v>
      </c>
      <c r="J4666" t="s">
        <v>7113</v>
      </c>
      <c r="K4666">
        <v>0</v>
      </c>
      <c r="AE4666" t="s">
        <v>232</v>
      </c>
      <c r="AF4666">
        <v>0</v>
      </c>
      <c r="AG4666">
        <v>0</v>
      </c>
      <c r="AH4666">
        <v>0</v>
      </c>
      <c r="AI4666" t="s">
        <v>11634</v>
      </c>
      <c r="AL4666" s="94">
        <v>95.2</v>
      </c>
      <c r="AM4666" t="s">
        <v>11646</v>
      </c>
    </row>
    <row r="4667" spans="1:39" x14ac:dyDescent="0.25">
      <c r="A4667" t="s">
        <v>209</v>
      </c>
      <c r="B4667">
        <v>29075</v>
      </c>
      <c r="C4667" t="s">
        <v>7114</v>
      </c>
      <c r="D4667">
        <v>22187</v>
      </c>
      <c r="E4667">
        <v>45790</v>
      </c>
      <c r="F4667">
        <v>45915</v>
      </c>
      <c r="G4667" t="s">
        <v>3633</v>
      </c>
      <c r="H4667">
        <v>45791</v>
      </c>
      <c r="I4667" t="s">
        <v>24</v>
      </c>
      <c r="J4667" t="s">
        <v>7115</v>
      </c>
      <c r="K4667">
        <v>0</v>
      </c>
      <c r="L4667" t="s">
        <v>487</v>
      </c>
      <c r="N4667" t="s">
        <v>7116</v>
      </c>
      <c r="T4667">
        <v>10</v>
      </c>
      <c r="U4667">
        <v>0</v>
      </c>
      <c r="V4667">
        <v>0</v>
      </c>
      <c r="W4667">
        <v>0</v>
      </c>
      <c r="X4667" t="s">
        <v>7117</v>
      </c>
      <c r="Y4667" t="s">
        <v>353</v>
      </c>
      <c r="Z4667" t="s">
        <v>353</v>
      </c>
      <c r="AE4667" t="s">
        <v>232</v>
      </c>
      <c r="AF4667">
        <v>0</v>
      </c>
      <c r="AG4667">
        <v>0</v>
      </c>
      <c r="AH4667">
        <v>9</v>
      </c>
      <c r="AI4667" t="s">
        <v>11632</v>
      </c>
      <c r="AL4667" s="94">
        <v>2218.6999999999998</v>
      </c>
      <c r="AM4667" t="s">
        <v>11646</v>
      </c>
    </row>
    <row r="4668" spans="1:39" x14ac:dyDescent="0.25">
      <c r="A4668" t="s">
        <v>209</v>
      </c>
      <c r="B4668">
        <v>29076</v>
      </c>
      <c r="C4668" t="s">
        <v>7118</v>
      </c>
      <c r="D4668">
        <v>4682</v>
      </c>
      <c r="E4668">
        <v>45790</v>
      </c>
      <c r="F4668">
        <v>45915</v>
      </c>
      <c r="G4668" t="s">
        <v>3633</v>
      </c>
      <c r="H4668">
        <v>45791</v>
      </c>
      <c r="I4668" t="s">
        <v>24</v>
      </c>
      <c r="J4668" t="s">
        <v>7119</v>
      </c>
      <c r="K4668">
        <v>0</v>
      </c>
      <c r="N4668" t="s">
        <v>350</v>
      </c>
      <c r="P4668" t="s">
        <v>350</v>
      </c>
      <c r="R4668">
        <v>0</v>
      </c>
      <c r="S4668">
        <v>0</v>
      </c>
      <c r="T4668">
        <v>2</v>
      </c>
      <c r="U4668">
        <v>4</v>
      </c>
      <c r="V4668">
        <v>0</v>
      </c>
      <c r="W4668">
        <v>0</v>
      </c>
      <c r="X4668" t="s">
        <v>350</v>
      </c>
      <c r="Y4668" t="s">
        <v>350</v>
      </c>
      <c r="Z4668" t="s">
        <v>350</v>
      </c>
      <c r="AE4668" t="s">
        <v>232</v>
      </c>
      <c r="AF4668">
        <v>0</v>
      </c>
      <c r="AG4668">
        <v>0</v>
      </c>
      <c r="AH4668">
        <v>11</v>
      </c>
      <c r="AI4668" t="s">
        <v>11632</v>
      </c>
      <c r="AJ4668">
        <v>0</v>
      </c>
      <c r="AK4668">
        <v>0</v>
      </c>
      <c r="AL4668" s="94">
        <v>468.2</v>
      </c>
      <c r="AM4668" t="s">
        <v>11646</v>
      </c>
    </row>
    <row r="4669" spans="1:39" x14ac:dyDescent="0.25">
      <c r="A4669" t="s">
        <v>209</v>
      </c>
      <c r="B4669">
        <v>29077</v>
      </c>
      <c r="C4669" t="s">
        <v>7120</v>
      </c>
      <c r="D4669">
        <v>281</v>
      </c>
      <c r="E4669">
        <v>45790</v>
      </c>
      <c r="F4669">
        <v>45915</v>
      </c>
      <c r="G4669" t="s">
        <v>3633</v>
      </c>
      <c r="H4669">
        <v>45791</v>
      </c>
      <c r="I4669" t="s">
        <v>24</v>
      </c>
      <c r="J4669" t="s">
        <v>7121</v>
      </c>
      <c r="K4669">
        <v>0</v>
      </c>
      <c r="AE4669" t="s">
        <v>232</v>
      </c>
      <c r="AF4669">
        <v>0</v>
      </c>
      <c r="AG4669">
        <v>0</v>
      </c>
      <c r="AH4669">
        <v>0</v>
      </c>
      <c r="AI4669" t="s">
        <v>11634</v>
      </c>
      <c r="AL4669" s="94">
        <v>28.1</v>
      </c>
      <c r="AM4669" t="s">
        <v>11646</v>
      </c>
    </row>
    <row r="4670" spans="1:39" x14ac:dyDescent="0.25">
      <c r="A4670" t="s">
        <v>209</v>
      </c>
      <c r="B4670">
        <v>29079</v>
      </c>
      <c r="C4670" t="s">
        <v>7122</v>
      </c>
      <c r="D4670">
        <v>3350</v>
      </c>
      <c r="E4670">
        <v>45790</v>
      </c>
      <c r="F4670">
        <v>45915</v>
      </c>
      <c r="G4670" t="s">
        <v>3633</v>
      </c>
      <c r="H4670">
        <v>45791</v>
      </c>
      <c r="I4670" t="s">
        <v>24</v>
      </c>
      <c r="J4670" t="s">
        <v>7123</v>
      </c>
      <c r="K4670">
        <v>82</v>
      </c>
      <c r="L4670">
        <v>45936</v>
      </c>
      <c r="M4670">
        <v>0.48149999999999998</v>
      </c>
      <c r="N4670" t="s">
        <v>353</v>
      </c>
      <c r="O4670">
        <v>45509</v>
      </c>
      <c r="P4670" t="s">
        <v>4068</v>
      </c>
      <c r="R4670">
        <v>11610</v>
      </c>
      <c r="S4670">
        <v>3870</v>
      </c>
      <c r="T4670">
        <v>5</v>
      </c>
      <c r="V4670">
        <v>3</v>
      </c>
      <c r="X4670" t="s">
        <v>7124</v>
      </c>
      <c r="Y4670" t="s">
        <v>3850</v>
      </c>
      <c r="Z4670" t="s">
        <v>3850</v>
      </c>
      <c r="AE4670" t="s">
        <v>232</v>
      </c>
      <c r="AF4670">
        <v>0.48149999999999998</v>
      </c>
      <c r="AG4670">
        <v>39</v>
      </c>
      <c r="AH4670">
        <v>13</v>
      </c>
      <c r="AI4670" t="s">
        <v>11632</v>
      </c>
      <c r="AJ4670">
        <v>3.4656716417910447</v>
      </c>
      <c r="AK4670">
        <v>1.155223880597015</v>
      </c>
      <c r="AL4670" s="94">
        <v>335</v>
      </c>
      <c r="AM4670" t="s">
        <v>11647</v>
      </c>
    </row>
    <row r="4671" spans="1:39" x14ac:dyDescent="0.25">
      <c r="A4671" t="s">
        <v>209</v>
      </c>
      <c r="B4671">
        <v>29080</v>
      </c>
      <c r="C4671" t="s">
        <v>7125</v>
      </c>
      <c r="D4671">
        <v>10177</v>
      </c>
      <c r="E4671">
        <v>45790</v>
      </c>
      <c r="F4671">
        <v>45915</v>
      </c>
      <c r="G4671" t="s">
        <v>3633</v>
      </c>
      <c r="H4671">
        <v>45791</v>
      </c>
      <c r="I4671" t="s">
        <v>24</v>
      </c>
      <c r="J4671" t="s">
        <v>7126</v>
      </c>
      <c r="K4671">
        <v>153</v>
      </c>
      <c r="L4671">
        <v>45552</v>
      </c>
      <c r="M4671">
        <v>0.24179999999999999</v>
      </c>
      <c r="N4671" t="s">
        <v>350</v>
      </c>
      <c r="P4671" t="s">
        <v>350</v>
      </c>
      <c r="T4671">
        <v>0</v>
      </c>
      <c r="U4671">
        <v>47</v>
      </c>
      <c r="V4671">
        <v>0</v>
      </c>
      <c r="W4671">
        <v>0</v>
      </c>
      <c r="X4671" t="s">
        <v>7127</v>
      </c>
      <c r="Y4671" t="s">
        <v>353</v>
      </c>
      <c r="Z4671" t="s">
        <v>350</v>
      </c>
      <c r="AE4671" t="s">
        <v>232</v>
      </c>
      <c r="AF4671">
        <v>0.24179999999999999</v>
      </c>
      <c r="AG4671">
        <v>37</v>
      </c>
      <c r="AH4671">
        <v>12</v>
      </c>
      <c r="AI4671" t="s">
        <v>11632</v>
      </c>
      <c r="AL4671" s="94">
        <v>1017.7</v>
      </c>
      <c r="AM4671" t="s">
        <v>11647</v>
      </c>
    </row>
    <row r="4672" spans="1:39" x14ac:dyDescent="0.25">
      <c r="A4672" t="s">
        <v>209</v>
      </c>
      <c r="B4672">
        <v>29081</v>
      </c>
      <c r="C4672" t="s">
        <v>7128</v>
      </c>
      <c r="D4672">
        <v>290</v>
      </c>
      <c r="E4672">
        <v>45790</v>
      </c>
      <c r="F4672">
        <v>45915</v>
      </c>
      <c r="G4672" t="s">
        <v>3633</v>
      </c>
      <c r="H4672">
        <v>45826</v>
      </c>
      <c r="I4672" t="s">
        <v>24</v>
      </c>
      <c r="J4672" t="s">
        <v>7129</v>
      </c>
      <c r="K4672">
        <v>0</v>
      </c>
      <c r="N4672" t="s">
        <v>350</v>
      </c>
      <c r="P4672" t="s">
        <v>7130</v>
      </c>
      <c r="X4672" t="s">
        <v>350</v>
      </c>
      <c r="Y4672" t="s">
        <v>350</v>
      </c>
      <c r="Z4672" t="s">
        <v>350</v>
      </c>
      <c r="AE4672" t="s">
        <v>232</v>
      </c>
      <c r="AF4672">
        <v>0</v>
      </c>
      <c r="AG4672">
        <v>0</v>
      </c>
      <c r="AH4672">
        <v>5</v>
      </c>
      <c r="AI4672" t="s">
        <v>11632</v>
      </c>
      <c r="AL4672" s="94">
        <v>29</v>
      </c>
      <c r="AM4672" t="s">
        <v>11646</v>
      </c>
    </row>
    <row r="4673" spans="1:39" x14ac:dyDescent="0.25">
      <c r="A4673" t="s">
        <v>209</v>
      </c>
      <c r="B4673">
        <v>29082</v>
      </c>
      <c r="C4673" t="s">
        <v>7131</v>
      </c>
      <c r="D4673">
        <v>52230</v>
      </c>
      <c r="E4673">
        <v>45790</v>
      </c>
      <c r="F4673">
        <v>45915</v>
      </c>
      <c r="G4673" t="s">
        <v>3633</v>
      </c>
      <c r="H4673">
        <v>45791</v>
      </c>
      <c r="I4673" t="s">
        <v>24</v>
      </c>
      <c r="J4673" t="s">
        <v>7132</v>
      </c>
      <c r="K4673">
        <v>0</v>
      </c>
      <c r="AE4673" t="s">
        <v>232</v>
      </c>
      <c r="AF4673">
        <v>0</v>
      </c>
      <c r="AG4673">
        <v>0</v>
      </c>
      <c r="AH4673">
        <v>0</v>
      </c>
      <c r="AI4673" t="s">
        <v>11634</v>
      </c>
      <c r="AL4673" s="94">
        <v>5223</v>
      </c>
      <c r="AM4673" t="s">
        <v>11646</v>
      </c>
    </row>
    <row r="4674" spans="1:39" x14ac:dyDescent="0.25">
      <c r="A4674" t="s">
        <v>209</v>
      </c>
      <c r="B4674">
        <v>29083</v>
      </c>
      <c r="C4674" t="s">
        <v>7133</v>
      </c>
      <c r="D4674">
        <v>2778</v>
      </c>
      <c r="E4674">
        <v>45790</v>
      </c>
      <c r="F4674">
        <v>45915</v>
      </c>
      <c r="G4674" t="s">
        <v>3633</v>
      </c>
      <c r="H4674">
        <v>45791</v>
      </c>
      <c r="I4674" t="s">
        <v>24</v>
      </c>
      <c r="J4674" t="s">
        <v>7134</v>
      </c>
      <c r="K4674">
        <v>0</v>
      </c>
      <c r="L4674" t="s">
        <v>7135</v>
      </c>
      <c r="R4674">
        <v>8000</v>
      </c>
      <c r="X4674" t="s">
        <v>7136</v>
      </c>
      <c r="Y4674" t="s">
        <v>350</v>
      </c>
      <c r="Z4674" t="s">
        <v>350</v>
      </c>
      <c r="AE4674" t="s">
        <v>232</v>
      </c>
      <c r="AF4674">
        <v>0</v>
      </c>
      <c r="AG4674">
        <v>0</v>
      </c>
      <c r="AH4674">
        <v>5</v>
      </c>
      <c r="AI4674" t="s">
        <v>11632</v>
      </c>
      <c r="AJ4674">
        <v>2.8797696184305255</v>
      </c>
      <c r="AL4674" s="94">
        <v>277.8</v>
      </c>
      <c r="AM4674" t="s">
        <v>11646</v>
      </c>
    </row>
    <row r="4675" spans="1:39" x14ac:dyDescent="0.25">
      <c r="A4675" t="s">
        <v>209</v>
      </c>
      <c r="B4675">
        <v>29084</v>
      </c>
      <c r="C4675" t="s">
        <v>7137</v>
      </c>
      <c r="D4675">
        <v>33451</v>
      </c>
      <c r="E4675">
        <v>45790</v>
      </c>
      <c r="F4675">
        <v>45915</v>
      </c>
      <c r="G4675" t="s">
        <v>3633</v>
      </c>
      <c r="H4675">
        <v>45791</v>
      </c>
      <c r="I4675" t="s">
        <v>24</v>
      </c>
      <c r="J4675" t="s">
        <v>7138</v>
      </c>
      <c r="K4675">
        <v>170</v>
      </c>
      <c r="L4675">
        <v>45505</v>
      </c>
      <c r="M4675">
        <v>0.67649999999999999</v>
      </c>
      <c r="N4675" t="s">
        <v>353</v>
      </c>
      <c r="O4675">
        <v>45505</v>
      </c>
      <c r="P4675" t="s">
        <v>353</v>
      </c>
      <c r="Q4675">
        <v>0.67649999999999999</v>
      </c>
      <c r="R4675">
        <v>117723.8</v>
      </c>
      <c r="T4675">
        <v>27</v>
      </c>
      <c r="U4675">
        <v>25</v>
      </c>
      <c r="V4675">
        <v>15</v>
      </c>
      <c r="W4675">
        <v>10</v>
      </c>
      <c r="X4675" t="s">
        <v>7139</v>
      </c>
      <c r="Y4675" t="s">
        <v>353</v>
      </c>
      <c r="Z4675" t="s">
        <v>353</v>
      </c>
      <c r="AE4675" t="s">
        <v>232</v>
      </c>
      <c r="AF4675">
        <v>0.67649999999999999</v>
      </c>
      <c r="AG4675">
        <v>115</v>
      </c>
      <c r="AH4675">
        <v>15</v>
      </c>
      <c r="AI4675" t="s">
        <v>11632</v>
      </c>
      <c r="AJ4675">
        <v>3.5192909031120148</v>
      </c>
      <c r="AL4675" s="94">
        <v>3345.1</v>
      </c>
      <c r="AM4675" t="s">
        <v>11648</v>
      </c>
    </row>
    <row r="4676" spans="1:39" x14ac:dyDescent="0.25">
      <c r="A4676" t="s">
        <v>209</v>
      </c>
      <c r="B4676">
        <v>29085</v>
      </c>
      <c r="C4676" t="s">
        <v>7140</v>
      </c>
      <c r="D4676">
        <v>198</v>
      </c>
      <c r="E4676">
        <v>45790</v>
      </c>
      <c r="F4676">
        <v>45915</v>
      </c>
      <c r="G4676" t="s">
        <v>3633</v>
      </c>
      <c r="H4676">
        <v>45791</v>
      </c>
      <c r="I4676" t="s">
        <v>24</v>
      </c>
      <c r="J4676" t="s">
        <v>7141</v>
      </c>
      <c r="K4676">
        <v>0</v>
      </c>
      <c r="M4676">
        <v>0</v>
      </c>
      <c r="N4676" t="s">
        <v>350</v>
      </c>
      <c r="P4676">
        <v>0</v>
      </c>
      <c r="T4676">
        <v>0</v>
      </c>
      <c r="U4676">
        <v>0</v>
      </c>
      <c r="V4676">
        <v>0</v>
      </c>
      <c r="W4676">
        <v>0</v>
      </c>
      <c r="X4676" t="s">
        <v>350</v>
      </c>
      <c r="Y4676" t="s">
        <v>350</v>
      </c>
      <c r="Z4676" t="s">
        <v>350</v>
      </c>
      <c r="AE4676" t="s">
        <v>232</v>
      </c>
      <c r="AF4676">
        <v>0</v>
      </c>
      <c r="AG4676">
        <v>0</v>
      </c>
      <c r="AH4676">
        <v>10</v>
      </c>
      <c r="AI4676" t="s">
        <v>11632</v>
      </c>
      <c r="AL4676" s="94">
        <v>19.8</v>
      </c>
      <c r="AM4676" t="s">
        <v>11646</v>
      </c>
    </row>
    <row r="4677" spans="1:39" x14ac:dyDescent="0.25">
      <c r="A4677" t="s">
        <v>209</v>
      </c>
      <c r="B4677">
        <v>29086</v>
      </c>
      <c r="C4677" t="s">
        <v>7142</v>
      </c>
      <c r="D4677">
        <v>1646</v>
      </c>
      <c r="E4677">
        <v>45790</v>
      </c>
      <c r="F4677">
        <v>45915</v>
      </c>
      <c r="G4677" t="s">
        <v>3633</v>
      </c>
      <c r="H4677">
        <v>45791</v>
      </c>
      <c r="I4677" t="s">
        <v>24</v>
      </c>
      <c r="J4677" t="s">
        <v>7143</v>
      </c>
      <c r="K4677">
        <v>83</v>
      </c>
      <c r="L4677">
        <v>45490</v>
      </c>
      <c r="M4677">
        <v>0.36</v>
      </c>
      <c r="N4677" t="s">
        <v>353</v>
      </c>
      <c r="O4677">
        <v>45490</v>
      </c>
      <c r="P4677" t="s">
        <v>353</v>
      </c>
      <c r="Q4677">
        <v>0.36</v>
      </c>
      <c r="R4677" t="s">
        <v>5764</v>
      </c>
      <c r="T4677">
        <v>0</v>
      </c>
      <c r="U4677">
        <v>0</v>
      </c>
      <c r="V4677">
        <v>0</v>
      </c>
      <c r="W4677">
        <v>0</v>
      </c>
      <c r="X4677" t="s">
        <v>7144</v>
      </c>
      <c r="Y4677" t="s">
        <v>353</v>
      </c>
      <c r="Z4677" t="s">
        <v>353</v>
      </c>
      <c r="AE4677" t="s">
        <v>232</v>
      </c>
      <c r="AF4677">
        <v>0.36</v>
      </c>
      <c r="AG4677">
        <v>30</v>
      </c>
      <c r="AH4677">
        <v>15</v>
      </c>
      <c r="AI4677" t="s">
        <v>11632</v>
      </c>
      <c r="AL4677" s="94">
        <v>164.6</v>
      </c>
      <c r="AM4677" t="s">
        <v>11647</v>
      </c>
    </row>
    <row r="4678" spans="1:39" x14ac:dyDescent="0.25">
      <c r="A4678" t="s">
        <v>209</v>
      </c>
      <c r="B4678">
        <v>29087</v>
      </c>
      <c r="C4678" t="s">
        <v>7145</v>
      </c>
      <c r="D4678">
        <v>600</v>
      </c>
      <c r="E4678">
        <v>45790</v>
      </c>
      <c r="F4678">
        <v>45915</v>
      </c>
      <c r="G4678" t="s">
        <v>3633</v>
      </c>
      <c r="H4678">
        <v>45791</v>
      </c>
      <c r="I4678" t="s">
        <v>24</v>
      </c>
      <c r="J4678" t="s">
        <v>7146</v>
      </c>
      <c r="K4678">
        <v>0</v>
      </c>
      <c r="L4678" t="s">
        <v>1118</v>
      </c>
      <c r="M4678">
        <v>0</v>
      </c>
      <c r="N4678" t="s">
        <v>350</v>
      </c>
      <c r="P4678" t="s">
        <v>350</v>
      </c>
      <c r="R4678">
        <v>0</v>
      </c>
      <c r="S4678">
        <v>0</v>
      </c>
      <c r="T4678">
        <v>0</v>
      </c>
      <c r="U4678">
        <v>0</v>
      </c>
      <c r="V4678">
        <v>0</v>
      </c>
      <c r="W4678">
        <v>0</v>
      </c>
      <c r="X4678" t="s">
        <v>7147</v>
      </c>
      <c r="Y4678" t="s">
        <v>350</v>
      </c>
      <c r="Z4678" t="s">
        <v>350</v>
      </c>
      <c r="AE4678" t="s">
        <v>232</v>
      </c>
      <c r="AF4678">
        <v>0</v>
      </c>
      <c r="AG4678">
        <v>0</v>
      </c>
      <c r="AH4678">
        <v>14</v>
      </c>
      <c r="AI4678" t="s">
        <v>11632</v>
      </c>
      <c r="AJ4678">
        <v>0</v>
      </c>
      <c r="AK4678">
        <v>0</v>
      </c>
      <c r="AL4678" s="94">
        <v>60</v>
      </c>
      <c r="AM4678" t="s">
        <v>11646</v>
      </c>
    </row>
    <row r="4679" spans="1:39" x14ac:dyDescent="0.25">
      <c r="A4679" t="s">
        <v>209</v>
      </c>
      <c r="B4679">
        <v>29904</v>
      </c>
      <c r="C4679" t="s">
        <v>7148</v>
      </c>
      <c r="D4679">
        <v>453</v>
      </c>
      <c r="E4679">
        <v>45790</v>
      </c>
      <c r="F4679">
        <v>45915</v>
      </c>
      <c r="G4679" t="s">
        <v>3633</v>
      </c>
      <c r="H4679">
        <v>45791</v>
      </c>
      <c r="I4679" t="s">
        <v>24</v>
      </c>
      <c r="J4679" t="s">
        <v>7149</v>
      </c>
      <c r="K4679">
        <v>0</v>
      </c>
      <c r="L4679" t="s">
        <v>4132</v>
      </c>
      <c r="M4679">
        <v>0</v>
      </c>
      <c r="N4679" t="s">
        <v>350</v>
      </c>
      <c r="P4679" t="s">
        <v>350</v>
      </c>
      <c r="T4679">
        <v>0</v>
      </c>
      <c r="U4679">
        <v>0</v>
      </c>
      <c r="V4679">
        <v>0</v>
      </c>
      <c r="W4679">
        <v>0</v>
      </c>
      <c r="X4679" t="s">
        <v>350</v>
      </c>
      <c r="Y4679" t="s">
        <v>350</v>
      </c>
      <c r="Z4679" t="s">
        <v>350</v>
      </c>
      <c r="AE4679" t="s">
        <v>232</v>
      </c>
      <c r="AF4679">
        <v>0</v>
      </c>
      <c r="AG4679">
        <v>0</v>
      </c>
      <c r="AH4679">
        <v>11</v>
      </c>
      <c r="AI4679" t="s">
        <v>11632</v>
      </c>
      <c r="AL4679" s="94">
        <v>45.3</v>
      </c>
      <c r="AM4679" t="s">
        <v>11646</v>
      </c>
    </row>
    <row r="4680" spans="1:39" x14ac:dyDescent="0.25">
      <c r="A4680" t="s">
        <v>209</v>
      </c>
      <c r="B4680">
        <v>29088</v>
      </c>
      <c r="C4680" t="s">
        <v>7150</v>
      </c>
      <c r="D4680">
        <v>3452</v>
      </c>
      <c r="E4680">
        <v>45790</v>
      </c>
      <c r="F4680">
        <v>45915</v>
      </c>
      <c r="G4680" t="s">
        <v>3633</v>
      </c>
      <c r="H4680">
        <v>45791</v>
      </c>
      <c r="I4680" t="s">
        <v>24</v>
      </c>
      <c r="J4680" t="s">
        <v>7113</v>
      </c>
      <c r="K4680">
        <v>0</v>
      </c>
      <c r="AE4680" t="s">
        <v>232</v>
      </c>
      <c r="AF4680">
        <v>0</v>
      </c>
      <c r="AG4680">
        <v>0</v>
      </c>
      <c r="AH4680">
        <v>0</v>
      </c>
      <c r="AI4680" t="s">
        <v>11634</v>
      </c>
      <c r="AL4680" s="94">
        <v>345.2</v>
      </c>
      <c r="AM4680" t="s">
        <v>11646</v>
      </c>
    </row>
    <row r="4681" spans="1:39" x14ac:dyDescent="0.25">
      <c r="A4681" t="s">
        <v>209</v>
      </c>
      <c r="B4681">
        <v>29089</v>
      </c>
      <c r="C4681" t="s">
        <v>7151</v>
      </c>
      <c r="D4681">
        <v>3702</v>
      </c>
      <c r="E4681">
        <v>45790</v>
      </c>
      <c r="F4681">
        <v>45915</v>
      </c>
      <c r="G4681" t="s">
        <v>3633</v>
      </c>
      <c r="H4681">
        <v>45791</v>
      </c>
      <c r="I4681" t="s">
        <v>24</v>
      </c>
      <c r="J4681" t="s">
        <v>7119</v>
      </c>
      <c r="K4681">
        <v>300</v>
      </c>
      <c r="L4681">
        <v>45962</v>
      </c>
      <c r="M4681">
        <v>0.85699999999999998</v>
      </c>
      <c r="N4681" t="s">
        <v>350</v>
      </c>
      <c r="P4681" t="s">
        <v>350</v>
      </c>
      <c r="R4681">
        <v>8200</v>
      </c>
      <c r="T4681">
        <v>11</v>
      </c>
      <c r="U4681">
        <v>25</v>
      </c>
      <c r="V4681">
        <v>0</v>
      </c>
      <c r="W4681">
        <v>0</v>
      </c>
      <c r="X4681" t="s">
        <v>350</v>
      </c>
      <c r="Y4681" t="s">
        <v>350</v>
      </c>
      <c r="Z4681" t="s">
        <v>350</v>
      </c>
      <c r="AE4681" t="s">
        <v>232</v>
      </c>
      <c r="AF4681">
        <v>0.85699999999999998</v>
      </c>
      <c r="AG4681">
        <v>257</v>
      </c>
      <c r="AH4681">
        <v>13</v>
      </c>
      <c r="AI4681" t="s">
        <v>11632</v>
      </c>
      <c r="AJ4681">
        <v>2.215018908698001</v>
      </c>
      <c r="AL4681" s="94">
        <v>370.2</v>
      </c>
      <c r="AM4681" t="s">
        <v>11647</v>
      </c>
    </row>
    <row r="4682" spans="1:39" x14ac:dyDescent="0.25">
      <c r="A4682" t="s">
        <v>209</v>
      </c>
      <c r="B4682">
        <v>29090</v>
      </c>
      <c r="C4682" t="s">
        <v>7152</v>
      </c>
      <c r="D4682">
        <v>2374</v>
      </c>
      <c r="E4682">
        <v>45790</v>
      </c>
      <c r="F4682">
        <v>45915</v>
      </c>
      <c r="G4682" t="s">
        <v>3633</v>
      </c>
      <c r="H4682">
        <v>45791</v>
      </c>
      <c r="I4682" t="s">
        <v>24</v>
      </c>
      <c r="J4682" t="s">
        <v>7153</v>
      </c>
      <c r="K4682">
        <v>0</v>
      </c>
      <c r="T4682">
        <v>1</v>
      </c>
      <c r="X4682" t="s">
        <v>7154</v>
      </c>
      <c r="Y4682" t="s">
        <v>7155</v>
      </c>
      <c r="Z4682" t="s">
        <v>7155</v>
      </c>
      <c r="AE4682" t="s">
        <v>232</v>
      </c>
      <c r="AF4682">
        <v>0</v>
      </c>
      <c r="AG4682">
        <v>0</v>
      </c>
      <c r="AH4682">
        <v>4</v>
      </c>
      <c r="AI4682" t="s">
        <v>11632</v>
      </c>
      <c r="AL4682" s="94">
        <v>237.4</v>
      </c>
      <c r="AM4682" t="s">
        <v>11646</v>
      </c>
    </row>
    <row r="4683" spans="1:39" x14ac:dyDescent="0.25">
      <c r="A4683" t="s">
        <v>209</v>
      </c>
      <c r="B4683">
        <v>29901</v>
      </c>
      <c r="C4683" t="s">
        <v>7156</v>
      </c>
      <c r="D4683">
        <v>70933</v>
      </c>
      <c r="E4683">
        <v>45790</v>
      </c>
      <c r="F4683">
        <v>45891</v>
      </c>
      <c r="G4683" t="s">
        <v>3633</v>
      </c>
      <c r="H4683">
        <v>45860</v>
      </c>
      <c r="I4683" t="s">
        <v>24</v>
      </c>
      <c r="J4683" t="s">
        <v>7157</v>
      </c>
      <c r="K4683">
        <v>719</v>
      </c>
      <c r="L4683">
        <v>2024</v>
      </c>
      <c r="M4683">
        <v>86</v>
      </c>
      <c r="N4683" t="s">
        <v>353</v>
      </c>
      <c r="O4683">
        <v>44217</v>
      </c>
      <c r="R4683">
        <v>30000</v>
      </c>
      <c r="T4683">
        <v>56</v>
      </c>
      <c r="U4683">
        <v>40</v>
      </c>
      <c r="V4683">
        <v>4</v>
      </c>
      <c r="W4683">
        <v>41</v>
      </c>
      <c r="X4683" t="s">
        <v>7158</v>
      </c>
      <c r="AE4683" t="s">
        <v>232</v>
      </c>
      <c r="AF4683">
        <v>0.86</v>
      </c>
      <c r="AG4683">
        <v>618</v>
      </c>
      <c r="AH4683">
        <v>11</v>
      </c>
      <c r="AI4683" t="s">
        <v>11632</v>
      </c>
      <c r="AJ4683">
        <v>0.42293431830036793</v>
      </c>
      <c r="AL4683" s="94">
        <v>7093.3</v>
      </c>
      <c r="AM4683" t="s">
        <v>11647</v>
      </c>
    </row>
    <row r="4684" spans="1:39" x14ac:dyDescent="0.25">
      <c r="A4684" t="s">
        <v>209</v>
      </c>
      <c r="B4684">
        <v>29091</v>
      </c>
      <c r="C4684" t="s">
        <v>7159</v>
      </c>
      <c r="D4684">
        <v>21583</v>
      </c>
      <c r="E4684">
        <v>45790</v>
      </c>
      <c r="F4684">
        <v>45915</v>
      </c>
      <c r="G4684" t="s">
        <v>3633</v>
      </c>
      <c r="H4684">
        <v>45791</v>
      </c>
      <c r="I4684" t="s">
        <v>24</v>
      </c>
      <c r="J4684" t="s">
        <v>7160</v>
      </c>
      <c r="K4684">
        <v>0</v>
      </c>
      <c r="AE4684" t="s">
        <v>232</v>
      </c>
      <c r="AF4684">
        <v>0</v>
      </c>
      <c r="AG4684">
        <v>0</v>
      </c>
      <c r="AH4684">
        <v>0</v>
      </c>
      <c r="AI4684" t="s">
        <v>11634</v>
      </c>
      <c r="AL4684" s="94">
        <v>2158.3000000000002</v>
      </c>
      <c r="AM4684" t="s">
        <v>11646</v>
      </c>
    </row>
    <row r="4685" spans="1:39" x14ac:dyDescent="0.25">
      <c r="A4685" t="s">
        <v>209</v>
      </c>
      <c r="B4685">
        <v>29092</v>
      </c>
      <c r="C4685" t="s">
        <v>7161</v>
      </c>
      <c r="D4685">
        <v>776</v>
      </c>
      <c r="E4685">
        <v>45790</v>
      </c>
      <c r="F4685">
        <v>45915</v>
      </c>
      <c r="G4685" t="s">
        <v>3633</v>
      </c>
      <c r="H4685">
        <v>45791</v>
      </c>
      <c r="I4685" t="s">
        <v>24</v>
      </c>
      <c r="J4685" t="s">
        <v>7162</v>
      </c>
      <c r="K4685">
        <v>0</v>
      </c>
      <c r="N4685" t="s">
        <v>353</v>
      </c>
      <c r="O4685">
        <v>45506</v>
      </c>
      <c r="P4685" t="s">
        <v>353</v>
      </c>
      <c r="T4685">
        <v>0</v>
      </c>
      <c r="U4685">
        <v>30</v>
      </c>
      <c r="V4685">
        <v>0</v>
      </c>
      <c r="W4685">
        <v>0</v>
      </c>
      <c r="X4685" t="s">
        <v>7163</v>
      </c>
      <c r="Y4685" t="s">
        <v>3850</v>
      </c>
      <c r="Z4685" t="s">
        <v>3850</v>
      </c>
      <c r="AE4685" t="s">
        <v>232</v>
      </c>
      <c r="AF4685">
        <v>0</v>
      </c>
      <c r="AG4685">
        <v>0</v>
      </c>
      <c r="AH4685">
        <v>10</v>
      </c>
      <c r="AI4685" t="s">
        <v>11632</v>
      </c>
      <c r="AL4685" s="94">
        <v>77.599999999999994</v>
      </c>
      <c r="AM4685" t="s">
        <v>11646</v>
      </c>
    </row>
    <row r="4686" spans="1:39" x14ac:dyDescent="0.25">
      <c r="A4686" t="s">
        <v>209</v>
      </c>
      <c r="B4686">
        <v>29093</v>
      </c>
      <c r="C4686" t="s">
        <v>7164</v>
      </c>
      <c r="D4686">
        <v>2435</v>
      </c>
      <c r="E4686">
        <v>45790</v>
      </c>
      <c r="F4686">
        <v>45915</v>
      </c>
      <c r="G4686" t="s">
        <v>3633</v>
      </c>
      <c r="H4686">
        <v>45791</v>
      </c>
      <c r="I4686" t="s">
        <v>24</v>
      </c>
      <c r="J4686" t="s">
        <v>7165</v>
      </c>
      <c r="K4686">
        <v>0</v>
      </c>
      <c r="AE4686" t="s">
        <v>232</v>
      </c>
      <c r="AF4686">
        <v>0</v>
      </c>
      <c r="AG4686">
        <v>0</v>
      </c>
      <c r="AH4686">
        <v>0</v>
      </c>
      <c r="AI4686" t="s">
        <v>11634</v>
      </c>
      <c r="AL4686" s="94">
        <v>243.5</v>
      </c>
      <c r="AM4686" t="s">
        <v>11646</v>
      </c>
    </row>
    <row r="4687" spans="1:39" x14ac:dyDescent="0.25">
      <c r="A4687" t="s">
        <v>209</v>
      </c>
      <c r="B4687">
        <v>29094</v>
      </c>
      <c r="C4687" t="s">
        <v>7166</v>
      </c>
      <c r="D4687">
        <v>85990</v>
      </c>
      <c r="E4687">
        <v>45790</v>
      </c>
      <c r="F4687" t="s">
        <v>7167</v>
      </c>
      <c r="G4687" t="s">
        <v>3633</v>
      </c>
      <c r="H4687">
        <v>45791</v>
      </c>
      <c r="I4687" t="s">
        <v>24</v>
      </c>
      <c r="J4687" t="s">
        <v>7168</v>
      </c>
      <c r="K4687">
        <v>1600</v>
      </c>
      <c r="L4687">
        <v>45939</v>
      </c>
      <c r="M4687">
        <v>0.28999999999999998</v>
      </c>
      <c r="N4687" t="s">
        <v>350</v>
      </c>
      <c r="P4687" t="s">
        <v>353</v>
      </c>
      <c r="Q4687">
        <v>5.57E-2</v>
      </c>
      <c r="R4687">
        <v>12000</v>
      </c>
      <c r="S4687">
        <v>23000</v>
      </c>
      <c r="T4687">
        <v>115</v>
      </c>
      <c r="U4687">
        <v>81</v>
      </c>
      <c r="V4687">
        <v>4</v>
      </c>
      <c r="W4687">
        <v>3</v>
      </c>
      <c r="X4687" t="s">
        <v>7169</v>
      </c>
      <c r="Y4687" t="s">
        <v>350</v>
      </c>
      <c r="Z4687" t="s">
        <v>350</v>
      </c>
      <c r="AE4687" t="s">
        <v>232</v>
      </c>
      <c r="AF4687">
        <v>0.28999999999999998</v>
      </c>
      <c r="AG4687">
        <v>464</v>
      </c>
      <c r="AH4687">
        <v>15</v>
      </c>
      <c r="AI4687" t="s">
        <v>11632</v>
      </c>
      <c r="AJ4687">
        <v>0.13955111059425515</v>
      </c>
      <c r="AK4687">
        <v>0.26747296197232234</v>
      </c>
      <c r="AL4687" s="94">
        <v>8599</v>
      </c>
      <c r="AM4687" t="s">
        <v>11647</v>
      </c>
    </row>
    <row r="4688" spans="1:39" x14ac:dyDescent="0.25">
      <c r="A4688" t="s">
        <v>209</v>
      </c>
      <c r="B4688">
        <v>29095</v>
      </c>
      <c r="C4688" t="s">
        <v>7170</v>
      </c>
      <c r="D4688">
        <v>4075</v>
      </c>
      <c r="E4688">
        <v>45790</v>
      </c>
      <c r="F4688">
        <v>45908</v>
      </c>
      <c r="G4688" t="s">
        <v>3633</v>
      </c>
      <c r="H4688">
        <v>45903</v>
      </c>
      <c r="I4688" t="s">
        <v>4423</v>
      </c>
      <c r="J4688" t="s">
        <v>7171</v>
      </c>
      <c r="K4688">
        <v>0</v>
      </c>
      <c r="N4688" t="s">
        <v>353</v>
      </c>
      <c r="O4688">
        <v>45814</v>
      </c>
      <c r="P4688" t="s">
        <v>350</v>
      </c>
      <c r="S4688">
        <v>20000</v>
      </c>
      <c r="T4688">
        <v>1</v>
      </c>
      <c r="U4688">
        <v>0</v>
      </c>
      <c r="V4688">
        <v>0</v>
      </c>
      <c r="W4688">
        <v>0</v>
      </c>
      <c r="X4688" t="s">
        <v>7172</v>
      </c>
      <c r="Y4688" t="s">
        <v>353</v>
      </c>
      <c r="Z4688" t="s">
        <v>350</v>
      </c>
      <c r="AE4688" t="s">
        <v>232</v>
      </c>
      <c r="AF4688">
        <v>0</v>
      </c>
      <c r="AG4688">
        <v>0</v>
      </c>
      <c r="AH4688">
        <v>11</v>
      </c>
      <c r="AI4688" t="s">
        <v>11632</v>
      </c>
      <c r="AK4688">
        <v>4.9079754601226995</v>
      </c>
      <c r="AL4688" s="94">
        <v>407.5</v>
      </c>
      <c r="AM4688" t="s">
        <v>11646</v>
      </c>
    </row>
    <row r="4689" spans="1:39" x14ac:dyDescent="0.25">
      <c r="A4689" t="s">
        <v>209</v>
      </c>
      <c r="B4689">
        <v>29902</v>
      </c>
      <c r="C4689" t="s">
        <v>7173</v>
      </c>
      <c r="D4689">
        <v>3286</v>
      </c>
      <c r="E4689">
        <v>45790</v>
      </c>
      <c r="F4689">
        <v>45915</v>
      </c>
      <c r="G4689" t="s">
        <v>3633</v>
      </c>
      <c r="H4689">
        <v>45791</v>
      </c>
      <c r="I4689" t="s">
        <v>4423</v>
      </c>
      <c r="J4689" t="s">
        <v>7174</v>
      </c>
      <c r="K4689">
        <v>0</v>
      </c>
      <c r="AE4689" t="s">
        <v>232</v>
      </c>
      <c r="AF4689">
        <v>0</v>
      </c>
      <c r="AG4689">
        <v>0</v>
      </c>
      <c r="AH4689">
        <v>0</v>
      </c>
      <c r="AI4689" t="s">
        <v>11634</v>
      </c>
      <c r="AL4689" s="94">
        <v>328.6</v>
      </c>
      <c r="AM4689" t="s">
        <v>11646</v>
      </c>
    </row>
    <row r="4690" spans="1:39" x14ac:dyDescent="0.25">
      <c r="A4690" t="s">
        <v>209</v>
      </c>
      <c r="B4690">
        <v>29098</v>
      </c>
      <c r="C4690" t="s">
        <v>7175</v>
      </c>
      <c r="D4690">
        <v>1396</v>
      </c>
      <c r="E4690">
        <v>45790</v>
      </c>
      <c r="F4690">
        <v>45915</v>
      </c>
      <c r="G4690" t="s">
        <v>3633</v>
      </c>
      <c r="H4690">
        <v>45791</v>
      </c>
      <c r="I4690" t="s">
        <v>4423</v>
      </c>
      <c r="J4690" t="s">
        <v>7176</v>
      </c>
      <c r="K4690">
        <v>0</v>
      </c>
      <c r="AE4690" t="s">
        <v>232</v>
      </c>
      <c r="AF4690">
        <v>0</v>
      </c>
      <c r="AG4690">
        <v>0</v>
      </c>
      <c r="AH4690">
        <v>0</v>
      </c>
      <c r="AI4690" t="s">
        <v>11634</v>
      </c>
      <c r="AL4690" s="94">
        <v>139.6</v>
      </c>
      <c r="AM4690" t="s">
        <v>11646</v>
      </c>
    </row>
    <row r="4691" spans="1:39" x14ac:dyDescent="0.25">
      <c r="A4691" t="s">
        <v>209</v>
      </c>
      <c r="B4691">
        <v>29096</v>
      </c>
      <c r="C4691" t="s">
        <v>7177</v>
      </c>
      <c r="D4691">
        <v>3401</v>
      </c>
      <c r="E4691">
        <v>45790</v>
      </c>
      <c r="F4691">
        <v>45915</v>
      </c>
      <c r="G4691" t="s">
        <v>3633</v>
      </c>
      <c r="H4691">
        <v>45791</v>
      </c>
      <c r="I4691" t="s">
        <v>4423</v>
      </c>
      <c r="J4691" t="s">
        <v>7178</v>
      </c>
      <c r="K4691">
        <v>94</v>
      </c>
      <c r="L4691">
        <v>46082</v>
      </c>
      <c r="M4691">
        <v>0.85</v>
      </c>
      <c r="N4691" t="s">
        <v>353</v>
      </c>
      <c r="O4691">
        <v>45717</v>
      </c>
      <c r="P4691" t="s">
        <v>350</v>
      </c>
      <c r="T4691">
        <v>23</v>
      </c>
      <c r="U4691">
        <v>17</v>
      </c>
      <c r="V4691">
        <v>2</v>
      </c>
      <c r="W4691">
        <v>7</v>
      </c>
      <c r="X4691" t="s">
        <v>7179</v>
      </c>
      <c r="Y4691" t="s">
        <v>350</v>
      </c>
      <c r="Z4691" t="s">
        <v>350</v>
      </c>
      <c r="AE4691" t="s">
        <v>232</v>
      </c>
      <c r="AF4691">
        <v>0.85</v>
      </c>
      <c r="AG4691">
        <v>80</v>
      </c>
      <c r="AH4691">
        <v>13</v>
      </c>
      <c r="AI4691" t="s">
        <v>11632</v>
      </c>
      <c r="AL4691" s="94">
        <v>340.1</v>
      </c>
      <c r="AM4691" t="s">
        <v>11647</v>
      </c>
    </row>
    <row r="4692" spans="1:39" x14ac:dyDescent="0.25">
      <c r="A4692" t="s">
        <v>209</v>
      </c>
      <c r="B4692">
        <v>29097</v>
      </c>
      <c r="C4692" t="s">
        <v>7180</v>
      </c>
      <c r="D4692">
        <v>5410</v>
      </c>
      <c r="E4692">
        <v>45790</v>
      </c>
      <c r="F4692">
        <v>45915</v>
      </c>
      <c r="G4692" t="s">
        <v>3633</v>
      </c>
      <c r="H4692">
        <v>45807</v>
      </c>
      <c r="I4692" t="s">
        <v>4423</v>
      </c>
      <c r="J4692" t="s">
        <v>7181</v>
      </c>
      <c r="K4692">
        <v>250</v>
      </c>
      <c r="L4692">
        <v>2024</v>
      </c>
      <c r="M4692">
        <v>0.82</v>
      </c>
      <c r="N4692" t="s">
        <v>350</v>
      </c>
      <c r="P4692" t="s">
        <v>350</v>
      </c>
      <c r="R4692">
        <v>14000</v>
      </c>
      <c r="W4692">
        <v>10</v>
      </c>
      <c r="X4692" t="s">
        <v>7182</v>
      </c>
      <c r="Y4692" t="s">
        <v>350</v>
      </c>
      <c r="Z4692" t="s">
        <v>350</v>
      </c>
      <c r="AE4692" t="s">
        <v>232</v>
      </c>
      <c r="AF4692">
        <v>0.82</v>
      </c>
      <c r="AG4692">
        <v>205</v>
      </c>
      <c r="AH4692">
        <v>10</v>
      </c>
      <c r="AI4692" t="s">
        <v>11632</v>
      </c>
      <c r="AJ4692">
        <v>2.587800369685767</v>
      </c>
      <c r="AL4692" s="94">
        <v>541</v>
      </c>
      <c r="AM4692" t="s">
        <v>11647</v>
      </c>
    </row>
    <row r="4693" spans="1:39" x14ac:dyDescent="0.25">
      <c r="A4693" t="s">
        <v>209</v>
      </c>
      <c r="B4693">
        <v>29099</v>
      </c>
      <c r="C4693" t="s">
        <v>7183</v>
      </c>
      <c r="D4693">
        <v>2006</v>
      </c>
      <c r="E4693">
        <v>45790</v>
      </c>
      <c r="F4693">
        <v>45915</v>
      </c>
      <c r="G4693" t="s">
        <v>3633</v>
      </c>
      <c r="H4693">
        <v>45791</v>
      </c>
      <c r="I4693" t="s">
        <v>24</v>
      </c>
      <c r="J4693" t="s">
        <v>7184</v>
      </c>
      <c r="K4693">
        <v>0</v>
      </c>
      <c r="AE4693" t="s">
        <v>232</v>
      </c>
      <c r="AF4693">
        <v>0</v>
      </c>
      <c r="AG4693">
        <v>0</v>
      </c>
      <c r="AH4693">
        <v>0</v>
      </c>
      <c r="AI4693" t="s">
        <v>11634</v>
      </c>
      <c r="AL4693" s="94">
        <v>200.6</v>
      </c>
      <c r="AM4693" t="s">
        <v>11646</v>
      </c>
    </row>
    <row r="4694" spans="1:39" x14ac:dyDescent="0.25">
      <c r="A4694" t="s">
        <v>209</v>
      </c>
      <c r="B4694">
        <v>29100</v>
      </c>
      <c r="C4694" t="s">
        <v>7185</v>
      </c>
      <c r="D4694">
        <v>2868</v>
      </c>
      <c r="E4694">
        <v>45790</v>
      </c>
      <c r="F4694">
        <v>45834</v>
      </c>
      <c r="G4694" t="s">
        <v>3633</v>
      </c>
      <c r="H4694">
        <v>45798</v>
      </c>
      <c r="I4694" t="s">
        <v>24</v>
      </c>
      <c r="J4694" t="s">
        <v>7186</v>
      </c>
      <c r="K4694">
        <v>75</v>
      </c>
      <c r="L4694">
        <v>45962</v>
      </c>
      <c r="M4694">
        <v>0</v>
      </c>
      <c r="N4694" t="s">
        <v>353</v>
      </c>
      <c r="O4694">
        <v>45980</v>
      </c>
      <c r="P4694" t="s">
        <v>350</v>
      </c>
      <c r="T4694">
        <v>0</v>
      </c>
      <c r="U4694">
        <v>0</v>
      </c>
      <c r="V4694">
        <v>0</v>
      </c>
      <c r="W4694">
        <v>0</v>
      </c>
      <c r="X4694" t="s">
        <v>350</v>
      </c>
      <c r="Y4694" t="s">
        <v>350</v>
      </c>
      <c r="Z4694" t="s">
        <v>350</v>
      </c>
      <c r="AE4694" t="s">
        <v>232</v>
      </c>
      <c r="AF4694">
        <v>0</v>
      </c>
      <c r="AG4694">
        <v>0</v>
      </c>
      <c r="AH4694">
        <v>13</v>
      </c>
      <c r="AI4694" t="s">
        <v>11632</v>
      </c>
      <c r="AL4694" s="94">
        <v>286.8</v>
      </c>
      <c r="AM4694" t="s">
        <v>11647</v>
      </c>
    </row>
    <row r="4695" spans="1:39" x14ac:dyDescent="0.25">
      <c r="A4695" t="s">
        <v>210</v>
      </c>
      <c r="B4695">
        <v>30001</v>
      </c>
      <c r="C4695" t="s">
        <v>7187</v>
      </c>
      <c r="D4695">
        <v>6206</v>
      </c>
      <c r="E4695">
        <v>45779</v>
      </c>
      <c r="G4695" t="s">
        <v>7188</v>
      </c>
      <c r="K4695">
        <v>0</v>
      </c>
      <c r="AE4695" t="s">
        <v>210</v>
      </c>
      <c r="AF4695">
        <v>0</v>
      </c>
      <c r="AG4695">
        <v>0</v>
      </c>
      <c r="AH4695">
        <v>0</v>
      </c>
      <c r="AI4695" t="s">
        <v>11634</v>
      </c>
      <c r="AL4695" s="94">
        <v>620.6</v>
      </c>
      <c r="AM4695" t="s">
        <v>11646</v>
      </c>
    </row>
    <row r="4696" spans="1:39" x14ac:dyDescent="0.25">
      <c r="A4696" t="s">
        <v>210</v>
      </c>
      <c r="B4696">
        <v>30002</v>
      </c>
      <c r="C4696" t="s">
        <v>7189</v>
      </c>
      <c r="D4696">
        <v>13000</v>
      </c>
      <c r="E4696">
        <v>45779</v>
      </c>
      <c r="G4696" t="s">
        <v>7188</v>
      </c>
      <c r="K4696">
        <v>0</v>
      </c>
      <c r="AE4696" t="s">
        <v>210</v>
      </c>
      <c r="AF4696">
        <v>0</v>
      </c>
      <c r="AG4696">
        <v>0</v>
      </c>
      <c r="AH4696">
        <v>0</v>
      </c>
      <c r="AI4696" t="s">
        <v>11634</v>
      </c>
      <c r="AL4696" s="94">
        <v>1300</v>
      </c>
      <c r="AM4696" t="s">
        <v>11646</v>
      </c>
    </row>
    <row r="4697" spans="1:39" x14ac:dyDescent="0.25">
      <c r="A4697" t="s">
        <v>210</v>
      </c>
      <c r="B4697">
        <v>30003</v>
      </c>
      <c r="C4697" t="s">
        <v>7190</v>
      </c>
      <c r="D4697">
        <v>37417</v>
      </c>
      <c r="E4697">
        <v>45779</v>
      </c>
      <c r="G4697" t="s">
        <v>7188</v>
      </c>
      <c r="K4697">
        <v>0</v>
      </c>
      <c r="AE4697" t="s">
        <v>210</v>
      </c>
      <c r="AF4697">
        <v>0</v>
      </c>
      <c r="AG4697">
        <v>0</v>
      </c>
      <c r="AH4697">
        <v>0</v>
      </c>
      <c r="AI4697" t="s">
        <v>11634</v>
      </c>
      <c r="AL4697" s="94">
        <v>3741.7</v>
      </c>
      <c r="AM4697" t="s">
        <v>11646</v>
      </c>
    </row>
    <row r="4698" spans="1:39" x14ac:dyDescent="0.25">
      <c r="A4698" t="s">
        <v>210</v>
      </c>
      <c r="B4698">
        <v>30004</v>
      </c>
      <c r="C4698" t="s">
        <v>7191</v>
      </c>
      <c r="D4698">
        <v>1400</v>
      </c>
      <c r="E4698">
        <v>45779</v>
      </c>
      <c r="G4698" t="s">
        <v>7188</v>
      </c>
      <c r="K4698">
        <v>0</v>
      </c>
      <c r="AE4698" t="s">
        <v>210</v>
      </c>
      <c r="AF4698">
        <v>0</v>
      </c>
      <c r="AG4698">
        <v>0</v>
      </c>
      <c r="AH4698">
        <v>0</v>
      </c>
      <c r="AI4698" t="s">
        <v>11634</v>
      </c>
      <c r="AL4698" s="94">
        <v>140</v>
      </c>
      <c r="AM4698" t="s">
        <v>11646</v>
      </c>
    </row>
    <row r="4699" spans="1:39" x14ac:dyDescent="0.25">
      <c r="A4699" t="s">
        <v>210</v>
      </c>
      <c r="B4699">
        <v>30005</v>
      </c>
      <c r="C4699" t="s">
        <v>7192</v>
      </c>
      <c r="D4699">
        <v>43547</v>
      </c>
      <c r="E4699">
        <v>45779</v>
      </c>
      <c r="G4699" t="s">
        <v>7188</v>
      </c>
      <c r="K4699">
        <v>0</v>
      </c>
      <c r="AE4699" t="s">
        <v>210</v>
      </c>
      <c r="AF4699">
        <v>0</v>
      </c>
      <c r="AG4699">
        <v>0</v>
      </c>
      <c r="AH4699">
        <v>0</v>
      </c>
      <c r="AI4699" t="s">
        <v>11634</v>
      </c>
      <c r="AL4699" s="94">
        <v>4354.7</v>
      </c>
      <c r="AM4699" t="s">
        <v>11646</v>
      </c>
    </row>
    <row r="4700" spans="1:39" x14ac:dyDescent="0.25">
      <c r="A4700" t="s">
        <v>210</v>
      </c>
      <c r="B4700">
        <v>30902</v>
      </c>
      <c r="C4700" t="s">
        <v>7193</v>
      </c>
      <c r="D4700">
        <v>19506</v>
      </c>
      <c r="E4700">
        <v>45779</v>
      </c>
      <c r="G4700" t="s">
        <v>7188</v>
      </c>
      <c r="K4700">
        <v>0</v>
      </c>
      <c r="AE4700" t="s">
        <v>210</v>
      </c>
      <c r="AF4700">
        <v>0</v>
      </c>
      <c r="AG4700">
        <v>0</v>
      </c>
      <c r="AH4700">
        <v>0</v>
      </c>
      <c r="AI4700" t="s">
        <v>11634</v>
      </c>
      <c r="AL4700" s="94">
        <v>1950.6</v>
      </c>
      <c r="AM4700" t="s">
        <v>11646</v>
      </c>
    </row>
    <row r="4701" spans="1:39" x14ac:dyDescent="0.25">
      <c r="A4701" t="s">
        <v>210</v>
      </c>
      <c r="B4701">
        <v>30006</v>
      </c>
      <c r="C4701" t="s">
        <v>7194</v>
      </c>
      <c r="D4701">
        <v>1108</v>
      </c>
      <c r="E4701">
        <v>45779</v>
      </c>
      <c r="G4701" t="s">
        <v>7188</v>
      </c>
      <c r="K4701">
        <v>0</v>
      </c>
      <c r="AE4701" t="s">
        <v>210</v>
      </c>
      <c r="AF4701">
        <v>0</v>
      </c>
      <c r="AG4701">
        <v>0</v>
      </c>
      <c r="AH4701">
        <v>0</v>
      </c>
      <c r="AI4701" t="s">
        <v>11634</v>
      </c>
      <c r="AL4701" s="94">
        <v>110.8</v>
      </c>
      <c r="AM4701" t="s">
        <v>11646</v>
      </c>
    </row>
    <row r="4702" spans="1:39" x14ac:dyDescent="0.25">
      <c r="A4702" t="s">
        <v>210</v>
      </c>
      <c r="B4702">
        <v>30007</v>
      </c>
      <c r="C4702" t="s">
        <v>7195</v>
      </c>
      <c r="D4702">
        <v>10204</v>
      </c>
      <c r="E4702">
        <v>45779</v>
      </c>
      <c r="G4702" t="s">
        <v>7188</v>
      </c>
      <c r="K4702">
        <v>0</v>
      </c>
      <c r="AE4702" t="s">
        <v>210</v>
      </c>
      <c r="AF4702">
        <v>0</v>
      </c>
      <c r="AG4702">
        <v>0</v>
      </c>
      <c r="AH4702">
        <v>0</v>
      </c>
      <c r="AI4702" t="s">
        <v>11634</v>
      </c>
      <c r="AL4702" s="94">
        <v>1020.4</v>
      </c>
      <c r="AM4702" t="s">
        <v>11646</v>
      </c>
    </row>
    <row r="4703" spans="1:39" x14ac:dyDescent="0.25">
      <c r="A4703" t="s">
        <v>210</v>
      </c>
      <c r="B4703">
        <v>30008</v>
      </c>
      <c r="C4703" t="s">
        <v>7196</v>
      </c>
      <c r="D4703">
        <v>23578</v>
      </c>
      <c r="E4703">
        <v>45779</v>
      </c>
      <c r="G4703" t="s">
        <v>7188</v>
      </c>
      <c r="K4703">
        <v>0</v>
      </c>
      <c r="AE4703" t="s">
        <v>210</v>
      </c>
      <c r="AF4703">
        <v>0</v>
      </c>
      <c r="AG4703">
        <v>0</v>
      </c>
      <c r="AH4703">
        <v>0</v>
      </c>
      <c r="AI4703" t="s">
        <v>11634</v>
      </c>
      <c r="AL4703" s="94">
        <v>2357.8000000000002</v>
      </c>
      <c r="AM4703" t="s">
        <v>11646</v>
      </c>
    </row>
    <row r="4704" spans="1:39" x14ac:dyDescent="0.25">
      <c r="A4704" t="s">
        <v>210</v>
      </c>
      <c r="B4704">
        <v>30009</v>
      </c>
      <c r="C4704" t="s">
        <v>7197</v>
      </c>
      <c r="D4704">
        <v>20976</v>
      </c>
      <c r="E4704">
        <v>45779</v>
      </c>
      <c r="G4704" t="s">
        <v>7188</v>
      </c>
      <c r="K4704">
        <v>0</v>
      </c>
      <c r="AE4704" t="s">
        <v>210</v>
      </c>
      <c r="AF4704">
        <v>0</v>
      </c>
      <c r="AG4704">
        <v>0</v>
      </c>
      <c r="AH4704">
        <v>0</v>
      </c>
      <c r="AI4704" t="s">
        <v>11634</v>
      </c>
      <c r="AL4704" s="94">
        <v>2097.6</v>
      </c>
      <c r="AM4704" t="s">
        <v>11646</v>
      </c>
    </row>
    <row r="4705" spans="1:39" x14ac:dyDescent="0.25">
      <c r="A4705" t="s">
        <v>210</v>
      </c>
      <c r="B4705">
        <v>30010</v>
      </c>
      <c r="C4705" t="s">
        <v>7198</v>
      </c>
      <c r="D4705">
        <v>11535</v>
      </c>
      <c r="E4705">
        <v>45779</v>
      </c>
      <c r="G4705" t="s">
        <v>7188</v>
      </c>
      <c r="K4705">
        <v>0</v>
      </c>
      <c r="AE4705" t="s">
        <v>210</v>
      </c>
      <c r="AF4705">
        <v>0</v>
      </c>
      <c r="AG4705">
        <v>0</v>
      </c>
      <c r="AH4705">
        <v>0</v>
      </c>
      <c r="AI4705" t="s">
        <v>11634</v>
      </c>
      <c r="AL4705" s="94">
        <v>1153.5</v>
      </c>
      <c r="AM4705" t="s">
        <v>11646</v>
      </c>
    </row>
    <row r="4706" spans="1:39" x14ac:dyDescent="0.25">
      <c r="A4706" t="s">
        <v>210</v>
      </c>
      <c r="B4706">
        <v>30011</v>
      </c>
      <c r="C4706" t="s">
        <v>7199</v>
      </c>
      <c r="D4706">
        <v>6825</v>
      </c>
      <c r="E4706">
        <v>45779</v>
      </c>
      <c r="G4706" t="s">
        <v>7188</v>
      </c>
      <c r="K4706">
        <v>0</v>
      </c>
      <c r="AE4706" t="s">
        <v>210</v>
      </c>
      <c r="AF4706">
        <v>0</v>
      </c>
      <c r="AG4706">
        <v>0</v>
      </c>
      <c r="AH4706">
        <v>0</v>
      </c>
      <c r="AI4706" t="s">
        <v>11634</v>
      </c>
      <c r="AL4706" s="94">
        <v>682.5</v>
      </c>
      <c r="AM4706" t="s">
        <v>11646</v>
      </c>
    </row>
    <row r="4707" spans="1:39" x14ac:dyDescent="0.25">
      <c r="A4707" t="s">
        <v>210</v>
      </c>
      <c r="B4707">
        <v>30012</v>
      </c>
      <c r="C4707" t="s">
        <v>7200</v>
      </c>
      <c r="D4707">
        <v>11793</v>
      </c>
      <c r="E4707">
        <v>45779</v>
      </c>
      <c r="G4707" t="s">
        <v>7188</v>
      </c>
      <c r="K4707">
        <v>0</v>
      </c>
      <c r="AE4707" t="s">
        <v>210</v>
      </c>
      <c r="AF4707">
        <v>0</v>
      </c>
      <c r="AG4707">
        <v>0</v>
      </c>
      <c r="AH4707">
        <v>0</v>
      </c>
      <c r="AI4707" t="s">
        <v>11634</v>
      </c>
      <c r="AL4707" s="94">
        <v>1179.3</v>
      </c>
      <c r="AM4707" t="s">
        <v>11646</v>
      </c>
    </row>
    <row r="4708" spans="1:39" x14ac:dyDescent="0.25">
      <c r="A4708" t="s">
        <v>210</v>
      </c>
      <c r="B4708">
        <v>30013</v>
      </c>
      <c r="C4708" t="s">
        <v>7201</v>
      </c>
      <c r="D4708">
        <v>10286</v>
      </c>
      <c r="E4708">
        <v>45779</v>
      </c>
      <c r="G4708" t="s">
        <v>7188</v>
      </c>
      <c r="K4708">
        <v>0</v>
      </c>
      <c r="AE4708" t="s">
        <v>210</v>
      </c>
      <c r="AF4708">
        <v>0</v>
      </c>
      <c r="AG4708">
        <v>0</v>
      </c>
      <c r="AH4708">
        <v>0</v>
      </c>
      <c r="AI4708" t="s">
        <v>11634</v>
      </c>
      <c r="AL4708" s="94">
        <v>1028.5999999999999</v>
      </c>
      <c r="AM4708" t="s">
        <v>11646</v>
      </c>
    </row>
    <row r="4709" spans="1:39" x14ac:dyDescent="0.25">
      <c r="A4709" t="s">
        <v>210</v>
      </c>
      <c r="B4709">
        <v>30014</v>
      </c>
      <c r="C4709" t="s">
        <v>7202</v>
      </c>
      <c r="D4709">
        <v>2151</v>
      </c>
      <c r="E4709">
        <v>45779</v>
      </c>
      <c r="G4709" t="s">
        <v>7188</v>
      </c>
      <c r="K4709">
        <v>0</v>
      </c>
      <c r="AE4709" t="s">
        <v>210</v>
      </c>
      <c r="AF4709">
        <v>0</v>
      </c>
      <c r="AG4709">
        <v>0</v>
      </c>
      <c r="AH4709">
        <v>0</v>
      </c>
      <c r="AI4709" t="s">
        <v>11634</v>
      </c>
      <c r="AL4709" s="94">
        <v>215.1</v>
      </c>
      <c r="AM4709" t="s">
        <v>11646</v>
      </c>
    </row>
    <row r="4710" spans="1:39" x14ac:dyDescent="0.25">
      <c r="A4710" t="s">
        <v>210</v>
      </c>
      <c r="B4710">
        <v>30015</v>
      </c>
      <c r="C4710" t="s">
        <v>7203</v>
      </c>
      <c r="D4710">
        <v>25996</v>
      </c>
      <c r="E4710">
        <v>45779</v>
      </c>
      <c r="G4710" t="s">
        <v>7188</v>
      </c>
      <c r="K4710">
        <v>0</v>
      </c>
      <c r="AE4710" t="s">
        <v>210</v>
      </c>
      <c r="AF4710">
        <v>0</v>
      </c>
      <c r="AG4710">
        <v>0</v>
      </c>
      <c r="AH4710">
        <v>0</v>
      </c>
      <c r="AI4710" t="s">
        <v>11634</v>
      </c>
      <c r="AL4710" s="94">
        <v>2599.6</v>
      </c>
      <c r="AM4710" t="s">
        <v>11646</v>
      </c>
    </row>
    <row r="4711" spans="1:39" x14ac:dyDescent="0.25">
      <c r="A4711" t="s">
        <v>210</v>
      </c>
      <c r="B4711">
        <v>30016</v>
      </c>
      <c r="C4711" t="s">
        <v>7204</v>
      </c>
      <c r="D4711">
        <v>219777</v>
      </c>
      <c r="E4711">
        <v>45779</v>
      </c>
      <c r="F4711">
        <v>45782</v>
      </c>
      <c r="G4711" t="s">
        <v>7205</v>
      </c>
      <c r="I4711" t="s">
        <v>24</v>
      </c>
      <c r="J4711">
        <v>45940</v>
      </c>
      <c r="K4711">
        <v>4010</v>
      </c>
      <c r="L4711">
        <v>45799</v>
      </c>
      <c r="M4711">
        <v>0.44109999999999999</v>
      </c>
      <c r="N4711" t="s">
        <v>353</v>
      </c>
      <c r="O4711">
        <v>45457</v>
      </c>
      <c r="P4711" t="s">
        <v>353</v>
      </c>
      <c r="R4711">
        <v>10000</v>
      </c>
      <c r="S4711">
        <v>413933</v>
      </c>
      <c r="T4711">
        <v>314</v>
      </c>
      <c r="U4711">
        <v>0</v>
      </c>
      <c r="V4711">
        <v>66</v>
      </c>
      <c r="X4711" t="s">
        <v>7206</v>
      </c>
      <c r="Y4711" t="s">
        <v>353</v>
      </c>
      <c r="Z4711" t="s">
        <v>353</v>
      </c>
      <c r="AE4711" t="s">
        <v>210</v>
      </c>
      <c r="AF4711">
        <v>0.44109999999999999</v>
      </c>
      <c r="AG4711">
        <v>1769</v>
      </c>
      <c r="AH4711">
        <v>14</v>
      </c>
      <c r="AI4711" t="s">
        <v>11632</v>
      </c>
      <c r="AJ4711">
        <v>4.5500666584765467E-2</v>
      </c>
      <c r="AK4711">
        <v>1.8834227421431724</v>
      </c>
      <c r="AL4711" s="94">
        <v>21977.7</v>
      </c>
      <c r="AM4711" t="s">
        <v>11647</v>
      </c>
    </row>
    <row r="4712" spans="1:39" x14ac:dyDescent="0.25">
      <c r="A4712" t="s">
        <v>210</v>
      </c>
      <c r="B4712">
        <v>30017</v>
      </c>
      <c r="C4712" t="s">
        <v>7207</v>
      </c>
      <c r="D4712">
        <v>14476</v>
      </c>
      <c r="E4712">
        <v>45779</v>
      </c>
      <c r="G4712" t="s">
        <v>7188</v>
      </c>
      <c r="K4712">
        <v>0</v>
      </c>
      <c r="AE4712" t="s">
        <v>210</v>
      </c>
      <c r="AF4712">
        <v>0</v>
      </c>
      <c r="AG4712">
        <v>0</v>
      </c>
      <c r="AH4712">
        <v>0</v>
      </c>
      <c r="AI4712" t="s">
        <v>11634</v>
      </c>
      <c r="AL4712" s="94">
        <v>1447.6</v>
      </c>
      <c r="AM4712" t="s">
        <v>11646</v>
      </c>
    </row>
    <row r="4713" spans="1:39" x14ac:dyDescent="0.25">
      <c r="A4713" t="s">
        <v>210</v>
      </c>
      <c r="B4713">
        <v>30018</v>
      </c>
      <c r="C4713" t="s">
        <v>7208</v>
      </c>
      <c r="D4713">
        <v>12842</v>
      </c>
      <c r="E4713">
        <v>45779</v>
      </c>
      <c r="G4713" t="s">
        <v>7188</v>
      </c>
      <c r="K4713">
        <v>0</v>
      </c>
      <c r="AE4713" t="s">
        <v>210</v>
      </c>
      <c r="AF4713">
        <v>0</v>
      </c>
      <c r="AG4713">
        <v>0</v>
      </c>
      <c r="AH4713">
        <v>0</v>
      </c>
      <c r="AI4713" t="s">
        <v>11634</v>
      </c>
      <c r="AL4713" s="94">
        <v>1284.2</v>
      </c>
      <c r="AM4713" t="s">
        <v>11646</v>
      </c>
    </row>
    <row r="4714" spans="1:39" x14ac:dyDescent="0.25">
      <c r="A4714" t="s">
        <v>210</v>
      </c>
      <c r="B4714">
        <v>30019</v>
      </c>
      <c r="C4714" t="s">
        <v>2926</v>
      </c>
      <c r="D4714">
        <v>35361</v>
      </c>
      <c r="E4714">
        <v>45779</v>
      </c>
      <c r="G4714" t="s">
        <v>7188</v>
      </c>
      <c r="K4714">
        <v>0</v>
      </c>
      <c r="AE4714" t="s">
        <v>210</v>
      </c>
      <c r="AF4714">
        <v>0</v>
      </c>
      <c r="AG4714">
        <v>0</v>
      </c>
      <c r="AH4714">
        <v>0</v>
      </c>
      <c r="AI4714" t="s">
        <v>11634</v>
      </c>
      <c r="AL4714" s="94">
        <v>3536.1</v>
      </c>
      <c r="AM4714" t="s">
        <v>11646</v>
      </c>
    </row>
    <row r="4715" spans="1:39" x14ac:dyDescent="0.25">
      <c r="A4715" t="s">
        <v>210</v>
      </c>
      <c r="B4715">
        <v>30020</v>
      </c>
      <c r="C4715" t="s">
        <v>7209</v>
      </c>
      <c r="D4715">
        <v>11183</v>
      </c>
      <c r="E4715">
        <v>45780</v>
      </c>
      <c r="G4715" t="s">
        <v>7188</v>
      </c>
      <c r="K4715">
        <v>0</v>
      </c>
      <c r="AE4715" t="s">
        <v>210</v>
      </c>
      <c r="AF4715">
        <v>0</v>
      </c>
      <c r="AG4715">
        <v>0</v>
      </c>
      <c r="AH4715">
        <v>0</v>
      </c>
      <c r="AI4715" t="s">
        <v>11634</v>
      </c>
      <c r="AL4715" s="94">
        <v>1118.3</v>
      </c>
      <c r="AM4715" t="s">
        <v>11646</v>
      </c>
    </row>
    <row r="4716" spans="1:39" x14ac:dyDescent="0.25">
      <c r="A4716" t="s">
        <v>210</v>
      </c>
      <c r="B4716">
        <v>30021</v>
      </c>
      <c r="C4716" t="s">
        <v>7210</v>
      </c>
      <c r="D4716">
        <v>18719</v>
      </c>
      <c r="E4716">
        <v>45780</v>
      </c>
      <c r="G4716" t="s">
        <v>7188</v>
      </c>
      <c r="K4716">
        <v>0</v>
      </c>
      <c r="AE4716" t="s">
        <v>210</v>
      </c>
      <c r="AF4716">
        <v>0</v>
      </c>
      <c r="AG4716">
        <v>0</v>
      </c>
      <c r="AH4716">
        <v>0</v>
      </c>
      <c r="AI4716" t="s">
        <v>11634</v>
      </c>
      <c r="AL4716" s="94">
        <v>1871.9</v>
      </c>
      <c r="AM4716" t="s">
        <v>11646</v>
      </c>
    </row>
    <row r="4717" spans="1:39" x14ac:dyDescent="0.25">
      <c r="A4717" t="s">
        <v>210</v>
      </c>
      <c r="B4717">
        <v>30022</v>
      </c>
      <c r="C4717" t="s">
        <v>7211</v>
      </c>
      <c r="D4717">
        <v>27263</v>
      </c>
      <c r="E4717">
        <v>45780</v>
      </c>
      <c r="G4717" t="s">
        <v>7188</v>
      </c>
      <c r="K4717">
        <v>0</v>
      </c>
      <c r="AE4717" t="s">
        <v>210</v>
      </c>
      <c r="AF4717">
        <v>0</v>
      </c>
      <c r="AG4717">
        <v>0</v>
      </c>
      <c r="AH4717">
        <v>0</v>
      </c>
      <c r="AI4717" t="s">
        <v>11634</v>
      </c>
      <c r="AL4717" s="94">
        <v>2726.3</v>
      </c>
      <c r="AM4717" t="s">
        <v>11646</v>
      </c>
    </row>
    <row r="4718" spans="1:39" x14ac:dyDescent="0.25">
      <c r="A4718" t="s">
        <v>210</v>
      </c>
      <c r="B4718">
        <v>30023</v>
      </c>
      <c r="C4718" t="s">
        <v>7212</v>
      </c>
      <c r="D4718">
        <v>5777</v>
      </c>
      <c r="E4718">
        <v>45780</v>
      </c>
      <c r="G4718" t="s">
        <v>7188</v>
      </c>
      <c r="K4718">
        <v>0</v>
      </c>
      <c r="AE4718" t="s">
        <v>210</v>
      </c>
      <c r="AF4718">
        <v>0</v>
      </c>
      <c r="AG4718">
        <v>0</v>
      </c>
      <c r="AH4718">
        <v>0</v>
      </c>
      <c r="AI4718" t="s">
        <v>11634</v>
      </c>
      <c r="AL4718" s="94">
        <v>577.70000000000005</v>
      </c>
      <c r="AM4718" t="s">
        <v>11646</v>
      </c>
    </row>
    <row r="4719" spans="1:39" x14ac:dyDescent="0.25">
      <c r="A4719" t="s">
        <v>210</v>
      </c>
      <c r="B4719">
        <v>30024</v>
      </c>
      <c r="C4719" t="s">
        <v>7213</v>
      </c>
      <c r="D4719">
        <v>98334</v>
      </c>
      <c r="E4719">
        <v>45780</v>
      </c>
      <c r="G4719" t="s">
        <v>7188</v>
      </c>
      <c r="K4719">
        <v>0</v>
      </c>
      <c r="AE4719" t="s">
        <v>210</v>
      </c>
      <c r="AF4719">
        <v>0</v>
      </c>
      <c r="AG4719">
        <v>0</v>
      </c>
      <c r="AH4719">
        <v>0</v>
      </c>
      <c r="AI4719" t="s">
        <v>11634</v>
      </c>
      <c r="AL4719" s="94">
        <v>9833.4</v>
      </c>
      <c r="AM4719" t="s">
        <v>11646</v>
      </c>
    </row>
    <row r="4720" spans="1:39" x14ac:dyDescent="0.25">
      <c r="A4720" t="s">
        <v>210</v>
      </c>
      <c r="B4720">
        <v>30025</v>
      </c>
      <c r="C4720" t="s">
        <v>7214</v>
      </c>
      <c r="D4720">
        <v>7770</v>
      </c>
      <c r="E4720">
        <v>45780</v>
      </c>
      <c r="G4720" t="s">
        <v>7188</v>
      </c>
      <c r="K4720">
        <v>0</v>
      </c>
      <c r="AE4720" t="s">
        <v>210</v>
      </c>
      <c r="AF4720">
        <v>0</v>
      </c>
      <c r="AG4720">
        <v>0</v>
      </c>
      <c r="AH4720">
        <v>0</v>
      </c>
      <c r="AI4720" t="s">
        <v>11634</v>
      </c>
      <c r="AL4720" s="94">
        <v>777</v>
      </c>
      <c r="AM4720" t="s">
        <v>11646</v>
      </c>
    </row>
    <row r="4721" spans="1:39" x14ac:dyDescent="0.25">
      <c r="A4721" t="s">
        <v>210</v>
      </c>
      <c r="B4721">
        <v>30026</v>
      </c>
      <c r="C4721" t="s">
        <v>7215</v>
      </c>
      <c r="D4721">
        <v>35099</v>
      </c>
      <c r="E4721">
        <v>45780</v>
      </c>
      <c r="G4721" t="s">
        <v>7188</v>
      </c>
      <c r="K4721">
        <v>0</v>
      </c>
      <c r="AE4721" t="s">
        <v>210</v>
      </c>
      <c r="AF4721">
        <v>0</v>
      </c>
      <c r="AG4721">
        <v>0</v>
      </c>
      <c r="AH4721">
        <v>0</v>
      </c>
      <c r="AI4721" t="s">
        <v>11634</v>
      </c>
      <c r="AL4721" s="94">
        <v>3509.9</v>
      </c>
      <c r="AM4721" t="s">
        <v>11646</v>
      </c>
    </row>
    <row r="4722" spans="1:39" x14ac:dyDescent="0.25">
      <c r="A4722" t="s">
        <v>210</v>
      </c>
      <c r="B4722">
        <v>30027</v>
      </c>
      <c r="C4722" t="s">
        <v>7216</v>
      </c>
      <c r="D4722">
        <v>77493</v>
      </c>
      <c r="E4722">
        <v>45780</v>
      </c>
      <c r="G4722" t="s">
        <v>7188</v>
      </c>
      <c r="K4722">
        <v>0</v>
      </c>
      <c r="AE4722" t="s">
        <v>210</v>
      </c>
      <c r="AF4722">
        <v>0</v>
      </c>
      <c r="AG4722">
        <v>0</v>
      </c>
      <c r="AH4722">
        <v>0</v>
      </c>
      <c r="AI4722" t="s">
        <v>11634</v>
      </c>
      <c r="AL4722" s="94">
        <v>7749.3</v>
      </c>
      <c r="AM4722" t="s">
        <v>11646</v>
      </c>
    </row>
    <row r="4723" spans="1:39" x14ac:dyDescent="0.25">
      <c r="A4723" t="s">
        <v>210</v>
      </c>
      <c r="B4723">
        <v>30028</v>
      </c>
      <c r="C4723" t="s">
        <v>7217</v>
      </c>
      <c r="D4723">
        <v>7593</v>
      </c>
      <c r="E4723">
        <v>45780</v>
      </c>
      <c r="G4723" t="s">
        <v>7188</v>
      </c>
      <c r="K4723">
        <v>0</v>
      </c>
      <c r="AE4723" t="s">
        <v>210</v>
      </c>
      <c r="AF4723">
        <v>0</v>
      </c>
      <c r="AG4723">
        <v>0</v>
      </c>
      <c r="AH4723">
        <v>0</v>
      </c>
      <c r="AI4723" t="s">
        <v>11634</v>
      </c>
      <c r="AL4723" s="94">
        <v>759.3</v>
      </c>
      <c r="AM4723" t="s">
        <v>11646</v>
      </c>
    </row>
    <row r="4724" spans="1:39" x14ac:dyDescent="0.25">
      <c r="A4724" t="s">
        <v>210</v>
      </c>
      <c r="B4724">
        <v>30029</v>
      </c>
      <c r="C4724" t="s">
        <v>7218</v>
      </c>
      <c r="D4724">
        <v>17585</v>
      </c>
      <c r="E4724">
        <v>45780</v>
      </c>
      <c r="G4724" t="s">
        <v>7188</v>
      </c>
      <c r="K4724">
        <v>0</v>
      </c>
      <c r="AE4724" t="s">
        <v>210</v>
      </c>
      <c r="AF4724">
        <v>0</v>
      </c>
      <c r="AG4724">
        <v>0</v>
      </c>
      <c r="AH4724">
        <v>0</v>
      </c>
      <c r="AI4724" t="s">
        <v>11634</v>
      </c>
      <c r="AL4724" s="94">
        <v>1758.5</v>
      </c>
      <c r="AM4724" t="s">
        <v>11646</v>
      </c>
    </row>
    <row r="4725" spans="1:39" x14ac:dyDescent="0.25">
      <c r="A4725" t="s">
        <v>210</v>
      </c>
      <c r="B4725">
        <v>30030</v>
      </c>
      <c r="C4725" t="s">
        <v>7219</v>
      </c>
      <c r="D4725">
        <v>474617</v>
      </c>
      <c r="E4725">
        <v>45779</v>
      </c>
      <c r="G4725" t="s">
        <v>7220</v>
      </c>
      <c r="K4725">
        <v>0</v>
      </c>
      <c r="AE4725" t="s">
        <v>210</v>
      </c>
      <c r="AF4725">
        <v>0</v>
      </c>
      <c r="AG4725">
        <v>0</v>
      </c>
      <c r="AH4725">
        <v>0</v>
      </c>
      <c r="AI4725" t="s">
        <v>11634</v>
      </c>
      <c r="AL4725" s="94">
        <v>47461.7</v>
      </c>
      <c r="AM4725" t="s">
        <v>11646</v>
      </c>
    </row>
    <row r="4726" spans="1:39" x14ac:dyDescent="0.25">
      <c r="A4726" t="s">
        <v>210</v>
      </c>
      <c r="B4726">
        <v>30031</v>
      </c>
      <c r="C4726" t="s">
        <v>7221</v>
      </c>
      <c r="D4726">
        <v>532</v>
      </c>
      <c r="E4726">
        <v>45780</v>
      </c>
      <c r="G4726" t="s">
        <v>7220</v>
      </c>
      <c r="K4726">
        <v>0</v>
      </c>
      <c r="AE4726" t="s">
        <v>210</v>
      </c>
      <c r="AF4726">
        <v>0</v>
      </c>
      <c r="AG4726">
        <v>0</v>
      </c>
      <c r="AH4726">
        <v>0</v>
      </c>
      <c r="AI4726" t="s">
        <v>11634</v>
      </c>
      <c r="AL4726" s="94">
        <v>53.2</v>
      </c>
      <c r="AM4726" t="s">
        <v>11646</v>
      </c>
    </row>
    <row r="4727" spans="1:39" x14ac:dyDescent="0.25">
      <c r="A4727" t="s">
        <v>210</v>
      </c>
      <c r="B4727">
        <v>30032</v>
      </c>
      <c r="C4727" t="s">
        <v>7222</v>
      </c>
      <c r="D4727">
        <v>3964</v>
      </c>
      <c r="E4727">
        <v>45780</v>
      </c>
      <c r="G4727" t="s">
        <v>7220</v>
      </c>
      <c r="K4727">
        <v>0</v>
      </c>
      <c r="AE4727" t="s">
        <v>210</v>
      </c>
      <c r="AF4727">
        <v>0</v>
      </c>
      <c r="AG4727">
        <v>0</v>
      </c>
      <c r="AH4727">
        <v>0</v>
      </c>
      <c r="AI4727" t="s">
        <v>11634</v>
      </c>
      <c r="AL4727" s="94">
        <v>396.4</v>
      </c>
      <c r="AM4727" t="s">
        <v>11646</v>
      </c>
    </row>
    <row r="4728" spans="1:39" x14ac:dyDescent="0.25">
      <c r="A4728" t="s">
        <v>210</v>
      </c>
      <c r="B4728">
        <v>30033</v>
      </c>
      <c r="C4728" t="s">
        <v>7223</v>
      </c>
      <c r="D4728">
        <v>17822</v>
      </c>
      <c r="E4728">
        <v>45780</v>
      </c>
      <c r="G4728" t="s">
        <v>7220</v>
      </c>
      <c r="K4728">
        <v>0</v>
      </c>
      <c r="Q4728">
        <v>0</v>
      </c>
      <c r="AE4728" t="s">
        <v>210</v>
      </c>
      <c r="AF4728">
        <v>0</v>
      </c>
      <c r="AG4728">
        <v>0</v>
      </c>
      <c r="AH4728">
        <v>1</v>
      </c>
      <c r="AI4728" t="s">
        <v>11632</v>
      </c>
      <c r="AL4728" s="94">
        <v>1782.2</v>
      </c>
      <c r="AM4728" t="s">
        <v>11646</v>
      </c>
    </row>
    <row r="4729" spans="1:39" x14ac:dyDescent="0.25">
      <c r="A4729" t="s">
        <v>210</v>
      </c>
      <c r="B4729">
        <v>30034</v>
      </c>
      <c r="C4729" t="s">
        <v>7224</v>
      </c>
      <c r="D4729">
        <v>1212</v>
      </c>
      <c r="E4729">
        <v>45780</v>
      </c>
      <c r="G4729" t="s">
        <v>7220</v>
      </c>
      <c r="K4729">
        <v>0</v>
      </c>
      <c r="AE4729" t="s">
        <v>210</v>
      </c>
      <c r="AF4729">
        <v>0</v>
      </c>
      <c r="AG4729">
        <v>0</v>
      </c>
      <c r="AH4729">
        <v>0</v>
      </c>
      <c r="AI4729" t="s">
        <v>11634</v>
      </c>
      <c r="AL4729" s="94">
        <v>121.2</v>
      </c>
      <c r="AM4729" t="s">
        <v>11646</v>
      </c>
    </row>
    <row r="4730" spans="1:39" x14ac:dyDescent="0.25">
      <c r="A4730" t="s">
        <v>210</v>
      </c>
      <c r="B4730">
        <v>30035</v>
      </c>
      <c r="C4730" t="s">
        <v>7225</v>
      </c>
      <c r="D4730">
        <v>35872</v>
      </c>
      <c r="E4730">
        <v>45780</v>
      </c>
      <c r="G4730" t="s">
        <v>7220</v>
      </c>
      <c r="K4730">
        <v>0</v>
      </c>
      <c r="AE4730" t="s">
        <v>210</v>
      </c>
      <c r="AF4730">
        <v>0</v>
      </c>
      <c r="AG4730">
        <v>0</v>
      </c>
      <c r="AH4730">
        <v>0</v>
      </c>
      <c r="AI4730" t="s">
        <v>11634</v>
      </c>
      <c r="AL4730" s="94">
        <v>3587.2</v>
      </c>
      <c r="AM4730" t="s">
        <v>11646</v>
      </c>
    </row>
    <row r="4731" spans="1:39" x14ac:dyDescent="0.25">
      <c r="A4731" t="s">
        <v>210</v>
      </c>
      <c r="B4731">
        <v>30036</v>
      </c>
      <c r="C4731" t="s">
        <v>7226</v>
      </c>
      <c r="D4731">
        <v>28706</v>
      </c>
      <c r="E4731">
        <v>45780</v>
      </c>
      <c r="G4731" t="s">
        <v>7220</v>
      </c>
      <c r="K4731">
        <v>0</v>
      </c>
      <c r="AE4731" t="s">
        <v>210</v>
      </c>
      <c r="AF4731">
        <v>0</v>
      </c>
      <c r="AG4731">
        <v>0</v>
      </c>
      <c r="AH4731">
        <v>0</v>
      </c>
      <c r="AI4731" t="s">
        <v>11634</v>
      </c>
      <c r="AL4731" s="94">
        <v>2870.6</v>
      </c>
      <c r="AM4731" t="s">
        <v>11646</v>
      </c>
    </row>
    <row r="4732" spans="1:39" x14ac:dyDescent="0.25">
      <c r="A4732" t="s">
        <v>210</v>
      </c>
      <c r="B4732">
        <v>30901</v>
      </c>
      <c r="C4732" t="s">
        <v>7227</v>
      </c>
      <c r="D4732">
        <v>16320</v>
      </c>
      <c r="E4732">
        <v>45780</v>
      </c>
      <c r="G4732" t="s">
        <v>7220</v>
      </c>
      <c r="K4732">
        <v>0</v>
      </c>
      <c r="AE4732" t="s">
        <v>210</v>
      </c>
      <c r="AF4732">
        <v>0</v>
      </c>
      <c r="AG4732">
        <v>0</v>
      </c>
      <c r="AH4732">
        <v>0</v>
      </c>
      <c r="AI4732" t="s">
        <v>11634</v>
      </c>
      <c r="AL4732" s="94">
        <v>1632</v>
      </c>
      <c r="AM4732" t="s">
        <v>11646</v>
      </c>
    </row>
    <row r="4733" spans="1:39" x14ac:dyDescent="0.25">
      <c r="A4733" t="s">
        <v>210</v>
      </c>
      <c r="B4733">
        <v>30037</v>
      </c>
      <c r="C4733" t="s">
        <v>7228</v>
      </c>
      <c r="D4733">
        <v>40074</v>
      </c>
      <c r="E4733">
        <v>45780</v>
      </c>
      <c r="G4733" t="s">
        <v>7220</v>
      </c>
      <c r="K4733">
        <v>0</v>
      </c>
      <c r="AE4733" t="s">
        <v>210</v>
      </c>
      <c r="AF4733">
        <v>0</v>
      </c>
      <c r="AG4733">
        <v>0</v>
      </c>
      <c r="AH4733">
        <v>0</v>
      </c>
      <c r="AI4733" t="s">
        <v>11634</v>
      </c>
      <c r="AL4733" s="94">
        <v>4007.4</v>
      </c>
      <c r="AM4733" t="s">
        <v>11646</v>
      </c>
    </row>
    <row r="4734" spans="1:39" x14ac:dyDescent="0.25">
      <c r="A4734" t="s">
        <v>210</v>
      </c>
      <c r="B4734">
        <v>30038</v>
      </c>
      <c r="C4734" t="s">
        <v>7229</v>
      </c>
      <c r="D4734">
        <v>22406</v>
      </c>
      <c r="E4734">
        <v>45780</v>
      </c>
      <c r="G4734" t="s">
        <v>7220</v>
      </c>
      <c r="K4734">
        <v>0</v>
      </c>
      <c r="AE4734" t="s">
        <v>210</v>
      </c>
      <c r="AF4734">
        <v>0</v>
      </c>
      <c r="AG4734">
        <v>0</v>
      </c>
      <c r="AH4734">
        <v>0</v>
      </c>
      <c r="AI4734" t="s">
        <v>11634</v>
      </c>
      <c r="AL4734" s="94">
        <v>2240.6</v>
      </c>
      <c r="AM4734" t="s">
        <v>11646</v>
      </c>
    </row>
    <row r="4735" spans="1:39" x14ac:dyDescent="0.25">
      <c r="A4735" t="s">
        <v>210</v>
      </c>
      <c r="B4735">
        <v>30039</v>
      </c>
      <c r="C4735" t="s">
        <v>7230</v>
      </c>
      <c r="D4735">
        <v>33663</v>
      </c>
      <c r="E4735">
        <v>45780</v>
      </c>
      <c r="G4735" t="s">
        <v>7220</v>
      </c>
      <c r="K4735">
        <v>0</v>
      </c>
      <c r="AE4735" t="s">
        <v>210</v>
      </c>
      <c r="AF4735">
        <v>0</v>
      </c>
      <c r="AG4735">
        <v>0</v>
      </c>
      <c r="AH4735">
        <v>0</v>
      </c>
      <c r="AI4735" t="s">
        <v>11634</v>
      </c>
      <c r="AL4735" s="94">
        <v>3366.3</v>
      </c>
      <c r="AM4735" t="s">
        <v>11646</v>
      </c>
    </row>
    <row r="4736" spans="1:39" x14ac:dyDescent="0.25">
      <c r="A4736" t="s">
        <v>210</v>
      </c>
      <c r="B4736">
        <v>30040</v>
      </c>
      <c r="C4736" t="s">
        <v>7231</v>
      </c>
      <c r="D4736">
        <v>891</v>
      </c>
      <c r="E4736">
        <v>45780</v>
      </c>
      <c r="G4736" t="s">
        <v>7220</v>
      </c>
      <c r="K4736">
        <v>0</v>
      </c>
      <c r="AE4736" t="s">
        <v>210</v>
      </c>
      <c r="AF4736">
        <v>0</v>
      </c>
      <c r="AG4736">
        <v>0</v>
      </c>
      <c r="AH4736">
        <v>0</v>
      </c>
      <c r="AI4736" t="s">
        <v>11634</v>
      </c>
      <c r="AL4736" s="94">
        <v>89.1</v>
      </c>
      <c r="AM4736" t="s">
        <v>11646</v>
      </c>
    </row>
    <row r="4737" spans="1:39" x14ac:dyDescent="0.25">
      <c r="A4737" t="s">
        <v>210</v>
      </c>
      <c r="B4737">
        <v>30041</v>
      </c>
      <c r="C4737" t="s">
        <v>7232</v>
      </c>
      <c r="D4737">
        <v>21153</v>
      </c>
      <c r="E4737">
        <v>45780</v>
      </c>
      <c r="G4737" t="s">
        <v>7220</v>
      </c>
      <c r="K4737">
        <v>0</v>
      </c>
      <c r="AE4737" t="s">
        <v>210</v>
      </c>
      <c r="AF4737">
        <v>0</v>
      </c>
      <c r="AG4737">
        <v>0</v>
      </c>
      <c r="AH4737">
        <v>0</v>
      </c>
      <c r="AI4737" t="s">
        <v>11634</v>
      </c>
      <c r="AL4737" s="94">
        <v>2115.3000000000002</v>
      </c>
      <c r="AM4737" t="s">
        <v>11646</v>
      </c>
    </row>
    <row r="4738" spans="1:39" x14ac:dyDescent="0.25">
      <c r="A4738" t="s">
        <v>210</v>
      </c>
      <c r="B4738">
        <v>30042</v>
      </c>
      <c r="C4738" t="s">
        <v>7233</v>
      </c>
      <c r="D4738">
        <v>3944</v>
      </c>
      <c r="E4738">
        <v>45780</v>
      </c>
      <c r="G4738" t="s">
        <v>7220</v>
      </c>
      <c r="K4738">
        <v>0</v>
      </c>
      <c r="AE4738" t="s">
        <v>210</v>
      </c>
      <c r="AF4738">
        <v>0</v>
      </c>
      <c r="AG4738">
        <v>0</v>
      </c>
      <c r="AH4738">
        <v>0</v>
      </c>
      <c r="AI4738" t="s">
        <v>11634</v>
      </c>
      <c r="AL4738" s="94">
        <v>394.4</v>
      </c>
      <c r="AM4738" t="s">
        <v>11646</v>
      </c>
    </row>
    <row r="4739" spans="1:39" x14ac:dyDescent="0.25">
      <c r="A4739" t="s">
        <v>210</v>
      </c>
      <c r="B4739">
        <v>30043</v>
      </c>
      <c r="C4739" t="s">
        <v>7234</v>
      </c>
      <c r="D4739">
        <v>35957</v>
      </c>
      <c r="E4739">
        <v>45780</v>
      </c>
      <c r="G4739" t="s">
        <v>7220</v>
      </c>
      <c r="K4739">
        <v>0</v>
      </c>
      <c r="AE4739" t="s">
        <v>210</v>
      </c>
      <c r="AF4739">
        <v>0</v>
      </c>
      <c r="AG4739">
        <v>0</v>
      </c>
      <c r="AH4739">
        <v>0</v>
      </c>
      <c r="AI4739" t="s">
        <v>11634</v>
      </c>
      <c r="AL4739" s="94">
        <v>3595.7</v>
      </c>
      <c r="AM4739" t="s">
        <v>11646</v>
      </c>
    </row>
    <row r="4740" spans="1:39" x14ac:dyDescent="0.25">
      <c r="A4740" t="s">
        <v>211</v>
      </c>
      <c r="B4740">
        <v>31001</v>
      </c>
      <c r="C4740" t="s">
        <v>7235</v>
      </c>
      <c r="D4740">
        <v>86</v>
      </c>
      <c r="E4740">
        <v>45772</v>
      </c>
      <c r="F4740">
        <v>45956</v>
      </c>
      <c r="G4740" t="s">
        <v>2041</v>
      </c>
      <c r="H4740">
        <v>46001</v>
      </c>
      <c r="I4740" t="s">
        <v>24</v>
      </c>
      <c r="J4740" t="s">
        <v>7236</v>
      </c>
      <c r="K4740">
        <v>0</v>
      </c>
      <c r="AE4740" t="s">
        <v>211</v>
      </c>
      <c r="AF4740">
        <v>0</v>
      </c>
      <c r="AG4740">
        <v>0</v>
      </c>
      <c r="AH4740">
        <v>0</v>
      </c>
      <c r="AI4740" t="s">
        <v>11634</v>
      </c>
      <c r="AL4740" s="94">
        <v>8.6</v>
      </c>
      <c r="AM4740" t="s">
        <v>11646</v>
      </c>
    </row>
    <row r="4741" spans="1:39" x14ac:dyDescent="0.25">
      <c r="A4741" t="s">
        <v>211</v>
      </c>
      <c r="B4741">
        <v>31002</v>
      </c>
      <c r="C4741" t="s">
        <v>7237</v>
      </c>
      <c r="D4741">
        <v>518</v>
      </c>
      <c r="E4741">
        <v>45772</v>
      </c>
      <c r="F4741">
        <v>45956</v>
      </c>
      <c r="G4741" t="s">
        <v>2041</v>
      </c>
      <c r="H4741">
        <v>46001</v>
      </c>
      <c r="I4741" t="s">
        <v>24</v>
      </c>
      <c r="J4741" t="s">
        <v>7236</v>
      </c>
      <c r="K4741">
        <v>0</v>
      </c>
      <c r="AE4741" t="s">
        <v>211</v>
      </c>
      <c r="AF4741">
        <v>0</v>
      </c>
      <c r="AG4741">
        <v>0</v>
      </c>
      <c r="AH4741">
        <v>0</v>
      </c>
      <c r="AI4741" t="s">
        <v>11634</v>
      </c>
      <c r="AL4741" s="94">
        <v>51.8</v>
      </c>
      <c r="AM4741" t="s">
        <v>11646</v>
      </c>
    </row>
    <row r="4742" spans="1:39" x14ac:dyDescent="0.25">
      <c r="A4742" t="s">
        <v>211</v>
      </c>
      <c r="B4742">
        <v>31003</v>
      </c>
      <c r="C4742" t="s">
        <v>7238</v>
      </c>
      <c r="D4742">
        <v>119</v>
      </c>
      <c r="G4742" t="s">
        <v>2041</v>
      </c>
      <c r="H4742" t="s">
        <v>7239</v>
      </c>
      <c r="I4742" t="s">
        <v>3631</v>
      </c>
      <c r="K4742">
        <v>0</v>
      </c>
      <c r="AE4742" t="s">
        <v>211</v>
      </c>
      <c r="AF4742">
        <v>0</v>
      </c>
      <c r="AG4742">
        <v>0</v>
      </c>
      <c r="AH4742">
        <v>0</v>
      </c>
      <c r="AI4742" t="s">
        <v>11634</v>
      </c>
      <c r="AL4742" s="94">
        <v>11.9</v>
      </c>
      <c r="AM4742" t="s">
        <v>11646</v>
      </c>
    </row>
    <row r="4743" spans="1:39" x14ac:dyDescent="0.25">
      <c r="A4743" t="s">
        <v>211</v>
      </c>
      <c r="B4743">
        <v>31004</v>
      </c>
      <c r="C4743" t="s">
        <v>7240</v>
      </c>
      <c r="D4743">
        <v>29</v>
      </c>
      <c r="G4743" t="s">
        <v>2041</v>
      </c>
      <c r="H4743" t="s">
        <v>7239</v>
      </c>
      <c r="I4743" t="s">
        <v>3631</v>
      </c>
      <c r="K4743">
        <v>0</v>
      </c>
      <c r="AE4743" t="s">
        <v>211</v>
      </c>
      <c r="AF4743">
        <v>0</v>
      </c>
      <c r="AG4743">
        <v>0</v>
      </c>
      <c r="AH4743">
        <v>0</v>
      </c>
      <c r="AI4743" t="s">
        <v>11634</v>
      </c>
      <c r="AL4743" s="94">
        <v>2.9</v>
      </c>
      <c r="AM4743" t="s">
        <v>11646</v>
      </c>
    </row>
    <row r="4744" spans="1:39" x14ac:dyDescent="0.25">
      <c r="A4744" t="s">
        <v>211</v>
      </c>
      <c r="B4744">
        <v>31005</v>
      </c>
      <c r="C4744" t="s">
        <v>7241</v>
      </c>
      <c r="D4744">
        <v>383</v>
      </c>
      <c r="G4744" t="s">
        <v>2041</v>
      </c>
      <c r="H4744" t="s">
        <v>7239</v>
      </c>
      <c r="I4744" t="s">
        <v>3631</v>
      </c>
      <c r="K4744">
        <v>0</v>
      </c>
      <c r="AE4744" t="s">
        <v>211</v>
      </c>
      <c r="AF4744">
        <v>0</v>
      </c>
      <c r="AG4744">
        <v>0</v>
      </c>
      <c r="AH4744">
        <v>0</v>
      </c>
      <c r="AI4744" t="s">
        <v>11634</v>
      </c>
      <c r="AL4744" s="94">
        <v>38.299999999999997</v>
      </c>
      <c r="AM4744" t="s">
        <v>11646</v>
      </c>
    </row>
    <row r="4745" spans="1:39" x14ac:dyDescent="0.25">
      <c r="A4745" t="s">
        <v>211</v>
      </c>
      <c r="B4745">
        <v>31006</v>
      </c>
      <c r="C4745" t="s">
        <v>7242</v>
      </c>
      <c r="D4745">
        <v>2669</v>
      </c>
      <c r="E4745">
        <v>45773</v>
      </c>
      <c r="F4745">
        <v>45956</v>
      </c>
      <c r="G4745" t="s">
        <v>2041</v>
      </c>
      <c r="H4745">
        <v>46001</v>
      </c>
      <c r="I4745" t="s">
        <v>24</v>
      </c>
      <c r="J4745" t="s">
        <v>7236</v>
      </c>
      <c r="K4745">
        <v>0</v>
      </c>
      <c r="AE4745" t="s">
        <v>211</v>
      </c>
      <c r="AF4745">
        <v>0</v>
      </c>
      <c r="AG4745">
        <v>0</v>
      </c>
      <c r="AH4745">
        <v>0</v>
      </c>
      <c r="AI4745" t="s">
        <v>11634</v>
      </c>
      <c r="AL4745" s="94">
        <v>266.89999999999998</v>
      </c>
      <c r="AM4745" t="s">
        <v>11646</v>
      </c>
    </row>
    <row r="4746" spans="1:39" x14ac:dyDescent="0.25">
      <c r="A4746" t="s">
        <v>211</v>
      </c>
      <c r="B4746">
        <v>31007</v>
      </c>
      <c r="C4746" t="s">
        <v>7243</v>
      </c>
      <c r="D4746">
        <v>191</v>
      </c>
      <c r="E4746">
        <v>45773</v>
      </c>
      <c r="F4746">
        <v>45956</v>
      </c>
      <c r="G4746" t="s">
        <v>2041</v>
      </c>
      <c r="H4746">
        <v>45974</v>
      </c>
      <c r="I4746" t="s">
        <v>24</v>
      </c>
      <c r="J4746" t="s">
        <v>7244</v>
      </c>
      <c r="K4746">
        <v>18</v>
      </c>
      <c r="L4746" t="s">
        <v>1762</v>
      </c>
      <c r="M4746">
        <v>1</v>
      </c>
      <c r="N4746" t="s">
        <v>478</v>
      </c>
      <c r="O4746" t="s">
        <v>37</v>
      </c>
      <c r="P4746" t="s">
        <v>478</v>
      </c>
      <c r="Q4746">
        <v>0.83330000000000004</v>
      </c>
      <c r="T4746">
        <v>0</v>
      </c>
      <c r="U4746">
        <v>11</v>
      </c>
      <c r="V4746">
        <v>0</v>
      </c>
      <c r="W4746">
        <v>1</v>
      </c>
      <c r="X4746" t="s">
        <v>7245</v>
      </c>
      <c r="Y4746" t="s">
        <v>488</v>
      </c>
      <c r="Z4746" t="s">
        <v>488</v>
      </c>
      <c r="AE4746" t="s">
        <v>211</v>
      </c>
      <c r="AF4746">
        <v>1</v>
      </c>
      <c r="AG4746">
        <v>18</v>
      </c>
      <c r="AH4746">
        <v>14</v>
      </c>
      <c r="AI4746" t="s">
        <v>11632</v>
      </c>
      <c r="AL4746" s="94">
        <v>19.100000000000001</v>
      </c>
      <c r="AM4746" t="s">
        <v>11647</v>
      </c>
    </row>
    <row r="4747" spans="1:39" x14ac:dyDescent="0.25">
      <c r="A4747" t="s">
        <v>211</v>
      </c>
      <c r="B4747">
        <v>31008</v>
      </c>
      <c r="C4747" t="s">
        <v>7246</v>
      </c>
      <c r="D4747">
        <v>75</v>
      </c>
      <c r="E4747">
        <v>45773</v>
      </c>
      <c r="F4747">
        <v>45837</v>
      </c>
      <c r="G4747" t="s">
        <v>2041</v>
      </c>
      <c r="H4747">
        <v>45831</v>
      </c>
      <c r="I4747" t="s">
        <v>24</v>
      </c>
      <c r="J4747" t="s">
        <v>7247</v>
      </c>
      <c r="K4747">
        <v>0</v>
      </c>
      <c r="AE4747" t="s">
        <v>211</v>
      </c>
      <c r="AF4747">
        <v>0</v>
      </c>
      <c r="AG4747">
        <v>0</v>
      </c>
      <c r="AH4747">
        <v>0</v>
      </c>
      <c r="AI4747" t="s">
        <v>11634</v>
      </c>
      <c r="AL4747" s="94">
        <v>7.5</v>
      </c>
      <c r="AM4747" t="s">
        <v>11646</v>
      </c>
    </row>
    <row r="4748" spans="1:39" x14ac:dyDescent="0.25">
      <c r="A4748" t="s">
        <v>211</v>
      </c>
      <c r="B4748">
        <v>31009</v>
      </c>
      <c r="C4748" t="s">
        <v>7248</v>
      </c>
      <c r="D4748">
        <v>762</v>
      </c>
      <c r="E4748">
        <v>45773</v>
      </c>
      <c r="F4748">
        <v>45956</v>
      </c>
      <c r="G4748" t="s">
        <v>2041</v>
      </c>
      <c r="H4748">
        <v>46001</v>
      </c>
      <c r="I4748" t="s">
        <v>24</v>
      </c>
      <c r="J4748" t="s">
        <v>7249</v>
      </c>
      <c r="K4748">
        <v>22</v>
      </c>
      <c r="L4748" t="s">
        <v>7250</v>
      </c>
      <c r="M4748">
        <v>0.4</v>
      </c>
      <c r="N4748" t="s">
        <v>478</v>
      </c>
      <c r="O4748">
        <v>45839</v>
      </c>
      <c r="P4748" t="s">
        <v>478</v>
      </c>
      <c r="Q4748">
        <v>0.4</v>
      </c>
      <c r="R4748">
        <v>940</v>
      </c>
      <c r="S4748">
        <v>270</v>
      </c>
      <c r="T4748">
        <v>0</v>
      </c>
      <c r="U4748">
        <v>9</v>
      </c>
      <c r="V4748">
        <v>0</v>
      </c>
      <c r="W4748">
        <v>0</v>
      </c>
      <c r="X4748" t="s">
        <v>7251</v>
      </c>
      <c r="Y4748" t="s">
        <v>25</v>
      </c>
      <c r="Z4748" t="s">
        <v>25</v>
      </c>
      <c r="AE4748" t="s">
        <v>211</v>
      </c>
      <c r="AF4748">
        <v>0.4</v>
      </c>
      <c r="AG4748">
        <v>9</v>
      </c>
      <c r="AH4748">
        <v>16</v>
      </c>
      <c r="AI4748" t="s">
        <v>11631</v>
      </c>
      <c r="AJ4748">
        <v>1.2335958005249343</v>
      </c>
      <c r="AK4748">
        <v>0.3543307086614173</v>
      </c>
      <c r="AL4748" s="94">
        <v>76.2</v>
      </c>
      <c r="AM4748" t="s">
        <v>11647</v>
      </c>
    </row>
    <row r="4749" spans="1:39" x14ac:dyDescent="0.25">
      <c r="A4749" t="s">
        <v>211</v>
      </c>
      <c r="B4749">
        <v>31011</v>
      </c>
      <c r="C4749" t="s">
        <v>7252</v>
      </c>
      <c r="D4749">
        <v>899</v>
      </c>
      <c r="E4749">
        <v>45773</v>
      </c>
      <c r="F4749">
        <v>45956</v>
      </c>
      <c r="G4749" t="s">
        <v>2041</v>
      </c>
      <c r="H4749">
        <v>46001</v>
      </c>
      <c r="I4749" t="s">
        <v>24</v>
      </c>
      <c r="J4749" t="s">
        <v>7253</v>
      </c>
      <c r="K4749">
        <v>0</v>
      </c>
      <c r="N4749" t="s">
        <v>478</v>
      </c>
      <c r="O4749" t="s">
        <v>37</v>
      </c>
      <c r="P4749" t="s">
        <v>478</v>
      </c>
      <c r="X4749" t="s">
        <v>7254</v>
      </c>
      <c r="Y4749" t="s">
        <v>25</v>
      </c>
      <c r="Z4749" t="s">
        <v>25</v>
      </c>
      <c r="AE4749" t="s">
        <v>211</v>
      </c>
      <c r="AF4749">
        <v>0</v>
      </c>
      <c r="AG4749">
        <v>0</v>
      </c>
      <c r="AH4749">
        <v>6</v>
      </c>
      <c r="AI4749" t="s">
        <v>11632</v>
      </c>
      <c r="AL4749" s="94">
        <v>89.9</v>
      </c>
      <c r="AM4749" t="s">
        <v>11646</v>
      </c>
    </row>
    <row r="4750" spans="1:39" x14ac:dyDescent="0.25">
      <c r="A4750" t="s">
        <v>211</v>
      </c>
      <c r="B4750">
        <v>31012</v>
      </c>
      <c r="C4750" t="s">
        <v>7255</v>
      </c>
      <c r="D4750">
        <v>993</v>
      </c>
      <c r="E4750">
        <v>45773</v>
      </c>
      <c r="F4750">
        <v>45956</v>
      </c>
      <c r="G4750" t="s">
        <v>2041</v>
      </c>
      <c r="H4750" t="s">
        <v>7256</v>
      </c>
      <c r="I4750" t="s">
        <v>24</v>
      </c>
      <c r="J4750" t="s">
        <v>7236</v>
      </c>
      <c r="K4750">
        <v>0</v>
      </c>
      <c r="L4750" t="s">
        <v>551</v>
      </c>
      <c r="M4750" t="s">
        <v>5764</v>
      </c>
      <c r="N4750" t="s">
        <v>478</v>
      </c>
      <c r="O4750">
        <v>2023</v>
      </c>
      <c r="P4750" t="s">
        <v>478</v>
      </c>
      <c r="Q4750" t="s">
        <v>5764</v>
      </c>
      <c r="R4750">
        <v>1700</v>
      </c>
      <c r="S4750">
        <v>2000</v>
      </c>
      <c r="T4750">
        <v>53</v>
      </c>
      <c r="U4750">
        <v>452</v>
      </c>
      <c r="X4750" t="s">
        <v>7245</v>
      </c>
      <c r="Y4750" t="s">
        <v>478</v>
      </c>
      <c r="Z4750" t="s">
        <v>478</v>
      </c>
      <c r="AE4750" t="s">
        <v>211</v>
      </c>
      <c r="AG4750">
        <v>0</v>
      </c>
      <c r="AH4750">
        <v>13</v>
      </c>
      <c r="AI4750" t="s">
        <v>11632</v>
      </c>
      <c r="AJ4750">
        <v>1.7119838872104733</v>
      </c>
      <c r="AK4750">
        <v>2.0140986908358509</v>
      </c>
      <c r="AL4750" s="94">
        <v>99.3</v>
      </c>
      <c r="AM4750" t="s">
        <v>11646</v>
      </c>
    </row>
    <row r="4751" spans="1:39" x14ac:dyDescent="0.25">
      <c r="A4751" t="s">
        <v>211</v>
      </c>
      <c r="B4751">
        <v>31010</v>
      </c>
      <c r="C4751" t="s">
        <v>7257</v>
      </c>
      <c r="D4751">
        <v>7710</v>
      </c>
      <c r="E4751">
        <v>45773</v>
      </c>
      <c r="F4751">
        <v>45956</v>
      </c>
      <c r="G4751" t="s">
        <v>2041</v>
      </c>
      <c r="H4751">
        <v>45992</v>
      </c>
      <c r="I4751" t="s">
        <v>24</v>
      </c>
      <c r="J4751">
        <v>45992</v>
      </c>
      <c r="K4751">
        <v>0</v>
      </c>
      <c r="N4751" t="s">
        <v>25</v>
      </c>
      <c r="P4751" t="s">
        <v>478</v>
      </c>
      <c r="S4751">
        <v>18500</v>
      </c>
      <c r="T4751">
        <v>9</v>
      </c>
      <c r="V4751">
        <v>0</v>
      </c>
      <c r="W4751">
        <v>9</v>
      </c>
      <c r="X4751" t="s">
        <v>7258</v>
      </c>
      <c r="Y4751" t="s">
        <v>25</v>
      </c>
      <c r="Z4751" t="s">
        <v>25</v>
      </c>
      <c r="AE4751" t="s">
        <v>211</v>
      </c>
      <c r="AF4751">
        <v>0</v>
      </c>
      <c r="AG4751">
        <v>0</v>
      </c>
      <c r="AH4751">
        <v>9</v>
      </c>
      <c r="AI4751" t="s">
        <v>11632</v>
      </c>
      <c r="AK4751">
        <v>2.3994811932555122</v>
      </c>
      <c r="AL4751" s="94">
        <v>771</v>
      </c>
      <c r="AM4751" t="s">
        <v>11646</v>
      </c>
    </row>
    <row r="4752" spans="1:39" x14ac:dyDescent="0.25">
      <c r="A4752" t="s">
        <v>211</v>
      </c>
      <c r="B4752">
        <v>31013</v>
      </c>
      <c r="C4752" t="s">
        <v>7259</v>
      </c>
      <c r="D4752">
        <v>727</v>
      </c>
      <c r="E4752">
        <v>45773</v>
      </c>
      <c r="F4752">
        <v>45956</v>
      </c>
      <c r="G4752" t="s">
        <v>2041</v>
      </c>
      <c r="H4752">
        <v>46001</v>
      </c>
      <c r="I4752" t="s">
        <v>24</v>
      </c>
      <c r="J4752" t="s">
        <v>7260</v>
      </c>
      <c r="K4752">
        <v>70</v>
      </c>
      <c r="L4752" t="s">
        <v>1733</v>
      </c>
      <c r="M4752">
        <v>0.7</v>
      </c>
      <c r="N4752" t="s">
        <v>37</v>
      </c>
      <c r="P4752" t="s">
        <v>478</v>
      </c>
      <c r="Q4752">
        <v>0.52900000000000003</v>
      </c>
      <c r="R4752">
        <v>1250</v>
      </c>
      <c r="S4752">
        <v>1250</v>
      </c>
      <c r="X4752" t="s">
        <v>7245</v>
      </c>
      <c r="Y4752" t="s">
        <v>37</v>
      </c>
      <c r="Z4752" t="s">
        <v>37</v>
      </c>
      <c r="AE4752" t="s">
        <v>211</v>
      </c>
      <c r="AF4752">
        <v>0.7</v>
      </c>
      <c r="AG4752">
        <v>49</v>
      </c>
      <c r="AH4752">
        <v>11</v>
      </c>
      <c r="AI4752" t="s">
        <v>11632</v>
      </c>
      <c r="AJ4752">
        <v>1.71939477303989</v>
      </c>
      <c r="AK4752">
        <v>1.71939477303989</v>
      </c>
      <c r="AL4752" s="94">
        <v>72.7</v>
      </c>
      <c r="AM4752" t="s">
        <v>11647</v>
      </c>
    </row>
    <row r="4753" spans="1:39" x14ac:dyDescent="0.25">
      <c r="A4753" t="s">
        <v>211</v>
      </c>
      <c r="B4753">
        <v>31014</v>
      </c>
      <c r="C4753" t="s">
        <v>7261</v>
      </c>
      <c r="D4753">
        <v>346</v>
      </c>
      <c r="E4753">
        <v>45773</v>
      </c>
      <c r="F4753">
        <v>45956</v>
      </c>
      <c r="G4753" t="s">
        <v>2041</v>
      </c>
      <c r="H4753">
        <v>45978</v>
      </c>
      <c r="I4753" t="s">
        <v>24</v>
      </c>
      <c r="J4753">
        <v>45978</v>
      </c>
      <c r="K4753">
        <v>5</v>
      </c>
      <c r="L4753" t="s">
        <v>1831</v>
      </c>
      <c r="M4753">
        <v>1</v>
      </c>
      <c r="N4753" t="s">
        <v>25</v>
      </c>
      <c r="P4753" t="s">
        <v>478</v>
      </c>
      <c r="Q4753">
        <v>0.8</v>
      </c>
      <c r="R4753">
        <v>500</v>
      </c>
      <c r="S4753">
        <v>500</v>
      </c>
      <c r="T4753">
        <v>0</v>
      </c>
      <c r="U4753">
        <v>6</v>
      </c>
      <c r="V4753">
        <v>0</v>
      </c>
      <c r="W4753">
        <v>0</v>
      </c>
      <c r="X4753" t="s">
        <v>7245</v>
      </c>
      <c r="Y4753" t="s">
        <v>478</v>
      </c>
      <c r="Z4753" t="s">
        <v>478</v>
      </c>
      <c r="AE4753" t="s">
        <v>211</v>
      </c>
      <c r="AF4753">
        <v>1</v>
      </c>
      <c r="AG4753">
        <v>5</v>
      </c>
      <c r="AH4753">
        <v>15</v>
      </c>
      <c r="AI4753" t="s">
        <v>11632</v>
      </c>
      <c r="AJ4753">
        <v>1.4450867052023122</v>
      </c>
      <c r="AK4753">
        <v>1.4450867052023122</v>
      </c>
      <c r="AL4753" s="94">
        <v>34.6</v>
      </c>
      <c r="AM4753" t="s">
        <v>11647</v>
      </c>
    </row>
    <row r="4754" spans="1:39" x14ac:dyDescent="0.25">
      <c r="A4754" t="s">
        <v>211</v>
      </c>
      <c r="B4754">
        <v>31015</v>
      </c>
      <c r="C4754" t="s">
        <v>7262</v>
      </c>
      <c r="D4754">
        <v>2913</v>
      </c>
      <c r="E4754">
        <v>45773</v>
      </c>
      <c r="F4754">
        <v>45956</v>
      </c>
      <c r="G4754" t="s">
        <v>2041</v>
      </c>
      <c r="H4754">
        <v>46001</v>
      </c>
      <c r="I4754" t="s">
        <v>24</v>
      </c>
      <c r="J4754" t="s">
        <v>7263</v>
      </c>
      <c r="K4754">
        <v>0</v>
      </c>
      <c r="AE4754" t="s">
        <v>211</v>
      </c>
      <c r="AF4754">
        <v>0</v>
      </c>
      <c r="AG4754">
        <v>0</v>
      </c>
      <c r="AH4754">
        <v>0</v>
      </c>
      <c r="AI4754" t="s">
        <v>11634</v>
      </c>
      <c r="AL4754" s="94">
        <v>291.3</v>
      </c>
      <c r="AM4754" t="s">
        <v>11646</v>
      </c>
    </row>
    <row r="4755" spans="1:39" x14ac:dyDescent="0.25">
      <c r="A4755" t="s">
        <v>211</v>
      </c>
      <c r="B4755">
        <v>31016</v>
      </c>
      <c r="C4755" t="s">
        <v>7264</v>
      </c>
      <c r="D4755">
        <v>10641</v>
      </c>
      <c r="E4755">
        <v>45773</v>
      </c>
      <c r="F4755">
        <v>45956</v>
      </c>
      <c r="G4755" t="s">
        <v>2041</v>
      </c>
      <c r="H4755">
        <v>45978</v>
      </c>
      <c r="I4755" t="s">
        <v>24</v>
      </c>
      <c r="J4755">
        <v>46001</v>
      </c>
      <c r="K4755">
        <v>16</v>
      </c>
      <c r="L4755" t="s">
        <v>37</v>
      </c>
      <c r="M4755">
        <v>0.8</v>
      </c>
      <c r="N4755" t="s">
        <v>478</v>
      </c>
      <c r="O4755" t="s">
        <v>488</v>
      </c>
      <c r="P4755" t="s">
        <v>7265</v>
      </c>
      <c r="S4755">
        <v>3000</v>
      </c>
      <c r="T4755">
        <v>1</v>
      </c>
      <c r="V4755">
        <v>0</v>
      </c>
      <c r="W4755">
        <v>3</v>
      </c>
      <c r="X4755" t="s">
        <v>7266</v>
      </c>
      <c r="Y4755" t="s">
        <v>25</v>
      </c>
      <c r="Z4755" t="s">
        <v>7267</v>
      </c>
      <c r="AE4755" t="s">
        <v>211</v>
      </c>
      <c r="AF4755">
        <v>0.8</v>
      </c>
      <c r="AG4755">
        <v>13</v>
      </c>
      <c r="AH4755">
        <v>13</v>
      </c>
      <c r="AI4755" t="s">
        <v>11632</v>
      </c>
      <c r="AK4755">
        <v>0.28192839018889204</v>
      </c>
      <c r="AL4755" s="94">
        <v>1064.0999999999999</v>
      </c>
      <c r="AM4755" t="s">
        <v>11648</v>
      </c>
    </row>
    <row r="4756" spans="1:39" x14ac:dyDescent="0.25">
      <c r="A4756" t="s">
        <v>211</v>
      </c>
      <c r="B4756">
        <v>31017</v>
      </c>
      <c r="C4756" t="s">
        <v>7268</v>
      </c>
      <c r="D4756">
        <v>486</v>
      </c>
      <c r="E4756">
        <v>45773</v>
      </c>
      <c r="F4756">
        <v>45956</v>
      </c>
      <c r="G4756" t="s">
        <v>2041</v>
      </c>
      <c r="H4756">
        <v>46001</v>
      </c>
      <c r="I4756" t="s">
        <v>24</v>
      </c>
      <c r="J4756" t="s">
        <v>7236</v>
      </c>
      <c r="K4756">
        <v>0</v>
      </c>
      <c r="AE4756" t="s">
        <v>211</v>
      </c>
      <c r="AF4756">
        <v>0</v>
      </c>
      <c r="AG4756">
        <v>0</v>
      </c>
      <c r="AH4756">
        <v>0</v>
      </c>
      <c r="AI4756" t="s">
        <v>11634</v>
      </c>
      <c r="AL4756" s="94">
        <v>48.6</v>
      </c>
      <c r="AM4756" t="s">
        <v>11646</v>
      </c>
    </row>
    <row r="4757" spans="1:39" x14ac:dyDescent="0.25">
      <c r="A4757" t="s">
        <v>211</v>
      </c>
      <c r="B4757">
        <v>31018</v>
      </c>
      <c r="C4757" t="s">
        <v>7269</v>
      </c>
      <c r="D4757">
        <v>627</v>
      </c>
      <c r="E4757">
        <v>45773</v>
      </c>
      <c r="F4757">
        <v>45956</v>
      </c>
      <c r="G4757" t="s">
        <v>2041</v>
      </c>
      <c r="H4757">
        <v>46001</v>
      </c>
      <c r="I4757" t="s">
        <v>24</v>
      </c>
      <c r="J4757" t="s">
        <v>7236</v>
      </c>
      <c r="K4757">
        <v>0</v>
      </c>
      <c r="AE4757" t="s">
        <v>211</v>
      </c>
      <c r="AF4757">
        <v>0</v>
      </c>
      <c r="AG4757">
        <v>0</v>
      </c>
      <c r="AH4757">
        <v>0</v>
      </c>
      <c r="AI4757" t="s">
        <v>11634</v>
      </c>
      <c r="AL4757" s="94">
        <v>62.7</v>
      </c>
      <c r="AM4757" t="s">
        <v>11646</v>
      </c>
    </row>
    <row r="4758" spans="1:39" x14ac:dyDescent="0.25">
      <c r="A4758" t="s">
        <v>211</v>
      </c>
      <c r="B4758">
        <v>31019</v>
      </c>
      <c r="C4758" t="s">
        <v>7270</v>
      </c>
      <c r="D4758">
        <v>3007</v>
      </c>
      <c r="E4758">
        <v>45773</v>
      </c>
      <c r="F4758">
        <v>45956</v>
      </c>
      <c r="G4758" t="s">
        <v>2041</v>
      </c>
      <c r="H4758">
        <v>45968</v>
      </c>
      <c r="I4758" t="s">
        <v>24</v>
      </c>
      <c r="J4758">
        <v>46001</v>
      </c>
      <c r="K4758">
        <v>39</v>
      </c>
      <c r="L4758">
        <v>2025</v>
      </c>
      <c r="M4758">
        <v>1</v>
      </c>
      <c r="N4758" t="s">
        <v>25</v>
      </c>
      <c r="P4758" t="s">
        <v>478</v>
      </c>
      <c r="Q4758">
        <v>1</v>
      </c>
      <c r="R4758">
        <v>4000</v>
      </c>
      <c r="T4758">
        <v>3</v>
      </c>
      <c r="U4758">
        <v>21</v>
      </c>
      <c r="V4758">
        <v>0</v>
      </c>
      <c r="W4758">
        <v>3</v>
      </c>
      <c r="X4758" t="s">
        <v>7271</v>
      </c>
      <c r="Y4758" t="s">
        <v>488</v>
      </c>
      <c r="Z4758" t="s">
        <v>478</v>
      </c>
      <c r="AE4758" t="s">
        <v>211</v>
      </c>
      <c r="AF4758">
        <v>1</v>
      </c>
      <c r="AG4758">
        <v>39</v>
      </c>
      <c r="AH4758">
        <v>14</v>
      </c>
      <c r="AI4758" t="s">
        <v>11632</v>
      </c>
      <c r="AJ4758">
        <v>1.3302294645826405</v>
      </c>
      <c r="AL4758" s="94">
        <v>300.7</v>
      </c>
      <c r="AM4758" t="s">
        <v>11647</v>
      </c>
    </row>
    <row r="4759" spans="1:39" x14ac:dyDescent="0.25">
      <c r="A4759" t="s">
        <v>211</v>
      </c>
      <c r="B4759">
        <v>31020</v>
      </c>
      <c r="C4759" t="s">
        <v>7272</v>
      </c>
      <c r="D4759">
        <v>520</v>
      </c>
      <c r="E4759">
        <v>45773</v>
      </c>
      <c r="F4759">
        <v>45956</v>
      </c>
      <c r="G4759" t="s">
        <v>2041</v>
      </c>
      <c r="H4759">
        <v>46001</v>
      </c>
      <c r="I4759" t="s">
        <v>24</v>
      </c>
      <c r="J4759" t="s">
        <v>7236</v>
      </c>
      <c r="K4759">
        <v>0</v>
      </c>
      <c r="M4759">
        <v>0</v>
      </c>
      <c r="N4759" t="s">
        <v>25</v>
      </c>
      <c r="P4759" t="s">
        <v>25</v>
      </c>
      <c r="Q4759">
        <v>0</v>
      </c>
      <c r="T4759">
        <v>0</v>
      </c>
      <c r="U4759">
        <v>0</v>
      </c>
      <c r="V4759">
        <v>0</v>
      </c>
      <c r="W4759">
        <v>0</v>
      </c>
      <c r="X4759" t="s">
        <v>25</v>
      </c>
      <c r="Y4759" t="s">
        <v>25</v>
      </c>
      <c r="Z4759" t="s">
        <v>25</v>
      </c>
      <c r="AE4759" t="s">
        <v>211</v>
      </c>
      <c r="AF4759">
        <v>0</v>
      </c>
      <c r="AG4759">
        <v>0</v>
      </c>
      <c r="AH4759">
        <v>11</v>
      </c>
      <c r="AI4759" t="s">
        <v>11632</v>
      </c>
      <c r="AL4759" s="94">
        <v>52</v>
      </c>
      <c r="AM4759" t="s">
        <v>11646</v>
      </c>
    </row>
    <row r="4760" spans="1:39" x14ac:dyDescent="0.25">
      <c r="A4760" t="s">
        <v>211</v>
      </c>
      <c r="B4760">
        <v>31025</v>
      </c>
      <c r="C4760" t="s">
        <v>7273</v>
      </c>
      <c r="D4760">
        <v>999</v>
      </c>
      <c r="E4760">
        <v>45773</v>
      </c>
      <c r="F4760">
        <v>45956</v>
      </c>
      <c r="G4760" t="s">
        <v>2041</v>
      </c>
      <c r="H4760">
        <v>46001</v>
      </c>
      <c r="I4760" t="s">
        <v>24</v>
      </c>
      <c r="J4760" t="s">
        <v>7236</v>
      </c>
      <c r="K4760">
        <v>0</v>
      </c>
      <c r="AE4760" t="s">
        <v>211</v>
      </c>
      <c r="AF4760">
        <v>0</v>
      </c>
      <c r="AG4760">
        <v>0</v>
      </c>
      <c r="AH4760">
        <v>0</v>
      </c>
      <c r="AI4760" t="s">
        <v>11634</v>
      </c>
      <c r="AL4760" s="94">
        <v>99.9</v>
      </c>
      <c r="AM4760" t="s">
        <v>11646</v>
      </c>
    </row>
    <row r="4761" spans="1:39" x14ac:dyDescent="0.25">
      <c r="A4761" t="s">
        <v>211</v>
      </c>
      <c r="B4761">
        <v>31021</v>
      </c>
      <c r="C4761" t="s">
        <v>7274</v>
      </c>
      <c r="D4761">
        <v>70</v>
      </c>
      <c r="E4761">
        <v>45773</v>
      </c>
      <c r="F4761">
        <v>45956</v>
      </c>
      <c r="G4761" t="s">
        <v>2041</v>
      </c>
      <c r="H4761">
        <v>46001</v>
      </c>
      <c r="I4761" t="s">
        <v>24</v>
      </c>
      <c r="J4761" t="s">
        <v>7236</v>
      </c>
      <c r="K4761">
        <v>0</v>
      </c>
      <c r="AE4761" t="s">
        <v>211</v>
      </c>
      <c r="AF4761">
        <v>0</v>
      </c>
      <c r="AG4761">
        <v>0</v>
      </c>
      <c r="AH4761">
        <v>1</v>
      </c>
      <c r="AI4761" t="s">
        <v>11632</v>
      </c>
      <c r="AL4761" s="94">
        <v>7</v>
      </c>
      <c r="AM4761" t="s">
        <v>11646</v>
      </c>
    </row>
    <row r="4762" spans="1:39" x14ac:dyDescent="0.25">
      <c r="A4762" t="s">
        <v>211</v>
      </c>
      <c r="B4762">
        <v>31023</v>
      </c>
      <c r="C4762" t="s">
        <v>7275</v>
      </c>
      <c r="D4762">
        <v>12787</v>
      </c>
      <c r="E4762">
        <v>45773</v>
      </c>
      <c r="F4762">
        <v>45956</v>
      </c>
      <c r="G4762" t="s">
        <v>2041</v>
      </c>
      <c r="H4762">
        <v>46001</v>
      </c>
      <c r="I4762" t="s">
        <v>24</v>
      </c>
      <c r="J4762" t="s">
        <v>7276</v>
      </c>
      <c r="K4762">
        <v>259</v>
      </c>
      <c r="L4762" t="s">
        <v>1477</v>
      </c>
      <c r="M4762">
        <v>0.85</v>
      </c>
      <c r="N4762" t="s">
        <v>478</v>
      </c>
      <c r="O4762">
        <v>45447</v>
      </c>
      <c r="P4762" t="s">
        <v>478</v>
      </c>
      <c r="Q4762">
        <v>0.78</v>
      </c>
      <c r="R4762">
        <v>15000</v>
      </c>
      <c r="S4762">
        <v>15000</v>
      </c>
      <c r="X4762" t="s">
        <v>7277</v>
      </c>
      <c r="Y4762" t="s">
        <v>25</v>
      </c>
      <c r="Z4762" t="s">
        <v>25</v>
      </c>
      <c r="AE4762" t="s">
        <v>211</v>
      </c>
      <c r="AF4762">
        <v>0.85</v>
      </c>
      <c r="AG4762">
        <v>220</v>
      </c>
      <c r="AH4762">
        <v>12</v>
      </c>
      <c r="AI4762" t="s">
        <v>11632</v>
      </c>
      <c r="AJ4762">
        <v>1.1730663955579885</v>
      </c>
      <c r="AK4762">
        <v>1.1730663955579885</v>
      </c>
      <c r="AL4762" s="94">
        <v>1278.7</v>
      </c>
      <c r="AM4762" t="s">
        <v>11647</v>
      </c>
    </row>
    <row r="4763" spans="1:39" x14ac:dyDescent="0.25">
      <c r="A4763" t="s">
        <v>211</v>
      </c>
      <c r="B4763">
        <v>31024</v>
      </c>
      <c r="C4763" t="s">
        <v>7278</v>
      </c>
      <c r="D4763">
        <v>110</v>
      </c>
      <c r="E4763">
        <v>45773</v>
      </c>
      <c r="G4763" t="s">
        <v>2041</v>
      </c>
      <c r="H4763">
        <v>45773</v>
      </c>
      <c r="I4763" t="s">
        <v>28</v>
      </c>
      <c r="K4763">
        <v>0</v>
      </c>
      <c r="AE4763" t="s">
        <v>211</v>
      </c>
      <c r="AF4763">
        <v>0</v>
      </c>
      <c r="AG4763">
        <v>0</v>
      </c>
      <c r="AH4763">
        <v>0</v>
      </c>
      <c r="AI4763" t="s">
        <v>11634</v>
      </c>
      <c r="AL4763" s="94">
        <v>11</v>
      </c>
      <c r="AM4763" t="s">
        <v>11646</v>
      </c>
    </row>
    <row r="4764" spans="1:39" x14ac:dyDescent="0.25">
      <c r="A4764" t="s">
        <v>211</v>
      </c>
      <c r="B4764">
        <v>31022</v>
      </c>
      <c r="C4764" t="s">
        <v>7279</v>
      </c>
      <c r="D4764">
        <v>619</v>
      </c>
      <c r="E4764">
        <v>45773</v>
      </c>
      <c r="F4764">
        <v>45956</v>
      </c>
      <c r="G4764" t="s">
        <v>2041</v>
      </c>
      <c r="H4764">
        <v>45968</v>
      </c>
      <c r="I4764" t="s">
        <v>24</v>
      </c>
      <c r="J4764">
        <v>46001</v>
      </c>
      <c r="K4764">
        <v>0</v>
      </c>
      <c r="M4764">
        <v>0</v>
      </c>
      <c r="N4764" t="s">
        <v>25</v>
      </c>
      <c r="P4764" t="s">
        <v>25</v>
      </c>
      <c r="Q4764">
        <v>0</v>
      </c>
      <c r="T4764">
        <v>0</v>
      </c>
      <c r="U4764">
        <v>0</v>
      </c>
      <c r="V4764">
        <v>0</v>
      </c>
      <c r="W4764">
        <v>0</v>
      </c>
      <c r="X4764" t="s">
        <v>25</v>
      </c>
      <c r="Y4764" t="s">
        <v>25</v>
      </c>
      <c r="Z4764" t="s">
        <v>25</v>
      </c>
      <c r="AE4764" t="s">
        <v>211</v>
      </c>
      <c r="AF4764">
        <v>0</v>
      </c>
      <c r="AG4764">
        <v>0</v>
      </c>
      <c r="AH4764">
        <v>11</v>
      </c>
      <c r="AI4764" t="s">
        <v>11632</v>
      </c>
      <c r="AL4764" s="94">
        <v>61.9</v>
      </c>
      <c r="AM4764" t="s">
        <v>11646</v>
      </c>
    </row>
    <row r="4765" spans="1:39" x14ac:dyDescent="0.25">
      <c r="A4765" t="s">
        <v>211</v>
      </c>
      <c r="B4765">
        <v>31026</v>
      </c>
      <c r="C4765" t="s">
        <v>7280</v>
      </c>
      <c r="D4765">
        <v>155</v>
      </c>
      <c r="E4765">
        <v>45773</v>
      </c>
      <c r="F4765">
        <v>45956</v>
      </c>
      <c r="G4765" t="s">
        <v>2041</v>
      </c>
      <c r="H4765">
        <v>45968</v>
      </c>
      <c r="I4765" t="s">
        <v>24</v>
      </c>
      <c r="J4765">
        <v>46001</v>
      </c>
      <c r="K4765">
        <v>0</v>
      </c>
      <c r="AE4765" t="s">
        <v>211</v>
      </c>
      <c r="AF4765">
        <v>0</v>
      </c>
      <c r="AG4765">
        <v>0</v>
      </c>
      <c r="AH4765">
        <v>0</v>
      </c>
      <c r="AI4765" t="s">
        <v>11634</v>
      </c>
      <c r="AL4765" s="94">
        <v>15.5</v>
      </c>
      <c r="AM4765" t="s">
        <v>11646</v>
      </c>
    </row>
    <row r="4766" spans="1:39" x14ac:dyDescent="0.25">
      <c r="A4766" t="s">
        <v>211</v>
      </c>
      <c r="B4766">
        <v>31027</v>
      </c>
      <c r="C4766" t="s">
        <v>7281</v>
      </c>
      <c r="D4766">
        <v>1108</v>
      </c>
      <c r="E4766">
        <v>45773</v>
      </c>
      <c r="F4766">
        <v>45956</v>
      </c>
      <c r="G4766" t="s">
        <v>2041</v>
      </c>
      <c r="H4766">
        <v>46001</v>
      </c>
      <c r="I4766" t="s">
        <v>24</v>
      </c>
      <c r="J4766" t="s">
        <v>7282</v>
      </c>
      <c r="K4766">
        <v>0</v>
      </c>
      <c r="AE4766" t="s">
        <v>211</v>
      </c>
      <c r="AF4766">
        <v>0</v>
      </c>
      <c r="AG4766">
        <v>0</v>
      </c>
      <c r="AH4766">
        <v>0</v>
      </c>
      <c r="AI4766" t="s">
        <v>11634</v>
      </c>
      <c r="AL4766" s="94">
        <v>110.8</v>
      </c>
      <c r="AM4766" t="s">
        <v>11646</v>
      </c>
    </row>
    <row r="4767" spans="1:39" x14ac:dyDescent="0.25">
      <c r="A4767" t="s">
        <v>211</v>
      </c>
      <c r="B4767">
        <v>31028</v>
      </c>
      <c r="C4767" t="s">
        <v>7283</v>
      </c>
      <c r="D4767">
        <v>301</v>
      </c>
      <c r="E4767">
        <v>45773</v>
      </c>
      <c r="F4767">
        <v>45956</v>
      </c>
      <c r="G4767" t="s">
        <v>2041</v>
      </c>
      <c r="H4767">
        <v>46001</v>
      </c>
      <c r="I4767" t="s">
        <v>24</v>
      </c>
      <c r="J4767" t="s">
        <v>7284</v>
      </c>
      <c r="K4767">
        <v>0</v>
      </c>
      <c r="AE4767" t="s">
        <v>211</v>
      </c>
      <c r="AF4767">
        <v>0</v>
      </c>
      <c r="AG4767">
        <v>0</v>
      </c>
      <c r="AH4767">
        <v>0</v>
      </c>
      <c r="AI4767" t="s">
        <v>11634</v>
      </c>
      <c r="AL4767" s="94">
        <v>30.1</v>
      </c>
      <c r="AM4767" t="s">
        <v>11646</v>
      </c>
    </row>
    <row r="4768" spans="1:39" x14ac:dyDescent="0.25">
      <c r="A4768" t="s">
        <v>211</v>
      </c>
      <c r="B4768">
        <v>31030</v>
      </c>
      <c r="C4768" t="s">
        <v>7285</v>
      </c>
      <c r="D4768">
        <v>159</v>
      </c>
      <c r="G4768" t="s">
        <v>2041</v>
      </c>
      <c r="H4768" t="s">
        <v>7239</v>
      </c>
      <c r="I4768" t="s">
        <v>3631</v>
      </c>
      <c r="K4768">
        <v>0</v>
      </c>
      <c r="AE4768" t="s">
        <v>211</v>
      </c>
      <c r="AF4768">
        <v>0</v>
      </c>
      <c r="AG4768">
        <v>0</v>
      </c>
      <c r="AH4768">
        <v>0</v>
      </c>
      <c r="AI4768" t="s">
        <v>11634</v>
      </c>
      <c r="AL4768" s="94">
        <v>15.9</v>
      </c>
      <c r="AM4768" t="s">
        <v>11646</v>
      </c>
    </row>
    <row r="4769" spans="1:39" x14ac:dyDescent="0.25">
      <c r="A4769" t="s">
        <v>211</v>
      </c>
      <c r="B4769">
        <v>31031</v>
      </c>
      <c r="C4769" t="s">
        <v>7286</v>
      </c>
      <c r="D4769">
        <v>266</v>
      </c>
      <c r="E4769">
        <v>45773</v>
      </c>
      <c r="F4769">
        <v>45956</v>
      </c>
      <c r="G4769" t="s">
        <v>2041</v>
      </c>
      <c r="H4769">
        <v>45971</v>
      </c>
      <c r="I4769" t="s">
        <v>24</v>
      </c>
      <c r="J4769" t="s">
        <v>7284</v>
      </c>
      <c r="K4769">
        <v>0</v>
      </c>
      <c r="N4769" t="s">
        <v>25</v>
      </c>
      <c r="Y4769" t="s">
        <v>25</v>
      </c>
      <c r="Z4769" t="s">
        <v>25</v>
      </c>
      <c r="AE4769" t="s">
        <v>211</v>
      </c>
      <c r="AF4769">
        <v>0</v>
      </c>
      <c r="AG4769">
        <v>0</v>
      </c>
      <c r="AH4769">
        <v>3</v>
      </c>
      <c r="AI4769" t="s">
        <v>11632</v>
      </c>
      <c r="AL4769" s="94">
        <v>26.6</v>
      </c>
      <c r="AM4769" t="s">
        <v>11646</v>
      </c>
    </row>
    <row r="4770" spans="1:39" x14ac:dyDescent="0.25">
      <c r="A4770" t="s">
        <v>211</v>
      </c>
      <c r="B4770">
        <v>31032</v>
      </c>
      <c r="C4770" t="s">
        <v>7287</v>
      </c>
      <c r="D4770">
        <v>2303</v>
      </c>
      <c r="E4770">
        <v>45773</v>
      </c>
      <c r="F4770">
        <v>45956</v>
      </c>
      <c r="G4770" t="s">
        <v>2041</v>
      </c>
      <c r="H4770">
        <v>46001</v>
      </c>
      <c r="I4770" t="s">
        <v>24</v>
      </c>
      <c r="J4770" t="s">
        <v>7288</v>
      </c>
      <c r="K4770">
        <v>250</v>
      </c>
      <c r="L4770" t="s">
        <v>551</v>
      </c>
      <c r="M4770">
        <v>1</v>
      </c>
      <c r="N4770" t="s">
        <v>25</v>
      </c>
      <c r="P4770" t="s">
        <v>478</v>
      </c>
      <c r="Q4770">
        <v>1</v>
      </c>
      <c r="R4770">
        <v>10500</v>
      </c>
      <c r="S4770">
        <v>0</v>
      </c>
      <c r="U4770">
        <v>35</v>
      </c>
      <c r="X4770" t="s">
        <v>7289</v>
      </c>
      <c r="Y4770" t="s">
        <v>25</v>
      </c>
      <c r="Z4770" t="s">
        <v>478</v>
      </c>
      <c r="AE4770" t="s">
        <v>211</v>
      </c>
      <c r="AF4770">
        <v>1</v>
      </c>
      <c r="AG4770">
        <v>250</v>
      </c>
      <c r="AH4770">
        <v>12</v>
      </c>
      <c r="AI4770" t="s">
        <v>11632</v>
      </c>
      <c r="AJ4770">
        <v>4.5592705167173255</v>
      </c>
      <c r="AK4770">
        <v>0</v>
      </c>
      <c r="AL4770" s="94">
        <v>230.3</v>
      </c>
      <c r="AM4770" t="s">
        <v>11647</v>
      </c>
    </row>
    <row r="4771" spans="1:39" x14ac:dyDescent="0.25">
      <c r="A4771" t="s">
        <v>211</v>
      </c>
      <c r="B4771">
        <v>31033</v>
      </c>
      <c r="C4771" t="s">
        <v>7290</v>
      </c>
      <c r="D4771">
        <v>47</v>
      </c>
      <c r="E4771">
        <v>45773</v>
      </c>
      <c r="F4771">
        <v>45956</v>
      </c>
      <c r="G4771" t="s">
        <v>2041</v>
      </c>
      <c r="H4771">
        <v>46001</v>
      </c>
      <c r="I4771" t="s">
        <v>24</v>
      </c>
      <c r="J4771" t="s">
        <v>7284</v>
      </c>
      <c r="K4771">
        <v>0</v>
      </c>
      <c r="AE4771" t="s">
        <v>211</v>
      </c>
      <c r="AF4771">
        <v>0</v>
      </c>
      <c r="AG4771">
        <v>0</v>
      </c>
      <c r="AH4771">
        <v>0</v>
      </c>
      <c r="AI4771" t="s">
        <v>11634</v>
      </c>
      <c r="AL4771" s="94">
        <v>4.7</v>
      </c>
      <c r="AM4771" t="s">
        <v>11646</v>
      </c>
    </row>
    <row r="4772" spans="1:39" x14ac:dyDescent="0.25">
      <c r="A4772" t="s">
        <v>211</v>
      </c>
      <c r="B4772">
        <v>31034</v>
      </c>
      <c r="C4772" t="s">
        <v>7291</v>
      </c>
      <c r="D4772">
        <v>32</v>
      </c>
      <c r="G4772" t="s">
        <v>2041</v>
      </c>
      <c r="H4772" t="s">
        <v>7239</v>
      </c>
      <c r="I4772" t="s">
        <v>3631</v>
      </c>
      <c r="K4772">
        <v>0</v>
      </c>
      <c r="AE4772" t="s">
        <v>211</v>
      </c>
      <c r="AF4772">
        <v>0</v>
      </c>
      <c r="AG4772">
        <v>0</v>
      </c>
      <c r="AH4772">
        <v>0</v>
      </c>
      <c r="AI4772" t="s">
        <v>11634</v>
      </c>
      <c r="AL4772" s="94">
        <v>3.2</v>
      </c>
      <c r="AM4772" t="s">
        <v>11646</v>
      </c>
    </row>
    <row r="4773" spans="1:39" x14ac:dyDescent="0.25">
      <c r="A4773" t="s">
        <v>211</v>
      </c>
      <c r="B4773">
        <v>31035</v>
      </c>
      <c r="C4773" t="s">
        <v>7292</v>
      </c>
      <c r="D4773">
        <v>53</v>
      </c>
      <c r="E4773">
        <v>45773</v>
      </c>
      <c r="F4773">
        <v>45956</v>
      </c>
      <c r="G4773" t="s">
        <v>2041</v>
      </c>
      <c r="H4773">
        <v>45965</v>
      </c>
      <c r="I4773" t="s">
        <v>24</v>
      </c>
      <c r="J4773">
        <v>46001</v>
      </c>
      <c r="K4773">
        <v>0</v>
      </c>
      <c r="AE4773" t="s">
        <v>211</v>
      </c>
      <c r="AF4773">
        <v>0</v>
      </c>
      <c r="AG4773">
        <v>0</v>
      </c>
      <c r="AH4773">
        <v>0</v>
      </c>
      <c r="AI4773" t="s">
        <v>11634</v>
      </c>
      <c r="AL4773" s="94">
        <v>5.3</v>
      </c>
      <c r="AM4773" t="s">
        <v>11646</v>
      </c>
    </row>
    <row r="4774" spans="1:39" x14ac:dyDescent="0.25">
      <c r="A4774" t="s">
        <v>211</v>
      </c>
      <c r="B4774">
        <v>31036</v>
      </c>
      <c r="C4774" t="s">
        <v>7293</v>
      </c>
      <c r="D4774">
        <v>1054</v>
      </c>
      <c r="E4774">
        <v>45773</v>
      </c>
      <c r="F4774">
        <v>45956</v>
      </c>
      <c r="G4774" t="s">
        <v>2041</v>
      </c>
      <c r="H4774">
        <v>46001</v>
      </c>
      <c r="I4774" t="s">
        <v>24</v>
      </c>
      <c r="J4774" t="s">
        <v>7260</v>
      </c>
      <c r="K4774">
        <v>47</v>
      </c>
      <c r="L4774">
        <v>45597</v>
      </c>
      <c r="N4774" t="s">
        <v>25</v>
      </c>
      <c r="P4774" t="s">
        <v>478</v>
      </c>
      <c r="R4774">
        <v>1625</v>
      </c>
      <c r="S4774">
        <v>1625</v>
      </c>
      <c r="V4774">
        <v>0</v>
      </c>
      <c r="X4774" t="s">
        <v>7245</v>
      </c>
      <c r="Y4774" t="s">
        <v>25</v>
      </c>
      <c r="Z4774" t="s">
        <v>25</v>
      </c>
      <c r="AE4774" t="s">
        <v>211</v>
      </c>
      <c r="AF4774">
        <v>0</v>
      </c>
      <c r="AG4774">
        <v>0</v>
      </c>
      <c r="AH4774">
        <v>10</v>
      </c>
      <c r="AI4774" t="s">
        <v>11632</v>
      </c>
      <c r="AJ4774">
        <v>1.5417457305502846</v>
      </c>
      <c r="AK4774">
        <v>1.5417457305502846</v>
      </c>
      <c r="AL4774" s="94">
        <v>105.4</v>
      </c>
      <c r="AM4774" t="s">
        <v>11647</v>
      </c>
    </row>
    <row r="4775" spans="1:39" x14ac:dyDescent="0.25">
      <c r="A4775" t="s">
        <v>211</v>
      </c>
      <c r="B4775">
        <v>31037</v>
      </c>
      <c r="C4775" t="s">
        <v>7294</v>
      </c>
      <c r="D4775">
        <v>122</v>
      </c>
      <c r="E4775">
        <v>45773</v>
      </c>
      <c r="F4775">
        <v>45956</v>
      </c>
      <c r="G4775" t="s">
        <v>2041</v>
      </c>
      <c r="H4775">
        <v>46001</v>
      </c>
      <c r="I4775" t="s">
        <v>24</v>
      </c>
      <c r="J4775" t="s">
        <v>7236</v>
      </c>
      <c r="K4775">
        <v>0</v>
      </c>
      <c r="L4775" t="s">
        <v>7295</v>
      </c>
      <c r="M4775">
        <v>0</v>
      </c>
      <c r="N4775" t="s">
        <v>25</v>
      </c>
      <c r="P4775" t="s">
        <v>25</v>
      </c>
      <c r="Q4775">
        <v>0</v>
      </c>
      <c r="X4775" t="s">
        <v>25</v>
      </c>
      <c r="Y4775" t="s">
        <v>25</v>
      </c>
      <c r="Z4775" t="s">
        <v>25</v>
      </c>
      <c r="AE4775" t="s">
        <v>211</v>
      </c>
      <c r="AF4775">
        <v>0</v>
      </c>
      <c r="AG4775">
        <v>0</v>
      </c>
      <c r="AH4775">
        <v>8</v>
      </c>
      <c r="AI4775" t="s">
        <v>11632</v>
      </c>
      <c r="AL4775" s="94">
        <v>12.2</v>
      </c>
      <c r="AM4775" t="s">
        <v>11646</v>
      </c>
    </row>
    <row r="4776" spans="1:39" x14ac:dyDescent="0.25">
      <c r="A4776" t="s">
        <v>211</v>
      </c>
      <c r="B4776">
        <v>31038</v>
      </c>
      <c r="C4776" t="s">
        <v>7296</v>
      </c>
      <c r="D4776">
        <v>1774</v>
      </c>
      <c r="E4776">
        <v>45773</v>
      </c>
      <c r="F4776">
        <v>45837</v>
      </c>
      <c r="G4776" t="s">
        <v>2041</v>
      </c>
      <c r="H4776">
        <v>45809</v>
      </c>
      <c r="I4776" t="s">
        <v>28</v>
      </c>
      <c r="J4776">
        <v>45916</v>
      </c>
      <c r="K4776">
        <v>0</v>
      </c>
      <c r="AE4776" t="s">
        <v>211</v>
      </c>
      <c r="AF4776">
        <v>0</v>
      </c>
      <c r="AG4776">
        <v>0</v>
      </c>
      <c r="AH4776">
        <v>0</v>
      </c>
      <c r="AI4776" t="s">
        <v>11634</v>
      </c>
      <c r="AL4776" s="94">
        <v>177.4</v>
      </c>
      <c r="AM4776" t="s">
        <v>11646</v>
      </c>
    </row>
    <row r="4777" spans="1:39" x14ac:dyDescent="0.25">
      <c r="A4777" t="s">
        <v>211</v>
      </c>
      <c r="B4777">
        <v>31039</v>
      </c>
      <c r="C4777" t="s">
        <v>7297</v>
      </c>
      <c r="D4777">
        <v>124</v>
      </c>
      <c r="E4777">
        <v>45773</v>
      </c>
      <c r="F4777">
        <v>45956</v>
      </c>
      <c r="G4777" t="s">
        <v>2041</v>
      </c>
      <c r="H4777">
        <v>46001</v>
      </c>
      <c r="I4777" t="s">
        <v>24</v>
      </c>
      <c r="J4777" t="s">
        <v>7236</v>
      </c>
      <c r="K4777">
        <v>0</v>
      </c>
      <c r="AE4777" t="s">
        <v>211</v>
      </c>
      <c r="AF4777">
        <v>0</v>
      </c>
      <c r="AG4777">
        <v>0</v>
      </c>
      <c r="AH4777">
        <v>0</v>
      </c>
      <c r="AI4777" t="s">
        <v>11634</v>
      </c>
      <c r="AL4777" s="94">
        <v>12.4</v>
      </c>
      <c r="AM4777" t="s">
        <v>11646</v>
      </c>
    </row>
    <row r="4778" spans="1:39" x14ac:dyDescent="0.25">
      <c r="A4778" t="s">
        <v>211</v>
      </c>
      <c r="B4778">
        <v>31040</v>
      </c>
      <c r="C4778" t="s">
        <v>7298</v>
      </c>
      <c r="D4778">
        <v>216</v>
      </c>
      <c r="E4778">
        <v>45773</v>
      </c>
      <c r="F4778">
        <v>45956</v>
      </c>
      <c r="G4778" t="s">
        <v>2041</v>
      </c>
      <c r="H4778">
        <v>45966</v>
      </c>
      <c r="I4778" t="s">
        <v>24</v>
      </c>
      <c r="J4778">
        <v>46001</v>
      </c>
      <c r="K4778">
        <v>0</v>
      </c>
      <c r="AE4778" t="s">
        <v>211</v>
      </c>
      <c r="AF4778">
        <v>0</v>
      </c>
      <c r="AG4778">
        <v>0</v>
      </c>
      <c r="AH4778">
        <v>0</v>
      </c>
      <c r="AI4778" t="s">
        <v>11634</v>
      </c>
      <c r="AL4778" s="94">
        <v>21.6</v>
      </c>
      <c r="AM4778" t="s">
        <v>11646</v>
      </c>
    </row>
    <row r="4779" spans="1:39" x14ac:dyDescent="0.25">
      <c r="A4779" t="s">
        <v>211</v>
      </c>
      <c r="B4779">
        <v>31058</v>
      </c>
      <c r="C4779" t="s">
        <v>7299</v>
      </c>
      <c r="D4779">
        <v>230</v>
      </c>
      <c r="E4779">
        <v>45773</v>
      </c>
      <c r="F4779">
        <v>45956</v>
      </c>
      <c r="G4779" t="s">
        <v>2041</v>
      </c>
      <c r="H4779">
        <v>46001</v>
      </c>
      <c r="I4779" t="s">
        <v>24</v>
      </c>
      <c r="J4779" t="s">
        <v>7236</v>
      </c>
      <c r="K4779">
        <v>0</v>
      </c>
      <c r="AE4779" t="s">
        <v>211</v>
      </c>
      <c r="AF4779">
        <v>0</v>
      </c>
      <c r="AG4779">
        <v>0</v>
      </c>
      <c r="AH4779">
        <v>0</v>
      </c>
      <c r="AI4779" t="s">
        <v>11634</v>
      </c>
      <c r="AL4779" s="94">
        <v>23</v>
      </c>
      <c r="AM4779" t="s">
        <v>11646</v>
      </c>
    </row>
    <row r="4780" spans="1:39" x14ac:dyDescent="0.25">
      <c r="A4780" t="s">
        <v>211</v>
      </c>
      <c r="B4780">
        <v>31041</v>
      </c>
      <c r="C4780" t="s">
        <v>7300</v>
      </c>
      <c r="D4780">
        <v>2550</v>
      </c>
      <c r="E4780">
        <v>45773</v>
      </c>
      <c r="F4780">
        <v>45956</v>
      </c>
      <c r="G4780" t="s">
        <v>2041</v>
      </c>
      <c r="H4780">
        <v>45973</v>
      </c>
      <c r="I4780" t="s">
        <v>24</v>
      </c>
      <c r="J4780">
        <v>46001</v>
      </c>
      <c r="K4780">
        <v>0</v>
      </c>
      <c r="M4780">
        <v>0</v>
      </c>
      <c r="N4780" t="s">
        <v>25</v>
      </c>
      <c r="P4780" t="s">
        <v>25</v>
      </c>
      <c r="Q4780">
        <v>0</v>
      </c>
      <c r="R4780">
        <v>4500</v>
      </c>
      <c r="S4780">
        <v>4500</v>
      </c>
      <c r="X4780" t="s">
        <v>7301</v>
      </c>
      <c r="Y4780" t="s">
        <v>478</v>
      </c>
      <c r="Z4780" t="s">
        <v>478</v>
      </c>
      <c r="AE4780" t="s">
        <v>211</v>
      </c>
      <c r="AF4780">
        <v>0</v>
      </c>
      <c r="AG4780">
        <v>0</v>
      </c>
      <c r="AH4780">
        <v>9</v>
      </c>
      <c r="AI4780" t="s">
        <v>11632</v>
      </c>
      <c r="AJ4780">
        <v>1.7647058823529411</v>
      </c>
      <c r="AK4780">
        <v>1.7647058823529411</v>
      </c>
      <c r="AL4780" s="94">
        <v>255</v>
      </c>
      <c r="AM4780" t="s">
        <v>11646</v>
      </c>
    </row>
    <row r="4781" spans="1:39" x14ac:dyDescent="0.25">
      <c r="A4781" t="s">
        <v>211</v>
      </c>
      <c r="B4781">
        <v>31042</v>
      </c>
      <c r="C4781" t="s">
        <v>7302</v>
      </c>
      <c r="D4781">
        <v>3756</v>
      </c>
      <c r="E4781">
        <v>45773</v>
      </c>
      <c r="F4781">
        <v>45956</v>
      </c>
      <c r="G4781" t="s">
        <v>2041</v>
      </c>
      <c r="H4781">
        <v>46001</v>
      </c>
      <c r="I4781" t="s">
        <v>24</v>
      </c>
      <c r="J4781" t="s">
        <v>7303</v>
      </c>
      <c r="K4781">
        <v>38</v>
      </c>
      <c r="L4781" t="s">
        <v>1762</v>
      </c>
      <c r="M4781">
        <v>1</v>
      </c>
      <c r="N4781" t="s">
        <v>25</v>
      </c>
      <c r="P4781" t="s">
        <v>478</v>
      </c>
      <c r="Q4781">
        <v>1</v>
      </c>
      <c r="R4781">
        <v>5000</v>
      </c>
      <c r="S4781">
        <v>5000</v>
      </c>
      <c r="T4781">
        <v>0</v>
      </c>
      <c r="U4781">
        <v>47</v>
      </c>
      <c r="V4781">
        <v>0</v>
      </c>
      <c r="W4781">
        <v>5</v>
      </c>
      <c r="X4781" t="s">
        <v>7245</v>
      </c>
      <c r="Y4781" t="s">
        <v>25</v>
      </c>
      <c r="Z4781" t="s">
        <v>25</v>
      </c>
      <c r="AE4781" t="s">
        <v>211</v>
      </c>
      <c r="AF4781">
        <v>1</v>
      </c>
      <c r="AG4781">
        <v>38</v>
      </c>
      <c r="AH4781">
        <v>15</v>
      </c>
      <c r="AI4781" t="s">
        <v>11632</v>
      </c>
      <c r="AJ4781">
        <v>1.3312034078807242</v>
      </c>
      <c r="AK4781">
        <v>1.3312034078807242</v>
      </c>
      <c r="AL4781" s="94">
        <v>375.6</v>
      </c>
      <c r="AM4781" t="s">
        <v>11647</v>
      </c>
    </row>
    <row r="4782" spans="1:39" x14ac:dyDescent="0.25">
      <c r="A4782" t="s">
        <v>211</v>
      </c>
      <c r="B4782">
        <v>31043</v>
      </c>
      <c r="C4782" t="s">
        <v>7304</v>
      </c>
      <c r="D4782">
        <v>33</v>
      </c>
      <c r="E4782">
        <v>45773</v>
      </c>
      <c r="F4782">
        <v>45956</v>
      </c>
      <c r="G4782" t="s">
        <v>2041</v>
      </c>
      <c r="H4782">
        <v>45961</v>
      </c>
      <c r="J4782" t="s">
        <v>7284</v>
      </c>
      <c r="K4782">
        <v>0</v>
      </c>
      <c r="AE4782" t="s">
        <v>211</v>
      </c>
      <c r="AF4782">
        <v>0</v>
      </c>
      <c r="AG4782">
        <v>0</v>
      </c>
      <c r="AH4782">
        <v>0</v>
      </c>
      <c r="AI4782" t="s">
        <v>11634</v>
      </c>
      <c r="AL4782" s="94">
        <v>3.3</v>
      </c>
      <c r="AM4782" t="s">
        <v>11646</v>
      </c>
    </row>
    <row r="4783" spans="1:39" x14ac:dyDescent="0.25">
      <c r="A4783" t="s">
        <v>211</v>
      </c>
      <c r="B4783">
        <v>31044</v>
      </c>
      <c r="C4783" t="s">
        <v>7305</v>
      </c>
      <c r="D4783">
        <v>340</v>
      </c>
      <c r="E4783">
        <v>45773</v>
      </c>
      <c r="F4783">
        <v>45956</v>
      </c>
      <c r="G4783" t="s">
        <v>2041</v>
      </c>
      <c r="H4783">
        <v>46001</v>
      </c>
      <c r="I4783" t="s">
        <v>24</v>
      </c>
      <c r="J4783" t="s">
        <v>7236</v>
      </c>
      <c r="K4783">
        <v>0</v>
      </c>
      <c r="AE4783" t="s">
        <v>211</v>
      </c>
      <c r="AF4783">
        <v>0</v>
      </c>
      <c r="AG4783">
        <v>0</v>
      </c>
      <c r="AH4783">
        <v>0</v>
      </c>
      <c r="AI4783" t="s">
        <v>11634</v>
      </c>
      <c r="AL4783" s="94">
        <v>34</v>
      </c>
      <c r="AM4783" t="s">
        <v>11646</v>
      </c>
    </row>
    <row r="4784" spans="1:39" x14ac:dyDescent="0.25">
      <c r="A4784" t="s">
        <v>211</v>
      </c>
      <c r="B4784">
        <v>31901</v>
      </c>
      <c r="C4784" t="s">
        <v>7306</v>
      </c>
      <c r="D4784">
        <v>19606</v>
      </c>
      <c r="E4784">
        <v>45773</v>
      </c>
      <c r="F4784">
        <v>45956</v>
      </c>
      <c r="G4784" t="s">
        <v>2041</v>
      </c>
      <c r="H4784">
        <v>46001</v>
      </c>
      <c r="I4784" t="s">
        <v>24</v>
      </c>
      <c r="J4784" t="s">
        <v>7244</v>
      </c>
      <c r="K4784">
        <v>22</v>
      </c>
      <c r="L4784" t="s">
        <v>1762</v>
      </c>
      <c r="M4784">
        <v>1</v>
      </c>
      <c r="N4784" t="s">
        <v>25</v>
      </c>
      <c r="P4784" t="s">
        <v>478</v>
      </c>
      <c r="Q4784">
        <v>0.91</v>
      </c>
      <c r="R4784">
        <v>2750</v>
      </c>
      <c r="S4784">
        <v>2750</v>
      </c>
      <c r="T4784">
        <v>6</v>
      </c>
      <c r="U4784">
        <v>57</v>
      </c>
      <c r="X4784" t="s">
        <v>7307</v>
      </c>
      <c r="Y4784" t="s">
        <v>37</v>
      </c>
      <c r="Z4784" t="s">
        <v>37</v>
      </c>
      <c r="AE4784" t="s">
        <v>211</v>
      </c>
      <c r="AF4784">
        <v>1</v>
      </c>
      <c r="AG4784">
        <v>22</v>
      </c>
      <c r="AH4784">
        <v>13</v>
      </c>
      <c r="AI4784" t="s">
        <v>11632</v>
      </c>
      <c r="AJ4784">
        <v>0.1402631847393655</v>
      </c>
      <c r="AK4784">
        <v>0.1402631847393655</v>
      </c>
      <c r="AL4784" s="94">
        <v>1960.6</v>
      </c>
      <c r="AM4784" t="s">
        <v>11648</v>
      </c>
    </row>
    <row r="4785" spans="1:39" x14ac:dyDescent="0.25">
      <c r="A4785" t="s">
        <v>211</v>
      </c>
      <c r="B4785">
        <v>31045</v>
      </c>
      <c r="C4785" t="s">
        <v>7308</v>
      </c>
      <c r="D4785">
        <v>594</v>
      </c>
      <c r="E4785">
        <v>45774</v>
      </c>
      <c r="F4785">
        <v>45956</v>
      </c>
      <c r="G4785" t="s">
        <v>2041</v>
      </c>
      <c r="H4785" t="s">
        <v>7309</v>
      </c>
      <c r="I4785" t="s">
        <v>24</v>
      </c>
      <c r="J4785">
        <v>46001</v>
      </c>
      <c r="K4785">
        <v>105</v>
      </c>
      <c r="L4785" t="s">
        <v>7250</v>
      </c>
      <c r="M4785">
        <v>0.42</v>
      </c>
      <c r="N4785" t="s">
        <v>478</v>
      </c>
      <c r="O4785" t="s">
        <v>488</v>
      </c>
      <c r="P4785" t="s">
        <v>478</v>
      </c>
      <c r="Q4785">
        <v>0.42</v>
      </c>
      <c r="X4785" t="s">
        <v>488</v>
      </c>
      <c r="Y4785" t="s">
        <v>488</v>
      </c>
      <c r="Z4785" t="s">
        <v>488</v>
      </c>
      <c r="AE4785" t="s">
        <v>211</v>
      </c>
      <c r="AF4785">
        <v>0.42</v>
      </c>
      <c r="AG4785">
        <v>44</v>
      </c>
      <c r="AH4785">
        <v>10</v>
      </c>
      <c r="AI4785" t="s">
        <v>11632</v>
      </c>
      <c r="AL4785" s="94">
        <v>59.4</v>
      </c>
      <c r="AM4785" t="s">
        <v>11647</v>
      </c>
    </row>
    <row r="4786" spans="1:39" x14ac:dyDescent="0.25">
      <c r="A4786" t="s">
        <v>211</v>
      </c>
      <c r="B4786">
        <v>31046</v>
      </c>
      <c r="C4786" t="s">
        <v>7310</v>
      </c>
      <c r="D4786">
        <v>46</v>
      </c>
      <c r="E4786">
        <v>45774</v>
      </c>
      <c r="F4786">
        <v>45956</v>
      </c>
      <c r="G4786" t="s">
        <v>2041</v>
      </c>
      <c r="H4786">
        <v>45987</v>
      </c>
      <c r="I4786" t="s">
        <v>24</v>
      </c>
      <c r="J4786">
        <v>46001</v>
      </c>
      <c r="K4786">
        <v>3</v>
      </c>
      <c r="L4786">
        <v>45987</v>
      </c>
      <c r="M4786">
        <v>1</v>
      </c>
      <c r="N4786" t="s">
        <v>25</v>
      </c>
      <c r="P4786" t="s">
        <v>478</v>
      </c>
      <c r="Q4786">
        <v>0.66600000000000004</v>
      </c>
      <c r="R4786">
        <v>0</v>
      </c>
      <c r="S4786">
        <v>150</v>
      </c>
      <c r="T4786">
        <v>1</v>
      </c>
      <c r="U4786">
        <v>4</v>
      </c>
      <c r="V4786">
        <v>0</v>
      </c>
      <c r="W4786">
        <v>0</v>
      </c>
      <c r="X4786" t="s">
        <v>25</v>
      </c>
      <c r="Y4786" t="s">
        <v>25</v>
      </c>
      <c r="Z4786" t="s">
        <v>25</v>
      </c>
      <c r="AE4786" t="s">
        <v>211</v>
      </c>
      <c r="AF4786">
        <v>1</v>
      </c>
      <c r="AG4786">
        <v>3</v>
      </c>
      <c r="AH4786">
        <v>15</v>
      </c>
      <c r="AI4786" t="s">
        <v>11632</v>
      </c>
      <c r="AJ4786">
        <v>0</v>
      </c>
      <c r="AK4786">
        <v>3.2608695652173911</v>
      </c>
      <c r="AL4786" s="94">
        <v>4.5999999999999996</v>
      </c>
      <c r="AM4786" t="s">
        <v>11647</v>
      </c>
    </row>
    <row r="4787" spans="1:39" x14ac:dyDescent="0.25">
      <c r="A4787" t="s">
        <v>211</v>
      </c>
      <c r="B4787">
        <v>31047</v>
      </c>
      <c r="C4787" t="s">
        <v>7311</v>
      </c>
      <c r="D4787">
        <v>247</v>
      </c>
      <c r="E4787">
        <v>45774</v>
      </c>
      <c r="F4787">
        <v>45956</v>
      </c>
      <c r="G4787" t="s">
        <v>2041</v>
      </c>
      <c r="H4787">
        <v>46001</v>
      </c>
      <c r="I4787" t="s">
        <v>24</v>
      </c>
      <c r="J4787" t="s">
        <v>7312</v>
      </c>
      <c r="K4787">
        <v>0</v>
      </c>
      <c r="M4787">
        <v>0</v>
      </c>
      <c r="N4787" t="s">
        <v>25</v>
      </c>
      <c r="P4787" t="s">
        <v>25</v>
      </c>
      <c r="Q4787">
        <v>0</v>
      </c>
      <c r="R4787" t="s">
        <v>5764</v>
      </c>
      <c r="S4787" t="s">
        <v>5764</v>
      </c>
      <c r="T4787">
        <v>0</v>
      </c>
      <c r="U4787">
        <v>0</v>
      </c>
      <c r="V4787">
        <v>0</v>
      </c>
      <c r="W4787">
        <v>0</v>
      </c>
      <c r="X4787" t="s">
        <v>25</v>
      </c>
      <c r="Y4787" t="s">
        <v>25</v>
      </c>
      <c r="Z4787" t="s">
        <v>25</v>
      </c>
      <c r="AE4787" t="s">
        <v>211</v>
      </c>
      <c r="AF4787">
        <v>0</v>
      </c>
      <c r="AG4787">
        <v>0</v>
      </c>
      <c r="AH4787">
        <v>13</v>
      </c>
      <c r="AI4787" t="s">
        <v>11632</v>
      </c>
      <c r="AL4787" s="94">
        <v>24.7</v>
      </c>
      <c r="AM4787" t="s">
        <v>11646</v>
      </c>
    </row>
    <row r="4788" spans="1:39" x14ac:dyDescent="0.25">
      <c r="A4788" t="s">
        <v>211</v>
      </c>
      <c r="B4788">
        <v>31048</v>
      </c>
      <c r="C4788" t="s">
        <v>7313</v>
      </c>
      <c r="D4788">
        <v>238</v>
      </c>
      <c r="E4788">
        <v>45774</v>
      </c>
      <c r="F4788">
        <v>45956</v>
      </c>
      <c r="G4788" t="s">
        <v>2041</v>
      </c>
      <c r="H4788">
        <v>45972</v>
      </c>
      <c r="I4788" t="s">
        <v>24</v>
      </c>
      <c r="J4788">
        <v>46001</v>
      </c>
      <c r="K4788">
        <v>0</v>
      </c>
      <c r="AE4788" t="s">
        <v>211</v>
      </c>
      <c r="AF4788">
        <v>0</v>
      </c>
      <c r="AG4788">
        <v>0</v>
      </c>
      <c r="AH4788">
        <v>0</v>
      </c>
      <c r="AI4788" t="s">
        <v>11634</v>
      </c>
      <c r="AL4788" s="94">
        <v>23.8</v>
      </c>
      <c r="AM4788" t="s">
        <v>11646</v>
      </c>
    </row>
    <row r="4789" spans="1:39" x14ac:dyDescent="0.25">
      <c r="A4789" t="s">
        <v>211</v>
      </c>
      <c r="B4789">
        <v>31049</v>
      </c>
      <c r="C4789" t="s">
        <v>7314</v>
      </c>
      <c r="D4789">
        <v>833</v>
      </c>
      <c r="E4789">
        <v>45774</v>
      </c>
      <c r="F4789">
        <v>45956</v>
      </c>
      <c r="G4789" t="s">
        <v>2041</v>
      </c>
      <c r="H4789">
        <v>45965</v>
      </c>
      <c r="I4789" t="s">
        <v>24</v>
      </c>
      <c r="J4789">
        <v>46001</v>
      </c>
      <c r="K4789">
        <v>3</v>
      </c>
      <c r="L4789" t="s">
        <v>488</v>
      </c>
      <c r="M4789">
        <v>1</v>
      </c>
      <c r="N4789" t="s">
        <v>25</v>
      </c>
      <c r="P4789" t="s">
        <v>37</v>
      </c>
      <c r="X4789" t="s">
        <v>25</v>
      </c>
      <c r="Y4789" t="s">
        <v>37</v>
      </c>
      <c r="Z4789" t="s">
        <v>37</v>
      </c>
      <c r="AE4789" t="s">
        <v>211</v>
      </c>
      <c r="AF4789">
        <v>1</v>
      </c>
      <c r="AG4789">
        <v>3</v>
      </c>
      <c r="AH4789">
        <v>8</v>
      </c>
      <c r="AI4789" t="s">
        <v>11632</v>
      </c>
      <c r="AL4789" s="94">
        <v>83.3</v>
      </c>
      <c r="AM4789" t="s">
        <v>11648</v>
      </c>
    </row>
    <row r="4790" spans="1:39" x14ac:dyDescent="0.25">
      <c r="A4790" t="s">
        <v>211</v>
      </c>
      <c r="B4790">
        <v>31050</v>
      </c>
      <c r="C4790" t="s">
        <v>7315</v>
      </c>
      <c r="D4790">
        <v>7863</v>
      </c>
      <c r="E4790">
        <v>45774</v>
      </c>
      <c r="F4790">
        <v>45956</v>
      </c>
      <c r="G4790" t="s">
        <v>2041</v>
      </c>
      <c r="H4790">
        <v>45972</v>
      </c>
      <c r="I4790" t="s">
        <v>24</v>
      </c>
      <c r="J4790">
        <v>46001</v>
      </c>
      <c r="K4790">
        <v>0</v>
      </c>
      <c r="N4790" t="s">
        <v>25</v>
      </c>
      <c r="P4790" t="s">
        <v>478</v>
      </c>
      <c r="R4790">
        <v>1500</v>
      </c>
      <c r="S4790">
        <v>1500</v>
      </c>
      <c r="T4790">
        <v>0</v>
      </c>
      <c r="U4790">
        <v>0</v>
      </c>
      <c r="V4790">
        <v>0</v>
      </c>
      <c r="W4790">
        <v>0</v>
      </c>
      <c r="X4790" t="s">
        <v>25</v>
      </c>
      <c r="Y4790" t="s">
        <v>25</v>
      </c>
      <c r="Z4790" t="s">
        <v>7316</v>
      </c>
      <c r="AE4790" t="s">
        <v>211</v>
      </c>
      <c r="AF4790">
        <v>0</v>
      </c>
      <c r="AG4790">
        <v>0</v>
      </c>
      <c r="AH4790">
        <v>11</v>
      </c>
      <c r="AI4790" t="s">
        <v>11632</v>
      </c>
      <c r="AJ4790">
        <v>0.19076688286913393</v>
      </c>
      <c r="AK4790">
        <v>0.19076688286913393</v>
      </c>
      <c r="AL4790" s="94">
        <v>786.3</v>
      </c>
      <c r="AM4790" t="s">
        <v>11646</v>
      </c>
    </row>
    <row r="4791" spans="1:39" x14ac:dyDescent="0.25">
      <c r="A4791" t="s">
        <v>211</v>
      </c>
      <c r="B4791">
        <v>31137</v>
      </c>
      <c r="C4791" t="s">
        <v>7317</v>
      </c>
      <c r="D4791">
        <v>217</v>
      </c>
      <c r="E4791">
        <v>45774</v>
      </c>
      <c r="F4791">
        <v>45956</v>
      </c>
      <c r="G4791" t="s">
        <v>2041</v>
      </c>
      <c r="H4791">
        <v>45973</v>
      </c>
      <c r="I4791" t="s">
        <v>24</v>
      </c>
      <c r="J4791" t="s">
        <v>7318</v>
      </c>
      <c r="K4791">
        <v>0</v>
      </c>
      <c r="M4791">
        <v>0</v>
      </c>
      <c r="N4791" t="s">
        <v>25</v>
      </c>
      <c r="P4791" t="s">
        <v>7316</v>
      </c>
      <c r="Q4791">
        <v>0</v>
      </c>
      <c r="T4791">
        <v>0</v>
      </c>
      <c r="U4791">
        <v>0</v>
      </c>
      <c r="V4791">
        <v>0</v>
      </c>
      <c r="W4791">
        <v>0</v>
      </c>
      <c r="X4791" t="s">
        <v>25</v>
      </c>
      <c r="Y4791" t="s">
        <v>25</v>
      </c>
      <c r="Z4791" t="s">
        <v>25</v>
      </c>
      <c r="AE4791" t="s">
        <v>211</v>
      </c>
      <c r="AF4791">
        <v>0</v>
      </c>
      <c r="AG4791">
        <v>0</v>
      </c>
      <c r="AH4791">
        <v>11</v>
      </c>
      <c r="AI4791" t="s">
        <v>11632</v>
      </c>
      <c r="AL4791" s="94">
        <v>21.7</v>
      </c>
      <c r="AM4791" t="s">
        <v>11646</v>
      </c>
    </row>
    <row r="4792" spans="1:39" x14ac:dyDescent="0.25">
      <c r="A4792" t="s">
        <v>211</v>
      </c>
      <c r="B4792">
        <v>31051</v>
      </c>
      <c r="C4792" t="s">
        <v>7319</v>
      </c>
      <c r="D4792">
        <v>288</v>
      </c>
      <c r="E4792">
        <v>45774</v>
      </c>
      <c r="F4792" t="s">
        <v>7320</v>
      </c>
      <c r="G4792" t="s">
        <v>2041</v>
      </c>
      <c r="H4792">
        <v>45774</v>
      </c>
      <c r="I4792" t="s">
        <v>24</v>
      </c>
      <c r="J4792" t="s">
        <v>7236</v>
      </c>
      <c r="K4792">
        <v>0</v>
      </c>
      <c r="AE4792" t="s">
        <v>211</v>
      </c>
      <c r="AF4792">
        <v>0</v>
      </c>
      <c r="AG4792">
        <v>0</v>
      </c>
      <c r="AH4792">
        <v>0</v>
      </c>
      <c r="AI4792" t="s">
        <v>11634</v>
      </c>
      <c r="AL4792" s="94">
        <v>28.8</v>
      </c>
      <c r="AM4792" t="s">
        <v>11646</v>
      </c>
    </row>
    <row r="4793" spans="1:39" x14ac:dyDescent="0.25">
      <c r="A4793" t="s">
        <v>211</v>
      </c>
      <c r="B4793">
        <v>31052</v>
      </c>
      <c r="C4793" t="s">
        <v>7321</v>
      </c>
      <c r="D4793">
        <v>129</v>
      </c>
      <c r="E4793">
        <v>45774</v>
      </c>
      <c r="F4793">
        <v>45956</v>
      </c>
      <c r="G4793" t="s">
        <v>2041</v>
      </c>
      <c r="H4793">
        <v>46001</v>
      </c>
      <c r="I4793" t="s">
        <v>24</v>
      </c>
      <c r="J4793" t="s">
        <v>7236</v>
      </c>
      <c r="K4793">
        <v>0</v>
      </c>
      <c r="AE4793" t="s">
        <v>211</v>
      </c>
      <c r="AF4793">
        <v>0</v>
      </c>
      <c r="AG4793">
        <v>0</v>
      </c>
      <c r="AH4793">
        <v>0</v>
      </c>
      <c r="AI4793" t="s">
        <v>11634</v>
      </c>
      <c r="AL4793" s="94">
        <v>12.9</v>
      </c>
      <c r="AM4793" t="s">
        <v>11646</v>
      </c>
    </row>
    <row r="4794" spans="1:39" x14ac:dyDescent="0.25">
      <c r="A4794" t="s">
        <v>211</v>
      </c>
      <c r="B4794">
        <v>31250</v>
      </c>
      <c r="C4794" t="s">
        <v>7322</v>
      </c>
      <c r="D4794">
        <v>3763</v>
      </c>
      <c r="E4794">
        <v>45774</v>
      </c>
      <c r="F4794">
        <v>45956</v>
      </c>
      <c r="G4794" t="s">
        <v>2041</v>
      </c>
      <c r="H4794">
        <v>45972</v>
      </c>
      <c r="I4794" t="s">
        <v>24</v>
      </c>
      <c r="J4794">
        <v>46001</v>
      </c>
      <c r="K4794">
        <v>31</v>
      </c>
      <c r="L4794">
        <v>45900</v>
      </c>
      <c r="M4794">
        <v>0.35</v>
      </c>
      <c r="N4794" t="s">
        <v>478</v>
      </c>
      <c r="O4794">
        <v>44307</v>
      </c>
      <c r="P4794" t="s">
        <v>478</v>
      </c>
      <c r="Q4794">
        <v>0.35</v>
      </c>
      <c r="R4794">
        <v>2000</v>
      </c>
      <c r="X4794" t="s">
        <v>7323</v>
      </c>
      <c r="Y4794" t="s">
        <v>25</v>
      </c>
      <c r="Z4794" t="s">
        <v>25</v>
      </c>
      <c r="AE4794" t="s">
        <v>211</v>
      </c>
      <c r="AF4794">
        <v>0.35</v>
      </c>
      <c r="AG4794">
        <v>11</v>
      </c>
      <c r="AH4794">
        <v>11</v>
      </c>
      <c r="AI4794" t="s">
        <v>11632</v>
      </c>
      <c r="AJ4794">
        <v>0.53149083178315171</v>
      </c>
      <c r="AL4794" s="94">
        <v>376.3</v>
      </c>
      <c r="AM4794" t="s">
        <v>11648</v>
      </c>
    </row>
    <row r="4795" spans="1:39" x14ac:dyDescent="0.25">
      <c r="A4795" t="s">
        <v>211</v>
      </c>
      <c r="B4795">
        <v>31053</v>
      </c>
      <c r="C4795" t="s">
        <v>7324</v>
      </c>
      <c r="D4795">
        <v>674</v>
      </c>
      <c r="E4795">
        <v>45774</v>
      </c>
      <c r="F4795">
        <v>45956</v>
      </c>
      <c r="G4795" t="s">
        <v>2041</v>
      </c>
      <c r="H4795">
        <v>45966</v>
      </c>
      <c r="I4795" t="s">
        <v>24</v>
      </c>
      <c r="J4795">
        <v>46001</v>
      </c>
      <c r="K4795">
        <v>0</v>
      </c>
      <c r="M4795">
        <v>0</v>
      </c>
      <c r="N4795" t="s">
        <v>25</v>
      </c>
      <c r="P4795" t="s">
        <v>25</v>
      </c>
      <c r="T4795">
        <v>4</v>
      </c>
      <c r="X4795" t="s">
        <v>25</v>
      </c>
      <c r="Y4795" t="s">
        <v>25</v>
      </c>
      <c r="Z4795" t="s">
        <v>25</v>
      </c>
      <c r="AE4795" t="s">
        <v>211</v>
      </c>
      <c r="AF4795">
        <v>0</v>
      </c>
      <c r="AG4795">
        <v>0</v>
      </c>
      <c r="AH4795">
        <v>7</v>
      </c>
      <c r="AI4795" t="s">
        <v>11632</v>
      </c>
      <c r="AL4795" s="94">
        <v>67.400000000000006</v>
      </c>
      <c r="AM4795" t="s">
        <v>11646</v>
      </c>
    </row>
    <row r="4796" spans="1:39" x14ac:dyDescent="0.25">
      <c r="A4796" t="s">
        <v>211</v>
      </c>
      <c r="B4796">
        <v>31905</v>
      </c>
      <c r="C4796" t="s">
        <v>7325</v>
      </c>
      <c r="D4796">
        <v>4197</v>
      </c>
      <c r="E4796">
        <v>45774</v>
      </c>
      <c r="F4796">
        <v>45956</v>
      </c>
      <c r="G4796" t="s">
        <v>2041</v>
      </c>
      <c r="H4796">
        <v>45968</v>
      </c>
      <c r="I4796" t="s">
        <v>24</v>
      </c>
      <c r="J4796">
        <v>46001</v>
      </c>
      <c r="K4796">
        <v>0</v>
      </c>
      <c r="N4796" t="s">
        <v>25</v>
      </c>
      <c r="P4796" t="s">
        <v>478</v>
      </c>
      <c r="S4796">
        <v>12000</v>
      </c>
      <c r="X4796" t="s">
        <v>25</v>
      </c>
      <c r="Y4796" t="s">
        <v>25</v>
      </c>
      <c r="Z4796" t="s">
        <v>25</v>
      </c>
      <c r="AE4796" t="s">
        <v>211</v>
      </c>
      <c r="AF4796">
        <v>0</v>
      </c>
      <c r="AG4796">
        <v>0</v>
      </c>
      <c r="AH4796">
        <v>6</v>
      </c>
      <c r="AI4796" t="s">
        <v>11632</v>
      </c>
      <c r="AK4796">
        <v>2.8591851322373123</v>
      </c>
      <c r="AL4796" s="94">
        <v>419.7</v>
      </c>
      <c r="AM4796" t="s">
        <v>11646</v>
      </c>
    </row>
    <row r="4797" spans="1:39" x14ac:dyDescent="0.25">
      <c r="A4797" t="s">
        <v>211</v>
      </c>
      <c r="B4797">
        <v>31902</v>
      </c>
      <c r="C4797" t="s">
        <v>7326</v>
      </c>
      <c r="D4797">
        <v>7631</v>
      </c>
      <c r="E4797">
        <v>45774</v>
      </c>
      <c r="F4797">
        <v>45956</v>
      </c>
      <c r="G4797" t="s">
        <v>2041</v>
      </c>
      <c r="H4797">
        <v>45971</v>
      </c>
      <c r="I4797" t="s">
        <v>24</v>
      </c>
      <c r="J4797" t="s">
        <v>7236</v>
      </c>
      <c r="K4797">
        <v>35</v>
      </c>
      <c r="L4797" t="s">
        <v>488</v>
      </c>
      <c r="M4797">
        <v>0.99</v>
      </c>
      <c r="N4797" t="s">
        <v>37</v>
      </c>
      <c r="P4797" t="s">
        <v>478</v>
      </c>
      <c r="Q4797">
        <v>0.99</v>
      </c>
      <c r="R4797">
        <v>2000</v>
      </c>
      <c r="S4797">
        <v>8000</v>
      </c>
      <c r="X4797" t="s">
        <v>7327</v>
      </c>
      <c r="Y4797" t="s">
        <v>37</v>
      </c>
      <c r="Z4797" t="s">
        <v>37</v>
      </c>
      <c r="AE4797" t="s">
        <v>211</v>
      </c>
      <c r="AF4797">
        <v>0.99</v>
      </c>
      <c r="AG4797">
        <v>35</v>
      </c>
      <c r="AH4797">
        <v>11</v>
      </c>
      <c r="AI4797" t="s">
        <v>11632</v>
      </c>
      <c r="AJ4797">
        <v>0.2620888481195125</v>
      </c>
      <c r="AK4797">
        <v>1.04835539247805</v>
      </c>
      <c r="AL4797" s="94">
        <v>763.1</v>
      </c>
      <c r="AM4797" t="s">
        <v>11648</v>
      </c>
    </row>
    <row r="4798" spans="1:39" x14ac:dyDescent="0.25">
      <c r="A4798" t="s">
        <v>211</v>
      </c>
      <c r="B4798">
        <v>31903</v>
      </c>
      <c r="C4798" t="s">
        <v>7328</v>
      </c>
      <c r="D4798">
        <v>11201</v>
      </c>
      <c r="E4798">
        <v>45774</v>
      </c>
      <c r="F4798">
        <v>45956</v>
      </c>
      <c r="G4798" t="s">
        <v>2041</v>
      </c>
      <c r="H4798">
        <v>45980</v>
      </c>
      <c r="I4798" t="s">
        <v>24</v>
      </c>
      <c r="J4798" t="s">
        <v>7236</v>
      </c>
      <c r="K4798">
        <v>108</v>
      </c>
      <c r="L4798">
        <v>45900</v>
      </c>
      <c r="M4798">
        <v>0.41660000000000003</v>
      </c>
      <c r="N4798" t="s">
        <v>478</v>
      </c>
      <c r="O4798">
        <v>45504</v>
      </c>
      <c r="P4798" t="s">
        <v>478</v>
      </c>
      <c r="Q4798">
        <v>0.41660000000000003</v>
      </c>
      <c r="X4798" t="s">
        <v>7329</v>
      </c>
      <c r="Y4798" t="s">
        <v>478</v>
      </c>
      <c r="Z4798" t="s">
        <v>25</v>
      </c>
      <c r="AE4798" t="s">
        <v>211</v>
      </c>
      <c r="AF4798">
        <v>0.41660000000000003</v>
      </c>
      <c r="AG4798">
        <v>45</v>
      </c>
      <c r="AH4798">
        <v>10</v>
      </c>
      <c r="AI4798" t="s">
        <v>11632</v>
      </c>
      <c r="AL4798" s="94">
        <v>1120.0999999999999</v>
      </c>
      <c r="AM4798" t="s">
        <v>11648</v>
      </c>
    </row>
    <row r="4799" spans="1:39" x14ac:dyDescent="0.25">
      <c r="A4799" t="s">
        <v>211</v>
      </c>
      <c r="B4799">
        <v>31054</v>
      </c>
      <c r="C4799" t="s">
        <v>7330</v>
      </c>
      <c r="D4799">
        <v>654</v>
      </c>
      <c r="E4799">
        <v>45774</v>
      </c>
      <c r="F4799">
        <v>45837</v>
      </c>
      <c r="G4799" t="s">
        <v>2041</v>
      </c>
      <c r="H4799">
        <v>45827</v>
      </c>
      <c r="I4799" t="s">
        <v>24</v>
      </c>
      <c r="J4799" t="s">
        <v>7331</v>
      </c>
      <c r="K4799">
        <v>0</v>
      </c>
      <c r="AE4799" t="s">
        <v>211</v>
      </c>
      <c r="AF4799">
        <v>0</v>
      </c>
      <c r="AG4799">
        <v>0</v>
      </c>
      <c r="AH4799">
        <v>0</v>
      </c>
      <c r="AI4799" t="s">
        <v>11634</v>
      </c>
      <c r="AL4799" s="94">
        <v>65.400000000000006</v>
      </c>
      <c r="AM4799" t="s">
        <v>11646</v>
      </c>
    </row>
    <row r="4800" spans="1:39" x14ac:dyDescent="0.25">
      <c r="A4800" t="s">
        <v>211</v>
      </c>
      <c r="B4800">
        <v>31055</v>
      </c>
      <c r="C4800" t="s">
        <v>7332</v>
      </c>
      <c r="D4800">
        <v>383</v>
      </c>
      <c r="E4800">
        <v>45774</v>
      </c>
      <c r="F4800">
        <v>45956</v>
      </c>
      <c r="G4800" t="s">
        <v>2041</v>
      </c>
      <c r="H4800">
        <v>46001</v>
      </c>
      <c r="I4800" t="s">
        <v>24</v>
      </c>
      <c r="J4800" t="s">
        <v>7260</v>
      </c>
      <c r="K4800">
        <v>0</v>
      </c>
      <c r="M4800">
        <v>0</v>
      </c>
      <c r="N4800" t="s">
        <v>25</v>
      </c>
      <c r="P4800" t="s">
        <v>25</v>
      </c>
      <c r="Q4800">
        <v>0</v>
      </c>
      <c r="T4800">
        <v>0</v>
      </c>
      <c r="U4800">
        <v>0</v>
      </c>
      <c r="V4800">
        <v>0</v>
      </c>
      <c r="W4800">
        <v>0</v>
      </c>
      <c r="X4800" t="s">
        <v>25</v>
      </c>
      <c r="Y4800" t="s">
        <v>25</v>
      </c>
      <c r="Z4800" t="s">
        <v>25</v>
      </c>
      <c r="AE4800" t="s">
        <v>211</v>
      </c>
      <c r="AF4800">
        <v>0</v>
      </c>
      <c r="AG4800">
        <v>0</v>
      </c>
      <c r="AH4800">
        <v>11</v>
      </c>
      <c r="AI4800" t="s">
        <v>11632</v>
      </c>
      <c r="AL4800" s="94">
        <v>38.299999999999997</v>
      </c>
      <c r="AM4800" t="s">
        <v>11646</v>
      </c>
    </row>
    <row r="4801" spans="1:39" x14ac:dyDescent="0.25">
      <c r="A4801" t="s">
        <v>211</v>
      </c>
      <c r="B4801">
        <v>31253</v>
      </c>
      <c r="C4801" t="s">
        <v>7333</v>
      </c>
      <c r="D4801">
        <v>170</v>
      </c>
      <c r="E4801">
        <v>45774</v>
      </c>
      <c r="F4801">
        <v>45956</v>
      </c>
      <c r="G4801" t="s">
        <v>2041</v>
      </c>
      <c r="H4801">
        <v>45971</v>
      </c>
      <c r="I4801" t="s">
        <v>24</v>
      </c>
      <c r="J4801">
        <v>46001</v>
      </c>
      <c r="K4801">
        <v>0</v>
      </c>
      <c r="M4801">
        <v>0</v>
      </c>
      <c r="N4801" t="s">
        <v>25</v>
      </c>
      <c r="P4801" t="s">
        <v>25</v>
      </c>
      <c r="Q4801">
        <v>0</v>
      </c>
      <c r="T4801">
        <v>0</v>
      </c>
      <c r="U4801">
        <v>0</v>
      </c>
      <c r="V4801">
        <v>0</v>
      </c>
      <c r="W4801">
        <v>0</v>
      </c>
      <c r="X4801" t="s">
        <v>25</v>
      </c>
      <c r="Y4801" t="s">
        <v>25</v>
      </c>
      <c r="Z4801" t="s">
        <v>25</v>
      </c>
      <c r="AE4801" t="s">
        <v>211</v>
      </c>
      <c r="AF4801">
        <v>0</v>
      </c>
      <c r="AG4801">
        <v>0</v>
      </c>
      <c r="AH4801">
        <v>11</v>
      </c>
      <c r="AI4801" t="s">
        <v>11632</v>
      </c>
      <c r="AL4801" s="94">
        <v>17</v>
      </c>
      <c r="AM4801" t="s">
        <v>11646</v>
      </c>
    </row>
    <row r="4802" spans="1:39" x14ac:dyDescent="0.25">
      <c r="A4802" t="s">
        <v>211</v>
      </c>
      <c r="B4802">
        <v>31056</v>
      </c>
      <c r="C4802" t="s">
        <v>7334</v>
      </c>
      <c r="D4802">
        <v>236</v>
      </c>
      <c r="E4802">
        <v>45774</v>
      </c>
      <c r="F4802">
        <v>45956</v>
      </c>
      <c r="G4802" t="s">
        <v>2041</v>
      </c>
      <c r="H4802">
        <v>45962</v>
      </c>
      <c r="I4802" t="s">
        <v>24</v>
      </c>
      <c r="J4802">
        <v>46001</v>
      </c>
      <c r="K4802">
        <v>0</v>
      </c>
      <c r="M4802">
        <v>0</v>
      </c>
      <c r="N4802" t="s">
        <v>25</v>
      </c>
      <c r="P4802" t="s">
        <v>25</v>
      </c>
      <c r="R4802">
        <v>907.5</v>
      </c>
      <c r="S4802">
        <v>907.5</v>
      </c>
      <c r="X4802" t="s">
        <v>25</v>
      </c>
      <c r="Y4802" t="s">
        <v>25</v>
      </c>
      <c r="Z4802" t="s">
        <v>25</v>
      </c>
      <c r="AE4802" t="s">
        <v>211</v>
      </c>
      <c r="AF4802">
        <v>0</v>
      </c>
      <c r="AG4802">
        <v>0</v>
      </c>
      <c r="AH4802">
        <v>8</v>
      </c>
      <c r="AI4802" t="s">
        <v>11632</v>
      </c>
      <c r="AJ4802">
        <v>3.8453389830508473</v>
      </c>
      <c r="AK4802">
        <v>3.8453389830508473</v>
      </c>
      <c r="AL4802" s="94">
        <v>23.6</v>
      </c>
      <c r="AM4802" t="s">
        <v>11646</v>
      </c>
    </row>
    <row r="4803" spans="1:39" x14ac:dyDescent="0.25">
      <c r="A4803" t="s">
        <v>211</v>
      </c>
      <c r="B4803">
        <v>31057</v>
      </c>
      <c r="C4803" t="s">
        <v>7335</v>
      </c>
      <c r="D4803">
        <v>2315</v>
      </c>
      <c r="E4803">
        <v>45774</v>
      </c>
      <c r="F4803">
        <v>45956</v>
      </c>
      <c r="G4803" t="s">
        <v>2041</v>
      </c>
      <c r="H4803">
        <v>46001</v>
      </c>
      <c r="I4803" t="s">
        <v>24</v>
      </c>
      <c r="J4803" t="s">
        <v>7236</v>
      </c>
      <c r="K4803">
        <v>0</v>
      </c>
      <c r="AE4803" t="s">
        <v>211</v>
      </c>
      <c r="AF4803">
        <v>0</v>
      </c>
      <c r="AG4803">
        <v>0</v>
      </c>
      <c r="AH4803">
        <v>0</v>
      </c>
      <c r="AI4803" t="s">
        <v>11634</v>
      </c>
      <c r="AL4803" s="94">
        <v>231.5</v>
      </c>
      <c r="AM4803" t="s">
        <v>11646</v>
      </c>
    </row>
    <row r="4804" spans="1:39" x14ac:dyDescent="0.25">
      <c r="A4804" t="s">
        <v>211</v>
      </c>
      <c r="B4804">
        <v>31059</v>
      </c>
      <c r="C4804" t="s">
        <v>7336</v>
      </c>
      <c r="D4804">
        <v>190</v>
      </c>
      <c r="E4804">
        <v>45774</v>
      </c>
      <c r="G4804" t="s">
        <v>2041</v>
      </c>
      <c r="I4804" t="s">
        <v>7337</v>
      </c>
      <c r="K4804">
        <v>0</v>
      </c>
      <c r="AE4804" t="s">
        <v>211</v>
      </c>
      <c r="AF4804">
        <v>0</v>
      </c>
      <c r="AG4804">
        <v>0</v>
      </c>
      <c r="AH4804">
        <v>0</v>
      </c>
      <c r="AI4804" t="s">
        <v>11634</v>
      </c>
      <c r="AL4804" s="94">
        <v>19</v>
      </c>
      <c r="AM4804" t="s">
        <v>11646</v>
      </c>
    </row>
    <row r="4805" spans="1:39" x14ac:dyDescent="0.25">
      <c r="A4805" t="s">
        <v>211</v>
      </c>
      <c r="B4805">
        <v>31060</v>
      </c>
      <c r="C4805" t="s">
        <v>7338</v>
      </c>
      <c r="D4805">
        <v>21078</v>
      </c>
      <c r="E4805">
        <v>45774</v>
      </c>
      <c r="F4805">
        <v>45837</v>
      </c>
      <c r="G4805" t="s">
        <v>2041</v>
      </c>
      <c r="H4805">
        <v>45810</v>
      </c>
      <c r="I4805" t="s">
        <v>24</v>
      </c>
      <c r="J4805">
        <v>45909</v>
      </c>
      <c r="K4805">
        <v>133</v>
      </c>
      <c r="L4805" t="s">
        <v>551</v>
      </c>
      <c r="M4805">
        <v>100</v>
      </c>
      <c r="N4805" t="s">
        <v>25</v>
      </c>
      <c r="P4805" t="s">
        <v>478</v>
      </c>
      <c r="Q4805">
        <v>0.32</v>
      </c>
      <c r="S4805">
        <v>4200</v>
      </c>
      <c r="T4805">
        <v>0</v>
      </c>
      <c r="U4805">
        <v>10</v>
      </c>
      <c r="V4805">
        <v>0</v>
      </c>
      <c r="W4805">
        <v>7</v>
      </c>
      <c r="X4805" t="s">
        <v>7339</v>
      </c>
      <c r="Y4805" t="s">
        <v>25</v>
      </c>
      <c r="Z4805" t="s">
        <v>25</v>
      </c>
      <c r="AE4805" t="s">
        <v>211</v>
      </c>
      <c r="AF4805">
        <v>1</v>
      </c>
      <c r="AG4805">
        <v>133</v>
      </c>
      <c r="AH4805">
        <v>14</v>
      </c>
      <c r="AI4805" t="s">
        <v>11632</v>
      </c>
      <c r="AK4805">
        <v>0.19925989183034443</v>
      </c>
      <c r="AL4805" s="94">
        <v>2107.8000000000002</v>
      </c>
      <c r="AM4805" t="s">
        <v>11648</v>
      </c>
    </row>
    <row r="4806" spans="1:39" x14ac:dyDescent="0.25">
      <c r="A4806" t="s">
        <v>211</v>
      </c>
      <c r="B4806">
        <v>31061</v>
      </c>
      <c r="C4806" t="s">
        <v>7340</v>
      </c>
      <c r="D4806">
        <v>54</v>
      </c>
      <c r="E4806">
        <v>45774</v>
      </c>
      <c r="F4806">
        <v>45956</v>
      </c>
      <c r="G4806" t="s">
        <v>2041</v>
      </c>
      <c r="H4806">
        <v>46001</v>
      </c>
      <c r="I4806" t="s">
        <v>24</v>
      </c>
      <c r="J4806" t="s">
        <v>7236</v>
      </c>
      <c r="K4806">
        <v>0</v>
      </c>
      <c r="AE4806" t="s">
        <v>211</v>
      </c>
      <c r="AF4806">
        <v>0</v>
      </c>
      <c r="AG4806">
        <v>0</v>
      </c>
      <c r="AH4806">
        <v>0</v>
      </c>
      <c r="AI4806" t="s">
        <v>11634</v>
      </c>
      <c r="AL4806" s="94">
        <v>5.4</v>
      </c>
      <c r="AM4806" t="s">
        <v>11646</v>
      </c>
    </row>
    <row r="4807" spans="1:39" x14ac:dyDescent="0.25">
      <c r="A4807" t="s">
        <v>211</v>
      </c>
      <c r="B4807">
        <v>31062</v>
      </c>
      <c r="C4807" t="s">
        <v>7341</v>
      </c>
      <c r="D4807">
        <v>1376</v>
      </c>
      <c r="E4807">
        <v>45774</v>
      </c>
      <c r="G4807" t="s">
        <v>2041</v>
      </c>
      <c r="H4807">
        <v>45786</v>
      </c>
      <c r="I4807" t="s">
        <v>28</v>
      </c>
      <c r="K4807">
        <v>150</v>
      </c>
      <c r="L4807" t="s">
        <v>1654</v>
      </c>
      <c r="M4807">
        <v>30</v>
      </c>
      <c r="N4807" t="s">
        <v>478</v>
      </c>
      <c r="O4807">
        <v>44643</v>
      </c>
      <c r="P4807" t="s">
        <v>478</v>
      </c>
      <c r="Q4807">
        <v>0.3</v>
      </c>
      <c r="S4807">
        <v>20000</v>
      </c>
      <c r="T4807">
        <v>0</v>
      </c>
      <c r="U4807">
        <v>0</v>
      </c>
      <c r="V4807">
        <v>0</v>
      </c>
      <c r="W4807">
        <v>0</v>
      </c>
      <c r="X4807" t="s">
        <v>7342</v>
      </c>
      <c r="Y4807" t="s">
        <v>25</v>
      </c>
      <c r="Z4807" t="s">
        <v>25</v>
      </c>
      <c r="AE4807" t="s">
        <v>211</v>
      </c>
      <c r="AF4807">
        <v>0.3</v>
      </c>
      <c r="AG4807">
        <v>45</v>
      </c>
      <c r="AH4807">
        <v>15</v>
      </c>
      <c r="AI4807" t="s">
        <v>11632</v>
      </c>
      <c r="AK4807">
        <v>14.534883720930232</v>
      </c>
      <c r="AL4807" s="94">
        <v>137.6</v>
      </c>
      <c r="AM4807" t="s">
        <v>11647</v>
      </c>
    </row>
    <row r="4808" spans="1:39" x14ac:dyDescent="0.25">
      <c r="A4808" t="s">
        <v>211</v>
      </c>
      <c r="B4808">
        <v>31063</v>
      </c>
      <c r="C4808" t="s">
        <v>7343</v>
      </c>
      <c r="D4808">
        <v>75</v>
      </c>
      <c r="E4808">
        <v>45774</v>
      </c>
      <c r="G4808" t="s">
        <v>2041</v>
      </c>
      <c r="H4808">
        <v>45841</v>
      </c>
      <c r="I4808" t="s">
        <v>24</v>
      </c>
      <c r="J4808" t="s">
        <v>7344</v>
      </c>
      <c r="K4808">
        <v>0</v>
      </c>
      <c r="AE4808" t="s">
        <v>211</v>
      </c>
      <c r="AF4808">
        <v>0</v>
      </c>
      <c r="AG4808">
        <v>0</v>
      </c>
      <c r="AH4808">
        <v>0</v>
      </c>
      <c r="AI4808" t="s">
        <v>11634</v>
      </c>
      <c r="AL4808" s="94">
        <v>7.5</v>
      </c>
      <c r="AM4808" t="s">
        <v>11646</v>
      </c>
    </row>
    <row r="4809" spans="1:39" x14ac:dyDescent="0.25">
      <c r="A4809" t="s">
        <v>211</v>
      </c>
      <c r="B4809">
        <v>31064</v>
      </c>
      <c r="C4809" t="s">
        <v>7345</v>
      </c>
      <c r="D4809">
        <v>2197</v>
      </c>
      <c r="E4809">
        <v>45774</v>
      </c>
      <c r="G4809" t="s">
        <v>2041</v>
      </c>
      <c r="H4809">
        <v>45777</v>
      </c>
      <c r="I4809" t="s">
        <v>28</v>
      </c>
      <c r="K4809">
        <v>117</v>
      </c>
      <c r="L4809" t="s">
        <v>1490</v>
      </c>
      <c r="M4809">
        <v>25</v>
      </c>
      <c r="N4809" t="s">
        <v>25</v>
      </c>
      <c r="O4809" t="s">
        <v>25</v>
      </c>
      <c r="P4809" t="s">
        <v>478</v>
      </c>
      <c r="Q4809">
        <v>0.25</v>
      </c>
      <c r="S4809">
        <v>0</v>
      </c>
      <c r="T4809">
        <v>0</v>
      </c>
      <c r="U4809">
        <v>0</v>
      </c>
      <c r="V4809">
        <v>0</v>
      </c>
      <c r="W4809">
        <v>0</v>
      </c>
      <c r="X4809" t="s">
        <v>7346</v>
      </c>
      <c r="Y4809" t="s">
        <v>478</v>
      </c>
      <c r="Z4809" t="s">
        <v>478</v>
      </c>
      <c r="AE4809" t="s">
        <v>211</v>
      </c>
      <c r="AF4809">
        <v>0.25</v>
      </c>
      <c r="AG4809">
        <v>29</v>
      </c>
      <c r="AH4809">
        <v>15</v>
      </c>
      <c r="AI4809" t="s">
        <v>11632</v>
      </c>
      <c r="AK4809">
        <v>0</v>
      </c>
      <c r="AL4809" s="94">
        <v>219.7</v>
      </c>
      <c r="AM4809" t="s">
        <v>11647</v>
      </c>
    </row>
    <row r="4810" spans="1:39" x14ac:dyDescent="0.25">
      <c r="A4810" t="s">
        <v>211</v>
      </c>
      <c r="B4810">
        <v>31065</v>
      </c>
      <c r="C4810" t="s">
        <v>7347</v>
      </c>
      <c r="D4810">
        <v>2861</v>
      </c>
      <c r="E4810">
        <v>45774</v>
      </c>
      <c r="F4810">
        <v>45956</v>
      </c>
      <c r="G4810" t="s">
        <v>2041</v>
      </c>
      <c r="H4810">
        <v>45972</v>
      </c>
      <c r="I4810" t="s">
        <v>24</v>
      </c>
      <c r="J4810">
        <v>46001</v>
      </c>
      <c r="K4810">
        <v>95</v>
      </c>
      <c r="L4810">
        <v>45835</v>
      </c>
      <c r="M4810">
        <v>0.28999999999999998</v>
      </c>
      <c r="N4810" t="s">
        <v>25</v>
      </c>
      <c r="P4810" t="s">
        <v>478</v>
      </c>
      <c r="Q4810">
        <v>0.28999999999999998</v>
      </c>
      <c r="R4810">
        <v>7500</v>
      </c>
      <c r="S4810">
        <v>7500</v>
      </c>
      <c r="X4810" t="s">
        <v>7348</v>
      </c>
      <c r="Y4810" t="s">
        <v>7349</v>
      </c>
      <c r="Z4810" t="s">
        <v>7350</v>
      </c>
      <c r="AE4810" t="s">
        <v>211</v>
      </c>
      <c r="AF4810">
        <v>0.28999999999999998</v>
      </c>
      <c r="AG4810">
        <v>28</v>
      </c>
      <c r="AH4810">
        <v>11</v>
      </c>
      <c r="AI4810" t="s">
        <v>11632</v>
      </c>
      <c r="AJ4810">
        <v>2.6214610276127228</v>
      </c>
      <c r="AK4810">
        <v>2.6214610276127228</v>
      </c>
      <c r="AL4810" s="94">
        <v>286.10000000000002</v>
      </c>
      <c r="AM4810" t="s">
        <v>11647</v>
      </c>
    </row>
    <row r="4811" spans="1:39" x14ac:dyDescent="0.25">
      <c r="A4811" t="s">
        <v>211</v>
      </c>
      <c r="B4811">
        <v>31066</v>
      </c>
      <c r="C4811" t="s">
        <v>7351</v>
      </c>
      <c r="D4811">
        <v>1140</v>
      </c>
      <c r="E4811">
        <v>45774</v>
      </c>
      <c r="F4811">
        <v>45956</v>
      </c>
      <c r="G4811" t="s">
        <v>2041</v>
      </c>
      <c r="H4811">
        <v>45965</v>
      </c>
      <c r="I4811" t="s">
        <v>24</v>
      </c>
      <c r="J4811" t="s">
        <v>7352</v>
      </c>
      <c r="K4811">
        <v>0</v>
      </c>
      <c r="N4811" t="s">
        <v>37</v>
      </c>
      <c r="P4811" t="s">
        <v>37</v>
      </c>
      <c r="R4811">
        <v>7800</v>
      </c>
      <c r="X4811" t="s">
        <v>25</v>
      </c>
      <c r="Y4811" t="s">
        <v>25</v>
      </c>
      <c r="Z4811" t="s">
        <v>25</v>
      </c>
      <c r="AE4811" t="s">
        <v>211</v>
      </c>
      <c r="AF4811">
        <v>0</v>
      </c>
      <c r="AG4811">
        <v>0</v>
      </c>
      <c r="AH4811">
        <v>6</v>
      </c>
      <c r="AI4811" t="s">
        <v>11632</v>
      </c>
      <c r="AJ4811">
        <v>6.8421052631578947</v>
      </c>
      <c r="AL4811" s="94">
        <v>114</v>
      </c>
      <c r="AM4811" t="s">
        <v>11646</v>
      </c>
    </row>
    <row r="4812" spans="1:39" x14ac:dyDescent="0.25">
      <c r="A4812" t="s">
        <v>211</v>
      </c>
      <c r="B4812">
        <v>31067</v>
      </c>
      <c r="C4812" t="s">
        <v>7353</v>
      </c>
      <c r="D4812">
        <v>2411</v>
      </c>
      <c r="E4812">
        <v>45774</v>
      </c>
      <c r="F4812">
        <v>45956</v>
      </c>
      <c r="G4812" t="s">
        <v>2041</v>
      </c>
      <c r="H4812">
        <v>45973</v>
      </c>
      <c r="I4812" t="s">
        <v>24</v>
      </c>
      <c r="J4812" t="s">
        <v>7236</v>
      </c>
      <c r="K4812">
        <v>45</v>
      </c>
      <c r="L4812" t="s">
        <v>488</v>
      </c>
      <c r="M4812">
        <v>1</v>
      </c>
      <c r="N4812" t="s">
        <v>478</v>
      </c>
      <c r="O4812">
        <v>45413</v>
      </c>
      <c r="P4812" t="s">
        <v>478</v>
      </c>
      <c r="Q4812">
        <v>1</v>
      </c>
      <c r="W4812">
        <v>1</v>
      </c>
      <c r="X4812" t="s">
        <v>7354</v>
      </c>
      <c r="Y4812" t="s">
        <v>37</v>
      </c>
      <c r="Z4812" t="s">
        <v>37</v>
      </c>
      <c r="AE4812" t="s">
        <v>211</v>
      </c>
      <c r="AF4812">
        <v>1</v>
      </c>
      <c r="AG4812">
        <v>45</v>
      </c>
      <c r="AH4812">
        <v>11</v>
      </c>
      <c r="AI4812" t="s">
        <v>11632</v>
      </c>
      <c r="AL4812" s="94">
        <v>241.1</v>
      </c>
      <c r="AM4812" t="s">
        <v>11647</v>
      </c>
    </row>
    <row r="4813" spans="1:39" x14ac:dyDescent="0.25">
      <c r="A4813" t="s">
        <v>211</v>
      </c>
      <c r="B4813">
        <v>31068</v>
      </c>
      <c r="C4813" t="s">
        <v>7355</v>
      </c>
      <c r="D4813">
        <v>4131</v>
      </c>
      <c r="E4813">
        <v>45774</v>
      </c>
      <c r="F4813">
        <v>45809</v>
      </c>
      <c r="G4813" t="s">
        <v>2041</v>
      </c>
      <c r="H4813">
        <v>45775</v>
      </c>
      <c r="I4813" t="s">
        <v>24</v>
      </c>
      <c r="J4813" t="s">
        <v>7356</v>
      </c>
      <c r="K4813">
        <v>105</v>
      </c>
      <c r="L4813">
        <v>2023</v>
      </c>
      <c r="M4813">
        <v>1</v>
      </c>
      <c r="N4813" t="s">
        <v>25</v>
      </c>
      <c r="P4813" t="s">
        <v>478</v>
      </c>
      <c r="Q4813">
        <v>0.39</v>
      </c>
      <c r="X4813" t="s">
        <v>7357</v>
      </c>
      <c r="Y4813" t="s">
        <v>25</v>
      </c>
      <c r="Z4813" t="s">
        <v>25</v>
      </c>
      <c r="AE4813" t="s">
        <v>211</v>
      </c>
      <c r="AF4813">
        <v>1</v>
      </c>
      <c r="AG4813">
        <v>105</v>
      </c>
      <c r="AH4813">
        <v>9</v>
      </c>
      <c r="AI4813" t="s">
        <v>11632</v>
      </c>
      <c r="AL4813" s="94">
        <v>413.1</v>
      </c>
      <c r="AM4813" t="s">
        <v>11647</v>
      </c>
    </row>
    <row r="4814" spans="1:39" x14ac:dyDescent="0.25">
      <c r="A4814" t="s">
        <v>211</v>
      </c>
      <c r="B4814">
        <v>31069</v>
      </c>
      <c r="C4814" t="s">
        <v>7358</v>
      </c>
      <c r="D4814">
        <v>943</v>
      </c>
      <c r="E4814">
        <v>45774</v>
      </c>
      <c r="F4814">
        <v>45956</v>
      </c>
      <c r="G4814" t="s">
        <v>2041</v>
      </c>
      <c r="H4814">
        <v>46001</v>
      </c>
      <c r="I4814" t="s">
        <v>24</v>
      </c>
      <c r="J4814" t="s">
        <v>7236</v>
      </c>
      <c r="K4814">
        <v>0</v>
      </c>
      <c r="AE4814" t="s">
        <v>211</v>
      </c>
      <c r="AF4814">
        <v>0</v>
      </c>
      <c r="AG4814">
        <v>0</v>
      </c>
      <c r="AH4814">
        <v>0</v>
      </c>
      <c r="AI4814" t="s">
        <v>11634</v>
      </c>
      <c r="AL4814" s="94">
        <v>94.3</v>
      </c>
      <c r="AM4814" t="s">
        <v>11646</v>
      </c>
    </row>
    <row r="4815" spans="1:39" x14ac:dyDescent="0.25">
      <c r="A4815" t="s">
        <v>211</v>
      </c>
      <c r="B4815">
        <v>31070</v>
      </c>
      <c r="C4815" t="s">
        <v>3407</v>
      </c>
      <c r="D4815">
        <v>4473</v>
      </c>
      <c r="E4815">
        <v>45774</v>
      </c>
      <c r="F4815">
        <v>45815</v>
      </c>
      <c r="G4815" t="s">
        <v>2041</v>
      </c>
      <c r="H4815">
        <v>45784</v>
      </c>
      <c r="I4815" t="s">
        <v>24</v>
      </c>
      <c r="J4815">
        <v>45902</v>
      </c>
      <c r="K4815">
        <v>69</v>
      </c>
      <c r="L4815">
        <v>45782</v>
      </c>
      <c r="M4815">
        <v>1</v>
      </c>
      <c r="N4815" t="s">
        <v>478</v>
      </c>
      <c r="O4815">
        <v>45715</v>
      </c>
      <c r="P4815" t="s">
        <v>478</v>
      </c>
      <c r="Q4815">
        <v>1</v>
      </c>
      <c r="S4815">
        <v>7357.44</v>
      </c>
      <c r="T4815">
        <v>0</v>
      </c>
      <c r="U4815">
        <v>0</v>
      </c>
      <c r="V4815">
        <v>0</v>
      </c>
      <c r="W4815">
        <v>0</v>
      </c>
      <c r="X4815" t="s">
        <v>7359</v>
      </c>
      <c r="Y4815" t="s">
        <v>25</v>
      </c>
      <c r="Z4815" t="s">
        <v>25</v>
      </c>
      <c r="AE4815" t="s">
        <v>211</v>
      </c>
      <c r="AF4815">
        <v>1</v>
      </c>
      <c r="AG4815">
        <v>69</v>
      </c>
      <c r="AH4815">
        <v>15</v>
      </c>
      <c r="AI4815" t="s">
        <v>11632</v>
      </c>
      <c r="AK4815">
        <v>1.6448558014755197</v>
      </c>
      <c r="AL4815" s="94">
        <v>447.3</v>
      </c>
      <c r="AM4815" t="s">
        <v>11647</v>
      </c>
    </row>
    <row r="4816" spans="1:39" x14ac:dyDescent="0.25">
      <c r="A4816" t="s">
        <v>211</v>
      </c>
      <c r="B4816">
        <v>31071</v>
      </c>
      <c r="C4816" t="s">
        <v>7360</v>
      </c>
      <c r="D4816">
        <v>15</v>
      </c>
      <c r="E4816">
        <v>45774</v>
      </c>
      <c r="F4816">
        <v>45956</v>
      </c>
      <c r="G4816" t="s">
        <v>2041</v>
      </c>
      <c r="H4816">
        <v>46001</v>
      </c>
      <c r="I4816" t="s">
        <v>24</v>
      </c>
      <c r="J4816" t="s">
        <v>7236</v>
      </c>
      <c r="K4816">
        <v>0</v>
      </c>
      <c r="M4816">
        <v>0</v>
      </c>
      <c r="N4816" t="s">
        <v>25</v>
      </c>
      <c r="P4816" t="s">
        <v>25</v>
      </c>
      <c r="Q4816">
        <v>0</v>
      </c>
      <c r="X4816" t="s">
        <v>25</v>
      </c>
      <c r="Y4816" t="s">
        <v>25</v>
      </c>
      <c r="Z4816" t="s">
        <v>25</v>
      </c>
      <c r="AE4816" t="s">
        <v>211</v>
      </c>
      <c r="AF4816">
        <v>0</v>
      </c>
      <c r="AG4816">
        <v>0</v>
      </c>
      <c r="AH4816">
        <v>7</v>
      </c>
      <c r="AI4816" t="s">
        <v>11632</v>
      </c>
      <c r="AL4816" s="94">
        <v>1.5</v>
      </c>
      <c r="AM4816" t="s">
        <v>11646</v>
      </c>
    </row>
    <row r="4817" spans="1:39" x14ac:dyDescent="0.25">
      <c r="A4817" t="s">
        <v>211</v>
      </c>
      <c r="B4817">
        <v>31193</v>
      </c>
      <c r="C4817" t="s">
        <v>7361</v>
      </c>
      <c r="D4817">
        <v>1842</v>
      </c>
      <c r="E4817">
        <v>45774</v>
      </c>
      <c r="F4817">
        <v>45837</v>
      </c>
      <c r="G4817" t="s">
        <v>2041</v>
      </c>
      <c r="H4817">
        <v>45813</v>
      </c>
      <c r="I4817" t="s">
        <v>24</v>
      </c>
      <c r="J4817" t="s">
        <v>7362</v>
      </c>
      <c r="K4817">
        <v>40</v>
      </c>
      <c r="L4817" t="s">
        <v>7250</v>
      </c>
      <c r="M4817">
        <v>0.8</v>
      </c>
      <c r="N4817" t="s">
        <v>25</v>
      </c>
      <c r="P4817" t="s">
        <v>478</v>
      </c>
      <c r="Q4817">
        <v>0.8</v>
      </c>
      <c r="S4817">
        <v>10000</v>
      </c>
      <c r="T4817">
        <v>0</v>
      </c>
      <c r="U4817">
        <v>8</v>
      </c>
      <c r="V4817">
        <v>0</v>
      </c>
      <c r="W4817">
        <v>0</v>
      </c>
      <c r="X4817" t="s">
        <v>7363</v>
      </c>
      <c r="Y4817" t="s">
        <v>25</v>
      </c>
      <c r="Z4817" t="s">
        <v>25</v>
      </c>
      <c r="AE4817" t="s">
        <v>211</v>
      </c>
      <c r="AF4817">
        <v>0.8</v>
      </c>
      <c r="AG4817">
        <v>32</v>
      </c>
      <c r="AH4817">
        <v>14</v>
      </c>
      <c r="AI4817" t="s">
        <v>11632</v>
      </c>
      <c r="AK4817">
        <v>5.4288816503800215</v>
      </c>
      <c r="AL4817" s="94">
        <v>184.2</v>
      </c>
      <c r="AM4817" t="s">
        <v>11647</v>
      </c>
    </row>
    <row r="4818" spans="1:39" x14ac:dyDescent="0.25">
      <c r="A4818" t="s">
        <v>211</v>
      </c>
      <c r="B4818">
        <v>31072</v>
      </c>
      <c r="C4818" t="s">
        <v>7364</v>
      </c>
      <c r="D4818">
        <v>8333</v>
      </c>
      <c r="E4818">
        <v>45774</v>
      </c>
      <c r="F4818">
        <v>45956</v>
      </c>
      <c r="G4818" t="s">
        <v>2041</v>
      </c>
      <c r="H4818">
        <v>46001</v>
      </c>
      <c r="I4818" t="s">
        <v>24</v>
      </c>
      <c r="J4818" t="s">
        <v>7365</v>
      </c>
      <c r="K4818">
        <v>0</v>
      </c>
      <c r="N4818" t="s">
        <v>478</v>
      </c>
      <c r="O4818">
        <v>2021</v>
      </c>
      <c r="P4818" t="s">
        <v>488</v>
      </c>
      <c r="R4818">
        <v>6000</v>
      </c>
      <c r="S4818">
        <v>0</v>
      </c>
      <c r="X4818" t="s">
        <v>25</v>
      </c>
      <c r="Y4818" t="s">
        <v>25</v>
      </c>
      <c r="Z4818" t="s">
        <v>25</v>
      </c>
      <c r="AE4818" t="s">
        <v>211</v>
      </c>
      <c r="AF4818">
        <v>0</v>
      </c>
      <c r="AG4818">
        <v>0</v>
      </c>
      <c r="AH4818">
        <v>8</v>
      </c>
      <c r="AI4818" t="s">
        <v>11632</v>
      </c>
      <c r="AJ4818">
        <v>0.72002880115204604</v>
      </c>
      <c r="AK4818">
        <v>0</v>
      </c>
      <c r="AL4818" s="94">
        <v>833.3</v>
      </c>
      <c r="AM4818" t="s">
        <v>11646</v>
      </c>
    </row>
    <row r="4819" spans="1:39" x14ac:dyDescent="0.25">
      <c r="A4819" t="s">
        <v>211</v>
      </c>
      <c r="B4819">
        <v>31074</v>
      </c>
      <c r="C4819" t="s">
        <v>7366</v>
      </c>
      <c r="D4819">
        <v>465</v>
      </c>
      <c r="E4819">
        <v>45774</v>
      </c>
      <c r="F4819">
        <v>45956</v>
      </c>
      <c r="G4819" t="s">
        <v>2041</v>
      </c>
      <c r="H4819">
        <v>46001</v>
      </c>
      <c r="I4819" t="s">
        <v>24</v>
      </c>
      <c r="J4819" t="s">
        <v>7367</v>
      </c>
      <c r="K4819">
        <v>34</v>
      </c>
      <c r="L4819" t="s">
        <v>1762</v>
      </c>
      <c r="M4819">
        <v>1</v>
      </c>
      <c r="N4819" t="s">
        <v>25</v>
      </c>
      <c r="P4819" t="s">
        <v>478</v>
      </c>
      <c r="Q4819">
        <v>0.94120000000000004</v>
      </c>
      <c r="R4819">
        <v>1500</v>
      </c>
      <c r="S4819">
        <v>1500</v>
      </c>
      <c r="T4819">
        <v>0</v>
      </c>
      <c r="U4819">
        <v>36</v>
      </c>
      <c r="V4819">
        <v>0</v>
      </c>
      <c r="W4819">
        <v>3</v>
      </c>
      <c r="X4819" t="s">
        <v>7245</v>
      </c>
      <c r="Y4819" t="s">
        <v>25</v>
      </c>
      <c r="Z4819" t="s">
        <v>25</v>
      </c>
      <c r="AE4819" t="s">
        <v>211</v>
      </c>
      <c r="AF4819">
        <v>1</v>
      </c>
      <c r="AG4819">
        <v>34</v>
      </c>
      <c r="AH4819">
        <v>15</v>
      </c>
      <c r="AI4819" t="s">
        <v>11632</v>
      </c>
      <c r="AJ4819">
        <v>3.225806451612903</v>
      </c>
      <c r="AK4819">
        <v>3.225806451612903</v>
      </c>
      <c r="AL4819" s="94">
        <v>46.5</v>
      </c>
      <c r="AM4819" t="s">
        <v>11647</v>
      </c>
    </row>
    <row r="4820" spans="1:39" x14ac:dyDescent="0.25">
      <c r="A4820" t="s">
        <v>211</v>
      </c>
      <c r="B4820">
        <v>31075</v>
      </c>
      <c r="C4820" t="s">
        <v>7368</v>
      </c>
      <c r="D4820">
        <v>161</v>
      </c>
      <c r="E4820">
        <v>45774</v>
      </c>
      <c r="F4820">
        <v>45956</v>
      </c>
      <c r="G4820" t="s">
        <v>2041</v>
      </c>
      <c r="H4820">
        <v>45971</v>
      </c>
      <c r="I4820" t="s">
        <v>24</v>
      </c>
      <c r="J4820">
        <v>46001</v>
      </c>
      <c r="K4820">
        <v>0</v>
      </c>
      <c r="M4820">
        <v>0</v>
      </c>
      <c r="N4820" t="s">
        <v>25</v>
      </c>
      <c r="P4820" t="s">
        <v>25</v>
      </c>
      <c r="Q4820">
        <v>0</v>
      </c>
      <c r="T4820">
        <v>0</v>
      </c>
      <c r="U4820">
        <v>0</v>
      </c>
      <c r="V4820">
        <v>0</v>
      </c>
      <c r="W4820">
        <v>0</v>
      </c>
      <c r="X4820" t="s">
        <v>25</v>
      </c>
      <c r="Y4820" t="s">
        <v>25</v>
      </c>
      <c r="Z4820" t="s">
        <v>25</v>
      </c>
      <c r="AE4820" t="s">
        <v>211</v>
      </c>
      <c r="AF4820">
        <v>0</v>
      </c>
      <c r="AG4820">
        <v>0</v>
      </c>
      <c r="AH4820">
        <v>11</v>
      </c>
      <c r="AI4820" t="s">
        <v>11632</v>
      </c>
      <c r="AL4820" s="94">
        <v>16.100000000000001</v>
      </c>
      <c r="AM4820" t="s">
        <v>11646</v>
      </c>
    </row>
    <row r="4821" spans="1:39" x14ac:dyDescent="0.25">
      <c r="A4821" t="s">
        <v>211</v>
      </c>
      <c r="B4821">
        <v>31076</v>
      </c>
      <c r="C4821" t="s">
        <v>7369</v>
      </c>
      <c r="D4821">
        <v>3940</v>
      </c>
      <c r="E4821">
        <v>45774</v>
      </c>
      <c r="F4821">
        <v>45956</v>
      </c>
      <c r="G4821" t="s">
        <v>2041</v>
      </c>
      <c r="H4821">
        <v>45965</v>
      </c>
      <c r="I4821" t="s">
        <v>24</v>
      </c>
      <c r="J4821">
        <v>46001</v>
      </c>
      <c r="K4821">
        <v>72</v>
      </c>
      <c r="L4821" t="s">
        <v>1477</v>
      </c>
      <c r="M4821">
        <v>0.99</v>
      </c>
      <c r="N4821" t="s">
        <v>25</v>
      </c>
      <c r="P4821" t="s">
        <v>478</v>
      </c>
      <c r="Q4821">
        <v>0.99</v>
      </c>
      <c r="R4821">
        <v>10000</v>
      </c>
      <c r="S4821">
        <v>10000</v>
      </c>
      <c r="T4821">
        <v>0</v>
      </c>
      <c r="U4821">
        <v>22</v>
      </c>
      <c r="V4821">
        <v>0</v>
      </c>
      <c r="W4821">
        <v>0</v>
      </c>
      <c r="X4821" t="s">
        <v>7327</v>
      </c>
      <c r="Y4821" t="s">
        <v>25</v>
      </c>
      <c r="Z4821" t="s">
        <v>478</v>
      </c>
      <c r="AE4821" t="s">
        <v>211</v>
      </c>
      <c r="AF4821">
        <v>0.99</v>
      </c>
      <c r="AG4821">
        <v>71</v>
      </c>
      <c r="AH4821">
        <v>15</v>
      </c>
      <c r="AI4821" t="s">
        <v>11632</v>
      </c>
      <c r="AJ4821">
        <v>2.5380710659898478</v>
      </c>
      <c r="AK4821">
        <v>2.5380710659898478</v>
      </c>
      <c r="AL4821" s="94">
        <v>394</v>
      </c>
      <c r="AM4821" t="s">
        <v>11647</v>
      </c>
    </row>
    <row r="4822" spans="1:39" x14ac:dyDescent="0.25">
      <c r="A4822" t="s">
        <v>211</v>
      </c>
      <c r="B4822">
        <v>31077</v>
      </c>
      <c r="C4822" t="s">
        <v>7370</v>
      </c>
      <c r="D4822">
        <v>8712</v>
      </c>
      <c r="E4822">
        <v>45774</v>
      </c>
      <c r="F4822">
        <v>45956</v>
      </c>
      <c r="G4822" t="s">
        <v>2041</v>
      </c>
      <c r="H4822" t="s">
        <v>7371</v>
      </c>
      <c r="I4822" t="s">
        <v>24</v>
      </c>
      <c r="J4822">
        <v>46001</v>
      </c>
      <c r="K4822">
        <v>505</v>
      </c>
      <c r="L4822" t="s">
        <v>1477</v>
      </c>
      <c r="M4822">
        <v>0.29699999999999999</v>
      </c>
      <c r="N4822" t="s">
        <v>488</v>
      </c>
      <c r="P4822" t="s">
        <v>488</v>
      </c>
      <c r="U4822">
        <v>150</v>
      </c>
      <c r="X4822" t="s">
        <v>7372</v>
      </c>
      <c r="Y4822" t="s">
        <v>37</v>
      </c>
      <c r="Z4822" t="s">
        <v>37</v>
      </c>
      <c r="AE4822" t="s">
        <v>211</v>
      </c>
      <c r="AF4822">
        <v>0.29699999999999999</v>
      </c>
      <c r="AG4822">
        <v>150</v>
      </c>
      <c r="AH4822">
        <v>9</v>
      </c>
      <c r="AI4822" t="s">
        <v>11632</v>
      </c>
      <c r="AL4822" s="94">
        <v>871.2</v>
      </c>
      <c r="AM4822" t="s">
        <v>11647</v>
      </c>
    </row>
    <row r="4823" spans="1:39" x14ac:dyDescent="0.25">
      <c r="A4823" t="s">
        <v>211</v>
      </c>
      <c r="B4823">
        <v>31078</v>
      </c>
      <c r="C4823" t="s">
        <v>7373</v>
      </c>
      <c r="D4823">
        <v>3160</v>
      </c>
      <c r="E4823">
        <v>45774</v>
      </c>
      <c r="F4823">
        <v>45956</v>
      </c>
      <c r="G4823" t="s">
        <v>2041</v>
      </c>
      <c r="H4823">
        <v>45961</v>
      </c>
      <c r="I4823" t="s">
        <v>24</v>
      </c>
      <c r="J4823">
        <v>46001</v>
      </c>
      <c r="K4823">
        <v>90</v>
      </c>
      <c r="L4823">
        <v>45961</v>
      </c>
      <c r="M4823">
        <v>1</v>
      </c>
      <c r="N4823" t="s">
        <v>478</v>
      </c>
      <c r="O4823">
        <v>45755</v>
      </c>
      <c r="P4823" t="s">
        <v>478</v>
      </c>
      <c r="Q4823">
        <v>1</v>
      </c>
      <c r="R4823">
        <v>5800</v>
      </c>
      <c r="S4823">
        <v>5200</v>
      </c>
      <c r="X4823" t="s">
        <v>25</v>
      </c>
      <c r="Y4823" t="s">
        <v>25</v>
      </c>
      <c r="Z4823" t="s">
        <v>25</v>
      </c>
      <c r="AE4823" t="s">
        <v>211</v>
      </c>
      <c r="AF4823">
        <v>1</v>
      </c>
      <c r="AG4823">
        <v>90</v>
      </c>
      <c r="AH4823">
        <v>12</v>
      </c>
      <c r="AI4823" t="s">
        <v>11632</v>
      </c>
      <c r="AJ4823">
        <v>1.8354430379746836</v>
      </c>
      <c r="AK4823">
        <v>1.6455696202531647</v>
      </c>
      <c r="AL4823" s="94">
        <v>316</v>
      </c>
      <c r="AM4823" t="s">
        <v>11647</v>
      </c>
    </row>
    <row r="4824" spans="1:39" x14ac:dyDescent="0.25">
      <c r="A4824" t="s">
        <v>211</v>
      </c>
      <c r="B4824">
        <v>31079</v>
      </c>
      <c r="C4824" t="s">
        <v>7374</v>
      </c>
      <c r="D4824">
        <v>70</v>
      </c>
      <c r="E4824">
        <v>45774</v>
      </c>
      <c r="F4824">
        <v>45956</v>
      </c>
      <c r="G4824" t="s">
        <v>2041</v>
      </c>
      <c r="I4824" t="s">
        <v>24</v>
      </c>
      <c r="J4824" t="s">
        <v>7236</v>
      </c>
      <c r="K4824">
        <v>0</v>
      </c>
      <c r="AE4824" t="s">
        <v>211</v>
      </c>
      <c r="AF4824">
        <v>0</v>
      </c>
      <c r="AG4824">
        <v>0</v>
      </c>
      <c r="AH4824">
        <v>0</v>
      </c>
      <c r="AI4824" t="s">
        <v>11634</v>
      </c>
      <c r="AL4824" s="94">
        <v>7</v>
      </c>
      <c r="AM4824" t="s">
        <v>11646</v>
      </c>
    </row>
    <row r="4825" spans="1:39" x14ac:dyDescent="0.25">
      <c r="A4825" t="s">
        <v>211</v>
      </c>
      <c r="B4825">
        <v>31080</v>
      </c>
      <c r="C4825" t="s">
        <v>7375</v>
      </c>
      <c r="D4825">
        <v>571</v>
      </c>
      <c r="E4825">
        <v>45774</v>
      </c>
      <c r="F4825">
        <v>45958</v>
      </c>
      <c r="G4825" t="s">
        <v>2041</v>
      </c>
      <c r="H4825">
        <v>46001</v>
      </c>
      <c r="I4825" t="s">
        <v>24</v>
      </c>
      <c r="J4825" t="s">
        <v>7260</v>
      </c>
      <c r="K4825">
        <v>38</v>
      </c>
      <c r="L4825">
        <v>45597</v>
      </c>
      <c r="M4825">
        <v>0.86839999999999995</v>
      </c>
      <c r="N4825" t="s">
        <v>478</v>
      </c>
      <c r="O4825" t="s">
        <v>37</v>
      </c>
      <c r="P4825" t="s">
        <v>478</v>
      </c>
      <c r="Q4825">
        <v>0.57840000000000003</v>
      </c>
      <c r="R4825">
        <v>396.55</v>
      </c>
      <c r="X4825" t="s">
        <v>7245</v>
      </c>
      <c r="Y4825" t="s">
        <v>25</v>
      </c>
      <c r="Z4825" t="s">
        <v>25</v>
      </c>
      <c r="AE4825" t="s">
        <v>211</v>
      </c>
      <c r="AF4825">
        <v>0.86839999999999995</v>
      </c>
      <c r="AG4825">
        <v>33</v>
      </c>
      <c r="AH4825">
        <v>11</v>
      </c>
      <c r="AI4825" t="s">
        <v>11632</v>
      </c>
      <c r="AJ4825">
        <v>0.69448336252189147</v>
      </c>
      <c r="AL4825" s="94">
        <v>57.1</v>
      </c>
      <c r="AM4825" t="s">
        <v>11647</v>
      </c>
    </row>
    <row r="4826" spans="1:39" x14ac:dyDescent="0.25">
      <c r="A4826" t="s">
        <v>211</v>
      </c>
      <c r="B4826">
        <v>31081</v>
      </c>
      <c r="C4826" t="s">
        <v>7376</v>
      </c>
      <c r="D4826">
        <v>452</v>
      </c>
      <c r="E4826">
        <v>45774</v>
      </c>
      <c r="F4826">
        <v>45958</v>
      </c>
      <c r="G4826" t="s">
        <v>2041</v>
      </c>
      <c r="H4826">
        <v>45987</v>
      </c>
      <c r="I4826" t="s">
        <v>24</v>
      </c>
      <c r="J4826">
        <v>46001</v>
      </c>
      <c r="K4826">
        <v>0</v>
      </c>
      <c r="N4826" t="s">
        <v>25</v>
      </c>
      <c r="P4826" t="s">
        <v>25</v>
      </c>
      <c r="Q4826">
        <v>0</v>
      </c>
      <c r="R4826">
        <v>0</v>
      </c>
      <c r="S4826">
        <v>0</v>
      </c>
      <c r="T4826">
        <v>0</v>
      </c>
      <c r="U4826">
        <v>0</v>
      </c>
      <c r="V4826">
        <v>0</v>
      </c>
      <c r="W4826">
        <v>0</v>
      </c>
      <c r="X4826" t="s">
        <v>25</v>
      </c>
      <c r="Y4826" t="s">
        <v>25</v>
      </c>
      <c r="Z4826" t="s">
        <v>25</v>
      </c>
      <c r="AE4826" t="s">
        <v>211</v>
      </c>
      <c r="AF4826">
        <v>0</v>
      </c>
      <c r="AG4826">
        <v>0</v>
      </c>
      <c r="AH4826">
        <v>12</v>
      </c>
      <c r="AI4826" t="s">
        <v>11632</v>
      </c>
      <c r="AJ4826">
        <v>0</v>
      </c>
      <c r="AK4826">
        <v>0</v>
      </c>
      <c r="AL4826" s="94">
        <v>45.2</v>
      </c>
      <c r="AM4826" t="s">
        <v>11646</v>
      </c>
    </row>
    <row r="4827" spans="1:39" x14ac:dyDescent="0.25">
      <c r="A4827" t="s">
        <v>211</v>
      </c>
      <c r="B4827">
        <v>31221</v>
      </c>
      <c r="C4827" t="s">
        <v>7377</v>
      </c>
      <c r="D4827">
        <v>1860</v>
      </c>
      <c r="E4827">
        <v>45774</v>
      </c>
      <c r="F4827">
        <v>45958</v>
      </c>
      <c r="G4827" t="s">
        <v>2041</v>
      </c>
      <c r="H4827" t="s">
        <v>7378</v>
      </c>
      <c r="I4827" t="s">
        <v>24</v>
      </c>
      <c r="J4827" t="s">
        <v>7276</v>
      </c>
      <c r="K4827">
        <v>0</v>
      </c>
      <c r="M4827">
        <v>0</v>
      </c>
      <c r="N4827" t="s">
        <v>25</v>
      </c>
      <c r="P4827" t="s">
        <v>25</v>
      </c>
      <c r="Q4827">
        <v>0</v>
      </c>
      <c r="T4827">
        <v>0</v>
      </c>
      <c r="U4827">
        <v>0</v>
      </c>
      <c r="V4827">
        <v>0</v>
      </c>
      <c r="W4827">
        <v>0</v>
      </c>
      <c r="X4827" t="s">
        <v>25</v>
      </c>
      <c r="Y4827" t="s">
        <v>25</v>
      </c>
      <c r="Z4827" t="s">
        <v>25</v>
      </c>
      <c r="AE4827" t="s">
        <v>211</v>
      </c>
      <c r="AF4827">
        <v>0</v>
      </c>
      <c r="AG4827">
        <v>0</v>
      </c>
      <c r="AH4827">
        <v>11</v>
      </c>
      <c r="AI4827" t="s">
        <v>11632</v>
      </c>
      <c r="AL4827" s="94">
        <v>186</v>
      </c>
      <c r="AM4827" t="s">
        <v>11646</v>
      </c>
    </row>
    <row r="4828" spans="1:39" x14ac:dyDescent="0.25">
      <c r="A4828" t="s">
        <v>211</v>
      </c>
      <c r="B4828">
        <v>31083</v>
      </c>
      <c r="C4828" t="s">
        <v>7379</v>
      </c>
      <c r="D4828">
        <v>78</v>
      </c>
      <c r="E4828">
        <v>45774</v>
      </c>
      <c r="F4828">
        <v>45958</v>
      </c>
      <c r="G4828" t="s">
        <v>2041</v>
      </c>
      <c r="I4828" t="s">
        <v>24</v>
      </c>
      <c r="J4828" t="s">
        <v>7236</v>
      </c>
      <c r="K4828">
        <v>0</v>
      </c>
      <c r="AE4828" t="s">
        <v>211</v>
      </c>
      <c r="AF4828">
        <v>0</v>
      </c>
      <c r="AG4828">
        <v>0</v>
      </c>
      <c r="AH4828">
        <v>0</v>
      </c>
      <c r="AI4828" t="s">
        <v>11634</v>
      </c>
      <c r="AL4828" s="94">
        <v>7.8</v>
      </c>
      <c r="AM4828" t="s">
        <v>11646</v>
      </c>
    </row>
    <row r="4829" spans="1:39" x14ac:dyDescent="0.25">
      <c r="A4829" t="s">
        <v>211</v>
      </c>
      <c r="B4829">
        <v>31087</v>
      </c>
      <c r="C4829" t="s">
        <v>7380</v>
      </c>
      <c r="D4829">
        <v>210</v>
      </c>
      <c r="E4829">
        <v>45774</v>
      </c>
      <c r="F4829">
        <v>45958</v>
      </c>
      <c r="G4829" t="s">
        <v>2041</v>
      </c>
      <c r="H4829">
        <v>45965</v>
      </c>
      <c r="I4829" t="s">
        <v>24</v>
      </c>
      <c r="J4829">
        <v>46001</v>
      </c>
      <c r="K4829">
        <v>0</v>
      </c>
      <c r="N4829" t="s">
        <v>25</v>
      </c>
      <c r="P4829" t="s">
        <v>25</v>
      </c>
      <c r="X4829" t="s">
        <v>25</v>
      </c>
      <c r="Y4829" t="s">
        <v>25</v>
      </c>
      <c r="Z4829" t="s">
        <v>25</v>
      </c>
      <c r="AE4829" t="s">
        <v>211</v>
      </c>
      <c r="AF4829">
        <v>0</v>
      </c>
      <c r="AG4829">
        <v>0</v>
      </c>
      <c r="AH4829">
        <v>5</v>
      </c>
      <c r="AI4829" t="s">
        <v>11632</v>
      </c>
      <c r="AL4829" s="94">
        <v>21</v>
      </c>
      <c r="AM4829" t="s">
        <v>11646</v>
      </c>
    </row>
    <row r="4830" spans="1:39" x14ac:dyDescent="0.25">
      <c r="A4830" t="s">
        <v>211</v>
      </c>
      <c r="B4830">
        <v>31089</v>
      </c>
      <c r="C4830" t="s">
        <v>7381</v>
      </c>
      <c r="D4830">
        <v>327</v>
      </c>
      <c r="E4830">
        <v>45774</v>
      </c>
      <c r="F4830">
        <v>45958</v>
      </c>
      <c r="G4830" t="s">
        <v>2041</v>
      </c>
      <c r="H4830">
        <v>45975</v>
      </c>
      <c r="I4830" t="s">
        <v>24</v>
      </c>
      <c r="J4830">
        <v>46001</v>
      </c>
      <c r="K4830">
        <v>0</v>
      </c>
      <c r="AE4830" t="s">
        <v>211</v>
      </c>
      <c r="AF4830">
        <v>0</v>
      </c>
      <c r="AG4830">
        <v>0</v>
      </c>
      <c r="AH4830">
        <v>0</v>
      </c>
      <c r="AI4830" t="s">
        <v>11634</v>
      </c>
      <c r="AL4830" s="94">
        <v>32.700000000000003</v>
      </c>
      <c r="AM4830" t="s">
        <v>11646</v>
      </c>
    </row>
    <row r="4831" spans="1:39" x14ac:dyDescent="0.25">
      <c r="A4831" t="s">
        <v>211</v>
      </c>
      <c r="B4831">
        <v>31090</v>
      </c>
      <c r="C4831" t="s">
        <v>7382</v>
      </c>
      <c r="D4831">
        <v>153</v>
      </c>
      <c r="E4831">
        <v>45774</v>
      </c>
      <c r="F4831">
        <v>45958</v>
      </c>
      <c r="G4831" t="s">
        <v>2041</v>
      </c>
      <c r="H4831" t="s">
        <v>7383</v>
      </c>
      <c r="I4831" t="s">
        <v>24</v>
      </c>
      <c r="J4831" t="s">
        <v>7276</v>
      </c>
      <c r="K4831">
        <v>0</v>
      </c>
      <c r="M4831">
        <v>0</v>
      </c>
      <c r="N4831" t="s">
        <v>25</v>
      </c>
      <c r="P4831" t="s">
        <v>25</v>
      </c>
      <c r="Q4831">
        <v>0</v>
      </c>
      <c r="T4831">
        <v>0</v>
      </c>
      <c r="U4831">
        <v>0</v>
      </c>
      <c r="V4831">
        <v>0</v>
      </c>
      <c r="W4831">
        <v>0</v>
      </c>
      <c r="X4831" t="s">
        <v>25</v>
      </c>
      <c r="Y4831" t="s">
        <v>25</v>
      </c>
      <c r="Z4831" t="s">
        <v>25</v>
      </c>
      <c r="AE4831" t="s">
        <v>211</v>
      </c>
      <c r="AF4831">
        <v>0</v>
      </c>
      <c r="AG4831">
        <v>0</v>
      </c>
      <c r="AH4831">
        <v>11</v>
      </c>
      <c r="AI4831" t="s">
        <v>11632</v>
      </c>
      <c r="AL4831" s="94">
        <v>15.3</v>
      </c>
      <c r="AM4831" t="s">
        <v>11646</v>
      </c>
    </row>
    <row r="4832" spans="1:39" x14ac:dyDescent="0.25">
      <c r="A4832" t="s">
        <v>211</v>
      </c>
      <c r="B4832">
        <v>31091</v>
      </c>
      <c r="C4832" t="s">
        <v>7384</v>
      </c>
      <c r="D4832">
        <v>382</v>
      </c>
      <c r="E4832">
        <v>45774</v>
      </c>
      <c r="F4832">
        <v>45958</v>
      </c>
      <c r="G4832" t="s">
        <v>2041</v>
      </c>
      <c r="I4832" t="s">
        <v>24</v>
      </c>
      <c r="J4832" t="s">
        <v>7236</v>
      </c>
      <c r="K4832">
        <v>0</v>
      </c>
      <c r="AE4832" t="s">
        <v>211</v>
      </c>
      <c r="AF4832">
        <v>0</v>
      </c>
      <c r="AG4832">
        <v>0</v>
      </c>
      <c r="AH4832">
        <v>0</v>
      </c>
      <c r="AI4832" t="s">
        <v>11634</v>
      </c>
      <c r="AL4832" s="94">
        <v>38.200000000000003</v>
      </c>
      <c r="AM4832" t="s">
        <v>11646</v>
      </c>
    </row>
    <row r="4833" spans="1:39" x14ac:dyDescent="0.25">
      <c r="A4833" t="s">
        <v>211</v>
      </c>
      <c r="B4833">
        <v>31092</v>
      </c>
      <c r="C4833" t="s">
        <v>7385</v>
      </c>
      <c r="D4833">
        <v>811</v>
      </c>
      <c r="E4833">
        <v>45774</v>
      </c>
      <c r="F4833">
        <v>45958</v>
      </c>
      <c r="G4833" t="s">
        <v>2041</v>
      </c>
      <c r="I4833" t="s">
        <v>24</v>
      </c>
      <c r="J4833" t="s">
        <v>7236</v>
      </c>
      <c r="K4833">
        <v>0</v>
      </c>
      <c r="AE4833" t="s">
        <v>211</v>
      </c>
      <c r="AF4833">
        <v>0</v>
      </c>
      <c r="AG4833">
        <v>0</v>
      </c>
      <c r="AH4833">
        <v>0</v>
      </c>
      <c r="AI4833" t="s">
        <v>11634</v>
      </c>
      <c r="AL4833" s="94">
        <v>81.099999999999994</v>
      </c>
      <c r="AM4833" t="s">
        <v>11646</v>
      </c>
    </row>
    <row r="4834" spans="1:39" x14ac:dyDescent="0.25">
      <c r="A4834" t="s">
        <v>211</v>
      </c>
      <c r="B4834">
        <v>31094</v>
      </c>
      <c r="C4834" t="s">
        <v>7386</v>
      </c>
      <c r="D4834">
        <v>106</v>
      </c>
      <c r="G4834" t="s">
        <v>2041</v>
      </c>
      <c r="H4834" t="s">
        <v>7239</v>
      </c>
      <c r="I4834" t="s">
        <v>3631</v>
      </c>
      <c r="K4834">
        <v>0</v>
      </c>
      <c r="AE4834" t="s">
        <v>211</v>
      </c>
      <c r="AF4834">
        <v>0</v>
      </c>
      <c r="AG4834">
        <v>0</v>
      </c>
      <c r="AH4834">
        <v>0</v>
      </c>
      <c r="AI4834" t="s">
        <v>11634</v>
      </c>
      <c r="AL4834" s="94">
        <v>10.6</v>
      </c>
      <c r="AM4834" t="s">
        <v>11646</v>
      </c>
    </row>
    <row r="4835" spans="1:39" x14ac:dyDescent="0.25">
      <c r="A4835" t="s">
        <v>211</v>
      </c>
      <c r="B4835">
        <v>31095</v>
      </c>
      <c r="C4835" t="s">
        <v>7387</v>
      </c>
      <c r="D4835">
        <v>76</v>
      </c>
      <c r="G4835" t="s">
        <v>2041</v>
      </c>
      <c r="H4835" t="s">
        <v>7239</v>
      </c>
      <c r="I4835" t="s">
        <v>3631</v>
      </c>
      <c r="K4835">
        <v>0</v>
      </c>
      <c r="AE4835" t="s">
        <v>211</v>
      </c>
      <c r="AF4835">
        <v>0</v>
      </c>
      <c r="AG4835">
        <v>0</v>
      </c>
      <c r="AH4835">
        <v>0</v>
      </c>
      <c r="AI4835" t="s">
        <v>11634</v>
      </c>
      <c r="AL4835" s="94">
        <v>7.6</v>
      </c>
      <c r="AM4835" t="s">
        <v>11646</v>
      </c>
    </row>
    <row r="4836" spans="1:39" x14ac:dyDescent="0.25">
      <c r="A4836" t="s">
        <v>211</v>
      </c>
      <c r="B4836">
        <v>31096</v>
      </c>
      <c r="C4836" t="s">
        <v>7388</v>
      </c>
      <c r="D4836">
        <v>108</v>
      </c>
      <c r="E4836">
        <v>45774</v>
      </c>
      <c r="F4836">
        <v>45958</v>
      </c>
      <c r="G4836" t="s">
        <v>2041</v>
      </c>
      <c r="H4836">
        <v>45966</v>
      </c>
      <c r="I4836" t="s">
        <v>24</v>
      </c>
      <c r="J4836" t="s">
        <v>7284</v>
      </c>
      <c r="K4836">
        <v>0</v>
      </c>
      <c r="AE4836" t="s">
        <v>211</v>
      </c>
      <c r="AF4836">
        <v>0</v>
      </c>
      <c r="AG4836">
        <v>0</v>
      </c>
      <c r="AH4836">
        <v>0</v>
      </c>
      <c r="AI4836" t="s">
        <v>11634</v>
      </c>
      <c r="AL4836" s="94">
        <v>10.8</v>
      </c>
      <c r="AM4836" t="s">
        <v>11646</v>
      </c>
    </row>
    <row r="4837" spans="1:39" x14ac:dyDescent="0.25">
      <c r="A4837" t="s">
        <v>211</v>
      </c>
      <c r="B4837">
        <v>31097</v>
      </c>
      <c r="C4837" t="s">
        <v>7389</v>
      </c>
      <c r="D4837">
        <v>14329</v>
      </c>
      <c r="E4837">
        <v>45774</v>
      </c>
      <c r="F4837">
        <v>45958</v>
      </c>
      <c r="G4837" t="s">
        <v>2041</v>
      </c>
      <c r="H4837">
        <v>46001</v>
      </c>
      <c r="I4837" t="s">
        <v>24</v>
      </c>
      <c r="J4837" t="s">
        <v>7390</v>
      </c>
      <c r="K4837">
        <v>201</v>
      </c>
      <c r="L4837" t="s">
        <v>1762</v>
      </c>
      <c r="M4837">
        <v>1</v>
      </c>
      <c r="N4837" t="s">
        <v>478</v>
      </c>
      <c r="O4837" t="s">
        <v>488</v>
      </c>
      <c r="P4837" t="s">
        <v>478</v>
      </c>
      <c r="Q4837">
        <v>0.78100000000000003</v>
      </c>
      <c r="R4837">
        <v>22500</v>
      </c>
      <c r="S4837">
        <v>22500</v>
      </c>
      <c r="T4837">
        <v>43</v>
      </c>
      <c r="U4837">
        <v>451</v>
      </c>
      <c r="V4837">
        <v>3</v>
      </c>
      <c r="W4837">
        <v>61</v>
      </c>
      <c r="X4837" t="s">
        <v>7245</v>
      </c>
      <c r="Y4837" t="s">
        <v>25</v>
      </c>
      <c r="Z4837" t="s">
        <v>25</v>
      </c>
      <c r="AE4837" t="s">
        <v>211</v>
      </c>
      <c r="AF4837">
        <v>1</v>
      </c>
      <c r="AG4837">
        <v>201</v>
      </c>
      <c r="AH4837">
        <v>16</v>
      </c>
      <c r="AI4837" t="s">
        <v>11631</v>
      </c>
      <c r="AJ4837">
        <v>1.570242166236304</v>
      </c>
      <c r="AK4837">
        <v>1.570242166236304</v>
      </c>
      <c r="AL4837" s="94">
        <v>1432.9</v>
      </c>
      <c r="AM4837" t="s">
        <v>11647</v>
      </c>
    </row>
    <row r="4838" spans="1:39" x14ac:dyDescent="0.25">
      <c r="A4838" t="s">
        <v>211</v>
      </c>
      <c r="B4838">
        <v>31098</v>
      </c>
      <c r="C4838" t="s">
        <v>7391</v>
      </c>
      <c r="D4838">
        <v>2877</v>
      </c>
      <c r="E4838">
        <v>45774</v>
      </c>
      <c r="F4838">
        <v>45958</v>
      </c>
      <c r="G4838" t="s">
        <v>2041</v>
      </c>
      <c r="H4838">
        <v>45971</v>
      </c>
      <c r="I4838" t="s">
        <v>24</v>
      </c>
      <c r="J4838">
        <v>45971</v>
      </c>
      <c r="K4838">
        <v>390</v>
      </c>
      <c r="L4838" t="s">
        <v>1477</v>
      </c>
      <c r="M4838">
        <v>0.24</v>
      </c>
      <c r="N4838" t="s">
        <v>478</v>
      </c>
      <c r="O4838">
        <v>45327</v>
      </c>
      <c r="P4838" t="s">
        <v>478</v>
      </c>
      <c r="Q4838">
        <v>0.24</v>
      </c>
      <c r="R4838">
        <v>12110.45</v>
      </c>
      <c r="S4838">
        <v>10000</v>
      </c>
      <c r="X4838" t="s">
        <v>7392</v>
      </c>
      <c r="Y4838" t="s">
        <v>478</v>
      </c>
      <c r="Z4838" t="s">
        <v>478</v>
      </c>
      <c r="AE4838" t="s">
        <v>211</v>
      </c>
      <c r="AF4838">
        <v>0.24</v>
      </c>
      <c r="AG4838">
        <v>94</v>
      </c>
      <c r="AH4838">
        <v>12</v>
      </c>
      <c r="AI4838" t="s">
        <v>11632</v>
      </c>
      <c r="AJ4838">
        <v>4.2094021550225929</v>
      </c>
      <c r="AK4838">
        <v>3.4758428919012863</v>
      </c>
      <c r="AL4838" s="94">
        <v>287.7</v>
      </c>
      <c r="AM4838" t="s">
        <v>11647</v>
      </c>
    </row>
    <row r="4839" spans="1:39" x14ac:dyDescent="0.25">
      <c r="A4839" t="s">
        <v>211</v>
      </c>
      <c r="B4839">
        <v>31099</v>
      </c>
      <c r="C4839" t="s">
        <v>7393</v>
      </c>
      <c r="D4839">
        <v>70</v>
      </c>
      <c r="E4839">
        <v>45774</v>
      </c>
      <c r="F4839">
        <v>45958</v>
      </c>
      <c r="G4839" t="s">
        <v>2041</v>
      </c>
      <c r="H4839">
        <v>45973</v>
      </c>
      <c r="I4839" t="s">
        <v>24</v>
      </c>
      <c r="J4839">
        <v>45973</v>
      </c>
      <c r="K4839">
        <v>0</v>
      </c>
      <c r="M4839">
        <v>0</v>
      </c>
      <c r="N4839" t="s">
        <v>25</v>
      </c>
      <c r="P4839" t="s">
        <v>25</v>
      </c>
      <c r="Q4839">
        <v>0</v>
      </c>
      <c r="T4839">
        <v>0</v>
      </c>
      <c r="U4839">
        <v>0</v>
      </c>
      <c r="V4839">
        <v>0</v>
      </c>
      <c r="W4839">
        <v>0</v>
      </c>
      <c r="X4839" t="s">
        <v>25</v>
      </c>
      <c r="Y4839" t="s">
        <v>25</v>
      </c>
      <c r="Z4839" t="s">
        <v>25</v>
      </c>
      <c r="AE4839" t="s">
        <v>211</v>
      </c>
      <c r="AF4839">
        <v>0</v>
      </c>
      <c r="AG4839">
        <v>0</v>
      </c>
      <c r="AH4839">
        <v>11</v>
      </c>
      <c r="AI4839" t="s">
        <v>11632</v>
      </c>
      <c r="AL4839" s="94">
        <v>7</v>
      </c>
      <c r="AM4839" t="s">
        <v>11646</v>
      </c>
    </row>
    <row r="4840" spans="1:39" x14ac:dyDescent="0.25">
      <c r="A4840" t="s">
        <v>211</v>
      </c>
      <c r="B4840">
        <v>31082</v>
      </c>
      <c r="C4840" t="s">
        <v>7394</v>
      </c>
      <c r="D4840">
        <v>814</v>
      </c>
      <c r="E4840">
        <v>45774</v>
      </c>
      <c r="F4840">
        <v>45958</v>
      </c>
      <c r="G4840" t="s">
        <v>2041</v>
      </c>
      <c r="I4840" t="s">
        <v>24</v>
      </c>
      <c r="K4840">
        <v>0</v>
      </c>
      <c r="AE4840" t="s">
        <v>211</v>
      </c>
      <c r="AF4840">
        <v>0</v>
      </c>
      <c r="AG4840">
        <v>0</v>
      </c>
      <c r="AH4840">
        <v>0</v>
      </c>
      <c r="AI4840" t="s">
        <v>11634</v>
      </c>
      <c r="AL4840" s="94">
        <v>81.400000000000006</v>
      </c>
      <c r="AM4840" t="s">
        <v>11646</v>
      </c>
    </row>
    <row r="4841" spans="1:39" x14ac:dyDescent="0.25">
      <c r="A4841" t="s">
        <v>211</v>
      </c>
      <c r="B4841">
        <v>31084</v>
      </c>
      <c r="C4841" t="s">
        <v>7395</v>
      </c>
      <c r="D4841">
        <v>2545</v>
      </c>
      <c r="E4841">
        <v>45774</v>
      </c>
      <c r="G4841" t="s">
        <v>2041</v>
      </c>
      <c r="H4841" t="s">
        <v>7239</v>
      </c>
      <c r="I4841" t="s">
        <v>3631</v>
      </c>
      <c r="K4841">
        <v>0</v>
      </c>
      <c r="AE4841" t="s">
        <v>211</v>
      </c>
      <c r="AF4841">
        <v>0</v>
      </c>
      <c r="AG4841">
        <v>0</v>
      </c>
      <c r="AH4841">
        <v>0</v>
      </c>
      <c r="AI4841" t="s">
        <v>11634</v>
      </c>
      <c r="AL4841" s="94">
        <v>254.5</v>
      </c>
      <c r="AM4841" t="s">
        <v>11646</v>
      </c>
    </row>
    <row r="4842" spans="1:39" x14ac:dyDescent="0.25">
      <c r="A4842" t="s">
        <v>211</v>
      </c>
      <c r="B4842">
        <v>31085</v>
      </c>
      <c r="C4842" t="s">
        <v>7396</v>
      </c>
      <c r="D4842">
        <v>662</v>
      </c>
      <c r="E4842">
        <v>45774</v>
      </c>
      <c r="F4842">
        <v>45958</v>
      </c>
      <c r="G4842" t="s">
        <v>2041</v>
      </c>
      <c r="H4842">
        <v>45971</v>
      </c>
      <c r="I4842" t="s">
        <v>24</v>
      </c>
      <c r="J4842">
        <v>45971</v>
      </c>
      <c r="K4842">
        <v>0</v>
      </c>
      <c r="M4842">
        <v>0</v>
      </c>
      <c r="N4842" t="s">
        <v>25</v>
      </c>
      <c r="P4842" t="s">
        <v>25</v>
      </c>
      <c r="Q4842">
        <v>0</v>
      </c>
      <c r="T4842">
        <v>0</v>
      </c>
      <c r="U4842">
        <v>0</v>
      </c>
      <c r="V4842">
        <v>0</v>
      </c>
      <c r="W4842">
        <v>0</v>
      </c>
      <c r="X4842" t="s">
        <v>7397</v>
      </c>
      <c r="Y4842" t="s">
        <v>25</v>
      </c>
      <c r="Z4842" t="s">
        <v>25</v>
      </c>
      <c r="AE4842" t="s">
        <v>211</v>
      </c>
      <c r="AF4842">
        <v>0</v>
      </c>
      <c r="AG4842">
        <v>0</v>
      </c>
      <c r="AH4842">
        <v>11</v>
      </c>
      <c r="AI4842" t="s">
        <v>11632</v>
      </c>
      <c r="AL4842" s="94">
        <v>66.2</v>
      </c>
      <c r="AM4842" t="s">
        <v>11646</v>
      </c>
    </row>
    <row r="4843" spans="1:39" x14ac:dyDescent="0.25">
      <c r="A4843" t="s">
        <v>211</v>
      </c>
      <c r="B4843">
        <v>31100</v>
      </c>
      <c r="C4843" t="s">
        <v>7398</v>
      </c>
      <c r="D4843">
        <v>271</v>
      </c>
      <c r="E4843">
        <v>45774</v>
      </c>
      <c r="F4843">
        <v>45958</v>
      </c>
      <c r="G4843" t="s">
        <v>2041</v>
      </c>
      <c r="H4843">
        <v>45960</v>
      </c>
      <c r="I4843" t="s">
        <v>24</v>
      </c>
      <c r="J4843" t="s">
        <v>7399</v>
      </c>
      <c r="K4843">
        <v>0</v>
      </c>
      <c r="L4843" t="s">
        <v>488</v>
      </c>
      <c r="N4843" t="s">
        <v>478</v>
      </c>
      <c r="O4843" t="s">
        <v>488</v>
      </c>
      <c r="P4843" t="s">
        <v>478</v>
      </c>
      <c r="X4843" t="s">
        <v>7245</v>
      </c>
      <c r="Y4843" t="s">
        <v>25</v>
      </c>
      <c r="Z4843" t="s">
        <v>25</v>
      </c>
      <c r="AE4843" t="s">
        <v>211</v>
      </c>
      <c r="AF4843">
        <v>0</v>
      </c>
      <c r="AG4843">
        <v>0</v>
      </c>
      <c r="AH4843">
        <v>7</v>
      </c>
      <c r="AI4843" t="s">
        <v>11632</v>
      </c>
      <c r="AL4843" s="94">
        <v>27.1</v>
      </c>
      <c r="AM4843" t="s">
        <v>11646</v>
      </c>
    </row>
    <row r="4844" spans="1:39" x14ac:dyDescent="0.25">
      <c r="A4844" t="s">
        <v>211</v>
      </c>
      <c r="B4844">
        <v>31101</v>
      </c>
      <c r="C4844" t="s">
        <v>7400</v>
      </c>
      <c r="D4844">
        <v>1870</v>
      </c>
      <c r="E4844">
        <v>45774</v>
      </c>
      <c r="F4844">
        <v>45958</v>
      </c>
      <c r="G4844" t="s">
        <v>2041</v>
      </c>
      <c r="H4844">
        <v>46008</v>
      </c>
      <c r="I4844" t="s">
        <v>24</v>
      </c>
      <c r="J4844" t="s">
        <v>7401</v>
      </c>
      <c r="K4844">
        <v>0</v>
      </c>
      <c r="AE4844" t="s">
        <v>211</v>
      </c>
      <c r="AF4844">
        <v>0</v>
      </c>
      <c r="AG4844">
        <v>0</v>
      </c>
      <c r="AH4844">
        <v>0</v>
      </c>
      <c r="AI4844" t="s">
        <v>11634</v>
      </c>
      <c r="AL4844" s="94">
        <v>187</v>
      </c>
      <c r="AM4844" t="s">
        <v>11646</v>
      </c>
    </row>
    <row r="4845" spans="1:39" x14ac:dyDescent="0.25">
      <c r="A4845" t="s">
        <v>211</v>
      </c>
      <c r="B4845">
        <v>31093</v>
      </c>
      <c r="C4845" t="s">
        <v>7402</v>
      </c>
      <c r="D4845">
        <v>304</v>
      </c>
      <c r="E4845">
        <v>45774</v>
      </c>
      <c r="F4845">
        <v>45958</v>
      </c>
      <c r="G4845" t="s">
        <v>2041</v>
      </c>
      <c r="I4845" t="s">
        <v>24</v>
      </c>
      <c r="K4845">
        <v>0</v>
      </c>
      <c r="AE4845" t="s">
        <v>211</v>
      </c>
      <c r="AF4845">
        <v>0</v>
      </c>
      <c r="AG4845">
        <v>0</v>
      </c>
      <c r="AH4845">
        <v>0</v>
      </c>
      <c r="AI4845" t="s">
        <v>11634</v>
      </c>
      <c r="AL4845" s="94">
        <v>30.4</v>
      </c>
      <c r="AM4845" t="s">
        <v>11646</v>
      </c>
    </row>
    <row r="4846" spans="1:39" x14ac:dyDescent="0.25">
      <c r="A4846" t="s">
        <v>211</v>
      </c>
      <c r="B4846">
        <v>31102</v>
      </c>
      <c r="C4846" t="s">
        <v>7403</v>
      </c>
      <c r="D4846">
        <v>136</v>
      </c>
      <c r="E4846">
        <v>45774</v>
      </c>
      <c r="F4846">
        <v>45958</v>
      </c>
      <c r="G4846" t="s">
        <v>2041</v>
      </c>
      <c r="H4846" t="s">
        <v>7404</v>
      </c>
      <c r="I4846" t="s">
        <v>24</v>
      </c>
      <c r="K4846">
        <v>0</v>
      </c>
      <c r="M4846">
        <v>0</v>
      </c>
      <c r="N4846" t="s">
        <v>25</v>
      </c>
      <c r="P4846" t="s">
        <v>25</v>
      </c>
      <c r="Q4846">
        <v>0</v>
      </c>
      <c r="T4846">
        <v>0</v>
      </c>
      <c r="U4846">
        <v>0</v>
      </c>
      <c r="V4846">
        <v>0</v>
      </c>
      <c r="W4846">
        <v>0</v>
      </c>
      <c r="X4846" t="s">
        <v>25</v>
      </c>
      <c r="Y4846" t="s">
        <v>25</v>
      </c>
      <c r="Z4846" t="s">
        <v>25</v>
      </c>
      <c r="AE4846" t="s">
        <v>211</v>
      </c>
      <c r="AF4846">
        <v>0</v>
      </c>
      <c r="AG4846">
        <v>0</v>
      </c>
      <c r="AH4846">
        <v>11</v>
      </c>
      <c r="AI4846" t="s">
        <v>11632</v>
      </c>
      <c r="AL4846" s="94">
        <v>13.6</v>
      </c>
      <c r="AM4846" t="s">
        <v>11646</v>
      </c>
    </row>
    <row r="4847" spans="1:39" x14ac:dyDescent="0.25">
      <c r="A4847" t="s">
        <v>211</v>
      </c>
      <c r="B4847">
        <v>31103</v>
      </c>
      <c r="C4847" t="s">
        <v>7405</v>
      </c>
      <c r="D4847">
        <v>51</v>
      </c>
      <c r="G4847" t="s">
        <v>2041</v>
      </c>
      <c r="H4847" t="s">
        <v>7239</v>
      </c>
      <c r="I4847" t="s">
        <v>3631</v>
      </c>
      <c r="K4847">
        <v>0</v>
      </c>
      <c r="AE4847" t="s">
        <v>211</v>
      </c>
      <c r="AF4847">
        <v>0</v>
      </c>
      <c r="AG4847">
        <v>0</v>
      </c>
      <c r="AH4847">
        <v>0</v>
      </c>
      <c r="AI4847" t="s">
        <v>11634</v>
      </c>
      <c r="AL4847" s="94">
        <v>5.0999999999999996</v>
      </c>
      <c r="AM4847" t="s">
        <v>11646</v>
      </c>
    </row>
    <row r="4848" spans="1:39" x14ac:dyDescent="0.25">
      <c r="A4848" t="s">
        <v>211</v>
      </c>
      <c r="B4848">
        <v>31104</v>
      </c>
      <c r="C4848" t="s">
        <v>7406</v>
      </c>
      <c r="D4848">
        <v>2353</v>
      </c>
      <c r="E4848">
        <v>45774</v>
      </c>
      <c r="F4848">
        <v>45958</v>
      </c>
      <c r="G4848" t="s">
        <v>2041</v>
      </c>
      <c r="I4848" t="s">
        <v>24</v>
      </c>
      <c r="K4848">
        <v>0</v>
      </c>
      <c r="AE4848" t="s">
        <v>211</v>
      </c>
      <c r="AF4848">
        <v>0</v>
      </c>
      <c r="AG4848">
        <v>0</v>
      </c>
      <c r="AH4848">
        <v>0</v>
      </c>
      <c r="AI4848" t="s">
        <v>11634</v>
      </c>
      <c r="AL4848" s="94">
        <v>235.3</v>
      </c>
      <c r="AM4848" t="s">
        <v>11646</v>
      </c>
    </row>
    <row r="4849" spans="1:39" x14ac:dyDescent="0.25">
      <c r="A4849" t="s">
        <v>211</v>
      </c>
      <c r="B4849">
        <v>31105</v>
      </c>
      <c r="C4849" t="s">
        <v>7407</v>
      </c>
      <c r="D4849">
        <v>2222</v>
      </c>
      <c r="G4849" t="s">
        <v>2041</v>
      </c>
      <c r="H4849" t="s">
        <v>7239</v>
      </c>
      <c r="I4849" t="s">
        <v>3631</v>
      </c>
      <c r="K4849">
        <v>0</v>
      </c>
      <c r="AE4849" t="s">
        <v>211</v>
      </c>
      <c r="AF4849">
        <v>0</v>
      </c>
      <c r="AG4849">
        <v>0</v>
      </c>
      <c r="AH4849">
        <v>0</v>
      </c>
      <c r="AI4849" t="s">
        <v>11634</v>
      </c>
      <c r="AL4849" s="94">
        <v>222.2</v>
      </c>
      <c r="AM4849" t="s">
        <v>11646</v>
      </c>
    </row>
    <row r="4850" spans="1:39" x14ac:dyDescent="0.25">
      <c r="A4850" t="s">
        <v>211</v>
      </c>
      <c r="B4850">
        <v>31106</v>
      </c>
      <c r="C4850" t="s">
        <v>7408</v>
      </c>
      <c r="D4850">
        <v>1022</v>
      </c>
      <c r="G4850" t="s">
        <v>2041</v>
      </c>
      <c r="H4850" t="s">
        <v>7239</v>
      </c>
      <c r="I4850" t="s">
        <v>3631</v>
      </c>
      <c r="K4850">
        <v>0</v>
      </c>
      <c r="AE4850" t="s">
        <v>211</v>
      </c>
      <c r="AF4850">
        <v>0</v>
      </c>
      <c r="AG4850">
        <v>0</v>
      </c>
      <c r="AH4850">
        <v>0</v>
      </c>
      <c r="AI4850" t="s">
        <v>11634</v>
      </c>
      <c r="AL4850" s="94">
        <v>102.2</v>
      </c>
      <c r="AM4850" t="s">
        <v>11646</v>
      </c>
    </row>
    <row r="4851" spans="1:39" x14ac:dyDescent="0.25">
      <c r="A4851" t="s">
        <v>211</v>
      </c>
      <c r="B4851">
        <v>31107</v>
      </c>
      <c r="C4851" t="s">
        <v>7409</v>
      </c>
      <c r="D4851">
        <v>2558</v>
      </c>
      <c r="E4851">
        <v>45774</v>
      </c>
      <c r="G4851" t="s">
        <v>2041</v>
      </c>
      <c r="H4851">
        <v>45867</v>
      </c>
      <c r="I4851" t="s">
        <v>28</v>
      </c>
      <c r="K4851">
        <v>60</v>
      </c>
      <c r="L4851" t="s">
        <v>1684</v>
      </c>
      <c r="M4851">
        <v>60</v>
      </c>
      <c r="N4851" t="s">
        <v>25</v>
      </c>
      <c r="P4851" t="s">
        <v>478</v>
      </c>
      <c r="Q4851">
        <v>90</v>
      </c>
      <c r="S4851">
        <v>15000</v>
      </c>
      <c r="T4851">
        <v>0</v>
      </c>
      <c r="U4851">
        <v>54</v>
      </c>
      <c r="V4851">
        <v>0</v>
      </c>
      <c r="W4851">
        <v>0</v>
      </c>
      <c r="X4851" t="s">
        <v>7410</v>
      </c>
      <c r="Y4851" t="s">
        <v>25</v>
      </c>
      <c r="Z4851" t="s">
        <v>7410</v>
      </c>
      <c r="AE4851" t="s">
        <v>211</v>
      </c>
      <c r="AF4851">
        <v>0.6</v>
      </c>
      <c r="AG4851">
        <v>36</v>
      </c>
      <c r="AH4851">
        <v>14</v>
      </c>
      <c r="AI4851" t="s">
        <v>11632</v>
      </c>
      <c r="AK4851">
        <v>5.8639562157935892</v>
      </c>
      <c r="AL4851" s="94">
        <v>255.8</v>
      </c>
      <c r="AM4851" t="s">
        <v>11647</v>
      </c>
    </row>
    <row r="4852" spans="1:39" x14ac:dyDescent="0.25">
      <c r="A4852" t="s">
        <v>211</v>
      </c>
      <c r="B4852">
        <v>31108</v>
      </c>
      <c r="C4852" t="s">
        <v>7411</v>
      </c>
      <c r="D4852">
        <v>2451</v>
      </c>
      <c r="E4852">
        <v>45774</v>
      </c>
      <c r="F4852">
        <v>45958</v>
      </c>
      <c r="G4852" t="s">
        <v>2041</v>
      </c>
      <c r="I4852" t="s">
        <v>24</v>
      </c>
      <c r="K4852">
        <v>0</v>
      </c>
      <c r="AE4852" t="s">
        <v>211</v>
      </c>
      <c r="AF4852">
        <v>0</v>
      </c>
      <c r="AG4852">
        <v>0</v>
      </c>
      <c r="AH4852">
        <v>0</v>
      </c>
      <c r="AI4852" t="s">
        <v>11634</v>
      </c>
      <c r="AL4852" s="94">
        <v>245.1</v>
      </c>
      <c r="AM4852" t="s">
        <v>11646</v>
      </c>
    </row>
    <row r="4853" spans="1:39" x14ac:dyDescent="0.25">
      <c r="A4853" t="s">
        <v>211</v>
      </c>
      <c r="B4853">
        <v>31109</v>
      </c>
      <c r="C4853" t="s">
        <v>7412</v>
      </c>
      <c r="D4853">
        <v>2400</v>
      </c>
      <c r="E4853">
        <v>45774</v>
      </c>
      <c r="F4853">
        <v>45815</v>
      </c>
      <c r="G4853" t="s">
        <v>2041</v>
      </c>
      <c r="H4853">
        <v>45784</v>
      </c>
      <c r="I4853" t="s">
        <v>24</v>
      </c>
      <c r="J4853">
        <v>45922</v>
      </c>
      <c r="K4853">
        <v>29</v>
      </c>
      <c r="L4853">
        <v>45825</v>
      </c>
      <c r="M4853">
        <v>100</v>
      </c>
      <c r="N4853" t="s">
        <v>25</v>
      </c>
      <c r="O4853" t="s">
        <v>719</v>
      </c>
      <c r="P4853" t="s">
        <v>478</v>
      </c>
      <c r="Q4853">
        <v>100</v>
      </c>
      <c r="T4853">
        <v>0</v>
      </c>
      <c r="U4853">
        <v>28</v>
      </c>
      <c r="V4853">
        <v>0</v>
      </c>
      <c r="W4853">
        <v>0</v>
      </c>
      <c r="X4853" t="s">
        <v>7413</v>
      </c>
      <c r="Y4853" t="s">
        <v>478</v>
      </c>
      <c r="Z4853" t="s">
        <v>478</v>
      </c>
      <c r="AE4853" t="s">
        <v>211</v>
      </c>
      <c r="AF4853">
        <v>1</v>
      </c>
      <c r="AG4853">
        <v>29</v>
      </c>
      <c r="AH4853">
        <v>14</v>
      </c>
      <c r="AI4853" t="s">
        <v>11632</v>
      </c>
      <c r="AL4853" s="94">
        <v>240</v>
      </c>
      <c r="AM4853" t="s">
        <v>11647</v>
      </c>
    </row>
    <row r="4854" spans="1:39" x14ac:dyDescent="0.25">
      <c r="A4854" t="s">
        <v>211</v>
      </c>
      <c r="B4854">
        <v>31110</v>
      </c>
      <c r="C4854" t="s">
        <v>7414</v>
      </c>
      <c r="D4854">
        <v>98</v>
      </c>
      <c r="E4854">
        <v>45774</v>
      </c>
      <c r="F4854">
        <v>45958</v>
      </c>
      <c r="G4854" t="s">
        <v>2041</v>
      </c>
      <c r="I4854" t="s">
        <v>24</v>
      </c>
      <c r="K4854">
        <v>0</v>
      </c>
      <c r="AE4854" t="s">
        <v>211</v>
      </c>
      <c r="AF4854">
        <v>0</v>
      </c>
      <c r="AG4854">
        <v>0</v>
      </c>
      <c r="AH4854">
        <v>0</v>
      </c>
      <c r="AI4854" t="s">
        <v>11634</v>
      </c>
      <c r="AL4854" s="94">
        <v>9.8000000000000007</v>
      </c>
      <c r="AM4854" t="s">
        <v>11646</v>
      </c>
    </row>
    <row r="4855" spans="1:39" x14ac:dyDescent="0.25">
      <c r="A4855" t="s">
        <v>211</v>
      </c>
      <c r="B4855">
        <v>31111</v>
      </c>
      <c r="C4855" t="s">
        <v>7415</v>
      </c>
      <c r="D4855">
        <v>93</v>
      </c>
      <c r="G4855" t="s">
        <v>2041</v>
      </c>
      <c r="H4855" t="s">
        <v>7239</v>
      </c>
      <c r="I4855" t="s">
        <v>3631</v>
      </c>
      <c r="K4855">
        <v>0</v>
      </c>
      <c r="AE4855" t="s">
        <v>211</v>
      </c>
      <c r="AF4855">
        <v>0</v>
      </c>
      <c r="AG4855">
        <v>0</v>
      </c>
      <c r="AH4855">
        <v>0</v>
      </c>
      <c r="AI4855" t="s">
        <v>11634</v>
      </c>
      <c r="AL4855" s="94">
        <v>9.3000000000000007</v>
      </c>
      <c r="AM4855" t="s">
        <v>11646</v>
      </c>
    </row>
    <row r="4856" spans="1:39" x14ac:dyDescent="0.25">
      <c r="A4856" t="s">
        <v>211</v>
      </c>
      <c r="B4856">
        <v>31112</v>
      </c>
      <c r="C4856" t="s">
        <v>7416</v>
      </c>
      <c r="D4856">
        <v>90</v>
      </c>
      <c r="G4856" t="s">
        <v>2041</v>
      </c>
      <c r="H4856" t="s">
        <v>7239</v>
      </c>
      <c r="I4856" t="s">
        <v>3631</v>
      </c>
      <c r="K4856">
        <v>0</v>
      </c>
      <c r="AE4856" t="s">
        <v>211</v>
      </c>
      <c r="AF4856">
        <v>0</v>
      </c>
      <c r="AG4856">
        <v>0</v>
      </c>
      <c r="AH4856">
        <v>0</v>
      </c>
      <c r="AI4856" t="s">
        <v>11634</v>
      </c>
      <c r="AL4856" s="94">
        <v>9</v>
      </c>
      <c r="AM4856" t="s">
        <v>11646</v>
      </c>
    </row>
    <row r="4857" spans="1:39" x14ac:dyDescent="0.25">
      <c r="A4857" t="s">
        <v>211</v>
      </c>
      <c r="B4857">
        <v>31113</v>
      </c>
      <c r="C4857" t="s">
        <v>7417</v>
      </c>
      <c r="D4857">
        <v>131</v>
      </c>
      <c r="E4857">
        <v>45774</v>
      </c>
      <c r="F4857">
        <v>45958</v>
      </c>
      <c r="G4857" t="s">
        <v>2041</v>
      </c>
      <c r="I4857" t="s">
        <v>24</v>
      </c>
      <c r="K4857">
        <v>0</v>
      </c>
      <c r="AE4857" t="s">
        <v>211</v>
      </c>
      <c r="AF4857">
        <v>0</v>
      </c>
      <c r="AG4857">
        <v>0</v>
      </c>
      <c r="AH4857">
        <v>0</v>
      </c>
      <c r="AI4857" t="s">
        <v>11634</v>
      </c>
      <c r="AL4857" s="94">
        <v>13.1</v>
      </c>
      <c r="AM4857" t="s">
        <v>11646</v>
      </c>
    </row>
    <row r="4858" spans="1:39" x14ac:dyDescent="0.25">
      <c r="A4858" t="s">
        <v>211</v>
      </c>
      <c r="B4858">
        <v>31114</v>
      </c>
      <c r="C4858" t="s">
        <v>7418</v>
      </c>
      <c r="D4858">
        <v>526</v>
      </c>
      <c r="E4858">
        <v>45774</v>
      </c>
      <c r="F4858">
        <v>45958</v>
      </c>
      <c r="G4858" t="s">
        <v>2041</v>
      </c>
      <c r="H4858">
        <v>45973</v>
      </c>
      <c r="I4858" t="s">
        <v>24</v>
      </c>
      <c r="J4858">
        <v>45973</v>
      </c>
      <c r="K4858">
        <v>0</v>
      </c>
      <c r="M4858">
        <v>0</v>
      </c>
      <c r="N4858" t="s">
        <v>25</v>
      </c>
      <c r="P4858" t="s">
        <v>25</v>
      </c>
      <c r="Q4858">
        <v>0</v>
      </c>
      <c r="T4858">
        <v>0</v>
      </c>
      <c r="U4858">
        <v>0</v>
      </c>
      <c r="V4858">
        <v>0</v>
      </c>
      <c r="W4858">
        <v>0</v>
      </c>
      <c r="X4858" t="s">
        <v>7419</v>
      </c>
      <c r="Y4858" t="s">
        <v>25</v>
      </c>
      <c r="Z4858" t="s">
        <v>25</v>
      </c>
      <c r="AE4858" t="s">
        <v>211</v>
      </c>
      <c r="AF4858">
        <v>0</v>
      </c>
      <c r="AG4858">
        <v>0</v>
      </c>
      <c r="AH4858">
        <v>11</v>
      </c>
      <c r="AI4858" t="s">
        <v>11632</v>
      </c>
      <c r="AL4858" s="94">
        <v>52.6</v>
      </c>
      <c r="AM4858" t="s">
        <v>11646</v>
      </c>
    </row>
    <row r="4859" spans="1:39" x14ac:dyDescent="0.25">
      <c r="A4859" t="s">
        <v>211</v>
      </c>
      <c r="B4859">
        <v>31115</v>
      </c>
      <c r="C4859" t="s">
        <v>7420</v>
      </c>
      <c r="D4859">
        <v>180</v>
      </c>
      <c r="E4859">
        <v>45774</v>
      </c>
      <c r="F4859">
        <v>45958</v>
      </c>
      <c r="G4859" t="s">
        <v>2041</v>
      </c>
      <c r="I4859" t="s">
        <v>24</v>
      </c>
      <c r="K4859">
        <v>0</v>
      </c>
      <c r="AE4859" t="s">
        <v>211</v>
      </c>
      <c r="AF4859">
        <v>0</v>
      </c>
      <c r="AG4859">
        <v>0</v>
      </c>
      <c r="AH4859">
        <v>0</v>
      </c>
      <c r="AI4859" t="s">
        <v>11634</v>
      </c>
      <c r="AL4859" s="94">
        <v>18</v>
      </c>
      <c r="AM4859" t="s">
        <v>11646</v>
      </c>
    </row>
    <row r="4860" spans="1:39" x14ac:dyDescent="0.25">
      <c r="A4860" t="s">
        <v>211</v>
      </c>
      <c r="B4860">
        <v>31116</v>
      </c>
      <c r="C4860" t="s">
        <v>7421</v>
      </c>
      <c r="D4860">
        <v>68</v>
      </c>
      <c r="E4860">
        <v>45774</v>
      </c>
      <c r="G4860" t="s">
        <v>2041</v>
      </c>
      <c r="H4860">
        <v>45841</v>
      </c>
      <c r="I4860" t="s">
        <v>24</v>
      </c>
      <c r="J4860" t="s">
        <v>7344</v>
      </c>
      <c r="K4860">
        <v>0</v>
      </c>
      <c r="AE4860" t="s">
        <v>211</v>
      </c>
      <c r="AF4860">
        <v>0</v>
      </c>
      <c r="AG4860">
        <v>0</v>
      </c>
      <c r="AH4860">
        <v>0</v>
      </c>
      <c r="AI4860" t="s">
        <v>11634</v>
      </c>
      <c r="AL4860" s="94">
        <v>6.8</v>
      </c>
      <c r="AM4860" t="s">
        <v>11646</v>
      </c>
    </row>
    <row r="4861" spans="1:39" x14ac:dyDescent="0.25">
      <c r="A4861" t="s">
        <v>211</v>
      </c>
      <c r="B4861">
        <v>31117</v>
      </c>
      <c r="C4861" t="s">
        <v>7422</v>
      </c>
      <c r="D4861">
        <v>692</v>
      </c>
      <c r="E4861">
        <v>45774</v>
      </c>
      <c r="F4861">
        <v>45837</v>
      </c>
      <c r="G4861" t="s">
        <v>2041</v>
      </c>
      <c r="H4861">
        <v>45809</v>
      </c>
      <c r="I4861" t="s">
        <v>24</v>
      </c>
      <c r="J4861">
        <v>45925</v>
      </c>
      <c r="K4861">
        <v>0</v>
      </c>
      <c r="AE4861" t="s">
        <v>211</v>
      </c>
      <c r="AF4861">
        <v>0</v>
      </c>
      <c r="AG4861">
        <v>0</v>
      </c>
      <c r="AH4861">
        <v>0</v>
      </c>
      <c r="AI4861" t="s">
        <v>11634</v>
      </c>
      <c r="AL4861" s="94">
        <v>69.2</v>
      </c>
      <c r="AM4861" t="s">
        <v>11646</v>
      </c>
    </row>
    <row r="4862" spans="1:39" x14ac:dyDescent="0.25">
      <c r="A4862" t="s">
        <v>211</v>
      </c>
      <c r="B4862">
        <v>31118</v>
      </c>
      <c r="C4862" t="s">
        <v>7423</v>
      </c>
      <c r="D4862">
        <v>172</v>
      </c>
      <c r="E4862">
        <v>45774</v>
      </c>
      <c r="F4862">
        <v>45958</v>
      </c>
      <c r="G4862" t="s">
        <v>2041</v>
      </c>
      <c r="I4862" t="s">
        <v>24</v>
      </c>
      <c r="K4862">
        <v>0</v>
      </c>
      <c r="AE4862" t="s">
        <v>211</v>
      </c>
      <c r="AF4862">
        <v>0</v>
      </c>
      <c r="AG4862">
        <v>0</v>
      </c>
      <c r="AH4862">
        <v>0</v>
      </c>
      <c r="AI4862" t="s">
        <v>11634</v>
      </c>
      <c r="AL4862" s="94">
        <v>17.2</v>
      </c>
      <c r="AM4862" t="s">
        <v>11646</v>
      </c>
    </row>
    <row r="4863" spans="1:39" x14ac:dyDescent="0.25">
      <c r="A4863" t="s">
        <v>211</v>
      </c>
      <c r="B4863">
        <v>31119</v>
      </c>
      <c r="C4863" t="s">
        <v>7424</v>
      </c>
      <c r="D4863">
        <v>35</v>
      </c>
      <c r="G4863" t="s">
        <v>2041</v>
      </c>
      <c r="H4863" t="s">
        <v>7239</v>
      </c>
      <c r="I4863" t="s">
        <v>3631</v>
      </c>
      <c r="K4863">
        <v>0</v>
      </c>
      <c r="AE4863" t="s">
        <v>211</v>
      </c>
      <c r="AF4863">
        <v>0</v>
      </c>
      <c r="AG4863">
        <v>0</v>
      </c>
      <c r="AH4863">
        <v>0</v>
      </c>
      <c r="AI4863" t="s">
        <v>11634</v>
      </c>
      <c r="AL4863" s="94">
        <v>3.5</v>
      </c>
      <c r="AM4863" t="s">
        <v>11646</v>
      </c>
    </row>
    <row r="4864" spans="1:39" x14ac:dyDescent="0.25">
      <c r="A4864" t="s">
        <v>211</v>
      </c>
      <c r="B4864">
        <v>31120</v>
      </c>
      <c r="C4864" t="s">
        <v>7425</v>
      </c>
      <c r="D4864">
        <v>433</v>
      </c>
      <c r="E4864">
        <v>45774</v>
      </c>
      <c r="F4864">
        <v>45958</v>
      </c>
      <c r="G4864" t="s">
        <v>2041</v>
      </c>
      <c r="H4864">
        <v>45985</v>
      </c>
      <c r="I4864" t="s">
        <v>24</v>
      </c>
      <c r="J4864">
        <v>45985</v>
      </c>
      <c r="K4864">
        <v>6</v>
      </c>
      <c r="L4864" t="s">
        <v>1831</v>
      </c>
      <c r="N4864" t="s">
        <v>25</v>
      </c>
      <c r="P4864" t="s">
        <v>478</v>
      </c>
      <c r="Q4864">
        <v>1</v>
      </c>
      <c r="T4864">
        <v>3</v>
      </c>
      <c r="U4864">
        <v>4</v>
      </c>
      <c r="V4864">
        <v>0</v>
      </c>
      <c r="W4864">
        <v>0</v>
      </c>
      <c r="X4864" t="s">
        <v>7245</v>
      </c>
      <c r="Y4864" t="s">
        <v>1628</v>
      </c>
      <c r="Z4864" t="s">
        <v>25</v>
      </c>
      <c r="AE4864" t="s">
        <v>211</v>
      </c>
      <c r="AF4864">
        <v>0</v>
      </c>
      <c r="AG4864">
        <v>0</v>
      </c>
      <c r="AH4864">
        <v>12</v>
      </c>
      <c r="AI4864" t="s">
        <v>11632</v>
      </c>
      <c r="AL4864" s="94">
        <v>43.3</v>
      </c>
      <c r="AM4864" t="s">
        <v>11647</v>
      </c>
    </row>
    <row r="4865" spans="1:39" x14ac:dyDescent="0.25">
      <c r="A4865" t="s">
        <v>211</v>
      </c>
      <c r="B4865">
        <v>31121</v>
      </c>
      <c r="C4865" t="s">
        <v>7426</v>
      </c>
      <c r="D4865">
        <v>73</v>
      </c>
      <c r="E4865">
        <v>45774</v>
      </c>
      <c r="F4865">
        <v>45958</v>
      </c>
      <c r="G4865" t="s">
        <v>2041</v>
      </c>
      <c r="H4865" t="s">
        <v>7427</v>
      </c>
      <c r="I4865" t="s">
        <v>24</v>
      </c>
      <c r="K4865">
        <v>0</v>
      </c>
      <c r="AE4865" t="s">
        <v>211</v>
      </c>
      <c r="AF4865">
        <v>0</v>
      </c>
      <c r="AG4865">
        <v>0</v>
      </c>
      <c r="AH4865">
        <v>0</v>
      </c>
      <c r="AI4865" t="s">
        <v>11634</v>
      </c>
      <c r="AL4865" s="94">
        <v>7.3</v>
      </c>
      <c r="AM4865" t="s">
        <v>11646</v>
      </c>
    </row>
    <row r="4866" spans="1:39" x14ac:dyDescent="0.25">
      <c r="A4866" t="s">
        <v>211</v>
      </c>
      <c r="B4866">
        <v>31256</v>
      </c>
      <c r="C4866" t="s">
        <v>7428</v>
      </c>
      <c r="D4866">
        <v>99</v>
      </c>
      <c r="G4866" t="s">
        <v>2041</v>
      </c>
      <c r="H4866" t="s">
        <v>7239</v>
      </c>
      <c r="I4866" t="s">
        <v>3631</v>
      </c>
      <c r="K4866">
        <v>0</v>
      </c>
      <c r="AE4866" t="s">
        <v>211</v>
      </c>
      <c r="AF4866">
        <v>0</v>
      </c>
      <c r="AG4866">
        <v>0</v>
      </c>
      <c r="AH4866">
        <v>0</v>
      </c>
      <c r="AI4866" t="s">
        <v>11634</v>
      </c>
      <c r="AL4866" s="94">
        <v>9.9</v>
      </c>
      <c r="AM4866" t="s">
        <v>11646</v>
      </c>
    </row>
    <row r="4867" spans="1:39" x14ac:dyDescent="0.25">
      <c r="A4867" t="s">
        <v>211</v>
      </c>
      <c r="B4867">
        <v>31122</v>
      </c>
      <c r="C4867" t="s">
        <v>7429</v>
      </c>
      <c r="D4867">
        <v>7737</v>
      </c>
      <c r="E4867">
        <v>45774</v>
      </c>
      <c r="F4867">
        <v>45958</v>
      </c>
      <c r="G4867" t="s">
        <v>2041</v>
      </c>
      <c r="H4867">
        <v>45966</v>
      </c>
      <c r="I4867" t="s">
        <v>24</v>
      </c>
      <c r="J4867">
        <v>45966</v>
      </c>
      <c r="K4867">
        <v>0</v>
      </c>
      <c r="N4867" t="s">
        <v>488</v>
      </c>
      <c r="P4867" t="s">
        <v>488</v>
      </c>
      <c r="T4867">
        <v>3</v>
      </c>
      <c r="U4867">
        <v>2</v>
      </c>
      <c r="X4867" t="s">
        <v>7245</v>
      </c>
      <c r="Y4867" t="s">
        <v>7430</v>
      </c>
      <c r="Z4867" t="s">
        <v>488</v>
      </c>
      <c r="AE4867" t="s">
        <v>211</v>
      </c>
      <c r="AF4867">
        <v>0</v>
      </c>
      <c r="AG4867">
        <v>0</v>
      </c>
      <c r="AH4867">
        <v>7</v>
      </c>
      <c r="AI4867" t="s">
        <v>11632</v>
      </c>
      <c r="AL4867" s="94">
        <v>773.7</v>
      </c>
      <c r="AM4867" t="s">
        <v>11646</v>
      </c>
    </row>
    <row r="4868" spans="1:39" x14ac:dyDescent="0.25">
      <c r="A4868" t="s">
        <v>211</v>
      </c>
      <c r="B4868">
        <v>31124</v>
      </c>
      <c r="C4868" t="s">
        <v>7431</v>
      </c>
      <c r="D4868">
        <v>270</v>
      </c>
      <c r="E4868">
        <v>45774</v>
      </c>
      <c r="F4868">
        <v>45958</v>
      </c>
      <c r="G4868" t="s">
        <v>2041</v>
      </c>
      <c r="H4868">
        <v>46003</v>
      </c>
      <c r="I4868" t="s">
        <v>24</v>
      </c>
      <c r="J4868">
        <v>46003</v>
      </c>
      <c r="K4868">
        <v>0</v>
      </c>
      <c r="S4868">
        <v>2758.8</v>
      </c>
      <c r="T4868">
        <v>0</v>
      </c>
      <c r="U4868">
        <v>0</v>
      </c>
      <c r="V4868">
        <v>0</v>
      </c>
      <c r="W4868">
        <v>0</v>
      </c>
      <c r="AE4868" t="s">
        <v>211</v>
      </c>
      <c r="AF4868">
        <v>0</v>
      </c>
      <c r="AG4868">
        <v>0</v>
      </c>
      <c r="AH4868">
        <v>5</v>
      </c>
      <c r="AI4868" t="s">
        <v>11632</v>
      </c>
      <c r="AK4868">
        <v>10.217777777777778</v>
      </c>
      <c r="AL4868" s="94">
        <v>27</v>
      </c>
      <c r="AM4868" t="s">
        <v>11646</v>
      </c>
    </row>
    <row r="4869" spans="1:39" x14ac:dyDescent="0.25">
      <c r="A4869" t="s">
        <v>211</v>
      </c>
      <c r="B4869">
        <v>31259</v>
      </c>
      <c r="C4869" t="s">
        <v>7432</v>
      </c>
      <c r="D4869">
        <v>591</v>
      </c>
      <c r="E4869">
        <v>45774</v>
      </c>
      <c r="F4869">
        <v>45958</v>
      </c>
      <c r="G4869" t="s">
        <v>2041</v>
      </c>
      <c r="H4869">
        <v>45972</v>
      </c>
      <c r="I4869" t="s">
        <v>24</v>
      </c>
      <c r="J4869">
        <v>45972</v>
      </c>
      <c r="K4869">
        <v>0</v>
      </c>
      <c r="M4869">
        <v>0</v>
      </c>
      <c r="N4869" t="s">
        <v>25</v>
      </c>
      <c r="P4869" t="s">
        <v>25</v>
      </c>
      <c r="Q4869">
        <v>0</v>
      </c>
      <c r="T4869">
        <v>1</v>
      </c>
      <c r="U4869">
        <v>1</v>
      </c>
      <c r="V4869">
        <v>1</v>
      </c>
      <c r="W4869">
        <v>1</v>
      </c>
      <c r="X4869" t="s">
        <v>25</v>
      </c>
      <c r="Y4869" t="s">
        <v>25</v>
      </c>
      <c r="Z4869" t="s">
        <v>25</v>
      </c>
      <c r="AE4869" t="s">
        <v>211</v>
      </c>
      <c r="AF4869">
        <v>0</v>
      </c>
      <c r="AG4869">
        <v>0</v>
      </c>
      <c r="AH4869">
        <v>11</v>
      </c>
      <c r="AI4869" t="s">
        <v>11632</v>
      </c>
      <c r="AL4869" s="94">
        <v>59.1</v>
      </c>
      <c r="AM4869" t="s">
        <v>11646</v>
      </c>
    </row>
    <row r="4870" spans="1:39" x14ac:dyDescent="0.25">
      <c r="A4870" t="s">
        <v>211</v>
      </c>
      <c r="B4870">
        <v>31125</v>
      </c>
      <c r="C4870" t="s">
        <v>7433</v>
      </c>
      <c r="D4870">
        <v>302</v>
      </c>
      <c r="E4870">
        <v>45774</v>
      </c>
      <c r="F4870">
        <v>45958</v>
      </c>
      <c r="G4870" t="s">
        <v>2041</v>
      </c>
      <c r="H4870">
        <v>45985</v>
      </c>
      <c r="I4870" t="s">
        <v>24</v>
      </c>
      <c r="J4870">
        <v>45985</v>
      </c>
      <c r="K4870">
        <v>18</v>
      </c>
      <c r="L4870" t="s">
        <v>1831</v>
      </c>
      <c r="M4870">
        <v>1</v>
      </c>
      <c r="N4870" t="s">
        <v>25</v>
      </c>
      <c r="P4870" t="s">
        <v>478</v>
      </c>
      <c r="Q4870">
        <v>1</v>
      </c>
      <c r="R4870">
        <v>6000</v>
      </c>
      <c r="S4870">
        <v>6000</v>
      </c>
      <c r="T4870">
        <v>3</v>
      </c>
      <c r="U4870">
        <v>5</v>
      </c>
      <c r="V4870">
        <v>0</v>
      </c>
      <c r="W4870">
        <v>2</v>
      </c>
      <c r="X4870" t="s">
        <v>7245</v>
      </c>
      <c r="Y4870" t="s">
        <v>7245</v>
      </c>
      <c r="Z4870" t="s">
        <v>7245</v>
      </c>
      <c r="AE4870" t="s">
        <v>211</v>
      </c>
      <c r="AF4870">
        <v>1</v>
      </c>
      <c r="AG4870">
        <v>18</v>
      </c>
      <c r="AH4870">
        <v>15</v>
      </c>
      <c r="AI4870" t="s">
        <v>11632</v>
      </c>
      <c r="AJ4870">
        <v>19.867549668874172</v>
      </c>
      <c r="AK4870">
        <v>19.867549668874172</v>
      </c>
      <c r="AL4870" s="94">
        <v>30.2</v>
      </c>
      <c r="AM4870" t="s">
        <v>11647</v>
      </c>
    </row>
    <row r="4871" spans="1:39" x14ac:dyDescent="0.25">
      <c r="A4871" t="s">
        <v>211</v>
      </c>
      <c r="B4871">
        <v>31126</v>
      </c>
      <c r="C4871" t="s">
        <v>7434</v>
      </c>
      <c r="D4871">
        <v>412</v>
      </c>
      <c r="E4871">
        <v>45774</v>
      </c>
      <c r="F4871">
        <v>45958</v>
      </c>
      <c r="G4871" t="s">
        <v>2041</v>
      </c>
      <c r="H4871">
        <v>45971</v>
      </c>
      <c r="I4871" t="s">
        <v>24</v>
      </c>
      <c r="J4871">
        <v>45971</v>
      </c>
      <c r="K4871">
        <v>0</v>
      </c>
      <c r="Y4871" t="s">
        <v>25</v>
      </c>
      <c r="AE4871" t="s">
        <v>211</v>
      </c>
      <c r="AF4871">
        <v>0</v>
      </c>
      <c r="AG4871">
        <v>0</v>
      </c>
      <c r="AH4871">
        <v>1</v>
      </c>
      <c r="AI4871" t="s">
        <v>11632</v>
      </c>
      <c r="AL4871" s="94">
        <v>41.2</v>
      </c>
      <c r="AM4871" t="s">
        <v>11646</v>
      </c>
    </row>
    <row r="4872" spans="1:39" x14ac:dyDescent="0.25">
      <c r="A4872" t="s">
        <v>211</v>
      </c>
      <c r="B4872">
        <v>31127</v>
      </c>
      <c r="C4872" t="s">
        <v>7435</v>
      </c>
      <c r="D4872">
        <v>170</v>
      </c>
      <c r="E4872">
        <v>45777</v>
      </c>
      <c r="F4872">
        <v>45958</v>
      </c>
      <c r="G4872" t="s">
        <v>2041</v>
      </c>
      <c r="I4872" t="s">
        <v>24</v>
      </c>
      <c r="K4872">
        <v>0</v>
      </c>
      <c r="AE4872" t="s">
        <v>211</v>
      </c>
      <c r="AF4872">
        <v>0</v>
      </c>
      <c r="AG4872">
        <v>0</v>
      </c>
      <c r="AH4872">
        <v>0</v>
      </c>
      <c r="AI4872" t="s">
        <v>11634</v>
      </c>
      <c r="AL4872" s="94">
        <v>17</v>
      </c>
      <c r="AM4872" t="s">
        <v>11646</v>
      </c>
    </row>
    <row r="4873" spans="1:39" x14ac:dyDescent="0.25">
      <c r="A4873" t="s">
        <v>211</v>
      </c>
      <c r="B4873">
        <v>31904</v>
      </c>
      <c r="C4873" t="s">
        <v>7436</v>
      </c>
      <c r="D4873">
        <v>2316</v>
      </c>
      <c r="E4873">
        <v>45777</v>
      </c>
      <c r="F4873">
        <v>45958</v>
      </c>
      <c r="G4873" t="s">
        <v>2041</v>
      </c>
      <c r="H4873">
        <v>45985</v>
      </c>
      <c r="I4873" t="s">
        <v>24</v>
      </c>
      <c r="J4873">
        <v>45985</v>
      </c>
      <c r="K4873">
        <v>0</v>
      </c>
      <c r="N4873" t="s">
        <v>25</v>
      </c>
      <c r="P4873" t="s">
        <v>25</v>
      </c>
      <c r="Q4873">
        <v>0</v>
      </c>
      <c r="T4873">
        <v>2</v>
      </c>
      <c r="V4873">
        <v>0</v>
      </c>
      <c r="W4873">
        <v>0</v>
      </c>
      <c r="X4873" t="s">
        <v>25</v>
      </c>
      <c r="Y4873" t="s">
        <v>25</v>
      </c>
      <c r="Z4873" t="s">
        <v>25</v>
      </c>
      <c r="AE4873" t="s">
        <v>211</v>
      </c>
      <c r="AF4873">
        <v>0</v>
      </c>
      <c r="AG4873">
        <v>0</v>
      </c>
      <c r="AH4873">
        <v>9</v>
      </c>
      <c r="AI4873" t="s">
        <v>11632</v>
      </c>
      <c r="AL4873" s="94">
        <v>231.6</v>
      </c>
      <c r="AM4873" t="s">
        <v>11646</v>
      </c>
    </row>
    <row r="4874" spans="1:39" x14ac:dyDescent="0.25">
      <c r="A4874" t="s">
        <v>211</v>
      </c>
      <c r="B4874">
        <v>31128</v>
      </c>
      <c r="C4874" t="s">
        <v>7437</v>
      </c>
      <c r="D4874">
        <v>385</v>
      </c>
      <c r="G4874" t="s">
        <v>2041</v>
      </c>
      <c r="H4874" t="s">
        <v>7239</v>
      </c>
      <c r="I4874" t="s">
        <v>3631</v>
      </c>
      <c r="K4874">
        <v>0</v>
      </c>
      <c r="AE4874" t="s">
        <v>211</v>
      </c>
      <c r="AF4874">
        <v>0</v>
      </c>
      <c r="AG4874">
        <v>0</v>
      </c>
      <c r="AH4874">
        <v>0</v>
      </c>
      <c r="AI4874" t="s">
        <v>11634</v>
      </c>
      <c r="AL4874" s="94">
        <v>38.5</v>
      </c>
      <c r="AM4874" t="s">
        <v>11646</v>
      </c>
    </row>
    <row r="4875" spans="1:39" x14ac:dyDescent="0.25">
      <c r="A4875" t="s">
        <v>211</v>
      </c>
      <c r="B4875">
        <v>31129</v>
      </c>
      <c r="C4875" t="s">
        <v>7438</v>
      </c>
      <c r="D4875">
        <v>526</v>
      </c>
      <c r="E4875">
        <v>45778</v>
      </c>
      <c r="F4875">
        <v>45958</v>
      </c>
      <c r="G4875" t="s">
        <v>2041</v>
      </c>
      <c r="I4875" t="s">
        <v>24</v>
      </c>
      <c r="K4875">
        <v>0</v>
      </c>
      <c r="AE4875" t="s">
        <v>211</v>
      </c>
      <c r="AF4875">
        <v>0</v>
      </c>
      <c r="AG4875">
        <v>0</v>
      </c>
      <c r="AH4875">
        <v>0</v>
      </c>
      <c r="AI4875" t="s">
        <v>11634</v>
      </c>
      <c r="AL4875" s="94">
        <v>52.6</v>
      </c>
      <c r="AM4875" t="s">
        <v>11646</v>
      </c>
    </row>
    <row r="4876" spans="1:39" x14ac:dyDescent="0.25">
      <c r="A4876" t="s">
        <v>211</v>
      </c>
      <c r="B4876">
        <v>31130</v>
      </c>
      <c r="C4876" t="s">
        <v>7439</v>
      </c>
      <c r="D4876">
        <v>432</v>
      </c>
      <c r="E4876">
        <v>45778</v>
      </c>
      <c r="F4876">
        <v>45958</v>
      </c>
      <c r="G4876" t="s">
        <v>2041</v>
      </c>
      <c r="I4876" t="s">
        <v>24</v>
      </c>
      <c r="K4876">
        <v>0</v>
      </c>
      <c r="AE4876" t="s">
        <v>211</v>
      </c>
      <c r="AF4876">
        <v>0</v>
      </c>
      <c r="AG4876">
        <v>0</v>
      </c>
      <c r="AH4876">
        <v>0</v>
      </c>
      <c r="AI4876" t="s">
        <v>11634</v>
      </c>
      <c r="AL4876" s="94">
        <v>43.2</v>
      </c>
      <c r="AM4876" t="s">
        <v>11646</v>
      </c>
    </row>
    <row r="4877" spans="1:39" x14ac:dyDescent="0.25">
      <c r="A4877" t="s">
        <v>211</v>
      </c>
      <c r="B4877">
        <v>31132</v>
      </c>
      <c r="C4877" t="s">
        <v>7440</v>
      </c>
      <c r="D4877">
        <v>159</v>
      </c>
      <c r="E4877">
        <v>45778</v>
      </c>
      <c r="F4877">
        <v>45958</v>
      </c>
      <c r="G4877" t="s">
        <v>2041</v>
      </c>
      <c r="H4877">
        <v>45974</v>
      </c>
      <c r="I4877" t="s">
        <v>24</v>
      </c>
      <c r="J4877">
        <v>45974</v>
      </c>
      <c r="K4877">
        <v>0</v>
      </c>
      <c r="N4877" t="s">
        <v>25</v>
      </c>
      <c r="P4877" t="s">
        <v>25</v>
      </c>
      <c r="R4877">
        <v>1500</v>
      </c>
      <c r="S4877">
        <v>1500</v>
      </c>
      <c r="T4877">
        <v>1</v>
      </c>
      <c r="U4877">
        <v>0</v>
      </c>
      <c r="V4877">
        <v>1</v>
      </c>
      <c r="W4877">
        <v>0</v>
      </c>
      <c r="X4877" t="s">
        <v>7441</v>
      </c>
      <c r="Y4877" t="s">
        <v>25</v>
      </c>
      <c r="Z4877" t="s">
        <v>25</v>
      </c>
      <c r="AE4877" t="s">
        <v>211</v>
      </c>
      <c r="AF4877">
        <v>0</v>
      </c>
      <c r="AG4877">
        <v>0</v>
      </c>
      <c r="AH4877">
        <v>11</v>
      </c>
      <c r="AI4877" t="s">
        <v>11632</v>
      </c>
      <c r="AJ4877">
        <v>9.433962264150944</v>
      </c>
      <c r="AK4877">
        <v>9.433962264150944</v>
      </c>
      <c r="AL4877" s="94">
        <v>15.9</v>
      </c>
      <c r="AM4877" t="s">
        <v>11646</v>
      </c>
    </row>
    <row r="4878" spans="1:39" x14ac:dyDescent="0.25">
      <c r="A4878" t="s">
        <v>211</v>
      </c>
      <c r="B4878">
        <v>31131</v>
      </c>
      <c r="C4878" t="s">
        <v>7442</v>
      </c>
      <c r="D4878">
        <v>1380</v>
      </c>
      <c r="E4878">
        <v>45778</v>
      </c>
      <c r="F4878">
        <v>45958</v>
      </c>
      <c r="G4878" t="s">
        <v>2041</v>
      </c>
      <c r="H4878">
        <v>45975</v>
      </c>
      <c r="I4878" t="s">
        <v>24</v>
      </c>
      <c r="J4878">
        <v>45975</v>
      </c>
      <c r="K4878">
        <v>7</v>
      </c>
      <c r="L4878">
        <v>45973</v>
      </c>
      <c r="M4878">
        <v>1</v>
      </c>
      <c r="N4878" t="s">
        <v>25</v>
      </c>
      <c r="P4878" t="s">
        <v>478</v>
      </c>
      <c r="Q4878">
        <v>1</v>
      </c>
      <c r="R4878">
        <v>2000</v>
      </c>
      <c r="S4878">
        <v>2000</v>
      </c>
      <c r="T4878">
        <v>9</v>
      </c>
      <c r="U4878">
        <v>47</v>
      </c>
      <c r="V4878">
        <v>0</v>
      </c>
      <c r="W4878">
        <v>0</v>
      </c>
      <c r="X4878" t="s">
        <v>7443</v>
      </c>
      <c r="Y4878" t="s">
        <v>478</v>
      </c>
      <c r="Z4878" t="s">
        <v>25</v>
      </c>
      <c r="AE4878" t="s">
        <v>211</v>
      </c>
      <c r="AF4878">
        <v>1</v>
      </c>
      <c r="AG4878">
        <v>7</v>
      </c>
      <c r="AH4878">
        <v>15</v>
      </c>
      <c r="AI4878" t="s">
        <v>11632</v>
      </c>
      <c r="AJ4878">
        <v>1.4492753623188406</v>
      </c>
      <c r="AK4878">
        <v>1.4492753623188406</v>
      </c>
      <c r="AL4878" s="94">
        <v>138</v>
      </c>
      <c r="AM4878" t="s">
        <v>11648</v>
      </c>
    </row>
    <row r="4879" spans="1:39" x14ac:dyDescent="0.25">
      <c r="A4879" t="s">
        <v>211</v>
      </c>
      <c r="B4879">
        <v>31133</v>
      </c>
      <c r="C4879" t="s">
        <v>7444</v>
      </c>
      <c r="D4879">
        <v>38</v>
      </c>
      <c r="G4879" t="s">
        <v>2041</v>
      </c>
      <c r="H4879" t="s">
        <v>7239</v>
      </c>
      <c r="I4879" t="s">
        <v>3631</v>
      </c>
      <c r="K4879">
        <v>0</v>
      </c>
      <c r="AE4879" t="s">
        <v>211</v>
      </c>
      <c r="AF4879">
        <v>0</v>
      </c>
      <c r="AG4879">
        <v>0</v>
      </c>
      <c r="AH4879">
        <v>0</v>
      </c>
      <c r="AI4879" t="s">
        <v>11634</v>
      </c>
      <c r="AL4879" s="94">
        <v>3.8</v>
      </c>
      <c r="AM4879" t="s">
        <v>11646</v>
      </c>
    </row>
    <row r="4880" spans="1:39" x14ac:dyDescent="0.25">
      <c r="A4880" t="s">
        <v>211</v>
      </c>
      <c r="B4880">
        <v>31134</v>
      </c>
      <c r="C4880" t="s">
        <v>7445</v>
      </c>
      <c r="D4880">
        <v>180</v>
      </c>
      <c r="G4880" t="s">
        <v>2041</v>
      </c>
      <c r="H4880" t="s">
        <v>7239</v>
      </c>
      <c r="I4880" t="s">
        <v>3631</v>
      </c>
      <c r="K4880">
        <v>0</v>
      </c>
      <c r="AE4880" t="s">
        <v>211</v>
      </c>
      <c r="AF4880">
        <v>0</v>
      </c>
      <c r="AG4880">
        <v>0</v>
      </c>
      <c r="AH4880">
        <v>0</v>
      </c>
      <c r="AI4880" t="s">
        <v>11634</v>
      </c>
      <c r="AL4880" s="94">
        <v>18</v>
      </c>
      <c r="AM4880" t="s">
        <v>11646</v>
      </c>
    </row>
    <row r="4881" spans="1:39" x14ac:dyDescent="0.25">
      <c r="A4881" t="s">
        <v>211</v>
      </c>
      <c r="B4881">
        <v>31135</v>
      </c>
      <c r="C4881" t="s">
        <v>7446</v>
      </c>
      <c r="D4881">
        <v>111</v>
      </c>
      <c r="E4881">
        <v>45778</v>
      </c>
      <c r="F4881">
        <v>45958</v>
      </c>
      <c r="G4881" t="s">
        <v>2041</v>
      </c>
      <c r="H4881">
        <v>45979</v>
      </c>
      <c r="I4881" t="s">
        <v>24</v>
      </c>
      <c r="J4881" t="s">
        <v>7447</v>
      </c>
      <c r="K4881">
        <v>0</v>
      </c>
      <c r="AE4881" t="s">
        <v>211</v>
      </c>
      <c r="AF4881">
        <v>0</v>
      </c>
      <c r="AG4881">
        <v>0</v>
      </c>
      <c r="AH4881">
        <v>0</v>
      </c>
      <c r="AI4881" t="s">
        <v>11634</v>
      </c>
      <c r="AL4881" s="94">
        <v>11.1</v>
      </c>
      <c r="AM4881" t="s">
        <v>11646</v>
      </c>
    </row>
    <row r="4882" spans="1:39" x14ac:dyDescent="0.25">
      <c r="A4882" t="s">
        <v>211</v>
      </c>
      <c r="B4882">
        <v>31136</v>
      </c>
      <c r="C4882" t="s">
        <v>7448</v>
      </c>
      <c r="D4882">
        <v>565</v>
      </c>
      <c r="E4882">
        <v>45778</v>
      </c>
      <c r="F4882">
        <v>45958</v>
      </c>
      <c r="G4882" t="s">
        <v>2041</v>
      </c>
      <c r="H4882">
        <v>46045</v>
      </c>
      <c r="I4882" t="s">
        <v>24</v>
      </c>
      <c r="J4882">
        <v>46045</v>
      </c>
      <c r="K4882">
        <v>0</v>
      </c>
      <c r="M4882">
        <v>0</v>
      </c>
      <c r="N4882" t="s">
        <v>25</v>
      </c>
      <c r="P4882" t="s">
        <v>25</v>
      </c>
      <c r="Q4882">
        <v>0</v>
      </c>
      <c r="R4882">
        <v>5000</v>
      </c>
      <c r="X4882" t="s">
        <v>25</v>
      </c>
      <c r="Y4882" t="s">
        <v>25</v>
      </c>
      <c r="Z4882" t="s">
        <v>25</v>
      </c>
      <c r="AE4882" t="s">
        <v>211</v>
      </c>
      <c r="AF4882">
        <v>0</v>
      </c>
      <c r="AG4882">
        <v>0</v>
      </c>
      <c r="AH4882">
        <v>8</v>
      </c>
      <c r="AI4882" t="s">
        <v>11632</v>
      </c>
      <c r="AJ4882">
        <v>8.8495575221238933</v>
      </c>
      <c r="AL4882" s="94">
        <v>56.5</v>
      </c>
      <c r="AM4882" t="s">
        <v>11646</v>
      </c>
    </row>
    <row r="4883" spans="1:39" x14ac:dyDescent="0.25">
      <c r="A4883" t="s">
        <v>211</v>
      </c>
      <c r="B4883">
        <v>31138</v>
      </c>
      <c r="C4883" t="s">
        <v>7449</v>
      </c>
      <c r="D4883">
        <v>1325</v>
      </c>
      <c r="E4883">
        <v>45778</v>
      </c>
      <c r="F4883">
        <v>45958</v>
      </c>
      <c r="G4883" t="s">
        <v>2041</v>
      </c>
      <c r="H4883">
        <v>45975</v>
      </c>
      <c r="I4883" t="s">
        <v>24</v>
      </c>
      <c r="J4883">
        <v>45975</v>
      </c>
      <c r="K4883">
        <v>0</v>
      </c>
      <c r="AE4883" t="s">
        <v>211</v>
      </c>
      <c r="AF4883">
        <v>0</v>
      </c>
      <c r="AG4883">
        <v>0</v>
      </c>
      <c r="AH4883">
        <v>0</v>
      </c>
      <c r="AI4883" t="s">
        <v>11634</v>
      </c>
      <c r="AL4883" s="94">
        <v>132.5</v>
      </c>
      <c r="AM4883" t="s">
        <v>11646</v>
      </c>
    </row>
    <row r="4884" spans="1:39" x14ac:dyDescent="0.25">
      <c r="A4884" t="s">
        <v>211</v>
      </c>
      <c r="B4884">
        <v>31139</v>
      </c>
      <c r="C4884" t="s">
        <v>7450</v>
      </c>
      <c r="D4884">
        <v>157</v>
      </c>
      <c r="G4884" t="s">
        <v>2041</v>
      </c>
      <c r="H4884" t="s">
        <v>7239</v>
      </c>
      <c r="I4884" t="s">
        <v>3631</v>
      </c>
      <c r="K4884">
        <v>0</v>
      </c>
      <c r="AE4884" t="s">
        <v>211</v>
      </c>
      <c r="AF4884">
        <v>0</v>
      </c>
      <c r="AG4884">
        <v>0</v>
      </c>
      <c r="AH4884">
        <v>0</v>
      </c>
      <c r="AI4884" t="s">
        <v>11634</v>
      </c>
      <c r="AL4884" s="94">
        <v>15.7</v>
      </c>
      <c r="AM4884" t="s">
        <v>11646</v>
      </c>
    </row>
    <row r="4885" spans="1:39" x14ac:dyDescent="0.25">
      <c r="A4885" t="s">
        <v>211</v>
      </c>
      <c r="B4885">
        <v>31140</v>
      </c>
      <c r="C4885" t="s">
        <v>7451</v>
      </c>
      <c r="D4885">
        <v>151</v>
      </c>
      <c r="E4885">
        <v>45778</v>
      </c>
      <c r="F4885">
        <v>45958</v>
      </c>
      <c r="G4885" t="s">
        <v>2041</v>
      </c>
      <c r="I4885" t="s">
        <v>24</v>
      </c>
      <c r="K4885">
        <v>0</v>
      </c>
      <c r="AE4885" t="s">
        <v>211</v>
      </c>
      <c r="AF4885">
        <v>0</v>
      </c>
      <c r="AG4885">
        <v>0</v>
      </c>
      <c r="AH4885">
        <v>0</v>
      </c>
      <c r="AI4885" t="s">
        <v>11634</v>
      </c>
      <c r="AL4885" s="94">
        <v>15.1</v>
      </c>
      <c r="AM4885" t="s">
        <v>11646</v>
      </c>
    </row>
    <row r="4886" spans="1:39" x14ac:dyDescent="0.25">
      <c r="A4886" t="s">
        <v>211</v>
      </c>
      <c r="B4886">
        <v>31141</v>
      </c>
      <c r="C4886" t="s">
        <v>7452</v>
      </c>
      <c r="D4886">
        <v>126</v>
      </c>
      <c r="E4886">
        <v>45778</v>
      </c>
      <c r="F4886">
        <v>45958</v>
      </c>
      <c r="G4886" t="s">
        <v>2041</v>
      </c>
      <c r="H4886">
        <v>45967</v>
      </c>
      <c r="I4886" t="s">
        <v>24</v>
      </c>
      <c r="J4886" t="s">
        <v>7453</v>
      </c>
      <c r="K4886">
        <v>0</v>
      </c>
      <c r="AE4886" t="s">
        <v>211</v>
      </c>
      <c r="AF4886">
        <v>0</v>
      </c>
      <c r="AG4886">
        <v>0</v>
      </c>
      <c r="AH4886">
        <v>0</v>
      </c>
      <c r="AI4886" t="s">
        <v>11634</v>
      </c>
      <c r="AL4886" s="94">
        <v>12.6</v>
      </c>
      <c r="AM4886" t="s">
        <v>11646</v>
      </c>
    </row>
    <row r="4887" spans="1:39" x14ac:dyDescent="0.25">
      <c r="A4887" t="s">
        <v>211</v>
      </c>
      <c r="B4887">
        <v>31142</v>
      </c>
      <c r="C4887" t="s">
        <v>7454</v>
      </c>
      <c r="D4887">
        <v>2133</v>
      </c>
      <c r="E4887">
        <v>45778</v>
      </c>
      <c r="G4887" t="s">
        <v>2041</v>
      </c>
      <c r="H4887">
        <v>45804</v>
      </c>
      <c r="I4887" t="s">
        <v>28</v>
      </c>
      <c r="K4887">
        <v>70</v>
      </c>
      <c r="L4887" t="s">
        <v>280</v>
      </c>
      <c r="M4887">
        <v>38</v>
      </c>
      <c r="N4887" t="s">
        <v>478</v>
      </c>
      <c r="O4887">
        <v>45247</v>
      </c>
      <c r="P4887" t="s">
        <v>478</v>
      </c>
      <c r="Q4887">
        <v>38</v>
      </c>
      <c r="T4887">
        <v>0</v>
      </c>
      <c r="U4887">
        <v>0</v>
      </c>
      <c r="V4887">
        <v>0</v>
      </c>
      <c r="W4887">
        <v>0</v>
      </c>
      <c r="X4887" t="s">
        <v>7455</v>
      </c>
      <c r="Y4887" t="s">
        <v>478</v>
      </c>
      <c r="Z4887" t="s">
        <v>478</v>
      </c>
      <c r="AE4887" t="s">
        <v>211</v>
      </c>
      <c r="AF4887">
        <v>0.38</v>
      </c>
      <c r="AG4887">
        <v>27</v>
      </c>
      <c r="AH4887">
        <v>14</v>
      </c>
      <c r="AI4887" t="s">
        <v>11632</v>
      </c>
      <c r="AL4887" s="94">
        <v>213.3</v>
      </c>
      <c r="AM4887" t="s">
        <v>11647</v>
      </c>
    </row>
    <row r="4888" spans="1:39" x14ac:dyDescent="0.25">
      <c r="A4888" t="s">
        <v>211</v>
      </c>
      <c r="B4888">
        <v>31143</v>
      </c>
      <c r="C4888" t="s">
        <v>7456</v>
      </c>
      <c r="D4888">
        <v>105</v>
      </c>
      <c r="E4888">
        <v>45778</v>
      </c>
      <c r="F4888">
        <v>45959</v>
      </c>
      <c r="G4888" t="s">
        <v>2041</v>
      </c>
      <c r="H4888">
        <v>45960</v>
      </c>
      <c r="I4888" t="s">
        <v>24</v>
      </c>
      <c r="J4888" t="s">
        <v>7399</v>
      </c>
      <c r="K4888">
        <v>0</v>
      </c>
      <c r="L4888" t="s">
        <v>488</v>
      </c>
      <c r="N4888" t="s">
        <v>478</v>
      </c>
      <c r="O4888" t="s">
        <v>488</v>
      </c>
      <c r="P4888" t="s">
        <v>478</v>
      </c>
      <c r="X4888" t="s">
        <v>7245</v>
      </c>
      <c r="Y4888" t="s">
        <v>25</v>
      </c>
      <c r="Z4888" t="s">
        <v>25</v>
      </c>
      <c r="AE4888" t="s">
        <v>211</v>
      </c>
      <c r="AF4888">
        <v>0</v>
      </c>
      <c r="AG4888">
        <v>0</v>
      </c>
      <c r="AH4888">
        <v>7</v>
      </c>
      <c r="AI4888" t="s">
        <v>11632</v>
      </c>
      <c r="AL4888" s="94">
        <v>10.5</v>
      </c>
      <c r="AM4888" t="s">
        <v>11646</v>
      </c>
    </row>
    <row r="4889" spans="1:39" x14ac:dyDescent="0.25">
      <c r="A4889" t="s">
        <v>211</v>
      </c>
      <c r="B4889">
        <v>31144</v>
      </c>
      <c r="C4889" t="s">
        <v>7457</v>
      </c>
      <c r="D4889">
        <v>901</v>
      </c>
      <c r="E4889">
        <v>45778</v>
      </c>
      <c r="F4889">
        <v>45959</v>
      </c>
      <c r="G4889" t="s">
        <v>2041</v>
      </c>
      <c r="H4889">
        <v>45979</v>
      </c>
      <c r="I4889" t="s">
        <v>24</v>
      </c>
      <c r="J4889">
        <v>45979</v>
      </c>
      <c r="K4889">
        <v>3</v>
      </c>
      <c r="L4889">
        <v>45582</v>
      </c>
      <c r="M4889">
        <v>1</v>
      </c>
      <c r="N4889" t="s">
        <v>25</v>
      </c>
      <c r="P4889" t="s">
        <v>478</v>
      </c>
      <c r="Q4889">
        <v>1</v>
      </c>
      <c r="R4889">
        <v>750</v>
      </c>
      <c r="S4889">
        <v>750</v>
      </c>
      <c r="T4889">
        <v>2</v>
      </c>
      <c r="U4889">
        <v>3</v>
      </c>
      <c r="V4889">
        <v>0</v>
      </c>
      <c r="W4889">
        <v>0</v>
      </c>
      <c r="X4889" t="s">
        <v>7458</v>
      </c>
      <c r="Y4889" t="s">
        <v>25</v>
      </c>
      <c r="Z4889" t="s">
        <v>25</v>
      </c>
      <c r="AE4889" t="s">
        <v>211</v>
      </c>
      <c r="AF4889">
        <v>1</v>
      </c>
      <c r="AG4889">
        <v>3</v>
      </c>
      <c r="AH4889">
        <v>15</v>
      </c>
      <c r="AI4889" t="s">
        <v>11632</v>
      </c>
      <c r="AJ4889">
        <v>0.83240843507214202</v>
      </c>
      <c r="AK4889">
        <v>0.83240843507214202</v>
      </c>
      <c r="AL4889" s="94">
        <v>90.1</v>
      </c>
      <c r="AM4889" t="s">
        <v>11648</v>
      </c>
    </row>
    <row r="4890" spans="1:39" x14ac:dyDescent="0.25">
      <c r="A4890" t="s">
        <v>211</v>
      </c>
      <c r="B4890">
        <v>31145</v>
      </c>
      <c r="C4890" t="s">
        <v>7459</v>
      </c>
      <c r="D4890">
        <v>174</v>
      </c>
      <c r="E4890">
        <v>45778</v>
      </c>
      <c r="F4890">
        <v>45959</v>
      </c>
      <c r="G4890" t="s">
        <v>2041</v>
      </c>
      <c r="H4890">
        <v>45975</v>
      </c>
      <c r="I4890" t="s">
        <v>24</v>
      </c>
      <c r="J4890">
        <v>45975</v>
      </c>
      <c r="K4890">
        <v>0</v>
      </c>
      <c r="M4890">
        <v>0</v>
      </c>
      <c r="N4890" t="s">
        <v>25</v>
      </c>
      <c r="P4890" t="s">
        <v>25</v>
      </c>
      <c r="Q4890">
        <v>0</v>
      </c>
      <c r="T4890">
        <v>0</v>
      </c>
      <c r="U4890">
        <v>0</v>
      </c>
      <c r="V4890">
        <v>0</v>
      </c>
      <c r="W4890">
        <v>0</v>
      </c>
      <c r="X4890" t="s">
        <v>25</v>
      </c>
      <c r="Y4890" t="s">
        <v>25</v>
      </c>
      <c r="Z4890" t="s">
        <v>25</v>
      </c>
      <c r="AE4890" t="s">
        <v>211</v>
      </c>
      <c r="AF4890">
        <v>0</v>
      </c>
      <c r="AG4890">
        <v>0</v>
      </c>
      <c r="AH4890">
        <v>11</v>
      </c>
      <c r="AI4890" t="s">
        <v>11632</v>
      </c>
      <c r="AL4890" s="94">
        <v>17.399999999999999</v>
      </c>
      <c r="AM4890" t="s">
        <v>11646</v>
      </c>
    </row>
    <row r="4891" spans="1:39" x14ac:dyDescent="0.25">
      <c r="A4891" t="s">
        <v>211</v>
      </c>
      <c r="B4891">
        <v>31146</v>
      </c>
      <c r="C4891" t="s">
        <v>7460</v>
      </c>
      <c r="D4891">
        <v>40</v>
      </c>
      <c r="E4891">
        <v>45778</v>
      </c>
      <c r="F4891">
        <v>45959</v>
      </c>
      <c r="G4891" t="s">
        <v>2041</v>
      </c>
      <c r="H4891">
        <v>46009</v>
      </c>
      <c r="I4891" t="s">
        <v>24</v>
      </c>
      <c r="J4891">
        <v>46009</v>
      </c>
      <c r="K4891">
        <v>6</v>
      </c>
      <c r="L4891" t="s">
        <v>1434</v>
      </c>
      <c r="M4891">
        <v>1</v>
      </c>
      <c r="N4891" t="s">
        <v>25</v>
      </c>
      <c r="P4891" t="s">
        <v>478</v>
      </c>
      <c r="Q4891">
        <v>1</v>
      </c>
      <c r="R4891">
        <v>1200</v>
      </c>
      <c r="S4891">
        <v>300</v>
      </c>
      <c r="T4891">
        <v>0</v>
      </c>
      <c r="U4891">
        <v>6</v>
      </c>
      <c r="V4891">
        <v>0</v>
      </c>
      <c r="W4891">
        <v>0</v>
      </c>
      <c r="X4891" t="s">
        <v>7251</v>
      </c>
      <c r="Y4891" t="s">
        <v>25</v>
      </c>
      <c r="Z4891" t="s">
        <v>25</v>
      </c>
      <c r="AE4891" t="s">
        <v>211</v>
      </c>
      <c r="AF4891">
        <v>1</v>
      </c>
      <c r="AG4891">
        <v>6</v>
      </c>
      <c r="AH4891">
        <v>15</v>
      </c>
      <c r="AI4891" t="s">
        <v>11632</v>
      </c>
      <c r="AJ4891">
        <v>30</v>
      </c>
      <c r="AK4891">
        <v>7.5</v>
      </c>
      <c r="AL4891" s="94">
        <v>4</v>
      </c>
      <c r="AM4891" t="s">
        <v>11647</v>
      </c>
    </row>
    <row r="4892" spans="1:39" x14ac:dyDescent="0.25">
      <c r="A4892" t="s">
        <v>211</v>
      </c>
      <c r="B4892">
        <v>31147</v>
      </c>
      <c r="C4892" t="s">
        <v>7461</v>
      </c>
      <c r="D4892">
        <v>146</v>
      </c>
      <c r="E4892">
        <v>45778</v>
      </c>
      <c r="G4892" t="s">
        <v>2041</v>
      </c>
      <c r="H4892">
        <v>45817</v>
      </c>
      <c r="I4892" t="s">
        <v>28</v>
      </c>
      <c r="K4892">
        <v>0</v>
      </c>
      <c r="M4892">
        <v>0</v>
      </c>
      <c r="N4892" t="s">
        <v>25</v>
      </c>
      <c r="P4892" t="s">
        <v>25</v>
      </c>
      <c r="S4892">
        <v>0</v>
      </c>
      <c r="X4892" t="s">
        <v>25</v>
      </c>
      <c r="Y4892" t="s">
        <v>25</v>
      </c>
      <c r="Z4892" t="s">
        <v>25</v>
      </c>
      <c r="AE4892" t="s">
        <v>211</v>
      </c>
      <c r="AF4892">
        <v>0</v>
      </c>
      <c r="AG4892">
        <v>0</v>
      </c>
      <c r="AH4892">
        <v>8</v>
      </c>
      <c r="AI4892" t="s">
        <v>11632</v>
      </c>
      <c r="AK4892">
        <v>0</v>
      </c>
      <c r="AL4892" s="94">
        <v>14.6</v>
      </c>
      <c r="AM4892" t="s">
        <v>11646</v>
      </c>
    </row>
    <row r="4893" spans="1:39" x14ac:dyDescent="0.25">
      <c r="A4893" t="s">
        <v>211</v>
      </c>
      <c r="B4893">
        <v>31148</v>
      </c>
      <c r="C4893" t="s">
        <v>7462</v>
      </c>
      <c r="D4893">
        <v>119</v>
      </c>
      <c r="E4893">
        <v>45778</v>
      </c>
      <c r="F4893">
        <v>45959</v>
      </c>
      <c r="G4893" t="s">
        <v>2041</v>
      </c>
      <c r="H4893">
        <v>45973</v>
      </c>
      <c r="I4893" t="s">
        <v>24</v>
      </c>
      <c r="J4893">
        <v>45973</v>
      </c>
      <c r="K4893">
        <v>0</v>
      </c>
      <c r="M4893">
        <v>0</v>
      </c>
      <c r="N4893" t="s">
        <v>25</v>
      </c>
      <c r="P4893" t="s">
        <v>25</v>
      </c>
      <c r="Q4893">
        <v>0</v>
      </c>
      <c r="T4893">
        <v>0</v>
      </c>
      <c r="U4893">
        <v>0</v>
      </c>
      <c r="V4893">
        <v>0</v>
      </c>
      <c r="W4893">
        <v>0</v>
      </c>
      <c r="X4893" t="s">
        <v>25</v>
      </c>
      <c r="Y4893" t="s">
        <v>25</v>
      </c>
      <c r="Z4893" t="s">
        <v>25</v>
      </c>
      <c r="AE4893" t="s">
        <v>211</v>
      </c>
      <c r="AF4893">
        <v>0</v>
      </c>
      <c r="AG4893">
        <v>0</v>
      </c>
      <c r="AH4893">
        <v>11</v>
      </c>
      <c r="AI4893" t="s">
        <v>11632</v>
      </c>
      <c r="AL4893" s="94">
        <v>11.9</v>
      </c>
      <c r="AM4893" t="s">
        <v>11646</v>
      </c>
    </row>
    <row r="4894" spans="1:39" x14ac:dyDescent="0.25">
      <c r="A4894" t="s">
        <v>211</v>
      </c>
      <c r="B4894">
        <v>31149</v>
      </c>
      <c r="C4894" t="s">
        <v>7463</v>
      </c>
      <c r="D4894">
        <v>3011</v>
      </c>
      <c r="E4894">
        <v>45778</v>
      </c>
      <c r="F4894">
        <v>45959</v>
      </c>
      <c r="G4894" t="s">
        <v>2041</v>
      </c>
      <c r="H4894" t="s">
        <v>7464</v>
      </c>
      <c r="I4894" t="s">
        <v>24</v>
      </c>
      <c r="J4894" t="s">
        <v>7464</v>
      </c>
      <c r="K4894">
        <v>0</v>
      </c>
      <c r="T4894">
        <v>2</v>
      </c>
      <c r="X4894" t="s">
        <v>7465</v>
      </c>
      <c r="AE4894" t="s">
        <v>211</v>
      </c>
      <c r="AF4894">
        <v>0</v>
      </c>
      <c r="AG4894">
        <v>0</v>
      </c>
      <c r="AH4894">
        <v>2</v>
      </c>
      <c r="AI4894" t="s">
        <v>11632</v>
      </c>
      <c r="AL4894" s="94">
        <v>301.10000000000002</v>
      </c>
      <c r="AM4894" t="s">
        <v>11646</v>
      </c>
    </row>
    <row r="4895" spans="1:39" x14ac:dyDescent="0.25">
      <c r="A4895" t="s">
        <v>211</v>
      </c>
      <c r="B4895">
        <v>31908</v>
      </c>
      <c r="C4895" t="s">
        <v>7466</v>
      </c>
      <c r="D4895">
        <v>1697</v>
      </c>
      <c r="E4895">
        <v>45778</v>
      </c>
      <c r="F4895">
        <v>45959</v>
      </c>
      <c r="G4895" t="s">
        <v>2041</v>
      </c>
      <c r="H4895">
        <v>46007</v>
      </c>
      <c r="I4895" t="s">
        <v>24</v>
      </c>
      <c r="J4895">
        <v>46007</v>
      </c>
      <c r="K4895">
        <v>59</v>
      </c>
      <c r="L4895">
        <v>45960</v>
      </c>
      <c r="M4895" t="s">
        <v>5764</v>
      </c>
      <c r="N4895" t="s">
        <v>7467</v>
      </c>
      <c r="P4895" t="s">
        <v>7468</v>
      </c>
      <c r="R4895">
        <v>3000</v>
      </c>
      <c r="X4895" t="s">
        <v>7468</v>
      </c>
      <c r="Y4895" t="s">
        <v>25</v>
      </c>
      <c r="Z4895" t="s">
        <v>25</v>
      </c>
      <c r="AE4895" t="s">
        <v>211</v>
      </c>
      <c r="AG4895">
        <v>0</v>
      </c>
      <c r="AH4895">
        <v>9</v>
      </c>
      <c r="AI4895" t="s">
        <v>11632</v>
      </c>
      <c r="AJ4895">
        <v>1.7678255745433118</v>
      </c>
      <c r="AL4895" s="94">
        <v>169.7</v>
      </c>
      <c r="AM4895" t="s">
        <v>11647</v>
      </c>
    </row>
    <row r="4896" spans="1:39" x14ac:dyDescent="0.25">
      <c r="A4896" t="s">
        <v>211</v>
      </c>
      <c r="B4896">
        <v>31150</v>
      </c>
      <c r="C4896" t="s">
        <v>7469</v>
      </c>
      <c r="D4896">
        <v>210</v>
      </c>
      <c r="E4896">
        <v>45778</v>
      </c>
      <c r="F4896">
        <v>45959</v>
      </c>
      <c r="G4896" t="s">
        <v>2041</v>
      </c>
      <c r="H4896">
        <v>46007</v>
      </c>
      <c r="I4896" t="s">
        <v>24</v>
      </c>
      <c r="J4896">
        <v>46007</v>
      </c>
      <c r="K4896">
        <v>34</v>
      </c>
      <c r="L4896" t="s">
        <v>1477</v>
      </c>
      <c r="M4896">
        <v>0.65</v>
      </c>
      <c r="N4896" t="s">
        <v>25</v>
      </c>
      <c r="P4896" t="s">
        <v>478</v>
      </c>
      <c r="Q4896">
        <v>0.65</v>
      </c>
      <c r="R4896">
        <v>500</v>
      </c>
      <c r="S4896">
        <v>500</v>
      </c>
      <c r="T4896">
        <v>3</v>
      </c>
      <c r="U4896">
        <v>0</v>
      </c>
      <c r="V4896">
        <v>0</v>
      </c>
      <c r="W4896">
        <v>0</v>
      </c>
      <c r="X4896" t="s">
        <v>7470</v>
      </c>
      <c r="Y4896" t="s">
        <v>25</v>
      </c>
      <c r="Z4896" t="s">
        <v>25</v>
      </c>
      <c r="AE4896" t="s">
        <v>211</v>
      </c>
      <c r="AF4896">
        <v>0.65</v>
      </c>
      <c r="AG4896">
        <v>22</v>
      </c>
      <c r="AH4896">
        <v>15</v>
      </c>
      <c r="AI4896" t="s">
        <v>11632</v>
      </c>
      <c r="AJ4896">
        <v>2.3809523809523809</v>
      </c>
      <c r="AK4896">
        <v>2.3809523809523809</v>
      </c>
      <c r="AL4896" s="94">
        <v>21</v>
      </c>
      <c r="AM4896" t="s">
        <v>11647</v>
      </c>
    </row>
    <row r="4897" spans="1:39" x14ac:dyDescent="0.25">
      <c r="A4897" t="s">
        <v>211</v>
      </c>
      <c r="B4897">
        <v>31151</v>
      </c>
      <c r="C4897" t="s">
        <v>7471</v>
      </c>
      <c r="D4897">
        <v>43</v>
      </c>
      <c r="G4897" t="s">
        <v>2041</v>
      </c>
      <c r="H4897" t="s">
        <v>7239</v>
      </c>
      <c r="I4897" t="s">
        <v>3631</v>
      </c>
      <c r="K4897">
        <v>0</v>
      </c>
      <c r="AE4897" t="s">
        <v>211</v>
      </c>
      <c r="AF4897">
        <v>0</v>
      </c>
      <c r="AG4897">
        <v>0</v>
      </c>
      <c r="AH4897">
        <v>0</v>
      </c>
      <c r="AI4897" t="s">
        <v>11634</v>
      </c>
      <c r="AL4897" s="94">
        <v>4.3</v>
      </c>
      <c r="AM4897" t="s">
        <v>11646</v>
      </c>
    </row>
    <row r="4898" spans="1:39" x14ac:dyDescent="0.25">
      <c r="A4898" t="s">
        <v>211</v>
      </c>
      <c r="B4898">
        <v>31152</v>
      </c>
      <c r="C4898" t="s">
        <v>7472</v>
      </c>
      <c r="D4898">
        <v>1783</v>
      </c>
      <c r="E4898">
        <v>45778</v>
      </c>
      <c r="F4898">
        <v>45959</v>
      </c>
      <c r="G4898" t="s">
        <v>2041</v>
      </c>
      <c r="H4898">
        <v>45978</v>
      </c>
      <c r="I4898" t="s">
        <v>24</v>
      </c>
      <c r="J4898">
        <v>45978</v>
      </c>
      <c r="K4898">
        <v>56</v>
      </c>
      <c r="L4898" t="s">
        <v>1831</v>
      </c>
      <c r="M4898">
        <v>1</v>
      </c>
      <c r="N4898" t="s">
        <v>25</v>
      </c>
      <c r="P4898" t="s">
        <v>478</v>
      </c>
      <c r="Q4898">
        <v>0.8</v>
      </c>
      <c r="R4898">
        <v>3000</v>
      </c>
      <c r="S4898">
        <v>3000</v>
      </c>
      <c r="T4898">
        <v>2</v>
      </c>
      <c r="U4898">
        <v>82</v>
      </c>
      <c r="V4898">
        <v>0</v>
      </c>
      <c r="W4898">
        <v>10</v>
      </c>
      <c r="X4898" t="s">
        <v>7245</v>
      </c>
      <c r="Y4898" t="s">
        <v>25</v>
      </c>
      <c r="Z4898" t="s">
        <v>25</v>
      </c>
      <c r="AE4898" t="s">
        <v>211</v>
      </c>
      <c r="AF4898">
        <v>1</v>
      </c>
      <c r="AG4898">
        <v>56</v>
      </c>
      <c r="AH4898">
        <v>15</v>
      </c>
      <c r="AI4898" t="s">
        <v>11632</v>
      </c>
      <c r="AJ4898">
        <v>1.6825574873808189</v>
      </c>
      <c r="AK4898">
        <v>1.6825574873808189</v>
      </c>
      <c r="AL4898" s="94">
        <v>178.3</v>
      </c>
      <c r="AM4898" t="s">
        <v>11647</v>
      </c>
    </row>
    <row r="4899" spans="1:39" x14ac:dyDescent="0.25">
      <c r="A4899" t="s">
        <v>211</v>
      </c>
      <c r="B4899">
        <v>31153</v>
      </c>
      <c r="C4899" t="s">
        <v>7473</v>
      </c>
      <c r="D4899">
        <v>2716</v>
      </c>
      <c r="E4899">
        <v>45778</v>
      </c>
      <c r="F4899">
        <v>45959</v>
      </c>
      <c r="G4899" t="s">
        <v>2041</v>
      </c>
      <c r="H4899">
        <v>46015</v>
      </c>
      <c r="I4899" t="s">
        <v>24</v>
      </c>
      <c r="J4899" t="s">
        <v>7474</v>
      </c>
      <c r="K4899">
        <v>0</v>
      </c>
      <c r="R4899">
        <v>1026.32</v>
      </c>
      <c r="S4899">
        <v>4641.32</v>
      </c>
      <c r="AE4899" t="s">
        <v>211</v>
      </c>
      <c r="AF4899">
        <v>0</v>
      </c>
      <c r="AG4899">
        <v>0</v>
      </c>
      <c r="AH4899">
        <v>2</v>
      </c>
      <c r="AI4899" t="s">
        <v>11632</v>
      </c>
      <c r="AJ4899">
        <v>0.37787923416789393</v>
      </c>
      <c r="AK4899">
        <v>1.7088807069219438</v>
      </c>
      <c r="AL4899" s="94">
        <v>271.60000000000002</v>
      </c>
      <c r="AM4899" t="s">
        <v>11646</v>
      </c>
    </row>
    <row r="4900" spans="1:39" x14ac:dyDescent="0.25">
      <c r="A4900" t="s">
        <v>211</v>
      </c>
      <c r="B4900">
        <v>31154</v>
      </c>
      <c r="C4900" t="s">
        <v>7475</v>
      </c>
      <c r="D4900">
        <v>247</v>
      </c>
      <c r="E4900">
        <v>45778</v>
      </c>
      <c r="F4900">
        <v>45959</v>
      </c>
      <c r="G4900" t="s">
        <v>2041</v>
      </c>
      <c r="I4900" t="s">
        <v>24</v>
      </c>
      <c r="K4900">
        <v>0</v>
      </c>
      <c r="AE4900" t="s">
        <v>211</v>
      </c>
      <c r="AF4900">
        <v>0</v>
      </c>
      <c r="AG4900">
        <v>0</v>
      </c>
      <c r="AH4900">
        <v>0</v>
      </c>
      <c r="AI4900" t="s">
        <v>11634</v>
      </c>
      <c r="AL4900" s="94">
        <v>24.7</v>
      </c>
      <c r="AM4900" t="s">
        <v>11646</v>
      </c>
    </row>
    <row r="4901" spans="1:39" x14ac:dyDescent="0.25">
      <c r="A4901" t="s">
        <v>211</v>
      </c>
      <c r="B4901">
        <v>31155</v>
      </c>
      <c r="C4901" t="s">
        <v>7476</v>
      </c>
      <c r="D4901">
        <v>351</v>
      </c>
      <c r="E4901">
        <v>45778</v>
      </c>
      <c r="F4901">
        <v>45837</v>
      </c>
      <c r="G4901" t="s">
        <v>2041</v>
      </c>
      <c r="H4901">
        <v>45811</v>
      </c>
      <c r="I4901" t="s">
        <v>24</v>
      </c>
      <c r="J4901">
        <v>45933</v>
      </c>
      <c r="K4901">
        <v>30</v>
      </c>
      <c r="M4901">
        <v>0.48</v>
      </c>
      <c r="N4901" t="s">
        <v>478</v>
      </c>
      <c r="O4901" t="s">
        <v>719</v>
      </c>
      <c r="P4901" t="s">
        <v>478</v>
      </c>
      <c r="Q4901">
        <v>0.48</v>
      </c>
      <c r="R4901">
        <v>2500</v>
      </c>
      <c r="S4901">
        <v>0</v>
      </c>
      <c r="X4901" t="s">
        <v>7477</v>
      </c>
      <c r="Y4901" t="s">
        <v>25</v>
      </c>
      <c r="Z4901" t="s">
        <v>25</v>
      </c>
      <c r="AE4901" t="s">
        <v>211</v>
      </c>
      <c r="AF4901">
        <v>0.48</v>
      </c>
      <c r="AG4901">
        <v>14</v>
      </c>
      <c r="AH4901">
        <v>11</v>
      </c>
      <c r="AI4901" t="s">
        <v>11632</v>
      </c>
      <c r="AJ4901">
        <v>7.1225071225071224</v>
      </c>
      <c r="AK4901">
        <v>0</v>
      </c>
      <c r="AL4901" s="94">
        <v>35.1</v>
      </c>
      <c r="AM4901" t="s">
        <v>11647</v>
      </c>
    </row>
    <row r="4902" spans="1:39" x14ac:dyDescent="0.25">
      <c r="A4902" t="s">
        <v>211</v>
      </c>
      <c r="B4902">
        <v>31156</v>
      </c>
      <c r="C4902" t="s">
        <v>7478</v>
      </c>
      <c r="D4902">
        <v>288</v>
      </c>
      <c r="E4902">
        <v>45778</v>
      </c>
      <c r="F4902">
        <v>45959</v>
      </c>
      <c r="G4902" t="s">
        <v>2041</v>
      </c>
      <c r="H4902">
        <v>45972</v>
      </c>
      <c r="I4902" t="s">
        <v>24</v>
      </c>
      <c r="J4902">
        <v>45972</v>
      </c>
      <c r="K4902">
        <v>0</v>
      </c>
      <c r="T4902">
        <v>2</v>
      </c>
      <c r="Y4902" t="s">
        <v>25</v>
      </c>
      <c r="Z4902" t="s">
        <v>25</v>
      </c>
      <c r="AE4902" t="s">
        <v>211</v>
      </c>
      <c r="AF4902">
        <v>0</v>
      </c>
      <c r="AG4902">
        <v>0</v>
      </c>
      <c r="AH4902">
        <v>3</v>
      </c>
      <c r="AI4902" t="s">
        <v>11632</v>
      </c>
      <c r="AL4902" s="94">
        <v>28.8</v>
      </c>
      <c r="AM4902" t="s">
        <v>11646</v>
      </c>
    </row>
    <row r="4903" spans="1:39" x14ac:dyDescent="0.25">
      <c r="A4903" t="s">
        <v>211</v>
      </c>
      <c r="B4903">
        <v>31157</v>
      </c>
      <c r="C4903" t="s">
        <v>7479</v>
      </c>
      <c r="D4903">
        <v>4931</v>
      </c>
      <c r="E4903">
        <v>45778</v>
      </c>
      <c r="F4903">
        <v>45959</v>
      </c>
      <c r="G4903" t="s">
        <v>2041</v>
      </c>
      <c r="H4903">
        <v>46009</v>
      </c>
      <c r="I4903" t="s">
        <v>24</v>
      </c>
      <c r="J4903">
        <v>46009</v>
      </c>
      <c r="K4903">
        <v>390</v>
      </c>
      <c r="L4903" t="s">
        <v>1831</v>
      </c>
      <c r="M4903">
        <v>0.246</v>
      </c>
      <c r="N4903" t="s">
        <v>37</v>
      </c>
      <c r="P4903" t="s">
        <v>478</v>
      </c>
      <c r="Q4903" t="s">
        <v>5764</v>
      </c>
      <c r="R4903">
        <v>16000</v>
      </c>
      <c r="S4903">
        <v>14000</v>
      </c>
      <c r="X4903" t="s">
        <v>7480</v>
      </c>
      <c r="Y4903" t="s">
        <v>25</v>
      </c>
      <c r="Z4903" t="s">
        <v>37</v>
      </c>
      <c r="AE4903" t="s">
        <v>211</v>
      </c>
      <c r="AF4903">
        <v>0.246</v>
      </c>
      <c r="AG4903">
        <v>96</v>
      </c>
      <c r="AH4903">
        <v>11</v>
      </c>
      <c r="AI4903" t="s">
        <v>11632</v>
      </c>
      <c r="AJ4903">
        <v>3.2447779355100383</v>
      </c>
      <c r="AK4903">
        <v>2.8391806935712838</v>
      </c>
      <c r="AL4903" s="94">
        <v>493.1</v>
      </c>
      <c r="AM4903" t="s">
        <v>11647</v>
      </c>
    </row>
    <row r="4904" spans="1:39" x14ac:dyDescent="0.25">
      <c r="A4904" t="s">
        <v>211</v>
      </c>
      <c r="B4904">
        <v>31158</v>
      </c>
      <c r="C4904" t="s">
        <v>7481</v>
      </c>
      <c r="D4904">
        <v>301</v>
      </c>
      <c r="E4904">
        <v>45778</v>
      </c>
      <c r="F4904">
        <v>45959</v>
      </c>
      <c r="G4904" t="s">
        <v>2041</v>
      </c>
      <c r="I4904" t="s">
        <v>24</v>
      </c>
      <c r="K4904">
        <v>0</v>
      </c>
      <c r="AE4904" t="s">
        <v>211</v>
      </c>
      <c r="AF4904">
        <v>0</v>
      </c>
      <c r="AG4904">
        <v>0</v>
      </c>
      <c r="AH4904">
        <v>0</v>
      </c>
      <c r="AI4904" t="s">
        <v>11634</v>
      </c>
      <c r="AL4904" s="94">
        <v>30.1</v>
      </c>
      <c r="AM4904" t="s">
        <v>11646</v>
      </c>
    </row>
    <row r="4905" spans="1:39" x14ac:dyDescent="0.25">
      <c r="A4905" t="s">
        <v>211</v>
      </c>
      <c r="B4905">
        <v>31029</v>
      </c>
      <c r="C4905" t="s">
        <v>7482</v>
      </c>
      <c r="D4905">
        <v>1191</v>
      </c>
      <c r="E4905">
        <v>45778</v>
      </c>
      <c r="F4905">
        <v>45837</v>
      </c>
      <c r="G4905" t="s">
        <v>2041</v>
      </c>
      <c r="H4905">
        <v>45812</v>
      </c>
      <c r="I4905" t="s">
        <v>24</v>
      </c>
      <c r="J4905">
        <v>45912</v>
      </c>
      <c r="K4905">
        <v>23</v>
      </c>
      <c r="L4905" t="s">
        <v>7250</v>
      </c>
      <c r="M4905">
        <v>0.73</v>
      </c>
      <c r="N4905" t="s">
        <v>25</v>
      </c>
      <c r="P4905" t="s">
        <v>478</v>
      </c>
      <c r="Q4905">
        <v>0.73</v>
      </c>
      <c r="R4905" t="s">
        <v>5764</v>
      </c>
      <c r="S4905">
        <v>4235</v>
      </c>
      <c r="T4905">
        <v>0</v>
      </c>
      <c r="U4905">
        <v>10</v>
      </c>
      <c r="V4905">
        <v>0</v>
      </c>
      <c r="W4905">
        <v>1</v>
      </c>
      <c r="X4905" t="s">
        <v>7245</v>
      </c>
      <c r="Y4905" t="s">
        <v>478</v>
      </c>
      <c r="Z4905" t="s">
        <v>478</v>
      </c>
      <c r="AE4905" t="s">
        <v>211</v>
      </c>
      <c r="AF4905">
        <v>0.73</v>
      </c>
      <c r="AG4905">
        <v>17</v>
      </c>
      <c r="AH4905">
        <v>15</v>
      </c>
      <c r="AI4905" t="s">
        <v>11632</v>
      </c>
      <c r="AK4905">
        <v>3.5558354324097396</v>
      </c>
      <c r="AL4905" s="94">
        <v>119.1</v>
      </c>
      <c r="AM4905" t="s">
        <v>11647</v>
      </c>
    </row>
    <row r="4906" spans="1:39" x14ac:dyDescent="0.25">
      <c r="A4906" t="s">
        <v>211</v>
      </c>
      <c r="B4906">
        <v>31159</v>
      </c>
      <c r="C4906" t="s">
        <v>7483</v>
      </c>
      <c r="D4906">
        <v>1327</v>
      </c>
      <c r="E4906">
        <v>45778</v>
      </c>
      <c r="F4906">
        <v>45959</v>
      </c>
      <c r="G4906" t="s">
        <v>2041</v>
      </c>
      <c r="H4906">
        <v>45978</v>
      </c>
      <c r="I4906" t="s">
        <v>24</v>
      </c>
      <c r="J4906">
        <v>45978</v>
      </c>
      <c r="K4906">
        <v>62</v>
      </c>
      <c r="L4906" t="s">
        <v>1477</v>
      </c>
      <c r="M4906">
        <v>1</v>
      </c>
      <c r="N4906" t="s">
        <v>37</v>
      </c>
      <c r="P4906" t="s">
        <v>478</v>
      </c>
      <c r="Q4906">
        <v>1</v>
      </c>
      <c r="R4906">
        <v>2600</v>
      </c>
      <c r="S4906">
        <v>2600</v>
      </c>
      <c r="T4906">
        <v>2</v>
      </c>
      <c r="V4906">
        <v>0</v>
      </c>
      <c r="X4906" t="s">
        <v>25</v>
      </c>
      <c r="Y4906" t="s">
        <v>25</v>
      </c>
      <c r="Z4906" t="s">
        <v>25</v>
      </c>
      <c r="AE4906" t="s">
        <v>211</v>
      </c>
      <c r="AF4906">
        <v>1</v>
      </c>
      <c r="AG4906">
        <v>62</v>
      </c>
      <c r="AH4906">
        <v>13</v>
      </c>
      <c r="AI4906" t="s">
        <v>11632</v>
      </c>
      <c r="AJ4906">
        <v>1.9593067068575736</v>
      </c>
      <c r="AK4906">
        <v>1.9593067068575736</v>
      </c>
      <c r="AL4906" s="94">
        <v>132.69999999999999</v>
      </c>
      <c r="AM4906" t="s">
        <v>11647</v>
      </c>
    </row>
    <row r="4907" spans="1:39" x14ac:dyDescent="0.25">
      <c r="A4907" t="s">
        <v>211</v>
      </c>
      <c r="B4907">
        <v>31160</v>
      </c>
      <c r="C4907" t="s">
        <v>7484</v>
      </c>
      <c r="D4907">
        <v>131</v>
      </c>
      <c r="E4907">
        <v>45778</v>
      </c>
      <c r="F4907">
        <v>45959</v>
      </c>
      <c r="G4907" t="s">
        <v>2041</v>
      </c>
      <c r="H4907">
        <v>45986</v>
      </c>
      <c r="I4907" t="s">
        <v>24</v>
      </c>
      <c r="J4907">
        <v>45986</v>
      </c>
      <c r="K4907">
        <v>0</v>
      </c>
      <c r="AE4907" t="s">
        <v>211</v>
      </c>
      <c r="AF4907">
        <v>0</v>
      </c>
      <c r="AG4907">
        <v>0</v>
      </c>
      <c r="AH4907">
        <v>0</v>
      </c>
      <c r="AI4907" t="s">
        <v>11634</v>
      </c>
      <c r="AL4907" s="94">
        <v>13.1</v>
      </c>
      <c r="AM4907" t="s">
        <v>11646</v>
      </c>
    </row>
    <row r="4908" spans="1:39" x14ac:dyDescent="0.25">
      <c r="A4908" t="s">
        <v>211</v>
      </c>
      <c r="B4908">
        <v>31248</v>
      </c>
      <c r="C4908" t="s">
        <v>7485</v>
      </c>
      <c r="D4908">
        <v>309</v>
      </c>
      <c r="G4908" t="s">
        <v>2041</v>
      </c>
      <c r="H4908" t="s">
        <v>7239</v>
      </c>
      <c r="I4908" t="s">
        <v>3631</v>
      </c>
      <c r="K4908">
        <v>0</v>
      </c>
      <c r="AE4908" t="s">
        <v>211</v>
      </c>
      <c r="AF4908">
        <v>0</v>
      </c>
      <c r="AG4908">
        <v>0</v>
      </c>
      <c r="AH4908">
        <v>0</v>
      </c>
      <c r="AI4908" t="s">
        <v>11634</v>
      </c>
      <c r="AL4908" s="94">
        <v>30.9</v>
      </c>
      <c r="AM4908" t="s">
        <v>11646</v>
      </c>
    </row>
    <row r="4909" spans="1:39" x14ac:dyDescent="0.25">
      <c r="A4909" t="s">
        <v>211</v>
      </c>
      <c r="B4909">
        <v>31161</v>
      </c>
      <c r="C4909" t="s">
        <v>7486</v>
      </c>
      <c r="D4909">
        <v>450</v>
      </c>
      <c r="E4909">
        <v>45778</v>
      </c>
      <c r="F4909">
        <v>45959</v>
      </c>
      <c r="G4909" t="s">
        <v>2041</v>
      </c>
      <c r="H4909" t="s">
        <v>7487</v>
      </c>
      <c r="I4909" t="s">
        <v>24</v>
      </c>
      <c r="J4909">
        <v>46020</v>
      </c>
      <c r="K4909">
        <v>31</v>
      </c>
      <c r="L4909" t="s">
        <v>1762</v>
      </c>
      <c r="M4909">
        <v>1</v>
      </c>
      <c r="N4909" t="s">
        <v>478</v>
      </c>
      <c r="O4909">
        <v>45575</v>
      </c>
      <c r="P4909" t="s">
        <v>478</v>
      </c>
      <c r="Q4909">
        <v>1</v>
      </c>
      <c r="R4909">
        <v>2550</v>
      </c>
      <c r="S4909">
        <v>2550</v>
      </c>
      <c r="T4909">
        <v>0</v>
      </c>
      <c r="U4909">
        <v>3</v>
      </c>
      <c r="V4909">
        <v>0</v>
      </c>
      <c r="W4909">
        <v>0</v>
      </c>
      <c r="X4909" t="s">
        <v>7245</v>
      </c>
      <c r="Y4909" t="s">
        <v>478</v>
      </c>
      <c r="Z4909" t="s">
        <v>478</v>
      </c>
      <c r="AE4909" t="s">
        <v>211</v>
      </c>
      <c r="AF4909">
        <v>1</v>
      </c>
      <c r="AG4909">
        <v>31</v>
      </c>
      <c r="AH4909">
        <v>16</v>
      </c>
      <c r="AI4909" t="s">
        <v>11631</v>
      </c>
      <c r="AJ4909">
        <v>5.666666666666667</v>
      </c>
      <c r="AK4909">
        <v>5.666666666666667</v>
      </c>
      <c r="AL4909" s="94">
        <v>45</v>
      </c>
      <c r="AM4909" t="s">
        <v>11647</v>
      </c>
    </row>
    <row r="4910" spans="1:39" x14ac:dyDescent="0.25">
      <c r="A4910" t="s">
        <v>211</v>
      </c>
      <c r="B4910">
        <v>31162</v>
      </c>
      <c r="C4910" t="s">
        <v>7488</v>
      </c>
      <c r="D4910">
        <v>50</v>
      </c>
      <c r="E4910">
        <v>45778</v>
      </c>
      <c r="G4910" t="s">
        <v>2041</v>
      </c>
      <c r="H4910">
        <v>45841</v>
      </c>
      <c r="I4910" t="s">
        <v>24</v>
      </c>
      <c r="J4910" t="s">
        <v>7344</v>
      </c>
      <c r="K4910">
        <v>0</v>
      </c>
      <c r="AE4910" t="s">
        <v>211</v>
      </c>
      <c r="AF4910">
        <v>0</v>
      </c>
      <c r="AG4910">
        <v>0</v>
      </c>
      <c r="AH4910">
        <v>0</v>
      </c>
      <c r="AI4910" t="s">
        <v>11634</v>
      </c>
      <c r="AL4910" s="94">
        <v>5</v>
      </c>
      <c r="AM4910" t="s">
        <v>11646</v>
      </c>
    </row>
    <row r="4911" spans="1:39" x14ac:dyDescent="0.25">
      <c r="A4911" t="s">
        <v>211</v>
      </c>
      <c r="B4911">
        <v>31163</v>
      </c>
      <c r="C4911" t="s">
        <v>7489</v>
      </c>
      <c r="D4911">
        <v>2921</v>
      </c>
      <c r="E4911">
        <v>45778</v>
      </c>
      <c r="F4911">
        <v>45959</v>
      </c>
      <c r="G4911" t="s">
        <v>2041</v>
      </c>
      <c r="I4911" t="s">
        <v>24</v>
      </c>
      <c r="K4911">
        <v>0</v>
      </c>
      <c r="AE4911" t="s">
        <v>211</v>
      </c>
      <c r="AF4911">
        <v>0</v>
      </c>
      <c r="AG4911">
        <v>0</v>
      </c>
      <c r="AH4911">
        <v>0</v>
      </c>
      <c r="AI4911" t="s">
        <v>11634</v>
      </c>
      <c r="AL4911" s="94">
        <v>292.10000000000002</v>
      </c>
      <c r="AM4911" t="s">
        <v>11646</v>
      </c>
    </row>
    <row r="4912" spans="1:39" x14ac:dyDescent="0.25">
      <c r="A4912" t="s">
        <v>211</v>
      </c>
      <c r="B4912">
        <v>31164</v>
      </c>
      <c r="C4912" t="s">
        <v>7490</v>
      </c>
      <c r="D4912">
        <v>732</v>
      </c>
      <c r="E4912">
        <v>45778</v>
      </c>
      <c r="F4912">
        <v>45959</v>
      </c>
      <c r="G4912" t="s">
        <v>2041</v>
      </c>
      <c r="H4912">
        <v>46014</v>
      </c>
      <c r="I4912" t="s">
        <v>24</v>
      </c>
      <c r="J4912">
        <v>46014</v>
      </c>
      <c r="K4912">
        <v>0</v>
      </c>
      <c r="N4912" t="s">
        <v>25</v>
      </c>
      <c r="P4912" t="s">
        <v>478</v>
      </c>
      <c r="R4912">
        <v>2000</v>
      </c>
      <c r="S4912">
        <v>2000</v>
      </c>
      <c r="T4912">
        <v>1</v>
      </c>
      <c r="U4912">
        <v>2</v>
      </c>
      <c r="V4912">
        <v>0</v>
      </c>
      <c r="W4912">
        <v>0</v>
      </c>
      <c r="X4912" t="s">
        <v>25</v>
      </c>
      <c r="Y4912" t="s">
        <v>25</v>
      </c>
      <c r="Z4912" t="s">
        <v>25</v>
      </c>
      <c r="AE4912" t="s">
        <v>211</v>
      </c>
      <c r="AF4912">
        <v>0</v>
      </c>
      <c r="AG4912">
        <v>0</v>
      </c>
      <c r="AH4912">
        <v>11</v>
      </c>
      <c r="AI4912" t="s">
        <v>11632</v>
      </c>
      <c r="AJ4912">
        <v>2.7322404371584699</v>
      </c>
      <c r="AK4912">
        <v>2.7322404371584699</v>
      </c>
      <c r="AL4912" s="94">
        <v>73.2</v>
      </c>
      <c r="AM4912" t="s">
        <v>11646</v>
      </c>
    </row>
    <row r="4913" spans="1:39" x14ac:dyDescent="0.25">
      <c r="A4913" t="s">
        <v>211</v>
      </c>
      <c r="B4913">
        <v>31165</v>
      </c>
      <c r="C4913" t="s">
        <v>7491</v>
      </c>
      <c r="D4913">
        <v>3535</v>
      </c>
      <c r="E4913">
        <v>45778</v>
      </c>
      <c r="F4913">
        <v>45959</v>
      </c>
      <c r="G4913" t="s">
        <v>2041</v>
      </c>
      <c r="I4913" t="s">
        <v>24</v>
      </c>
      <c r="K4913">
        <v>0</v>
      </c>
      <c r="AE4913" t="s">
        <v>211</v>
      </c>
      <c r="AF4913">
        <v>0</v>
      </c>
      <c r="AG4913">
        <v>0</v>
      </c>
      <c r="AH4913">
        <v>0</v>
      </c>
      <c r="AI4913" t="s">
        <v>11634</v>
      </c>
      <c r="AL4913" s="94">
        <v>353.5</v>
      </c>
      <c r="AM4913" t="s">
        <v>11646</v>
      </c>
    </row>
    <row r="4914" spans="1:39" x14ac:dyDescent="0.25">
      <c r="A4914" t="s">
        <v>211</v>
      </c>
      <c r="B4914">
        <v>31166</v>
      </c>
      <c r="C4914" t="s">
        <v>7492</v>
      </c>
      <c r="D4914">
        <v>291</v>
      </c>
      <c r="G4914" t="s">
        <v>2041</v>
      </c>
      <c r="H4914" t="s">
        <v>7239</v>
      </c>
      <c r="I4914" t="s">
        <v>3631</v>
      </c>
      <c r="K4914">
        <v>0</v>
      </c>
      <c r="AE4914" t="s">
        <v>211</v>
      </c>
      <c r="AF4914">
        <v>0</v>
      </c>
      <c r="AG4914">
        <v>0</v>
      </c>
      <c r="AH4914">
        <v>0</v>
      </c>
      <c r="AI4914" t="s">
        <v>11634</v>
      </c>
      <c r="AL4914" s="94">
        <v>29.1</v>
      </c>
      <c r="AM4914" t="s">
        <v>11646</v>
      </c>
    </row>
    <row r="4915" spans="1:39" x14ac:dyDescent="0.25">
      <c r="A4915" t="s">
        <v>211</v>
      </c>
      <c r="B4915">
        <v>31167</v>
      </c>
      <c r="C4915" t="s">
        <v>7493</v>
      </c>
      <c r="D4915">
        <v>1218</v>
      </c>
      <c r="E4915">
        <v>45778</v>
      </c>
      <c r="F4915">
        <v>45959</v>
      </c>
      <c r="G4915" t="s">
        <v>2041</v>
      </c>
      <c r="H4915">
        <v>45974</v>
      </c>
      <c r="I4915" t="s">
        <v>24</v>
      </c>
      <c r="J4915">
        <v>45974</v>
      </c>
      <c r="K4915">
        <v>0</v>
      </c>
      <c r="M4915">
        <v>1</v>
      </c>
      <c r="N4915" t="s">
        <v>25</v>
      </c>
      <c r="P4915" t="s">
        <v>478</v>
      </c>
      <c r="Q4915">
        <v>1</v>
      </c>
      <c r="R4915">
        <v>0</v>
      </c>
      <c r="S4915">
        <v>4150</v>
      </c>
      <c r="T4915">
        <v>5</v>
      </c>
      <c r="X4915" t="s">
        <v>7494</v>
      </c>
      <c r="Y4915" t="s">
        <v>37</v>
      </c>
      <c r="Z4915" t="s">
        <v>25</v>
      </c>
      <c r="AE4915" t="s">
        <v>211</v>
      </c>
      <c r="AF4915">
        <v>1</v>
      </c>
      <c r="AG4915">
        <v>0</v>
      </c>
      <c r="AH4915">
        <v>10</v>
      </c>
      <c r="AI4915" t="s">
        <v>11632</v>
      </c>
      <c r="AJ4915">
        <v>0</v>
      </c>
      <c r="AK4915">
        <v>3.4072249589490968</v>
      </c>
      <c r="AL4915" s="94">
        <v>121.8</v>
      </c>
      <c r="AM4915" t="s">
        <v>11646</v>
      </c>
    </row>
    <row r="4916" spans="1:39" x14ac:dyDescent="0.25">
      <c r="A4916" t="s">
        <v>211</v>
      </c>
      <c r="B4916">
        <v>31168</v>
      </c>
      <c r="C4916" t="s">
        <v>7495</v>
      </c>
      <c r="D4916">
        <v>262</v>
      </c>
      <c r="E4916">
        <v>45778</v>
      </c>
      <c r="F4916">
        <v>45959</v>
      </c>
      <c r="G4916" t="s">
        <v>2041</v>
      </c>
      <c r="H4916">
        <v>46008</v>
      </c>
      <c r="I4916" t="s">
        <v>24</v>
      </c>
      <c r="J4916">
        <v>46008</v>
      </c>
      <c r="K4916">
        <v>0</v>
      </c>
      <c r="M4916">
        <v>0</v>
      </c>
      <c r="N4916" t="s">
        <v>25</v>
      </c>
      <c r="P4916" t="s">
        <v>25</v>
      </c>
      <c r="Q4916">
        <v>0</v>
      </c>
      <c r="X4916" t="s">
        <v>7496</v>
      </c>
      <c r="Y4916" t="s">
        <v>25</v>
      </c>
      <c r="Z4916" t="s">
        <v>25</v>
      </c>
      <c r="AE4916" t="s">
        <v>211</v>
      </c>
      <c r="AF4916">
        <v>0</v>
      </c>
      <c r="AG4916">
        <v>0</v>
      </c>
      <c r="AH4916">
        <v>7</v>
      </c>
      <c r="AI4916" t="s">
        <v>11632</v>
      </c>
      <c r="AL4916" s="94">
        <v>26.2</v>
      </c>
      <c r="AM4916" t="s">
        <v>11646</v>
      </c>
    </row>
    <row r="4917" spans="1:39" x14ac:dyDescent="0.25">
      <c r="A4917" t="s">
        <v>211</v>
      </c>
      <c r="B4917">
        <v>31169</v>
      </c>
      <c r="C4917" t="s">
        <v>7497</v>
      </c>
      <c r="D4917">
        <v>3639</v>
      </c>
      <c r="E4917">
        <v>45778</v>
      </c>
      <c r="G4917" t="s">
        <v>2041</v>
      </c>
      <c r="H4917">
        <v>45810</v>
      </c>
      <c r="I4917" t="s">
        <v>28</v>
      </c>
      <c r="K4917">
        <v>0</v>
      </c>
      <c r="M4917">
        <v>0</v>
      </c>
      <c r="N4917" t="s">
        <v>3168</v>
      </c>
      <c r="P4917" t="s">
        <v>25</v>
      </c>
      <c r="S4917">
        <v>10000</v>
      </c>
      <c r="T4917">
        <v>23</v>
      </c>
      <c r="U4917">
        <v>0</v>
      </c>
      <c r="V4917">
        <v>0</v>
      </c>
      <c r="W4917">
        <v>0</v>
      </c>
      <c r="X4917" t="s">
        <v>25</v>
      </c>
      <c r="Y4917" t="s">
        <v>25</v>
      </c>
      <c r="Z4917" t="s">
        <v>25</v>
      </c>
      <c r="AE4917" t="s">
        <v>211</v>
      </c>
      <c r="AF4917">
        <v>0</v>
      </c>
      <c r="AG4917">
        <v>0</v>
      </c>
      <c r="AH4917">
        <v>11</v>
      </c>
      <c r="AI4917" t="s">
        <v>11632</v>
      </c>
      <c r="AK4917">
        <v>2.7480076944215446</v>
      </c>
      <c r="AL4917" s="94">
        <v>363.9</v>
      </c>
      <c r="AM4917" t="s">
        <v>11646</v>
      </c>
    </row>
    <row r="4918" spans="1:39" x14ac:dyDescent="0.25">
      <c r="A4918" t="s">
        <v>211</v>
      </c>
      <c r="B4918">
        <v>31170</v>
      </c>
      <c r="C4918" t="s">
        <v>7498</v>
      </c>
      <c r="D4918">
        <v>58</v>
      </c>
      <c r="G4918" t="s">
        <v>2041</v>
      </c>
      <c r="H4918" t="s">
        <v>7239</v>
      </c>
      <c r="I4918" t="s">
        <v>3631</v>
      </c>
      <c r="K4918">
        <v>0</v>
      </c>
      <c r="AE4918" t="s">
        <v>211</v>
      </c>
      <c r="AF4918">
        <v>0</v>
      </c>
      <c r="AG4918">
        <v>0</v>
      </c>
      <c r="AH4918">
        <v>0</v>
      </c>
      <c r="AI4918" t="s">
        <v>11634</v>
      </c>
      <c r="AL4918" s="94">
        <v>5.8</v>
      </c>
      <c r="AM4918" t="s">
        <v>11646</v>
      </c>
    </row>
    <row r="4919" spans="1:39" x14ac:dyDescent="0.25">
      <c r="A4919" t="s">
        <v>211</v>
      </c>
      <c r="B4919">
        <v>31171</v>
      </c>
      <c r="C4919" t="s">
        <v>7499</v>
      </c>
      <c r="D4919">
        <v>903</v>
      </c>
      <c r="E4919">
        <v>45778</v>
      </c>
      <c r="F4919">
        <v>45837</v>
      </c>
      <c r="G4919" t="s">
        <v>2041</v>
      </c>
      <c r="H4919">
        <v>45807</v>
      </c>
      <c r="I4919" t="s">
        <v>24</v>
      </c>
      <c r="J4919">
        <v>45945</v>
      </c>
      <c r="K4919">
        <v>5</v>
      </c>
      <c r="L4919" t="s">
        <v>1474</v>
      </c>
      <c r="M4919">
        <v>100</v>
      </c>
      <c r="N4919" t="s">
        <v>25</v>
      </c>
      <c r="P4919" t="s">
        <v>478</v>
      </c>
      <c r="Q4919">
        <v>100</v>
      </c>
      <c r="R4919">
        <v>1750</v>
      </c>
      <c r="S4919">
        <v>1750</v>
      </c>
      <c r="T4919">
        <v>0</v>
      </c>
      <c r="U4919">
        <v>18</v>
      </c>
      <c r="V4919">
        <v>0</v>
      </c>
      <c r="W4919">
        <v>11</v>
      </c>
      <c r="X4919" t="s">
        <v>25</v>
      </c>
      <c r="Y4919" t="s">
        <v>25</v>
      </c>
      <c r="Z4919" t="s">
        <v>25</v>
      </c>
      <c r="AE4919" t="s">
        <v>211</v>
      </c>
      <c r="AF4919">
        <v>1</v>
      </c>
      <c r="AG4919">
        <v>5</v>
      </c>
      <c r="AH4919">
        <v>15</v>
      </c>
      <c r="AI4919" t="s">
        <v>11632</v>
      </c>
      <c r="AJ4919">
        <v>1.9379844961240309</v>
      </c>
      <c r="AK4919">
        <v>1.9379844961240309</v>
      </c>
      <c r="AL4919" s="94">
        <v>90.3</v>
      </c>
      <c r="AM4919" t="s">
        <v>11648</v>
      </c>
    </row>
    <row r="4920" spans="1:39" x14ac:dyDescent="0.25">
      <c r="A4920" t="s">
        <v>211</v>
      </c>
      <c r="B4920">
        <v>31172</v>
      </c>
      <c r="C4920" t="s">
        <v>7500</v>
      </c>
      <c r="D4920">
        <v>512</v>
      </c>
      <c r="E4920">
        <v>45778</v>
      </c>
      <c r="F4920">
        <v>45959</v>
      </c>
      <c r="G4920" t="s">
        <v>2041</v>
      </c>
      <c r="H4920">
        <v>46003</v>
      </c>
      <c r="I4920" t="s">
        <v>24</v>
      </c>
      <c r="J4920">
        <v>46003</v>
      </c>
      <c r="K4920">
        <v>0</v>
      </c>
      <c r="X4920" t="s">
        <v>7501</v>
      </c>
      <c r="Y4920" t="s">
        <v>25</v>
      </c>
      <c r="Z4920" t="s">
        <v>25</v>
      </c>
      <c r="AE4920" t="s">
        <v>211</v>
      </c>
      <c r="AF4920">
        <v>0</v>
      </c>
      <c r="AG4920">
        <v>0</v>
      </c>
      <c r="AH4920">
        <v>3</v>
      </c>
      <c r="AI4920" t="s">
        <v>11632</v>
      </c>
      <c r="AL4920" s="94">
        <v>51.2</v>
      </c>
      <c r="AM4920" t="s">
        <v>11646</v>
      </c>
    </row>
    <row r="4921" spans="1:39" x14ac:dyDescent="0.25">
      <c r="A4921" t="s">
        <v>211</v>
      </c>
      <c r="B4921">
        <v>31173</v>
      </c>
      <c r="C4921" t="s">
        <v>7502</v>
      </c>
      <c r="D4921">
        <v>1085</v>
      </c>
      <c r="E4921">
        <v>45778</v>
      </c>
      <c r="F4921">
        <v>45959</v>
      </c>
      <c r="G4921" t="s">
        <v>2041</v>
      </c>
      <c r="H4921">
        <v>45972</v>
      </c>
      <c r="I4921" t="s">
        <v>24</v>
      </c>
      <c r="J4921">
        <v>45972</v>
      </c>
      <c r="K4921">
        <v>0</v>
      </c>
      <c r="AE4921" t="s">
        <v>211</v>
      </c>
      <c r="AF4921">
        <v>0</v>
      </c>
      <c r="AG4921">
        <v>0</v>
      </c>
      <c r="AH4921">
        <v>0</v>
      </c>
      <c r="AI4921" t="s">
        <v>11634</v>
      </c>
      <c r="AL4921" s="94">
        <v>108.5</v>
      </c>
      <c r="AM4921" t="s">
        <v>11646</v>
      </c>
    </row>
    <row r="4922" spans="1:39" x14ac:dyDescent="0.25">
      <c r="A4922" t="s">
        <v>211</v>
      </c>
      <c r="B4922">
        <v>31174</v>
      </c>
      <c r="C4922" t="s">
        <v>7503</v>
      </c>
      <c r="D4922">
        <v>107</v>
      </c>
      <c r="G4922" t="s">
        <v>2041</v>
      </c>
      <c r="H4922" t="s">
        <v>7239</v>
      </c>
      <c r="I4922" t="s">
        <v>3631</v>
      </c>
      <c r="K4922">
        <v>0</v>
      </c>
      <c r="AE4922" t="s">
        <v>211</v>
      </c>
      <c r="AF4922">
        <v>0</v>
      </c>
      <c r="AG4922">
        <v>0</v>
      </c>
      <c r="AH4922">
        <v>0</v>
      </c>
      <c r="AI4922" t="s">
        <v>11634</v>
      </c>
      <c r="AL4922" s="94">
        <v>10.7</v>
      </c>
      <c r="AM4922" t="s">
        <v>11646</v>
      </c>
    </row>
    <row r="4923" spans="1:39" x14ac:dyDescent="0.25">
      <c r="A4923" t="s">
        <v>211</v>
      </c>
      <c r="B4923">
        <v>31175</v>
      </c>
      <c r="C4923" t="s">
        <v>7504</v>
      </c>
      <c r="D4923">
        <v>76</v>
      </c>
      <c r="G4923" t="s">
        <v>2041</v>
      </c>
      <c r="H4923" t="s">
        <v>7239</v>
      </c>
      <c r="I4923" t="s">
        <v>3631</v>
      </c>
      <c r="K4923">
        <v>0</v>
      </c>
      <c r="AE4923" t="s">
        <v>211</v>
      </c>
      <c r="AF4923">
        <v>0</v>
      </c>
      <c r="AG4923">
        <v>0</v>
      </c>
      <c r="AH4923">
        <v>0</v>
      </c>
      <c r="AI4923" t="s">
        <v>11634</v>
      </c>
      <c r="AL4923" s="94">
        <v>7.6</v>
      </c>
      <c r="AM4923" t="s">
        <v>11646</v>
      </c>
    </row>
    <row r="4924" spans="1:39" x14ac:dyDescent="0.25">
      <c r="A4924" t="s">
        <v>211</v>
      </c>
      <c r="B4924">
        <v>31176</v>
      </c>
      <c r="C4924" t="s">
        <v>7505</v>
      </c>
      <c r="D4924">
        <v>4239</v>
      </c>
      <c r="E4924">
        <v>45778</v>
      </c>
      <c r="F4924">
        <v>45959</v>
      </c>
      <c r="G4924" t="s">
        <v>2041</v>
      </c>
      <c r="H4924">
        <v>46037</v>
      </c>
      <c r="I4924" t="s">
        <v>24</v>
      </c>
      <c r="K4924">
        <v>0</v>
      </c>
      <c r="N4924" t="s">
        <v>488</v>
      </c>
      <c r="P4924" t="s">
        <v>478</v>
      </c>
      <c r="Q4924" t="s">
        <v>5764</v>
      </c>
      <c r="R4924">
        <v>10000</v>
      </c>
      <c r="X4924" t="s">
        <v>37</v>
      </c>
      <c r="Y4924" t="s">
        <v>37</v>
      </c>
      <c r="Z4924" t="s">
        <v>37</v>
      </c>
      <c r="AE4924" t="s">
        <v>211</v>
      </c>
      <c r="AF4924">
        <v>0</v>
      </c>
      <c r="AG4924">
        <v>0</v>
      </c>
      <c r="AH4924">
        <v>7</v>
      </c>
      <c r="AI4924" t="s">
        <v>11632</v>
      </c>
      <c r="AJ4924">
        <v>2.3590469450342062</v>
      </c>
      <c r="AL4924" s="94">
        <v>423.9</v>
      </c>
      <c r="AM4924" t="s">
        <v>11646</v>
      </c>
    </row>
    <row r="4925" spans="1:39" x14ac:dyDescent="0.25">
      <c r="A4925" t="s">
        <v>211</v>
      </c>
      <c r="B4925">
        <v>31177</v>
      </c>
      <c r="C4925" t="s">
        <v>7506</v>
      </c>
      <c r="D4925">
        <v>344</v>
      </c>
      <c r="E4925">
        <v>45778</v>
      </c>
      <c r="F4925">
        <v>45959</v>
      </c>
      <c r="G4925" t="s">
        <v>2041</v>
      </c>
      <c r="H4925">
        <v>45974</v>
      </c>
      <c r="I4925" t="s">
        <v>24</v>
      </c>
      <c r="J4925">
        <v>45974</v>
      </c>
      <c r="K4925">
        <v>8</v>
      </c>
      <c r="L4925" t="s">
        <v>1477</v>
      </c>
      <c r="M4925">
        <v>1</v>
      </c>
      <c r="N4925" t="s">
        <v>25</v>
      </c>
      <c r="P4925" t="s">
        <v>478</v>
      </c>
      <c r="Q4925">
        <v>1</v>
      </c>
      <c r="R4925">
        <v>500</v>
      </c>
      <c r="S4925">
        <v>500</v>
      </c>
      <c r="T4925">
        <v>0</v>
      </c>
      <c r="U4925">
        <v>18</v>
      </c>
      <c r="V4925">
        <v>0</v>
      </c>
      <c r="W4925">
        <v>2</v>
      </c>
      <c r="X4925" t="s">
        <v>7507</v>
      </c>
      <c r="Y4925" t="s">
        <v>7507</v>
      </c>
      <c r="Z4925" t="s">
        <v>7507</v>
      </c>
      <c r="AE4925" t="s">
        <v>211</v>
      </c>
      <c r="AF4925">
        <v>1</v>
      </c>
      <c r="AG4925">
        <v>8</v>
      </c>
      <c r="AH4925">
        <v>15</v>
      </c>
      <c r="AI4925" t="s">
        <v>11632</v>
      </c>
      <c r="AJ4925">
        <v>1.4534883720930232</v>
      </c>
      <c r="AK4925">
        <v>1.4534883720930232</v>
      </c>
      <c r="AL4925" s="94">
        <v>34.4</v>
      </c>
      <c r="AM4925" t="s">
        <v>11647</v>
      </c>
    </row>
    <row r="4926" spans="1:39" x14ac:dyDescent="0.25">
      <c r="A4926" t="s">
        <v>211</v>
      </c>
      <c r="B4926">
        <v>31178</v>
      </c>
      <c r="C4926" t="s">
        <v>7508</v>
      </c>
      <c r="D4926">
        <v>712</v>
      </c>
      <c r="E4926">
        <v>45778</v>
      </c>
      <c r="F4926">
        <v>45959</v>
      </c>
      <c r="G4926" t="s">
        <v>2041</v>
      </c>
      <c r="H4926">
        <v>46003</v>
      </c>
      <c r="I4926" t="s">
        <v>24</v>
      </c>
      <c r="J4926">
        <v>46003</v>
      </c>
      <c r="K4926">
        <v>0</v>
      </c>
      <c r="M4926">
        <v>0</v>
      </c>
      <c r="N4926" t="s">
        <v>25</v>
      </c>
      <c r="P4926" t="s">
        <v>25</v>
      </c>
      <c r="Q4926">
        <v>0</v>
      </c>
      <c r="R4926">
        <v>500</v>
      </c>
      <c r="S4926">
        <v>500</v>
      </c>
      <c r="T4926">
        <v>1</v>
      </c>
      <c r="U4926">
        <v>0</v>
      </c>
      <c r="V4926">
        <v>0</v>
      </c>
      <c r="W4926">
        <v>0</v>
      </c>
      <c r="X4926" t="s">
        <v>25</v>
      </c>
      <c r="Y4926" t="s">
        <v>25</v>
      </c>
      <c r="Z4926" t="s">
        <v>25</v>
      </c>
      <c r="AE4926" t="s">
        <v>211</v>
      </c>
      <c r="AF4926">
        <v>0</v>
      </c>
      <c r="AG4926">
        <v>0</v>
      </c>
      <c r="AH4926">
        <v>13</v>
      </c>
      <c r="AI4926" t="s">
        <v>11632</v>
      </c>
      <c r="AJ4926">
        <v>0.702247191011236</v>
      </c>
      <c r="AK4926">
        <v>0.702247191011236</v>
      </c>
      <c r="AL4926" s="94">
        <v>71.2</v>
      </c>
      <c r="AM4926" t="s">
        <v>11646</v>
      </c>
    </row>
    <row r="4927" spans="1:39" x14ac:dyDescent="0.25">
      <c r="A4927" t="s">
        <v>211</v>
      </c>
      <c r="B4927">
        <v>31179</v>
      </c>
      <c r="C4927" t="s">
        <v>7509</v>
      </c>
      <c r="D4927">
        <v>664</v>
      </c>
      <c r="E4927">
        <v>45778</v>
      </c>
      <c r="F4927">
        <v>45959</v>
      </c>
      <c r="G4927" t="s">
        <v>2041</v>
      </c>
      <c r="H4927">
        <v>45968</v>
      </c>
      <c r="I4927" t="s">
        <v>24</v>
      </c>
      <c r="J4927">
        <v>46002</v>
      </c>
      <c r="K4927">
        <v>28</v>
      </c>
      <c r="L4927" t="s">
        <v>7250</v>
      </c>
      <c r="N4927" t="s">
        <v>478</v>
      </c>
      <c r="O4927">
        <v>45807</v>
      </c>
      <c r="P4927" t="s">
        <v>478</v>
      </c>
      <c r="Q4927">
        <v>1</v>
      </c>
      <c r="R4927">
        <v>2000</v>
      </c>
      <c r="S4927">
        <v>0</v>
      </c>
      <c r="U4927">
        <v>28</v>
      </c>
      <c r="X4927" t="s">
        <v>7510</v>
      </c>
      <c r="Y4927" t="s">
        <v>25</v>
      </c>
      <c r="Z4927" t="s">
        <v>25</v>
      </c>
      <c r="AE4927" t="s">
        <v>211</v>
      </c>
      <c r="AF4927">
        <v>0</v>
      </c>
      <c r="AG4927">
        <v>0</v>
      </c>
      <c r="AH4927">
        <v>12</v>
      </c>
      <c r="AI4927" t="s">
        <v>11632</v>
      </c>
      <c r="AJ4927">
        <v>3.0120481927710845</v>
      </c>
      <c r="AK4927">
        <v>0</v>
      </c>
      <c r="AL4927" s="94">
        <v>66.400000000000006</v>
      </c>
      <c r="AM4927" t="s">
        <v>11647</v>
      </c>
    </row>
    <row r="4928" spans="1:39" x14ac:dyDescent="0.25">
      <c r="A4928" t="s">
        <v>211</v>
      </c>
      <c r="B4928">
        <v>31180</v>
      </c>
      <c r="C4928" t="s">
        <v>7511</v>
      </c>
      <c r="D4928">
        <v>275</v>
      </c>
      <c r="E4928">
        <v>45778</v>
      </c>
      <c r="G4928" t="s">
        <v>2041</v>
      </c>
      <c r="H4928">
        <v>45821</v>
      </c>
      <c r="I4928" t="s">
        <v>28</v>
      </c>
      <c r="K4928">
        <v>0</v>
      </c>
      <c r="L4928" t="s">
        <v>25</v>
      </c>
      <c r="M4928">
        <v>0</v>
      </c>
      <c r="N4928" t="s">
        <v>3168</v>
      </c>
      <c r="P4928" t="s">
        <v>25</v>
      </c>
      <c r="Q4928">
        <v>0</v>
      </c>
      <c r="X4928" t="s">
        <v>25</v>
      </c>
      <c r="Y4928" t="s">
        <v>25</v>
      </c>
      <c r="Z4928" t="s">
        <v>25</v>
      </c>
      <c r="AE4928" t="s">
        <v>211</v>
      </c>
      <c r="AF4928">
        <v>0</v>
      </c>
      <c r="AG4928">
        <v>0</v>
      </c>
      <c r="AH4928">
        <v>8</v>
      </c>
      <c r="AI4928" t="s">
        <v>11632</v>
      </c>
      <c r="AL4928" s="94">
        <v>27.5</v>
      </c>
      <c r="AM4928" t="s">
        <v>11646</v>
      </c>
    </row>
    <row r="4929" spans="1:39" x14ac:dyDescent="0.25">
      <c r="A4929" t="s">
        <v>211</v>
      </c>
      <c r="B4929">
        <v>31181</v>
      </c>
      <c r="C4929" t="s">
        <v>7512</v>
      </c>
      <c r="D4929">
        <v>116</v>
      </c>
      <c r="G4929" t="s">
        <v>2041</v>
      </c>
      <c r="H4929" t="s">
        <v>7239</v>
      </c>
      <c r="I4929" t="s">
        <v>3631</v>
      </c>
      <c r="K4929">
        <v>0</v>
      </c>
      <c r="AE4929" t="s">
        <v>211</v>
      </c>
      <c r="AF4929">
        <v>0</v>
      </c>
      <c r="AG4929">
        <v>0</v>
      </c>
      <c r="AH4929">
        <v>0</v>
      </c>
      <c r="AI4929" t="s">
        <v>11634</v>
      </c>
      <c r="AL4929" s="94">
        <v>11.6</v>
      </c>
      <c r="AM4929" t="s">
        <v>11646</v>
      </c>
    </row>
    <row r="4930" spans="1:39" x14ac:dyDescent="0.25">
      <c r="A4930" t="s">
        <v>211</v>
      </c>
      <c r="B4930">
        <v>31182</v>
      </c>
      <c r="C4930" t="s">
        <v>7513</v>
      </c>
      <c r="D4930">
        <v>43</v>
      </c>
      <c r="G4930" t="s">
        <v>2041</v>
      </c>
      <c r="H4930" t="s">
        <v>7239</v>
      </c>
      <c r="I4930" t="s">
        <v>3631</v>
      </c>
      <c r="K4930">
        <v>0</v>
      </c>
      <c r="AE4930" t="s">
        <v>211</v>
      </c>
      <c r="AF4930">
        <v>0</v>
      </c>
      <c r="AG4930">
        <v>0</v>
      </c>
      <c r="AH4930">
        <v>0</v>
      </c>
      <c r="AI4930" t="s">
        <v>11634</v>
      </c>
      <c r="AL4930" s="94">
        <v>4.3</v>
      </c>
      <c r="AM4930" t="s">
        <v>11646</v>
      </c>
    </row>
    <row r="4931" spans="1:39" x14ac:dyDescent="0.25">
      <c r="A4931" t="s">
        <v>211</v>
      </c>
      <c r="B4931">
        <v>31183</v>
      </c>
      <c r="C4931" t="s">
        <v>7514</v>
      </c>
      <c r="D4931">
        <v>910</v>
      </c>
      <c r="E4931">
        <v>45778</v>
      </c>
      <c r="F4931">
        <v>45837</v>
      </c>
      <c r="G4931" t="s">
        <v>2041</v>
      </c>
      <c r="H4931">
        <v>45807</v>
      </c>
      <c r="I4931" t="s">
        <v>24</v>
      </c>
      <c r="J4931">
        <v>45923</v>
      </c>
      <c r="K4931">
        <v>20</v>
      </c>
      <c r="L4931" t="s">
        <v>551</v>
      </c>
      <c r="M4931">
        <v>1</v>
      </c>
      <c r="N4931" t="s">
        <v>25</v>
      </c>
      <c r="P4931" t="s">
        <v>478</v>
      </c>
      <c r="Q4931">
        <v>1</v>
      </c>
      <c r="T4931">
        <v>1</v>
      </c>
      <c r="U4931">
        <v>9</v>
      </c>
      <c r="V4931">
        <v>0</v>
      </c>
      <c r="W4931">
        <v>0</v>
      </c>
      <c r="X4931" t="s">
        <v>7245</v>
      </c>
      <c r="Y4931" t="s">
        <v>25</v>
      </c>
      <c r="Z4931" t="s">
        <v>25</v>
      </c>
      <c r="AE4931" t="s">
        <v>211</v>
      </c>
      <c r="AF4931">
        <v>1</v>
      </c>
      <c r="AG4931">
        <v>20</v>
      </c>
      <c r="AH4931">
        <v>13</v>
      </c>
      <c r="AI4931" t="s">
        <v>11632</v>
      </c>
      <c r="AL4931" s="94">
        <v>91</v>
      </c>
      <c r="AM4931" t="s">
        <v>11647</v>
      </c>
    </row>
    <row r="4932" spans="1:39" x14ac:dyDescent="0.25">
      <c r="A4932" t="s">
        <v>211</v>
      </c>
      <c r="B4932">
        <v>31185</v>
      </c>
      <c r="C4932" t="s">
        <v>7515</v>
      </c>
      <c r="D4932">
        <v>488</v>
      </c>
      <c r="E4932">
        <v>45778</v>
      </c>
      <c r="F4932">
        <v>45959</v>
      </c>
      <c r="G4932" t="s">
        <v>2041</v>
      </c>
      <c r="I4932" t="s">
        <v>24</v>
      </c>
      <c r="K4932">
        <v>0</v>
      </c>
      <c r="AE4932" t="s">
        <v>211</v>
      </c>
      <c r="AF4932">
        <v>0</v>
      </c>
      <c r="AG4932">
        <v>0</v>
      </c>
      <c r="AH4932">
        <v>0</v>
      </c>
      <c r="AI4932" t="s">
        <v>11634</v>
      </c>
      <c r="AL4932" s="94">
        <v>48.8</v>
      </c>
      <c r="AM4932" t="s">
        <v>11646</v>
      </c>
    </row>
    <row r="4933" spans="1:39" x14ac:dyDescent="0.25">
      <c r="A4933" t="s">
        <v>211</v>
      </c>
      <c r="B4933">
        <v>31184</v>
      </c>
      <c r="C4933" t="s">
        <v>7516</v>
      </c>
      <c r="D4933">
        <v>63</v>
      </c>
      <c r="E4933">
        <v>45778</v>
      </c>
      <c r="F4933">
        <v>45959</v>
      </c>
      <c r="G4933" t="s">
        <v>2041</v>
      </c>
      <c r="H4933">
        <v>45973</v>
      </c>
      <c r="I4933" t="s">
        <v>24</v>
      </c>
      <c r="J4933">
        <v>45973</v>
      </c>
      <c r="K4933">
        <v>0</v>
      </c>
      <c r="M4933">
        <v>0</v>
      </c>
      <c r="N4933" t="s">
        <v>25</v>
      </c>
      <c r="P4933" t="s">
        <v>25</v>
      </c>
      <c r="Q4933">
        <v>0</v>
      </c>
      <c r="T4933">
        <v>0</v>
      </c>
      <c r="U4933">
        <v>0</v>
      </c>
      <c r="V4933">
        <v>0</v>
      </c>
      <c r="W4933">
        <v>0</v>
      </c>
      <c r="X4933" t="s">
        <v>25</v>
      </c>
      <c r="Y4933" t="s">
        <v>25</v>
      </c>
      <c r="Z4933" t="s">
        <v>25</v>
      </c>
      <c r="AE4933" t="s">
        <v>211</v>
      </c>
      <c r="AF4933">
        <v>0</v>
      </c>
      <c r="AG4933">
        <v>0</v>
      </c>
      <c r="AH4933">
        <v>11</v>
      </c>
      <c r="AI4933" t="s">
        <v>11632</v>
      </c>
      <c r="AL4933" s="94">
        <v>6.3</v>
      </c>
      <c r="AM4933" t="s">
        <v>11646</v>
      </c>
    </row>
    <row r="4934" spans="1:39" x14ac:dyDescent="0.25">
      <c r="A4934" t="s">
        <v>211</v>
      </c>
      <c r="B4934">
        <v>31186</v>
      </c>
      <c r="C4934" t="s">
        <v>7517</v>
      </c>
      <c r="D4934">
        <v>378</v>
      </c>
      <c r="E4934">
        <v>45778</v>
      </c>
      <c r="F4934">
        <v>45959</v>
      </c>
      <c r="G4934" t="s">
        <v>2041</v>
      </c>
      <c r="H4934">
        <v>46021</v>
      </c>
      <c r="I4934" t="s">
        <v>24</v>
      </c>
      <c r="J4934">
        <v>46021</v>
      </c>
      <c r="K4934">
        <v>0</v>
      </c>
      <c r="M4934">
        <v>0</v>
      </c>
      <c r="N4934" t="s">
        <v>25</v>
      </c>
      <c r="P4934" t="s">
        <v>25</v>
      </c>
      <c r="Q4934">
        <v>0</v>
      </c>
      <c r="R4934">
        <v>1500</v>
      </c>
      <c r="S4934">
        <v>1500</v>
      </c>
      <c r="T4934">
        <v>2</v>
      </c>
      <c r="U4934">
        <v>0</v>
      </c>
      <c r="V4934">
        <v>0</v>
      </c>
      <c r="W4934">
        <v>0</v>
      </c>
      <c r="X4934" t="s">
        <v>25</v>
      </c>
      <c r="Y4934" t="s">
        <v>25</v>
      </c>
      <c r="Z4934" t="s">
        <v>25</v>
      </c>
      <c r="AE4934" t="s">
        <v>211</v>
      </c>
      <c r="AF4934">
        <v>0</v>
      </c>
      <c r="AG4934">
        <v>0</v>
      </c>
      <c r="AH4934">
        <v>13</v>
      </c>
      <c r="AI4934" t="s">
        <v>11632</v>
      </c>
      <c r="AJ4934">
        <v>3.9682539682539684</v>
      </c>
      <c r="AK4934">
        <v>3.9682539682539684</v>
      </c>
      <c r="AL4934" s="94">
        <v>37.799999999999997</v>
      </c>
      <c r="AM4934" t="s">
        <v>11646</v>
      </c>
    </row>
    <row r="4935" spans="1:39" x14ac:dyDescent="0.25">
      <c r="A4935" t="s">
        <v>211</v>
      </c>
      <c r="B4935">
        <v>31187</v>
      </c>
      <c r="C4935" t="s">
        <v>7518</v>
      </c>
      <c r="D4935">
        <v>133</v>
      </c>
      <c r="E4935">
        <v>45778</v>
      </c>
      <c r="F4935">
        <v>45959</v>
      </c>
      <c r="G4935" t="s">
        <v>2041</v>
      </c>
      <c r="H4935">
        <v>45982</v>
      </c>
      <c r="I4935" t="s">
        <v>24</v>
      </c>
      <c r="J4935">
        <v>45982</v>
      </c>
      <c r="K4935">
        <v>0</v>
      </c>
      <c r="M4935">
        <v>0</v>
      </c>
      <c r="N4935" t="s">
        <v>25</v>
      </c>
      <c r="P4935" t="s">
        <v>25</v>
      </c>
      <c r="Q4935">
        <v>0</v>
      </c>
      <c r="T4935">
        <v>0</v>
      </c>
      <c r="U4935">
        <v>0</v>
      </c>
      <c r="V4935">
        <v>0</v>
      </c>
      <c r="W4935">
        <v>0</v>
      </c>
      <c r="X4935" t="s">
        <v>25</v>
      </c>
      <c r="Y4935" t="s">
        <v>25</v>
      </c>
      <c r="Z4935" t="s">
        <v>25</v>
      </c>
      <c r="AE4935" t="s">
        <v>211</v>
      </c>
      <c r="AF4935">
        <v>0</v>
      </c>
      <c r="AG4935">
        <v>0</v>
      </c>
      <c r="AH4935">
        <v>11</v>
      </c>
      <c r="AI4935" t="s">
        <v>11632</v>
      </c>
      <c r="AL4935" s="94">
        <v>13.3</v>
      </c>
      <c r="AM4935" t="s">
        <v>11646</v>
      </c>
    </row>
    <row r="4936" spans="1:39" x14ac:dyDescent="0.25">
      <c r="A4936" t="s">
        <v>211</v>
      </c>
      <c r="B4936">
        <v>31188</v>
      </c>
      <c r="C4936" t="s">
        <v>7519</v>
      </c>
      <c r="D4936">
        <v>407</v>
      </c>
      <c r="E4936">
        <v>45778</v>
      </c>
      <c r="F4936">
        <v>45959</v>
      </c>
      <c r="G4936" t="s">
        <v>2041</v>
      </c>
      <c r="I4936" t="s">
        <v>24</v>
      </c>
      <c r="K4936">
        <v>0</v>
      </c>
      <c r="AE4936" t="s">
        <v>211</v>
      </c>
      <c r="AF4936">
        <v>0</v>
      </c>
      <c r="AG4936">
        <v>0</v>
      </c>
      <c r="AH4936">
        <v>0</v>
      </c>
      <c r="AI4936" t="s">
        <v>11634</v>
      </c>
      <c r="AL4936" s="94">
        <v>40.700000000000003</v>
      </c>
      <c r="AM4936" t="s">
        <v>11646</v>
      </c>
    </row>
    <row r="4937" spans="1:39" x14ac:dyDescent="0.25">
      <c r="A4937" t="s">
        <v>211</v>
      </c>
      <c r="B4937">
        <v>31189</v>
      </c>
      <c r="C4937" t="s">
        <v>7520</v>
      </c>
      <c r="D4937">
        <v>1464</v>
      </c>
      <c r="E4937">
        <v>45778</v>
      </c>
      <c r="F4937">
        <v>45959</v>
      </c>
      <c r="G4937" t="s">
        <v>2041</v>
      </c>
      <c r="H4937">
        <v>45986</v>
      </c>
      <c r="I4937" t="s">
        <v>24</v>
      </c>
      <c r="J4937">
        <v>45986</v>
      </c>
      <c r="K4937">
        <v>60</v>
      </c>
      <c r="L4937">
        <v>45975</v>
      </c>
      <c r="M4937">
        <v>0.2</v>
      </c>
      <c r="N4937" t="s">
        <v>25</v>
      </c>
      <c r="P4937" t="s">
        <v>478</v>
      </c>
      <c r="Q4937">
        <v>0.2</v>
      </c>
      <c r="R4937">
        <v>2750</v>
      </c>
      <c r="S4937">
        <v>2750</v>
      </c>
      <c r="T4937">
        <v>0</v>
      </c>
      <c r="U4937">
        <v>0</v>
      </c>
      <c r="V4937">
        <v>0</v>
      </c>
      <c r="W4937">
        <v>0</v>
      </c>
      <c r="X4937" t="s">
        <v>7521</v>
      </c>
      <c r="Y4937" t="s">
        <v>478</v>
      </c>
      <c r="Z4937" t="s">
        <v>25</v>
      </c>
      <c r="AE4937" t="s">
        <v>211</v>
      </c>
      <c r="AF4937">
        <v>0.2</v>
      </c>
      <c r="AG4937">
        <v>12</v>
      </c>
      <c r="AH4937">
        <v>15</v>
      </c>
      <c r="AI4937" t="s">
        <v>11632</v>
      </c>
      <c r="AJ4937">
        <v>1.8784153005464481</v>
      </c>
      <c r="AK4937">
        <v>1.8784153005464481</v>
      </c>
      <c r="AL4937" s="94">
        <v>146.4</v>
      </c>
      <c r="AM4937" t="s">
        <v>11647</v>
      </c>
    </row>
    <row r="4938" spans="1:39" x14ac:dyDescent="0.25">
      <c r="A4938" t="s">
        <v>211</v>
      </c>
      <c r="B4938">
        <v>31190</v>
      </c>
      <c r="C4938" t="s">
        <v>7522</v>
      </c>
      <c r="D4938">
        <v>47</v>
      </c>
      <c r="E4938">
        <v>45778</v>
      </c>
      <c r="F4938">
        <v>45959</v>
      </c>
      <c r="G4938" t="s">
        <v>2041</v>
      </c>
      <c r="H4938">
        <v>45973</v>
      </c>
      <c r="I4938" t="s">
        <v>24</v>
      </c>
      <c r="J4938">
        <v>45973</v>
      </c>
      <c r="K4938">
        <v>0</v>
      </c>
      <c r="M4938">
        <v>0</v>
      </c>
      <c r="N4938" t="s">
        <v>25</v>
      </c>
      <c r="P4938" t="s">
        <v>25</v>
      </c>
      <c r="Q4938">
        <v>0</v>
      </c>
      <c r="T4938">
        <v>0</v>
      </c>
      <c r="U4938">
        <v>0</v>
      </c>
      <c r="V4938">
        <v>0</v>
      </c>
      <c r="W4938">
        <v>0</v>
      </c>
      <c r="X4938" t="s">
        <v>25</v>
      </c>
      <c r="Y4938" t="s">
        <v>25</v>
      </c>
      <c r="Z4938" t="s">
        <v>25</v>
      </c>
      <c r="AE4938" t="s">
        <v>211</v>
      </c>
      <c r="AF4938">
        <v>0</v>
      </c>
      <c r="AG4938">
        <v>0</v>
      </c>
      <c r="AH4938">
        <v>11</v>
      </c>
      <c r="AI4938" t="s">
        <v>11632</v>
      </c>
      <c r="AL4938" s="94">
        <v>4.7</v>
      </c>
      <c r="AM4938" t="s">
        <v>11646</v>
      </c>
    </row>
    <row r="4939" spans="1:39" x14ac:dyDescent="0.25">
      <c r="A4939" t="s">
        <v>211</v>
      </c>
      <c r="B4939">
        <v>31191</v>
      </c>
      <c r="C4939" t="s">
        <v>7523</v>
      </c>
      <c r="D4939">
        <v>4087</v>
      </c>
      <c r="E4939">
        <v>45778</v>
      </c>
      <c r="F4939">
        <v>45959</v>
      </c>
      <c r="G4939" t="s">
        <v>2041</v>
      </c>
      <c r="I4939" t="s">
        <v>24</v>
      </c>
      <c r="K4939">
        <v>0</v>
      </c>
      <c r="AE4939" t="s">
        <v>211</v>
      </c>
      <c r="AF4939">
        <v>0</v>
      </c>
      <c r="AG4939">
        <v>0</v>
      </c>
      <c r="AH4939">
        <v>0</v>
      </c>
      <c r="AI4939" t="s">
        <v>11634</v>
      </c>
      <c r="AL4939" s="94">
        <v>408.7</v>
      </c>
      <c r="AM4939" t="s">
        <v>11646</v>
      </c>
    </row>
    <row r="4940" spans="1:39" x14ac:dyDescent="0.25">
      <c r="A4940" t="s">
        <v>211</v>
      </c>
      <c r="B4940">
        <v>31192</v>
      </c>
      <c r="C4940" t="s">
        <v>7524</v>
      </c>
      <c r="D4940">
        <v>215</v>
      </c>
      <c r="E4940">
        <v>45778</v>
      </c>
      <c r="F4940">
        <v>45959</v>
      </c>
      <c r="G4940" t="s">
        <v>2041</v>
      </c>
      <c r="H4940">
        <v>45973</v>
      </c>
      <c r="I4940" t="s">
        <v>24</v>
      </c>
      <c r="J4940">
        <v>45973</v>
      </c>
      <c r="K4940">
        <v>0</v>
      </c>
      <c r="M4940">
        <v>0</v>
      </c>
      <c r="N4940" t="s">
        <v>25</v>
      </c>
      <c r="P4940" t="s">
        <v>25</v>
      </c>
      <c r="Q4940">
        <v>0</v>
      </c>
      <c r="T4940">
        <v>0</v>
      </c>
      <c r="U4940">
        <v>0</v>
      </c>
      <c r="V4940">
        <v>0</v>
      </c>
      <c r="W4940">
        <v>0</v>
      </c>
      <c r="X4940" t="s">
        <v>25</v>
      </c>
      <c r="Y4940" t="s">
        <v>25</v>
      </c>
      <c r="Z4940" t="s">
        <v>25</v>
      </c>
      <c r="AE4940" t="s">
        <v>211</v>
      </c>
      <c r="AF4940">
        <v>0</v>
      </c>
      <c r="AG4940">
        <v>0</v>
      </c>
      <c r="AH4940">
        <v>11</v>
      </c>
      <c r="AI4940" t="s">
        <v>11632</v>
      </c>
      <c r="AL4940" s="94">
        <v>21.5</v>
      </c>
      <c r="AM4940" t="s">
        <v>11646</v>
      </c>
    </row>
    <row r="4941" spans="1:39" x14ac:dyDescent="0.25">
      <c r="A4941" t="s">
        <v>211</v>
      </c>
      <c r="B4941">
        <v>31195</v>
      </c>
      <c r="C4941" t="s">
        <v>7525</v>
      </c>
      <c r="D4941">
        <v>187</v>
      </c>
      <c r="E4941">
        <v>45778</v>
      </c>
      <c r="F4941">
        <v>45959</v>
      </c>
      <c r="G4941" t="s">
        <v>2041</v>
      </c>
      <c r="H4941">
        <v>45979</v>
      </c>
      <c r="I4941" t="s">
        <v>24</v>
      </c>
      <c r="J4941">
        <v>45979</v>
      </c>
      <c r="K4941">
        <v>0</v>
      </c>
      <c r="M4941">
        <v>0</v>
      </c>
      <c r="N4941" t="s">
        <v>25</v>
      </c>
      <c r="P4941" t="s">
        <v>25</v>
      </c>
      <c r="Q4941">
        <v>0</v>
      </c>
      <c r="T4941">
        <v>0</v>
      </c>
      <c r="U4941">
        <v>0</v>
      </c>
      <c r="V4941">
        <v>0</v>
      </c>
      <c r="W4941">
        <v>0</v>
      </c>
      <c r="X4941" t="s">
        <v>25</v>
      </c>
      <c r="Y4941" t="s">
        <v>25</v>
      </c>
      <c r="Z4941" t="s">
        <v>25</v>
      </c>
      <c r="AE4941" t="s">
        <v>211</v>
      </c>
      <c r="AF4941">
        <v>0</v>
      </c>
      <c r="AG4941">
        <v>0</v>
      </c>
      <c r="AH4941">
        <v>11</v>
      </c>
      <c r="AI4941" t="s">
        <v>11632</v>
      </c>
      <c r="AL4941" s="94">
        <v>18.7</v>
      </c>
      <c r="AM4941" t="s">
        <v>11646</v>
      </c>
    </row>
    <row r="4942" spans="1:39" x14ac:dyDescent="0.25">
      <c r="A4942" t="s">
        <v>211</v>
      </c>
      <c r="B4942">
        <v>31196</v>
      </c>
      <c r="C4942" t="s">
        <v>7526</v>
      </c>
      <c r="D4942">
        <v>29</v>
      </c>
      <c r="E4942">
        <v>45778</v>
      </c>
      <c r="F4942">
        <v>45959</v>
      </c>
      <c r="G4942" t="s">
        <v>2041</v>
      </c>
      <c r="H4942">
        <v>46013</v>
      </c>
      <c r="I4942" t="s">
        <v>24</v>
      </c>
      <c r="J4942">
        <v>46013</v>
      </c>
      <c r="K4942">
        <v>0</v>
      </c>
      <c r="M4942">
        <v>0</v>
      </c>
      <c r="N4942" t="s">
        <v>25</v>
      </c>
      <c r="P4942" t="s">
        <v>25</v>
      </c>
      <c r="Q4942">
        <v>0</v>
      </c>
      <c r="T4942">
        <v>0</v>
      </c>
      <c r="U4942">
        <v>0</v>
      </c>
      <c r="V4942">
        <v>0</v>
      </c>
      <c r="W4942">
        <v>0</v>
      </c>
      <c r="X4942" t="s">
        <v>25</v>
      </c>
      <c r="Y4942" t="s">
        <v>25</v>
      </c>
      <c r="Z4942" t="s">
        <v>25</v>
      </c>
      <c r="AE4942" t="s">
        <v>211</v>
      </c>
      <c r="AF4942">
        <v>0</v>
      </c>
      <c r="AG4942">
        <v>0</v>
      </c>
      <c r="AH4942">
        <v>11</v>
      </c>
      <c r="AI4942" t="s">
        <v>11632</v>
      </c>
      <c r="AL4942" s="94">
        <v>2.9</v>
      </c>
      <c r="AM4942" t="s">
        <v>11646</v>
      </c>
    </row>
    <row r="4943" spans="1:39" x14ac:dyDescent="0.25">
      <c r="A4943" t="s">
        <v>211</v>
      </c>
      <c r="B4943">
        <v>31197</v>
      </c>
      <c r="C4943" t="s">
        <v>7527</v>
      </c>
      <c r="D4943">
        <v>72</v>
      </c>
      <c r="E4943">
        <v>45778</v>
      </c>
      <c r="F4943">
        <v>45959</v>
      </c>
      <c r="G4943" t="s">
        <v>2041</v>
      </c>
      <c r="H4943">
        <v>45966</v>
      </c>
      <c r="I4943" t="s">
        <v>24</v>
      </c>
      <c r="J4943">
        <v>45966</v>
      </c>
      <c r="K4943">
        <v>0</v>
      </c>
      <c r="M4943">
        <v>0</v>
      </c>
      <c r="N4943" t="s">
        <v>25</v>
      </c>
      <c r="P4943" t="s">
        <v>7528</v>
      </c>
      <c r="Q4943">
        <v>0.01</v>
      </c>
      <c r="R4943">
        <v>1000</v>
      </c>
      <c r="S4943">
        <v>10000</v>
      </c>
      <c r="T4943">
        <v>0</v>
      </c>
      <c r="U4943">
        <v>0</v>
      </c>
      <c r="V4943">
        <v>0</v>
      </c>
      <c r="W4943">
        <v>0</v>
      </c>
      <c r="X4943" t="s">
        <v>25</v>
      </c>
      <c r="Y4943" t="s">
        <v>25</v>
      </c>
      <c r="Z4943" t="s">
        <v>25</v>
      </c>
      <c r="AE4943" t="s">
        <v>211</v>
      </c>
      <c r="AF4943">
        <v>0</v>
      </c>
      <c r="AG4943">
        <v>0</v>
      </c>
      <c r="AH4943">
        <v>13</v>
      </c>
      <c r="AI4943" t="s">
        <v>11632</v>
      </c>
      <c r="AJ4943">
        <v>13.888888888888889</v>
      </c>
      <c r="AK4943">
        <v>138.88888888888889</v>
      </c>
      <c r="AL4943" s="94">
        <v>7.2</v>
      </c>
      <c r="AM4943" t="s">
        <v>11646</v>
      </c>
    </row>
    <row r="4944" spans="1:39" x14ac:dyDescent="0.25">
      <c r="A4944" t="s">
        <v>211</v>
      </c>
      <c r="B4944">
        <v>31906</v>
      </c>
      <c r="C4944" t="s">
        <v>7529</v>
      </c>
      <c r="D4944">
        <v>4097</v>
      </c>
      <c r="E4944">
        <v>45778</v>
      </c>
      <c r="F4944">
        <v>45959</v>
      </c>
      <c r="G4944" t="s">
        <v>2041</v>
      </c>
      <c r="I4944" t="s">
        <v>24</v>
      </c>
      <c r="K4944">
        <v>0</v>
      </c>
      <c r="AE4944" t="s">
        <v>211</v>
      </c>
      <c r="AF4944">
        <v>0</v>
      </c>
      <c r="AG4944">
        <v>0</v>
      </c>
      <c r="AH4944">
        <v>0</v>
      </c>
      <c r="AI4944" t="s">
        <v>11634</v>
      </c>
      <c r="AL4944" s="94">
        <v>409.7</v>
      </c>
      <c r="AM4944" t="s">
        <v>11646</v>
      </c>
    </row>
    <row r="4945" spans="1:39" x14ac:dyDescent="0.25">
      <c r="A4945" t="s">
        <v>211</v>
      </c>
      <c r="B4945">
        <v>31198</v>
      </c>
      <c r="C4945" t="s">
        <v>7530</v>
      </c>
      <c r="D4945">
        <v>51</v>
      </c>
      <c r="G4945" t="s">
        <v>2041</v>
      </c>
      <c r="H4945" t="s">
        <v>7239</v>
      </c>
      <c r="I4945" t="s">
        <v>3631</v>
      </c>
      <c r="K4945">
        <v>0</v>
      </c>
      <c r="AE4945" t="s">
        <v>211</v>
      </c>
      <c r="AF4945">
        <v>0</v>
      </c>
      <c r="AG4945">
        <v>0</v>
      </c>
      <c r="AH4945">
        <v>0</v>
      </c>
      <c r="AI4945" t="s">
        <v>11634</v>
      </c>
      <c r="AL4945" s="94">
        <v>5.0999999999999996</v>
      </c>
      <c r="AM4945" t="s">
        <v>11646</v>
      </c>
    </row>
    <row r="4946" spans="1:39" x14ac:dyDescent="0.25">
      <c r="A4946" t="s">
        <v>211</v>
      </c>
      <c r="B4946">
        <v>31199</v>
      </c>
      <c r="C4946" t="s">
        <v>7531</v>
      </c>
      <c r="D4946">
        <v>143</v>
      </c>
      <c r="E4946">
        <v>45778</v>
      </c>
      <c r="F4946">
        <v>45959</v>
      </c>
      <c r="G4946" t="s">
        <v>2041</v>
      </c>
      <c r="I4946" t="s">
        <v>24</v>
      </c>
      <c r="K4946">
        <v>0</v>
      </c>
      <c r="AE4946" t="s">
        <v>211</v>
      </c>
      <c r="AF4946">
        <v>0</v>
      </c>
      <c r="AG4946">
        <v>0</v>
      </c>
      <c r="AH4946">
        <v>0</v>
      </c>
      <c r="AI4946" t="s">
        <v>11634</v>
      </c>
      <c r="AL4946" s="94">
        <v>14.3</v>
      </c>
      <c r="AM4946" t="s">
        <v>11646</v>
      </c>
    </row>
    <row r="4947" spans="1:39" x14ac:dyDescent="0.25">
      <c r="A4947" t="s">
        <v>211</v>
      </c>
      <c r="B4947">
        <v>31211</v>
      </c>
      <c r="C4947" t="s">
        <v>7532</v>
      </c>
      <c r="D4947">
        <v>21</v>
      </c>
      <c r="G4947" t="s">
        <v>2041</v>
      </c>
      <c r="H4947" t="s">
        <v>7239</v>
      </c>
      <c r="I4947" t="s">
        <v>3631</v>
      </c>
      <c r="K4947">
        <v>0</v>
      </c>
      <c r="AE4947" t="s">
        <v>211</v>
      </c>
      <c r="AF4947">
        <v>0</v>
      </c>
      <c r="AG4947">
        <v>0</v>
      </c>
      <c r="AH4947">
        <v>0</v>
      </c>
      <c r="AI4947" t="s">
        <v>11634</v>
      </c>
      <c r="AL4947" s="94">
        <v>2.1</v>
      </c>
      <c r="AM4947" t="s">
        <v>11646</v>
      </c>
    </row>
    <row r="4948" spans="1:39" x14ac:dyDescent="0.25">
      <c r="A4948" t="s">
        <v>211</v>
      </c>
      <c r="B4948">
        <v>31200</v>
      </c>
      <c r="C4948" t="s">
        <v>7533</v>
      </c>
      <c r="D4948">
        <v>950</v>
      </c>
      <c r="E4948">
        <v>45778</v>
      </c>
      <c r="F4948">
        <v>45959</v>
      </c>
      <c r="G4948" t="s">
        <v>2041</v>
      </c>
      <c r="H4948">
        <v>46014</v>
      </c>
      <c r="I4948" t="s">
        <v>24</v>
      </c>
      <c r="J4948">
        <v>46014</v>
      </c>
      <c r="K4948">
        <v>36</v>
      </c>
      <c r="L4948" t="s">
        <v>1762</v>
      </c>
      <c r="M4948">
        <v>1</v>
      </c>
      <c r="N4948" t="s">
        <v>25</v>
      </c>
      <c r="P4948" t="s">
        <v>478</v>
      </c>
      <c r="Q4948">
        <v>0.72219999999999995</v>
      </c>
      <c r="R4948">
        <v>1825</v>
      </c>
      <c r="S4948">
        <v>1825</v>
      </c>
      <c r="T4948">
        <v>34</v>
      </c>
      <c r="U4948">
        <v>52</v>
      </c>
      <c r="V4948">
        <v>1</v>
      </c>
      <c r="W4948">
        <v>6</v>
      </c>
      <c r="X4948" t="s">
        <v>7245</v>
      </c>
      <c r="Y4948" t="s">
        <v>478</v>
      </c>
      <c r="Z4948" t="s">
        <v>478</v>
      </c>
      <c r="AE4948" t="s">
        <v>211</v>
      </c>
      <c r="AF4948">
        <v>1</v>
      </c>
      <c r="AG4948">
        <v>36</v>
      </c>
      <c r="AH4948">
        <v>15</v>
      </c>
      <c r="AI4948" t="s">
        <v>11632</v>
      </c>
      <c r="AJ4948">
        <v>1.9210526315789473</v>
      </c>
      <c r="AK4948">
        <v>1.9210526315789473</v>
      </c>
      <c r="AL4948" s="94">
        <v>95</v>
      </c>
      <c r="AM4948" t="s">
        <v>11647</v>
      </c>
    </row>
    <row r="4949" spans="1:39" x14ac:dyDescent="0.25">
      <c r="A4949" t="s">
        <v>211</v>
      </c>
      <c r="B4949">
        <v>31201</v>
      </c>
      <c r="C4949" t="s">
        <v>7534</v>
      </c>
      <c r="D4949">
        <v>207777</v>
      </c>
      <c r="E4949">
        <v>45778</v>
      </c>
      <c r="G4949" t="s">
        <v>2041</v>
      </c>
      <c r="H4949">
        <v>45819</v>
      </c>
      <c r="I4949" t="s">
        <v>28</v>
      </c>
      <c r="K4949">
        <v>321</v>
      </c>
      <c r="L4949">
        <v>45627</v>
      </c>
      <c r="M4949">
        <v>90</v>
      </c>
      <c r="N4949" t="s">
        <v>25</v>
      </c>
      <c r="P4949" t="s">
        <v>478</v>
      </c>
      <c r="Q4949">
        <v>0.45</v>
      </c>
      <c r="S4949">
        <v>50000</v>
      </c>
      <c r="T4949">
        <v>492</v>
      </c>
      <c r="U4949">
        <v>574</v>
      </c>
      <c r="V4949">
        <v>6</v>
      </c>
      <c r="W4949">
        <v>37</v>
      </c>
      <c r="X4949" t="s">
        <v>7535</v>
      </c>
      <c r="Y4949" t="s">
        <v>25</v>
      </c>
      <c r="Z4949" t="s">
        <v>25</v>
      </c>
      <c r="AE4949" t="s">
        <v>211</v>
      </c>
      <c r="AF4949">
        <v>0.9</v>
      </c>
      <c r="AG4949">
        <v>289</v>
      </c>
      <c r="AH4949">
        <v>14</v>
      </c>
      <c r="AI4949" t="s">
        <v>11632</v>
      </c>
      <c r="AK4949">
        <v>0.24064261203116802</v>
      </c>
      <c r="AL4949" s="94">
        <v>20777.7</v>
      </c>
      <c r="AM4949" t="s">
        <v>11648</v>
      </c>
    </row>
    <row r="4950" spans="1:39" x14ac:dyDescent="0.25">
      <c r="A4950" t="s">
        <v>211</v>
      </c>
      <c r="B4950">
        <v>31202</v>
      </c>
      <c r="C4950" t="s">
        <v>7536</v>
      </c>
      <c r="D4950">
        <v>6003</v>
      </c>
      <c r="E4950">
        <v>45778</v>
      </c>
      <c r="G4950" t="s">
        <v>2041</v>
      </c>
      <c r="H4950">
        <v>45813</v>
      </c>
      <c r="I4950" t="s">
        <v>28</v>
      </c>
      <c r="K4950">
        <v>307</v>
      </c>
      <c r="L4950">
        <v>45785</v>
      </c>
      <c r="M4950">
        <v>70</v>
      </c>
      <c r="N4950" t="s">
        <v>25</v>
      </c>
      <c r="P4950" t="s">
        <v>478</v>
      </c>
      <c r="Q4950">
        <v>0.15</v>
      </c>
      <c r="S4950">
        <v>10000</v>
      </c>
      <c r="T4950">
        <v>0</v>
      </c>
      <c r="U4950">
        <v>160</v>
      </c>
      <c r="V4950">
        <v>0</v>
      </c>
      <c r="W4950">
        <v>28</v>
      </c>
      <c r="X4950" t="s">
        <v>7537</v>
      </c>
      <c r="Y4950" t="s">
        <v>478</v>
      </c>
      <c r="Z4950" t="s">
        <v>478</v>
      </c>
      <c r="AE4950" t="s">
        <v>211</v>
      </c>
      <c r="AF4950">
        <v>0.7</v>
      </c>
      <c r="AG4950">
        <v>215</v>
      </c>
      <c r="AH4950">
        <v>14</v>
      </c>
      <c r="AI4950" t="s">
        <v>11632</v>
      </c>
      <c r="AK4950">
        <v>1.6658337497917708</v>
      </c>
      <c r="AL4950" s="94">
        <v>600.29999999999995</v>
      </c>
      <c r="AM4950" t="s">
        <v>11647</v>
      </c>
    </row>
    <row r="4951" spans="1:39" x14ac:dyDescent="0.25">
      <c r="A4951" t="s">
        <v>211</v>
      </c>
      <c r="B4951">
        <v>31203</v>
      </c>
      <c r="C4951" t="s">
        <v>7538</v>
      </c>
      <c r="D4951">
        <v>26</v>
      </c>
      <c r="G4951" t="s">
        <v>2041</v>
      </c>
      <c r="H4951" t="s">
        <v>7239</v>
      </c>
      <c r="I4951" t="s">
        <v>3631</v>
      </c>
      <c r="K4951">
        <v>0</v>
      </c>
      <c r="AE4951" t="s">
        <v>211</v>
      </c>
      <c r="AF4951">
        <v>0</v>
      </c>
      <c r="AG4951">
        <v>0</v>
      </c>
      <c r="AH4951">
        <v>0</v>
      </c>
      <c r="AI4951" t="s">
        <v>11634</v>
      </c>
      <c r="AL4951" s="94">
        <v>2.6</v>
      </c>
      <c r="AM4951" t="s">
        <v>11646</v>
      </c>
    </row>
    <row r="4952" spans="1:39" x14ac:dyDescent="0.25">
      <c r="A4952" t="s">
        <v>211</v>
      </c>
      <c r="B4952">
        <v>31204</v>
      </c>
      <c r="C4952" t="s">
        <v>7539</v>
      </c>
      <c r="D4952">
        <v>45</v>
      </c>
      <c r="G4952" t="s">
        <v>2041</v>
      </c>
      <c r="H4952" t="s">
        <v>7239</v>
      </c>
      <c r="I4952" t="s">
        <v>3631</v>
      </c>
      <c r="K4952">
        <v>0</v>
      </c>
      <c r="AE4952" t="s">
        <v>211</v>
      </c>
      <c r="AF4952">
        <v>0</v>
      </c>
      <c r="AG4952">
        <v>0</v>
      </c>
      <c r="AH4952">
        <v>0</v>
      </c>
      <c r="AI4952" t="s">
        <v>11634</v>
      </c>
      <c r="AL4952" s="94">
        <v>4.5</v>
      </c>
      <c r="AM4952" t="s">
        <v>11646</v>
      </c>
    </row>
    <row r="4953" spans="1:39" x14ac:dyDescent="0.25">
      <c r="A4953" t="s">
        <v>211</v>
      </c>
      <c r="B4953">
        <v>31205</v>
      </c>
      <c r="C4953" t="s">
        <v>7540</v>
      </c>
      <c r="D4953">
        <v>529</v>
      </c>
      <c r="E4953">
        <v>45778</v>
      </c>
      <c r="F4953">
        <v>45959</v>
      </c>
      <c r="G4953" t="s">
        <v>2041</v>
      </c>
      <c r="H4953">
        <v>45967</v>
      </c>
      <c r="I4953" t="s">
        <v>24</v>
      </c>
      <c r="J4953">
        <v>45967</v>
      </c>
      <c r="K4953">
        <v>0</v>
      </c>
      <c r="M4953">
        <v>0</v>
      </c>
      <c r="N4953" t="s">
        <v>25</v>
      </c>
      <c r="P4953" t="s">
        <v>25</v>
      </c>
      <c r="X4953" t="s">
        <v>4286</v>
      </c>
      <c r="Y4953" t="s">
        <v>25</v>
      </c>
      <c r="Z4953" t="s">
        <v>25</v>
      </c>
      <c r="AE4953" t="s">
        <v>211</v>
      </c>
      <c r="AF4953">
        <v>0</v>
      </c>
      <c r="AG4953">
        <v>0</v>
      </c>
      <c r="AH4953">
        <v>6</v>
      </c>
      <c r="AI4953" t="s">
        <v>11632</v>
      </c>
      <c r="AL4953" s="94">
        <v>52.9</v>
      </c>
      <c r="AM4953" t="s">
        <v>11646</v>
      </c>
    </row>
    <row r="4954" spans="1:39" x14ac:dyDescent="0.25">
      <c r="A4954" t="s">
        <v>211</v>
      </c>
      <c r="B4954">
        <v>31206</v>
      </c>
      <c r="C4954" t="s">
        <v>7541</v>
      </c>
      <c r="D4954">
        <v>2930</v>
      </c>
      <c r="E4954">
        <v>45778</v>
      </c>
      <c r="F4954">
        <v>45959</v>
      </c>
      <c r="G4954" t="s">
        <v>2041</v>
      </c>
      <c r="H4954">
        <v>45980</v>
      </c>
      <c r="I4954" t="s">
        <v>24</v>
      </c>
      <c r="J4954" t="s">
        <v>7542</v>
      </c>
      <c r="K4954">
        <v>0</v>
      </c>
      <c r="L4954" t="s">
        <v>488</v>
      </c>
      <c r="N4954" t="s">
        <v>1886</v>
      </c>
      <c r="O4954" t="s">
        <v>488</v>
      </c>
      <c r="P4954" t="s">
        <v>478</v>
      </c>
      <c r="X4954" t="s">
        <v>1886</v>
      </c>
      <c r="Y4954" t="s">
        <v>1886</v>
      </c>
      <c r="Z4954" t="s">
        <v>1886</v>
      </c>
      <c r="AE4954" t="s">
        <v>211</v>
      </c>
      <c r="AF4954">
        <v>0</v>
      </c>
      <c r="AG4954">
        <v>0</v>
      </c>
      <c r="AH4954">
        <v>7</v>
      </c>
      <c r="AI4954" t="s">
        <v>11632</v>
      </c>
      <c r="AL4954" s="94">
        <v>293</v>
      </c>
      <c r="AM4954" t="s">
        <v>11646</v>
      </c>
    </row>
    <row r="4955" spans="1:39" x14ac:dyDescent="0.25">
      <c r="A4955" t="s">
        <v>211</v>
      </c>
      <c r="B4955">
        <v>31207</v>
      </c>
      <c r="C4955" t="s">
        <v>7543</v>
      </c>
      <c r="D4955">
        <v>361</v>
      </c>
      <c r="E4955">
        <v>45778</v>
      </c>
      <c r="F4955">
        <v>45959</v>
      </c>
      <c r="G4955" t="s">
        <v>2041</v>
      </c>
      <c r="H4955">
        <v>45974</v>
      </c>
      <c r="I4955" t="s">
        <v>24</v>
      </c>
      <c r="J4955">
        <v>45974</v>
      </c>
      <c r="K4955">
        <v>0</v>
      </c>
      <c r="M4955">
        <v>0</v>
      </c>
      <c r="N4955" t="s">
        <v>25</v>
      </c>
      <c r="P4955" t="s">
        <v>25</v>
      </c>
      <c r="Q4955">
        <v>0</v>
      </c>
      <c r="T4955">
        <v>0</v>
      </c>
      <c r="U4955">
        <v>0</v>
      </c>
      <c r="V4955">
        <v>0</v>
      </c>
      <c r="W4955">
        <v>0</v>
      </c>
      <c r="X4955" t="s">
        <v>25</v>
      </c>
      <c r="Y4955" t="s">
        <v>25</v>
      </c>
      <c r="Z4955" t="s">
        <v>25</v>
      </c>
      <c r="AE4955" t="s">
        <v>211</v>
      </c>
      <c r="AF4955">
        <v>0</v>
      </c>
      <c r="AG4955">
        <v>0</v>
      </c>
      <c r="AH4955">
        <v>11</v>
      </c>
      <c r="AI4955" t="s">
        <v>11632</v>
      </c>
      <c r="AL4955" s="94">
        <v>36.1</v>
      </c>
      <c r="AM4955" t="s">
        <v>11646</v>
      </c>
    </row>
    <row r="4956" spans="1:39" x14ac:dyDescent="0.25">
      <c r="A4956" t="s">
        <v>211</v>
      </c>
      <c r="B4956">
        <v>31208</v>
      </c>
      <c r="C4956" t="s">
        <v>7544</v>
      </c>
      <c r="D4956">
        <v>3701</v>
      </c>
      <c r="E4956">
        <v>45778</v>
      </c>
      <c r="F4956">
        <v>45959</v>
      </c>
      <c r="G4956" t="s">
        <v>2041</v>
      </c>
      <c r="H4956">
        <v>46003</v>
      </c>
      <c r="I4956" t="s">
        <v>24</v>
      </c>
      <c r="J4956">
        <v>46003</v>
      </c>
      <c r="K4956">
        <v>104</v>
      </c>
      <c r="L4956">
        <v>45900</v>
      </c>
      <c r="M4956">
        <v>1</v>
      </c>
      <c r="N4956" t="s">
        <v>25</v>
      </c>
      <c r="P4956" t="s">
        <v>478</v>
      </c>
      <c r="Q4956">
        <v>1</v>
      </c>
      <c r="R4956">
        <v>11500</v>
      </c>
      <c r="S4956">
        <v>0</v>
      </c>
      <c r="U4956">
        <v>121</v>
      </c>
      <c r="X4956" t="s">
        <v>25</v>
      </c>
      <c r="Y4956" t="s">
        <v>25</v>
      </c>
      <c r="Z4956" t="s">
        <v>478</v>
      </c>
      <c r="AE4956" t="s">
        <v>211</v>
      </c>
      <c r="AF4956">
        <v>1</v>
      </c>
      <c r="AG4956">
        <v>104</v>
      </c>
      <c r="AH4956">
        <v>12</v>
      </c>
      <c r="AI4956" t="s">
        <v>11632</v>
      </c>
      <c r="AJ4956">
        <v>3.1072683058632804</v>
      </c>
      <c r="AK4956">
        <v>0</v>
      </c>
      <c r="AL4956" s="94">
        <v>370.1</v>
      </c>
      <c r="AM4956" t="s">
        <v>11647</v>
      </c>
    </row>
    <row r="4957" spans="1:39" x14ac:dyDescent="0.25">
      <c r="A4957" t="s">
        <v>211</v>
      </c>
      <c r="B4957">
        <v>31209</v>
      </c>
      <c r="C4957" t="s">
        <v>7545</v>
      </c>
      <c r="D4957">
        <v>191</v>
      </c>
      <c r="E4957">
        <v>45778</v>
      </c>
      <c r="F4957">
        <v>45959</v>
      </c>
      <c r="G4957" t="s">
        <v>2041</v>
      </c>
      <c r="I4957" t="s">
        <v>24</v>
      </c>
      <c r="K4957">
        <v>0</v>
      </c>
      <c r="AE4957" t="s">
        <v>211</v>
      </c>
      <c r="AF4957">
        <v>0</v>
      </c>
      <c r="AG4957">
        <v>0</v>
      </c>
      <c r="AH4957">
        <v>0</v>
      </c>
      <c r="AI4957" t="s">
        <v>11634</v>
      </c>
      <c r="AL4957" s="94">
        <v>19.100000000000001</v>
      </c>
      <c r="AM4957" t="s">
        <v>11646</v>
      </c>
    </row>
    <row r="4958" spans="1:39" x14ac:dyDescent="0.25">
      <c r="A4958" t="s">
        <v>211</v>
      </c>
      <c r="B4958">
        <v>31210</v>
      </c>
      <c r="C4958" t="s">
        <v>7546</v>
      </c>
      <c r="D4958">
        <v>214</v>
      </c>
      <c r="E4958">
        <v>45778</v>
      </c>
      <c r="F4958">
        <v>45959</v>
      </c>
      <c r="G4958" t="s">
        <v>2041</v>
      </c>
      <c r="I4958" t="s">
        <v>24</v>
      </c>
      <c r="K4958">
        <v>0</v>
      </c>
      <c r="AE4958" t="s">
        <v>211</v>
      </c>
      <c r="AF4958">
        <v>0</v>
      </c>
      <c r="AG4958">
        <v>0</v>
      </c>
      <c r="AH4958">
        <v>0</v>
      </c>
      <c r="AI4958" t="s">
        <v>11634</v>
      </c>
      <c r="AL4958" s="94">
        <v>21.4</v>
      </c>
      <c r="AM4958" t="s">
        <v>11646</v>
      </c>
    </row>
    <row r="4959" spans="1:39" x14ac:dyDescent="0.25">
      <c r="A4959" t="s">
        <v>211</v>
      </c>
      <c r="B4959">
        <v>31212</v>
      </c>
      <c r="C4959" t="s">
        <v>3245</v>
      </c>
      <c r="D4959">
        <v>128</v>
      </c>
      <c r="E4959">
        <v>45778</v>
      </c>
      <c r="F4959">
        <v>45959</v>
      </c>
      <c r="G4959" t="s">
        <v>2041</v>
      </c>
      <c r="I4959" t="s">
        <v>24</v>
      </c>
      <c r="K4959">
        <v>0</v>
      </c>
      <c r="AE4959" t="s">
        <v>211</v>
      </c>
      <c r="AF4959">
        <v>0</v>
      </c>
      <c r="AG4959">
        <v>0</v>
      </c>
      <c r="AH4959">
        <v>0</v>
      </c>
      <c r="AI4959" t="s">
        <v>11634</v>
      </c>
      <c r="AL4959" s="94">
        <v>12.8</v>
      </c>
      <c r="AM4959" t="s">
        <v>11646</v>
      </c>
    </row>
    <row r="4960" spans="1:39" x14ac:dyDescent="0.25">
      <c r="A4960" t="s">
        <v>211</v>
      </c>
      <c r="B4960">
        <v>31213</v>
      </c>
      <c r="C4960" t="s">
        <v>7547</v>
      </c>
      <c r="D4960">
        <v>123</v>
      </c>
      <c r="E4960">
        <v>45778</v>
      </c>
      <c r="F4960">
        <v>45959</v>
      </c>
      <c r="G4960" t="s">
        <v>2041</v>
      </c>
      <c r="H4960" t="s">
        <v>7548</v>
      </c>
      <c r="I4960" t="s">
        <v>24</v>
      </c>
      <c r="K4960">
        <v>0</v>
      </c>
      <c r="M4960">
        <v>0</v>
      </c>
      <c r="N4960" t="s">
        <v>25</v>
      </c>
      <c r="P4960" t="s">
        <v>25</v>
      </c>
      <c r="Q4960">
        <v>0</v>
      </c>
      <c r="T4960">
        <v>0</v>
      </c>
      <c r="U4960">
        <v>0</v>
      </c>
      <c r="V4960">
        <v>0</v>
      </c>
      <c r="W4960">
        <v>0</v>
      </c>
      <c r="X4960" t="s">
        <v>25</v>
      </c>
      <c r="Y4960" t="s">
        <v>25</v>
      </c>
      <c r="Z4960" t="s">
        <v>25</v>
      </c>
      <c r="AE4960" t="s">
        <v>211</v>
      </c>
      <c r="AF4960">
        <v>0</v>
      </c>
      <c r="AG4960">
        <v>0</v>
      </c>
      <c r="AH4960">
        <v>11</v>
      </c>
      <c r="AI4960" t="s">
        <v>11632</v>
      </c>
      <c r="AL4960" s="94">
        <v>12.3</v>
      </c>
      <c r="AM4960" t="s">
        <v>11646</v>
      </c>
    </row>
    <row r="4961" spans="1:39" x14ac:dyDescent="0.25">
      <c r="A4961" t="s">
        <v>211</v>
      </c>
      <c r="B4961">
        <v>31214</v>
      </c>
      <c r="C4961" t="s">
        <v>7549</v>
      </c>
      <c r="D4961">
        <v>112</v>
      </c>
      <c r="E4961">
        <v>45778</v>
      </c>
      <c r="F4961">
        <v>45959</v>
      </c>
      <c r="G4961" t="s">
        <v>2041</v>
      </c>
      <c r="H4961" t="s">
        <v>7550</v>
      </c>
      <c r="I4961" t="s">
        <v>24</v>
      </c>
      <c r="J4961" t="s">
        <v>719</v>
      </c>
      <c r="K4961">
        <v>0</v>
      </c>
      <c r="M4961">
        <v>0</v>
      </c>
      <c r="N4961" t="s">
        <v>25</v>
      </c>
      <c r="P4961" t="s">
        <v>25</v>
      </c>
      <c r="Q4961">
        <v>0</v>
      </c>
      <c r="T4961">
        <v>0</v>
      </c>
      <c r="U4961">
        <v>0</v>
      </c>
      <c r="V4961">
        <v>0</v>
      </c>
      <c r="W4961">
        <v>0</v>
      </c>
      <c r="Y4961" t="s">
        <v>25</v>
      </c>
      <c r="Z4961" t="s">
        <v>25</v>
      </c>
      <c r="AE4961" t="s">
        <v>211</v>
      </c>
      <c r="AF4961">
        <v>0</v>
      </c>
      <c r="AG4961">
        <v>0</v>
      </c>
      <c r="AH4961">
        <v>10</v>
      </c>
      <c r="AI4961" t="s">
        <v>11632</v>
      </c>
      <c r="AL4961" s="94">
        <v>11.2</v>
      </c>
      <c r="AM4961" t="s">
        <v>11646</v>
      </c>
    </row>
    <row r="4962" spans="1:39" x14ac:dyDescent="0.25">
      <c r="A4962" t="s">
        <v>211</v>
      </c>
      <c r="B4962">
        <v>31215</v>
      </c>
      <c r="C4962" t="s">
        <v>7551</v>
      </c>
      <c r="D4962">
        <v>6481</v>
      </c>
      <c r="G4962" t="s">
        <v>2041</v>
      </c>
      <c r="H4962" t="s">
        <v>7239</v>
      </c>
      <c r="I4962" t="s">
        <v>3631</v>
      </c>
      <c r="K4962">
        <v>0</v>
      </c>
      <c r="AE4962" t="s">
        <v>211</v>
      </c>
      <c r="AF4962">
        <v>0</v>
      </c>
      <c r="AG4962">
        <v>0</v>
      </c>
      <c r="AH4962">
        <v>0</v>
      </c>
      <c r="AI4962" t="s">
        <v>11634</v>
      </c>
      <c r="AL4962" s="94">
        <v>648.1</v>
      </c>
      <c r="AM4962" t="s">
        <v>11646</v>
      </c>
    </row>
    <row r="4963" spans="1:39" x14ac:dyDescent="0.25">
      <c r="A4963" t="s">
        <v>211</v>
      </c>
      <c r="B4963">
        <v>31217</v>
      </c>
      <c r="C4963" t="s">
        <v>7552</v>
      </c>
      <c r="D4963">
        <v>364</v>
      </c>
      <c r="G4963" t="s">
        <v>2041</v>
      </c>
      <c r="H4963" t="s">
        <v>7239</v>
      </c>
      <c r="I4963" t="s">
        <v>3631</v>
      </c>
      <c r="K4963">
        <v>0</v>
      </c>
      <c r="AE4963" t="s">
        <v>211</v>
      </c>
      <c r="AF4963">
        <v>0</v>
      </c>
      <c r="AG4963">
        <v>0</v>
      </c>
      <c r="AH4963">
        <v>0</v>
      </c>
      <c r="AI4963" t="s">
        <v>11634</v>
      </c>
      <c r="AL4963" s="94">
        <v>36.4</v>
      </c>
      <c r="AM4963" t="s">
        <v>11646</v>
      </c>
    </row>
    <row r="4964" spans="1:39" x14ac:dyDescent="0.25">
      <c r="A4964" t="s">
        <v>211</v>
      </c>
      <c r="B4964">
        <v>31216</v>
      </c>
      <c r="C4964" t="s">
        <v>7553</v>
      </c>
      <c r="D4964">
        <v>4862</v>
      </c>
      <c r="E4964">
        <v>45778</v>
      </c>
      <c r="F4964">
        <v>45959</v>
      </c>
      <c r="G4964" t="s">
        <v>2041</v>
      </c>
      <c r="I4964" t="s">
        <v>24</v>
      </c>
      <c r="K4964">
        <v>0</v>
      </c>
      <c r="AE4964" t="s">
        <v>211</v>
      </c>
      <c r="AF4964">
        <v>0</v>
      </c>
      <c r="AG4964">
        <v>0</v>
      </c>
      <c r="AH4964">
        <v>0</v>
      </c>
      <c r="AI4964" t="s">
        <v>11634</v>
      </c>
      <c r="AL4964" s="94">
        <v>486.2</v>
      </c>
      <c r="AM4964" t="s">
        <v>11646</v>
      </c>
    </row>
    <row r="4965" spans="1:39" x14ac:dyDescent="0.25">
      <c r="A4965" t="s">
        <v>211</v>
      </c>
      <c r="B4965">
        <v>31219</v>
      </c>
      <c r="C4965" t="s">
        <v>7554</v>
      </c>
      <c r="D4965">
        <v>89</v>
      </c>
      <c r="E4965">
        <v>45778</v>
      </c>
      <c r="F4965">
        <v>45959</v>
      </c>
      <c r="G4965" t="s">
        <v>2041</v>
      </c>
      <c r="H4965" t="s">
        <v>7555</v>
      </c>
      <c r="I4965" t="s">
        <v>24</v>
      </c>
      <c r="K4965">
        <v>30</v>
      </c>
      <c r="L4965" t="s">
        <v>488</v>
      </c>
      <c r="N4965" t="s">
        <v>25</v>
      </c>
      <c r="P4965" t="s">
        <v>25</v>
      </c>
      <c r="Q4965">
        <v>0</v>
      </c>
      <c r="X4965" t="s">
        <v>25</v>
      </c>
      <c r="Y4965" t="s">
        <v>25</v>
      </c>
      <c r="Z4965" t="s">
        <v>25</v>
      </c>
      <c r="AE4965" t="s">
        <v>211</v>
      </c>
      <c r="AF4965">
        <v>0</v>
      </c>
      <c r="AG4965">
        <v>0</v>
      </c>
      <c r="AH4965">
        <v>8</v>
      </c>
      <c r="AI4965" t="s">
        <v>11632</v>
      </c>
      <c r="AL4965" s="94">
        <v>8.9</v>
      </c>
      <c r="AM4965" t="s">
        <v>11839</v>
      </c>
    </row>
    <row r="4966" spans="1:39" x14ac:dyDescent="0.25">
      <c r="A4966" t="s">
        <v>211</v>
      </c>
      <c r="B4966">
        <v>31220</v>
      </c>
      <c r="C4966" t="s">
        <v>7556</v>
      </c>
      <c r="D4966">
        <v>858</v>
      </c>
      <c r="E4966">
        <v>45778</v>
      </c>
      <c r="F4966">
        <v>45959</v>
      </c>
      <c r="G4966" t="s">
        <v>2041</v>
      </c>
      <c r="H4966">
        <v>46014</v>
      </c>
      <c r="I4966" t="s">
        <v>24</v>
      </c>
      <c r="J4966" t="s">
        <v>7557</v>
      </c>
      <c r="K4966">
        <v>0</v>
      </c>
      <c r="T4966">
        <v>1</v>
      </c>
      <c r="AE4966" t="s">
        <v>211</v>
      </c>
      <c r="AF4966">
        <v>0</v>
      </c>
      <c r="AG4966">
        <v>0</v>
      </c>
      <c r="AH4966">
        <v>1</v>
      </c>
      <c r="AI4966" t="s">
        <v>11632</v>
      </c>
      <c r="AL4966" s="94">
        <v>85.8</v>
      </c>
      <c r="AM4966" t="s">
        <v>11646</v>
      </c>
    </row>
    <row r="4967" spans="1:39" x14ac:dyDescent="0.25">
      <c r="A4967" t="s">
        <v>211</v>
      </c>
      <c r="B4967">
        <v>31222</v>
      </c>
      <c r="C4967" t="s">
        <v>7558</v>
      </c>
      <c r="D4967">
        <v>59</v>
      </c>
      <c r="G4967" t="s">
        <v>2041</v>
      </c>
      <c r="H4967" t="s">
        <v>7239</v>
      </c>
      <c r="I4967" t="s">
        <v>3631</v>
      </c>
      <c r="K4967">
        <v>0</v>
      </c>
      <c r="AE4967" t="s">
        <v>211</v>
      </c>
      <c r="AF4967">
        <v>0</v>
      </c>
      <c r="AG4967">
        <v>0</v>
      </c>
      <c r="AH4967">
        <v>0</v>
      </c>
      <c r="AI4967" t="s">
        <v>11634</v>
      </c>
      <c r="AL4967" s="94">
        <v>5.9</v>
      </c>
      <c r="AM4967" t="s">
        <v>11646</v>
      </c>
    </row>
    <row r="4968" spans="1:39" x14ac:dyDescent="0.25">
      <c r="A4968" t="s">
        <v>211</v>
      </c>
      <c r="B4968">
        <v>31223</v>
      </c>
      <c r="C4968" t="s">
        <v>7559</v>
      </c>
      <c r="D4968">
        <v>1325</v>
      </c>
      <c r="E4968">
        <v>45778</v>
      </c>
      <c r="F4968">
        <v>45959</v>
      </c>
      <c r="G4968" t="s">
        <v>2041</v>
      </c>
      <c r="H4968">
        <v>46014</v>
      </c>
      <c r="I4968" t="s">
        <v>24</v>
      </c>
      <c r="J4968">
        <v>46014</v>
      </c>
      <c r="K4968">
        <v>25</v>
      </c>
      <c r="L4968" t="s">
        <v>1762</v>
      </c>
      <c r="M4968">
        <v>0.2</v>
      </c>
      <c r="N4968" t="s">
        <v>25</v>
      </c>
      <c r="O4968" t="s">
        <v>719</v>
      </c>
      <c r="P4968" t="s">
        <v>478</v>
      </c>
      <c r="Q4968">
        <v>0.2</v>
      </c>
      <c r="R4968">
        <v>1500</v>
      </c>
      <c r="S4968">
        <v>1500</v>
      </c>
      <c r="T4968">
        <v>1</v>
      </c>
      <c r="U4968">
        <v>0</v>
      </c>
      <c r="V4968">
        <v>0</v>
      </c>
      <c r="W4968">
        <v>0</v>
      </c>
      <c r="X4968" t="s">
        <v>7245</v>
      </c>
      <c r="Y4968" t="s">
        <v>25</v>
      </c>
      <c r="Z4968" t="s">
        <v>25</v>
      </c>
      <c r="AE4968" t="s">
        <v>211</v>
      </c>
      <c r="AF4968">
        <v>0.2</v>
      </c>
      <c r="AG4968">
        <v>5</v>
      </c>
      <c r="AH4968">
        <v>16</v>
      </c>
      <c r="AI4968" t="s">
        <v>11631</v>
      </c>
      <c r="AJ4968">
        <v>1.1320754716981132</v>
      </c>
      <c r="AK4968">
        <v>1.1320754716981132</v>
      </c>
      <c r="AL4968" s="94">
        <v>132.5</v>
      </c>
      <c r="AM4968" t="s">
        <v>11647</v>
      </c>
    </row>
    <row r="4969" spans="1:39" x14ac:dyDescent="0.25">
      <c r="A4969" t="s">
        <v>211</v>
      </c>
      <c r="B4969">
        <v>31224</v>
      </c>
      <c r="C4969" t="s">
        <v>7560</v>
      </c>
      <c r="D4969">
        <v>1247</v>
      </c>
      <c r="E4969">
        <v>45778</v>
      </c>
      <c r="F4969">
        <v>45959</v>
      </c>
      <c r="G4969" t="s">
        <v>2041</v>
      </c>
      <c r="I4969" t="s">
        <v>24</v>
      </c>
      <c r="K4969">
        <v>0</v>
      </c>
      <c r="AE4969" t="s">
        <v>211</v>
      </c>
      <c r="AF4969">
        <v>0</v>
      </c>
      <c r="AG4969">
        <v>0</v>
      </c>
      <c r="AH4969">
        <v>0</v>
      </c>
      <c r="AI4969" t="s">
        <v>11634</v>
      </c>
      <c r="AL4969" s="94">
        <v>124.7</v>
      </c>
      <c r="AM4969" t="s">
        <v>11646</v>
      </c>
    </row>
    <row r="4970" spans="1:39" x14ac:dyDescent="0.25">
      <c r="A4970" t="s">
        <v>211</v>
      </c>
      <c r="B4970">
        <v>31225</v>
      </c>
      <c r="C4970" t="s">
        <v>7561</v>
      </c>
      <c r="D4970">
        <v>43</v>
      </c>
      <c r="G4970" t="s">
        <v>2041</v>
      </c>
      <c r="H4970" t="s">
        <v>7239</v>
      </c>
      <c r="I4970" t="s">
        <v>3631</v>
      </c>
      <c r="K4970">
        <v>0</v>
      </c>
      <c r="AE4970" t="s">
        <v>211</v>
      </c>
      <c r="AF4970">
        <v>0</v>
      </c>
      <c r="AG4970">
        <v>0</v>
      </c>
      <c r="AH4970">
        <v>0</v>
      </c>
      <c r="AI4970" t="s">
        <v>11634</v>
      </c>
      <c r="AL4970" s="94">
        <v>4.3</v>
      </c>
      <c r="AM4970" t="s">
        <v>11646</v>
      </c>
    </row>
    <row r="4971" spans="1:39" x14ac:dyDescent="0.25">
      <c r="A4971" t="s">
        <v>211</v>
      </c>
      <c r="B4971">
        <v>31226</v>
      </c>
      <c r="C4971" t="s">
        <v>7562</v>
      </c>
      <c r="D4971">
        <v>674</v>
      </c>
      <c r="E4971">
        <v>45778</v>
      </c>
      <c r="F4971">
        <v>45959</v>
      </c>
      <c r="G4971" t="s">
        <v>2041</v>
      </c>
      <c r="H4971">
        <v>45968</v>
      </c>
      <c r="I4971" t="s">
        <v>24</v>
      </c>
      <c r="J4971">
        <v>45968</v>
      </c>
      <c r="K4971">
        <v>0</v>
      </c>
      <c r="M4971">
        <v>0</v>
      </c>
      <c r="N4971" t="s">
        <v>25</v>
      </c>
      <c r="P4971" t="s">
        <v>25</v>
      </c>
      <c r="Q4971">
        <v>0</v>
      </c>
      <c r="T4971">
        <v>5</v>
      </c>
      <c r="V4971">
        <v>0</v>
      </c>
      <c r="W4971">
        <v>0</v>
      </c>
      <c r="X4971" t="s">
        <v>25</v>
      </c>
      <c r="Y4971" t="s">
        <v>25</v>
      </c>
      <c r="Z4971" t="s">
        <v>25</v>
      </c>
      <c r="AE4971" t="s">
        <v>211</v>
      </c>
      <c r="AF4971">
        <v>0</v>
      </c>
      <c r="AG4971">
        <v>0</v>
      </c>
      <c r="AH4971">
        <v>10</v>
      </c>
      <c r="AI4971" t="s">
        <v>11632</v>
      </c>
      <c r="AL4971" s="94">
        <v>67.400000000000006</v>
      </c>
      <c r="AM4971" t="s">
        <v>11646</v>
      </c>
    </row>
    <row r="4972" spans="1:39" x14ac:dyDescent="0.25">
      <c r="A4972" t="s">
        <v>211</v>
      </c>
      <c r="B4972">
        <v>31227</v>
      </c>
      <c r="C4972" t="s">
        <v>7563</v>
      </c>
      <c r="D4972">
        <v>10778</v>
      </c>
      <c r="E4972">
        <v>45778</v>
      </c>
      <c r="F4972">
        <v>45959</v>
      </c>
      <c r="G4972" t="s">
        <v>2041</v>
      </c>
      <c r="H4972">
        <v>45980</v>
      </c>
      <c r="I4972" t="s">
        <v>24</v>
      </c>
      <c r="J4972">
        <v>45980</v>
      </c>
      <c r="K4972">
        <v>364</v>
      </c>
      <c r="L4972" t="s">
        <v>1477</v>
      </c>
      <c r="M4972">
        <v>0.57689999999999997</v>
      </c>
      <c r="N4972" t="s">
        <v>25</v>
      </c>
      <c r="P4972" t="s">
        <v>478</v>
      </c>
      <c r="Q4972">
        <v>0.57689999999999997</v>
      </c>
      <c r="R4972">
        <v>9000</v>
      </c>
      <c r="S4972">
        <v>0</v>
      </c>
      <c r="X4972" t="s">
        <v>7564</v>
      </c>
      <c r="Y4972" t="s">
        <v>25</v>
      </c>
      <c r="Z4972" t="s">
        <v>25</v>
      </c>
      <c r="AE4972" t="s">
        <v>211</v>
      </c>
      <c r="AF4972">
        <v>0.57689999999999997</v>
      </c>
      <c r="AG4972">
        <v>210</v>
      </c>
      <c r="AH4972">
        <v>11</v>
      </c>
      <c r="AI4972" t="s">
        <v>11632</v>
      </c>
      <c r="AJ4972">
        <v>0.83503432918908893</v>
      </c>
      <c r="AK4972">
        <v>0</v>
      </c>
      <c r="AL4972" s="94">
        <v>1077.8</v>
      </c>
      <c r="AM4972" t="s">
        <v>11647</v>
      </c>
    </row>
    <row r="4973" spans="1:39" x14ac:dyDescent="0.25">
      <c r="A4973" t="s">
        <v>211</v>
      </c>
      <c r="B4973">
        <v>31228</v>
      </c>
      <c r="C4973" t="s">
        <v>7565</v>
      </c>
      <c r="D4973">
        <v>660</v>
      </c>
      <c r="E4973">
        <v>45778</v>
      </c>
      <c r="G4973" t="s">
        <v>2041</v>
      </c>
      <c r="H4973">
        <v>45817</v>
      </c>
      <c r="I4973" t="s">
        <v>28</v>
      </c>
      <c r="K4973">
        <v>78</v>
      </c>
      <c r="L4973" t="s">
        <v>4258</v>
      </c>
      <c r="M4973">
        <v>100</v>
      </c>
      <c r="N4973" t="s">
        <v>25</v>
      </c>
      <c r="P4973" t="s">
        <v>478</v>
      </c>
      <c r="Q4973">
        <v>1</v>
      </c>
      <c r="R4973" t="s">
        <v>5764</v>
      </c>
      <c r="S4973">
        <v>10500</v>
      </c>
      <c r="T4973">
        <v>0</v>
      </c>
      <c r="U4973">
        <v>80</v>
      </c>
      <c r="V4973">
        <v>0</v>
      </c>
      <c r="W4973">
        <v>0</v>
      </c>
      <c r="X4973" t="s">
        <v>7566</v>
      </c>
      <c r="Y4973" t="s">
        <v>478</v>
      </c>
      <c r="Z4973" t="s">
        <v>25</v>
      </c>
      <c r="AE4973" t="s">
        <v>211</v>
      </c>
      <c r="AF4973">
        <v>1</v>
      </c>
      <c r="AG4973">
        <v>78</v>
      </c>
      <c r="AH4973">
        <v>15</v>
      </c>
      <c r="AI4973" t="s">
        <v>11632</v>
      </c>
      <c r="AK4973">
        <v>15.909090909090908</v>
      </c>
      <c r="AL4973" s="94">
        <v>66</v>
      </c>
      <c r="AM4973" t="s">
        <v>11647</v>
      </c>
    </row>
    <row r="4974" spans="1:39" x14ac:dyDescent="0.25">
      <c r="A4974" t="s">
        <v>211</v>
      </c>
      <c r="B4974">
        <v>31229</v>
      </c>
      <c r="C4974" t="s">
        <v>7567</v>
      </c>
      <c r="D4974">
        <v>51</v>
      </c>
      <c r="E4974">
        <v>45778</v>
      </c>
      <c r="F4974">
        <v>45959</v>
      </c>
      <c r="G4974" t="s">
        <v>2041</v>
      </c>
      <c r="H4974">
        <v>45985</v>
      </c>
      <c r="I4974" t="s">
        <v>24</v>
      </c>
      <c r="J4974">
        <v>45985</v>
      </c>
      <c r="K4974">
        <v>2</v>
      </c>
      <c r="L4974" t="s">
        <v>7568</v>
      </c>
      <c r="M4974">
        <v>1</v>
      </c>
      <c r="N4974" t="s">
        <v>25</v>
      </c>
      <c r="P4974" t="s">
        <v>478</v>
      </c>
      <c r="Q4974">
        <v>1</v>
      </c>
      <c r="S4974">
        <v>1500</v>
      </c>
      <c r="T4974">
        <v>0</v>
      </c>
      <c r="U4974">
        <v>2</v>
      </c>
      <c r="W4974">
        <v>1</v>
      </c>
      <c r="X4974" t="s">
        <v>25</v>
      </c>
      <c r="Y4974" t="s">
        <v>25</v>
      </c>
      <c r="Z4974" t="s">
        <v>25</v>
      </c>
      <c r="AE4974" t="s">
        <v>211</v>
      </c>
      <c r="AF4974">
        <v>1</v>
      </c>
      <c r="AG4974">
        <v>2</v>
      </c>
      <c r="AH4974">
        <v>13</v>
      </c>
      <c r="AI4974" t="s">
        <v>11632</v>
      </c>
      <c r="AK4974">
        <v>29.411764705882351</v>
      </c>
      <c r="AL4974" s="94">
        <v>5.0999999999999996</v>
      </c>
      <c r="AM4974" t="s">
        <v>11647</v>
      </c>
    </row>
    <row r="4975" spans="1:39" x14ac:dyDescent="0.25">
      <c r="A4975" t="s">
        <v>211</v>
      </c>
      <c r="B4975">
        <v>31230</v>
      </c>
      <c r="C4975" t="s">
        <v>7569</v>
      </c>
      <c r="D4975">
        <v>97</v>
      </c>
      <c r="E4975">
        <v>45778</v>
      </c>
      <c r="F4975">
        <v>45959</v>
      </c>
      <c r="G4975" t="s">
        <v>2041</v>
      </c>
      <c r="H4975">
        <v>45968</v>
      </c>
      <c r="I4975" t="s">
        <v>24</v>
      </c>
      <c r="J4975">
        <v>45968</v>
      </c>
      <c r="K4975">
        <v>0</v>
      </c>
      <c r="M4975">
        <v>0</v>
      </c>
      <c r="N4975" t="s">
        <v>25</v>
      </c>
      <c r="P4975" t="s">
        <v>25</v>
      </c>
      <c r="Q4975">
        <v>0</v>
      </c>
      <c r="R4975" t="s">
        <v>5764</v>
      </c>
      <c r="S4975" t="s">
        <v>5764</v>
      </c>
      <c r="T4975">
        <v>0</v>
      </c>
      <c r="U4975">
        <v>0</v>
      </c>
      <c r="V4975">
        <v>0</v>
      </c>
      <c r="W4975">
        <v>0</v>
      </c>
      <c r="X4975" t="s">
        <v>25</v>
      </c>
      <c r="Y4975" t="s">
        <v>25</v>
      </c>
      <c r="Z4975" t="s">
        <v>25</v>
      </c>
      <c r="AE4975" t="s">
        <v>211</v>
      </c>
      <c r="AF4975">
        <v>0</v>
      </c>
      <c r="AG4975">
        <v>0</v>
      </c>
      <c r="AH4975">
        <v>13</v>
      </c>
      <c r="AI4975" t="s">
        <v>11632</v>
      </c>
      <c r="AL4975" s="94">
        <v>9.6999999999999993</v>
      </c>
      <c r="AM4975" t="s">
        <v>11646</v>
      </c>
    </row>
    <row r="4976" spans="1:39" x14ac:dyDescent="0.25">
      <c r="A4976" t="s">
        <v>211</v>
      </c>
      <c r="B4976">
        <v>31231</v>
      </c>
      <c r="C4976" t="s">
        <v>7570</v>
      </c>
      <c r="D4976">
        <v>115</v>
      </c>
      <c r="E4976">
        <v>45778</v>
      </c>
      <c r="F4976">
        <v>45959</v>
      </c>
      <c r="G4976" t="s">
        <v>2041</v>
      </c>
      <c r="H4976">
        <v>45981</v>
      </c>
      <c r="I4976" t="s">
        <v>24</v>
      </c>
      <c r="J4976">
        <v>45981</v>
      </c>
      <c r="K4976">
        <v>0</v>
      </c>
      <c r="M4976">
        <v>0</v>
      </c>
      <c r="N4976" t="s">
        <v>25</v>
      </c>
      <c r="P4976" t="s">
        <v>25</v>
      </c>
      <c r="Q4976">
        <v>0</v>
      </c>
      <c r="R4976" t="s">
        <v>5764</v>
      </c>
      <c r="S4976" t="s">
        <v>5764</v>
      </c>
      <c r="T4976">
        <v>0</v>
      </c>
      <c r="U4976">
        <v>0</v>
      </c>
      <c r="V4976">
        <v>0</v>
      </c>
      <c r="W4976">
        <v>0</v>
      </c>
      <c r="X4976" t="s">
        <v>25</v>
      </c>
      <c r="Y4976" t="s">
        <v>25</v>
      </c>
      <c r="Z4976" t="s">
        <v>25</v>
      </c>
      <c r="AE4976" t="s">
        <v>211</v>
      </c>
      <c r="AF4976">
        <v>0</v>
      </c>
      <c r="AG4976">
        <v>0</v>
      </c>
      <c r="AH4976">
        <v>13</v>
      </c>
      <c r="AI4976" t="s">
        <v>11632</v>
      </c>
      <c r="AL4976" s="94">
        <v>11.5</v>
      </c>
      <c r="AM4976" t="s">
        <v>11646</v>
      </c>
    </row>
    <row r="4977" spans="1:39" x14ac:dyDescent="0.25">
      <c r="A4977" t="s">
        <v>211</v>
      </c>
      <c r="B4977">
        <v>31232</v>
      </c>
      <c r="C4977" t="s">
        <v>7571</v>
      </c>
      <c r="D4977">
        <v>38685</v>
      </c>
      <c r="E4977">
        <v>45778</v>
      </c>
      <c r="F4977">
        <v>45959</v>
      </c>
      <c r="G4977" t="s">
        <v>2041</v>
      </c>
      <c r="H4977">
        <v>45975</v>
      </c>
      <c r="I4977" t="s">
        <v>24</v>
      </c>
      <c r="J4977">
        <v>45975</v>
      </c>
      <c r="K4977">
        <v>538</v>
      </c>
      <c r="L4977" t="s">
        <v>1733</v>
      </c>
      <c r="M4977">
        <v>60</v>
      </c>
      <c r="N4977" t="s">
        <v>478</v>
      </c>
      <c r="O4977">
        <v>45065</v>
      </c>
      <c r="P4977" t="s">
        <v>478</v>
      </c>
      <c r="Q4977">
        <v>60</v>
      </c>
      <c r="R4977">
        <v>20000</v>
      </c>
      <c r="S4977">
        <v>20000</v>
      </c>
      <c r="X4977" t="s">
        <v>7572</v>
      </c>
      <c r="Y4977" t="s">
        <v>478</v>
      </c>
      <c r="Z4977" t="s">
        <v>478</v>
      </c>
      <c r="AE4977" t="s">
        <v>211</v>
      </c>
      <c r="AF4977">
        <v>0.6</v>
      </c>
      <c r="AG4977">
        <v>323</v>
      </c>
      <c r="AH4977">
        <v>12</v>
      </c>
      <c r="AI4977" t="s">
        <v>11632</v>
      </c>
      <c r="AJ4977">
        <v>0.51699625177717456</v>
      </c>
      <c r="AK4977">
        <v>0.51699625177717456</v>
      </c>
      <c r="AL4977" s="94">
        <v>3868.5</v>
      </c>
      <c r="AM4977" t="s">
        <v>11647</v>
      </c>
    </row>
    <row r="4978" spans="1:39" x14ac:dyDescent="0.25">
      <c r="A4978" t="s">
        <v>211</v>
      </c>
      <c r="B4978">
        <v>31233</v>
      </c>
      <c r="C4978" t="s">
        <v>7573</v>
      </c>
      <c r="D4978">
        <v>155</v>
      </c>
      <c r="E4978">
        <v>45778</v>
      </c>
      <c r="F4978">
        <v>45959</v>
      </c>
      <c r="G4978" t="s">
        <v>2041</v>
      </c>
      <c r="H4978">
        <v>45975</v>
      </c>
      <c r="I4978" t="s">
        <v>24</v>
      </c>
      <c r="J4978">
        <v>45975</v>
      </c>
      <c r="K4978">
        <v>0</v>
      </c>
      <c r="AE4978" t="s">
        <v>211</v>
      </c>
      <c r="AF4978">
        <v>0</v>
      </c>
      <c r="AG4978">
        <v>0</v>
      </c>
      <c r="AH4978">
        <v>0</v>
      </c>
      <c r="AI4978" t="s">
        <v>11634</v>
      </c>
      <c r="AL4978" s="94">
        <v>15.5</v>
      </c>
      <c r="AM4978" t="s">
        <v>11646</v>
      </c>
    </row>
    <row r="4979" spans="1:39" x14ac:dyDescent="0.25">
      <c r="A4979" t="s">
        <v>211</v>
      </c>
      <c r="B4979">
        <v>31234</v>
      </c>
      <c r="C4979" t="s">
        <v>7574</v>
      </c>
      <c r="D4979">
        <v>190</v>
      </c>
      <c r="E4979">
        <v>45778</v>
      </c>
      <c r="F4979">
        <v>45959</v>
      </c>
      <c r="G4979" t="s">
        <v>2041</v>
      </c>
      <c r="H4979">
        <v>45980</v>
      </c>
      <c r="I4979" t="s">
        <v>24</v>
      </c>
      <c r="J4979" t="s">
        <v>7575</v>
      </c>
      <c r="K4979">
        <v>0</v>
      </c>
      <c r="X4979" t="s">
        <v>7507</v>
      </c>
      <c r="AE4979" t="s">
        <v>211</v>
      </c>
      <c r="AF4979">
        <v>0</v>
      </c>
      <c r="AG4979">
        <v>0</v>
      </c>
      <c r="AH4979">
        <v>1</v>
      </c>
      <c r="AI4979" t="s">
        <v>11632</v>
      </c>
      <c r="AL4979" s="94">
        <v>19</v>
      </c>
      <c r="AM4979" t="s">
        <v>11646</v>
      </c>
    </row>
    <row r="4980" spans="1:39" x14ac:dyDescent="0.25">
      <c r="A4980" t="s">
        <v>211</v>
      </c>
      <c r="B4980">
        <v>31123</v>
      </c>
      <c r="C4980" t="s">
        <v>7576</v>
      </c>
      <c r="D4980">
        <v>791</v>
      </c>
      <c r="E4980">
        <v>45778</v>
      </c>
      <c r="F4980">
        <v>45959</v>
      </c>
      <c r="G4980" t="s">
        <v>2041</v>
      </c>
      <c r="I4980" t="s">
        <v>24</v>
      </c>
      <c r="K4980">
        <v>0</v>
      </c>
      <c r="AE4980" t="s">
        <v>211</v>
      </c>
      <c r="AF4980">
        <v>0</v>
      </c>
      <c r="AG4980">
        <v>0</v>
      </c>
      <c r="AH4980">
        <v>0</v>
      </c>
      <c r="AI4980" t="s">
        <v>11634</v>
      </c>
      <c r="AL4980" s="94">
        <v>79.099999999999994</v>
      </c>
      <c r="AM4980" t="s">
        <v>11646</v>
      </c>
    </row>
    <row r="4981" spans="1:39" x14ac:dyDescent="0.25">
      <c r="A4981" t="s">
        <v>211</v>
      </c>
      <c r="B4981">
        <v>31235</v>
      </c>
      <c r="C4981" t="s">
        <v>7577</v>
      </c>
      <c r="D4981">
        <v>172</v>
      </c>
      <c r="E4981">
        <v>45778</v>
      </c>
      <c r="F4981">
        <v>45959</v>
      </c>
      <c r="G4981" t="s">
        <v>2041</v>
      </c>
      <c r="I4981" t="s">
        <v>24</v>
      </c>
      <c r="K4981">
        <v>0</v>
      </c>
      <c r="AE4981" t="s">
        <v>211</v>
      </c>
      <c r="AF4981">
        <v>0</v>
      </c>
      <c r="AG4981">
        <v>0</v>
      </c>
      <c r="AH4981">
        <v>0</v>
      </c>
      <c r="AI4981" t="s">
        <v>11634</v>
      </c>
      <c r="AL4981" s="94">
        <v>17.2</v>
      </c>
      <c r="AM4981" t="s">
        <v>11646</v>
      </c>
    </row>
    <row r="4982" spans="1:39" x14ac:dyDescent="0.25">
      <c r="A4982" t="s">
        <v>211</v>
      </c>
      <c r="B4982">
        <v>31236</v>
      </c>
      <c r="C4982" t="s">
        <v>7578</v>
      </c>
      <c r="D4982">
        <v>1628</v>
      </c>
      <c r="G4982" t="s">
        <v>2041</v>
      </c>
      <c r="H4982" t="s">
        <v>7239</v>
      </c>
      <c r="I4982" t="s">
        <v>3631</v>
      </c>
      <c r="K4982">
        <v>0</v>
      </c>
      <c r="AE4982" t="s">
        <v>211</v>
      </c>
      <c r="AF4982">
        <v>0</v>
      </c>
      <c r="AG4982">
        <v>0</v>
      </c>
      <c r="AH4982">
        <v>0</v>
      </c>
      <c r="AI4982" t="s">
        <v>11634</v>
      </c>
      <c r="AL4982" s="94">
        <v>162.80000000000001</v>
      </c>
      <c r="AM4982" t="s">
        <v>11646</v>
      </c>
    </row>
    <row r="4983" spans="1:39" x14ac:dyDescent="0.25">
      <c r="A4983" t="s">
        <v>211</v>
      </c>
      <c r="B4983">
        <v>31237</v>
      </c>
      <c r="C4983" t="s">
        <v>7579</v>
      </c>
      <c r="D4983">
        <v>233</v>
      </c>
      <c r="E4983">
        <v>45778</v>
      </c>
      <c r="F4983">
        <v>45959</v>
      </c>
      <c r="G4983" t="s">
        <v>2041</v>
      </c>
      <c r="H4983">
        <v>46003</v>
      </c>
      <c r="I4983" t="s">
        <v>24</v>
      </c>
      <c r="J4983">
        <v>46003</v>
      </c>
      <c r="K4983">
        <v>0</v>
      </c>
      <c r="X4983" t="s">
        <v>7501</v>
      </c>
      <c r="Y4983" t="s">
        <v>25</v>
      </c>
      <c r="Z4983" t="s">
        <v>25</v>
      </c>
      <c r="AE4983" t="s">
        <v>211</v>
      </c>
      <c r="AF4983">
        <v>0</v>
      </c>
      <c r="AG4983">
        <v>0</v>
      </c>
      <c r="AH4983">
        <v>3</v>
      </c>
      <c r="AI4983" t="s">
        <v>11632</v>
      </c>
      <c r="AL4983" s="94">
        <v>23.3</v>
      </c>
      <c r="AM4983" t="s">
        <v>11646</v>
      </c>
    </row>
    <row r="4984" spans="1:39" x14ac:dyDescent="0.25">
      <c r="A4984" t="s">
        <v>211</v>
      </c>
      <c r="B4984">
        <v>31238</v>
      </c>
      <c r="C4984" t="s">
        <v>7580</v>
      </c>
      <c r="D4984">
        <v>165</v>
      </c>
      <c r="E4984">
        <v>45778</v>
      </c>
      <c r="F4984">
        <v>45959</v>
      </c>
      <c r="G4984" t="s">
        <v>2041</v>
      </c>
      <c r="H4984">
        <v>45982</v>
      </c>
      <c r="I4984" t="s">
        <v>24</v>
      </c>
      <c r="J4984">
        <v>45982</v>
      </c>
      <c r="K4984">
        <v>60</v>
      </c>
      <c r="L4984">
        <v>2024</v>
      </c>
      <c r="M4984">
        <v>1</v>
      </c>
      <c r="N4984" t="s">
        <v>478</v>
      </c>
      <c r="O4984">
        <v>2023</v>
      </c>
      <c r="P4984" t="s">
        <v>478</v>
      </c>
      <c r="Q4984">
        <v>1</v>
      </c>
      <c r="R4984">
        <v>1500</v>
      </c>
      <c r="S4984">
        <v>1500</v>
      </c>
      <c r="T4984">
        <v>0</v>
      </c>
      <c r="U4984">
        <v>60</v>
      </c>
      <c r="V4984">
        <v>0</v>
      </c>
      <c r="W4984">
        <v>0</v>
      </c>
      <c r="X4984" t="s">
        <v>7581</v>
      </c>
      <c r="Y4984" t="s">
        <v>25</v>
      </c>
      <c r="Z4984" t="s">
        <v>478</v>
      </c>
      <c r="AE4984" t="s">
        <v>211</v>
      </c>
      <c r="AF4984">
        <v>1</v>
      </c>
      <c r="AG4984">
        <v>60</v>
      </c>
      <c r="AH4984">
        <v>16</v>
      </c>
      <c r="AI4984" t="s">
        <v>11631</v>
      </c>
      <c r="AJ4984">
        <v>9.0909090909090917</v>
      </c>
      <c r="AK4984">
        <v>9.0909090909090917</v>
      </c>
      <c r="AL4984" s="94">
        <v>16.5</v>
      </c>
      <c r="AM4984" t="s">
        <v>11839</v>
      </c>
    </row>
    <row r="4985" spans="1:39" x14ac:dyDescent="0.25">
      <c r="A4985" t="s">
        <v>211</v>
      </c>
      <c r="B4985">
        <v>31239</v>
      </c>
      <c r="C4985" t="s">
        <v>7582</v>
      </c>
      <c r="D4985">
        <v>364</v>
      </c>
      <c r="E4985">
        <v>45778</v>
      </c>
      <c r="F4985">
        <v>45959</v>
      </c>
      <c r="G4985" t="s">
        <v>2041</v>
      </c>
      <c r="I4985" t="s">
        <v>24</v>
      </c>
      <c r="K4985">
        <v>0</v>
      </c>
      <c r="AE4985" t="s">
        <v>211</v>
      </c>
      <c r="AF4985">
        <v>0</v>
      </c>
      <c r="AG4985">
        <v>0</v>
      </c>
      <c r="AH4985">
        <v>0</v>
      </c>
      <c r="AI4985" t="s">
        <v>11634</v>
      </c>
      <c r="AL4985" s="94">
        <v>36.4</v>
      </c>
      <c r="AM4985" t="s">
        <v>11646</v>
      </c>
    </row>
    <row r="4986" spans="1:39" x14ac:dyDescent="0.25">
      <c r="A4986" t="s">
        <v>211</v>
      </c>
      <c r="B4986">
        <v>31240</v>
      </c>
      <c r="C4986" t="s">
        <v>7583</v>
      </c>
      <c r="D4986">
        <v>642</v>
      </c>
      <c r="E4986">
        <v>45778</v>
      </c>
      <c r="F4986">
        <v>45959</v>
      </c>
      <c r="G4986" t="s">
        <v>2041</v>
      </c>
      <c r="I4986" t="s">
        <v>24</v>
      </c>
      <c r="K4986">
        <v>0</v>
      </c>
      <c r="AE4986" t="s">
        <v>211</v>
      </c>
      <c r="AF4986">
        <v>0</v>
      </c>
      <c r="AG4986">
        <v>0</v>
      </c>
      <c r="AH4986">
        <v>0</v>
      </c>
      <c r="AI4986" t="s">
        <v>11634</v>
      </c>
      <c r="AL4986" s="94">
        <v>64.2</v>
      </c>
      <c r="AM4986" t="s">
        <v>11646</v>
      </c>
    </row>
    <row r="4987" spans="1:39" x14ac:dyDescent="0.25">
      <c r="A4987" t="s">
        <v>211</v>
      </c>
      <c r="B4987">
        <v>31241</v>
      </c>
      <c r="C4987" t="s">
        <v>7584</v>
      </c>
      <c r="D4987">
        <v>136</v>
      </c>
      <c r="E4987">
        <v>45778</v>
      </c>
      <c r="F4987">
        <v>45959</v>
      </c>
      <c r="G4987" t="s">
        <v>2041</v>
      </c>
      <c r="H4987" t="s">
        <v>7585</v>
      </c>
      <c r="I4987" t="s">
        <v>24</v>
      </c>
      <c r="J4987" t="s">
        <v>7586</v>
      </c>
      <c r="K4987">
        <v>0</v>
      </c>
      <c r="AE4987" t="s">
        <v>211</v>
      </c>
      <c r="AF4987">
        <v>0</v>
      </c>
      <c r="AG4987">
        <v>0</v>
      </c>
      <c r="AH4987">
        <v>0</v>
      </c>
      <c r="AI4987" t="s">
        <v>11634</v>
      </c>
      <c r="AL4987" s="94">
        <v>13.6</v>
      </c>
      <c r="AM4987" t="s">
        <v>11646</v>
      </c>
    </row>
    <row r="4988" spans="1:39" x14ac:dyDescent="0.25">
      <c r="A4988" t="s">
        <v>211</v>
      </c>
      <c r="B4988">
        <v>31242</v>
      </c>
      <c r="C4988" t="s">
        <v>7587</v>
      </c>
      <c r="D4988">
        <v>323</v>
      </c>
      <c r="E4988">
        <v>45778</v>
      </c>
      <c r="F4988">
        <v>45959</v>
      </c>
      <c r="G4988" t="s">
        <v>2041</v>
      </c>
      <c r="H4988" t="s">
        <v>7588</v>
      </c>
      <c r="I4988" t="s">
        <v>24</v>
      </c>
      <c r="J4988">
        <v>46020</v>
      </c>
      <c r="K4988">
        <v>0</v>
      </c>
      <c r="AE4988" t="s">
        <v>211</v>
      </c>
      <c r="AF4988">
        <v>0</v>
      </c>
      <c r="AG4988">
        <v>0</v>
      </c>
      <c r="AH4988">
        <v>0</v>
      </c>
      <c r="AI4988" t="s">
        <v>11634</v>
      </c>
      <c r="AL4988" s="94">
        <v>32.299999999999997</v>
      </c>
      <c r="AM4988" t="s">
        <v>11646</v>
      </c>
    </row>
    <row r="4989" spans="1:39" x14ac:dyDescent="0.25">
      <c r="A4989" t="s">
        <v>211</v>
      </c>
      <c r="B4989">
        <v>31244</v>
      </c>
      <c r="C4989" t="s">
        <v>7589</v>
      </c>
      <c r="D4989">
        <v>173</v>
      </c>
      <c r="E4989">
        <v>45778</v>
      </c>
      <c r="F4989">
        <v>45959</v>
      </c>
      <c r="G4989" t="s">
        <v>2041</v>
      </c>
      <c r="H4989">
        <v>45989</v>
      </c>
      <c r="I4989" t="s">
        <v>24</v>
      </c>
      <c r="J4989">
        <v>45989</v>
      </c>
      <c r="K4989">
        <v>0</v>
      </c>
      <c r="M4989">
        <v>0</v>
      </c>
      <c r="N4989" t="s">
        <v>25</v>
      </c>
      <c r="P4989" t="s">
        <v>25</v>
      </c>
      <c r="Q4989">
        <v>0</v>
      </c>
      <c r="R4989">
        <v>0</v>
      </c>
      <c r="S4989">
        <v>0</v>
      </c>
      <c r="T4989">
        <v>0</v>
      </c>
      <c r="U4989">
        <v>0</v>
      </c>
      <c r="V4989">
        <v>0</v>
      </c>
      <c r="W4989">
        <v>0</v>
      </c>
      <c r="X4989" t="s">
        <v>25</v>
      </c>
      <c r="Y4989" t="s">
        <v>25</v>
      </c>
      <c r="Z4989" t="s">
        <v>25</v>
      </c>
      <c r="AE4989" t="s">
        <v>211</v>
      </c>
      <c r="AF4989">
        <v>0</v>
      </c>
      <c r="AG4989">
        <v>0</v>
      </c>
      <c r="AH4989">
        <v>13</v>
      </c>
      <c r="AI4989" t="s">
        <v>11632</v>
      </c>
      <c r="AJ4989">
        <v>0</v>
      </c>
      <c r="AK4989">
        <v>0</v>
      </c>
      <c r="AL4989" s="94">
        <v>17.3</v>
      </c>
      <c r="AM4989" t="s">
        <v>11646</v>
      </c>
    </row>
    <row r="4990" spans="1:39" x14ac:dyDescent="0.25">
      <c r="A4990" t="s">
        <v>211</v>
      </c>
      <c r="B4990">
        <v>31243</v>
      </c>
      <c r="C4990" t="s">
        <v>7590</v>
      </c>
      <c r="D4990">
        <v>404</v>
      </c>
      <c r="E4990">
        <v>45778</v>
      </c>
      <c r="F4990">
        <v>45959</v>
      </c>
      <c r="G4990" t="s">
        <v>2041</v>
      </c>
      <c r="H4990">
        <v>45973</v>
      </c>
      <c r="I4990" t="s">
        <v>24</v>
      </c>
      <c r="J4990">
        <v>45973</v>
      </c>
      <c r="K4990">
        <v>150</v>
      </c>
      <c r="L4990" t="s">
        <v>551</v>
      </c>
      <c r="M4990">
        <v>0.8</v>
      </c>
      <c r="N4990" t="s">
        <v>25</v>
      </c>
      <c r="P4990" t="s">
        <v>478</v>
      </c>
      <c r="Q4990">
        <v>0.4</v>
      </c>
      <c r="R4990">
        <v>800</v>
      </c>
      <c r="S4990">
        <v>0</v>
      </c>
      <c r="U4990">
        <v>99</v>
      </c>
      <c r="X4990" t="s">
        <v>7591</v>
      </c>
      <c r="Y4990" t="s">
        <v>25</v>
      </c>
      <c r="Z4990" t="s">
        <v>25</v>
      </c>
      <c r="AE4990" t="s">
        <v>211</v>
      </c>
      <c r="AF4990">
        <v>0.8</v>
      </c>
      <c r="AG4990">
        <v>120</v>
      </c>
      <c r="AH4990">
        <v>12</v>
      </c>
      <c r="AI4990" t="s">
        <v>11632</v>
      </c>
      <c r="AJ4990">
        <v>1.9801980198019802</v>
      </c>
      <c r="AK4990">
        <v>0</v>
      </c>
      <c r="AL4990" s="94">
        <v>40.4</v>
      </c>
      <c r="AM4990" t="s">
        <v>11839</v>
      </c>
    </row>
    <row r="4991" spans="1:39" x14ac:dyDescent="0.25">
      <c r="A4991" t="s">
        <v>211</v>
      </c>
      <c r="B4991">
        <v>31245</v>
      </c>
      <c r="C4991" t="s">
        <v>7592</v>
      </c>
      <c r="D4991">
        <v>78</v>
      </c>
      <c r="E4991">
        <v>45778</v>
      </c>
      <c r="F4991">
        <v>45959</v>
      </c>
      <c r="G4991" t="s">
        <v>2041</v>
      </c>
      <c r="I4991" t="s">
        <v>24</v>
      </c>
      <c r="K4991">
        <v>0</v>
      </c>
      <c r="AE4991" t="s">
        <v>211</v>
      </c>
      <c r="AF4991">
        <v>0</v>
      </c>
      <c r="AG4991">
        <v>0</v>
      </c>
      <c r="AH4991">
        <v>0</v>
      </c>
      <c r="AI4991" t="s">
        <v>11634</v>
      </c>
      <c r="AL4991" s="94">
        <v>7.8</v>
      </c>
      <c r="AM4991" t="s">
        <v>11646</v>
      </c>
    </row>
    <row r="4992" spans="1:39" x14ac:dyDescent="0.25">
      <c r="A4992" t="s">
        <v>211</v>
      </c>
      <c r="B4992">
        <v>31246</v>
      </c>
      <c r="C4992" t="s">
        <v>7593</v>
      </c>
      <c r="D4992">
        <v>171</v>
      </c>
      <c r="E4992">
        <v>45778</v>
      </c>
      <c r="F4992">
        <v>45837</v>
      </c>
      <c r="G4992" t="s">
        <v>2041</v>
      </c>
      <c r="H4992">
        <v>45817</v>
      </c>
      <c r="I4992" t="s">
        <v>24</v>
      </c>
      <c r="J4992" t="s">
        <v>7594</v>
      </c>
      <c r="K4992">
        <v>0</v>
      </c>
      <c r="L4992" t="s">
        <v>488</v>
      </c>
      <c r="N4992" t="s">
        <v>478</v>
      </c>
      <c r="O4992" t="s">
        <v>488</v>
      </c>
      <c r="P4992" t="s">
        <v>478</v>
      </c>
      <c r="X4992" t="s">
        <v>7245</v>
      </c>
      <c r="Y4992" t="s">
        <v>25</v>
      </c>
      <c r="Z4992" t="s">
        <v>25</v>
      </c>
      <c r="AE4992" t="s">
        <v>211</v>
      </c>
      <c r="AF4992">
        <v>0</v>
      </c>
      <c r="AG4992">
        <v>0</v>
      </c>
      <c r="AH4992">
        <v>7</v>
      </c>
      <c r="AI4992" t="s">
        <v>11632</v>
      </c>
      <c r="AL4992" s="94">
        <v>17.100000000000001</v>
      </c>
      <c r="AM4992" t="s">
        <v>11646</v>
      </c>
    </row>
    <row r="4993" spans="1:39" x14ac:dyDescent="0.25">
      <c r="A4993" t="s">
        <v>211</v>
      </c>
      <c r="B4993">
        <v>31247</v>
      </c>
      <c r="C4993" t="s">
        <v>7595</v>
      </c>
      <c r="D4993">
        <v>140</v>
      </c>
      <c r="E4993">
        <v>45778</v>
      </c>
      <c r="F4993">
        <v>45959</v>
      </c>
      <c r="G4993" t="s">
        <v>2041</v>
      </c>
      <c r="H4993">
        <v>46008</v>
      </c>
      <c r="I4993" t="s">
        <v>24</v>
      </c>
      <c r="J4993" t="s">
        <v>7596</v>
      </c>
      <c r="K4993">
        <v>0</v>
      </c>
      <c r="AE4993" t="s">
        <v>211</v>
      </c>
      <c r="AF4993">
        <v>0</v>
      </c>
      <c r="AG4993">
        <v>0</v>
      </c>
      <c r="AH4993">
        <v>0</v>
      </c>
      <c r="AI4993" t="s">
        <v>11634</v>
      </c>
      <c r="AL4993" s="94">
        <v>14</v>
      </c>
      <c r="AM4993" t="s">
        <v>11646</v>
      </c>
    </row>
    <row r="4994" spans="1:39" x14ac:dyDescent="0.25">
      <c r="A4994" t="s">
        <v>211</v>
      </c>
      <c r="B4994">
        <v>31086</v>
      </c>
      <c r="C4994" t="s">
        <v>7597</v>
      </c>
      <c r="D4994">
        <v>22443</v>
      </c>
      <c r="E4994">
        <v>45778</v>
      </c>
      <c r="F4994">
        <v>45959</v>
      </c>
      <c r="G4994" t="s">
        <v>2041</v>
      </c>
      <c r="H4994">
        <v>46021</v>
      </c>
      <c r="I4994" t="s">
        <v>24</v>
      </c>
      <c r="J4994">
        <v>46021</v>
      </c>
      <c r="K4994">
        <v>191</v>
      </c>
      <c r="L4994">
        <v>45985</v>
      </c>
      <c r="M4994">
        <v>1</v>
      </c>
      <c r="N4994" t="s">
        <v>25</v>
      </c>
      <c r="P4994" t="s">
        <v>478</v>
      </c>
      <c r="Q4994">
        <v>1</v>
      </c>
      <c r="R4994">
        <v>12500</v>
      </c>
      <c r="S4994">
        <v>12500</v>
      </c>
      <c r="T4994">
        <v>26</v>
      </c>
      <c r="U4994">
        <v>178</v>
      </c>
      <c r="W4994">
        <v>3</v>
      </c>
      <c r="X4994" t="s">
        <v>7327</v>
      </c>
      <c r="Y4994" t="s">
        <v>25</v>
      </c>
      <c r="Z4994" t="s">
        <v>25</v>
      </c>
      <c r="AE4994" t="s">
        <v>211</v>
      </c>
      <c r="AF4994">
        <v>1</v>
      </c>
      <c r="AG4994">
        <v>191</v>
      </c>
      <c r="AH4994">
        <v>14</v>
      </c>
      <c r="AI4994" t="s">
        <v>11632</v>
      </c>
      <c r="AJ4994">
        <v>0.55696653745043001</v>
      </c>
      <c r="AK4994">
        <v>0.55696653745043001</v>
      </c>
      <c r="AL4994" s="94">
        <v>2244.3000000000002</v>
      </c>
      <c r="AM4994" t="s">
        <v>11648</v>
      </c>
    </row>
    <row r="4995" spans="1:39" x14ac:dyDescent="0.25">
      <c r="A4995" t="s">
        <v>211</v>
      </c>
      <c r="B4995">
        <v>31088</v>
      </c>
      <c r="C4995" t="s">
        <v>7598</v>
      </c>
      <c r="D4995">
        <v>8469</v>
      </c>
      <c r="E4995">
        <v>45778</v>
      </c>
      <c r="F4995">
        <v>45800</v>
      </c>
      <c r="G4995" t="s">
        <v>2041</v>
      </c>
      <c r="H4995">
        <v>45800</v>
      </c>
      <c r="I4995" t="s">
        <v>24</v>
      </c>
      <c r="J4995" t="s">
        <v>7599</v>
      </c>
      <c r="K4995">
        <v>196</v>
      </c>
      <c r="L4995" t="s">
        <v>1490</v>
      </c>
      <c r="M4995">
        <v>63</v>
      </c>
      <c r="N4995" t="s">
        <v>25</v>
      </c>
      <c r="P4995" t="s">
        <v>478</v>
      </c>
      <c r="Q4995">
        <v>0.63</v>
      </c>
      <c r="R4995">
        <v>6500</v>
      </c>
      <c r="S4995">
        <v>6500</v>
      </c>
      <c r="X4995" t="s">
        <v>7600</v>
      </c>
      <c r="Y4995" t="s">
        <v>25</v>
      </c>
      <c r="Z4995" t="s">
        <v>25</v>
      </c>
      <c r="AE4995" t="s">
        <v>211</v>
      </c>
      <c r="AF4995">
        <v>0.63</v>
      </c>
      <c r="AG4995">
        <v>123</v>
      </c>
      <c r="AH4995">
        <v>11</v>
      </c>
      <c r="AI4995" t="s">
        <v>11632</v>
      </c>
      <c r="AJ4995">
        <v>0.76750501830204276</v>
      </c>
      <c r="AK4995">
        <v>0.76750501830204276</v>
      </c>
      <c r="AL4995" s="94">
        <v>846.9</v>
      </c>
      <c r="AM4995" t="s">
        <v>11647</v>
      </c>
    </row>
    <row r="4996" spans="1:39" x14ac:dyDescent="0.25">
      <c r="A4996" t="s">
        <v>211</v>
      </c>
      <c r="B4996">
        <v>31194</v>
      </c>
      <c r="C4996" t="s">
        <v>7601</v>
      </c>
      <c r="D4996">
        <v>436</v>
      </c>
      <c r="E4996">
        <v>45778</v>
      </c>
      <c r="F4996">
        <v>45959</v>
      </c>
      <c r="G4996" t="s">
        <v>2041</v>
      </c>
      <c r="I4996" t="s">
        <v>24</v>
      </c>
      <c r="K4996">
        <v>0</v>
      </c>
      <c r="AE4996" t="s">
        <v>211</v>
      </c>
      <c r="AF4996">
        <v>0</v>
      </c>
      <c r="AG4996">
        <v>0</v>
      </c>
      <c r="AH4996">
        <v>0</v>
      </c>
      <c r="AI4996" t="s">
        <v>11634</v>
      </c>
      <c r="AL4996" s="94">
        <v>43.6</v>
      </c>
      <c r="AM4996" t="s">
        <v>11646</v>
      </c>
    </row>
    <row r="4997" spans="1:39" x14ac:dyDescent="0.25">
      <c r="A4997" t="s">
        <v>211</v>
      </c>
      <c r="B4997">
        <v>31260</v>
      </c>
      <c r="C4997" t="s">
        <v>7602</v>
      </c>
      <c r="D4997">
        <v>1566</v>
      </c>
      <c r="E4997">
        <v>45778</v>
      </c>
      <c r="F4997">
        <v>45959</v>
      </c>
      <c r="G4997" t="s">
        <v>2041</v>
      </c>
      <c r="I4997" t="s">
        <v>24</v>
      </c>
      <c r="K4997">
        <v>0</v>
      </c>
      <c r="AE4997" t="s">
        <v>211</v>
      </c>
      <c r="AF4997">
        <v>0</v>
      </c>
      <c r="AG4997">
        <v>0</v>
      </c>
      <c r="AH4997">
        <v>0</v>
      </c>
      <c r="AI4997" t="s">
        <v>11634</v>
      </c>
      <c r="AL4997" s="94">
        <v>156.6</v>
      </c>
      <c r="AM4997" t="s">
        <v>11646</v>
      </c>
    </row>
    <row r="4998" spans="1:39" x14ac:dyDescent="0.25">
      <c r="A4998" t="s">
        <v>211</v>
      </c>
      <c r="B4998">
        <v>31249</v>
      </c>
      <c r="C4998" t="s">
        <v>7603</v>
      </c>
      <c r="D4998">
        <v>2464</v>
      </c>
      <c r="E4998">
        <v>45778</v>
      </c>
      <c r="F4998">
        <v>45959</v>
      </c>
      <c r="G4998" t="s">
        <v>2041</v>
      </c>
      <c r="H4998">
        <v>46008</v>
      </c>
      <c r="I4998" t="s">
        <v>24</v>
      </c>
      <c r="J4998">
        <v>46008</v>
      </c>
      <c r="K4998">
        <v>0</v>
      </c>
      <c r="M4998">
        <v>0</v>
      </c>
      <c r="N4998" t="s">
        <v>25</v>
      </c>
      <c r="P4998" t="s">
        <v>25</v>
      </c>
      <c r="Q4998">
        <v>0</v>
      </c>
      <c r="R4998">
        <v>2000</v>
      </c>
      <c r="S4998">
        <v>2000</v>
      </c>
      <c r="T4998">
        <v>25</v>
      </c>
      <c r="U4998">
        <v>0</v>
      </c>
      <c r="V4998">
        <v>0</v>
      </c>
      <c r="W4998">
        <v>0</v>
      </c>
      <c r="X4998" t="s">
        <v>7604</v>
      </c>
      <c r="Y4998" t="s">
        <v>25</v>
      </c>
      <c r="Z4998" t="s">
        <v>25</v>
      </c>
      <c r="AE4998" t="s">
        <v>211</v>
      </c>
      <c r="AF4998">
        <v>0</v>
      </c>
      <c r="AG4998">
        <v>0</v>
      </c>
      <c r="AH4998">
        <v>13</v>
      </c>
      <c r="AI4998" t="s">
        <v>11632</v>
      </c>
      <c r="AJ4998">
        <v>0.81168831168831168</v>
      </c>
      <c r="AK4998">
        <v>0.81168831168831168</v>
      </c>
      <c r="AL4998" s="94">
        <v>246.4</v>
      </c>
      <c r="AM4998" t="s">
        <v>11646</v>
      </c>
    </row>
    <row r="4999" spans="1:39" x14ac:dyDescent="0.25">
      <c r="A4999" t="s">
        <v>211</v>
      </c>
      <c r="B4999">
        <v>31251</v>
      </c>
      <c r="C4999" t="s">
        <v>7605</v>
      </c>
      <c r="D4999">
        <v>4413</v>
      </c>
      <c r="E4999">
        <v>45778</v>
      </c>
      <c r="F4999">
        <v>45837</v>
      </c>
      <c r="G4999" t="s">
        <v>2041</v>
      </c>
      <c r="H4999">
        <v>45811</v>
      </c>
      <c r="I4999" t="s">
        <v>24</v>
      </c>
      <c r="J4999">
        <v>45909</v>
      </c>
      <c r="K4999">
        <v>78</v>
      </c>
      <c r="L4999" t="s">
        <v>7250</v>
      </c>
      <c r="M4999">
        <v>0.9</v>
      </c>
      <c r="N4999" t="s">
        <v>25</v>
      </c>
      <c r="P4999" t="s">
        <v>478</v>
      </c>
      <c r="Q4999">
        <v>0.9</v>
      </c>
      <c r="R4999" t="s">
        <v>5764</v>
      </c>
      <c r="S4999">
        <v>14000</v>
      </c>
      <c r="T4999">
        <v>25</v>
      </c>
      <c r="U4999">
        <v>59</v>
      </c>
      <c r="V4999">
        <v>0</v>
      </c>
      <c r="W4999">
        <v>10</v>
      </c>
      <c r="X4999" t="s">
        <v>7245</v>
      </c>
      <c r="Y4999" t="s">
        <v>478</v>
      </c>
      <c r="Z4999" t="s">
        <v>478</v>
      </c>
      <c r="AE4999" t="s">
        <v>211</v>
      </c>
      <c r="AF4999">
        <v>0.9</v>
      </c>
      <c r="AG4999">
        <v>70</v>
      </c>
      <c r="AH4999">
        <v>15</v>
      </c>
      <c r="AI4999" t="s">
        <v>11632</v>
      </c>
      <c r="AK4999">
        <v>3.172445048719692</v>
      </c>
      <c r="AL4999" s="94">
        <v>441.3</v>
      </c>
      <c r="AM4999" t="s">
        <v>11647</v>
      </c>
    </row>
    <row r="5000" spans="1:39" x14ac:dyDescent="0.25">
      <c r="A5000" t="s">
        <v>211</v>
      </c>
      <c r="B5000">
        <v>31252</v>
      </c>
      <c r="C5000" t="s">
        <v>7606</v>
      </c>
      <c r="D5000">
        <v>76</v>
      </c>
      <c r="E5000">
        <v>45778</v>
      </c>
      <c r="F5000">
        <v>45959</v>
      </c>
      <c r="G5000" t="s">
        <v>2041</v>
      </c>
      <c r="H5000">
        <v>45967</v>
      </c>
      <c r="I5000" t="s">
        <v>24</v>
      </c>
      <c r="J5000">
        <v>45967</v>
      </c>
      <c r="K5000">
        <v>0</v>
      </c>
      <c r="AE5000" t="s">
        <v>211</v>
      </c>
      <c r="AF5000">
        <v>0</v>
      </c>
      <c r="AG5000">
        <v>0</v>
      </c>
      <c r="AH5000">
        <v>0</v>
      </c>
      <c r="AI5000" t="s">
        <v>11634</v>
      </c>
      <c r="AL5000" s="94">
        <v>7.6</v>
      </c>
      <c r="AM5000" t="s">
        <v>11646</v>
      </c>
    </row>
    <row r="5001" spans="1:39" x14ac:dyDescent="0.25">
      <c r="A5001" t="s">
        <v>211</v>
      </c>
      <c r="B5001">
        <v>31254</v>
      </c>
      <c r="C5001" t="s">
        <v>7607</v>
      </c>
      <c r="D5001">
        <v>3077</v>
      </c>
      <c r="E5001">
        <v>45778</v>
      </c>
      <c r="F5001">
        <v>45959</v>
      </c>
      <c r="G5001" t="s">
        <v>2041</v>
      </c>
      <c r="I5001" t="s">
        <v>24</v>
      </c>
      <c r="K5001">
        <v>0</v>
      </c>
      <c r="AE5001" t="s">
        <v>211</v>
      </c>
      <c r="AF5001">
        <v>0</v>
      </c>
      <c r="AG5001">
        <v>0</v>
      </c>
      <c r="AH5001">
        <v>0</v>
      </c>
      <c r="AI5001" t="s">
        <v>11634</v>
      </c>
      <c r="AL5001" s="94">
        <v>307.7</v>
      </c>
      <c r="AM5001" t="s">
        <v>11646</v>
      </c>
    </row>
    <row r="5002" spans="1:39" x14ac:dyDescent="0.25">
      <c r="A5002" t="s">
        <v>211</v>
      </c>
      <c r="B5002">
        <v>31255</v>
      </c>
      <c r="C5002" t="s">
        <v>7608</v>
      </c>
      <c r="D5002">
        <v>113</v>
      </c>
      <c r="E5002">
        <v>45778</v>
      </c>
      <c r="F5002">
        <v>45959</v>
      </c>
      <c r="G5002" t="s">
        <v>2041</v>
      </c>
      <c r="H5002">
        <v>45986</v>
      </c>
      <c r="I5002" t="s">
        <v>24</v>
      </c>
      <c r="J5002">
        <v>45986</v>
      </c>
      <c r="K5002">
        <v>0</v>
      </c>
      <c r="AE5002" t="s">
        <v>211</v>
      </c>
      <c r="AF5002">
        <v>0</v>
      </c>
      <c r="AG5002">
        <v>0</v>
      </c>
      <c r="AH5002">
        <v>0</v>
      </c>
      <c r="AI5002" t="s">
        <v>11634</v>
      </c>
      <c r="AL5002" s="94">
        <v>11.3</v>
      </c>
      <c r="AM5002" t="s">
        <v>11646</v>
      </c>
    </row>
    <row r="5003" spans="1:39" x14ac:dyDescent="0.25">
      <c r="A5003" t="s">
        <v>211</v>
      </c>
      <c r="B5003">
        <v>31257</v>
      </c>
      <c r="C5003" t="s">
        <v>7609</v>
      </c>
      <c r="D5003">
        <v>1268</v>
      </c>
      <c r="E5003">
        <v>45778</v>
      </c>
      <c r="F5003">
        <v>45959</v>
      </c>
      <c r="G5003" t="s">
        <v>2041</v>
      </c>
      <c r="I5003" t="s">
        <v>24</v>
      </c>
      <c r="K5003">
        <v>0</v>
      </c>
      <c r="AE5003" t="s">
        <v>211</v>
      </c>
      <c r="AF5003">
        <v>0</v>
      </c>
      <c r="AG5003">
        <v>0</v>
      </c>
      <c r="AH5003">
        <v>0</v>
      </c>
      <c r="AI5003" t="s">
        <v>11634</v>
      </c>
      <c r="AL5003" s="94">
        <v>126.8</v>
      </c>
      <c r="AM5003" t="s">
        <v>11646</v>
      </c>
    </row>
    <row r="5004" spans="1:39" x14ac:dyDescent="0.25">
      <c r="A5004" t="s">
        <v>211</v>
      </c>
      <c r="B5004">
        <v>31258</v>
      </c>
      <c r="C5004" t="s">
        <v>7610</v>
      </c>
      <c r="D5004">
        <v>10016</v>
      </c>
      <c r="E5004">
        <v>45778</v>
      </c>
      <c r="F5004">
        <v>45815</v>
      </c>
      <c r="G5004" t="s">
        <v>2041</v>
      </c>
      <c r="H5004">
        <v>45784</v>
      </c>
      <c r="I5004" t="s">
        <v>24</v>
      </c>
      <c r="J5004">
        <v>45917</v>
      </c>
      <c r="K5004">
        <v>13</v>
      </c>
      <c r="L5004" t="s">
        <v>1733</v>
      </c>
      <c r="M5004">
        <v>1</v>
      </c>
      <c r="N5004" t="s">
        <v>25</v>
      </c>
      <c r="O5004" t="s">
        <v>719</v>
      </c>
      <c r="P5004" t="s">
        <v>478</v>
      </c>
      <c r="Q5004">
        <v>1</v>
      </c>
      <c r="R5004">
        <v>5000</v>
      </c>
      <c r="S5004">
        <v>0</v>
      </c>
      <c r="T5004">
        <v>0</v>
      </c>
      <c r="U5004">
        <v>28</v>
      </c>
      <c r="V5004">
        <v>0</v>
      </c>
      <c r="W5004">
        <v>0</v>
      </c>
      <c r="X5004" t="s">
        <v>7611</v>
      </c>
      <c r="Y5004" t="s">
        <v>25</v>
      </c>
      <c r="Z5004" t="s">
        <v>478</v>
      </c>
      <c r="AE5004" t="s">
        <v>211</v>
      </c>
      <c r="AF5004">
        <v>1</v>
      </c>
      <c r="AG5004">
        <v>13</v>
      </c>
      <c r="AH5004">
        <v>16</v>
      </c>
      <c r="AI5004" t="s">
        <v>11631</v>
      </c>
      <c r="AJ5004">
        <v>0.49920127795527158</v>
      </c>
      <c r="AK5004">
        <v>0</v>
      </c>
      <c r="AL5004" s="94">
        <v>1001.6</v>
      </c>
      <c r="AM5004" t="s">
        <v>11648</v>
      </c>
    </row>
    <row r="5005" spans="1:39" x14ac:dyDescent="0.25">
      <c r="A5005" t="s">
        <v>211</v>
      </c>
      <c r="B5005">
        <v>31261</v>
      </c>
      <c r="C5005" t="s">
        <v>7612</v>
      </c>
      <c r="D5005">
        <v>290</v>
      </c>
      <c r="E5005">
        <v>45778</v>
      </c>
      <c r="F5005">
        <v>45959</v>
      </c>
      <c r="G5005" t="s">
        <v>2041</v>
      </c>
      <c r="I5005" t="s">
        <v>24</v>
      </c>
      <c r="K5005">
        <v>0</v>
      </c>
      <c r="AE5005" t="s">
        <v>211</v>
      </c>
      <c r="AF5005">
        <v>0</v>
      </c>
      <c r="AG5005">
        <v>0</v>
      </c>
      <c r="AH5005">
        <v>0</v>
      </c>
      <c r="AI5005" t="s">
        <v>11634</v>
      </c>
      <c r="AL5005" s="94">
        <v>29</v>
      </c>
      <c r="AM5005" t="s">
        <v>11646</v>
      </c>
    </row>
    <row r="5006" spans="1:39" x14ac:dyDescent="0.25">
      <c r="A5006" t="s">
        <v>211</v>
      </c>
      <c r="B5006">
        <v>31262</v>
      </c>
      <c r="C5006" t="s">
        <v>7613</v>
      </c>
      <c r="D5006">
        <v>297</v>
      </c>
      <c r="E5006">
        <v>45778</v>
      </c>
      <c r="F5006">
        <v>45959</v>
      </c>
      <c r="G5006" t="s">
        <v>2041</v>
      </c>
      <c r="I5006" t="s">
        <v>24</v>
      </c>
      <c r="K5006">
        <v>0</v>
      </c>
      <c r="AE5006" t="s">
        <v>211</v>
      </c>
      <c r="AF5006">
        <v>0</v>
      </c>
      <c r="AG5006">
        <v>0</v>
      </c>
      <c r="AH5006">
        <v>0</v>
      </c>
      <c r="AI5006" t="s">
        <v>11634</v>
      </c>
      <c r="AL5006" s="94">
        <v>29.7</v>
      </c>
      <c r="AM5006" t="s">
        <v>11646</v>
      </c>
    </row>
    <row r="5007" spans="1:39" x14ac:dyDescent="0.25">
      <c r="A5007" t="s">
        <v>211</v>
      </c>
      <c r="B5007">
        <v>31073</v>
      </c>
      <c r="C5007" t="s">
        <v>7614</v>
      </c>
      <c r="D5007">
        <v>353</v>
      </c>
      <c r="E5007">
        <v>45778</v>
      </c>
      <c r="F5007">
        <v>45959</v>
      </c>
      <c r="G5007" t="s">
        <v>2041</v>
      </c>
      <c r="I5007" t="s">
        <v>24</v>
      </c>
      <c r="K5007">
        <v>0</v>
      </c>
      <c r="AE5007" t="s">
        <v>211</v>
      </c>
      <c r="AF5007">
        <v>0</v>
      </c>
      <c r="AG5007">
        <v>0</v>
      </c>
      <c r="AH5007">
        <v>0</v>
      </c>
      <c r="AI5007" t="s">
        <v>11634</v>
      </c>
      <c r="AL5007" s="94">
        <v>35.299999999999997</v>
      </c>
      <c r="AM5007" t="s">
        <v>11646</v>
      </c>
    </row>
    <row r="5008" spans="1:39" x14ac:dyDescent="0.25">
      <c r="A5008" t="s">
        <v>211</v>
      </c>
      <c r="B5008">
        <v>31907</v>
      </c>
      <c r="C5008" t="s">
        <v>7615</v>
      </c>
      <c r="D5008">
        <v>16124</v>
      </c>
      <c r="E5008">
        <v>45778</v>
      </c>
      <c r="F5008">
        <v>45959</v>
      </c>
      <c r="G5008" t="s">
        <v>2041</v>
      </c>
      <c r="H5008">
        <v>46007</v>
      </c>
      <c r="I5008" t="s">
        <v>24</v>
      </c>
      <c r="J5008">
        <v>46007</v>
      </c>
      <c r="K5008">
        <v>63</v>
      </c>
      <c r="L5008">
        <v>45968</v>
      </c>
      <c r="M5008">
        <v>0.83</v>
      </c>
      <c r="N5008" t="s">
        <v>25</v>
      </c>
      <c r="O5008" t="s">
        <v>719</v>
      </c>
      <c r="P5008" t="s">
        <v>478</v>
      </c>
      <c r="Q5008">
        <v>1</v>
      </c>
      <c r="U5008">
        <v>64</v>
      </c>
      <c r="W5008">
        <v>3</v>
      </c>
      <c r="X5008" t="s">
        <v>25</v>
      </c>
      <c r="Y5008" t="s">
        <v>25</v>
      </c>
      <c r="Z5008" t="s">
        <v>25</v>
      </c>
      <c r="AE5008" t="s">
        <v>211</v>
      </c>
      <c r="AF5008">
        <v>0.83</v>
      </c>
      <c r="AG5008">
        <v>52</v>
      </c>
      <c r="AH5008">
        <v>12</v>
      </c>
      <c r="AI5008" t="s">
        <v>11632</v>
      </c>
      <c r="AL5008" s="94">
        <v>1612.4</v>
      </c>
      <c r="AM5008" t="s">
        <v>11648</v>
      </c>
    </row>
    <row r="5009" spans="1:39" x14ac:dyDescent="0.25">
      <c r="A5009" t="s">
        <v>211</v>
      </c>
      <c r="B5009">
        <v>31263</v>
      </c>
      <c r="C5009" t="s">
        <v>7616</v>
      </c>
      <c r="D5009">
        <v>290</v>
      </c>
      <c r="E5009">
        <v>45778</v>
      </c>
      <c r="F5009">
        <v>45959</v>
      </c>
      <c r="G5009" t="s">
        <v>2041</v>
      </c>
      <c r="I5009" t="s">
        <v>24</v>
      </c>
      <c r="K5009">
        <v>0</v>
      </c>
      <c r="AE5009" t="s">
        <v>211</v>
      </c>
      <c r="AF5009">
        <v>0</v>
      </c>
      <c r="AG5009">
        <v>0</v>
      </c>
      <c r="AH5009">
        <v>0</v>
      </c>
      <c r="AI5009" t="s">
        <v>11634</v>
      </c>
      <c r="AL5009" s="94">
        <v>29</v>
      </c>
      <c r="AM5009" t="s">
        <v>11646</v>
      </c>
    </row>
    <row r="5010" spans="1:39" x14ac:dyDescent="0.25">
      <c r="A5010" t="s">
        <v>211</v>
      </c>
      <c r="B5010">
        <v>31264</v>
      </c>
      <c r="C5010" t="s">
        <v>7617</v>
      </c>
      <c r="D5010">
        <v>227</v>
      </c>
      <c r="E5010">
        <v>45778</v>
      </c>
      <c r="F5010">
        <v>45959</v>
      </c>
      <c r="G5010" t="s">
        <v>2041</v>
      </c>
      <c r="I5010" t="s">
        <v>24</v>
      </c>
      <c r="K5010">
        <v>0</v>
      </c>
      <c r="AE5010" t="s">
        <v>211</v>
      </c>
      <c r="AF5010">
        <v>0</v>
      </c>
      <c r="AG5010">
        <v>0</v>
      </c>
      <c r="AH5010">
        <v>0</v>
      </c>
      <c r="AI5010" t="s">
        <v>11634</v>
      </c>
      <c r="AL5010" s="94">
        <v>22.7</v>
      </c>
      <c r="AM5010" t="s">
        <v>11646</v>
      </c>
    </row>
    <row r="5011" spans="1:39" x14ac:dyDescent="0.25">
      <c r="A5011" t="s">
        <v>211</v>
      </c>
      <c r="B5011">
        <v>31265</v>
      </c>
      <c r="C5011" t="s">
        <v>7618</v>
      </c>
      <c r="D5011">
        <v>82</v>
      </c>
      <c r="E5011">
        <v>45778</v>
      </c>
      <c r="F5011">
        <v>45959</v>
      </c>
      <c r="G5011" t="s">
        <v>2041</v>
      </c>
      <c r="I5011" t="s">
        <v>24</v>
      </c>
      <c r="K5011">
        <v>0</v>
      </c>
      <c r="AE5011" t="s">
        <v>211</v>
      </c>
      <c r="AF5011">
        <v>0</v>
      </c>
      <c r="AG5011">
        <v>0</v>
      </c>
      <c r="AH5011">
        <v>0</v>
      </c>
      <c r="AI5011" t="s">
        <v>11634</v>
      </c>
      <c r="AL5011" s="94">
        <v>8.1999999999999993</v>
      </c>
      <c r="AM5011" t="s">
        <v>11646</v>
      </c>
    </row>
    <row r="5012" spans="1:39" x14ac:dyDescent="0.25">
      <c r="A5012" t="s">
        <v>212</v>
      </c>
      <c r="B5012">
        <v>32001</v>
      </c>
      <c r="C5012" t="s">
        <v>7619</v>
      </c>
      <c r="D5012">
        <v>6410</v>
      </c>
      <c r="E5012">
        <v>45791</v>
      </c>
      <c r="F5012">
        <v>45905</v>
      </c>
      <c r="G5012" t="s">
        <v>7620</v>
      </c>
      <c r="K5012">
        <v>0</v>
      </c>
      <c r="AE5012" t="s">
        <v>237</v>
      </c>
      <c r="AF5012">
        <v>0</v>
      </c>
      <c r="AG5012">
        <v>0</v>
      </c>
      <c r="AH5012">
        <v>0</v>
      </c>
      <c r="AI5012" t="s">
        <v>11634</v>
      </c>
      <c r="AL5012" s="94">
        <v>641</v>
      </c>
      <c r="AM5012" t="s">
        <v>11646</v>
      </c>
    </row>
    <row r="5013" spans="1:39" x14ac:dyDescent="0.25">
      <c r="A5013" t="s">
        <v>212</v>
      </c>
      <c r="B5013">
        <v>32002</v>
      </c>
      <c r="C5013" t="s">
        <v>7621</v>
      </c>
      <c r="D5013">
        <v>2399</v>
      </c>
      <c r="E5013">
        <v>45791</v>
      </c>
      <c r="F5013">
        <v>45905</v>
      </c>
      <c r="G5013" t="s">
        <v>7620</v>
      </c>
      <c r="J5013" t="s">
        <v>7622</v>
      </c>
      <c r="K5013">
        <v>0</v>
      </c>
      <c r="M5013">
        <v>0</v>
      </c>
      <c r="N5013" t="s">
        <v>350</v>
      </c>
      <c r="P5013" t="s">
        <v>7623</v>
      </c>
      <c r="X5013" t="s">
        <v>3353</v>
      </c>
      <c r="Y5013" t="s">
        <v>3353</v>
      </c>
      <c r="Z5013" t="s">
        <v>3353</v>
      </c>
      <c r="AE5013" t="s">
        <v>237</v>
      </c>
      <c r="AF5013">
        <v>0</v>
      </c>
      <c r="AG5013">
        <v>0</v>
      </c>
      <c r="AH5013">
        <v>6</v>
      </c>
      <c r="AI5013" t="s">
        <v>11632</v>
      </c>
      <c r="AL5013" s="94">
        <v>239.9</v>
      </c>
      <c r="AM5013" t="s">
        <v>11646</v>
      </c>
    </row>
    <row r="5014" spans="1:39" x14ac:dyDescent="0.25">
      <c r="A5014" t="s">
        <v>212</v>
      </c>
      <c r="B5014">
        <v>32003</v>
      </c>
      <c r="C5014" t="s">
        <v>7624</v>
      </c>
      <c r="D5014">
        <v>970</v>
      </c>
      <c r="E5014">
        <v>45791</v>
      </c>
      <c r="F5014">
        <v>45905</v>
      </c>
      <c r="G5014" t="s">
        <v>7620</v>
      </c>
      <c r="J5014" t="s">
        <v>7622</v>
      </c>
      <c r="K5014">
        <v>0</v>
      </c>
      <c r="N5014" t="s">
        <v>350</v>
      </c>
      <c r="P5014" t="s">
        <v>350</v>
      </c>
      <c r="S5014">
        <v>2300</v>
      </c>
      <c r="T5014">
        <v>2</v>
      </c>
      <c r="U5014">
        <v>0</v>
      </c>
      <c r="V5014">
        <v>0</v>
      </c>
      <c r="W5014">
        <v>0</v>
      </c>
      <c r="X5014" t="s">
        <v>7625</v>
      </c>
      <c r="Y5014" t="s">
        <v>353</v>
      </c>
      <c r="Z5014" t="s">
        <v>350</v>
      </c>
      <c r="AE5014" t="s">
        <v>237</v>
      </c>
      <c r="AF5014">
        <v>0</v>
      </c>
      <c r="AG5014">
        <v>0</v>
      </c>
      <c r="AH5014">
        <v>10</v>
      </c>
      <c r="AI5014" t="s">
        <v>11632</v>
      </c>
      <c r="AK5014">
        <v>2.3711340206185567</v>
      </c>
      <c r="AL5014" s="94">
        <v>97</v>
      </c>
      <c r="AM5014" t="s">
        <v>11646</v>
      </c>
    </row>
    <row r="5015" spans="1:39" x14ac:dyDescent="0.25">
      <c r="A5015" t="s">
        <v>212</v>
      </c>
      <c r="B5015">
        <v>32004</v>
      </c>
      <c r="C5015" t="s">
        <v>7626</v>
      </c>
      <c r="D5015">
        <v>1727</v>
      </c>
      <c r="E5015">
        <v>45791</v>
      </c>
      <c r="F5015">
        <v>45905</v>
      </c>
      <c r="G5015" t="s">
        <v>7620</v>
      </c>
      <c r="J5015" t="s">
        <v>7622</v>
      </c>
      <c r="K5015">
        <v>0</v>
      </c>
      <c r="AE5015" t="s">
        <v>237</v>
      </c>
      <c r="AF5015">
        <v>0</v>
      </c>
      <c r="AG5015">
        <v>0</v>
      </c>
      <c r="AH5015">
        <v>0</v>
      </c>
      <c r="AI5015" t="s">
        <v>11634</v>
      </c>
      <c r="AL5015" s="94">
        <v>172.7</v>
      </c>
      <c r="AM5015" t="s">
        <v>11646</v>
      </c>
    </row>
    <row r="5016" spans="1:39" x14ac:dyDescent="0.25">
      <c r="A5016" t="s">
        <v>212</v>
      </c>
      <c r="B5016">
        <v>32005</v>
      </c>
      <c r="C5016" t="s">
        <v>7627</v>
      </c>
      <c r="D5016">
        <v>853</v>
      </c>
      <c r="E5016">
        <v>45791</v>
      </c>
      <c r="F5016">
        <v>45905</v>
      </c>
      <c r="G5016" t="s">
        <v>7620</v>
      </c>
      <c r="K5016">
        <v>0</v>
      </c>
      <c r="M5016">
        <v>0</v>
      </c>
      <c r="N5016" t="s">
        <v>350</v>
      </c>
      <c r="P5016" t="s">
        <v>350</v>
      </c>
      <c r="R5016">
        <v>0</v>
      </c>
      <c r="S5016">
        <v>0</v>
      </c>
      <c r="T5016">
        <v>0</v>
      </c>
      <c r="U5016">
        <v>0</v>
      </c>
      <c r="V5016">
        <v>0</v>
      </c>
      <c r="W5016">
        <v>0</v>
      </c>
      <c r="X5016" t="s">
        <v>7625</v>
      </c>
      <c r="Y5016" t="s">
        <v>350</v>
      </c>
      <c r="Z5016" t="s">
        <v>350</v>
      </c>
      <c r="AE5016" t="s">
        <v>237</v>
      </c>
      <c r="AF5016">
        <v>0</v>
      </c>
      <c r="AG5016">
        <v>0</v>
      </c>
      <c r="AH5016">
        <v>12</v>
      </c>
      <c r="AI5016" t="s">
        <v>11632</v>
      </c>
      <c r="AJ5016">
        <v>0</v>
      </c>
      <c r="AK5016">
        <v>0</v>
      </c>
      <c r="AL5016" s="94">
        <v>85.3</v>
      </c>
      <c r="AM5016" t="s">
        <v>11646</v>
      </c>
    </row>
    <row r="5017" spans="1:39" x14ac:dyDescent="0.25">
      <c r="A5017" t="s">
        <v>212</v>
      </c>
      <c r="B5017">
        <v>32006</v>
      </c>
      <c r="C5017" t="s">
        <v>7628</v>
      </c>
      <c r="D5017">
        <v>1473</v>
      </c>
      <c r="E5017">
        <v>45791</v>
      </c>
      <c r="F5017">
        <v>45905</v>
      </c>
      <c r="G5017" t="s">
        <v>7620</v>
      </c>
      <c r="J5017" t="s">
        <v>7622</v>
      </c>
      <c r="K5017">
        <v>0</v>
      </c>
      <c r="N5017" t="s">
        <v>350</v>
      </c>
      <c r="P5017" t="s">
        <v>350</v>
      </c>
      <c r="U5017">
        <v>0</v>
      </c>
      <c r="X5017" t="s">
        <v>7629</v>
      </c>
      <c r="Y5017" t="s">
        <v>350</v>
      </c>
      <c r="Z5017" t="s">
        <v>350</v>
      </c>
      <c r="AE5017" t="s">
        <v>237</v>
      </c>
      <c r="AF5017">
        <v>0</v>
      </c>
      <c r="AG5017">
        <v>0</v>
      </c>
      <c r="AH5017">
        <v>6</v>
      </c>
      <c r="AI5017" t="s">
        <v>11632</v>
      </c>
      <c r="AL5017" s="94">
        <v>147.30000000000001</v>
      </c>
      <c r="AM5017" t="s">
        <v>11646</v>
      </c>
    </row>
    <row r="5018" spans="1:39" x14ac:dyDescent="0.25">
      <c r="A5018" t="s">
        <v>212</v>
      </c>
      <c r="B5018">
        <v>32007</v>
      </c>
      <c r="C5018" t="s">
        <v>7630</v>
      </c>
      <c r="D5018">
        <v>1504</v>
      </c>
      <c r="E5018">
        <v>45791</v>
      </c>
      <c r="F5018">
        <v>45818</v>
      </c>
      <c r="G5018" t="s">
        <v>7620</v>
      </c>
      <c r="H5018">
        <v>45792</v>
      </c>
      <c r="I5018" t="s">
        <v>24</v>
      </c>
      <c r="J5018" t="s">
        <v>7631</v>
      </c>
      <c r="K5018">
        <v>0</v>
      </c>
      <c r="L5018" t="s">
        <v>7632</v>
      </c>
      <c r="M5018">
        <v>0</v>
      </c>
      <c r="N5018" t="s">
        <v>350</v>
      </c>
      <c r="P5018" t="s">
        <v>350</v>
      </c>
      <c r="R5018">
        <v>0</v>
      </c>
      <c r="S5018">
        <v>1504</v>
      </c>
      <c r="T5018">
        <v>0</v>
      </c>
      <c r="U5018">
        <v>0</v>
      </c>
      <c r="V5018">
        <v>0</v>
      </c>
      <c r="W5018">
        <v>0</v>
      </c>
      <c r="X5018" t="s">
        <v>7633</v>
      </c>
      <c r="Y5018" t="s">
        <v>350</v>
      </c>
      <c r="Z5018" t="s">
        <v>350</v>
      </c>
      <c r="AE5018" t="s">
        <v>237</v>
      </c>
      <c r="AF5018">
        <v>0</v>
      </c>
      <c r="AG5018">
        <v>0</v>
      </c>
      <c r="AH5018">
        <v>14</v>
      </c>
      <c r="AI5018" t="s">
        <v>11632</v>
      </c>
      <c r="AJ5018">
        <v>0</v>
      </c>
      <c r="AK5018">
        <v>1</v>
      </c>
      <c r="AL5018" s="94">
        <v>150.4</v>
      </c>
      <c r="AM5018" t="s">
        <v>11646</v>
      </c>
    </row>
    <row r="5019" spans="1:39" x14ac:dyDescent="0.25">
      <c r="A5019" t="s">
        <v>212</v>
      </c>
      <c r="B5019">
        <v>32008</v>
      </c>
      <c r="C5019" t="s">
        <v>7634</v>
      </c>
      <c r="D5019">
        <v>11176</v>
      </c>
      <c r="E5019">
        <v>45791</v>
      </c>
      <c r="F5019">
        <v>45905</v>
      </c>
      <c r="G5019" t="s">
        <v>7620</v>
      </c>
      <c r="K5019">
        <v>0</v>
      </c>
      <c r="AE5019" t="s">
        <v>237</v>
      </c>
      <c r="AF5019">
        <v>0</v>
      </c>
      <c r="AG5019">
        <v>0</v>
      </c>
      <c r="AH5019">
        <v>0</v>
      </c>
      <c r="AI5019" t="s">
        <v>11634</v>
      </c>
      <c r="AL5019" s="94">
        <v>1117.5999999999999</v>
      </c>
      <c r="AM5019" t="s">
        <v>11646</v>
      </c>
    </row>
    <row r="5020" spans="1:39" x14ac:dyDescent="0.25">
      <c r="A5020" t="s">
        <v>212</v>
      </c>
      <c r="B5020">
        <v>32009</v>
      </c>
      <c r="C5020" t="s">
        <v>7635</v>
      </c>
      <c r="D5020">
        <v>13300</v>
      </c>
      <c r="E5020">
        <v>45791</v>
      </c>
      <c r="F5020">
        <v>45905</v>
      </c>
      <c r="G5020" t="s">
        <v>7620</v>
      </c>
      <c r="K5020">
        <v>0</v>
      </c>
      <c r="AE5020" t="s">
        <v>237</v>
      </c>
      <c r="AF5020">
        <v>0</v>
      </c>
      <c r="AG5020">
        <v>0</v>
      </c>
      <c r="AH5020">
        <v>0</v>
      </c>
      <c r="AI5020" t="s">
        <v>11634</v>
      </c>
      <c r="AL5020" s="94">
        <v>1330</v>
      </c>
      <c r="AM5020" t="s">
        <v>11646</v>
      </c>
    </row>
    <row r="5021" spans="1:39" x14ac:dyDescent="0.25">
      <c r="A5021" t="s">
        <v>212</v>
      </c>
      <c r="B5021">
        <v>32010</v>
      </c>
      <c r="C5021" t="s">
        <v>7636</v>
      </c>
      <c r="D5021">
        <v>366</v>
      </c>
      <c r="E5021">
        <v>45791</v>
      </c>
      <c r="F5021">
        <v>45905</v>
      </c>
      <c r="G5021" t="s">
        <v>7620</v>
      </c>
      <c r="J5021" t="s">
        <v>7622</v>
      </c>
      <c r="K5021">
        <v>0</v>
      </c>
      <c r="N5021" t="s">
        <v>350</v>
      </c>
      <c r="P5021" t="s">
        <v>350</v>
      </c>
      <c r="S5021">
        <v>1500</v>
      </c>
      <c r="T5021">
        <v>1</v>
      </c>
      <c r="U5021">
        <v>0</v>
      </c>
      <c r="V5021">
        <v>0</v>
      </c>
      <c r="W5021">
        <v>0</v>
      </c>
      <c r="X5021" t="s">
        <v>7625</v>
      </c>
      <c r="Y5021" t="s">
        <v>341</v>
      </c>
      <c r="Z5021" t="s">
        <v>341</v>
      </c>
      <c r="AE5021" t="s">
        <v>237</v>
      </c>
      <c r="AF5021">
        <v>0</v>
      </c>
      <c r="AG5021">
        <v>0</v>
      </c>
      <c r="AH5021">
        <v>10</v>
      </c>
      <c r="AI5021" t="s">
        <v>11632</v>
      </c>
      <c r="AK5021">
        <v>4.0983606557377046</v>
      </c>
      <c r="AL5021" s="94">
        <v>36.6</v>
      </c>
      <c r="AM5021" t="s">
        <v>11646</v>
      </c>
    </row>
    <row r="5022" spans="1:39" x14ac:dyDescent="0.25">
      <c r="A5022" t="s">
        <v>212</v>
      </c>
      <c r="B5022">
        <v>32011</v>
      </c>
      <c r="C5022" t="s">
        <v>7637</v>
      </c>
      <c r="D5022">
        <v>949</v>
      </c>
      <c r="E5022">
        <v>45791</v>
      </c>
      <c r="F5022">
        <v>45908</v>
      </c>
      <c r="G5022" t="s">
        <v>7620</v>
      </c>
      <c r="K5022">
        <v>0</v>
      </c>
      <c r="N5022" t="s">
        <v>350</v>
      </c>
      <c r="P5022" t="s">
        <v>350</v>
      </c>
      <c r="X5022" t="s">
        <v>7638</v>
      </c>
      <c r="Y5022" t="s">
        <v>7639</v>
      </c>
      <c r="Z5022" t="s">
        <v>7638</v>
      </c>
      <c r="AE5022" t="s">
        <v>237</v>
      </c>
      <c r="AF5022">
        <v>0</v>
      </c>
      <c r="AG5022">
        <v>0</v>
      </c>
      <c r="AH5022">
        <v>5</v>
      </c>
      <c r="AI5022" t="s">
        <v>11632</v>
      </c>
      <c r="AL5022" s="94">
        <v>94.9</v>
      </c>
      <c r="AM5022" t="s">
        <v>11646</v>
      </c>
    </row>
    <row r="5023" spans="1:39" x14ac:dyDescent="0.25">
      <c r="A5023" t="s">
        <v>212</v>
      </c>
      <c r="B5023">
        <v>32012</v>
      </c>
      <c r="C5023" t="s">
        <v>7640</v>
      </c>
      <c r="D5023">
        <v>716</v>
      </c>
      <c r="E5023">
        <v>45791</v>
      </c>
      <c r="F5023">
        <v>45908</v>
      </c>
      <c r="G5023" t="s">
        <v>7620</v>
      </c>
      <c r="J5023" t="s">
        <v>7622</v>
      </c>
      <c r="K5023">
        <v>0</v>
      </c>
      <c r="N5023" t="s">
        <v>7641</v>
      </c>
      <c r="X5023" t="s">
        <v>7638</v>
      </c>
      <c r="Y5023" t="s">
        <v>350</v>
      </c>
      <c r="Z5023" t="s">
        <v>350</v>
      </c>
      <c r="AE5023" t="s">
        <v>237</v>
      </c>
      <c r="AF5023">
        <v>0</v>
      </c>
      <c r="AG5023">
        <v>0</v>
      </c>
      <c r="AH5023">
        <v>4</v>
      </c>
      <c r="AI5023" t="s">
        <v>11632</v>
      </c>
      <c r="AL5023" s="94">
        <v>71.599999999999994</v>
      </c>
      <c r="AM5023" t="s">
        <v>11646</v>
      </c>
    </row>
    <row r="5024" spans="1:39" x14ac:dyDescent="0.25">
      <c r="A5024" t="s">
        <v>212</v>
      </c>
      <c r="B5024">
        <v>32013</v>
      </c>
      <c r="C5024" t="s">
        <v>7642</v>
      </c>
      <c r="D5024">
        <v>2199</v>
      </c>
      <c r="E5024">
        <v>45791</v>
      </c>
      <c r="F5024">
        <v>45908</v>
      </c>
      <c r="G5024" t="s">
        <v>7620</v>
      </c>
      <c r="K5024">
        <v>0</v>
      </c>
      <c r="N5024" t="s">
        <v>350</v>
      </c>
      <c r="P5024" t="s">
        <v>353</v>
      </c>
      <c r="X5024" t="s">
        <v>7643</v>
      </c>
      <c r="Y5024" t="s">
        <v>350</v>
      </c>
      <c r="Z5024" t="s">
        <v>350</v>
      </c>
      <c r="AE5024" t="s">
        <v>237</v>
      </c>
      <c r="AF5024">
        <v>0</v>
      </c>
      <c r="AG5024">
        <v>0</v>
      </c>
      <c r="AH5024">
        <v>5</v>
      </c>
      <c r="AI5024" t="s">
        <v>11632</v>
      </c>
      <c r="AL5024" s="94">
        <v>219.9</v>
      </c>
      <c r="AM5024" t="s">
        <v>11646</v>
      </c>
    </row>
    <row r="5025" spans="1:39" x14ac:dyDescent="0.25">
      <c r="A5025" t="s">
        <v>212</v>
      </c>
      <c r="B5025">
        <v>32014</v>
      </c>
      <c r="C5025" t="s">
        <v>7644</v>
      </c>
      <c r="D5025">
        <v>1091</v>
      </c>
      <c r="E5025">
        <v>45791</v>
      </c>
      <c r="F5025">
        <v>45909</v>
      </c>
      <c r="G5025" t="s">
        <v>7620</v>
      </c>
      <c r="J5025" t="s">
        <v>7622</v>
      </c>
      <c r="K5025">
        <v>0</v>
      </c>
      <c r="L5025" t="s">
        <v>350</v>
      </c>
      <c r="N5025" t="s">
        <v>350</v>
      </c>
      <c r="P5025" t="s">
        <v>350</v>
      </c>
      <c r="X5025" t="s">
        <v>350</v>
      </c>
      <c r="Y5025" t="s">
        <v>350</v>
      </c>
      <c r="Z5025" t="s">
        <v>350</v>
      </c>
      <c r="AE5025" t="s">
        <v>237</v>
      </c>
      <c r="AF5025">
        <v>0</v>
      </c>
      <c r="AG5025">
        <v>0</v>
      </c>
      <c r="AH5025">
        <v>6</v>
      </c>
      <c r="AI5025" t="s">
        <v>11632</v>
      </c>
      <c r="AL5025" s="94">
        <v>109.1</v>
      </c>
      <c r="AM5025" t="s">
        <v>11646</v>
      </c>
    </row>
    <row r="5026" spans="1:39" x14ac:dyDescent="0.25">
      <c r="A5026" t="s">
        <v>212</v>
      </c>
      <c r="B5026">
        <v>32015</v>
      </c>
      <c r="C5026" t="s">
        <v>7645</v>
      </c>
      <c r="D5026">
        <v>792</v>
      </c>
      <c r="E5026">
        <v>45791</v>
      </c>
      <c r="F5026">
        <v>45909</v>
      </c>
      <c r="G5026" t="s">
        <v>7620</v>
      </c>
      <c r="K5026">
        <v>0</v>
      </c>
      <c r="L5026" t="s">
        <v>350</v>
      </c>
      <c r="N5026" t="s">
        <v>7646</v>
      </c>
      <c r="P5026" t="s">
        <v>350</v>
      </c>
      <c r="R5026">
        <v>792</v>
      </c>
      <c r="X5026" t="s">
        <v>350</v>
      </c>
      <c r="Y5026" t="s">
        <v>7638</v>
      </c>
      <c r="Z5026" t="s">
        <v>7638</v>
      </c>
      <c r="AE5026" t="s">
        <v>237</v>
      </c>
      <c r="AF5026">
        <v>0</v>
      </c>
      <c r="AG5026">
        <v>0</v>
      </c>
      <c r="AH5026">
        <v>7</v>
      </c>
      <c r="AI5026" t="s">
        <v>11632</v>
      </c>
      <c r="AJ5026">
        <v>1</v>
      </c>
      <c r="AL5026" s="94">
        <v>79.2</v>
      </c>
      <c r="AM5026" t="s">
        <v>11646</v>
      </c>
    </row>
    <row r="5027" spans="1:39" x14ac:dyDescent="0.25">
      <c r="A5027" t="s">
        <v>212</v>
      </c>
      <c r="B5027">
        <v>32016</v>
      </c>
      <c r="C5027" t="s">
        <v>7647</v>
      </c>
      <c r="D5027">
        <v>644</v>
      </c>
      <c r="E5027">
        <v>45791</v>
      </c>
      <c r="F5027">
        <v>45909</v>
      </c>
      <c r="G5027" t="s">
        <v>7620</v>
      </c>
      <c r="J5027" t="s">
        <v>7622</v>
      </c>
      <c r="K5027">
        <v>0</v>
      </c>
      <c r="M5027">
        <v>0</v>
      </c>
      <c r="N5027" t="s">
        <v>350</v>
      </c>
      <c r="P5027" t="s">
        <v>350</v>
      </c>
      <c r="R5027">
        <v>679</v>
      </c>
      <c r="T5027">
        <v>0</v>
      </c>
      <c r="U5027">
        <v>0</v>
      </c>
      <c r="V5027">
        <v>0</v>
      </c>
      <c r="W5027">
        <v>0</v>
      </c>
      <c r="X5027" t="s">
        <v>7638</v>
      </c>
      <c r="Y5027" t="s">
        <v>353</v>
      </c>
      <c r="Z5027" t="s">
        <v>353</v>
      </c>
      <c r="AE5027" t="s">
        <v>237</v>
      </c>
      <c r="AF5027">
        <v>0</v>
      </c>
      <c r="AG5027">
        <v>0</v>
      </c>
      <c r="AH5027">
        <v>11</v>
      </c>
      <c r="AI5027" t="s">
        <v>11632</v>
      </c>
      <c r="AJ5027">
        <v>1.0543478260869565</v>
      </c>
      <c r="AL5027" s="94">
        <v>64.400000000000006</v>
      </c>
      <c r="AM5027" t="s">
        <v>11646</v>
      </c>
    </row>
    <row r="5028" spans="1:39" x14ac:dyDescent="0.25">
      <c r="A5028" t="s">
        <v>212</v>
      </c>
      <c r="B5028">
        <v>32018</v>
      </c>
      <c r="C5028" t="s">
        <v>7648</v>
      </c>
      <c r="D5028">
        <v>1194</v>
      </c>
      <c r="E5028">
        <v>45791</v>
      </c>
      <c r="F5028">
        <v>45909</v>
      </c>
      <c r="G5028" t="s">
        <v>7620</v>
      </c>
      <c r="K5028">
        <v>0</v>
      </c>
      <c r="AE5028" t="s">
        <v>237</v>
      </c>
      <c r="AF5028">
        <v>0</v>
      </c>
      <c r="AG5028">
        <v>0</v>
      </c>
      <c r="AH5028">
        <v>0</v>
      </c>
      <c r="AI5028" t="s">
        <v>11634</v>
      </c>
      <c r="AL5028" s="94">
        <v>119.4</v>
      </c>
      <c r="AM5028" t="s">
        <v>11646</v>
      </c>
    </row>
    <row r="5029" spans="1:39" x14ac:dyDescent="0.25">
      <c r="A5029" t="s">
        <v>212</v>
      </c>
      <c r="B5029">
        <v>32017</v>
      </c>
      <c r="C5029" t="s">
        <v>7649</v>
      </c>
      <c r="D5029">
        <v>1341</v>
      </c>
      <c r="E5029">
        <v>45791</v>
      </c>
      <c r="F5029">
        <v>45909</v>
      </c>
      <c r="G5029" t="s">
        <v>7620</v>
      </c>
      <c r="K5029">
        <v>0</v>
      </c>
      <c r="AE5029" t="s">
        <v>237</v>
      </c>
      <c r="AF5029">
        <v>0</v>
      </c>
      <c r="AG5029">
        <v>0</v>
      </c>
      <c r="AH5029">
        <v>0</v>
      </c>
      <c r="AI5029" t="s">
        <v>11634</v>
      </c>
      <c r="AL5029" s="94">
        <v>134.1</v>
      </c>
      <c r="AM5029" t="s">
        <v>11646</v>
      </c>
    </row>
    <row r="5030" spans="1:39" x14ac:dyDescent="0.25">
      <c r="A5030" t="s">
        <v>212</v>
      </c>
      <c r="B5030">
        <v>32019</v>
      </c>
      <c r="C5030" t="s">
        <v>7650</v>
      </c>
      <c r="D5030">
        <v>14075</v>
      </c>
      <c r="E5030">
        <v>45791</v>
      </c>
      <c r="F5030">
        <v>45909</v>
      </c>
      <c r="G5030" t="s">
        <v>7620</v>
      </c>
      <c r="K5030">
        <v>0</v>
      </c>
      <c r="AE5030" t="s">
        <v>237</v>
      </c>
      <c r="AF5030">
        <v>0</v>
      </c>
      <c r="AG5030">
        <v>0</v>
      </c>
      <c r="AH5030">
        <v>0</v>
      </c>
      <c r="AI5030" t="s">
        <v>11634</v>
      </c>
      <c r="AL5030" s="94">
        <v>1407.5</v>
      </c>
      <c r="AM5030" t="s">
        <v>11646</v>
      </c>
    </row>
    <row r="5031" spans="1:39" x14ac:dyDescent="0.25">
      <c r="A5031" t="s">
        <v>212</v>
      </c>
      <c r="B5031">
        <v>32020</v>
      </c>
      <c r="C5031" t="s">
        <v>7651</v>
      </c>
      <c r="D5031">
        <v>2500</v>
      </c>
      <c r="E5031">
        <v>45791</v>
      </c>
      <c r="F5031">
        <v>45909</v>
      </c>
      <c r="G5031" t="s">
        <v>7620</v>
      </c>
      <c r="J5031" t="s">
        <v>7622</v>
      </c>
      <c r="K5031">
        <v>0</v>
      </c>
      <c r="N5031" t="s">
        <v>350</v>
      </c>
      <c r="P5031" t="s">
        <v>350</v>
      </c>
      <c r="X5031" t="s">
        <v>7652</v>
      </c>
      <c r="Y5031" t="s">
        <v>350</v>
      </c>
      <c r="Z5031" t="s">
        <v>350</v>
      </c>
      <c r="AE5031" t="s">
        <v>237</v>
      </c>
      <c r="AF5031">
        <v>0</v>
      </c>
      <c r="AG5031">
        <v>0</v>
      </c>
      <c r="AH5031">
        <v>5</v>
      </c>
      <c r="AI5031" t="s">
        <v>11632</v>
      </c>
      <c r="AL5031" s="94">
        <v>250</v>
      </c>
      <c r="AM5031" t="s">
        <v>11646</v>
      </c>
    </row>
    <row r="5032" spans="1:39" x14ac:dyDescent="0.25">
      <c r="A5032" t="s">
        <v>212</v>
      </c>
      <c r="B5032">
        <v>32022</v>
      </c>
      <c r="C5032" t="s">
        <v>7653</v>
      </c>
      <c r="D5032">
        <v>1292</v>
      </c>
      <c r="E5032">
        <v>45791</v>
      </c>
      <c r="F5032">
        <v>45909</v>
      </c>
      <c r="G5032" t="s">
        <v>7620</v>
      </c>
      <c r="J5032" t="s">
        <v>7622</v>
      </c>
      <c r="K5032">
        <v>0</v>
      </c>
      <c r="N5032" t="s">
        <v>4640</v>
      </c>
      <c r="P5032" t="s">
        <v>4640</v>
      </c>
      <c r="X5032" t="s">
        <v>7654</v>
      </c>
      <c r="Y5032" t="s">
        <v>350</v>
      </c>
      <c r="Z5032" t="s">
        <v>350</v>
      </c>
      <c r="AE5032" t="s">
        <v>237</v>
      </c>
      <c r="AF5032">
        <v>0</v>
      </c>
      <c r="AG5032">
        <v>0</v>
      </c>
      <c r="AH5032">
        <v>5</v>
      </c>
      <c r="AI5032" t="s">
        <v>11632</v>
      </c>
      <c r="AL5032" s="94">
        <v>129.19999999999999</v>
      </c>
      <c r="AM5032" t="s">
        <v>11646</v>
      </c>
    </row>
    <row r="5033" spans="1:39" x14ac:dyDescent="0.25">
      <c r="A5033" t="s">
        <v>212</v>
      </c>
      <c r="B5033">
        <v>32021</v>
      </c>
      <c r="C5033" t="s">
        <v>7655</v>
      </c>
      <c r="D5033">
        <v>951</v>
      </c>
      <c r="E5033">
        <v>45792</v>
      </c>
      <c r="F5033">
        <v>45909</v>
      </c>
      <c r="G5033" t="s">
        <v>7620</v>
      </c>
      <c r="J5033" t="s">
        <v>7622</v>
      </c>
      <c r="K5033">
        <v>0</v>
      </c>
      <c r="AE5033" t="s">
        <v>237</v>
      </c>
      <c r="AF5033">
        <v>0</v>
      </c>
      <c r="AG5033">
        <v>0</v>
      </c>
      <c r="AH5033">
        <v>0</v>
      </c>
      <c r="AI5033" t="s">
        <v>11634</v>
      </c>
      <c r="AL5033" s="94">
        <v>95.1</v>
      </c>
      <c r="AM5033" t="s">
        <v>11646</v>
      </c>
    </row>
    <row r="5034" spans="1:39" x14ac:dyDescent="0.25">
      <c r="A5034" t="s">
        <v>212</v>
      </c>
      <c r="B5034">
        <v>32023</v>
      </c>
      <c r="C5034" t="s">
        <v>7656</v>
      </c>
      <c r="D5034">
        <v>1238</v>
      </c>
      <c r="E5034">
        <v>45792</v>
      </c>
      <c r="F5034">
        <v>45909</v>
      </c>
      <c r="G5034" t="s">
        <v>7620</v>
      </c>
      <c r="J5034" t="s">
        <v>7622</v>
      </c>
      <c r="K5034">
        <v>0</v>
      </c>
      <c r="Y5034" t="s">
        <v>7657</v>
      </c>
      <c r="AE5034" t="s">
        <v>237</v>
      </c>
      <c r="AF5034">
        <v>0</v>
      </c>
      <c r="AG5034">
        <v>0</v>
      </c>
      <c r="AH5034">
        <v>1</v>
      </c>
      <c r="AI5034" t="s">
        <v>11632</v>
      </c>
      <c r="AL5034" s="94">
        <v>123.8</v>
      </c>
      <c r="AM5034" t="s">
        <v>11646</v>
      </c>
    </row>
    <row r="5035" spans="1:39" x14ac:dyDescent="0.25">
      <c r="A5035" t="s">
        <v>212</v>
      </c>
      <c r="B5035">
        <v>32024</v>
      </c>
      <c r="C5035" t="s">
        <v>7658</v>
      </c>
      <c r="D5035">
        <v>5727</v>
      </c>
      <c r="E5035">
        <v>45792</v>
      </c>
      <c r="F5035">
        <v>45909</v>
      </c>
      <c r="G5035" t="s">
        <v>7620</v>
      </c>
      <c r="K5035">
        <v>0</v>
      </c>
      <c r="AE5035" t="s">
        <v>237</v>
      </c>
      <c r="AF5035">
        <v>0</v>
      </c>
      <c r="AG5035">
        <v>0</v>
      </c>
      <c r="AH5035">
        <v>0</v>
      </c>
      <c r="AI5035" t="s">
        <v>11634</v>
      </c>
      <c r="AL5035" s="94">
        <v>572.70000000000005</v>
      </c>
      <c r="AM5035" t="s">
        <v>11646</v>
      </c>
    </row>
    <row r="5036" spans="1:39" x14ac:dyDescent="0.25">
      <c r="A5036" t="s">
        <v>212</v>
      </c>
      <c r="B5036">
        <v>32025</v>
      </c>
      <c r="C5036" t="s">
        <v>7659</v>
      </c>
      <c r="D5036">
        <v>1076</v>
      </c>
      <c r="E5036">
        <v>45792</v>
      </c>
      <c r="F5036">
        <v>45909</v>
      </c>
      <c r="G5036" t="s">
        <v>7620</v>
      </c>
      <c r="J5036" t="s">
        <v>7622</v>
      </c>
      <c r="K5036">
        <v>0</v>
      </c>
      <c r="AE5036" t="s">
        <v>237</v>
      </c>
      <c r="AF5036">
        <v>0</v>
      </c>
      <c r="AG5036">
        <v>0</v>
      </c>
      <c r="AH5036">
        <v>0</v>
      </c>
      <c r="AI5036" t="s">
        <v>11634</v>
      </c>
      <c r="AL5036" s="94">
        <v>107.6</v>
      </c>
      <c r="AM5036" t="s">
        <v>11646</v>
      </c>
    </row>
    <row r="5037" spans="1:39" x14ac:dyDescent="0.25">
      <c r="A5037" t="s">
        <v>212</v>
      </c>
      <c r="B5037">
        <v>32029</v>
      </c>
      <c r="C5037" t="s">
        <v>7660</v>
      </c>
      <c r="D5037">
        <v>478</v>
      </c>
      <c r="E5037">
        <v>45792</v>
      </c>
      <c r="F5037">
        <v>45909</v>
      </c>
      <c r="G5037" t="s">
        <v>7620</v>
      </c>
      <c r="K5037">
        <v>0</v>
      </c>
      <c r="AE5037" t="s">
        <v>237</v>
      </c>
      <c r="AF5037">
        <v>0</v>
      </c>
      <c r="AG5037">
        <v>0</v>
      </c>
      <c r="AH5037">
        <v>0</v>
      </c>
      <c r="AI5037" t="s">
        <v>11634</v>
      </c>
      <c r="AL5037" s="94">
        <v>47.8</v>
      </c>
      <c r="AM5037" t="s">
        <v>11646</v>
      </c>
    </row>
    <row r="5038" spans="1:39" x14ac:dyDescent="0.25">
      <c r="A5038" t="s">
        <v>212</v>
      </c>
      <c r="B5038">
        <v>32026</v>
      </c>
      <c r="C5038" t="s">
        <v>7661</v>
      </c>
      <c r="D5038">
        <v>3172</v>
      </c>
      <c r="E5038">
        <v>45792</v>
      </c>
      <c r="F5038">
        <v>45909</v>
      </c>
      <c r="G5038" t="s">
        <v>7620</v>
      </c>
      <c r="J5038" t="s">
        <v>7622</v>
      </c>
      <c r="K5038">
        <v>0</v>
      </c>
      <c r="M5038">
        <v>0</v>
      </c>
      <c r="N5038" t="s">
        <v>350</v>
      </c>
      <c r="P5038" t="s">
        <v>350</v>
      </c>
      <c r="S5038">
        <v>3172</v>
      </c>
      <c r="U5038">
        <v>0</v>
      </c>
      <c r="V5038">
        <v>0</v>
      </c>
      <c r="W5038">
        <v>0</v>
      </c>
      <c r="X5038" t="s">
        <v>7662</v>
      </c>
      <c r="Z5038" t="s">
        <v>350</v>
      </c>
      <c r="AE5038" t="s">
        <v>237</v>
      </c>
      <c r="AF5038">
        <v>0</v>
      </c>
      <c r="AG5038">
        <v>0</v>
      </c>
      <c r="AH5038">
        <v>9</v>
      </c>
      <c r="AI5038" t="s">
        <v>11632</v>
      </c>
      <c r="AK5038">
        <v>1</v>
      </c>
      <c r="AL5038" s="94">
        <v>317.2</v>
      </c>
      <c r="AM5038" t="s">
        <v>11646</v>
      </c>
    </row>
    <row r="5039" spans="1:39" x14ac:dyDescent="0.25">
      <c r="A5039" t="s">
        <v>212</v>
      </c>
      <c r="B5039">
        <v>32027</v>
      </c>
      <c r="C5039" t="s">
        <v>7663</v>
      </c>
      <c r="D5039">
        <v>1024</v>
      </c>
      <c r="E5039">
        <v>45792</v>
      </c>
      <c r="F5039">
        <v>45909</v>
      </c>
      <c r="G5039" t="s">
        <v>7620</v>
      </c>
      <c r="K5039">
        <v>0</v>
      </c>
      <c r="AE5039" t="s">
        <v>237</v>
      </c>
      <c r="AF5039">
        <v>0</v>
      </c>
      <c r="AG5039">
        <v>0</v>
      </c>
      <c r="AH5039">
        <v>0</v>
      </c>
      <c r="AI5039" t="s">
        <v>11634</v>
      </c>
      <c r="AL5039" s="94">
        <v>102.4</v>
      </c>
      <c r="AM5039" t="s">
        <v>11646</v>
      </c>
    </row>
    <row r="5040" spans="1:39" x14ac:dyDescent="0.25">
      <c r="A5040" t="s">
        <v>212</v>
      </c>
      <c r="B5040">
        <v>32028</v>
      </c>
      <c r="C5040" t="s">
        <v>7664</v>
      </c>
      <c r="D5040">
        <v>1586</v>
      </c>
      <c r="E5040">
        <v>45792</v>
      </c>
      <c r="F5040">
        <v>45909</v>
      </c>
      <c r="G5040" t="s">
        <v>7620</v>
      </c>
      <c r="J5040" t="s">
        <v>7622</v>
      </c>
      <c r="K5040">
        <v>0</v>
      </c>
      <c r="AE5040" t="s">
        <v>237</v>
      </c>
      <c r="AF5040">
        <v>0</v>
      </c>
      <c r="AG5040">
        <v>0</v>
      </c>
      <c r="AH5040">
        <v>0</v>
      </c>
      <c r="AI5040" t="s">
        <v>11634</v>
      </c>
      <c r="AL5040" s="94">
        <v>158.6</v>
      </c>
      <c r="AM5040" t="s">
        <v>11646</v>
      </c>
    </row>
    <row r="5041" spans="1:39" x14ac:dyDescent="0.25">
      <c r="A5041" t="s">
        <v>212</v>
      </c>
      <c r="B5041">
        <v>32030</v>
      </c>
      <c r="C5041" t="s">
        <v>7665</v>
      </c>
      <c r="D5041">
        <v>1079</v>
      </c>
      <c r="E5041">
        <v>45792</v>
      </c>
      <c r="F5041">
        <v>45909</v>
      </c>
      <c r="G5041" t="s">
        <v>7620</v>
      </c>
      <c r="J5041" t="s">
        <v>7622</v>
      </c>
      <c r="K5041">
        <v>0</v>
      </c>
      <c r="X5041" t="s">
        <v>7638</v>
      </c>
      <c r="AE5041" t="s">
        <v>237</v>
      </c>
      <c r="AF5041">
        <v>0</v>
      </c>
      <c r="AG5041">
        <v>0</v>
      </c>
      <c r="AH5041">
        <v>1</v>
      </c>
      <c r="AI5041" t="s">
        <v>11632</v>
      </c>
      <c r="AL5041" s="94">
        <v>107.9</v>
      </c>
      <c r="AM5041" t="s">
        <v>11646</v>
      </c>
    </row>
    <row r="5042" spans="1:39" x14ac:dyDescent="0.25">
      <c r="A5042" t="s">
        <v>212</v>
      </c>
      <c r="B5042">
        <v>32031</v>
      </c>
      <c r="C5042" t="s">
        <v>7666</v>
      </c>
      <c r="D5042">
        <v>1102</v>
      </c>
      <c r="E5042">
        <v>45792</v>
      </c>
      <c r="F5042">
        <v>45909</v>
      </c>
      <c r="G5042" t="s">
        <v>7620</v>
      </c>
      <c r="J5042" t="s">
        <v>7622</v>
      </c>
      <c r="K5042">
        <v>0</v>
      </c>
      <c r="N5042" t="s">
        <v>353</v>
      </c>
      <c r="O5042">
        <v>2023</v>
      </c>
      <c r="P5042" t="s">
        <v>350</v>
      </c>
      <c r="Q5042">
        <v>0</v>
      </c>
      <c r="R5042">
        <v>1102</v>
      </c>
      <c r="S5042">
        <v>500</v>
      </c>
      <c r="Y5042" t="s">
        <v>353</v>
      </c>
      <c r="Z5042" t="s">
        <v>350</v>
      </c>
      <c r="AE5042" t="s">
        <v>237</v>
      </c>
      <c r="AF5042">
        <v>0</v>
      </c>
      <c r="AG5042">
        <v>0</v>
      </c>
      <c r="AH5042">
        <v>8</v>
      </c>
      <c r="AI5042" t="s">
        <v>11632</v>
      </c>
      <c r="AJ5042">
        <v>1</v>
      </c>
      <c r="AK5042">
        <v>0.45372050816696913</v>
      </c>
      <c r="AL5042" s="94">
        <v>110.2</v>
      </c>
      <c r="AM5042" t="s">
        <v>11646</v>
      </c>
    </row>
    <row r="5043" spans="1:39" x14ac:dyDescent="0.25">
      <c r="A5043" t="s">
        <v>212</v>
      </c>
      <c r="B5043">
        <v>32033</v>
      </c>
      <c r="C5043" t="s">
        <v>7667</v>
      </c>
      <c r="D5043">
        <v>664</v>
      </c>
      <c r="E5043">
        <v>45792</v>
      </c>
      <c r="F5043">
        <v>45909</v>
      </c>
      <c r="G5043" t="s">
        <v>7620</v>
      </c>
      <c r="K5043">
        <v>0</v>
      </c>
      <c r="AE5043" t="s">
        <v>237</v>
      </c>
      <c r="AF5043">
        <v>0</v>
      </c>
      <c r="AG5043">
        <v>0</v>
      </c>
      <c r="AH5043">
        <v>0</v>
      </c>
      <c r="AI5043" t="s">
        <v>11634</v>
      </c>
      <c r="AL5043" s="94">
        <v>66.400000000000006</v>
      </c>
      <c r="AM5043" t="s">
        <v>11646</v>
      </c>
    </row>
    <row r="5044" spans="1:39" x14ac:dyDescent="0.25">
      <c r="A5044" t="s">
        <v>212</v>
      </c>
      <c r="B5044">
        <v>32034</v>
      </c>
      <c r="C5044" t="s">
        <v>7668</v>
      </c>
      <c r="D5044">
        <v>1186</v>
      </c>
      <c r="E5044">
        <v>45792</v>
      </c>
      <c r="F5044">
        <v>45910</v>
      </c>
      <c r="G5044" t="s">
        <v>7620</v>
      </c>
      <c r="J5044" t="s">
        <v>7622</v>
      </c>
      <c r="K5044">
        <v>0</v>
      </c>
      <c r="AE5044" t="s">
        <v>237</v>
      </c>
      <c r="AF5044">
        <v>0</v>
      </c>
      <c r="AG5044">
        <v>0</v>
      </c>
      <c r="AH5044">
        <v>0</v>
      </c>
      <c r="AI5044" t="s">
        <v>11634</v>
      </c>
      <c r="AL5044" s="94">
        <v>118.6</v>
      </c>
      <c r="AM5044" t="s">
        <v>11646</v>
      </c>
    </row>
    <row r="5045" spans="1:39" x14ac:dyDescent="0.25">
      <c r="A5045" t="s">
        <v>212</v>
      </c>
      <c r="B5045">
        <v>32035</v>
      </c>
      <c r="C5045" t="s">
        <v>7669</v>
      </c>
      <c r="D5045">
        <v>1357</v>
      </c>
      <c r="E5045">
        <v>45792</v>
      </c>
      <c r="F5045">
        <v>45910</v>
      </c>
      <c r="G5045" t="s">
        <v>7620</v>
      </c>
      <c r="K5045">
        <v>0</v>
      </c>
      <c r="AE5045" t="s">
        <v>237</v>
      </c>
      <c r="AF5045">
        <v>0</v>
      </c>
      <c r="AG5045">
        <v>0</v>
      </c>
      <c r="AH5045">
        <v>0</v>
      </c>
      <c r="AI5045" t="s">
        <v>11634</v>
      </c>
      <c r="AL5045" s="94">
        <v>135.69999999999999</v>
      </c>
      <c r="AM5045" t="s">
        <v>11646</v>
      </c>
    </row>
    <row r="5046" spans="1:39" x14ac:dyDescent="0.25">
      <c r="A5046" t="s">
        <v>212</v>
      </c>
      <c r="B5046">
        <v>32038</v>
      </c>
      <c r="C5046" t="s">
        <v>7670</v>
      </c>
      <c r="D5046">
        <v>437</v>
      </c>
      <c r="E5046">
        <v>45792</v>
      </c>
      <c r="F5046">
        <v>45910</v>
      </c>
      <c r="G5046" t="s">
        <v>7620</v>
      </c>
      <c r="K5046">
        <v>0</v>
      </c>
      <c r="AE5046" t="s">
        <v>237</v>
      </c>
      <c r="AF5046">
        <v>0</v>
      </c>
      <c r="AG5046">
        <v>0</v>
      </c>
      <c r="AH5046">
        <v>0</v>
      </c>
      <c r="AI5046" t="s">
        <v>11634</v>
      </c>
      <c r="AL5046" s="94">
        <v>43.7</v>
      </c>
      <c r="AM5046" t="s">
        <v>11646</v>
      </c>
    </row>
    <row r="5047" spans="1:39" x14ac:dyDescent="0.25">
      <c r="A5047" t="s">
        <v>212</v>
      </c>
      <c r="B5047">
        <v>32039</v>
      </c>
      <c r="C5047" t="s">
        <v>7671</v>
      </c>
      <c r="D5047">
        <v>1164</v>
      </c>
      <c r="E5047">
        <v>45792</v>
      </c>
      <c r="F5047">
        <v>45910</v>
      </c>
      <c r="G5047" t="s">
        <v>7620</v>
      </c>
      <c r="J5047" t="s">
        <v>7622</v>
      </c>
      <c r="K5047">
        <v>0</v>
      </c>
      <c r="L5047" t="s">
        <v>7672</v>
      </c>
      <c r="M5047">
        <v>0</v>
      </c>
      <c r="N5047" t="s">
        <v>1118</v>
      </c>
      <c r="P5047" t="s">
        <v>350</v>
      </c>
      <c r="Q5047">
        <v>0</v>
      </c>
      <c r="T5047">
        <v>4</v>
      </c>
      <c r="U5047">
        <v>3</v>
      </c>
      <c r="V5047">
        <v>0</v>
      </c>
      <c r="W5047">
        <v>0</v>
      </c>
      <c r="X5047" t="s">
        <v>7638</v>
      </c>
      <c r="Y5047" t="s">
        <v>350</v>
      </c>
      <c r="Z5047" t="s">
        <v>350</v>
      </c>
      <c r="AE5047" t="s">
        <v>237</v>
      </c>
      <c r="AF5047">
        <v>0</v>
      </c>
      <c r="AG5047">
        <v>0</v>
      </c>
      <c r="AH5047">
        <v>12</v>
      </c>
      <c r="AI5047" t="s">
        <v>11632</v>
      </c>
      <c r="AL5047" s="94">
        <v>116.4</v>
      </c>
      <c r="AM5047" t="s">
        <v>11646</v>
      </c>
    </row>
    <row r="5048" spans="1:39" x14ac:dyDescent="0.25">
      <c r="A5048" t="s">
        <v>212</v>
      </c>
      <c r="B5048">
        <v>32040</v>
      </c>
      <c r="C5048" t="s">
        <v>7673</v>
      </c>
      <c r="D5048">
        <v>1481</v>
      </c>
      <c r="E5048">
        <v>45792</v>
      </c>
      <c r="F5048">
        <v>45910</v>
      </c>
      <c r="G5048" t="s">
        <v>7620</v>
      </c>
      <c r="K5048">
        <v>0</v>
      </c>
      <c r="N5048" t="s">
        <v>7674</v>
      </c>
      <c r="X5048" t="s">
        <v>7675</v>
      </c>
      <c r="AE5048" t="s">
        <v>237</v>
      </c>
      <c r="AF5048">
        <v>0</v>
      </c>
      <c r="AG5048">
        <v>0</v>
      </c>
      <c r="AH5048">
        <v>2</v>
      </c>
      <c r="AI5048" t="s">
        <v>11632</v>
      </c>
      <c r="AL5048" s="94">
        <v>148.1</v>
      </c>
      <c r="AM5048" t="s">
        <v>11646</v>
      </c>
    </row>
    <row r="5049" spans="1:39" x14ac:dyDescent="0.25">
      <c r="A5049" t="s">
        <v>212</v>
      </c>
      <c r="B5049">
        <v>32041</v>
      </c>
      <c r="C5049" t="s">
        <v>7676</v>
      </c>
      <c r="D5049">
        <v>718</v>
      </c>
      <c r="E5049">
        <v>45792</v>
      </c>
      <c r="F5049">
        <v>45910</v>
      </c>
      <c r="G5049" t="s">
        <v>7620</v>
      </c>
      <c r="J5049" t="s">
        <v>7622</v>
      </c>
      <c r="K5049">
        <v>0</v>
      </c>
      <c r="AE5049" t="s">
        <v>237</v>
      </c>
      <c r="AF5049">
        <v>0</v>
      </c>
      <c r="AG5049">
        <v>0</v>
      </c>
      <c r="AH5049">
        <v>0</v>
      </c>
      <c r="AI5049" t="s">
        <v>11634</v>
      </c>
      <c r="AL5049" s="94">
        <v>71.8</v>
      </c>
      <c r="AM5049" t="s">
        <v>11646</v>
      </c>
    </row>
    <row r="5050" spans="1:39" x14ac:dyDescent="0.25">
      <c r="A5050" t="s">
        <v>212</v>
      </c>
      <c r="B5050">
        <v>32042</v>
      </c>
      <c r="C5050" t="s">
        <v>7677</v>
      </c>
      <c r="D5050">
        <v>1820</v>
      </c>
      <c r="E5050">
        <v>45792</v>
      </c>
      <c r="F5050">
        <v>45910</v>
      </c>
      <c r="G5050" t="s">
        <v>7620</v>
      </c>
      <c r="K5050">
        <v>0</v>
      </c>
      <c r="N5050" t="s">
        <v>7678</v>
      </c>
      <c r="X5050" t="s">
        <v>350</v>
      </c>
      <c r="Y5050" t="s">
        <v>350</v>
      </c>
      <c r="Z5050" t="s">
        <v>350</v>
      </c>
      <c r="AE5050" t="s">
        <v>237</v>
      </c>
      <c r="AF5050">
        <v>0</v>
      </c>
      <c r="AG5050">
        <v>0</v>
      </c>
      <c r="AH5050">
        <v>4</v>
      </c>
      <c r="AI5050" t="s">
        <v>11632</v>
      </c>
      <c r="AL5050" s="94">
        <v>182</v>
      </c>
      <c r="AM5050" t="s">
        <v>11646</v>
      </c>
    </row>
    <row r="5051" spans="1:39" x14ac:dyDescent="0.25">
      <c r="A5051" t="s">
        <v>212</v>
      </c>
      <c r="B5051">
        <v>32043</v>
      </c>
      <c r="C5051" t="s">
        <v>7679</v>
      </c>
      <c r="D5051">
        <v>2837</v>
      </c>
      <c r="E5051">
        <v>45792</v>
      </c>
      <c r="F5051">
        <v>45910</v>
      </c>
      <c r="G5051" t="s">
        <v>7620</v>
      </c>
      <c r="K5051">
        <v>0</v>
      </c>
      <c r="AE5051" t="s">
        <v>237</v>
      </c>
      <c r="AF5051">
        <v>0</v>
      </c>
      <c r="AG5051">
        <v>0</v>
      </c>
      <c r="AH5051">
        <v>0</v>
      </c>
      <c r="AI5051" t="s">
        <v>11634</v>
      </c>
      <c r="AL5051" s="94">
        <v>283.7</v>
      </c>
      <c r="AM5051" t="s">
        <v>11646</v>
      </c>
    </row>
    <row r="5052" spans="1:39" x14ac:dyDescent="0.25">
      <c r="A5052" t="s">
        <v>212</v>
      </c>
      <c r="B5052">
        <v>32044</v>
      </c>
      <c r="C5052" t="s">
        <v>7680</v>
      </c>
      <c r="D5052">
        <v>798</v>
      </c>
      <c r="E5052">
        <v>45792</v>
      </c>
      <c r="F5052">
        <v>45910</v>
      </c>
      <c r="G5052" t="s">
        <v>7620</v>
      </c>
      <c r="J5052" t="s">
        <v>7622</v>
      </c>
      <c r="K5052">
        <v>0</v>
      </c>
      <c r="AE5052" t="s">
        <v>237</v>
      </c>
      <c r="AF5052">
        <v>0</v>
      </c>
      <c r="AG5052">
        <v>0</v>
      </c>
      <c r="AH5052">
        <v>0</v>
      </c>
      <c r="AI5052" t="s">
        <v>11634</v>
      </c>
      <c r="AL5052" s="94">
        <v>79.8</v>
      </c>
      <c r="AM5052" t="s">
        <v>11646</v>
      </c>
    </row>
    <row r="5053" spans="1:39" x14ac:dyDescent="0.25">
      <c r="A5053" t="s">
        <v>212</v>
      </c>
      <c r="B5053">
        <v>32045</v>
      </c>
      <c r="C5053" t="s">
        <v>7681</v>
      </c>
      <c r="D5053">
        <v>2742</v>
      </c>
      <c r="E5053">
        <v>45792</v>
      </c>
      <c r="F5053">
        <v>45910</v>
      </c>
      <c r="G5053" t="s">
        <v>7620</v>
      </c>
      <c r="K5053">
        <v>0</v>
      </c>
      <c r="M5053">
        <v>0</v>
      </c>
      <c r="N5053" t="s">
        <v>350</v>
      </c>
      <c r="P5053" t="s">
        <v>350</v>
      </c>
      <c r="T5053">
        <v>0</v>
      </c>
      <c r="U5053">
        <v>0</v>
      </c>
      <c r="V5053">
        <v>0</v>
      </c>
      <c r="W5053">
        <v>0</v>
      </c>
      <c r="X5053" t="s">
        <v>350</v>
      </c>
      <c r="Y5053" t="s">
        <v>350</v>
      </c>
      <c r="Z5053" t="s">
        <v>350</v>
      </c>
      <c r="AE5053" t="s">
        <v>237</v>
      </c>
      <c r="AF5053">
        <v>0</v>
      </c>
      <c r="AG5053">
        <v>0</v>
      </c>
      <c r="AH5053">
        <v>10</v>
      </c>
      <c r="AI5053" t="s">
        <v>11632</v>
      </c>
      <c r="AL5053" s="94">
        <v>274.2</v>
      </c>
      <c r="AM5053" t="s">
        <v>11646</v>
      </c>
    </row>
    <row r="5054" spans="1:39" x14ac:dyDescent="0.25">
      <c r="A5054" t="s">
        <v>212</v>
      </c>
      <c r="B5054">
        <v>32046</v>
      </c>
      <c r="C5054" t="s">
        <v>7682</v>
      </c>
      <c r="D5054">
        <v>1109</v>
      </c>
      <c r="E5054">
        <v>45792</v>
      </c>
      <c r="F5054">
        <v>45910</v>
      </c>
      <c r="G5054" t="s">
        <v>7620</v>
      </c>
      <c r="K5054">
        <v>0</v>
      </c>
      <c r="AE5054" t="s">
        <v>237</v>
      </c>
      <c r="AF5054">
        <v>0</v>
      </c>
      <c r="AG5054">
        <v>0</v>
      </c>
      <c r="AH5054">
        <v>0</v>
      </c>
      <c r="AI5054" t="s">
        <v>11634</v>
      </c>
      <c r="AL5054" s="94">
        <v>110.9</v>
      </c>
      <c r="AM5054" t="s">
        <v>11646</v>
      </c>
    </row>
    <row r="5055" spans="1:39" x14ac:dyDescent="0.25">
      <c r="A5055" t="s">
        <v>212</v>
      </c>
      <c r="B5055">
        <v>32047</v>
      </c>
      <c r="C5055" t="s">
        <v>7683</v>
      </c>
      <c r="D5055">
        <v>1916</v>
      </c>
      <c r="E5055">
        <v>45792</v>
      </c>
      <c r="F5055">
        <v>45910</v>
      </c>
      <c r="G5055" t="s">
        <v>7620</v>
      </c>
      <c r="J5055" t="s">
        <v>7622</v>
      </c>
      <c r="K5055">
        <v>0</v>
      </c>
      <c r="AE5055" t="s">
        <v>237</v>
      </c>
      <c r="AF5055">
        <v>0</v>
      </c>
      <c r="AG5055">
        <v>0</v>
      </c>
      <c r="AH5055">
        <v>0</v>
      </c>
      <c r="AI5055" t="s">
        <v>11634</v>
      </c>
      <c r="AL5055" s="94">
        <v>191.6</v>
      </c>
      <c r="AM5055" t="s">
        <v>11646</v>
      </c>
    </row>
    <row r="5056" spans="1:39" x14ac:dyDescent="0.25">
      <c r="A5056" t="s">
        <v>212</v>
      </c>
      <c r="B5056">
        <v>32048</v>
      </c>
      <c r="C5056" t="s">
        <v>7684</v>
      </c>
      <c r="D5056">
        <v>1006</v>
      </c>
      <c r="E5056">
        <v>45792</v>
      </c>
      <c r="F5056">
        <v>45910</v>
      </c>
      <c r="G5056" t="s">
        <v>7620</v>
      </c>
      <c r="J5056" t="s">
        <v>7622</v>
      </c>
      <c r="K5056">
        <v>0</v>
      </c>
      <c r="AE5056" t="s">
        <v>237</v>
      </c>
      <c r="AF5056">
        <v>0</v>
      </c>
      <c r="AG5056">
        <v>0</v>
      </c>
      <c r="AH5056">
        <v>0</v>
      </c>
      <c r="AI5056" t="s">
        <v>11634</v>
      </c>
      <c r="AL5056" s="94">
        <v>100.6</v>
      </c>
      <c r="AM5056" t="s">
        <v>11646</v>
      </c>
    </row>
    <row r="5057" spans="1:39" x14ac:dyDescent="0.25">
      <c r="A5057" t="s">
        <v>212</v>
      </c>
      <c r="B5057">
        <v>32049</v>
      </c>
      <c r="C5057" t="s">
        <v>7685</v>
      </c>
      <c r="D5057">
        <v>670</v>
      </c>
      <c r="E5057">
        <v>45792</v>
      </c>
      <c r="F5057">
        <v>45910</v>
      </c>
      <c r="G5057" t="s">
        <v>7620</v>
      </c>
      <c r="K5057">
        <v>0</v>
      </c>
      <c r="AE5057" t="s">
        <v>237</v>
      </c>
      <c r="AF5057">
        <v>0</v>
      </c>
      <c r="AG5057">
        <v>0</v>
      </c>
      <c r="AH5057">
        <v>0</v>
      </c>
      <c r="AI5057" t="s">
        <v>11634</v>
      </c>
      <c r="AL5057" s="94">
        <v>67</v>
      </c>
      <c r="AM5057" t="s">
        <v>11646</v>
      </c>
    </row>
    <row r="5058" spans="1:39" x14ac:dyDescent="0.25">
      <c r="A5058" t="s">
        <v>212</v>
      </c>
      <c r="B5058">
        <v>32050</v>
      </c>
      <c r="C5058" t="s">
        <v>7686</v>
      </c>
      <c r="D5058">
        <v>2397</v>
      </c>
      <c r="E5058">
        <v>45792</v>
      </c>
      <c r="F5058">
        <v>45910</v>
      </c>
      <c r="G5058" t="s">
        <v>7620</v>
      </c>
      <c r="K5058">
        <v>0</v>
      </c>
      <c r="AE5058" t="s">
        <v>237</v>
      </c>
      <c r="AF5058">
        <v>0</v>
      </c>
      <c r="AG5058">
        <v>0</v>
      </c>
      <c r="AH5058">
        <v>0</v>
      </c>
      <c r="AI5058" t="s">
        <v>11634</v>
      </c>
      <c r="AL5058" s="94">
        <v>239.7</v>
      </c>
      <c r="AM5058" t="s">
        <v>11646</v>
      </c>
    </row>
    <row r="5059" spans="1:39" x14ac:dyDescent="0.25">
      <c r="A5059" t="s">
        <v>212</v>
      </c>
      <c r="B5059">
        <v>32051</v>
      </c>
      <c r="C5059" t="s">
        <v>7687</v>
      </c>
      <c r="D5059">
        <v>1418</v>
      </c>
      <c r="E5059">
        <v>45792</v>
      </c>
      <c r="F5059">
        <v>45910</v>
      </c>
      <c r="G5059" t="s">
        <v>7620</v>
      </c>
      <c r="K5059">
        <v>0</v>
      </c>
      <c r="AE5059" t="s">
        <v>237</v>
      </c>
      <c r="AF5059">
        <v>0</v>
      </c>
      <c r="AG5059">
        <v>0</v>
      </c>
      <c r="AH5059">
        <v>0</v>
      </c>
      <c r="AI5059" t="s">
        <v>11634</v>
      </c>
      <c r="AL5059" s="94">
        <v>141.80000000000001</v>
      </c>
      <c r="AM5059" t="s">
        <v>11646</v>
      </c>
    </row>
    <row r="5060" spans="1:39" x14ac:dyDescent="0.25">
      <c r="A5060" t="s">
        <v>212</v>
      </c>
      <c r="B5060">
        <v>32052</v>
      </c>
      <c r="C5060" t="s">
        <v>7688</v>
      </c>
      <c r="D5060">
        <v>2048</v>
      </c>
      <c r="E5060">
        <v>45792</v>
      </c>
      <c r="F5060">
        <v>45910</v>
      </c>
      <c r="G5060" t="s">
        <v>7620</v>
      </c>
      <c r="K5060">
        <v>0</v>
      </c>
      <c r="AE5060" t="s">
        <v>237</v>
      </c>
      <c r="AF5060">
        <v>0</v>
      </c>
      <c r="AG5060">
        <v>0</v>
      </c>
      <c r="AH5060">
        <v>0</v>
      </c>
      <c r="AI5060" t="s">
        <v>11634</v>
      </c>
      <c r="AL5060" s="94">
        <v>204.8</v>
      </c>
      <c r="AM5060" t="s">
        <v>11646</v>
      </c>
    </row>
    <row r="5061" spans="1:39" x14ac:dyDescent="0.25">
      <c r="A5061" t="s">
        <v>212</v>
      </c>
      <c r="B5061">
        <v>32053</v>
      </c>
      <c r="C5061" t="s">
        <v>7689</v>
      </c>
      <c r="D5061">
        <v>1711</v>
      </c>
      <c r="E5061">
        <v>45792</v>
      </c>
      <c r="F5061">
        <v>45910</v>
      </c>
      <c r="G5061" t="s">
        <v>7620</v>
      </c>
      <c r="J5061" t="s">
        <v>7622</v>
      </c>
      <c r="K5061">
        <v>0</v>
      </c>
      <c r="M5061">
        <v>0</v>
      </c>
      <c r="N5061" t="s">
        <v>350</v>
      </c>
      <c r="P5061" t="s">
        <v>350</v>
      </c>
      <c r="S5061">
        <v>1730</v>
      </c>
      <c r="T5061">
        <v>10</v>
      </c>
      <c r="X5061" t="s">
        <v>7690</v>
      </c>
      <c r="Y5061" t="s">
        <v>7691</v>
      </c>
      <c r="Z5061" t="s">
        <v>350</v>
      </c>
      <c r="AE5061" t="s">
        <v>237</v>
      </c>
      <c r="AF5061">
        <v>0</v>
      </c>
      <c r="AG5061">
        <v>0</v>
      </c>
      <c r="AH5061">
        <v>8</v>
      </c>
      <c r="AI5061" t="s">
        <v>11632</v>
      </c>
      <c r="AK5061">
        <v>1.0111046171829339</v>
      </c>
      <c r="AL5061" s="94">
        <v>171.1</v>
      </c>
      <c r="AM5061" t="s">
        <v>11646</v>
      </c>
    </row>
    <row r="5062" spans="1:39" x14ac:dyDescent="0.25">
      <c r="A5062" t="s">
        <v>212</v>
      </c>
      <c r="B5062">
        <v>32054</v>
      </c>
      <c r="C5062" t="s">
        <v>7692</v>
      </c>
      <c r="D5062">
        <v>104891</v>
      </c>
      <c r="E5062">
        <v>45792</v>
      </c>
      <c r="F5062">
        <v>45910</v>
      </c>
      <c r="G5062" t="s">
        <v>7620</v>
      </c>
      <c r="J5062" t="s">
        <v>7622</v>
      </c>
      <c r="K5062">
        <v>0</v>
      </c>
      <c r="N5062" t="s">
        <v>350</v>
      </c>
      <c r="P5062" t="s">
        <v>353</v>
      </c>
      <c r="R5062">
        <v>200000</v>
      </c>
      <c r="T5062">
        <v>253</v>
      </c>
      <c r="U5062">
        <v>752</v>
      </c>
      <c r="V5062">
        <v>22</v>
      </c>
      <c r="W5062">
        <v>82</v>
      </c>
      <c r="X5062" t="s">
        <v>7693</v>
      </c>
      <c r="Y5062" t="s">
        <v>353</v>
      </c>
      <c r="Z5062" t="s">
        <v>353</v>
      </c>
      <c r="AE5062" t="s">
        <v>237</v>
      </c>
      <c r="AF5062">
        <v>0</v>
      </c>
      <c r="AG5062">
        <v>0</v>
      </c>
      <c r="AH5062">
        <v>10</v>
      </c>
      <c r="AI5062" t="s">
        <v>11632</v>
      </c>
      <c r="AJ5062">
        <v>1.9067412838089064</v>
      </c>
      <c r="AL5062" s="94">
        <v>10489.1</v>
      </c>
      <c r="AM5062" t="s">
        <v>11646</v>
      </c>
    </row>
    <row r="5063" spans="1:39" x14ac:dyDescent="0.25">
      <c r="A5063" t="s">
        <v>212</v>
      </c>
      <c r="B5063">
        <v>32055</v>
      </c>
      <c r="C5063" t="s">
        <v>7694</v>
      </c>
      <c r="D5063">
        <v>1352</v>
      </c>
      <c r="E5063">
        <v>45792</v>
      </c>
      <c r="F5063">
        <v>45910</v>
      </c>
      <c r="G5063" t="s">
        <v>7620</v>
      </c>
      <c r="J5063" t="s">
        <v>7622</v>
      </c>
      <c r="K5063">
        <v>0</v>
      </c>
      <c r="N5063" t="s">
        <v>350</v>
      </c>
      <c r="P5063" t="s">
        <v>350</v>
      </c>
      <c r="T5063">
        <v>0</v>
      </c>
      <c r="U5063">
        <v>0</v>
      </c>
      <c r="V5063">
        <v>0</v>
      </c>
      <c r="W5063">
        <v>0</v>
      </c>
      <c r="X5063" t="s">
        <v>7695</v>
      </c>
      <c r="Y5063" t="s">
        <v>350</v>
      </c>
      <c r="Z5063" t="s">
        <v>350</v>
      </c>
      <c r="AE5063" t="s">
        <v>237</v>
      </c>
      <c r="AF5063">
        <v>0</v>
      </c>
      <c r="AG5063">
        <v>0</v>
      </c>
      <c r="AH5063">
        <v>10</v>
      </c>
      <c r="AI5063" t="s">
        <v>11632</v>
      </c>
      <c r="AL5063" s="94">
        <v>135.19999999999999</v>
      </c>
      <c r="AM5063" t="s">
        <v>11646</v>
      </c>
    </row>
    <row r="5064" spans="1:39" x14ac:dyDescent="0.25">
      <c r="A5064" t="s">
        <v>212</v>
      </c>
      <c r="B5064">
        <v>32056</v>
      </c>
      <c r="C5064" t="s">
        <v>7696</v>
      </c>
      <c r="D5064">
        <v>1534</v>
      </c>
      <c r="E5064">
        <v>45792</v>
      </c>
      <c r="F5064">
        <v>45910</v>
      </c>
      <c r="G5064" t="s">
        <v>7620</v>
      </c>
      <c r="K5064">
        <v>0</v>
      </c>
      <c r="X5064" t="s">
        <v>7697</v>
      </c>
      <c r="AE5064" t="s">
        <v>237</v>
      </c>
      <c r="AF5064">
        <v>0</v>
      </c>
      <c r="AG5064">
        <v>0</v>
      </c>
      <c r="AH5064">
        <v>1</v>
      </c>
      <c r="AI5064" t="s">
        <v>11632</v>
      </c>
      <c r="AL5064" s="94">
        <v>153.4</v>
      </c>
      <c r="AM5064" t="s">
        <v>11646</v>
      </c>
    </row>
    <row r="5065" spans="1:39" x14ac:dyDescent="0.25">
      <c r="A5065" t="s">
        <v>212</v>
      </c>
      <c r="B5065">
        <v>32057</v>
      </c>
      <c r="C5065" t="s">
        <v>7698</v>
      </c>
      <c r="D5065">
        <v>522</v>
      </c>
      <c r="E5065">
        <v>45792</v>
      </c>
      <c r="F5065">
        <v>45910</v>
      </c>
      <c r="G5065" t="s">
        <v>7620</v>
      </c>
      <c r="K5065">
        <v>0</v>
      </c>
      <c r="AE5065" t="s">
        <v>237</v>
      </c>
      <c r="AF5065">
        <v>0</v>
      </c>
      <c r="AG5065">
        <v>0</v>
      </c>
      <c r="AH5065">
        <v>0</v>
      </c>
      <c r="AI5065" t="s">
        <v>11634</v>
      </c>
      <c r="AL5065" s="94">
        <v>52.2</v>
      </c>
      <c r="AM5065" t="s">
        <v>11646</v>
      </c>
    </row>
    <row r="5066" spans="1:39" x14ac:dyDescent="0.25">
      <c r="A5066" t="s">
        <v>212</v>
      </c>
      <c r="B5066">
        <v>32058</v>
      </c>
      <c r="C5066" t="s">
        <v>7699</v>
      </c>
      <c r="D5066">
        <v>6731</v>
      </c>
      <c r="E5066">
        <v>45792</v>
      </c>
      <c r="F5066">
        <v>45910</v>
      </c>
      <c r="G5066" t="s">
        <v>7620</v>
      </c>
      <c r="J5066" t="s">
        <v>7622</v>
      </c>
      <c r="K5066">
        <v>0</v>
      </c>
      <c r="AE5066" t="s">
        <v>237</v>
      </c>
      <c r="AF5066">
        <v>0</v>
      </c>
      <c r="AG5066">
        <v>0</v>
      </c>
      <c r="AH5066">
        <v>0</v>
      </c>
      <c r="AI5066" t="s">
        <v>11634</v>
      </c>
      <c r="AL5066" s="94">
        <v>673.1</v>
      </c>
      <c r="AM5066" t="s">
        <v>11646</v>
      </c>
    </row>
    <row r="5067" spans="1:39" x14ac:dyDescent="0.25">
      <c r="A5067" t="s">
        <v>212</v>
      </c>
      <c r="B5067">
        <v>32059</v>
      </c>
      <c r="C5067" t="s">
        <v>7700</v>
      </c>
      <c r="D5067">
        <v>1761</v>
      </c>
      <c r="E5067">
        <v>45792</v>
      </c>
      <c r="F5067">
        <v>45910</v>
      </c>
      <c r="G5067" t="s">
        <v>7620</v>
      </c>
      <c r="K5067">
        <v>0</v>
      </c>
      <c r="AE5067" t="s">
        <v>237</v>
      </c>
      <c r="AF5067">
        <v>0</v>
      </c>
      <c r="AG5067">
        <v>0</v>
      </c>
      <c r="AH5067">
        <v>0</v>
      </c>
      <c r="AI5067" t="s">
        <v>11634</v>
      </c>
      <c r="AL5067" s="94">
        <v>176.1</v>
      </c>
      <c r="AM5067" t="s">
        <v>11646</v>
      </c>
    </row>
    <row r="5068" spans="1:39" x14ac:dyDescent="0.25">
      <c r="A5068" t="s">
        <v>212</v>
      </c>
      <c r="B5068">
        <v>32060</v>
      </c>
      <c r="C5068" t="s">
        <v>7701</v>
      </c>
      <c r="D5068">
        <v>861</v>
      </c>
      <c r="E5068">
        <v>45792</v>
      </c>
      <c r="F5068">
        <v>45910</v>
      </c>
      <c r="G5068" t="s">
        <v>7620</v>
      </c>
      <c r="K5068">
        <v>0</v>
      </c>
      <c r="N5068" t="s">
        <v>350</v>
      </c>
      <c r="P5068" t="s">
        <v>350</v>
      </c>
      <c r="X5068" t="s">
        <v>350</v>
      </c>
      <c r="Y5068" t="s">
        <v>350</v>
      </c>
      <c r="Z5068" t="s">
        <v>350</v>
      </c>
      <c r="AE5068" t="s">
        <v>237</v>
      </c>
      <c r="AF5068">
        <v>0</v>
      </c>
      <c r="AG5068">
        <v>0</v>
      </c>
      <c r="AH5068">
        <v>5</v>
      </c>
      <c r="AI5068" t="s">
        <v>11632</v>
      </c>
      <c r="AL5068" s="94">
        <v>86.1</v>
      </c>
      <c r="AM5068" t="s">
        <v>11646</v>
      </c>
    </row>
    <row r="5069" spans="1:39" x14ac:dyDescent="0.25">
      <c r="A5069" t="s">
        <v>212</v>
      </c>
      <c r="B5069">
        <v>32061</v>
      </c>
      <c r="C5069" t="s">
        <v>7702</v>
      </c>
      <c r="D5069">
        <v>1119</v>
      </c>
      <c r="E5069">
        <v>45792</v>
      </c>
      <c r="F5069">
        <v>45910</v>
      </c>
      <c r="G5069" t="s">
        <v>7620</v>
      </c>
      <c r="J5069" t="s">
        <v>7622</v>
      </c>
      <c r="K5069">
        <v>0</v>
      </c>
      <c r="M5069">
        <v>0</v>
      </c>
      <c r="N5069" t="s">
        <v>350</v>
      </c>
      <c r="P5069" t="s">
        <v>350</v>
      </c>
      <c r="T5069">
        <v>3</v>
      </c>
      <c r="V5069">
        <v>0</v>
      </c>
      <c r="W5069">
        <v>0</v>
      </c>
      <c r="X5069" t="s">
        <v>7638</v>
      </c>
      <c r="Y5069" t="s">
        <v>7638</v>
      </c>
      <c r="Z5069" t="s">
        <v>350</v>
      </c>
      <c r="AE5069" t="s">
        <v>237</v>
      </c>
      <c r="AF5069">
        <v>0</v>
      </c>
      <c r="AG5069">
        <v>0</v>
      </c>
      <c r="AH5069">
        <v>9</v>
      </c>
      <c r="AI5069" t="s">
        <v>11632</v>
      </c>
      <c r="AL5069" s="94">
        <v>111.9</v>
      </c>
      <c r="AM5069" t="s">
        <v>11646</v>
      </c>
    </row>
    <row r="5070" spans="1:39" x14ac:dyDescent="0.25">
      <c r="A5070" t="s">
        <v>212</v>
      </c>
      <c r="B5070">
        <v>32063</v>
      </c>
      <c r="C5070" t="s">
        <v>7703</v>
      </c>
      <c r="D5070">
        <v>1968</v>
      </c>
      <c r="E5070">
        <v>45792</v>
      </c>
      <c r="F5070">
        <v>45910</v>
      </c>
      <c r="G5070" t="s">
        <v>7620</v>
      </c>
      <c r="K5070">
        <v>0</v>
      </c>
      <c r="AE5070" t="s">
        <v>237</v>
      </c>
      <c r="AF5070">
        <v>0</v>
      </c>
      <c r="AG5070">
        <v>0</v>
      </c>
      <c r="AH5070">
        <v>0</v>
      </c>
      <c r="AI5070" t="s">
        <v>11634</v>
      </c>
      <c r="AL5070" s="94">
        <v>196.8</v>
      </c>
      <c r="AM5070" t="s">
        <v>11646</v>
      </c>
    </row>
    <row r="5071" spans="1:39" x14ac:dyDescent="0.25">
      <c r="A5071" t="s">
        <v>212</v>
      </c>
      <c r="B5071">
        <v>32064</v>
      </c>
      <c r="C5071" t="s">
        <v>7704</v>
      </c>
      <c r="D5071">
        <v>458</v>
      </c>
      <c r="E5071">
        <v>45792</v>
      </c>
      <c r="F5071">
        <v>45910</v>
      </c>
      <c r="G5071" t="s">
        <v>7620</v>
      </c>
      <c r="K5071">
        <v>0</v>
      </c>
      <c r="AE5071" t="s">
        <v>237</v>
      </c>
      <c r="AF5071">
        <v>0</v>
      </c>
      <c r="AG5071">
        <v>0</v>
      </c>
      <c r="AH5071">
        <v>0</v>
      </c>
      <c r="AI5071" t="s">
        <v>11634</v>
      </c>
      <c r="AL5071" s="94">
        <v>45.8</v>
      </c>
      <c r="AM5071" t="s">
        <v>11646</v>
      </c>
    </row>
    <row r="5072" spans="1:39" x14ac:dyDescent="0.25">
      <c r="A5072" t="s">
        <v>212</v>
      </c>
      <c r="B5072">
        <v>32062</v>
      </c>
      <c r="C5072" t="s">
        <v>7705</v>
      </c>
      <c r="D5072">
        <v>832</v>
      </c>
      <c r="E5072">
        <v>45792</v>
      </c>
      <c r="F5072">
        <v>45910</v>
      </c>
      <c r="G5072" t="s">
        <v>7620</v>
      </c>
      <c r="K5072">
        <v>0</v>
      </c>
      <c r="AE5072" t="s">
        <v>237</v>
      </c>
      <c r="AF5072">
        <v>0</v>
      </c>
      <c r="AG5072">
        <v>0</v>
      </c>
      <c r="AH5072">
        <v>0</v>
      </c>
      <c r="AI5072" t="s">
        <v>11634</v>
      </c>
      <c r="AL5072" s="94">
        <v>83.2</v>
      </c>
      <c r="AM5072" t="s">
        <v>11646</v>
      </c>
    </row>
    <row r="5073" spans="1:39" x14ac:dyDescent="0.25">
      <c r="A5073" t="s">
        <v>212</v>
      </c>
      <c r="B5073">
        <v>32065</v>
      </c>
      <c r="C5073" t="s">
        <v>7706</v>
      </c>
      <c r="D5073">
        <v>755</v>
      </c>
      <c r="E5073">
        <v>45792</v>
      </c>
      <c r="F5073">
        <v>45910</v>
      </c>
      <c r="G5073" t="s">
        <v>7620</v>
      </c>
      <c r="K5073">
        <v>0</v>
      </c>
      <c r="AE5073" t="s">
        <v>237</v>
      </c>
      <c r="AF5073">
        <v>0</v>
      </c>
      <c r="AG5073">
        <v>0</v>
      </c>
      <c r="AH5073">
        <v>0</v>
      </c>
      <c r="AI5073" t="s">
        <v>11634</v>
      </c>
      <c r="AL5073" s="94">
        <v>75.5</v>
      </c>
      <c r="AM5073" t="s">
        <v>11646</v>
      </c>
    </row>
    <row r="5074" spans="1:39" x14ac:dyDescent="0.25">
      <c r="A5074" t="s">
        <v>212</v>
      </c>
      <c r="B5074">
        <v>32066</v>
      </c>
      <c r="C5074" t="s">
        <v>7707</v>
      </c>
      <c r="D5074">
        <v>594</v>
      </c>
      <c r="E5074">
        <v>45792</v>
      </c>
      <c r="F5074">
        <v>45910</v>
      </c>
      <c r="G5074" t="s">
        <v>7620</v>
      </c>
      <c r="K5074">
        <v>0</v>
      </c>
      <c r="M5074">
        <v>0</v>
      </c>
      <c r="N5074" t="s">
        <v>350</v>
      </c>
      <c r="P5074" t="s">
        <v>350</v>
      </c>
      <c r="R5074">
        <v>0</v>
      </c>
      <c r="S5074">
        <v>0</v>
      </c>
      <c r="T5074">
        <v>0</v>
      </c>
      <c r="U5074">
        <v>0</v>
      </c>
      <c r="V5074">
        <v>0</v>
      </c>
      <c r="W5074">
        <v>0</v>
      </c>
      <c r="X5074" t="s">
        <v>7708</v>
      </c>
      <c r="Z5074" t="s">
        <v>3168</v>
      </c>
      <c r="AE5074" t="s">
        <v>237</v>
      </c>
      <c r="AF5074">
        <v>0</v>
      </c>
      <c r="AG5074">
        <v>0</v>
      </c>
      <c r="AH5074">
        <v>12</v>
      </c>
      <c r="AI5074" t="s">
        <v>11632</v>
      </c>
      <c r="AJ5074">
        <v>0</v>
      </c>
      <c r="AK5074">
        <v>0</v>
      </c>
      <c r="AL5074" s="94">
        <v>59.4</v>
      </c>
      <c r="AM5074" t="s">
        <v>11646</v>
      </c>
    </row>
    <row r="5075" spans="1:39" x14ac:dyDescent="0.25">
      <c r="A5075" t="s">
        <v>212</v>
      </c>
      <c r="B5075">
        <v>32067</v>
      </c>
      <c r="C5075" t="s">
        <v>7709</v>
      </c>
      <c r="D5075">
        <v>1179</v>
      </c>
      <c r="E5075">
        <v>45792</v>
      </c>
      <c r="F5075">
        <v>45910</v>
      </c>
      <c r="G5075" t="s">
        <v>7620</v>
      </c>
      <c r="K5075">
        <v>0</v>
      </c>
      <c r="AE5075" t="s">
        <v>237</v>
      </c>
      <c r="AF5075">
        <v>0</v>
      </c>
      <c r="AG5075">
        <v>0</v>
      </c>
      <c r="AH5075">
        <v>0</v>
      </c>
      <c r="AI5075" t="s">
        <v>11634</v>
      </c>
      <c r="AL5075" s="94">
        <v>117.9</v>
      </c>
      <c r="AM5075" t="s">
        <v>11646</v>
      </c>
    </row>
    <row r="5076" spans="1:39" x14ac:dyDescent="0.25">
      <c r="A5076" t="s">
        <v>212</v>
      </c>
      <c r="B5076">
        <v>32068</v>
      </c>
      <c r="C5076" t="s">
        <v>7710</v>
      </c>
      <c r="D5076">
        <v>1508</v>
      </c>
      <c r="E5076">
        <v>45792</v>
      </c>
      <c r="F5076">
        <v>45910</v>
      </c>
      <c r="G5076" t="s">
        <v>7620</v>
      </c>
      <c r="K5076">
        <v>0</v>
      </c>
      <c r="N5076" t="s">
        <v>350</v>
      </c>
      <c r="P5076" t="s">
        <v>350</v>
      </c>
      <c r="Y5076" t="s">
        <v>350</v>
      </c>
      <c r="Z5076" t="s">
        <v>350</v>
      </c>
      <c r="AE5076" t="s">
        <v>237</v>
      </c>
      <c r="AF5076">
        <v>0</v>
      </c>
      <c r="AG5076">
        <v>0</v>
      </c>
      <c r="AH5076">
        <v>4</v>
      </c>
      <c r="AI5076" t="s">
        <v>11632</v>
      </c>
      <c r="AL5076" s="94">
        <v>150.80000000000001</v>
      </c>
      <c r="AM5076" t="s">
        <v>11646</v>
      </c>
    </row>
    <row r="5077" spans="1:39" x14ac:dyDescent="0.25">
      <c r="A5077" t="s">
        <v>212</v>
      </c>
      <c r="B5077">
        <v>32069</v>
      </c>
      <c r="C5077" t="s">
        <v>7711</v>
      </c>
      <c r="D5077">
        <v>4936</v>
      </c>
      <c r="E5077">
        <v>45793</v>
      </c>
      <c r="F5077">
        <v>45910</v>
      </c>
      <c r="G5077" t="s">
        <v>7620</v>
      </c>
      <c r="K5077">
        <v>0</v>
      </c>
      <c r="N5077" t="s">
        <v>353</v>
      </c>
      <c r="O5077">
        <v>2024</v>
      </c>
      <c r="R5077">
        <v>3000</v>
      </c>
      <c r="X5077" t="s">
        <v>350</v>
      </c>
      <c r="Y5077" t="s">
        <v>350</v>
      </c>
      <c r="Z5077" t="s">
        <v>350</v>
      </c>
      <c r="AE5077" t="s">
        <v>237</v>
      </c>
      <c r="AF5077">
        <v>0</v>
      </c>
      <c r="AG5077">
        <v>0</v>
      </c>
      <c r="AH5077">
        <v>6</v>
      </c>
      <c r="AI5077" t="s">
        <v>11632</v>
      </c>
      <c r="AJ5077">
        <v>0.60777957860615883</v>
      </c>
      <c r="AL5077" s="94">
        <v>493.6</v>
      </c>
      <c r="AM5077" t="s">
        <v>11646</v>
      </c>
    </row>
    <row r="5078" spans="1:39" x14ac:dyDescent="0.25">
      <c r="A5078" t="s">
        <v>212</v>
      </c>
      <c r="B5078">
        <v>32071</v>
      </c>
      <c r="C5078" t="s">
        <v>7712</v>
      </c>
      <c r="D5078">
        <v>1407</v>
      </c>
      <c r="E5078">
        <v>45793</v>
      </c>
      <c r="F5078">
        <v>45910</v>
      </c>
      <c r="G5078" t="s">
        <v>7620</v>
      </c>
      <c r="J5078" t="s">
        <v>7622</v>
      </c>
      <c r="K5078">
        <v>0</v>
      </c>
      <c r="N5078" t="s">
        <v>7713</v>
      </c>
      <c r="P5078" t="s">
        <v>4433</v>
      </c>
      <c r="S5078">
        <v>1407</v>
      </c>
      <c r="T5078">
        <v>3</v>
      </c>
      <c r="U5078">
        <v>0</v>
      </c>
      <c r="V5078">
        <v>0</v>
      </c>
      <c r="W5078">
        <v>0</v>
      </c>
      <c r="X5078" t="s">
        <v>7708</v>
      </c>
      <c r="AE5078" t="s">
        <v>237</v>
      </c>
      <c r="AF5078">
        <v>0</v>
      </c>
      <c r="AG5078">
        <v>0</v>
      </c>
      <c r="AH5078">
        <v>8</v>
      </c>
      <c r="AI5078" t="s">
        <v>11632</v>
      </c>
      <c r="AK5078">
        <v>1</v>
      </c>
      <c r="AL5078" s="94">
        <v>140.69999999999999</v>
      </c>
      <c r="AM5078" t="s">
        <v>11646</v>
      </c>
    </row>
    <row r="5079" spans="1:39" x14ac:dyDescent="0.25">
      <c r="A5079" t="s">
        <v>212</v>
      </c>
      <c r="B5079">
        <v>32072</v>
      </c>
      <c r="C5079" t="s">
        <v>7714</v>
      </c>
      <c r="D5079">
        <v>4223</v>
      </c>
      <c r="E5079">
        <v>45793</v>
      </c>
      <c r="F5079">
        <v>45910</v>
      </c>
      <c r="G5079" t="s">
        <v>7620</v>
      </c>
      <c r="J5079" t="s">
        <v>7622</v>
      </c>
      <c r="K5079">
        <v>0</v>
      </c>
      <c r="N5079" t="s">
        <v>7715</v>
      </c>
      <c r="P5079" t="s">
        <v>341</v>
      </c>
      <c r="X5079" t="s">
        <v>350</v>
      </c>
      <c r="Y5079" t="s">
        <v>350</v>
      </c>
      <c r="Z5079" t="s">
        <v>350</v>
      </c>
      <c r="AE5079" t="s">
        <v>237</v>
      </c>
      <c r="AF5079">
        <v>0</v>
      </c>
      <c r="AG5079">
        <v>0</v>
      </c>
      <c r="AH5079">
        <v>5</v>
      </c>
      <c r="AI5079" t="s">
        <v>11632</v>
      </c>
      <c r="AL5079" s="94">
        <v>422.3</v>
      </c>
      <c r="AM5079" t="s">
        <v>11646</v>
      </c>
    </row>
    <row r="5080" spans="1:39" x14ac:dyDescent="0.25">
      <c r="A5080" t="s">
        <v>212</v>
      </c>
      <c r="B5080">
        <v>32073</v>
      </c>
      <c r="C5080" t="s">
        <v>7716</v>
      </c>
      <c r="D5080">
        <v>1390</v>
      </c>
      <c r="E5080">
        <v>45793</v>
      </c>
      <c r="F5080">
        <v>45818</v>
      </c>
      <c r="G5080" t="s">
        <v>7620</v>
      </c>
      <c r="H5080">
        <v>45804</v>
      </c>
      <c r="I5080" t="s">
        <v>24</v>
      </c>
      <c r="J5080" t="s">
        <v>7717</v>
      </c>
      <c r="K5080">
        <v>0</v>
      </c>
      <c r="L5080" t="s">
        <v>5100</v>
      </c>
      <c r="M5080">
        <v>0</v>
      </c>
      <c r="O5080" t="s">
        <v>350</v>
      </c>
      <c r="P5080" t="s">
        <v>350</v>
      </c>
      <c r="S5080">
        <v>1390</v>
      </c>
      <c r="Y5080" t="s">
        <v>350</v>
      </c>
      <c r="Z5080" t="s">
        <v>350</v>
      </c>
      <c r="AE5080" t="s">
        <v>237</v>
      </c>
      <c r="AF5080">
        <v>0</v>
      </c>
      <c r="AG5080">
        <v>0</v>
      </c>
      <c r="AH5080">
        <v>8</v>
      </c>
      <c r="AI5080" t="s">
        <v>11632</v>
      </c>
      <c r="AK5080">
        <v>1</v>
      </c>
      <c r="AL5080" s="94">
        <v>139</v>
      </c>
      <c r="AM5080" t="s">
        <v>11646</v>
      </c>
    </row>
    <row r="5081" spans="1:39" x14ac:dyDescent="0.25">
      <c r="A5081" t="s">
        <v>212</v>
      </c>
      <c r="B5081">
        <v>32074</v>
      </c>
      <c r="C5081" t="s">
        <v>7718</v>
      </c>
      <c r="D5081">
        <v>1039</v>
      </c>
      <c r="E5081">
        <v>45793</v>
      </c>
      <c r="F5081">
        <v>45910</v>
      </c>
      <c r="G5081" t="s">
        <v>7620</v>
      </c>
      <c r="K5081">
        <v>0</v>
      </c>
      <c r="AE5081" t="s">
        <v>237</v>
      </c>
      <c r="AF5081">
        <v>0</v>
      </c>
      <c r="AG5081">
        <v>0</v>
      </c>
      <c r="AH5081">
        <v>0</v>
      </c>
      <c r="AI5081" t="s">
        <v>11634</v>
      </c>
      <c r="AL5081" s="94">
        <v>103.9</v>
      </c>
      <c r="AM5081" t="s">
        <v>11646</v>
      </c>
    </row>
    <row r="5082" spans="1:39" x14ac:dyDescent="0.25">
      <c r="A5082" t="s">
        <v>212</v>
      </c>
      <c r="B5082">
        <v>32075</v>
      </c>
      <c r="C5082" t="s">
        <v>7719</v>
      </c>
      <c r="D5082">
        <v>5718</v>
      </c>
      <c r="E5082">
        <v>45793</v>
      </c>
      <c r="F5082">
        <v>45910</v>
      </c>
      <c r="G5082" t="s">
        <v>7620</v>
      </c>
      <c r="K5082">
        <v>0</v>
      </c>
      <c r="M5082">
        <v>0</v>
      </c>
      <c r="N5082" t="s">
        <v>350</v>
      </c>
      <c r="P5082" t="s">
        <v>350</v>
      </c>
      <c r="Q5082">
        <v>0</v>
      </c>
      <c r="X5082" t="s">
        <v>7638</v>
      </c>
      <c r="Y5082" t="s">
        <v>350</v>
      </c>
      <c r="Z5082" t="s">
        <v>350</v>
      </c>
      <c r="AE5082" t="s">
        <v>237</v>
      </c>
      <c r="AF5082">
        <v>0</v>
      </c>
      <c r="AG5082">
        <v>0</v>
      </c>
      <c r="AH5082">
        <v>7</v>
      </c>
      <c r="AI5082" t="s">
        <v>11632</v>
      </c>
      <c r="AL5082" s="94">
        <v>571.79999999999995</v>
      </c>
      <c r="AM5082" t="s">
        <v>11646</v>
      </c>
    </row>
    <row r="5083" spans="1:39" x14ac:dyDescent="0.25">
      <c r="A5083" t="s">
        <v>212</v>
      </c>
      <c r="B5083">
        <v>32076</v>
      </c>
      <c r="C5083" t="s">
        <v>7720</v>
      </c>
      <c r="D5083">
        <v>1989</v>
      </c>
      <c r="E5083">
        <v>45793</v>
      </c>
      <c r="F5083">
        <v>45910</v>
      </c>
      <c r="G5083" t="s">
        <v>7620</v>
      </c>
      <c r="K5083">
        <v>0</v>
      </c>
      <c r="M5083">
        <v>0</v>
      </c>
      <c r="N5083" t="s">
        <v>350</v>
      </c>
      <c r="P5083" t="s">
        <v>350</v>
      </c>
      <c r="X5083" t="s">
        <v>7638</v>
      </c>
      <c r="Y5083" t="s">
        <v>350</v>
      </c>
      <c r="Z5083" t="s">
        <v>350</v>
      </c>
      <c r="AE5083" t="s">
        <v>237</v>
      </c>
      <c r="AF5083">
        <v>0</v>
      </c>
      <c r="AG5083">
        <v>0</v>
      </c>
      <c r="AH5083">
        <v>6</v>
      </c>
      <c r="AI5083" t="s">
        <v>11632</v>
      </c>
      <c r="AL5083" s="94">
        <v>198.9</v>
      </c>
      <c r="AM5083" t="s">
        <v>11646</v>
      </c>
    </row>
    <row r="5084" spans="1:39" x14ac:dyDescent="0.25">
      <c r="A5084" t="s">
        <v>212</v>
      </c>
      <c r="B5084">
        <v>32070</v>
      </c>
      <c r="C5084" t="s">
        <v>7721</v>
      </c>
      <c r="D5084">
        <v>518</v>
      </c>
      <c r="E5084">
        <v>45793</v>
      </c>
      <c r="F5084">
        <v>45835</v>
      </c>
      <c r="G5084" t="s">
        <v>7620</v>
      </c>
      <c r="H5084">
        <v>45804</v>
      </c>
      <c r="I5084" t="s">
        <v>24</v>
      </c>
      <c r="J5084" t="s">
        <v>7631</v>
      </c>
      <c r="K5084">
        <v>0</v>
      </c>
      <c r="M5084">
        <v>0</v>
      </c>
      <c r="N5084" t="s">
        <v>350</v>
      </c>
      <c r="R5084">
        <v>0</v>
      </c>
      <c r="S5084">
        <v>0</v>
      </c>
      <c r="T5084">
        <v>3</v>
      </c>
      <c r="U5084">
        <v>0</v>
      </c>
      <c r="V5084">
        <v>0</v>
      </c>
      <c r="W5084">
        <v>0</v>
      </c>
      <c r="X5084" t="s">
        <v>7722</v>
      </c>
      <c r="Y5084" t="s">
        <v>350</v>
      </c>
      <c r="Z5084" t="s">
        <v>350</v>
      </c>
      <c r="AE5084" t="s">
        <v>237</v>
      </c>
      <c r="AF5084">
        <v>0</v>
      </c>
      <c r="AG5084">
        <v>0</v>
      </c>
      <c r="AH5084">
        <v>12</v>
      </c>
      <c r="AI5084" t="s">
        <v>11632</v>
      </c>
      <c r="AJ5084">
        <v>0</v>
      </c>
      <c r="AK5084">
        <v>0</v>
      </c>
      <c r="AL5084" s="94">
        <v>51.8</v>
      </c>
      <c r="AM5084" t="s">
        <v>11646</v>
      </c>
    </row>
    <row r="5085" spans="1:39" x14ac:dyDescent="0.25">
      <c r="A5085" t="s">
        <v>212</v>
      </c>
      <c r="B5085">
        <v>32077</v>
      </c>
      <c r="C5085" t="s">
        <v>7723</v>
      </c>
      <c r="D5085">
        <v>1113</v>
      </c>
      <c r="E5085">
        <v>45793</v>
      </c>
      <c r="F5085">
        <v>45910</v>
      </c>
      <c r="G5085" t="s">
        <v>7620</v>
      </c>
      <c r="J5085" t="s">
        <v>7622</v>
      </c>
      <c r="K5085">
        <v>0</v>
      </c>
      <c r="L5085" t="s">
        <v>7724</v>
      </c>
      <c r="N5085" t="s">
        <v>7724</v>
      </c>
      <c r="O5085" t="s">
        <v>7724</v>
      </c>
      <c r="P5085" t="s">
        <v>7724</v>
      </c>
      <c r="R5085">
        <v>1200</v>
      </c>
      <c r="T5085">
        <v>2</v>
      </c>
      <c r="U5085">
        <v>0</v>
      </c>
      <c r="X5085" t="s">
        <v>7724</v>
      </c>
      <c r="Y5085" t="s">
        <v>7725</v>
      </c>
      <c r="Z5085" t="s">
        <v>7724</v>
      </c>
      <c r="AE5085" t="s">
        <v>237</v>
      </c>
      <c r="AF5085">
        <v>0</v>
      </c>
      <c r="AG5085">
        <v>0</v>
      </c>
      <c r="AH5085">
        <v>10</v>
      </c>
      <c r="AI5085" t="s">
        <v>11632</v>
      </c>
      <c r="AJ5085">
        <v>1.0781671159029649</v>
      </c>
      <c r="AL5085" s="94">
        <v>111.3</v>
      </c>
      <c r="AM5085" t="s">
        <v>11646</v>
      </c>
    </row>
    <row r="5086" spans="1:39" x14ac:dyDescent="0.25">
      <c r="A5086" t="s">
        <v>212</v>
      </c>
      <c r="B5086">
        <v>32078</v>
      </c>
      <c r="C5086" t="s">
        <v>7726</v>
      </c>
      <c r="D5086">
        <v>1069</v>
      </c>
      <c r="E5086">
        <v>45793</v>
      </c>
      <c r="F5086">
        <v>45818</v>
      </c>
      <c r="G5086" t="s">
        <v>7620</v>
      </c>
      <c r="H5086">
        <v>45796</v>
      </c>
      <c r="I5086" t="s">
        <v>24</v>
      </c>
      <c r="J5086" t="s">
        <v>7631</v>
      </c>
      <c r="K5086">
        <v>0</v>
      </c>
      <c r="N5086" t="s">
        <v>350</v>
      </c>
      <c r="P5086" t="s">
        <v>7727</v>
      </c>
      <c r="R5086">
        <v>0</v>
      </c>
      <c r="S5086">
        <v>0</v>
      </c>
      <c r="T5086">
        <v>0</v>
      </c>
      <c r="U5086">
        <v>0</v>
      </c>
      <c r="V5086">
        <v>0</v>
      </c>
      <c r="W5086">
        <v>0</v>
      </c>
      <c r="X5086" t="s">
        <v>350</v>
      </c>
      <c r="Y5086" t="s">
        <v>350</v>
      </c>
      <c r="Z5086" t="s">
        <v>350</v>
      </c>
      <c r="AE5086" t="s">
        <v>237</v>
      </c>
      <c r="AF5086">
        <v>0</v>
      </c>
      <c r="AG5086">
        <v>0</v>
      </c>
      <c r="AH5086">
        <v>12</v>
      </c>
      <c r="AI5086" t="s">
        <v>11632</v>
      </c>
      <c r="AJ5086">
        <v>0</v>
      </c>
      <c r="AK5086">
        <v>0</v>
      </c>
      <c r="AL5086" s="94">
        <v>106.9</v>
      </c>
      <c r="AM5086" t="s">
        <v>11646</v>
      </c>
    </row>
    <row r="5087" spans="1:39" x14ac:dyDescent="0.25">
      <c r="A5087" t="s">
        <v>212</v>
      </c>
      <c r="B5087">
        <v>32079</v>
      </c>
      <c r="C5087" t="s">
        <v>7728</v>
      </c>
      <c r="D5087">
        <v>1488</v>
      </c>
      <c r="E5087">
        <v>45793</v>
      </c>
      <c r="F5087">
        <v>45910</v>
      </c>
      <c r="G5087" t="s">
        <v>7620</v>
      </c>
      <c r="K5087">
        <v>0</v>
      </c>
      <c r="AE5087" t="s">
        <v>237</v>
      </c>
      <c r="AF5087">
        <v>0</v>
      </c>
      <c r="AG5087">
        <v>0</v>
      </c>
      <c r="AH5087">
        <v>0</v>
      </c>
      <c r="AI5087" t="s">
        <v>11634</v>
      </c>
      <c r="AL5087" s="94">
        <v>148.80000000000001</v>
      </c>
      <c r="AM5087" t="s">
        <v>11646</v>
      </c>
    </row>
    <row r="5088" spans="1:39" x14ac:dyDescent="0.25">
      <c r="A5088" t="s">
        <v>212</v>
      </c>
      <c r="B5088">
        <v>32080</v>
      </c>
      <c r="C5088" t="s">
        <v>7729</v>
      </c>
      <c r="D5088">
        <v>326</v>
      </c>
      <c r="E5088">
        <v>45793</v>
      </c>
      <c r="F5088">
        <v>45910</v>
      </c>
      <c r="G5088" t="s">
        <v>7620</v>
      </c>
      <c r="K5088">
        <v>0</v>
      </c>
      <c r="N5088" t="s">
        <v>350</v>
      </c>
      <c r="P5088">
        <v>0</v>
      </c>
      <c r="X5088" t="s">
        <v>7662</v>
      </c>
      <c r="Y5088" t="s">
        <v>350</v>
      </c>
      <c r="Z5088" t="s">
        <v>350</v>
      </c>
      <c r="AE5088" t="s">
        <v>237</v>
      </c>
      <c r="AF5088">
        <v>0</v>
      </c>
      <c r="AG5088">
        <v>0</v>
      </c>
      <c r="AH5088">
        <v>5</v>
      </c>
      <c r="AI5088" t="s">
        <v>11632</v>
      </c>
      <c r="AL5088" s="94">
        <v>32.6</v>
      </c>
      <c r="AM5088" t="s">
        <v>11646</v>
      </c>
    </row>
    <row r="5089" spans="1:39" x14ac:dyDescent="0.25">
      <c r="A5089" t="s">
        <v>212</v>
      </c>
      <c r="B5089">
        <v>32081</v>
      </c>
      <c r="C5089" t="s">
        <v>7730</v>
      </c>
      <c r="D5089">
        <v>2333</v>
      </c>
      <c r="E5089">
        <v>45793</v>
      </c>
      <c r="F5089">
        <v>45910</v>
      </c>
      <c r="G5089" t="s">
        <v>7620</v>
      </c>
      <c r="K5089">
        <v>0</v>
      </c>
      <c r="L5089" t="s">
        <v>719</v>
      </c>
      <c r="N5089" t="s">
        <v>341</v>
      </c>
      <c r="P5089" t="s">
        <v>341</v>
      </c>
      <c r="U5089">
        <v>0</v>
      </c>
      <c r="W5089">
        <v>0</v>
      </c>
      <c r="Y5089" t="s">
        <v>7638</v>
      </c>
      <c r="AE5089" t="s">
        <v>237</v>
      </c>
      <c r="AF5089">
        <v>0</v>
      </c>
      <c r="AG5089">
        <v>0</v>
      </c>
      <c r="AH5089">
        <v>6</v>
      </c>
      <c r="AI5089" t="s">
        <v>11632</v>
      </c>
      <c r="AL5089" s="94">
        <v>233.3</v>
      </c>
      <c r="AM5089" t="s">
        <v>11646</v>
      </c>
    </row>
    <row r="5090" spans="1:39" x14ac:dyDescent="0.25">
      <c r="A5090" t="s">
        <v>212</v>
      </c>
      <c r="B5090">
        <v>32082</v>
      </c>
      <c r="C5090" t="s">
        <v>7731</v>
      </c>
      <c r="D5090">
        <v>1220</v>
      </c>
      <c r="E5090">
        <v>45793</v>
      </c>
      <c r="F5090">
        <v>45910</v>
      </c>
      <c r="G5090" t="s">
        <v>7620</v>
      </c>
      <c r="J5090" t="s">
        <v>7622</v>
      </c>
      <c r="K5090">
        <v>0</v>
      </c>
      <c r="X5090" t="s">
        <v>7732</v>
      </c>
      <c r="AE5090" t="s">
        <v>237</v>
      </c>
      <c r="AF5090">
        <v>0</v>
      </c>
      <c r="AG5090">
        <v>0</v>
      </c>
      <c r="AH5090">
        <v>1</v>
      </c>
      <c r="AI5090" t="s">
        <v>11632</v>
      </c>
      <c r="AL5090" s="94">
        <v>122</v>
      </c>
      <c r="AM5090" t="s">
        <v>11646</v>
      </c>
    </row>
    <row r="5091" spans="1:39" x14ac:dyDescent="0.25">
      <c r="A5091" t="s">
        <v>212</v>
      </c>
      <c r="B5091">
        <v>32083</v>
      </c>
      <c r="C5091" t="s">
        <v>7733</v>
      </c>
      <c r="D5091">
        <v>887</v>
      </c>
      <c r="E5091">
        <v>45793</v>
      </c>
      <c r="F5091">
        <v>45910</v>
      </c>
      <c r="G5091" t="s">
        <v>7620</v>
      </c>
      <c r="K5091">
        <v>0</v>
      </c>
      <c r="AE5091" t="s">
        <v>237</v>
      </c>
      <c r="AF5091">
        <v>0</v>
      </c>
      <c r="AG5091">
        <v>0</v>
      </c>
      <c r="AH5091">
        <v>0</v>
      </c>
      <c r="AI5091" t="s">
        <v>11634</v>
      </c>
      <c r="AL5091" s="94">
        <v>88.7</v>
      </c>
      <c r="AM5091" t="s">
        <v>11646</v>
      </c>
    </row>
    <row r="5092" spans="1:39" x14ac:dyDescent="0.25">
      <c r="A5092" t="s">
        <v>212</v>
      </c>
      <c r="B5092">
        <v>32084</v>
      </c>
      <c r="C5092" t="s">
        <v>7734</v>
      </c>
      <c r="D5092">
        <v>955</v>
      </c>
      <c r="E5092">
        <v>45793</v>
      </c>
      <c r="F5092">
        <v>45910</v>
      </c>
      <c r="G5092" t="s">
        <v>7620</v>
      </c>
      <c r="K5092">
        <v>0</v>
      </c>
      <c r="M5092">
        <v>0</v>
      </c>
      <c r="N5092" t="s">
        <v>350</v>
      </c>
      <c r="O5092" t="s">
        <v>350</v>
      </c>
      <c r="P5092" t="s">
        <v>350</v>
      </c>
      <c r="R5092">
        <v>0</v>
      </c>
      <c r="S5092">
        <v>0</v>
      </c>
      <c r="T5092">
        <v>0</v>
      </c>
      <c r="U5092">
        <v>0</v>
      </c>
      <c r="V5092">
        <v>0</v>
      </c>
      <c r="W5092">
        <v>0</v>
      </c>
      <c r="X5092" t="s">
        <v>7662</v>
      </c>
      <c r="Y5092" t="s">
        <v>7662</v>
      </c>
      <c r="Z5092" t="s">
        <v>350</v>
      </c>
      <c r="AE5092" t="s">
        <v>237</v>
      </c>
      <c r="AF5092">
        <v>0</v>
      </c>
      <c r="AG5092">
        <v>0</v>
      </c>
      <c r="AH5092">
        <v>14</v>
      </c>
      <c r="AI5092" t="s">
        <v>11632</v>
      </c>
      <c r="AJ5092">
        <v>0</v>
      </c>
      <c r="AK5092">
        <v>0</v>
      </c>
      <c r="AL5092" s="94">
        <v>95.5</v>
      </c>
      <c r="AM5092" t="s">
        <v>11646</v>
      </c>
    </row>
    <row r="5093" spans="1:39" x14ac:dyDescent="0.25">
      <c r="A5093" t="s">
        <v>212</v>
      </c>
      <c r="B5093">
        <v>32085</v>
      </c>
      <c r="C5093" t="s">
        <v>7735</v>
      </c>
      <c r="D5093">
        <v>13798</v>
      </c>
      <c r="E5093">
        <v>45793</v>
      </c>
      <c r="F5093">
        <v>45910</v>
      </c>
      <c r="G5093" t="s">
        <v>7620</v>
      </c>
      <c r="K5093">
        <v>0</v>
      </c>
      <c r="AE5093" t="s">
        <v>237</v>
      </c>
      <c r="AF5093">
        <v>0</v>
      </c>
      <c r="AG5093">
        <v>0</v>
      </c>
      <c r="AH5093">
        <v>0</v>
      </c>
      <c r="AI5093" t="s">
        <v>11634</v>
      </c>
      <c r="AL5093" s="94">
        <v>1379.8</v>
      </c>
      <c r="AM5093" t="s">
        <v>11646</v>
      </c>
    </row>
    <row r="5094" spans="1:39" x14ac:dyDescent="0.25">
      <c r="A5094" t="s">
        <v>212</v>
      </c>
      <c r="B5094">
        <v>32086</v>
      </c>
      <c r="C5094" t="s">
        <v>7736</v>
      </c>
      <c r="D5094">
        <v>2736</v>
      </c>
      <c r="E5094">
        <v>45833</v>
      </c>
      <c r="F5094">
        <v>45910</v>
      </c>
      <c r="G5094" t="s">
        <v>7620</v>
      </c>
      <c r="K5094">
        <v>0</v>
      </c>
      <c r="AE5094" t="s">
        <v>237</v>
      </c>
      <c r="AF5094">
        <v>0</v>
      </c>
      <c r="AG5094">
        <v>0</v>
      </c>
      <c r="AH5094">
        <v>0</v>
      </c>
      <c r="AI5094" t="s">
        <v>11634</v>
      </c>
      <c r="AL5094" s="94">
        <v>273.60000000000002</v>
      </c>
      <c r="AM5094" t="s">
        <v>11646</v>
      </c>
    </row>
    <row r="5095" spans="1:39" x14ac:dyDescent="0.25">
      <c r="A5095" t="s">
        <v>212</v>
      </c>
      <c r="B5095">
        <v>32087</v>
      </c>
      <c r="C5095" t="s">
        <v>7737</v>
      </c>
      <c r="D5095">
        <v>1854</v>
      </c>
      <c r="E5095">
        <v>45793</v>
      </c>
      <c r="F5095">
        <v>45910</v>
      </c>
      <c r="G5095" t="s">
        <v>7620</v>
      </c>
      <c r="K5095">
        <v>0</v>
      </c>
      <c r="N5095" t="s">
        <v>350</v>
      </c>
      <c r="X5095" t="s">
        <v>7638</v>
      </c>
      <c r="AE5095" t="s">
        <v>237</v>
      </c>
      <c r="AF5095">
        <v>0</v>
      </c>
      <c r="AG5095">
        <v>0</v>
      </c>
      <c r="AH5095">
        <v>2</v>
      </c>
      <c r="AI5095" t="s">
        <v>11632</v>
      </c>
      <c r="AL5095" s="94">
        <v>185.4</v>
      </c>
      <c r="AM5095" t="s">
        <v>11646</v>
      </c>
    </row>
    <row r="5096" spans="1:39" x14ac:dyDescent="0.25">
      <c r="A5096" t="s">
        <v>212</v>
      </c>
      <c r="B5096">
        <v>32088</v>
      </c>
      <c r="C5096" t="s">
        <v>7738</v>
      </c>
      <c r="D5096">
        <v>1822</v>
      </c>
      <c r="E5096">
        <v>45909</v>
      </c>
      <c r="F5096">
        <v>45910</v>
      </c>
      <c r="G5096" t="s">
        <v>7620</v>
      </c>
      <c r="H5096">
        <v>45910</v>
      </c>
      <c r="I5096" t="s">
        <v>24</v>
      </c>
      <c r="K5096">
        <v>0</v>
      </c>
      <c r="L5096" t="s">
        <v>487</v>
      </c>
      <c r="M5096">
        <v>0</v>
      </c>
      <c r="N5096" t="s">
        <v>350</v>
      </c>
      <c r="P5096" t="s">
        <v>350</v>
      </c>
      <c r="S5096">
        <v>1822</v>
      </c>
      <c r="X5096" t="s">
        <v>7638</v>
      </c>
      <c r="Y5096" t="s">
        <v>7638</v>
      </c>
      <c r="Z5096" t="s">
        <v>350</v>
      </c>
      <c r="AE5096" t="s">
        <v>237</v>
      </c>
      <c r="AF5096">
        <v>0</v>
      </c>
      <c r="AG5096">
        <v>0</v>
      </c>
      <c r="AH5096">
        <v>9</v>
      </c>
      <c r="AI5096" t="s">
        <v>11632</v>
      </c>
      <c r="AK5096">
        <v>1</v>
      </c>
      <c r="AL5096" s="94">
        <v>182.2</v>
      </c>
      <c r="AM5096" t="s">
        <v>11646</v>
      </c>
    </row>
    <row r="5097" spans="1:39" x14ac:dyDescent="0.25">
      <c r="A5097" t="s">
        <v>212</v>
      </c>
      <c r="B5097">
        <v>32089</v>
      </c>
      <c r="C5097" t="s">
        <v>7739</v>
      </c>
      <c r="D5097">
        <v>1199</v>
      </c>
      <c r="E5097">
        <v>45793</v>
      </c>
      <c r="F5097">
        <v>45910</v>
      </c>
      <c r="G5097" t="s">
        <v>7620</v>
      </c>
      <c r="K5097">
        <v>0</v>
      </c>
      <c r="AE5097" t="s">
        <v>237</v>
      </c>
      <c r="AF5097">
        <v>0</v>
      </c>
      <c r="AG5097">
        <v>0</v>
      </c>
      <c r="AH5097">
        <v>0</v>
      </c>
      <c r="AI5097" t="s">
        <v>11634</v>
      </c>
      <c r="AL5097" s="94">
        <v>119.9</v>
      </c>
      <c r="AM5097" t="s">
        <v>11646</v>
      </c>
    </row>
    <row r="5098" spans="1:39" x14ac:dyDescent="0.25">
      <c r="A5098" t="s">
        <v>212</v>
      </c>
      <c r="B5098">
        <v>32090</v>
      </c>
      <c r="C5098" t="s">
        <v>7740</v>
      </c>
      <c r="D5098">
        <v>795</v>
      </c>
      <c r="E5098">
        <v>45793</v>
      </c>
      <c r="F5098">
        <v>45910</v>
      </c>
      <c r="G5098" t="s">
        <v>7620</v>
      </c>
      <c r="K5098">
        <v>0</v>
      </c>
      <c r="AE5098" t="s">
        <v>237</v>
      </c>
      <c r="AF5098">
        <v>0</v>
      </c>
      <c r="AG5098">
        <v>0</v>
      </c>
      <c r="AH5098">
        <v>0</v>
      </c>
      <c r="AI5098" t="s">
        <v>11634</v>
      </c>
      <c r="AL5098" s="94">
        <v>79.5</v>
      </c>
      <c r="AM5098" t="s">
        <v>11646</v>
      </c>
    </row>
    <row r="5099" spans="1:39" x14ac:dyDescent="0.25">
      <c r="A5099" t="s">
        <v>212</v>
      </c>
      <c r="B5099">
        <v>32091</v>
      </c>
      <c r="C5099" t="s">
        <v>7741</v>
      </c>
      <c r="D5099">
        <v>1662</v>
      </c>
      <c r="E5099">
        <v>45793</v>
      </c>
      <c r="F5099">
        <v>45910</v>
      </c>
      <c r="G5099" t="s">
        <v>7620</v>
      </c>
      <c r="K5099">
        <v>0</v>
      </c>
      <c r="M5099">
        <v>0</v>
      </c>
      <c r="N5099" t="s">
        <v>350</v>
      </c>
      <c r="P5099">
        <v>0</v>
      </c>
      <c r="AE5099" t="s">
        <v>237</v>
      </c>
      <c r="AF5099">
        <v>0</v>
      </c>
      <c r="AG5099">
        <v>0</v>
      </c>
      <c r="AH5099">
        <v>4</v>
      </c>
      <c r="AI5099" t="s">
        <v>11632</v>
      </c>
      <c r="AL5099" s="94">
        <v>166.2</v>
      </c>
      <c r="AM5099" t="s">
        <v>11646</v>
      </c>
    </row>
    <row r="5100" spans="1:39" x14ac:dyDescent="0.25">
      <c r="A5100" t="s">
        <v>212</v>
      </c>
      <c r="B5100">
        <v>32092</v>
      </c>
      <c r="C5100" t="s">
        <v>7742</v>
      </c>
      <c r="D5100">
        <v>510</v>
      </c>
      <c r="E5100">
        <v>45793</v>
      </c>
      <c r="F5100">
        <v>45910</v>
      </c>
      <c r="G5100" t="s">
        <v>7620</v>
      </c>
      <c r="K5100">
        <v>0</v>
      </c>
      <c r="M5100">
        <v>0</v>
      </c>
      <c r="N5100" t="s">
        <v>350</v>
      </c>
      <c r="P5100" t="s">
        <v>350</v>
      </c>
      <c r="X5100" t="s">
        <v>350</v>
      </c>
      <c r="Y5100" t="s">
        <v>350</v>
      </c>
      <c r="Z5100" t="s">
        <v>350</v>
      </c>
      <c r="AE5100" t="s">
        <v>237</v>
      </c>
      <c r="AF5100">
        <v>0</v>
      </c>
      <c r="AG5100">
        <v>0</v>
      </c>
      <c r="AH5100">
        <v>6</v>
      </c>
      <c r="AI5100" t="s">
        <v>11632</v>
      </c>
      <c r="AL5100" s="94">
        <v>51</v>
      </c>
      <c r="AM5100" t="s">
        <v>11646</v>
      </c>
    </row>
    <row r="5101" spans="1:39" x14ac:dyDescent="0.25">
      <c r="A5101" t="s">
        <v>212</v>
      </c>
      <c r="B5101">
        <v>32032</v>
      </c>
      <c r="C5101" t="s">
        <v>7743</v>
      </c>
      <c r="D5101">
        <v>9632</v>
      </c>
      <c r="E5101">
        <v>45793</v>
      </c>
      <c r="F5101">
        <v>45818</v>
      </c>
      <c r="G5101" t="s">
        <v>7620</v>
      </c>
      <c r="H5101">
        <v>45797</v>
      </c>
      <c r="I5101" t="s">
        <v>24</v>
      </c>
      <c r="J5101" t="s">
        <v>7631</v>
      </c>
      <c r="K5101">
        <v>0</v>
      </c>
      <c r="N5101" t="s">
        <v>7744</v>
      </c>
      <c r="O5101">
        <v>45715</v>
      </c>
      <c r="R5101">
        <v>0</v>
      </c>
      <c r="S5101">
        <v>0</v>
      </c>
      <c r="X5101" t="s">
        <v>7745</v>
      </c>
      <c r="Y5101" t="s">
        <v>7746</v>
      </c>
      <c r="AE5101" t="s">
        <v>237</v>
      </c>
      <c r="AF5101">
        <v>0</v>
      </c>
      <c r="AG5101">
        <v>0</v>
      </c>
      <c r="AH5101">
        <v>6</v>
      </c>
      <c r="AI5101" t="s">
        <v>11632</v>
      </c>
      <c r="AJ5101">
        <v>0</v>
      </c>
      <c r="AK5101">
        <v>0</v>
      </c>
      <c r="AL5101" s="94">
        <v>963.2</v>
      </c>
      <c r="AM5101" t="s">
        <v>11646</v>
      </c>
    </row>
    <row r="5102" spans="1:39" x14ac:dyDescent="0.25">
      <c r="A5102" t="s">
        <v>212</v>
      </c>
      <c r="B5102">
        <v>32036</v>
      </c>
      <c r="C5102" t="s">
        <v>7747</v>
      </c>
      <c r="D5102">
        <v>1352</v>
      </c>
      <c r="E5102">
        <v>45793</v>
      </c>
      <c r="F5102">
        <v>45910</v>
      </c>
      <c r="G5102" t="s">
        <v>7620</v>
      </c>
      <c r="K5102">
        <v>0</v>
      </c>
      <c r="N5102" t="s">
        <v>7748</v>
      </c>
      <c r="P5102">
        <v>0</v>
      </c>
      <c r="T5102">
        <v>1</v>
      </c>
      <c r="U5102">
        <v>0</v>
      </c>
      <c r="V5102">
        <v>0</v>
      </c>
      <c r="W5102">
        <v>0</v>
      </c>
      <c r="X5102" t="s">
        <v>7708</v>
      </c>
      <c r="AE5102" t="s">
        <v>237</v>
      </c>
      <c r="AF5102">
        <v>0</v>
      </c>
      <c r="AG5102">
        <v>0</v>
      </c>
      <c r="AH5102">
        <v>7</v>
      </c>
      <c r="AI5102" t="s">
        <v>11632</v>
      </c>
      <c r="AL5102" s="94">
        <v>135.19999999999999</v>
      </c>
      <c r="AM5102" t="s">
        <v>11646</v>
      </c>
    </row>
    <row r="5103" spans="1:39" x14ac:dyDescent="0.25">
      <c r="A5103" t="s">
        <v>212</v>
      </c>
      <c r="B5103">
        <v>32037</v>
      </c>
      <c r="C5103" t="s">
        <v>7749</v>
      </c>
      <c r="D5103">
        <v>673</v>
      </c>
      <c r="E5103">
        <v>45793</v>
      </c>
      <c r="F5103">
        <v>45910</v>
      </c>
      <c r="G5103" t="s">
        <v>7620</v>
      </c>
      <c r="K5103">
        <v>0</v>
      </c>
      <c r="N5103" t="s">
        <v>350</v>
      </c>
      <c r="P5103" t="s">
        <v>341</v>
      </c>
      <c r="R5103">
        <v>500</v>
      </c>
      <c r="AE5103" t="s">
        <v>237</v>
      </c>
      <c r="AF5103">
        <v>0</v>
      </c>
      <c r="AG5103">
        <v>0</v>
      </c>
      <c r="AH5103">
        <v>3</v>
      </c>
      <c r="AI5103" t="s">
        <v>11632</v>
      </c>
      <c r="AJ5103">
        <v>0.74294205052005946</v>
      </c>
      <c r="AL5103" s="94">
        <v>67.3</v>
      </c>
      <c r="AM5103" t="s">
        <v>11646</v>
      </c>
    </row>
    <row r="5104" spans="1:39" x14ac:dyDescent="0.25">
      <c r="A5104" t="s">
        <v>213</v>
      </c>
      <c r="B5104">
        <v>35001</v>
      </c>
      <c r="C5104" t="s">
        <v>7750</v>
      </c>
      <c r="D5104">
        <v>5670</v>
      </c>
      <c r="E5104">
        <v>45769</v>
      </c>
      <c r="F5104" t="s">
        <v>7751</v>
      </c>
      <c r="G5104" t="s">
        <v>2041</v>
      </c>
      <c r="H5104">
        <v>45978</v>
      </c>
      <c r="I5104" t="s">
        <v>3805</v>
      </c>
      <c r="J5104">
        <v>45978</v>
      </c>
      <c r="K5104">
        <v>400</v>
      </c>
      <c r="L5104" t="s">
        <v>1831</v>
      </c>
      <c r="M5104">
        <v>0.2</v>
      </c>
      <c r="N5104" t="s">
        <v>25</v>
      </c>
      <c r="P5104" t="s">
        <v>478</v>
      </c>
      <c r="Q5104">
        <v>0.15</v>
      </c>
      <c r="R5104">
        <v>0</v>
      </c>
      <c r="S5104">
        <v>15000</v>
      </c>
      <c r="T5104">
        <v>28</v>
      </c>
      <c r="V5104">
        <v>3</v>
      </c>
      <c r="W5104">
        <v>3</v>
      </c>
      <c r="X5104" t="s">
        <v>7752</v>
      </c>
      <c r="Y5104" t="s">
        <v>478</v>
      </c>
      <c r="Z5104" t="s">
        <v>25</v>
      </c>
      <c r="AE5104" t="s">
        <v>238</v>
      </c>
      <c r="AF5104">
        <v>0.2</v>
      </c>
      <c r="AG5104">
        <v>80</v>
      </c>
      <c r="AH5104">
        <v>14</v>
      </c>
      <c r="AI5104" t="s">
        <v>11632</v>
      </c>
      <c r="AJ5104">
        <v>0</v>
      </c>
      <c r="AK5104">
        <v>2.6455026455026456</v>
      </c>
      <c r="AL5104" s="94">
        <v>567</v>
      </c>
      <c r="AM5104" t="s">
        <v>11647</v>
      </c>
    </row>
    <row r="5105" spans="1:39" x14ac:dyDescent="0.25">
      <c r="A5105" t="s">
        <v>213</v>
      </c>
      <c r="B5105">
        <v>35002</v>
      </c>
      <c r="C5105" t="s">
        <v>7753</v>
      </c>
      <c r="D5105">
        <v>33179</v>
      </c>
      <c r="E5105">
        <v>45769</v>
      </c>
      <c r="F5105" t="s">
        <v>7754</v>
      </c>
      <c r="G5105" t="s">
        <v>2041</v>
      </c>
      <c r="H5105" t="s">
        <v>7755</v>
      </c>
      <c r="I5105" t="s">
        <v>24</v>
      </c>
      <c r="K5105">
        <v>3000</v>
      </c>
      <c r="L5105" t="s">
        <v>488</v>
      </c>
      <c r="M5105">
        <v>50</v>
      </c>
      <c r="N5105" t="s">
        <v>25</v>
      </c>
      <c r="P5105" t="s">
        <v>478</v>
      </c>
      <c r="Q5105">
        <v>0.28139999999999998</v>
      </c>
      <c r="S5105">
        <v>98100</v>
      </c>
      <c r="T5105">
        <v>497</v>
      </c>
      <c r="V5105">
        <v>29</v>
      </c>
      <c r="X5105" t="s">
        <v>7756</v>
      </c>
      <c r="Y5105" t="s">
        <v>478</v>
      </c>
      <c r="Z5105" t="s">
        <v>478</v>
      </c>
      <c r="AE5105" t="s">
        <v>238</v>
      </c>
      <c r="AF5105">
        <v>0.5</v>
      </c>
      <c r="AG5105">
        <v>1500</v>
      </c>
      <c r="AH5105">
        <v>12</v>
      </c>
      <c r="AI5105" t="s">
        <v>11632</v>
      </c>
      <c r="AK5105">
        <v>2.956689472256548</v>
      </c>
      <c r="AL5105" s="94">
        <v>3317.9</v>
      </c>
      <c r="AM5105" t="s">
        <v>11647</v>
      </c>
    </row>
    <row r="5106" spans="1:39" x14ac:dyDescent="0.25">
      <c r="A5106" t="s">
        <v>213</v>
      </c>
      <c r="B5106">
        <v>35020</v>
      </c>
      <c r="C5106" t="s">
        <v>7757</v>
      </c>
      <c r="D5106">
        <v>7449</v>
      </c>
      <c r="E5106">
        <v>45769</v>
      </c>
      <c r="F5106" t="s">
        <v>7758</v>
      </c>
      <c r="G5106" t="s">
        <v>2041</v>
      </c>
      <c r="I5106" t="s">
        <v>24</v>
      </c>
      <c r="K5106">
        <v>0</v>
      </c>
      <c r="AE5106" t="s">
        <v>238</v>
      </c>
      <c r="AF5106">
        <v>0</v>
      </c>
      <c r="AG5106">
        <v>0</v>
      </c>
      <c r="AH5106">
        <v>0</v>
      </c>
      <c r="AI5106" t="s">
        <v>11634</v>
      </c>
      <c r="AL5106" s="94">
        <v>744.9</v>
      </c>
      <c r="AM5106" t="s">
        <v>11646</v>
      </c>
    </row>
    <row r="5107" spans="1:39" x14ac:dyDescent="0.25">
      <c r="A5107" t="s">
        <v>213</v>
      </c>
      <c r="B5107">
        <v>35003</v>
      </c>
      <c r="C5107" t="s">
        <v>7759</v>
      </c>
      <c r="D5107">
        <v>13832</v>
      </c>
      <c r="E5107">
        <v>45769</v>
      </c>
      <c r="F5107" t="s">
        <v>7760</v>
      </c>
      <c r="G5107" t="s">
        <v>2041</v>
      </c>
      <c r="H5107">
        <v>45980</v>
      </c>
      <c r="I5107" t="s">
        <v>24</v>
      </c>
      <c r="J5107">
        <v>45980</v>
      </c>
      <c r="K5107">
        <v>155</v>
      </c>
      <c r="L5107" t="s">
        <v>488</v>
      </c>
      <c r="M5107">
        <v>0.82579999999999998</v>
      </c>
      <c r="N5107" t="s">
        <v>25</v>
      </c>
      <c r="P5107" t="s">
        <v>478</v>
      </c>
      <c r="Q5107">
        <v>0.41289999999999999</v>
      </c>
      <c r="R5107">
        <v>5200</v>
      </c>
      <c r="X5107" t="s">
        <v>7761</v>
      </c>
      <c r="Y5107" t="s">
        <v>488</v>
      </c>
      <c r="Z5107" t="s">
        <v>488</v>
      </c>
      <c r="AE5107" t="s">
        <v>238</v>
      </c>
      <c r="AF5107">
        <v>0.82579999999999998</v>
      </c>
      <c r="AG5107">
        <v>128</v>
      </c>
      <c r="AH5107">
        <v>10</v>
      </c>
      <c r="AI5107" t="s">
        <v>11632</v>
      </c>
      <c r="AJ5107">
        <v>0.37593984962406013</v>
      </c>
      <c r="AL5107" s="94">
        <v>1383.2</v>
      </c>
      <c r="AM5107" t="s">
        <v>11647</v>
      </c>
    </row>
    <row r="5108" spans="1:39" x14ac:dyDescent="0.25">
      <c r="A5108" t="s">
        <v>213</v>
      </c>
      <c r="B5108">
        <v>35004</v>
      </c>
      <c r="C5108" t="s">
        <v>7762</v>
      </c>
      <c r="D5108">
        <v>68169</v>
      </c>
      <c r="E5108">
        <v>45769</v>
      </c>
      <c r="F5108" t="s">
        <v>7763</v>
      </c>
      <c r="G5108" t="s">
        <v>2041</v>
      </c>
      <c r="H5108">
        <v>46018</v>
      </c>
      <c r="I5108" t="s">
        <v>24</v>
      </c>
      <c r="J5108" t="s">
        <v>7764</v>
      </c>
      <c r="K5108">
        <v>0</v>
      </c>
      <c r="AE5108" t="s">
        <v>238</v>
      </c>
      <c r="AF5108">
        <v>0</v>
      </c>
      <c r="AG5108">
        <v>0</v>
      </c>
      <c r="AH5108">
        <v>0</v>
      </c>
      <c r="AI5108" t="s">
        <v>11634</v>
      </c>
      <c r="AL5108" s="94">
        <v>6816.9</v>
      </c>
      <c r="AM5108" t="s">
        <v>11646</v>
      </c>
    </row>
    <row r="5109" spans="1:39" x14ac:dyDescent="0.25">
      <c r="A5109" t="s">
        <v>213</v>
      </c>
      <c r="B5109">
        <v>35005</v>
      </c>
      <c r="C5109" t="s">
        <v>7765</v>
      </c>
      <c r="D5109">
        <v>1029</v>
      </c>
      <c r="E5109">
        <v>45769</v>
      </c>
      <c r="F5109" t="s">
        <v>7766</v>
      </c>
      <c r="G5109" t="s">
        <v>2041</v>
      </c>
      <c r="H5109">
        <v>45995</v>
      </c>
      <c r="I5109" t="s">
        <v>24</v>
      </c>
      <c r="J5109">
        <v>45995</v>
      </c>
      <c r="K5109">
        <v>0</v>
      </c>
      <c r="N5109" t="s">
        <v>25</v>
      </c>
      <c r="P5109" t="s">
        <v>25</v>
      </c>
      <c r="Q5109">
        <v>0</v>
      </c>
      <c r="R5109">
        <v>5000</v>
      </c>
      <c r="S5109">
        <v>5000</v>
      </c>
      <c r="X5109" t="s">
        <v>7767</v>
      </c>
      <c r="Y5109" t="s">
        <v>25</v>
      </c>
      <c r="Z5109" t="s">
        <v>25</v>
      </c>
      <c r="AE5109" t="s">
        <v>238</v>
      </c>
      <c r="AF5109">
        <v>0</v>
      </c>
      <c r="AG5109">
        <v>0</v>
      </c>
      <c r="AH5109">
        <v>9</v>
      </c>
      <c r="AI5109" t="s">
        <v>11632</v>
      </c>
      <c r="AJ5109">
        <v>4.8590864917395526</v>
      </c>
      <c r="AK5109">
        <v>4.8590864917395526</v>
      </c>
      <c r="AL5109" s="94">
        <v>102.9</v>
      </c>
      <c r="AM5109" t="s">
        <v>11646</v>
      </c>
    </row>
    <row r="5110" spans="1:39" x14ac:dyDescent="0.25">
      <c r="A5110" t="s">
        <v>213</v>
      </c>
      <c r="B5110">
        <v>35006</v>
      </c>
      <c r="C5110" t="s">
        <v>7768</v>
      </c>
      <c r="D5110">
        <v>38936</v>
      </c>
      <c r="E5110">
        <v>45769</v>
      </c>
      <c r="F5110" t="s">
        <v>7769</v>
      </c>
      <c r="G5110" t="s">
        <v>2041</v>
      </c>
      <c r="H5110">
        <v>45982</v>
      </c>
      <c r="I5110" t="s">
        <v>24</v>
      </c>
      <c r="J5110">
        <v>45982</v>
      </c>
      <c r="K5110">
        <v>2574</v>
      </c>
      <c r="L5110">
        <v>45980</v>
      </c>
      <c r="M5110">
        <v>0.97</v>
      </c>
      <c r="N5110" t="s">
        <v>478</v>
      </c>
      <c r="O5110">
        <v>42999</v>
      </c>
      <c r="P5110" t="s">
        <v>478</v>
      </c>
      <c r="Q5110">
        <v>0.17680000000000001</v>
      </c>
      <c r="R5110">
        <v>2000</v>
      </c>
      <c r="S5110">
        <v>82827</v>
      </c>
      <c r="T5110">
        <v>73</v>
      </c>
      <c r="U5110">
        <v>0</v>
      </c>
      <c r="V5110">
        <v>0</v>
      </c>
      <c r="W5110">
        <v>0</v>
      </c>
      <c r="X5110" t="s">
        <v>7770</v>
      </c>
      <c r="Y5110" t="s">
        <v>478</v>
      </c>
      <c r="Z5110" t="s">
        <v>478</v>
      </c>
      <c r="AE5110" t="s">
        <v>238</v>
      </c>
      <c r="AF5110">
        <v>0.97</v>
      </c>
      <c r="AG5110">
        <v>2497</v>
      </c>
      <c r="AH5110">
        <v>16</v>
      </c>
      <c r="AI5110" t="s">
        <v>11631</v>
      </c>
      <c r="AJ5110">
        <v>5.1366344770906104E-2</v>
      </c>
      <c r="AK5110">
        <v>2.1272601191699199</v>
      </c>
      <c r="AL5110" s="94">
        <v>3893.6</v>
      </c>
      <c r="AM5110" t="s">
        <v>11647</v>
      </c>
    </row>
    <row r="5111" spans="1:39" x14ac:dyDescent="0.25">
      <c r="A5111" t="s">
        <v>213</v>
      </c>
      <c r="B5111">
        <v>35007</v>
      </c>
      <c r="C5111" t="s">
        <v>7771</v>
      </c>
      <c r="D5111">
        <v>812</v>
      </c>
      <c r="E5111">
        <v>45769</v>
      </c>
      <c r="F5111" t="s">
        <v>7772</v>
      </c>
      <c r="G5111" t="s">
        <v>2041</v>
      </c>
      <c r="H5111">
        <v>46055</v>
      </c>
      <c r="I5111" t="s">
        <v>24</v>
      </c>
      <c r="J5111">
        <v>46055</v>
      </c>
      <c r="K5111">
        <v>400</v>
      </c>
      <c r="L5111" t="s">
        <v>7773</v>
      </c>
      <c r="M5111">
        <v>0.08</v>
      </c>
      <c r="N5111" t="s">
        <v>25</v>
      </c>
      <c r="P5111" t="s">
        <v>478</v>
      </c>
      <c r="Q5111">
        <v>0.05</v>
      </c>
      <c r="T5111">
        <v>62</v>
      </c>
      <c r="U5111">
        <v>62</v>
      </c>
      <c r="V5111">
        <v>0</v>
      </c>
      <c r="W5111">
        <v>0</v>
      </c>
      <c r="X5111" t="s">
        <v>488</v>
      </c>
      <c r="Y5111" t="s">
        <v>488</v>
      </c>
      <c r="Z5111" t="s">
        <v>488</v>
      </c>
      <c r="AE5111" t="s">
        <v>238</v>
      </c>
      <c r="AF5111">
        <v>0.08</v>
      </c>
      <c r="AG5111">
        <v>32</v>
      </c>
      <c r="AH5111">
        <v>13</v>
      </c>
      <c r="AI5111" t="s">
        <v>11632</v>
      </c>
      <c r="AL5111" s="94">
        <v>81.2</v>
      </c>
      <c r="AM5111" t="s">
        <v>11839</v>
      </c>
    </row>
    <row r="5112" spans="1:39" x14ac:dyDescent="0.25">
      <c r="A5112" t="s">
        <v>213</v>
      </c>
      <c r="B5112">
        <v>35008</v>
      </c>
      <c r="C5112" t="s">
        <v>7774</v>
      </c>
      <c r="D5112">
        <v>7688</v>
      </c>
      <c r="E5112">
        <v>45769</v>
      </c>
      <c r="F5112" t="s">
        <v>7775</v>
      </c>
      <c r="G5112" t="s">
        <v>2041</v>
      </c>
      <c r="H5112">
        <v>46057</v>
      </c>
      <c r="I5112" t="s">
        <v>24</v>
      </c>
      <c r="J5112">
        <v>46057</v>
      </c>
      <c r="K5112">
        <v>0</v>
      </c>
      <c r="N5112" t="s">
        <v>7776</v>
      </c>
      <c r="P5112" t="s">
        <v>478</v>
      </c>
      <c r="R5112">
        <v>7500</v>
      </c>
      <c r="S5112">
        <v>7500</v>
      </c>
      <c r="X5112" t="s">
        <v>7777</v>
      </c>
      <c r="Y5112" t="s">
        <v>478</v>
      </c>
      <c r="Z5112" t="s">
        <v>478</v>
      </c>
      <c r="AE5112" t="s">
        <v>238</v>
      </c>
      <c r="AF5112">
        <v>0</v>
      </c>
      <c r="AG5112">
        <v>0</v>
      </c>
      <c r="AH5112">
        <v>7</v>
      </c>
      <c r="AI5112" t="s">
        <v>11632</v>
      </c>
      <c r="AJ5112">
        <v>0.97554630593132152</v>
      </c>
      <c r="AK5112">
        <v>0.97554630593132152</v>
      </c>
      <c r="AL5112" s="94">
        <v>768.8</v>
      </c>
      <c r="AM5112" t="s">
        <v>11646</v>
      </c>
    </row>
    <row r="5113" spans="1:39" x14ac:dyDescent="0.25">
      <c r="A5113" t="s">
        <v>213</v>
      </c>
      <c r="B5113">
        <v>35009</v>
      </c>
      <c r="C5113" t="s">
        <v>7778</v>
      </c>
      <c r="D5113">
        <v>24811</v>
      </c>
      <c r="E5113">
        <v>45769</v>
      </c>
      <c r="F5113" t="s">
        <v>7779</v>
      </c>
      <c r="G5113" t="s">
        <v>2041</v>
      </c>
      <c r="H5113">
        <v>45993</v>
      </c>
      <c r="I5113" t="s">
        <v>24</v>
      </c>
      <c r="K5113">
        <v>1825</v>
      </c>
      <c r="L5113" t="s">
        <v>1477</v>
      </c>
      <c r="M5113">
        <v>0.56999999999999995</v>
      </c>
      <c r="N5113" t="s">
        <v>25</v>
      </c>
      <c r="P5113" t="s">
        <v>478</v>
      </c>
      <c r="Q5113">
        <v>0.43840000000000001</v>
      </c>
      <c r="R5113">
        <v>30000</v>
      </c>
      <c r="S5113">
        <v>20000</v>
      </c>
      <c r="T5113">
        <v>158</v>
      </c>
      <c r="U5113">
        <v>73</v>
      </c>
      <c r="V5113">
        <v>1</v>
      </c>
      <c r="W5113">
        <v>3</v>
      </c>
      <c r="X5113" t="s">
        <v>7780</v>
      </c>
      <c r="Y5113" t="s">
        <v>7781</v>
      </c>
      <c r="Z5113" t="s">
        <v>7782</v>
      </c>
      <c r="AE5113" t="s">
        <v>238</v>
      </c>
      <c r="AF5113">
        <v>0.56999999999999995</v>
      </c>
      <c r="AG5113">
        <v>1040</v>
      </c>
      <c r="AH5113">
        <v>15</v>
      </c>
      <c r="AI5113" t="s">
        <v>11632</v>
      </c>
      <c r="AJ5113">
        <v>1.2091411067671598</v>
      </c>
      <c r="AK5113">
        <v>0.8060940711781065</v>
      </c>
      <c r="AL5113" s="94">
        <v>2481.1</v>
      </c>
      <c r="AM5113" t="s">
        <v>11647</v>
      </c>
    </row>
    <row r="5114" spans="1:39" x14ac:dyDescent="0.25">
      <c r="A5114" t="s">
        <v>213</v>
      </c>
      <c r="B5114">
        <v>35010</v>
      </c>
      <c r="C5114" t="s">
        <v>7783</v>
      </c>
      <c r="D5114">
        <v>5567</v>
      </c>
      <c r="E5114">
        <v>45769</v>
      </c>
      <c r="F5114" t="s">
        <v>7784</v>
      </c>
      <c r="G5114" t="s">
        <v>2041</v>
      </c>
      <c r="I5114" t="s">
        <v>24</v>
      </c>
      <c r="K5114">
        <v>0</v>
      </c>
      <c r="AE5114" t="s">
        <v>238</v>
      </c>
      <c r="AF5114">
        <v>0</v>
      </c>
      <c r="AG5114">
        <v>0</v>
      </c>
      <c r="AH5114">
        <v>0</v>
      </c>
      <c r="AI5114" t="s">
        <v>11634</v>
      </c>
      <c r="AL5114" s="94">
        <v>556.70000000000005</v>
      </c>
      <c r="AM5114" t="s">
        <v>11646</v>
      </c>
    </row>
    <row r="5115" spans="1:39" x14ac:dyDescent="0.25">
      <c r="A5115" t="s">
        <v>213</v>
      </c>
      <c r="B5115">
        <v>35011</v>
      </c>
      <c r="C5115" t="s">
        <v>7785</v>
      </c>
      <c r="D5115">
        <v>32747</v>
      </c>
      <c r="E5115">
        <v>45769</v>
      </c>
      <c r="F5115" t="s">
        <v>7786</v>
      </c>
      <c r="G5115" t="s">
        <v>2041</v>
      </c>
      <c r="H5115">
        <v>45989</v>
      </c>
      <c r="I5115" t="s">
        <v>24</v>
      </c>
      <c r="J5115">
        <v>45989</v>
      </c>
      <c r="K5115">
        <v>1577</v>
      </c>
      <c r="L5115">
        <v>45989</v>
      </c>
      <c r="M5115" t="s">
        <v>5764</v>
      </c>
      <c r="N5115" t="s">
        <v>478</v>
      </c>
      <c r="O5115">
        <v>42124</v>
      </c>
      <c r="P5115" t="s">
        <v>478</v>
      </c>
      <c r="Q5115">
        <v>0.37719999999999998</v>
      </c>
      <c r="R5115">
        <v>30000</v>
      </c>
      <c r="S5115">
        <v>45000</v>
      </c>
      <c r="X5115" t="s">
        <v>7787</v>
      </c>
      <c r="Y5115" t="s">
        <v>488</v>
      </c>
      <c r="Z5115" t="s">
        <v>488</v>
      </c>
      <c r="AE5115" t="s">
        <v>238</v>
      </c>
      <c r="AG5115">
        <v>0</v>
      </c>
      <c r="AH5115">
        <v>12</v>
      </c>
      <c r="AI5115" t="s">
        <v>11632</v>
      </c>
      <c r="AJ5115">
        <v>0.91611445323235718</v>
      </c>
      <c r="AK5115">
        <v>1.3741716798485357</v>
      </c>
      <c r="AL5115" s="94">
        <v>3274.7</v>
      </c>
      <c r="AM5115" t="s">
        <v>11647</v>
      </c>
    </row>
    <row r="5116" spans="1:39" x14ac:dyDescent="0.25">
      <c r="A5116" t="s">
        <v>213</v>
      </c>
      <c r="B5116">
        <v>35016</v>
      </c>
      <c r="C5116" t="s">
        <v>7788</v>
      </c>
      <c r="D5116">
        <v>380436</v>
      </c>
      <c r="E5116">
        <v>45769</v>
      </c>
      <c r="G5116" t="s">
        <v>2041</v>
      </c>
      <c r="H5116">
        <v>45845</v>
      </c>
      <c r="I5116" t="s">
        <v>24</v>
      </c>
      <c r="K5116">
        <v>4091</v>
      </c>
      <c r="L5116">
        <v>45839</v>
      </c>
      <c r="M5116">
        <v>0.4496</v>
      </c>
      <c r="N5116" t="s">
        <v>478</v>
      </c>
      <c r="O5116">
        <v>2020</v>
      </c>
      <c r="P5116" t="s">
        <v>478</v>
      </c>
      <c r="Q5116">
        <v>0.2097</v>
      </c>
      <c r="R5116">
        <v>12500</v>
      </c>
      <c r="S5116">
        <v>12500</v>
      </c>
      <c r="T5116">
        <v>980</v>
      </c>
      <c r="U5116">
        <v>518</v>
      </c>
      <c r="X5116" t="s">
        <v>25</v>
      </c>
      <c r="Y5116" t="s">
        <v>478</v>
      </c>
      <c r="Z5116" t="s">
        <v>478</v>
      </c>
      <c r="AE5116" t="s">
        <v>238</v>
      </c>
      <c r="AF5116">
        <v>0.4496</v>
      </c>
      <c r="AG5116">
        <v>1839</v>
      </c>
      <c r="AH5116">
        <v>14</v>
      </c>
      <c r="AI5116" t="s">
        <v>11632</v>
      </c>
      <c r="AJ5116">
        <v>3.2857037714622173E-2</v>
      </c>
      <c r="AK5116">
        <v>3.2857037714622173E-2</v>
      </c>
      <c r="AL5116" s="94">
        <v>38043.599999999999</v>
      </c>
      <c r="AM5116" t="s">
        <v>11647</v>
      </c>
    </row>
    <row r="5117" spans="1:39" x14ac:dyDescent="0.25">
      <c r="A5117" t="s">
        <v>213</v>
      </c>
      <c r="B5117">
        <v>35012</v>
      </c>
      <c r="C5117" t="s">
        <v>7789</v>
      </c>
      <c r="D5117">
        <v>21175</v>
      </c>
      <c r="E5117">
        <v>45769</v>
      </c>
      <c r="F5117" t="s">
        <v>7790</v>
      </c>
      <c r="G5117" t="s">
        <v>2041</v>
      </c>
      <c r="I5117" t="s">
        <v>24</v>
      </c>
      <c r="K5117">
        <v>0</v>
      </c>
      <c r="AE5117" t="s">
        <v>238</v>
      </c>
      <c r="AF5117">
        <v>0</v>
      </c>
      <c r="AG5117">
        <v>0</v>
      </c>
      <c r="AH5117">
        <v>0</v>
      </c>
      <c r="AI5117" t="s">
        <v>11634</v>
      </c>
      <c r="AL5117" s="94">
        <v>2117.5</v>
      </c>
      <c r="AM5117" t="s">
        <v>11646</v>
      </c>
    </row>
    <row r="5118" spans="1:39" x14ac:dyDescent="0.25">
      <c r="A5118" t="s">
        <v>213</v>
      </c>
      <c r="B5118">
        <v>35013</v>
      </c>
      <c r="C5118" t="s">
        <v>3519</v>
      </c>
      <c r="D5118">
        <v>7987</v>
      </c>
      <c r="E5118">
        <v>45769</v>
      </c>
      <c r="F5118" t="s">
        <v>7791</v>
      </c>
      <c r="G5118" t="s">
        <v>2041</v>
      </c>
      <c r="H5118">
        <v>46003</v>
      </c>
      <c r="I5118" t="s">
        <v>24</v>
      </c>
      <c r="J5118">
        <v>46003</v>
      </c>
      <c r="K5118">
        <v>224</v>
      </c>
      <c r="L5118">
        <v>45991</v>
      </c>
      <c r="M5118">
        <v>0.4</v>
      </c>
      <c r="N5118" t="s">
        <v>478</v>
      </c>
      <c r="O5118">
        <v>44475</v>
      </c>
      <c r="P5118" t="s">
        <v>7792</v>
      </c>
      <c r="R5118">
        <v>7500</v>
      </c>
      <c r="S5118">
        <v>7500</v>
      </c>
      <c r="X5118" t="s">
        <v>7793</v>
      </c>
      <c r="Y5118" t="s">
        <v>478</v>
      </c>
      <c r="Z5118" t="s">
        <v>478</v>
      </c>
      <c r="AE5118" t="s">
        <v>238</v>
      </c>
      <c r="AF5118">
        <v>0.4</v>
      </c>
      <c r="AG5118">
        <v>90</v>
      </c>
      <c r="AH5118">
        <v>11</v>
      </c>
      <c r="AI5118" t="s">
        <v>11632</v>
      </c>
      <c r="AJ5118">
        <v>0.93902591711531236</v>
      </c>
      <c r="AK5118">
        <v>0.93902591711531236</v>
      </c>
      <c r="AL5118" s="94">
        <v>798.7</v>
      </c>
      <c r="AM5118" t="s">
        <v>11647</v>
      </c>
    </row>
    <row r="5119" spans="1:39" x14ac:dyDescent="0.25">
      <c r="A5119" t="s">
        <v>213</v>
      </c>
      <c r="B5119">
        <v>35014</v>
      </c>
      <c r="C5119" t="s">
        <v>7794</v>
      </c>
      <c r="D5119">
        <v>29693</v>
      </c>
      <c r="E5119">
        <v>45769</v>
      </c>
      <c r="F5119" t="s">
        <v>7795</v>
      </c>
      <c r="G5119" t="s">
        <v>2041</v>
      </c>
      <c r="H5119">
        <v>46059</v>
      </c>
      <c r="I5119" t="s">
        <v>24</v>
      </c>
      <c r="J5119" t="s">
        <v>7796</v>
      </c>
      <c r="K5119">
        <v>0</v>
      </c>
      <c r="AE5119" t="s">
        <v>238</v>
      </c>
      <c r="AF5119">
        <v>0</v>
      </c>
      <c r="AG5119">
        <v>0</v>
      </c>
      <c r="AH5119">
        <v>0</v>
      </c>
      <c r="AI5119" t="s">
        <v>11634</v>
      </c>
      <c r="AL5119" s="94">
        <v>2969.3</v>
      </c>
      <c r="AM5119" t="s">
        <v>11646</v>
      </c>
    </row>
    <row r="5120" spans="1:39" x14ac:dyDescent="0.25">
      <c r="A5120" t="s">
        <v>213</v>
      </c>
      <c r="B5120">
        <v>35015</v>
      </c>
      <c r="C5120" t="s">
        <v>7797</v>
      </c>
      <c r="D5120">
        <v>21614</v>
      </c>
      <c r="E5120">
        <v>45769</v>
      </c>
      <c r="F5120" t="s">
        <v>7798</v>
      </c>
      <c r="G5120" t="s">
        <v>2041</v>
      </c>
      <c r="I5120" t="s">
        <v>24</v>
      </c>
      <c r="K5120">
        <v>0</v>
      </c>
      <c r="AE5120" t="s">
        <v>238</v>
      </c>
      <c r="AF5120">
        <v>0</v>
      </c>
      <c r="AG5120">
        <v>0</v>
      </c>
      <c r="AH5120">
        <v>0</v>
      </c>
      <c r="AI5120" t="s">
        <v>11634</v>
      </c>
      <c r="AL5120" s="94">
        <v>2161.4</v>
      </c>
      <c r="AM5120" t="s">
        <v>11646</v>
      </c>
    </row>
    <row r="5121" spans="1:39" x14ac:dyDescent="0.25">
      <c r="A5121" t="s">
        <v>213</v>
      </c>
      <c r="B5121">
        <v>35017</v>
      </c>
      <c r="C5121" t="s">
        <v>7799</v>
      </c>
      <c r="D5121">
        <v>44638</v>
      </c>
      <c r="E5121">
        <v>45769</v>
      </c>
      <c r="F5121" t="s">
        <v>7800</v>
      </c>
      <c r="G5121" t="s">
        <v>2041</v>
      </c>
      <c r="I5121" t="s">
        <v>24</v>
      </c>
      <c r="K5121">
        <v>0</v>
      </c>
      <c r="AE5121" t="s">
        <v>238</v>
      </c>
      <c r="AF5121">
        <v>0</v>
      </c>
      <c r="AG5121">
        <v>0</v>
      </c>
      <c r="AH5121">
        <v>0</v>
      </c>
      <c r="AI5121" t="s">
        <v>11634</v>
      </c>
      <c r="AL5121" s="94">
        <v>4463.8</v>
      </c>
      <c r="AM5121" t="s">
        <v>11646</v>
      </c>
    </row>
    <row r="5122" spans="1:39" x14ac:dyDescent="0.25">
      <c r="A5122" t="s">
        <v>213</v>
      </c>
      <c r="B5122">
        <v>35018</v>
      </c>
      <c r="C5122" t="s">
        <v>7801</v>
      </c>
      <c r="D5122">
        <v>19443</v>
      </c>
      <c r="E5122">
        <v>45769</v>
      </c>
      <c r="F5122" t="s">
        <v>7802</v>
      </c>
      <c r="G5122" t="s">
        <v>2041</v>
      </c>
      <c r="I5122" t="s">
        <v>24</v>
      </c>
      <c r="K5122">
        <v>0</v>
      </c>
      <c r="AE5122" t="s">
        <v>238</v>
      </c>
      <c r="AF5122">
        <v>0</v>
      </c>
      <c r="AG5122">
        <v>0</v>
      </c>
      <c r="AH5122">
        <v>0</v>
      </c>
      <c r="AI5122" t="s">
        <v>11634</v>
      </c>
      <c r="AL5122" s="94">
        <v>1944.3</v>
      </c>
      <c r="AM5122" t="s">
        <v>11646</v>
      </c>
    </row>
    <row r="5123" spans="1:39" x14ac:dyDescent="0.25">
      <c r="A5123" t="s">
        <v>213</v>
      </c>
      <c r="B5123">
        <v>35019</v>
      </c>
      <c r="C5123" t="s">
        <v>7803</v>
      </c>
      <c r="D5123">
        <v>54116</v>
      </c>
      <c r="E5123">
        <v>45769</v>
      </c>
      <c r="F5123" t="s">
        <v>7804</v>
      </c>
      <c r="G5123" t="s">
        <v>2041</v>
      </c>
      <c r="I5123" t="s">
        <v>24</v>
      </c>
      <c r="K5123">
        <v>2846</v>
      </c>
      <c r="L5123">
        <v>2025</v>
      </c>
      <c r="M5123">
        <v>0.66</v>
      </c>
      <c r="N5123" t="s">
        <v>478</v>
      </c>
      <c r="O5123" t="s">
        <v>7805</v>
      </c>
      <c r="P5123" t="s">
        <v>478</v>
      </c>
      <c r="Q5123">
        <v>0.66</v>
      </c>
      <c r="R5123">
        <v>26137.9</v>
      </c>
      <c r="S5123">
        <v>26750</v>
      </c>
      <c r="X5123" t="s">
        <v>7806</v>
      </c>
      <c r="Y5123" t="s">
        <v>478</v>
      </c>
      <c r="Z5123" t="s">
        <v>478</v>
      </c>
      <c r="AE5123" t="s">
        <v>238</v>
      </c>
      <c r="AF5123">
        <v>0.66</v>
      </c>
      <c r="AG5123">
        <v>1878</v>
      </c>
      <c r="AH5123">
        <v>12</v>
      </c>
      <c r="AI5123" t="s">
        <v>11632</v>
      </c>
      <c r="AJ5123">
        <v>0.48299763471062168</v>
      </c>
      <c r="AK5123">
        <v>0.49430852243329143</v>
      </c>
      <c r="AL5123" s="94">
        <v>5411.6</v>
      </c>
      <c r="AM5123" t="s">
        <v>11647</v>
      </c>
    </row>
    <row r="5124" spans="1:39" x14ac:dyDescent="0.25">
      <c r="A5124" t="s">
        <v>213</v>
      </c>
      <c r="B5124">
        <v>35021</v>
      </c>
      <c r="C5124" t="s">
        <v>7807</v>
      </c>
      <c r="D5124">
        <v>18551</v>
      </c>
      <c r="E5124">
        <v>45769</v>
      </c>
      <c r="F5124" t="s">
        <v>7808</v>
      </c>
      <c r="G5124" t="s">
        <v>2041</v>
      </c>
      <c r="I5124" t="s">
        <v>24</v>
      </c>
      <c r="K5124">
        <v>0</v>
      </c>
      <c r="AE5124" t="s">
        <v>238</v>
      </c>
      <c r="AF5124">
        <v>0</v>
      </c>
      <c r="AG5124">
        <v>0</v>
      </c>
      <c r="AH5124">
        <v>0</v>
      </c>
      <c r="AI5124" t="s">
        <v>11634</v>
      </c>
      <c r="AL5124" s="94">
        <v>1855.1</v>
      </c>
      <c r="AM5124" t="s">
        <v>11646</v>
      </c>
    </row>
    <row r="5125" spans="1:39" x14ac:dyDescent="0.25">
      <c r="A5125" t="s">
        <v>213</v>
      </c>
      <c r="B5125">
        <v>35022</v>
      </c>
      <c r="C5125" t="s">
        <v>7809</v>
      </c>
      <c r="D5125">
        <v>77098</v>
      </c>
      <c r="E5125">
        <v>45769</v>
      </c>
      <c r="F5125" t="s">
        <v>7810</v>
      </c>
      <c r="G5125" t="s">
        <v>2041</v>
      </c>
      <c r="H5125">
        <v>46055</v>
      </c>
      <c r="I5125" t="s">
        <v>24</v>
      </c>
      <c r="J5125" t="s">
        <v>7811</v>
      </c>
      <c r="K5125">
        <v>98</v>
      </c>
      <c r="L5125" t="s">
        <v>280</v>
      </c>
      <c r="N5125" t="s">
        <v>7812</v>
      </c>
      <c r="P5125" t="s">
        <v>478</v>
      </c>
      <c r="X5125" t="s">
        <v>7813</v>
      </c>
      <c r="Y5125" t="s">
        <v>478</v>
      </c>
      <c r="Z5125" t="s">
        <v>7814</v>
      </c>
      <c r="AE5125" t="s">
        <v>238</v>
      </c>
      <c r="AF5125">
        <v>0</v>
      </c>
      <c r="AG5125">
        <v>0</v>
      </c>
      <c r="AH5125">
        <v>7</v>
      </c>
      <c r="AI5125" t="s">
        <v>11632</v>
      </c>
      <c r="AL5125" s="94">
        <v>7709.8</v>
      </c>
      <c r="AM5125" t="s">
        <v>11648</v>
      </c>
    </row>
    <row r="5126" spans="1:39" x14ac:dyDescent="0.25">
      <c r="A5126" t="s">
        <v>213</v>
      </c>
      <c r="B5126">
        <v>35023</v>
      </c>
      <c r="C5126" t="s">
        <v>7815</v>
      </c>
      <c r="D5126">
        <v>14135</v>
      </c>
      <c r="E5126">
        <v>45769</v>
      </c>
      <c r="F5126" t="s">
        <v>7816</v>
      </c>
      <c r="G5126" t="s">
        <v>2041</v>
      </c>
      <c r="I5126" t="s">
        <v>24</v>
      </c>
      <c r="K5126">
        <v>0</v>
      </c>
      <c r="AE5126" t="s">
        <v>238</v>
      </c>
      <c r="AF5126">
        <v>0</v>
      </c>
      <c r="AG5126">
        <v>0</v>
      </c>
      <c r="AH5126">
        <v>0</v>
      </c>
      <c r="AI5126" t="s">
        <v>11634</v>
      </c>
      <c r="AL5126" s="94">
        <v>1413.5</v>
      </c>
      <c r="AM5126" t="s">
        <v>11646</v>
      </c>
    </row>
    <row r="5127" spans="1:39" x14ac:dyDescent="0.25">
      <c r="A5127" t="s">
        <v>213</v>
      </c>
      <c r="B5127">
        <v>35024</v>
      </c>
      <c r="C5127" t="s">
        <v>7817</v>
      </c>
      <c r="D5127">
        <v>23848</v>
      </c>
      <c r="E5127">
        <v>45769</v>
      </c>
      <c r="F5127" t="s">
        <v>7818</v>
      </c>
      <c r="G5127" t="s">
        <v>2041</v>
      </c>
      <c r="I5127" t="s">
        <v>24</v>
      </c>
      <c r="J5127" t="s">
        <v>7811</v>
      </c>
      <c r="K5127">
        <v>0</v>
      </c>
      <c r="AE5127" t="s">
        <v>238</v>
      </c>
      <c r="AF5127">
        <v>0</v>
      </c>
      <c r="AG5127">
        <v>0</v>
      </c>
      <c r="AH5127">
        <v>0</v>
      </c>
      <c r="AI5127" t="s">
        <v>11634</v>
      </c>
      <c r="AL5127" s="94">
        <v>2384.8000000000002</v>
      </c>
      <c r="AM5127" t="s">
        <v>11646</v>
      </c>
    </row>
    <row r="5128" spans="1:39" x14ac:dyDescent="0.25">
      <c r="A5128" t="s">
        <v>213</v>
      </c>
      <c r="B5128">
        <v>35025</v>
      </c>
      <c r="C5128" t="s">
        <v>7819</v>
      </c>
      <c r="D5128">
        <v>1826</v>
      </c>
      <c r="E5128">
        <v>45769</v>
      </c>
      <c r="F5128" t="s">
        <v>7820</v>
      </c>
      <c r="G5128" t="s">
        <v>2041</v>
      </c>
      <c r="I5128" t="s">
        <v>24</v>
      </c>
      <c r="J5128" t="s">
        <v>7811</v>
      </c>
      <c r="K5128">
        <v>0</v>
      </c>
      <c r="AE5128" t="s">
        <v>238</v>
      </c>
      <c r="AF5128">
        <v>0</v>
      </c>
      <c r="AG5128">
        <v>0</v>
      </c>
      <c r="AH5128">
        <v>0</v>
      </c>
      <c r="AI5128" t="s">
        <v>11634</v>
      </c>
      <c r="AL5128" s="94">
        <v>182.6</v>
      </c>
      <c r="AM5128" t="s">
        <v>11646</v>
      </c>
    </row>
    <row r="5129" spans="1:39" x14ac:dyDescent="0.25">
      <c r="A5129" t="s">
        <v>213</v>
      </c>
      <c r="B5129">
        <v>35026</v>
      </c>
      <c r="C5129" t="s">
        <v>7821</v>
      </c>
      <c r="D5129">
        <v>102867</v>
      </c>
      <c r="E5129">
        <v>45769</v>
      </c>
      <c r="F5129" t="s">
        <v>7822</v>
      </c>
      <c r="G5129" t="s">
        <v>2041</v>
      </c>
      <c r="I5129" t="s">
        <v>24</v>
      </c>
      <c r="J5129" t="s">
        <v>7811</v>
      </c>
      <c r="K5129">
        <v>0</v>
      </c>
      <c r="AE5129" t="s">
        <v>238</v>
      </c>
      <c r="AF5129">
        <v>0</v>
      </c>
      <c r="AG5129">
        <v>0</v>
      </c>
      <c r="AH5129">
        <v>0</v>
      </c>
      <c r="AI5129" t="s">
        <v>11634</v>
      </c>
      <c r="AL5129" s="94">
        <v>10286.700000000001</v>
      </c>
      <c r="AM5129" t="s">
        <v>11646</v>
      </c>
    </row>
    <row r="5130" spans="1:39" x14ac:dyDescent="0.25">
      <c r="A5130" t="s">
        <v>213</v>
      </c>
      <c r="B5130">
        <v>35027</v>
      </c>
      <c r="C5130" t="s">
        <v>7823</v>
      </c>
      <c r="D5130">
        <v>12878</v>
      </c>
      <c r="E5130">
        <v>45769</v>
      </c>
      <c r="F5130" t="s">
        <v>7824</v>
      </c>
      <c r="G5130" t="s">
        <v>2041</v>
      </c>
      <c r="I5130" t="s">
        <v>24</v>
      </c>
      <c r="J5130" t="s">
        <v>7811</v>
      </c>
      <c r="K5130">
        <v>0</v>
      </c>
      <c r="AE5130" t="s">
        <v>238</v>
      </c>
      <c r="AF5130">
        <v>0</v>
      </c>
      <c r="AG5130">
        <v>0</v>
      </c>
      <c r="AH5130">
        <v>0</v>
      </c>
      <c r="AI5130" t="s">
        <v>11634</v>
      </c>
      <c r="AL5130" s="94">
        <v>1287.8</v>
      </c>
      <c r="AM5130" t="s">
        <v>11646</v>
      </c>
    </row>
    <row r="5131" spans="1:39" x14ac:dyDescent="0.25">
      <c r="A5131" t="s">
        <v>213</v>
      </c>
      <c r="B5131">
        <v>35028</v>
      </c>
      <c r="C5131" t="s">
        <v>7825</v>
      </c>
      <c r="D5131">
        <v>21462</v>
      </c>
      <c r="E5131">
        <v>45769</v>
      </c>
      <c r="F5131" t="s">
        <v>7826</v>
      </c>
      <c r="G5131" t="s">
        <v>2041</v>
      </c>
      <c r="I5131" t="s">
        <v>24</v>
      </c>
      <c r="J5131" t="s">
        <v>7811</v>
      </c>
      <c r="K5131">
        <v>0</v>
      </c>
      <c r="AE5131" t="s">
        <v>238</v>
      </c>
      <c r="AF5131">
        <v>0</v>
      </c>
      <c r="AG5131">
        <v>0</v>
      </c>
      <c r="AH5131">
        <v>0</v>
      </c>
      <c r="AI5131" t="s">
        <v>11634</v>
      </c>
      <c r="AL5131" s="94">
        <v>2146.1999999999998</v>
      </c>
      <c r="AM5131" t="s">
        <v>11646</v>
      </c>
    </row>
    <row r="5132" spans="1:39" x14ac:dyDescent="0.25">
      <c r="A5132" t="s">
        <v>213</v>
      </c>
      <c r="B5132">
        <v>35029</v>
      </c>
      <c r="C5132" t="s">
        <v>7827</v>
      </c>
      <c r="D5132">
        <v>6865</v>
      </c>
      <c r="E5132">
        <v>45769</v>
      </c>
      <c r="F5132" t="s">
        <v>7828</v>
      </c>
      <c r="G5132" t="s">
        <v>2041</v>
      </c>
      <c r="I5132" t="s">
        <v>24</v>
      </c>
      <c r="J5132" t="s">
        <v>7811</v>
      </c>
      <c r="K5132">
        <v>0</v>
      </c>
      <c r="AE5132" t="s">
        <v>238</v>
      </c>
      <c r="AF5132">
        <v>0</v>
      </c>
      <c r="AG5132">
        <v>0</v>
      </c>
      <c r="AH5132">
        <v>0</v>
      </c>
      <c r="AI5132" t="s">
        <v>11634</v>
      </c>
      <c r="AL5132" s="94">
        <v>686.5</v>
      </c>
      <c r="AM5132" t="s">
        <v>11646</v>
      </c>
    </row>
    <row r="5133" spans="1:39" x14ac:dyDescent="0.25">
      <c r="A5133" t="s">
        <v>213</v>
      </c>
      <c r="B5133">
        <v>35030</v>
      </c>
      <c r="C5133" t="s">
        <v>7829</v>
      </c>
      <c r="D5133">
        <v>16454</v>
      </c>
      <c r="E5133">
        <v>45769</v>
      </c>
      <c r="F5133" t="s">
        <v>7830</v>
      </c>
      <c r="G5133" t="s">
        <v>2041</v>
      </c>
      <c r="H5133" t="s">
        <v>7831</v>
      </c>
      <c r="I5133" t="s">
        <v>24</v>
      </c>
      <c r="J5133" t="s">
        <v>7811</v>
      </c>
      <c r="K5133">
        <v>750</v>
      </c>
      <c r="L5133" t="s">
        <v>7773</v>
      </c>
      <c r="M5133">
        <v>0.26669999999999999</v>
      </c>
      <c r="N5133" t="s">
        <v>25</v>
      </c>
      <c r="P5133" t="s">
        <v>478</v>
      </c>
      <c r="Q5133">
        <v>6.6699999999999995E-2</v>
      </c>
      <c r="T5133">
        <v>165</v>
      </c>
      <c r="U5133">
        <v>7</v>
      </c>
      <c r="X5133" t="s">
        <v>25</v>
      </c>
      <c r="Y5133" t="s">
        <v>488</v>
      </c>
      <c r="Z5133" t="s">
        <v>488</v>
      </c>
      <c r="AE5133" t="s">
        <v>238</v>
      </c>
      <c r="AF5133">
        <v>0.26669999999999999</v>
      </c>
      <c r="AG5133">
        <v>200</v>
      </c>
      <c r="AH5133">
        <v>11</v>
      </c>
      <c r="AI5133" t="s">
        <v>11632</v>
      </c>
      <c r="AL5133" s="94">
        <v>1645.4</v>
      </c>
      <c r="AM5133" t="s">
        <v>11647</v>
      </c>
    </row>
    <row r="5134" spans="1:39" x14ac:dyDescent="0.25">
      <c r="A5134" t="s">
        <v>213</v>
      </c>
      <c r="B5134">
        <v>35032</v>
      </c>
      <c r="C5134" t="s">
        <v>7832</v>
      </c>
      <c r="D5134">
        <v>3741</v>
      </c>
      <c r="E5134">
        <v>45769</v>
      </c>
      <c r="F5134" t="s">
        <v>7833</v>
      </c>
      <c r="G5134" t="s">
        <v>2041</v>
      </c>
      <c r="H5134">
        <v>46071</v>
      </c>
      <c r="I5134" t="s">
        <v>24</v>
      </c>
      <c r="J5134" t="s">
        <v>7811</v>
      </c>
      <c r="K5134">
        <v>150</v>
      </c>
      <c r="L5134" t="s">
        <v>1419</v>
      </c>
      <c r="M5134">
        <v>0</v>
      </c>
      <c r="N5134" t="s">
        <v>478</v>
      </c>
      <c r="O5134">
        <v>45128</v>
      </c>
      <c r="P5134" t="s">
        <v>488</v>
      </c>
      <c r="R5134">
        <v>12500</v>
      </c>
      <c r="S5134">
        <v>12500</v>
      </c>
      <c r="T5134">
        <v>52</v>
      </c>
      <c r="U5134">
        <v>14</v>
      </c>
      <c r="W5134">
        <v>3</v>
      </c>
      <c r="X5134" t="s">
        <v>25</v>
      </c>
      <c r="Y5134" t="s">
        <v>25</v>
      </c>
      <c r="Z5134" t="s">
        <v>478</v>
      </c>
      <c r="AE5134" t="s">
        <v>238</v>
      </c>
      <c r="AF5134">
        <v>0</v>
      </c>
      <c r="AG5134">
        <v>0</v>
      </c>
      <c r="AH5134">
        <v>14</v>
      </c>
      <c r="AI5134" t="s">
        <v>11632</v>
      </c>
      <c r="AJ5134">
        <v>3.3413525795241914</v>
      </c>
      <c r="AK5134">
        <v>3.3413525795241914</v>
      </c>
      <c r="AL5134" s="94">
        <v>374.1</v>
      </c>
      <c r="AM5134" t="s">
        <v>11647</v>
      </c>
    </row>
    <row r="5135" spans="1:39" x14ac:dyDescent="0.25">
      <c r="A5135" t="s">
        <v>213</v>
      </c>
      <c r="B5135">
        <v>35031</v>
      </c>
      <c r="C5135" t="s">
        <v>7834</v>
      </c>
      <c r="D5135">
        <v>9768</v>
      </c>
      <c r="E5135">
        <v>45769</v>
      </c>
      <c r="F5135" t="s">
        <v>7835</v>
      </c>
      <c r="G5135" t="s">
        <v>2041</v>
      </c>
      <c r="H5135">
        <v>46072</v>
      </c>
      <c r="I5135" t="s">
        <v>24</v>
      </c>
      <c r="J5135" t="s">
        <v>7811</v>
      </c>
      <c r="K5135">
        <v>80</v>
      </c>
      <c r="L5135" t="s">
        <v>7773</v>
      </c>
      <c r="M5135">
        <v>70</v>
      </c>
      <c r="N5135" t="s">
        <v>478</v>
      </c>
      <c r="O5135">
        <v>45855</v>
      </c>
      <c r="P5135" t="s">
        <v>25</v>
      </c>
      <c r="Q5135">
        <v>0</v>
      </c>
      <c r="R5135">
        <v>11905.98</v>
      </c>
      <c r="S5135">
        <v>2052.4899999999998</v>
      </c>
      <c r="T5135">
        <v>92</v>
      </c>
      <c r="U5135">
        <v>58</v>
      </c>
      <c r="V5135">
        <v>0</v>
      </c>
      <c r="W5135">
        <v>10</v>
      </c>
      <c r="X5135" t="s">
        <v>25</v>
      </c>
      <c r="Y5135" t="s">
        <v>25</v>
      </c>
      <c r="Z5135" t="s">
        <v>478</v>
      </c>
      <c r="AE5135" t="s">
        <v>238</v>
      </c>
      <c r="AF5135">
        <v>0.7</v>
      </c>
      <c r="AG5135">
        <v>56</v>
      </c>
      <c r="AH5135">
        <v>16</v>
      </c>
      <c r="AI5135" t="s">
        <v>11631</v>
      </c>
      <c r="AJ5135">
        <v>1.2188759213759213</v>
      </c>
      <c r="AK5135">
        <v>0.21012387387387385</v>
      </c>
      <c r="AL5135" s="94">
        <v>976.8</v>
      </c>
      <c r="AM5135" t="s">
        <v>11648</v>
      </c>
    </row>
    <row r="5136" spans="1:39" x14ac:dyDescent="0.25">
      <c r="A5136" t="s">
        <v>213</v>
      </c>
      <c r="B5136">
        <v>35033</v>
      </c>
      <c r="C5136" t="s">
        <v>7836</v>
      </c>
      <c r="D5136">
        <v>7856</v>
      </c>
      <c r="E5136">
        <v>45769</v>
      </c>
      <c r="F5136" t="s">
        <v>7837</v>
      </c>
      <c r="G5136" t="s">
        <v>2041</v>
      </c>
      <c r="I5136" t="s">
        <v>24</v>
      </c>
      <c r="J5136" t="s">
        <v>7811</v>
      </c>
      <c r="K5136">
        <v>0</v>
      </c>
      <c r="AE5136" t="s">
        <v>238</v>
      </c>
      <c r="AF5136">
        <v>0</v>
      </c>
      <c r="AG5136">
        <v>0</v>
      </c>
      <c r="AH5136">
        <v>0</v>
      </c>
      <c r="AI5136" t="s">
        <v>11634</v>
      </c>
      <c r="AL5136" s="94">
        <v>785.6</v>
      </c>
      <c r="AM5136" t="s">
        <v>11646</v>
      </c>
    </row>
    <row r="5137" spans="1:39" x14ac:dyDescent="0.25">
      <c r="A5137" t="s">
        <v>213</v>
      </c>
      <c r="B5137">
        <v>35034</v>
      </c>
      <c r="C5137" t="s">
        <v>7838</v>
      </c>
      <c r="D5137">
        <v>18113</v>
      </c>
      <c r="E5137">
        <v>45769</v>
      </c>
      <c r="F5137" t="s">
        <v>7839</v>
      </c>
      <c r="G5137" t="s">
        <v>2041</v>
      </c>
      <c r="I5137" t="s">
        <v>24</v>
      </c>
      <c r="J5137" t="s">
        <v>7840</v>
      </c>
      <c r="K5137">
        <v>0</v>
      </c>
      <c r="AE5137" t="s">
        <v>238</v>
      </c>
      <c r="AF5137">
        <v>0</v>
      </c>
      <c r="AG5137">
        <v>0</v>
      </c>
      <c r="AH5137">
        <v>0</v>
      </c>
      <c r="AI5137" t="s">
        <v>11634</v>
      </c>
      <c r="AL5137" s="94">
        <v>1811.3</v>
      </c>
      <c r="AM5137" t="s">
        <v>11646</v>
      </c>
    </row>
    <row r="5138" spans="1:39" x14ac:dyDescent="0.25">
      <c r="A5138" t="s">
        <v>214</v>
      </c>
      <c r="B5138">
        <v>34001</v>
      </c>
      <c r="C5138" t="s">
        <v>7841</v>
      </c>
      <c r="D5138">
        <v>38</v>
      </c>
      <c r="E5138">
        <v>45791</v>
      </c>
      <c r="F5138">
        <v>45833</v>
      </c>
      <c r="G5138" t="s">
        <v>3633</v>
      </c>
      <c r="H5138">
        <v>45799</v>
      </c>
      <c r="I5138" t="s">
        <v>24</v>
      </c>
      <c r="J5138" t="s">
        <v>7842</v>
      </c>
      <c r="K5138">
        <v>0</v>
      </c>
      <c r="N5138" t="s">
        <v>350</v>
      </c>
      <c r="T5138">
        <v>0</v>
      </c>
      <c r="U5138">
        <v>0</v>
      </c>
      <c r="V5138">
        <v>0</v>
      </c>
      <c r="W5138">
        <v>0</v>
      </c>
      <c r="X5138" t="s">
        <v>350</v>
      </c>
      <c r="Y5138" t="s">
        <v>350</v>
      </c>
      <c r="Z5138" t="s">
        <v>350</v>
      </c>
      <c r="AE5138" t="s">
        <v>233</v>
      </c>
      <c r="AF5138">
        <v>0</v>
      </c>
      <c r="AG5138">
        <v>0</v>
      </c>
      <c r="AH5138">
        <v>8</v>
      </c>
      <c r="AI5138" t="s">
        <v>11632</v>
      </c>
      <c r="AL5138" s="94">
        <v>3.8</v>
      </c>
      <c r="AM5138" t="s">
        <v>11646</v>
      </c>
    </row>
    <row r="5139" spans="1:39" x14ac:dyDescent="0.25">
      <c r="A5139" t="s">
        <v>214</v>
      </c>
      <c r="B5139">
        <v>34003</v>
      </c>
      <c r="C5139" t="s">
        <v>7843</v>
      </c>
      <c r="D5139">
        <v>170</v>
      </c>
      <c r="E5139">
        <v>45791</v>
      </c>
      <c r="F5139">
        <v>45833</v>
      </c>
      <c r="G5139" t="s">
        <v>3633</v>
      </c>
      <c r="H5139">
        <v>45792</v>
      </c>
      <c r="I5139" t="s">
        <v>24</v>
      </c>
      <c r="J5139" t="s">
        <v>7844</v>
      </c>
      <c r="K5139">
        <v>0</v>
      </c>
      <c r="AE5139" t="s">
        <v>233</v>
      </c>
      <c r="AF5139">
        <v>0</v>
      </c>
      <c r="AG5139">
        <v>0</v>
      </c>
      <c r="AH5139">
        <v>0</v>
      </c>
      <c r="AI5139" t="s">
        <v>11634</v>
      </c>
      <c r="AL5139" s="94">
        <v>17</v>
      </c>
      <c r="AM5139" t="s">
        <v>11646</v>
      </c>
    </row>
    <row r="5140" spans="1:39" x14ac:dyDescent="0.25">
      <c r="A5140" t="s">
        <v>214</v>
      </c>
      <c r="B5140">
        <v>34004</v>
      </c>
      <c r="C5140" t="s">
        <v>7845</v>
      </c>
      <c r="D5140">
        <v>6823</v>
      </c>
      <c r="E5140">
        <v>45791</v>
      </c>
      <c r="F5140">
        <v>45804</v>
      </c>
      <c r="G5140" t="s">
        <v>3633</v>
      </c>
      <c r="H5140">
        <v>45793</v>
      </c>
      <c r="I5140" t="s">
        <v>24</v>
      </c>
      <c r="J5140" t="s">
        <v>7846</v>
      </c>
      <c r="K5140">
        <v>0</v>
      </c>
      <c r="AE5140" t="s">
        <v>233</v>
      </c>
      <c r="AF5140">
        <v>0</v>
      </c>
      <c r="AG5140">
        <v>0</v>
      </c>
      <c r="AH5140">
        <v>0</v>
      </c>
      <c r="AI5140" t="s">
        <v>11634</v>
      </c>
      <c r="AL5140" s="94">
        <v>682.3</v>
      </c>
      <c r="AM5140" t="s">
        <v>11646</v>
      </c>
    </row>
    <row r="5141" spans="1:39" x14ac:dyDescent="0.25">
      <c r="A5141" t="s">
        <v>214</v>
      </c>
      <c r="B5141">
        <v>34005</v>
      </c>
      <c r="C5141" t="s">
        <v>7847</v>
      </c>
      <c r="D5141">
        <v>912</v>
      </c>
      <c r="E5141">
        <v>45791</v>
      </c>
      <c r="F5141">
        <v>45833</v>
      </c>
      <c r="G5141" t="s">
        <v>3633</v>
      </c>
      <c r="H5141">
        <v>45792</v>
      </c>
      <c r="I5141" t="s">
        <v>24</v>
      </c>
      <c r="J5141" t="s">
        <v>7844</v>
      </c>
      <c r="K5141">
        <v>0</v>
      </c>
      <c r="AE5141" t="s">
        <v>233</v>
      </c>
      <c r="AF5141">
        <v>0</v>
      </c>
      <c r="AG5141">
        <v>0</v>
      </c>
      <c r="AH5141">
        <v>0</v>
      </c>
      <c r="AI5141" t="s">
        <v>11634</v>
      </c>
      <c r="AL5141" s="94">
        <v>91.2</v>
      </c>
      <c r="AM5141" t="s">
        <v>11646</v>
      </c>
    </row>
    <row r="5142" spans="1:39" x14ac:dyDescent="0.25">
      <c r="A5142" t="s">
        <v>214</v>
      </c>
      <c r="B5142">
        <v>34006</v>
      </c>
      <c r="C5142" t="s">
        <v>7848</v>
      </c>
      <c r="D5142">
        <v>82</v>
      </c>
      <c r="E5142">
        <v>45791</v>
      </c>
      <c r="F5142">
        <v>45833</v>
      </c>
      <c r="G5142" t="s">
        <v>3633</v>
      </c>
      <c r="I5142" t="s">
        <v>24</v>
      </c>
      <c r="J5142" t="s">
        <v>7849</v>
      </c>
      <c r="K5142">
        <v>0</v>
      </c>
      <c r="M5142" t="s">
        <v>5764</v>
      </c>
      <c r="N5142" t="s">
        <v>350</v>
      </c>
      <c r="P5142" t="s">
        <v>350</v>
      </c>
      <c r="X5142" t="s">
        <v>350</v>
      </c>
      <c r="Y5142" t="s">
        <v>350</v>
      </c>
      <c r="Z5142" t="s">
        <v>350</v>
      </c>
      <c r="AE5142" t="s">
        <v>233</v>
      </c>
      <c r="AG5142">
        <v>0</v>
      </c>
      <c r="AH5142">
        <v>6</v>
      </c>
      <c r="AI5142" t="s">
        <v>11632</v>
      </c>
      <c r="AL5142" s="94">
        <v>8.1999999999999993</v>
      </c>
      <c r="AM5142" t="s">
        <v>11646</v>
      </c>
    </row>
    <row r="5143" spans="1:39" x14ac:dyDescent="0.25">
      <c r="A5143" t="s">
        <v>214</v>
      </c>
      <c r="B5143">
        <v>34009</v>
      </c>
      <c r="C5143" t="s">
        <v>7850</v>
      </c>
      <c r="D5143">
        <v>38</v>
      </c>
      <c r="E5143">
        <v>45791</v>
      </c>
      <c r="F5143">
        <v>45833</v>
      </c>
      <c r="G5143" t="s">
        <v>3633</v>
      </c>
      <c r="H5143">
        <v>45793</v>
      </c>
      <c r="I5143" t="s">
        <v>24</v>
      </c>
      <c r="J5143" t="s">
        <v>7844</v>
      </c>
      <c r="K5143">
        <v>0</v>
      </c>
      <c r="AE5143" t="s">
        <v>233</v>
      </c>
      <c r="AF5143">
        <v>0</v>
      </c>
      <c r="AG5143">
        <v>0</v>
      </c>
      <c r="AH5143">
        <v>0</v>
      </c>
      <c r="AI5143" t="s">
        <v>11634</v>
      </c>
      <c r="AL5143" s="94">
        <v>3.8</v>
      </c>
      <c r="AM5143" t="s">
        <v>11646</v>
      </c>
    </row>
    <row r="5144" spans="1:39" x14ac:dyDescent="0.25">
      <c r="A5144" t="s">
        <v>214</v>
      </c>
      <c r="B5144">
        <v>34010</v>
      </c>
      <c r="C5144" t="s">
        <v>7851</v>
      </c>
      <c r="D5144">
        <v>579</v>
      </c>
      <c r="E5144">
        <v>45791</v>
      </c>
      <c r="F5144">
        <v>45833</v>
      </c>
      <c r="G5144" t="s">
        <v>3633</v>
      </c>
      <c r="H5144">
        <v>45792</v>
      </c>
      <c r="I5144" t="s">
        <v>24</v>
      </c>
      <c r="J5144" t="s">
        <v>7844</v>
      </c>
      <c r="K5144">
        <v>0</v>
      </c>
      <c r="AE5144" t="s">
        <v>233</v>
      </c>
      <c r="AF5144">
        <v>0</v>
      </c>
      <c r="AG5144">
        <v>0</v>
      </c>
      <c r="AH5144">
        <v>0</v>
      </c>
      <c r="AI5144" t="s">
        <v>11634</v>
      </c>
      <c r="AL5144" s="94">
        <v>57.9</v>
      </c>
      <c r="AM5144" t="s">
        <v>11646</v>
      </c>
    </row>
    <row r="5145" spans="1:39" x14ac:dyDescent="0.25">
      <c r="A5145" t="s">
        <v>214</v>
      </c>
      <c r="B5145">
        <v>34011</v>
      </c>
      <c r="C5145" t="s">
        <v>7852</v>
      </c>
      <c r="D5145">
        <v>410</v>
      </c>
      <c r="E5145">
        <v>45791</v>
      </c>
      <c r="F5145">
        <v>45833</v>
      </c>
      <c r="G5145" t="s">
        <v>3633</v>
      </c>
      <c r="I5145" t="s">
        <v>24</v>
      </c>
      <c r="J5145" t="s">
        <v>7844</v>
      </c>
      <c r="K5145">
        <v>0</v>
      </c>
      <c r="AE5145" t="s">
        <v>233</v>
      </c>
      <c r="AF5145">
        <v>0</v>
      </c>
      <c r="AG5145">
        <v>0</v>
      </c>
      <c r="AH5145">
        <v>0</v>
      </c>
      <c r="AI5145" t="s">
        <v>11634</v>
      </c>
      <c r="AL5145" s="94">
        <v>41</v>
      </c>
      <c r="AM5145" t="s">
        <v>11646</v>
      </c>
    </row>
    <row r="5146" spans="1:39" x14ac:dyDescent="0.25">
      <c r="A5146" t="s">
        <v>214</v>
      </c>
      <c r="B5146">
        <v>34012</v>
      </c>
      <c r="C5146" t="s">
        <v>7853</v>
      </c>
      <c r="D5146">
        <v>336</v>
      </c>
      <c r="E5146">
        <v>45791</v>
      </c>
      <c r="F5146">
        <v>45833</v>
      </c>
      <c r="G5146" t="s">
        <v>3633</v>
      </c>
      <c r="I5146" t="s">
        <v>24</v>
      </c>
      <c r="J5146" t="s">
        <v>7854</v>
      </c>
      <c r="K5146">
        <v>0</v>
      </c>
      <c r="N5146" t="s">
        <v>350</v>
      </c>
      <c r="P5146" t="s">
        <v>350</v>
      </c>
      <c r="T5146">
        <v>0</v>
      </c>
      <c r="U5146">
        <v>0</v>
      </c>
      <c r="V5146">
        <v>0</v>
      </c>
      <c r="W5146">
        <v>0</v>
      </c>
      <c r="X5146" t="s">
        <v>350</v>
      </c>
      <c r="Y5146" t="s">
        <v>350</v>
      </c>
      <c r="Z5146" t="s">
        <v>350</v>
      </c>
      <c r="AE5146" t="s">
        <v>233</v>
      </c>
      <c r="AF5146">
        <v>0</v>
      </c>
      <c r="AG5146">
        <v>0</v>
      </c>
      <c r="AH5146">
        <v>9</v>
      </c>
      <c r="AI5146" t="s">
        <v>11632</v>
      </c>
      <c r="AL5146" s="94">
        <v>33.6</v>
      </c>
      <c r="AM5146" t="s">
        <v>11646</v>
      </c>
    </row>
    <row r="5147" spans="1:39" x14ac:dyDescent="0.25">
      <c r="A5147" t="s">
        <v>214</v>
      </c>
      <c r="B5147">
        <v>34015</v>
      </c>
      <c r="C5147" t="s">
        <v>7855</v>
      </c>
      <c r="D5147">
        <v>44</v>
      </c>
      <c r="E5147">
        <v>45791</v>
      </c>
      <c r="F5147">
        <v>45833</v>
      </c>
      <c r="G5147" t="s">
        <v>3633</v>
      </c>
      <c r="H5147">
        <v>45792</v>
      </c>
      <c r="I5147" t="s">
        <v>24</v>
      </c>
      <c r="J5147" t="s">
        <v>7844</v>
      </c>
      <c r="K5147">
        <v>0</v>
      </c>
      <c r="AE5147" t="s">
        <v>233</v>
      </c>
      <c r="AF5147">
        <v>0</v>
      </c>
      <c r="AG5147">
        <v>0</v>
      </c>
      <c r="AH5147">
        <v>0</v>
      </c>
      <c r="AI5147" t="s">
        <v>11634</v>
      </c>
      <c r="AL5147" s="94">
        <v>4.4000000000000004</v>
      </c>
      <c r="AM5147" t="s">
        <v>11646</v>
      </c>
    </row>
    <row r="5148" spans="1:39" x14ac:dyDescent="0.25">
      <c r="A5148" t="s">
        <v>214</v>
      </c>
      <c r="B5148">
        <v>34017</v>
      </c>
      <c r="C5148" t="s">
        <v>7856</v>
      </c>
      <c r="D5148">
        <v>1039</v>
      </c>
      <c r="E5148">
        <v>45791</v>
      </c>
      <c r="F5148">
        <v>45833</v>
      </c>
      <c r="G5148" t="s">
        <v>3633</v>
      </c>
      <c r="H5148">
        <v>45792</v>
      </c>
      <c r="I5148" t="s">
        <v>24</v>
      </c>
      <c r="J5148" t="s">
        <v>7844</v>
      </c>
      <c r="K5148">
        <v>0</v>
      </c>
      <c r="AE5148" t="s">
        <v>233</v>
      </c>
      <c r="AF5148">
        <v>0</v>
      </c>
      <c r="AG5148">
        <v>0</v>
      </c>
      <c r="AH5148">
        <v>0</v>
      </c>
      <c r="AI5148" t="s">
        <v>11634</v>
      </c>
      <c r="AL5148" s="94">
        <v>103.9</v>
      </c>
      <c r="AM5148" t="s">
        <v>11646</v>
      </c>
    </row>
    <row r="5149" spans="1:39" x14ac:dyDescent="0.25">
      <c r="A5149" t="s">
        <v>214</v>
      </c>
      <c r="B5149">
        <v>34018</v>
      </c>
      <c r="C5149" t="s">
        <v>7857</v>
      </c>
      <c r="D5149">
        <v>219</v>
      </c>
      <c r="E5149">
        <v>45791</v>
      </c>
      <c r="F5149">
        <v>45833</v>
      </c>
      <c r="G5149" t="s">
        <v>3633</v>
      </c>
      <c r="I5149" t="s">
        <v>24</v>
      </c>
      <c r="J5149" t="s">
        <v>7844</v>
      </c>
      <c r="K5149">
        <v>0</v>
      </c>
      <c r="AE5149" t="s">
        <v>233</v>
      </c>
      <c r="AF5149">
        <v>0</v>
      </c>
      <c r="AG5149">
        <v>0</v>
      </c>
      <c r="AH5149">
        <v>0</v>
      </c>
      <c r="AI5149" t="s">
        <v>11634</v>
      </c>
      <c r="AL5149" s="94">
        <v>21.9</v>
      </c>
      <c r="AM5149" t="s">
        <v>11646</v>
      </c>
    </row>
    <row r="5150" spans="1:39" x14ac:dyDescent="0.25">
      <c r="A5150" t="s">
        <v>214</v>
      </c>
      <c r="B5150">
        <v>34019</v>
      </c>
      <c r="C5150" t="s">
        <v>7858</v>
      </c>
      <c r="D5150">
        <v>130</v>
      </c>
      <c r="E5150">
        <v>45791</v>
      </c>
      <c r="F5150">
        <v>45833</v>
      </c>
      <c r="G5150" t="s">
        <v>3633</v>
      </c>
      <c r="H5150">
        <v>45792</v>
      </c>
      <c r="I5150" t="s">
        <v>24</v>
      </c>
      <c r="J5150" t="s">
        <v>7859</v>
      </c>
      <c r="K5150">
        <v>0</v>
      </c>
      <c r="L5150" t="s">
        <v>7860</v>
      </c>
      <c r="N5150" t="s">
        <v>350</v>
      </c>
      <c r="T5150">
        <v>0</v>
      </c>
      <c r="U5150">
        <v>0</v>
      </c>
      <c r="V5150">
        <v>0</v>
      </c>
      <c r="W5150">
        <v>0</v>
      </c>
      <c r="X5150" t="s">
        <v>350</v>
      </c>
      <c r="Y5150" t="s">
        <v>350</v>
      </c>
      <c r="Z5150" t="s">
        <v>350</v>
      </c>
      <c r="AE5150" t="s">
        <v>233</v>
      </c>
      <c r="AF5150">
        <v>0</v>
      </c>
      <c r="AG5150">
        <v>0</v>
      </c>
      <c r="AH5150">
        <v>9</v>
      </c>
      <c r="AI5150" t="s">
        <v>11632</v>
      </c>
      <c r="AL5150" s="94">
        <v>13</v>
      </c>
      <c r="AM5150" t="s">
        <v>11646</v>
      </c>
    </row>
    <row r="5151" spans="1:39" x14ac:dyDescent="0.25">
      <c r="A5151" t="s">
        <v>214</v>
      </c>
      <c r="B5151">
        <v>34020</v>
      </c>
      <c r="C5151" t="s">
        <v>7861</v>
      </c>
      <c r="D5151">
        <v>53</v>
      </c>
      <c r="E5151">
        <v>45791</v>
      </c>
      <c r="F5151">
        <v>45833</v>
      </c>
      <c r="G5151" t="s">
        <v>3633</v>
      </c>
      <c r="H5151">
        <v>45800</v>
      </c>
      <c r="I5151" t="s">
        <v>24</v>
      </c>
      <c r="J5151" t="s">
        <v>7862</v>
      </c>
      <c r="K5151">
        <v>0</v>
      </c>
      <c r="AE5151" t="s">
        <v>233</v>
      </c>
      <c r="AF5151">
        <v>0</v>
      </c>
      <c r="AG5151">
        <v>0</v>
      </c>
      <c r="AH5151">
        <v>0</v>
      </c>
      <c r="AI5151" t="s">
        <v>11634</v>
      </c>
      <c r="AL5151" s="94">
        <v>5.3</v>
      </c>
      <c r="AM5151" t="s">
        <v>11646</v>
      </c>
    </row>
    <row r="5152" spans="1:39" x14ac:dyDescent="0.25">
      <c r="A5152" t="s">
        <v>214</v>
      </c>
      <c r="B5152">
        <v>34022</v>
      </c>
      <c r="C5152" t="s">
        <v>7863</v>
      </c>
      <c r="D5152">
        <v>1228</v>
      </c>
      <c r="E5152">
        <v>45791</v>
      </c>
      <c r="F5152">
        <v>45833</v>
      </c>
      <c r="G5152" t="s">
        <v>3633</v>
      </c>
      <c r="H5152">
        <v>45792</v>
      </c>
      <c r="I5152" t="s">
        <v>24</v>
      </c>
      <c r="J5152" t="s">
        <v>7846</v>
      </c>
      <c r="K5152">
        <v>0</v>
      </c>
      <c r="AE5152" t="s">
        <v>233</v>
      </c>
      <c r="AF5152">
        <v>0</v>
      </c>
      <c r="AG5152">
        <v>0</v>
      </c>
      <c r="AH5152">
        <v>0</v>
      </c>
      <c r="AI5152" t="s">
        <v>11634</v>
      </c>
      <c r="AL5152" s="94">
        <v>122.8</v>
      </c>
      <c r="AM5152" t="s">
        <v>11646</v>
      </c>
    </row>
    <row r="5153" spans="1:39" x14ac:dyDescent="0.25">
      <c r="A5153" t="s">
        <v>214</v>
      </c>
      <c r="B5153">
        <v>34024</v>
      </c>
      <c r="C5153" t="s">
        <v>7864</v>
      </c>
      <c r="D5153">
        <v>22</v>
      </c>
      <c r="E5153">
        <v>45791</v>
      </c>
      <c r="F5153">
        <v>45833</v>
      </c>
      <c r="G5153" t="s">
        <v>3633</v>
      </c>
      <c r="H5153">
        <v>45792</v>
      </c>
      <c r="I5153" t="s">
        <v>24</v>
      </c>
      <c r="J5153" t="s">
        <v>7865</v>
      </c>
      <c r="K5153">
        <v>0</v>
      </c>
      <c r="M5153">
        <v>0</v>
      </c>
      <c r="N5153" t="s">
        <v>350</v>
      </c>
      <c r="P5153" t="s">
        <v>350</v>
      </c>
      <c r="Q5153">
        <v>0</v>
      </c>
      <c r="T5153">
        <v>0</v>
      </c>
      <c r="U5153">
        <v>0</v>
      </c>
      <c r="V5153">
        <v>0</v>
      </c>
      <c r="W5153">
        <v>0</v>
      </c>
      <c r="X5153" t="s">
        <v>350</v>
      </c>
      <c r="Y5153" t="s">
        <v>350</v>
      </c>
      <c r="Z5153" t="s">
        <v>350</v>
      </c>
      <c r="AE5153" t="s">
        <v>233</v>
      </c>
      <c r="AF5153">
        <v>0</v>
      </c>
      <c r="AG5153">
        <v>0</v>
      </c>
      <c r="AH5153">
        <v>11</v>
      </c>
      <c r="AI5153" t="s">
        <v>11632</v>
      </c>
      <c r="AL5153" s="94">
        <v>2.2000000000000002</v>
      </c>
      <c r="AM5153" t="s">
        <v>11646</v>
      </c>
    </row>
    <row r="5154" spans="1:39" x14ac:dyDescent="0.25">
      <c r="A5154" t="s">
        <v>214</v>
      </c>
      <c r="B5154">
        <v>34025</v>
      </c>
      <c r="C5154" t="s">
        <v>7866</v>
      </c>
      <c r="D5154">
        <v>53</v>
      </c>
      <c r="E5154">
        <v>45791</v>
      </c>
      <c r="F5154">
        <v>45833</v>
      </c>
      <c r="G5154" t="s">
        <v>3633</v>
      </c>
      <c r="H5154">
        <v>45793</v>
      </c>
      <c r="I5154" t="s">
        <v>24</v>
      </c>
      <c r="J5154" t="s">
        <v>7867</v>
      </c>
      <c r="K5154">
        <v>0</v>
      </c>
      <c r="N5154" t="s">
        <v>7868</v>
      </c>
      <c r="AE5154" t="s">
        <v>233</v>
      </c>
      <c r="AF5154">
        <v>0</v>
      </c>
      <c r="AG5154">
        <v>0</v>
      </c>
      <c r="AH5154">
        <v>1</v>
      </c>
      <c r="AI5154" t="s">
        <v>11632</v>
      </c>
      <c r="AL5154" s="94">
        <v>5.3</v>
      </c>
      <c r="AM5154" t="s">
        <v>11646</v>
      </c>
    </row>
    <row r="5155" spans="1:39" x14ac:dyDescent="0.25">
      <c r="A5155" t="s">
        <v>214</v>
      </c>
      <c r="B5155">
        <v>34027</v>
      </c>
      <c r="C5155" t="s">
        <v>7869</v>
      </c>
      <c r="D5155">
        <v>1160</v>
      </c>
      <c r="E5155">
        <v>45791</v>
      </c>
      <c r="F5155">
        <v>45833</v>
      </c>
      <c r="G5155" t="s">
        <v>3633</v>
      </c>
      <c r="H5155">
        <v>45792</v>
      </c>
      <c r="I5155" t="s">
        <v>24</v>
      </c>
      <c r="J5155" t="s">
        <v>7870</v>
      </c>
      <c r="K5155">
        <v>0</v>
      </c>
      <c r="AE5155" t="s">
        <v>233</v>
      </c>
      <c r="AF5155">
        <v>0</v>
      </c>
      <c r="AG5155">
        <v>0</v>
      </c>
      <c r="AH5155">
        <v>0</v>
      </c>
      <c r="AI5155" t="s">
        <v>11634</v>
      </c>
      <c r="AL5155" s="94">
        <v>116</v>
      </c>
      <c r="AM5155" t="s">
        <v>11646</v>
      </c>
    </row>
    <row r="5156" spans="1:39" x14ac:dyDescent="0.25">
      <c r="A5156" t="s">
        <v>214</v>
      </c>
      <c r="B5156">
        <v>34028</v>
      </c>
      <c r="C5156" t="s">
        <v>7871</v>
      </c>
      <c r="D5156">
        <v>134</v>
      </c>
      <c r="E5156">
        <v>45791</v>
      </c>
      <c r="F5156">
        <v>45833</v>
      </c>
      <c r="G5156" t="s">
        <v>3633</v>
      </c>
      <c r="H5156">
        <v>45796</v>
      </c>
      <c r="I5156" t="s">
        <v>24</v>
      </c>
      <c r="J5156" t="s">
        <v>7844</v>
      </c>
      <c r="K5156">
        <v>0</v>
      </c>
      <c r="AE5156" t="s">
        <v>233</v>
      </c>
      <c r="AF5156">
        <v>0</v>
      </c>
      <c r="AG5156">
        <v>0</v>
      </c>
      <c r="AH5156">
        <v>0</v>
      </c>
      <c r="AI5156" t="s">
        <v>11634</v>
      </c>
      <c r="AL5156" s="94">
        <v>13.4</v>
      </c>
      <c r="AM5156" t="s">
        <v>11646</v>
      </c>
    </row>
    <row r="5157" spans="1:39" x14ac:dyDescent="0.25">
      <c r="A5157" t="s">
        <v>214</v>
      </c>
      <c r="B5157">
        <v>34029</v>
      </c>
      <c r="C5157" t="s">
        <v>7872</v>
      </c>
      <c r="D5157">
        <v>757</v>
      </c>
      <c r="E5157">
        <v>45791</v>
      </c>
      <c r="F5157">
        <v>45833</v>
      </c>
      <c r="G5157" t="s">
        <v>3633</v>
      </c>
      <c r="H5157">
        <v>45792</v>
      </c>
      <c r="I5157" t="s">
        <v>24</v>
      </c>
      <c r="J5157" t="s">
        <v>7873</v>
      </c>
      <c r="K5157">
        <v>0</v>
      </c>
      <c r="N5157" t="s">
        <v>350</v>
      </c>
      <c r="P5157" t="s">
        <v>350</v>
      </c>
      <c r="T5157">
        <v>4</v>
      </c>
      <c r="U5157">
        <v>0</v>
      </c>
      <c r="V5157">
        <v>0</v>
      </c>
      <c r="W5157">
        <v>0</v>
      </c>
      <c r="X5157" t="s">
        <v>350</v>
      </c>
      <c r="Y5157" t="s">
        <v>350</v>
      </c>
      <c r="Z5157" t="s">
        <v>350</v>
      </c>
      <c r="AE5157" t="s">
        <v>233</v>
      </c>
      <c r="AF5157">
        <v>0</v>
      </c>
      <c r="AG5157">
        <v>0</v>
      </c>
      <c r="AH5157">
        <v>9</v>
      </c>
      <c r="AI5157" t="s">
        <v>11632</v>
      </c>
      <c r="AL5157" s="94">
        <v>75.7</v>
      </c>
      <c r="AM5157" t="s">
        <v>11646</v>
      </c>
    </row>
    <row r="5158" spans="1:39" x14ac:dyDescent="0.25">
      <c r="A5158" t="s">
        <v>214</v>
      </c>
      <c r="B5158">
        <v>34031</v>
      </c>
      <c r="C5158" t="s">
        <v>7874</v>
      </c>
      <c r="D5158">
        <v>30</v>
      </c>
      <c r="E5158">
        <v>45791</v>
      </c>
      <c r="F5158">
        <v>45833</v>
      </c>
      <c r="G5158" t="s">
        <v>3633</v>
      </c>
      <c r="H5158">
        <v>45796</v>
      </c>
      <c r="I5158" t="s">
        <v>24</v>
      </c>
      <c r="J5158" t="s">
        <v>7844</v>
      </c>
      <c r="K5158">
        <v>0</v>
      </c>
      <c r="AE5158" t="s">
        <v>233</v>
      </c>
      <c r="AF5158">
        <v>0</v>
      </c>
      <c r="AG5158">
        <v>0</v>
      </c>
      <c r="AH5158">
        <v>0</v>
      </c>
      <c r="AI5158" t="s">
        <v>11634</v>
      </c>
      <c r="AL5158" s="94">
        <v>3</v>
      </c>
      <c r="AM5158" t="s">
        <v>11646</v>
      </c>
    </row>
    <row r="5159" spans="1:39" x14ac:dyDescent="0.25">
      <c r="A5159" t="s">
        <v>214</v>
      </c>
      <c r="B5159">
        <v>34032</v>
      </c>
      <c r="C5159" t="s">
        <v>7875</v>
      </c>
      <c r="D5159">
        <v>47</v>
      </c>
      <c r="E5159">
        <v>45791</v>
      </c>
      <c r="F5159">
        <v>45833</v>
      </c>
      <c r="G5159" t="s">
        <v>3633</v>
      </c>
      <c r="H5159">
        <v>45791</v>
      </c>
      <c r="I5159" t="s">
        <v>24</v>
      </c>
      <c r="J5159" t="s">
        <v>7844</v>
      </c>
      <c r="K5159">
        <v>0</v>
      </c>
      <c r="AE5159" t="s">
        <v>233</v>
      </c>
      <c r="AF5159">
        <v>0</v>
      </c>
      <c r="AG5159">
        <v>0</v>
      </c>
      <c r="AH5159">
        <v>0</v>
      </c>
      <c r="AI5159" t="s">
        <v>11634</v>
      </c>
      <c r="AL5159" s="94">
        <v>4.7</v>
      </c>
      <c r="AM5159" t="s">
        <v>11646</v>
      </c>
    </row>
    <row r="5160" spans="1:39" x14ac:dyDescent="0.25">
      <c r="A5160" t="s">
        <v>214</v>
      </c>
      <c r="B5160">
        <v>34033</v>
      </c>
      <c r="C5160" t="s">
        <v>7876</v>
      </c>
      <c r="D5160">
        <v>16</v>
      </c>
      <c r="E5160">
        <v>45791</v>
      </c>
      <c r="F5160">
        <v>45833</v>
      </c>
      <c r="G5160" t="s">
        <v>3633</v>
      </c>
      <c r="I5160" t="s">
        <v>24</v>
      </c>
      <c r="J5160" t="s">
        <v>7844</v>
      </c>
      <c r="K5160">
        <v>0</v>
      </c>
      <c r="AE5160" t="s">
        <v>233</v>
      </c>
      <c r="AF5160">
        <v>0</v>
      </c>
      <c r="AG5160">
        <v>0</v>
      </c>
      <c r="AH5160">
        <v>0</v>
      </c>
      <c r="AI5160" t="s">
        <v>11634</v>
      </c>
      <c r="AL5160" s="94">
        <v>1.6</v>
      </c>
      <c r="AM5160" t="s">
        <v>11646</v>
      </c>
    </row>
    <row r="5161" spans="1:39" x14ac:dyDescent="0.25">
      <c r="A5161" t="s">
        <v>214</v>
      </c>
      <c r="B5161">
        <v>34035</v>
      </c>
      <c r="C5161" t="s">
        <v>7877</v>
      </c>
      <c r="D5161">
        <v>101</v>
      </c>
      <c r="E5161">
        <v>45791</v>
      </c>
      <c r="F5161">
        <v>45823</v>
      </c>
      <c r="G5161" t="s">
        <v>3633</v>
      </c>
      <c r="H5161">
        <v>45817</v>
      </c>
      <c r="I5161" t="s">
        <v>24</v>
      </c>
      <c r="J5161" t="s">
        <v>7878</v>
      </c>
      <c r="K5161">
        <v>0</v>
      </c>
      <c r="AE5161" t="s">
        <v>233</v>
      </c>
      <c r="AF5161">
        <v>0</v>
      </c>
      <c r="AG5161">
        <v>0</v>
      </c>
      <c r="AH5161">
        <v>0</v>
      </c>
      <c r="AI5161" t="s">
        <v>11634</v>
      </c>
      <c r="AL5161" s="94">
        <v>10.1</v>
      </c>
      <c r="AM5161" t="s">
        <v>11646</v>
      </c>
    </row>
    <row r="5162" spans="1:39" x14ac:dyDescent="0.25">
      <c r="A5162" t="s">
        <v>214</v>
      </c>
      <c r="B5162">
        <v>34034</v>
      </c>
      <c r="C5162" t="s">
        <v>7879</v>
      </c>
      <c r="D5162">
        <v>114</v>
      </c>
      <c r="E5162">
        <v>45791</v>
      </c>
      <c r="F5162">
        <v>45891</v>
      </c>
      <c r="G5162" t="s">
        <v>3633</v>
      </c>
      <c r="I5162" t="s">
        <v>24</v>
      </c>
      <c r="J5162" t="s">
        <v>7880</v>
      </c>
      <c r="K5162">
        <v>0</v>
      </c>
      <c r="AE5162" t="s">
        <v>233</v>
      </c>
      <c r="AF5162">
        <v>0</v>
      </c>
      <c r="AG5162">
        <v>0</v>
      </c>
      <c r="AH5162">
        <v>0</v>
      </c>
      <c r="AI5162" t="s">
        <v>11634</v>
      </c>
      <c r="AL5162" s="94">
        <v>11.4</v>
      </c>
      <c r="AM5162" t="s">
        <v>11646</v>
      </c>
    </row>
    <row r="5163" spans="1:39" x14ac:dyDescent="0.25">
      <c r="A5163" t="s">
        <v>214</v>
      </c>
      <c r="B5163">
        <v>34036</v>
      </c>
      <c r="C5163" t="s">
        <v>7881</v>
      </c>
      <c r="D5163">
        <v>253</v>
      </c>
      <c r="E5163">
        <v>45791</v>
      </c>
      <c r="F5163">
        <v>45891</v>
      </c>
      <c r="G5163" t="s">
        <v>3633</v>
      </c>
      <c r="H5163">
        <v>45792</v>
      </c>
      <c r="I5163" t="s">
        <v>24</v>
      </c>
      <c r="J5163" t="s">
        <v>7880</v>
      </c>
      <c r="K5163">
        <v>0</v>
      </c>
      <c r="AE5163" t="s">
        <v>233</v>
      </c>
      <c r="AF5163">
        <v>0</v>
      </c>
      <c r="AG5163">
        <v>0</v>
      </c>
      <c r="AH5163">
        <v>0</v>
      </c>
      <c r="AI5163" t="s">
        <v>11634</v>
      </c>
      <c r="AL5163" s="94">
        <v>25.3</v>
      </c>
      <c r="AM5163" t="s">
        <v>11646</v>
      </c>
    </row>
    <row r="5164" spans="1:39" x14ac:dyDescent="0.25">
      <c r="A5164" t="s">
        <v>214</v>
      </c>
      <c r="B5164">
        <v>34037</v>
      </c>
      <c r="C5164" t="s">
        <v>7882</v>
      </c>
      <c r="D5164">
        <v>296</v>
      </c>
      <c r="E5164">
        <v>45791</v>
      </c>
      <c r="F5164">
        <v>45891</v>
      </c>
      <c r="G5164" t="s">
        <v>3633</v>
      </c>
      <c r="I5164" t="s">
        <v>24</v>
      </c>
      <c r="J5164" t="s">
        <v>7880</v>
      </c>
      <c r="K5164">
        <v>0</v>
      </c>
      <c r="AE5164" t="s">
        <v>233</v>
      </c>
      <c r="AF5164">
        <v>0</v>
      </c>
      <c r="AG5164">
        <v>0</v>
      </c>
      <c r="AH5164">
        <v>0</v>
      </c>
      <c r="AI5164" t="s">
        <v>11634</v>
      </c>
      <c r="AL5164" s="94">
        <v>29.6</v>
      </c>
      <c r="AM5164" t="s">
        <v>11646</v>
      </c>
    </row>
    <row r="5165" spans="1:39" x14ac:dyDescent="0.25">
      <c r="A5165" t="s">
        <v>214</v>
      </c>
      <c r="B5165">
        <v>34038</v>
      </c>
      <c r="C5165" t="s">
        <v>7883</v>
      </c>
      <c r="D5165">
        <v>269</v>
      </c>
      <c r="E5165">
        <v>45791</v>
      </c>
      <c r="F5165">
        <v>45891</v>
      </c>
      <c r="G5165" t="s">
        <v>3633</v>
      </c>
      <c r="I5165" t="s">
        <v>24</v>
      </c>
      <c r="J5165" t="s">
        <v>7880</v>
      </c>
      <c r="K5165">
        <v>0</v>
      </c>
      <c r="AE5165" t="s">
        <v>233</v>
      </c>
      <c r="AF5165">
        <v>0</v>
      </c>
      <c r="AG5165">
        <v>0</v>
      </c>
      <c r="AH5165">
        <v>0</v>
      </c>
      <c r="AI5165" t="s">
        <v>11634</v>
      </c>
      <c r="AL5165" s="94">
        <v>26.9</v>
      </c>
      <c r="AM5165" t="s">
        <v>11646</v>
      </c>
    </row>
    <row r="5166" spans="1:39" x14ac:dyDescent="0.25">
      <c r="A5166" t="s">
        <v>214</v>
      </c>
      <c r="B5166">
        <v>34039</v>
      </c>
      <c r="C5166" t="s">
        <v>7884</v>
      </c>
      <c r="D5166">
        <v>55</v>
      </c>
      <c r="E5166">
        <v>45791</v>
      </c>
      <c r="F5166">
        <v>45893</v>
      </c>
      <c r="G5166" t="s">
        <v>3633</v>
      </c>
      <c r="I5166" t="s">
        <v>24</v>
      </c>
      <c r="J5166" t="s">
        <v>7880</v>
      </c>
      <c r="K5166">
        <v>0</v>
      </c>
      <c r="AE5166" t="s">
        <v>233</v>
      </c>
      <c r="AF5166">
        <v>0</v>
      </c>
      <c r="AG5166">
        <v>0</v>
      </c>
      <c r="AH5166">
        <v>0</v>
      </c>
      <c r="AI5166" t="s">
        <v>11634</v>
      </c>
      <c r="AL5166" s="94">
        <v>5.5</v>
      </c>
      <c r="AM5166" t="s">
        <v>11646</v>
      </c>
    </row>
    <row r="5167" spans="1:39" x14ac:dyDescent="0.25">
      <c r="A5167" t="s">
        <v>214</v>
      </c>
      <c r="B5167">
        <v>34041</v>
      </c>
      <c r="C5167" t="s">
        <v>7885</v>
      </c>
      <c r="D5167">
        <v>83</v>
      </c>
      <c r="E5167">
        <v>45791</v>
      </c>
      <c r="F5167">
        <v>45893</v>
      </c>
      <c r="G5167" t="s">
        <v>3633</v>
      </c>
      <c r="H5167">
        <v>45792</v>
      </c>
      <c r="I5167" t="s">
        <v>24</v>
      </c>
      <c r="J5167" t="s">
        <v>7886</v>
      </c>
      <c r="K5167">
        <v>0</v>
      </c>
      <c r="N5167" t="s">
        <v>350</v>
      </c>
      <c r="P5167" t="s">
        <v>4286</v>
      </c>
      <c r="X5167" t="s">
        <v>350</v>
      </c>
      <c r="Y5167" t="s">
        <v>350</v>
      </c>
      <c r="Z5167" t="s">
        <v>350</v>
      </c>
      <c r="AE5167" t="s">
        <v>233</v>
      </c>
      <c r="AF5167">
        <v>0</v>
      </c>
      <c r="AG5167">
        <v>0</v>
      </c>
      <c r="AH5167">
        <v>5</v>
      </c>
      <c r="AI5167" t="s">
        <v>11632</v>
      </c>
      <c r="AL5167" s="94">
        <v>8.3000000000000007</v>
      </c>
      <c r="AM5167" t="s">
        <v>11646</v>
      </c>
    </row>
    <row r="5168" spans="1:39" x14ac:dyDescent="0.25">
      <c r="A5168" t="s">
        <v>214</v>
      </c>
      <c r="B5168">
        <v>34042</v>
      </c>
      <c r="C5168" t="s">
        <v>7887</v>
      </c>
      <c r="D5168">
        <v>305</v>
      </c>
      <c r="E5168">
        <v>45791</v>
      </c>
      <c r="F5168">
        <v>45893</v>
      </c>
      <c r="G5168" t="s">
        <v>3633</v>
      </c>
      <c r="H5168">
        <v>45792</v>
      </c>
      <c r="I5168" t="s">
        <v>24</v>
      </c>
      <c r="J5168" t="s">
        <v>7888</v>
      </c>
      <c r="K5168">
        <v>0</v>
      </c>
      <c r="N5168" t="s">
        <v>350</v>
      </c>
      <c r="P5168" t="s">
        <v>350</v>
      </c>
      <c r="X5168" t="s">
        <v>350</v>
      </c>
      <c r="Y5168" t="s">
        <v>350</v>
      </c>
      <c r="Z5168" t="s">
        <v>350</v>
      </c>
      <c r="AE5168" t="s">
        <v>233</v>
      </c>
      <c r="AF5168">
        <v>0</v>
      </c>
      <c r="AG5168">
        <v>0</v>
      </c>
      <c r="AH5168">
        <v>5</v>
      </c>
      <c r="AI5168" t="s">
        <v>11632</v>
      </c>
      <c r="AL5168" s="94">
        <v>30.5</v>
      </c>
      <c r="AM5168" t="s">
        <v>11646</v>
      </c>
    </row>
    <row r="5169" spans="1:39" x14ac:dyDescent="0.25">
      <c r="A5169" t="s">
        <v>214</v>
      </c>
      <c r="B5169">
        <v>34045</v>
      </c>
      <c r="C5169" t="s">
        <v>7889</v>
      </c>
      <c r="D5169">
        <v>72</v>
      </c>
      <c r="E5169">
        <v>45791</v>
      </c>
      <c r="F5169">
        <v>45893</v>
      </c>
      <c r="G5169" t="s">
        <v>3633</v>
      </c>
      <c r="I5169" t="s">
        <v>24</v>
      </c>
      <c r="J5169" t="s">
        <v>7890</v>
      </c>
      <c r="K5169">
        <v>0</v>
      </c>
      <c r="X5169" t="s">
        <v>350</v>
      </c>
      <c r="Y5169" t="s">
        <v>350</v>
      </c>
      <c r="Z5169" t="s">
        <v>350</v>
      </c>
      <c r="AE5169" t="s">
        <v>233</v>
      </c>
      <c r="AF5169">
        <v>0</v>
      </c>
      <c r="AG5169">
        <v>0</v>
      </c>
      <c r="AH5169">
        <v>3</v>
      </c>
      <c r="AI5169" t="s">
        <v>11632</v>
      </c>
      <c r="AL5169" s="94">
        <v>7.2</v>
      </c>
      <c r="AM5169" t="s">
        <v>11646</v>
      </c>
    </row>
    <row r="5170" spans="1:39" x14ac:dyDescent="0.25">
      <c r="A5170" t="s">
        <v>214</v>
      </c>
      <c r="B5170">
        <v>34046</v>
      </c>
      <c r="C5170" t="s">
        <v>7891</v>
      </c>
      <c r="D5170">
        <v>60</v>
      </c>
      <c r="E5170">
        <v>45791</v>
      </c>
      <c r="F5170">
        <v>45893</v>
      </c>
      <c r="G5170" t="s">
        <v>3633</v>
      </c>
      <c r="H5170">
        <v>45798</v>
      </c>
      <c r="I5170" t="s">
        <v>24</v>
      </c>
      <c r="J5170" t="s">
        <v>7880</v>
      </c>
      <c r="K5170">
        <v>0</v>
      </c>
      <c r="AE5170" t="s">
        <v>233</v>
      </c>
      <c r="AF5170">
        <v>0</v>
      </c>
      <c r="AG5170">
        <v>0</v>
      </c>
      <c r="AH5170">
        <v>0</v>
      </c>
      <c r="AI5170" t="s">
        <v>11634</v>
      </c>
      <c r="AL5170" s="94">
        <v>6</v>
      </c>
      <c r="AM5170" t="s">
        <v>11646</v>
      </c>
    </row>
    <row r="5171" spans="1:39" x14ac:dyDescent="0.25">
      <c r="A5171" t="s">
        <v>214</v>
      </c>
      <c r="B5171">
        <v>34047</v>
      </c>
      <c r="C5171" t="s">
        <v>7892</v>
      </c>
      <c r="D5171">
        <v>1999</v>
      </c>
      <c r="E5171">
        <v>45791</v>
      </c>
      <c r="F5171">
        <v>45893</v>
      </c>
      <c r="G5171" t="s">
        <v>3633</v>
      </c>
      <c r="H5171">
        <v>45792</v>
      </c>
      <c r="I5171" t="s">
        <v>24</v>
      </c>
      <c r="J5171" t="s">
        <v>7893</v>
      </c>
      <c r="K5171">
        <v>0</v>
      </c>
      <c r="M5171">
        <v>0</v>
      </c>
      <c r="N5171" t="s">
        <v>350</v>
      </c>
      <c r="P5171" t="s">
        <v>350</v>
      </c>
      <c r="T5171">
        <v>5</v>
      </c>
      <c r="U5171">
        <v>0</v>
      </c>
      <c r="V5171">
        <v>0</v>
      </c>
      <c r="W5171">
        <v>0</v>
      </c>
      <c r="X5171" t="s">
        <v>7894</v>
      </c>
      <c r="Y5171" t="s">
        <v>350</v>
      </c>
      <c r="Z5171" t="s">
        <v>350</v>
      </c>
      <c r="AE5171" t="s">
        <v>233</v>
      </c>
      <c r="AF5171">
        <v>0</v>
      </c>
      <c r="AG5171">
        <v>0</v>
      </c>
      <c r="AH5171">
        <v>10</v>
      </c>
      <c r="AI5171" t="s">
        <v>11632</v>
      </c>
      <c r="AL5171" s="94">
        <v>199.9</v>
      </c>
      <c r="AM5171" t="s">
        <v>11646</v>
      </c>
    </row>
    <row r="5172" spans="1:39" x14ac:dyDescent="0.25">
      <c r="A5172" t="s">
        <v>214</v>
      </c>
      <c r="B5172">
        <v>34048</v>
      </c>
      <c r="C5172" t="s">
        <v>7895</v>
      </c>
      <c r="D5172">
        <v>55</v>
      </c>
      <c r="E5172">
        <v>45791</v>
      </c>
      <c r="F5172">
        <v>45893</v>
      </c>
      <c r="G5172" t="s">
        <v>3633</v>
      </c>
      <c r="H5172">
        <v>45792</v>
      </c>
      <c r="I5172" t="s">
        <v>24</v>
      </c>
      <c r="J5172" t="s">
        <v>7880</v>
      </c>
      <c r="K5172">
        <v>0</v>
      </c>
      <c r="AE5172" t="s">
        <v>233</v>
      </c>
      <c r="AF5172">
        <v>0</v>
      </c>
      <c r="AG5172">
        <v>0</v>
      </c>
      <c r="AH5172">
        <v>0</v>
      </c>
      <c r="AI5172" t="s">
        <v>11634</v>
      </c>
      <c r="AL5172" s="94">
        <v>5.5</v>
      </c>
      <c r="AM5172" t="s">
        <v>11646</v>
      </c>
    </row>
    <row r="5173" spans="1:39" x14ac:dyDescent="0.25">
      <c r="A5173" t="s">
        <v>214</v>
      </c>
      <c r="B5173">
        <v>34049</v>
      </c>
      <c r="C5173" t="s">
        <v>7896</v>
      </c>
      <c r="D5173">
        <v>320</v>
      </c>
      <c r="E5173">
        <v>45791</v>
      </c>
      <c r="F5173">
        <v>45893</v>
      </c>
      <c r="G5173" t="s">
        <v>3633</v>
      </c>
      <c r="H5173">
        <v>45793</v>
      </c>
      <c r="I5173" t="s">
        <v>24</v>
      </c>
      <c r="J5173" t="s">
        <v>7880</v>
      </c>
      <c r="K5173">
        <v>0</v>
      </c>
      <c r="AE5173" t="s">
        <v>233</v>
      </c>
      <c r="AF5173">
        <v>0</v>
      </c>
      <c r="AG5173">
        <v>0</v>
      </c>
      <c r="AH5173">
        <v>0</v>
      </c>
      <c r="AI5173" t="s">
        <v>11634</v>
      </c>
      <c r="AL5173" s="94">
        <v>32</v>
      </c>
      <c r="AM5173" t="s">
        <v>11646</v>
      </c>
    </row>
    <row r="5174" spans="1:39" x14ac:dyDescent="0.25">
      <c r="A5174" t="s">
        <v>214</v>
      </c>
      <c r="B5174">
        <v>34050</v>
      </c>
      <c r="C5174" t="s">
        <v>7897</v>
      </c>
      <c r="D5174">
        <v>181</v>
      </c>
      <c r="E5174">
        <v>45791</v>
      </c>
      <c r="F5174">
        <v>45893</v>
      </c>
      <c r="G5174" t="s">
        <v>3633</v>
      </c>
      <c r="I5174" t="s">
        <v>24</v>
      </c>
      <c r="J5174" t="s">
        <v>7898</v>
      </c>
      <c r="K5174">
        <v>0</v>
      </c>
      <c r="N5174" t="s">
        <v>350</v>
      </c>
      <c r="T5174">
        <v>0</v>
      </c>
      <c r="U5174">
        <v>0</v>
      </c>
      <c r="V5174">
        <v>0</v>
      </c>
      <c r="W5174">
        <v>0</v>
      </c>
      <c r="X5174" t="s">
        <v>7899</v>
      </c>
      <c r="Y5174" t="s">
        <v>350</v>
      </c>
      <c r="Z5174" t="s">
        <v>350</v>
      </c>
      <c r="AE5174" t="s">
        <v>233</v>
      </c>
      <c r="AF5174">
        <v>0</v>
      </c>
      <c r="AG5174">
        <v>0</v>
      </c>
      <c r="AH5174">
        <v>8</v>
      </c>
      <c r="AI5174" t="s">
        <v>11632</v>
      </c>
      <c r="AL5174" s="94">
        <v>18.100000000000001</v>
      </c>
      <c r="AM5174" t="s">
        <v>11646</v>
      </c>
    </row>
    <row r="5175" spans="1:39" x14ac:dyDescent="0.25">
      <c r="A5175" t="s">
        <v>214</v>
      </c>
      <c r="B5175">
        <v>34051</v>
      </c>
      <c r="C5175" t="s">
        <v>7900</v>
      </c>
      <c r="D5175">
        <v>91</v>
      </c>
      <c r="E5175">
        <v>45791</v>
      </c>
      <c r="F5175">
        <v>45893</v>
      </c>
      <c r="G5175" t="s">
        <v>3633</v>
      </c>
      <c r="I5175" t="s">
        <v>24</v>
      </c>
      <c r="J5175" t="s">
        <v>7880</v>
      </c>
      <c r="K5175">
        <v>0</v>
      </c>
      <c r="AE5175" t="s">
        <v>233</v>
      </c>
      <c r="AF5175">
        <v>0</v>
      </c>
      <c r="AG5175">
        <v>0</v>
      </c>
      <c r="AH5175">
        <v>0</v>
      </c>
      <c r="AI5175" t="s">
        <v>11634</v>
      </c>
      <c r="AL5175" s="94">
        <v>9.1</v>
      </c>
      <c r="AM5175" t="s">
        <v>11646</v>
      </c>
    </row>
    <row r="5176" spans="1:39" x14ac:dyDescent="0.25">
      <c r="A5176" t="s">
        <v>214</v>
      </c>
      <c r="B5176">
        <v>34052</v>
      </c>
      <c r="C5176" t="s">
        <v>7901</v>
      </c>
      <c r="D5176">
        <v>168</v>
      </c>
      <c r="E5176">
        <v>45791</v>
      </c>
      <c r="F5176">
        <v>45893</v>
      </c>
      <c r="G5176" t="s">
        <v>3633</v>
      </c>
      <c r="H5176">
        <v>45792</v>
      </c>
      <c r="I5176" t="s">
        <v>24</v>
      </c>
      <c r="J5176" t="s">
        <v>7880</v>
      </c>
      <c r="K5176">
        <v>0</v>
      </c>
      <c r="AE5176" t="s">
        <v>233</v>
      </c>
      <c r="AF5176">
        <v>0</v>
      </c>
      <c r="AG5176">
        <v>0</v>
      </c>
      <c r="AH5176">
        <v>0</v>
      </c>
      <c r="AI5176" t="s">
        <v>11634</v>
      </c>
      <c r="AL5176" s="94">
        <v>16.8</v>
      </c>
      <c r="AM5176" t="s">
        <v>11646</v>
      </c>
    </row>
    <row r="5177" spans="1:39" x14ac:dyDescent="0.25">
      <c r="A5177" t="s">
        <v>214</v>
      </c>
      <c r="B5177">
        <v>34053</v>
      </c>
      <c r="C5177" t="s">
        <v>7902</v>
      </c>
      <c r="D5177">
        <v>197</v>
      </c>
      <c r="E5177">
        <v>45791</v>
      </c>
      <c r="F5177">
        <v>45893</v>
      </c>
      <c r="G5177" t="s">
        <v>3633</v>
      </c>
      <c r="H5177">
        <v>45793</v>
      </c>
      <c r="I5177" t="s">
        <v>24</v>
      </c>
      <c r="J5177" t="s">
        <v>7903</v>
      </c>
      <c r="K5177">
        <v>0</v>
      </c>
      <c r="L5177" t="s">
        <v>1118</v>
      </c>
      <c r="N5177" t="s">
        <v>350</v>
      </c>
      <c r="P5177" t="s">
        <v>350</v>
      </c>
      <c r="T5177">
        <v>0</v>
      </c>
      <c r="U5177">
        <v>0</v>
      </c>
      <c r="V5177">
        <v>0</v>
      </c>
      <c r="W5177">
        <v>0</v>
      </c>
      <c r="X5177" t="s">
        <v>350</v>
      </c>
      <c r="Y5177" t="s">
        <v>350</v>
      </c>
      <c r="Z5177" t="s">
        <v>350</v>
      </c>
      <c r="AE5177" t="s">
        <v>233</v>
      </c>
      <c r="AF5177">
        <v>0</v>
      </c>
      <c r="AG5177">
        <v>0</v>
      </c>
      <c r="AH5177">
        <v>10</v>
      </c>
      <c r="AI5177" t="s">
        <v>11632</v>
      </c>
      <c r="AL5177" s="94">
        <v>19.7</v>
      </c>
      <c r="AM5177" t="s">
        <v>11646</v>
      </c>
    </row>
    <row r="5178" spans="1:39" x14ac:dyDescent="0.25">
      <c r="A5178" t="s">
        <v>214</v>
      </c>
      <c r="B5178">
        <v>34055</v>
      </c>
      <c r="C5178" t="s">
        <v>7904</v>
      </c>
      <c r="D5178">
        <v>241</v>
      </c>
      <c r="E5178">
        <v>45791</v>
      </c>
      <c r="F5178">
        <v>45893</v>
      </c>
      <c r="G5178" t="s">
        <v>3633</v>
      </c>
      <c r="H5178">
        <v>45793</v>
      </c>
      <c r="I5178" t="s">
        <v>24</v>
      </c>
      <c r="J5178" t="s">
        <v>7905</v>
      </c>
      <c r="K5178">
        <v>0</v>
      </c>
      <c r="N5178" t="s">
        <v>350</v>
      </c>
      <c r="R5178">
        <v>0</v>
      </c>
      <c r="S5178">
        <v>0</v>
      </c>
      <c r="T5178">
        <v>0</v>
      </c>
      <c r="U5178">
        <v>0</v>
      </c>
      <c r="V5178">
        <v>0</v>
      </c>
      <c r="W5178">
        <v>0</v>
      </c>
      <c r="X5178" t="s">
        <v>7906</v>
      </c>
      <c r="Y5178" t="s">
        <v>350</v>
      </c>
      <c r="Z5178" t="s">
        <v>353</v>
      </c>
      <c r="AE5178" t="s">
        <v>233</v>
      </c>
      <c r="AF5178">
        <v>0</v>
      </c>
      <c r="AG5178">
        <v>0</v>
      </c>
      <c r="AH5178">
        <v>10</v>
      </c>
      <c r="AI5178" t="s">
        <v>11632</v>
      </c>
      <c r="AJ5178">
        <v>0</v>
      </c>
      <c r="AK5178">
        <v>0</v>
      </c>
      <c r="AL5178" s="94">
        <v>24.1</v>
      </c>
      <c r="AM5178" t="s">
        <v>11646</v>
      </c>
    </row>
    <row r="5179" spans="1:39" x14ac:dyDescent="0.25">
      <c r="A5179" t="s">
        <v>214</v>
      </c>
      <c r="B5179">
        <v>34056</v>
      </c>
      <c r="C5179" t="s">
        <v>7907</v>
      </c>
      <c r="D5179">
        <v>2284</v>
      </c>
      <c r="E5179">
        <v>45791</v>
      </c>
      <c r="F5179">
        <v>45804</v>
      </c>
      <c r="G5179" t="s">
        <v>3633</v>
      </c>
      <c r="H5179">
        <v>45797</v>
      </c>
      <c r="I5179" t="s">
        <v>24</v>
      </c>
      <c r="J5179" t="s">
        <v>7908</v>
      </c>
      <c r="K5179">
        <v>0</v>
      </c>
      <c r="AE5179" t="s">
        <v>233</v>
      </c>
      <c r="AF5179">
        <v>0</v>
      </c>
      <c r="AG5179">
        <v>0</v>
      </c>
      <c r="AH5179">
        <v>0</v>
      </c>
      <c r="AI5179" t="s">
        <v>11634</v>
      </c>
      <c r="AL5179" s="94">
        <v>228.4</v>
      </c>
      <c r="AM5179" t="s">
        <v>11646</v>
      </c>
    </row>
    <row r="5180" spans="1:39" x14ac:dyDescent="0.25">
      <c r="A5180" t="s">
        <v>214</v>
      </c>
      <c r="B5180">
        <v>34057</v>
      </c>
      <c r="C5180" t="s">
        <v>7909</v>
      </c>
      <c r="D5180">
        <v>475</v>
      </c>
      <c r="E5180">
        <v>45791</v>
      </c>
      <c r="F5180">
        <v>45893</v>
      </c>
      <c r="G5180" t="s">
        <v>3633</v>
      </c>
      <c r="H5180">
        <v>45792</v>
      </c>
      <c r="I5180" t="s">
        <v>24</v>
      </c>
      <c r="J5180" t="s">
        <v>7910</v>
      </c>
      <c r="K5180">
        <v>0</v>
      </c>
      <c r="T5180">
        <v>3</v>
      </c>
      <c r="U5180">
        <v>0</v>
      </c>
      <c r="V5180">
        <v>0</v>
      </c>
      <c r="W5180">
        <v>2</v>
      </c>
      <c r="X5180" t="s">
        <v>7906</v>
      </c>
      <c r="Y5180" t="s">
        <v>350</v>
      </c>
      <c r="Z5180" t="s">
        <v>350</v>
      </c>
      <c r="AE5180" t="s">
        <v>233</v>
      </c>
      <c r="AF5180">
        <v>0</v>
      </c>
      <c r="AG5180">
        <v>0</v>
      </c>
      <c r="AH5180">
        <v>7</v>
      </c>
      <c r="AI5180" t="s">
        <v>11632</v>
      </c>
      <c r="AL5180" s="94">
        <v>47.5</v>
      </c>
      <c r="AM5180" t="s">
        <v>11646</v>
      </c>
    </row>
    <row r="5181" spans="1:39" x14ac:dyDescent="0.25">
      <c r="A5181" t="s">
        <v>214</v>
      </c>
      <c r="B5181">
        <v>34058</v>
      </c>
      <c r="C5181" t="s">
        <v>7911</v>
      </c>
      <c r="D5181">
        <v>178</v>
      </c>
      <c r="E5181">
        <v>45791</v>
      </c>
      <c r="F5181">
        <v>45893</v>
      </c>
      <c r="G5181" t="s">
        <v>3633</v>
      </c>
      <c r="I5181" t="s">
        <v>24</v>
      </c>
      <c r="J5181" t="s">
        <v>7912</v>
      </c>
      <c r="K5181">
        <v>0</v>
      </c>
      <c r="AE5181" t="s">
        <v>233</v>
      </c>
      <c r="AF5181">
        <v>0</v>
      </c>
      <c r="AG5181">
        <v>0</v>
      </c>
      <c r="AH5181">
        <v>0</v>
      </c>
      <c r="AI5181" t="s">
        <v>11634</v>
      </c>
      <c r="AL5181" s="94">
        <v>17.8</v>
      </c>
      <c r="AM5181" t="s">
        <v>11646</v>
      </c>
    </row>
    <row r="5182" spans="1:39" x14ac:dyDescent="0.25">
      <c r="A5182" t="s">
        <v>214</v>
      </c>
      <c r="B5182">
        <v>34059</v>
      </c>
      <c r="C5182" t="s">
        <v>7913</v>
      </c>
      <c r="D5182">
        <v>430</v>
      </c>
      <c r="E5182">
        <v>45791</v>
      </c>
      <c r="F5182">
        <v>45893</v>
      </c>
      <c r="G5182" t="s">
        <v>3633</v>
      </c>
      <c r="H5182">
        <v>45793</v>
      </c>
      <c r="I5182" t="s">
        <v>24</v>
      </c>
      <c r="J5182" t="s">
        <v>7914</v>
      </c>
      <c r="K5182">
        <v>0</v>
      </c>
      <c r="L5182">
        <v>45292</v>
      </c>
      <c r="N5182" t="s">
        <v>353</v>
      </c>
      <c r="O5182">
        <v>45800</v>
      </c>
      <c r="R5182">
        <v>0</v>
      </c>
      <c r="S5182">
        <v>0</v>
      </c>
      <c r="T5182">
        <v>0</v>
      </c>
      <c r="U5182">
        <v>0</v>
      </c>
      <c r="V5182">
        <v>0</v>
      </c>
      <c r="W5182">
        <v>0</v>
      </c>
      <c r="X5182" t="s">
        <v>7906</v>
      </c>
      <c r="Y5182" t="s">
        <v>350</v>
      </c>
      <c r="Z5182" t="s">
        <v>353</v>
      </c>
      <c r="AE5182" t="s">
        <v>233</v>
      </c>
      <c r="AF5182">
        <v>0</v>
      </c>
      <c r="AG5182">
        <v>0</v>
      </c>
      <c r="AH5182">
        <v>12</v>
      </c>
      <c r="AI5182" t="s">
        <v>11632</v>
      </c>
      <c r="AJ5182">
        <v>0</v>
      </c>
      <c r="AK5182">
        <v>0</v>
      </c>
      <c r="AL5182" s="94">
        <v>43</v>
      </c>
      <c r="AM5182" t="s">
        <v>11646</v>
      </c>
    </row>
    <row r="5183" spans="1:39" x14ac:dyDescent="0.25">
      <c r="A5183" t="s">
        <v>214</v>
      </c>
      <c r="B5183">
        <v>34060</v>
      </c>
      <c r="C5183" t="s">
        <v>7915</v>
      </c>
      <c r="D5183">
        <v>128</v>
      </c>
      <c r="E5183">
        <v>45791</v>
      </c>
      <c r="F5183">
        <v>45893</v>
      </c>
      <c r="G5183" t="s">
        <v>3633</v>
      </c>
      <c r="I5183" t="s">
        <v>24</v>
      </c>
      <c r="J5183" t="s">
        <v>7880</v>
      </c>
      <c r="K5183">
        <v>0</v>
      </c>
      <c r="AE5183" t="s">
        <v>233</v>
      </c>
      <c r="AF5183">
        <v>0</v>
      </c>
      <c r="AG5183">
        <v>0</v>
      </c>
      <c r="AH5183">
        <v>0</v>
      </c>
      <c r="AI5183" t="s">
        <v>11634</v>
      </c>
      <c r="AL5183" s="94">
        <v>12.8</v>
      </c>
      <c r="AM5183" t="s">
        <v>11646</v>
      </c>
    </row>
    <row r="5184" spans="1:39" x14ac:dyDescent="0.25">
      <c r="A5184" t="s">
        <v>214</v>
      </c>
      <c r="B5184">
        <v>34061</v>
      </c>
      <c r="C5184" t="s">
        <v>7916</v>
      </c>
      <c r="D5184">
        <v>99</v>
      </c>
      <c r="E5184">
        <v>45791</v>
      </c>
      <c r="F5184">
        <v>45893</v>
      </c>
      <c r="G5184" t="s">
        <v>3633</v>
      </c>
      <c r="H5184">
        <v>45798</v>
      </c>
      <c r="I5184" t="s">
        <v>24</v>
      </c>
      <c r="J5184" t="s">
        <v>7880</v>
      </c>
      <c r="K5184">
        <v>0</v>
      </c>
      <c r="AE5184" t="s">
        <v>233</v>
      </c>
      <c r="AF5184">
        <v>0</v>
      </c>
      <c r="AG5184">
        <v>0</v>
      </c>
      <c r="AH5184">
        <v>0</v>
      </c>
      <c r="AI5184" t="s">
        <v>11634</v>
      </c>
      <c r="AL5184" s="94">
        <v>9.9</v>
      </c>
      <c r="AM5184" t="s">
        <v>11646</v>
      </c>
    </row>
    <row r="5185" spans="1:39" x14ac:dyDescent="0.25">
      <c r="A5185" t="s">
        <v>214</v>
      </c>
      <c r="B5185">
        <v>34062</v>
      </c>
      <c r="C5185" t="s">
        <v>7917</v>
      </c>
      <c r="D5185">
        <v>140</v>
      </c>
      <c r="E5185">
        <v>45791</v>
      </c>
      <c r="F5185">
        <v>45893</v>
      </c>
      <c r="G5185" t="s">
        <v>3633</v>
      </c>
      <c r="H5185">
        <v>45793</v>
      </c>
      <c r="I5185" t="s">
        <v>24</v>
      </c>
      <c r="J5185" t="s">
        <v>7918</v>
      </c>
      <c r="K5185">
        <v>0</v>
      </c>
      <c r="N5185" t="s">
        <v>350</v>
      </c>
      <c r="P5185" t="s">
        <v>4286</v>
      </c>
      <c r="X5185" t="s">
        <v>7919</v>
      </c>
      <c r="Y5185" t="s">
        <v>350</v>
      </c>
      <c r="Z5185" t="s">
        <v>350</v>
      </c>
      <c r="AE5185" t="s">
        <v>233</v>
      </c>
      <c r="AF5185">
        <v>0</v>
      </c>
      <c r="AG5185">
        <v>0</v>
      </c>
      <c r="AH5185">
        <v>5</v>
      </c>
      <c r="AI5185" t="s">
        <v>11632</v>
      </c>
      <c r="AL5185" s="94">
        <v>14</v>
      </c>
      <c r="AM5185" t="s">
        <v>11646</v>
      </c>
    </row>
    <row r="5186" spans="1:39" x14ac:dyDescent="0.25">
      <c r="A5186" t="s">
        <v>214</v>
      </c>
      <c r="B5186">
        <v>34063</v>
      </c>
      <c r="C5186" t="s">
        <v>7920</v>
      </c>
      <c r="D5186">
        <v>129</v>
      </c>
      <c r="E5186">
        <v>45791</v>
      </c>
      <c r="F5186">
        <v>45893</v>
      </c>
      <c r="G5186" t="s">
        <v>3633</v>
      </c>
      <c r="H5186">
        <v>45798</v>
      </c>
      <c r="I5186" t="s">
        <v>24</v>
      </c>
      <c r="J5186" t="s">
        <v>7921</v>
      </c>
      <c r="K5186">
        <v>0</v>
      </c>
      <c r="M5186">
        <v>0</v>
      </c>
      <c r="N5186" t="s">
        <v>350</v>
      </c>
      <c r="P5186" t="s">
        <v>350</v>
      </c>
      <c r="X5186" t="s">
        <v>350</v>
      </c>
      <c r="Y5186" t="s">
        <v>350</v>
      </c>
      <c r="Z5186" t="s">
        <v>350</v>
      </c>
      <c r="AE5186" t="s">
        <v>233</v>
      </c>
      <c r="AF5186">
        <v>0</v>
      </c>
      <c r="AG5186">
        <v>0</v>
      </c>
      <c r="AH5186">
        <v>6</v>
      </c>
      <c r="AI5186" t="s">
        <v>11632</v>
      </c>
      <c r="AL5186" s="94">
        <v>12.9</v>
      </c>
      <c r="AM5186" t="s">
        <v>11646</v>
      </c>
    </row>
    <row r="5187" spans="1:39" x14ac:dyDescent="0.25">
      <c r="A5187" t="s">
        <v>214</v>
      </c>
      <c r="B5187">
        <v>34066</v>
      </c>
      <c r="C5187" t="s">
        <v>7922</v>
      </c>
      <c r="D5187">
        <v>64</v>
      </c>
      <c r="E5187">
        <v>45791</v>
      </c>
      <c r="F5187">
        <v>45893</v>
      </c>
      <c r="G5187" t="s">
        <v>3633</v>
      </c>
      <c r="I5187" t="s">
        <v>24</v>
      </c>
      <c r="J5187" t="s">
        <v>7923</v>
      </c>
      <c r="K5187">
        <v>0</v>
      </c>
      <c r="L5187" t="s">
        <v>3889</v>
      </c>
      <c r="N5187" t="s">
        <v>350</v>
      </c>
      <c r="P5187" t="s">
        <v>350</v>
      </c>
      <c r="X5187" t="s">
        <v>350</v>
      </c>
      <c r="Y5187" t="s">
        <v>350</v>
      </c>
      <c r="Z5187" t="s">
        <v>350</v>
      </c>
      <c r="AE5187" t="s">
        <v>233</v>
      </c>
      <c r="AF5187">
        <v>0</v>
      </c>
      <c r="AG5187">
        <v>0</v>
      </c>
      <c r="AH5187">
        <v>6</v>
      </c>
      <c r="AI5187" t="s">
        <v>11632</v>
      </c>
      <c r="AL5187" s="94">
        <v>6.4</v>
      </c>
      <c r="AM5187" t="s">
        <v>11646</v>
      </c>
    </row>
    <row r="5188" spans="1:39" x14ac:dyDescent="0.25">
      <c r="A5188" t="s">
        <v>214</v>
      </c>
      <c r="B5188">
        <v>34067</v>
      </c>
      <c r="C5188" t="s">
        <v>7924</v>
      </c>
      <c r="D5188">
        <v>135</v>
      </c>
      <c r="E5188">
        <v>45791</v>
      </c>
      <c r="F5188">
        <v>45893</v>
      </c>
      <c r="G5188" t="s">
        <v>3633</v>
      </c>
      <c r="H5188">
        <v>45803</v>
      </c>
      <c r="I5188" t="s">
        <v>24</v>
      </c>
      <c r="J5188" t="s">
        <v>7925</v>
      </c>
      <c r="K5188">
        <v>0</v>
      </c>
      <c r="N5188" t="s">
        <v>350</v>
      </c>
      <c r="X5188" t="s">
        <v>7926</v>
      </c>
      <c r="Y5188" t="s">
        <v>350</v>
      </c>
      <c r="Z5188" t="s">
        <v>350</v>
      </c>
      <c r="AE5188" t="s">
        <v>233</v>
      </c>
      <c r="AF5188">
        <v>0</v>
      </c>
      <c r="AG5188">
        <v>0</v>
      </c>
      <c r="AH5188">
        <v>4</v>
      </c>
      <c r="AI5188" t="s">
        <v>11632</v>
      </c>
      <c r="AL5188" s="94">
        <v>13.5</v>
      </c>
      <c r="AM5188" t="s">
        <v>11646</v>
      </c>
    </row>
    <row r="5189" spans="1:39" x14ac:dyDescent="0.25">
      <c r="A5189" t="s">
        <v>214</v>
      </c>
      <c r="B5189">
        <v>34068</v>
      </c>
      <c r="C5189" t="s">
        <v>7927</v>
      </c>
      <c r="D5189">
        <v>46</v>
      </c>
      <c r="E5189">
        <v>45791</v>
      </c>
      <c r="F5189">
        <v>45893</v>
      </c>
      <c r="G5189" t="s">
        <v>3633</v>
      </c>
      <c r="H5189">
        <v>45792</v>
      </c>
      <c r="I5189" t="s">
        <v>24</v>
      </c>
      <c r="J5189" t="s">
        <v>7928</v>
      </c>
      <c r="K5189">
        <v>0</v>
      </c>
      <c r="AE5189" t="s">
        <v>233</v>
      </c>
      <c r="AF5189">
        <v>0</v>
      </c>
      <c r="AG5189">
        <v>0</v>
      </c>
      <c r="AH5189">
        <v>0</v>
      </c>
      <c r="AI5189" t="s">
        <v>11634</v>
      </c>
      <c r="AL5189" s="94">
        <v>4.5999999999999996</v>
      </c>
      <c r="AM5189" t="s">
        <v>11646</v>
      </c>
    </row>
    <row r="5190" spans="1:39" x14ac:dyDescent="0.25">
      <c r="A5190" t="s">
        <v>214</v>
      </c>
      <c r="B5190">
        <v>34069</v>
      </c>
      <c r="C5190" t="s">
        <v>7929</v>
      </c>
      <c r="D5190">
        <v>2587</v>
      </c>
      <c r="E5190">
        <v>45791</v>
      </c>
      <c r="F5190">
        <v>45893</v>
      </c>
      <c r="G5190" t="s">
        <v>3633</v>
      </c>
      <c r="H5190">
        <v>45793</v>
      </c>
      <c r="I5190" t="s">
        <v>24</v>
      </c>
      <c r="J5190" t="s">
        <v>7930</v>
      </c>
      <c r="K5190">
        <v>0</v>
      </c>
      <c r="L5190" t="s">
        <v>1118</v>
      </c>
      <c r="N5190" t="s">
        <v>350</v>
      </c>
      <c r="X5190" t="s">
        <v>350</v>
      </c>
      <c r="Y5190" t="s">
        <v>350</v>
      </c>
      <c r="Z5190" t="s">
        <v>350</v>
      </c>
      <c r="AE5190" t="s">
        <v>233</v>
      </c>
      <c r="AF5190">
        <v>0</v>
      </c>
      <c r="AG5190">
        <v>0</v>
      </c>
      <c r="AH5190">
        <v>5</v>
      </c>
      <c r="AI5190" t="s">
        <v>11632</v>
      </c>
      <c r="AL5190" s="94">
        <v>258.7</v>
      </c>
      <c r="AM5190" t="s">
        <v>11646</v>
      </c>
    </row>
    <row r="5191" spans="1:39" x14ac:dyDescent="0.25">
      <c r="A5191" t="s">
        <v>214</v>
      </c>
      <c r="B5191">
        <v>34070</v>
      </c>
      <c r="C5191" t="s">
        <v>7931</v>
      </c>
      <c r="D5191">
        <v>124</v>
      </c>
      <c r="E5191">
        <v>45792</v>
      </c>
      <c r="F5191">
        <v>45893</v>
      </c>
      <c r="G5191" t="s">
        <v>3633</v>
      </c>
      <c r="I5191" t="s">
        <v>24</v>
      </c>
      <c r="J5191" t="s">
        <v>7928</v>
      </c>
      <c r="K5191">
        <v>0</v>
      </c>
      <c r="AE5191" t="s">
        <v>233</v>
      </c>
      <c r="AF5191">
        <v>0</v>
      </c>
      <c r="AG5191">
        <v>0</v>
      </c>
      <c r="AH5191">
        <v>0</v>
      </c>
      <c r="AI5191" t="s">
        <v>11634</v>
      </c>
      <c r="AL5191" s="94">
        <v>12.4</v>
      </c>
      <c r="AM5191" t="s">
        <v>11646</v>
      </c>
    </row>
    <row r="5192" spans="1:39" x14ac:dyDescent="0.25">
      <c r="A5192" t="s">
        <v>214</v>
      </c>
      <c r="B5192">
        <v>34071</v>
      </c>
      <c r="C5192" t="s">
        <v>7932</v>
      </c>
      <c r="D5192">
        <v>154</v>
      </c>
      <c r="E5192">
        <v>45792</v>
      </c>
      <c r="F5192">
        <v>45893</v>
      </c>
      <c r="G5192" t="s">
        <v>3633</v>
      </c>
      <c r="H5192">
        <v>45793</v>
      </c>
      <c r="I5192" t="s">
        <v>24</v>
      </c>
      <c r="J5192" t="s">
        <v>7933</v>
      </c>
      <c r="K5192">
        <v>0</v>
      </c>
      <c r="AE5192" t="s">
        <v>233</v>
      </c>
      <c r="AF5192">
        <v>0</v>
      </c>
      <c r="AG5192">
        <v>0</v>
      </c>
      <c r="AH5192">
        <v>0</v>
      </c>
      <c r="AI5192" t="s">
        <v>11634</v>
      </c>
      <c r="AL5192" s="94">
        <v>15.4</v>
      </c>
      <c r="AM5192" t="s">
        <v>11646</v>
      </c>
    </row>
    <row r="5193" spans="1:39" x14ac:dyDescent="0.25">
      <c r="A5193" t="s">
        <v>214</v>
      </c>
      <c r="B5193">
        <v>34072</v>
      </c>
      <c r="C5193" t="s">
        <v>7934</v>
      </c>
      <c r="D5193">
        <v>136</v>
      </c>
      <c r="E5193">
        <v>45792</v>
      </c>
      <c r="F5193">
        <v>45893</v>
      </c>
      <c r="G5193" t="s">
        <v>3633</v>
      </c>
      <c r="H5193">
        <v>45796</v>
      </c>
      <c r="I5193" t="s">
        <v>24</v>
      </c>
      <c r="J5193" t="s">
        <v>7935</v>
      </c>
      <c r="K5193">
        <v>0</v>
      </c>
      <c r="L5193" t="s">
        <v>1118</v>
      </c>
      <c r="N5193" t="s">
        <v>350</v>
      </c>
      <c r="P5193" t="s">
        <v>350</v>
      </c>
      <c r="T5193">
        <v>0</v>
      </c>
      <c r="U5193">
        <v>0</v>
      </c>
      <c r="V5193">
        <v>0</v>
      </c>
      <c r="W5193">
        <v>0</v>
      </c>
      <c r="X5193" t="s">
        <v>350</v>
      </c>
      <c r="Y5193" t="s">
        <v>350</v>
      </c>
      <c r="Z5193" t="s">
        <v>350</v>
      </c>
      <c r="AE5193" t="s">
        <v>233</v>
      </c>
      <c r="AF5193">
        <v>0</v>
      </c>
      <c r="AG5193">
        <v>0</v>
      </c>
      <c r="AH5193">
        <v>10</v>
      </c>
      <c r="AI5193" t="s">
        <v>11632</v>
      </c>
      <c r="AL5193" s="94">
        <v>13.6</v>
      </c>
      <c r="AM5193" t="s">
        <v>11646</v>
      </c>
    </row>
    <row r="5194" spans="1:39" x14ac:dyDescent="0.25">
      <c r="A5194" t="s">
        <v>214</v>
      </c>
      <c r="B5194">
        <v>34073</v>
      </c>
      <c r="C5194" t="s">
        <v>7936</v>
      </c>
      <c r="D5194">
        <v>171</v>
      </c>
      <c r="E5194">
        <v>45792</v>
      </c>
      <c r="F5194">
        <v>45893</v>
      </c>
      <c r="G5194" t="s">
        <v>3633</v>
      </c>
      <c r="H5194">
        <v>45793</v>
      </c>
      <c r="I5194" t="s">
        <v>24</v>
      </c>
      <c r="J5194" t="s">
        <v>7937</v>
      </c>
      <c r="K5194">
        <v>0</v>
      </c>
      <c r="L5194" t="s">
        <v>1118</v>
      </c>
      <c r="N5194" t="s">
        <v>350</v>
      </c>
      <c r="X5194" t="s">
        <v>350</v>
      </c>
      <c r="Y5194" t="s">
        <v>350</v>
      </c>
      <c r="Z5194" t="s">
        <v>350</v>
      </c>
      <c r="AE5194" t="s">
        <v>233</v>
      </c>
      <c r="AF5194">
        <v>0</v>
      </c>
      <c r="AG5194">
        <v>0</v>
      </c>
      <c r="AH5194">
        <v>5</v>
      </c>
      <c r="AI5194" t="s">
        <v>11632</v>
      </c>
      <c r="AL5194" s="94">
        <v>17.100000000000001</v>
      </c>
      <c r="AM5194" t="s">
        <v>11646</v>
      </c>
    </row>
    <row r="5195" spans="1:39" x14ac:dyDescent="0.25">
      <c r="A5195" t="s">
        <v>214</v>
      </c>
      <c r="B5195">
        <v>34074</v>
      </c>
      <c r="C5195" t="s">
        <v>7938</v>
      </c>
      <c r="D5195">
        <v>748</v>
      </c>
      <c r="E5195">
        <v>45792</v>
      </c>
      <c r="F5195">
        <v>45893</v>
      </c>
      <c r="G5195" t="s">
        <v>3633</v>
      </c>
      <c r="H5195">
        <v>45793</v>
      </c>
      <c r="I5195" t="s">
        <v>24</v>
      </c>
      <c r="J5195" t="s">
        <v>7933</v>
      </c>
      <c r="K5195">
        <v>0</v>
      </c>
      <c r="AE5195" t="s">
        <v>233</v>
      </c>
      <c r="AF5195">
        <v>0</v>
      </c>
      <c r="AG5195">
        <v>0</v>
      </c>
      <c r="AH5195">
        <v>0</v>
      </c>
      <c r="AI5195" t="s">
        <v>11634</v>
      </c>
      <c r="AL5195" s="94">
        <v>74.8</v>
      </c>
      <c r="AM5195" t="s">
        <v>11646</v>
      </c>
    </row>
    <row r="5196" spans="1:39" x14ac:dyDescent="0.25">
      <c r="A5196" t="s">
        <v>214</v>
      </c>
      <c r="B5196">
        <v>34076</v>
      </c>
      <c r="C5196" t="s">
        <v>7939</v>
      </c>
      <c r="D5196">
        <v>567</v>
      </c>
      <c r="E5196">
        <v>45792</v>
      </c>
      <c r="F5196">
        <v>45893</v>
      </c>
      <c r="G5196" t="s">
        <v>3633</v>
      </c>
      <c r="H5196">
        <v>45796</v>
      </c>
      <c r="I5196" t="s">
        <v>24</v>
      </c>
      <c r="J5196" t="s">
        <v>7933</v>
      </c>
      <c r="K5196">
        <v>0</v>
      </c>
      <c r="AE5196" t="s">
        <v>233</v>
      </c>
      <c r="AF5196">
        <v>0</v>
      </c>
      <c r="AG5196">
        <v>0</v>
      </c>
      <c r="AH5196">
        <v>0</v>
      </c>
      <c r="AI5196" t="s">
        <v>11634</v>
      </c>
      <c r="AL5196" s="94">
        <v>56.7</v>
      </c>
      <c r="AM5196" t="s">
        <v>11646</v>
      </c>
    </row>
    <row r="5197" spans="1:39" x14ac:dyDescent="0.25">
      <c r="A5197" t="s">
        <v>214</v>
      </c>
      <c r="B5197">
        <v>34077</v>
      </c>
      <c r="C5197" t="s">
        <v>7940</v>
      </c>
      <c r="D5197">
        <v>484</v>
      </c>
      <c r="E5197">
        <v>45792</v>
      </c>
      <c r="F5197">
        <v>45893</v>
      </c>
      <c r="G5197" t="s">
        <v>3633</v>
      </c>
      <c r="H5197">
        <v>45793</v>
      </c>
      <c r="I5197" t="s">
        <v>24</v>
      </c>
      <c r="J5197" t="s">
        <v>7933</v>
      </c>
      <c r="K5197">
        <v>0</v>
      </c>
      <c r="AE5197" t="s">
        <v>233</v>
      </c>
      <c r="AF5197">
        <v>0</v>
      </c>
      <c r="AG5197">
        <v>0</v>
      </c>
      <c r="AH5197">
        <v>0</v>
      </c>
      <c r="AI5197" t="s">
        <v>11634</v>
      </c>
      <c r="AL5197" s="94">
        <v>48.4</v>
      </c>
      <c r="AM5197" t="s">
        <v>11646</v>
      </c>
    </row>
    <row r="5198" spans="1:39" x14ac:dyDescent="0.25">
      <c r="A5198" t="s">
        <v>214</v>
      </c>
      <c r="B5198">
        <v>34079</v>
      </c>
      <c r="C5198" t="s">
        <v>7941</v>
      </c>
      <c r="D5198">
        <v>2789</v>
      </c>
      <c r="E5198">
        <v>45792</v>
      </c>
      <c r="F5198">
        <v>45894</v>
      </c>
      <c r="G5198" t="s">
        <v>3633</v>
      </c>
      <c r="H5198">
        <v>45793</v>
      </c>
      <c r="I5198" t="s">
        <v>24</v>
      </c>
      <c r="J5198" t="s">
        <v>7933</v>
      </c>
      <c r="K5198">
        <v>0</v>
      </c>
      <c r="AE5198" t="s">
        <v>233</v>
      </c>
      <c r="AF5198">
        <v>0</v>
      </c>
      <c r="AG5198">
        <v>0</v>
      </c>
      <c r="AH5198">
        <v>0</v>
      </c>
      <c r="AI5198" t="s">
        <v>11634</v>
      </c>
      <c r="AL5198" s="94">
        <v>278.89999999999998</v>
      </c>
      <c r="AM5198" t="s">
        <v>11646</v>
      </c>
    </row>
    <row r="5199" spans="1:39" x14ac:dyDescent="0.25">
      <c r="A5199" t="s">
        <v>214</v>
      </c>
      <c r="B5199">
        <v>34080</v>
      </c>
      <c r="C5199" t="s">
        <v>7942</v>
      </c>
      <c r="D5199">
        <v>5548</v>
      </c>
      <c r="E5199">
        <v>45792</v>
      </c>
      <c r="F5199">
        <v>45894</v>
      </c>
      <c r="G5199" t="s">
        <v>3633</v>
      </c>
      <c r="H5199">
        <v>45793</v>
      </c>
      <c r="I5199" t="s">
        <v>24</v>
      </c>
      <c r="J5199" t="s">
        <v>7933</v>
      </c>
      <c r="K5199">
        <v>0</v>
      </c>
      <c r="AE5199" t="s">
        <v>233</v>
      </c>
      <c r="AF5199">
        <v>0</v>
      </c>
      <c r="AG5199">
        <v>0</v>
      </c>
      <c r="AH5199">
        <v>0</v>
      </c>
      <c r="AI5199" t="s">
        <v>11634</v>
      </c>
      <c r="AL5199" s="94">
        <v>554.79999999999995</v>
      </c>
      <c r="AM5199" t="s">
        <v>11646</v>
      </c>
    </row>
    <row r="5200" spans="1:39" x14ac:dyDescent="0.25">
      <c r="A5200" t="s">
        <v>214</v>
      </c>
      <c r="B5200">
        <v>34081</v>
      </c>
      <c r="C5200" t="s">
        <v>7943</v>
      </c>
      <c r="D5200">
        <v>55</v>
      </c>
      <c r="E5200">
        <v>45792</v>
      </c>
      <c r="F5200">
        <v>45894</v>
      </c>
      <c r="G5200" t="s">
        <v>3633</v>
      </c>
      <c r="H5200">
        <v>45792</v>
      </c>
      <c r="I5200" t="s">
        <v>24</v>
      </c>
      <c r="J5200" t="s">
        <v>7944</v>
      </c>
      <c r="K5200">
        <v>0</v>
      </c>
      <c r="L5200" t="s">
        <v>7945</v>
      </c>
      <c r="N5200" t="s">
        <v>350</v>
      </c>
      <c r="P5200" t="s">
        <v>7946</v>
      </c>
      <c r="T5200">
        <v>0</v>
      </c>
      <c r="U5200">
        <v>0</v>
      </c>
      <c r="V5200">
        <v>0</v>
      </c>
      <c r="W5200">
        <v>0</v>
      </c>
      <c r="X5200" t="s">
        <v>350</v>
      </c>
      <c r="Y5200" t="s">
        <v>350</v>
      </c>
      <c r="Z5200" t="s">
        <v>350</v>
      </c>
      <c r="AE5200" t="s">
        <v>233</v>
      </c>
      <c r="AF5200">
        <v>0</v>
      </c>
      <c r="AG5200">
        <v>0</v>
      </c>
      <c r="AH5200">
        <v>10</v>
      </c>
      <c r="AI5200" t="s">
        <v>11632</v>
      </c>
      <c r="AL5200" s="94">
        <v>5.5</v>
      </c>
      <c r="AM5200" t="s">
        <v>11646</v>
      </c>
    </row>
    <row r="5201" spans="1:39" x14ac:dyDescent="0.25">
      <c r="A5201" t="s">
        <v>214</v>
      </c>
      <c r="B5201">
        <v>34082</v>
      </c>
      <c r="C5201" t="s">
        <v>7947</v>
      </c>
      <c r="D5201">
        <v>74</v>
      </c>
      <c r="E5201">
        <v>45792</v>
      </c>
      <c r="F5201">
        <v>45894</v>
      </c>
      <c r="G5201" t="s">
        <v>3633</v>
      </c>
      <c r="I5201" t="s">
        <v>24</v>
      </c>
      <c r="J5201" t="s">
        <v>7944</v>
      </c>
      <c r="K5201">
        <v>0</v>
      </c>
      <c r="AE5201" t="s">
        <v>233</v>
      </c>
      <c r="AF5201">
        <v>0</v>
      </c>
      <c r="AG5201">
        <v>0</v>
      </c>
      <c r="AH5201">
        <v>0</v>
      </c>
      <c r="AI5201" t="s">
        <v>11634</v>
      </c>
      <c r="AL5201" s="94">
        <v>7.4</v>
      </c>
      <c r="AM5201" t="s">
        <v>11646</v>
      </c>
    </row>
    <row r="5202" spans="1:39" x14ac:dyDescent="0.25">
      <c r="A5202" t="s">
        <v>214</v>
      </c>
      <c r="B5202">
        <v>34083</v>
      </c>
      <c r="C5202" t="s">
        <v>7948</v>
      </c>
      <c r="D5202">
        <v>1898</v>
      </c>
      <c r="E5202">
        <v>45792</v>
      </c>
      <c r="F5202">
        <v>45894</v>
      </c>
      <c r="G5202" t="s">
        <v>3633</v>
      </c>
      <c r="H5202">
        <v>45804</v>
      </c>
      <c r="I5202" t="s">
        <v>24</v>
      </c>
      <c r="J5202" t="s">
        <v>7949</v>
      </c>
      <c r="K5202">
        <v>0</v>
      </c>
      <c r="AE5202" t="s">
        <v>233</v>
      </c>
      <c r="AF5202">
        <v>0</v>
      </c>
      <c r="AG5202">
        <v>0</v>
      </c>
      <c r="AH5202">
        <v>0</v>
      </c>
      <c r="AI5202" t="s">
        <v>11634</v>
      </c>
      <c r="AL5202" s="94">
        <v>189.8</v>
      </c>
      <c r="AM5202" t="s">
        <v>11646</v>
      </c>
    </row>
    <row r="5203" spans="1:39" x14ac:dyDescent="0.25">
      <c r="A5203" t="s">
        <v>214</v>
      </c>
      <c r="B5203">
        <v>34084</v>
      </c>
      <c r="C5203" t="s">
        <v>7950</v>
      </c>
      <c r="D5203">
        <v>158</v>
      </c>
      <c r="E5203">
        <v>45792</v>
      </c>
      <c r="F5203">
        <v>45894</v>
      </c>
      <c r="G5203" t="s">
        <v>3633</v>
      </c>
      <c r="H5203">
        <v>45796</v>
      </c>
      <c r="I5203" t="s">
        <v>24</v>
      </c>
      <c r="J5203" t="s">
        <v>7949</v>
      </c>
      <c r="K5203">
        <v>0</v>
      </c>
      <c r="AE5203" t="s">
        <v>233</v>
      </c>
      <c r="AF5203">
        <v>0</v>
      </c>
      <c r="AG5203">
        <v>0</v>
      </c>
      <c r="AH5203">
        <v>0</v>
      </c>
      <c r="AI5203" t="s">
        <v>11634</v>
      </c>
      <c r="AL5203" s="94">
        <v>15.8</v>
      </c>
      <c r="AM5203" t="s">
        <v>11646</v>
      </c>
    </row>
    <row r="5204" spans="1:39" x14ac:dyDescent="0.25">
      <c r="A5204" t="s">
        <v>214</v>
      </c>
      <c r="B5204">
        <v>34086</v>
      </c>
      <c r="C5204" t="s">
        <v>7951</v>
      </c>
      <c r="D5204">
        <v>106</v>
      </c>
      <c r="E5204">
        <v>45792</v>
      </c>
      <c r="F5204">
        <v>45894</v>
      </c>
      <c r="G5204" t="s">
        <v>3633</v>
      </c>
      <c r="H5204">
        <v>45796</v>
      </c>
      <c r="I5204" t="s">
        <v>24</v>
      </c>
      <c r="J5204" t="s">
        <v>7952</v>
      </c>
      <c r="K5204">
        <v>0</v>
      </c>
      <c r="L5204" t="s">
        <v>1118</v>
      </c>
      <c r="N5204" t="s">
        <v>350</v>
      </c>
      <c r="P5204" t="s">
        <v>350</v>
      </c>
      <c r="R5204">
        <v>0</v>
      </c>
      <c r="S5204">
        <v>0</v>
      </c>
      <c r="T5204">
        <v>0</v>
      </c>
      <c r="U5204">
        <v>0</v>
      </c>
      <c r="V5204">
        <v>0</v>
      </c>
      <c r="W5204">
        <v>0</v>
      </c>
      <c r="X5204" t="s">
        <v>7906</v>
      </c>
      <c r="Y5204" t="s">
        <v>350</v>
      </c>
      <c r="Z5204" t="s">
        <v>350</v>
      </c>
      <c r="AE5204" t="s">
        <v>233</v>
      </c>
      <c r="AF5204">
        <v>0</v>
      </c>
      <c r="AG5204">
        <v>0</v>
      </c>
      <c r="AH5204">
        <v>13</v>
      </c>
      <c r="AI5204" t="s">
        <v>11632</v>
      </c>
      <c r="AJ5204">
        <v>0</v>
      </c>
      <c r="AK5204">
        <v>0</v>
      </c>
      <c r="AL5204" s="94">
        <v>10.6</v>
      </c>
      <c r="AM5204" t="s">
        <v>11646</v>
      </c>
    </row>
    <row r="5205" spans="1:39" x14ac:dyDescent="0.25">
      <c r="A5205" t="s">
        <v>214</v>
      </c>
      <c r="B5205">
        <v>34087</v>
      </c>
      <c r="C5205" t="s">
        <v>7953</v>
      </c>
      <c r="D5205">
        <v>170</v>
      </c>
      <c r="E5205">
        <v>45792</v>
      </c>
      <c r="F5205">
        <v>45894</v>
      </c>
      <c r="G5205" t="s">
        <v>3633</v>
      </c>
      <c r="H5205">
        <v>45795</v>
      </c>
      <c r="I5205" t="s">
        <v>24</v>
      </c>
      <c r="J5205" t="s">
        <v>7954</v>
      </c>
      <c r="K5205">
        <v>0</v>
      </c>
      <c r="AE5205" t="s">
        <v>233</v>
      </c>
      <c r="AF5205">
        <v>0</v>
      </c>
      <c r="AG5205">
        <v>0</v>
      </c>
      <c r="AH5205">
        <v>0</v>
      </c>
      <c r="AI5205" t="s">
        <v>11634</v>
      </c>
      <c r="AL5205" s="94">
        <v>17</v>
      </c>
      <c r="AM5205" t="s">
        <v>11646</v>
      </c>
    </row>
    <row r="5206" spans="1:39" x14ac:dyDescent="0.25">
      <c r="A5206" t="s">
        <v>214</v>
      </c>
      <c r="B5206">
        <v>34088</v>
      </c>
      <c r="C5206" t="s">
        <v>7955</v>
      </c>
      <c r="D5206">
        <v>393</v>
      </c>
      <c r="E5206">
        <v>45792</v>
      </c>
      <c r="F5206">
        <v>45894</v>
      </c>
      <c r="G5206" t="s">
        <v>3633</v>
      </c>
      <c r="H5206">
        <v>45793</v>
      </c>
      <c r="I5206" t="s">
        <v>24</v>
      </c>
      <c r="J5206" t="s">
        <v>7956</v>
      </c>
      <c r="K5206">
        <v>20</v>
      </c>
      <c r="L5206" t="s">
        <v>3889</v>
      </c>
      <c r="M5206">
        <v>0.75</v>
      </c>
      <c r="N5206" t="s">
        <v>353</v>
      </c>
      <c r="O5206">
        <v>45803</v>
      </c>
      <c r="P5206" t="s">
        <v>350</v>
      </c>
      <c r="R5206">
        <v>2200</v>
      </c>
      <c r="T5206">
        <v>0</v>
      </c>
      <c r="U5206">
        <v>3</v>
      </c>
      <c r="V5206">
        <v>0</v>
      </c>
      <c r="W5206">
        <v>0</v>
      </c>
      <c r="X5206" t="s">
        <v>350</v>
      </c>
      <c r="Y5206" t="s">
        <v>350</v>
      </c>
      <c r="Z5206" t="s">
        <v>350</v>
      </c>
      <c r="AE5206" t="s">
        <v>233</v>
      </c>
      <c r="AF5206">
        <v>0.75</v>
      </c>
      <c r="AG5206">
        <v>15</v>
      </c>
      <c r="AH5206">
        <v>14</v>
      </c>
      <c r="AI5206" t="s">
        <v>11632</v>
      </c>
      <c r="AJ5206">
        <v>5.5979643765903306</v>
      </c>
      <c r="AL5206" s="94">
        <v>39.299999999999997</v>
      </c>
      <c r="AM5206" t="s">
        <v>11647</v>
      </c>
    </row>
    <row r="5207" spans="1:39" x14ac:dyDescent="0.25">
      <c r="A5207" t="s">
        <v>214</v>
      </c>
      <c r="B5207">
        <v>34089</v>
      </c>
      <c r="C5207" t="s">
        <v>7957</v>
      </c>
      <c r="D5207">
        <v>144</v>
      </c>
      <c r="E5207">
        <v>45792</v>
      </c>
      <c r="F5207">
        <v>45894</v>
      </c>
      <c r="G5207" t="s">
        <v>3633</v>
      </c>
      <c r="H5207">
        <v>45796</v>
      </c>
      <c r="I5207" t="s">
        <v>24</v>
      </c>
      <c r="J5207" t="s">
        <v>7958</v>
      </c>
      <c r="K5207">
        <v>0</v>
      </c>
      <c r="N5207" t="s">
        <v>350</v>
      </c>
      <c r="P5207" t="s">
        <v>350</v>
      </c>
      <c r="T5207">
        <v>0</v>
      </c>
      <c r="U5207">
        <v>0</v>
      </c>
      <c r="V5207">
        <v>0</v>
      </c>
      <c r="W5207">
        <v>0</v>
      </c>
      <c r="X5207" t="s">
        <v>350</v>
      </c>
      <c r="Y5207" t="s">
        <v>350</v>
      </c>
      <c r="Z5207" t="s">
        <v>350</v>
      </c>
      <c r="AE5207" t="s">
        <v>233</v>
      </c>
      <c r="AF5207">
        <v>0</v>
      </c>
      <c r="AG5207">
        <v>0</v>
      </c>
      <c r="AH5207">
        <v>9</v>
      </c>
      <c r="AI5207" t="s">
        <v>11632</v>
      </c>
      <c r="AL5207" s="94">
        <v>14.4</v>
      </c>
      <c r="AM5207" t="s">
        <v>11646</v>
      </c>
    </row>
    <row r="5208" spans="1:39" x14ac:dyDescent="0.25">
      <c r="A5208" t="s">
        <v>214</v>
      </c>
      <c r="B5208">
        <v>34091</v>
      </c>
      <c r="C5208" t="s">
        <v>7959</v>
      </c>
      <c r="D5208">
        <v>117</v>
      </c>
      <c r="E5208">
        <v>45792</v>
      </c>
      <c r="F5208">
        <v>45894</v>
      </c>
      <c r="G5208" t="s">
        <v>3633</v>
      </c>
      <c r="H5208">
        <v>45796</v>
      </c>
      <c r="I5208" t="s">
        <v>24</v>
      </c>
      <c r="J5208" t="s">
        <v>7960</v>
      </c>
      <c r="K5208">
        <v>0</v>
      </c>
      <c r="L5208" t="s">
        <v>4132</v>
      </c>
      <c r="N5208" t="s">
        <v>350</v>
      </c>
      <c r="P5208" t="s">
        <v>350</v>
      </c>
      <c r="T5208">
        <v>0</v>
      </c>
      <c r="U5208">
        <v>0</v>
      </c>
      <c r="V5208">
        <v>0</v>
      </c>
      <c r="W5208">
        <v>0</v>
      </c>
      <c r="X5208" t="s">
        <v>350</v>
      </c>
      <c r="Y5208" t="s">
        <v>350</v>
      </c>
      <c r="Z5208" t="s">
        <v>350</v>
      </c>
      <c r="AE5208" t="s">
        <v>233</v>
      </c>
      <c r="AF5208">
        <v>0</v>
      </c>
      <c r="AG5208">
        <v>0</v>
      </c>
      <c r="AH5208">
        <v>10</v>
      </c>
      <c r="AI5208" t="s">
        <v>11632</v>
      </c>
      <c r="AL5208" s="94">
        <v>11.7</v>
      </c>
      <c r="AM5208" t="s">
        <v>11646</v>
      </c>
    </row>
    <row r="5209" spans="1:39" x14ac:dyDescent="0.25">
      <c r="A5209" t="s">
        <v>214</v>
      </c>
      <c r="B5209">
        <v>34092</v>
      </c>
      <c r="C5209" t="s">
        <v>7961</v>
      </c>
      <c r="D5209">
        <v>273</v>
      </c>
      <c r="E5209">
        <v>45792</v>
      </c>
      <c r="F5209">
        <v>45894</v>
      </c>
      <c r="G5209" t="s">
        <v>3633</v>
      </c>
      <c r="I5209" t="s">
        <v>24</v>
      </c>
      <c r="J5209" t="s">
        <v>7962</v>
      </c>
      <c r="K5209">
        <v>0</v>
      </c>
      <c r="O5209" t="s">
        <v>7963</v>
      </c>
      <c r="AE5209" t="s">
        <v>233</v>
      </c>
      <c r="AF5209">
        <v>0</v>
      </c>
      <c r="AG5209">
        <v>0</v>
      </c>
      <c r="AH5209">
        <v>1</v>
      </c>
      <c r="AI5209" t="s">
        <v>11632</v>
      </c>
      <c r="AL5209" s="94">
        <v>27.3</v>
      </c>
      <c r="AM5209" t="s">
        <v>11646</v>
      </c>
    </row>
    <row r="5210" spans="1:39" x14ac:dyDescent="0.25">
      <c r="A5210" t="s">
        <v>214</v>
      </c>
      <c r="B5210">
        <v>34094</v>
      </c>
      <c r="C5210" t="s">
        <v>7964</v>
      </c>
      <c r="D5210">
        <v>62</v>
      </c>
      <c r="E5210">
        <v>45792</v>
      </c>
      <c r="F5210">
        <v>45894</v>
      </c>
      <c r="G5210" t="s">
        <v>3633</v>
      </c>
      <c r="H5210">
        <v>45793</v>
      </c>
      <c r="I5210" t="s">
        <v>24</v>
      </c>
      <c r="J5210" t="s">
        <v>7960</v>
      </c>
      <c r="K5210">
        <v>0</v>
      </c>
      <c r="L5210" t="s">
        <v>4132</v>
      </c>
      <c r="N5210" t="s">
        <v>350</v>
      </c>
      <c r="P5210" t="s">
        <v>4132</v>
      </c>
      <c r="T5210">
        <v>0</v>
      </c>
      <c r="U5210">
        <v>0</v>
      </c>
      <c r="V5210">
        <v>0</v>
      </c>
      <c r="W5210">
        <v>0</v>
      </c>
      <c r="X5210" t="s">
        <v>350</v>
      </c>
      <c r="Y5210" t="s">
        <v>350</v>
      </c>
      <c r="Z5210" t="s">
        <v>350</v>
      </c>
      <c r="AE5210" t="s">
        <v>233</v>
      </c>
      <c r="AF5210">
        <v>0</v>
      </c>
      <c r="AG5210">
        <v>0</v>
      </c>
      <c r="AH5210">
        <v>10</v>
      </c>
      <c r="AI5210" t="s">
        <v>11632</v>
      </c>
      <c r="AL5210" s="94">
        <v>6.2</v>
      </c>
      <c r="AM5210" t="s">
        <v>11646</v>
      </c>
    </row>
    <row r="5211" spans="1:39" x14ac:dyDescent="0.25">
      <c r="A5211" t="s">
        <v>214</v>
      </c>
      <c r="B5211">
        <v>34903</v>
      </c>
      <c r="C5211" t="s">
        <v>7965</v>
      </c>
      <c r="D5211">
        <v>193</v>
      </c>
      <c r="E5211">
        <v>45792</v>
      </c>
      <c r="F5211">
        <v>45894</v>
      </c>
      <c r="G5211" t="s">
        <v>3633</v>
      </c>
      <c r="I5211" t="s">
        <v>24</v>
      </c>
      <c r="J5211" t="s">
        <v>7966</v>
      </c>
      <c r="K5211">
        <v>0</v>
      </c>
      <c r="AE5211" t="s">
        <v>233</v>
      </c>
      <c r="AF5211">
        <v>0</v>
      </c>
      <c r="AG5211">
        <v>0</v>
      </c>
      <c r="AH5211">
        <v>0</v>
      </c>
      <c r="AI5211" t="s">
        <v>11634</v>
      </c>
      <c r="AL5211" s="94">
        <v>19.3</v>
      </c>
      <c r="AM5211" t="s">
        <v>11646</v>
      </c>
    </row>
    <row r="5212" spans="1:39" x14ac:dyDescent="0.25">
      <c r="A5212" t="s">
        <v>214</v>
      </c>
      <c r="B5212">
        <v>34096</v>
      </c>
      <c r="C5212" t="s">
        <v>7967</v>
      </c>
      <c r="D5212">
        <v>41</v>
      </c>
      <c r="E5212">
        <v>45792</v>
      </c>
      <c r="F5212">
        <v>45894</v>
      </c>
      <c r="G5212" t="s">
        <v>3633</v>
      </c>
      <c r="I5212" t="s">
        <v>24</v>
      </c>
      <c r="J5212" t="s">
        <v>7966</v>
      </c>
      <c r="K5212">
        <v>0</v>
      </c>
      <c r="AE5212" t="s">
        <v>233</v>
      </c>
      <c r="AF5212">
        <v>0</v>
      </c>
      <c r="AG5212">
        <v>0</v>
      </c>
      <c r="AH5212">
        <v>0</v>
      </c>
      <c r="AI5212" t="s">
        <v>11634</v>
      </c>
      <c r="AL5212" s="94">
        <v>4.0999999999999996</v>
      </c>
      <c r="AM5212" t="s">
        <v>11646</v>
      </c>
    </row>
    <row r="5213" spans="1:39" x14ac:dyDescent="0.25">
      <c r="A5213" t="s">
        <v>214</v>
      </c>
      <c r="B5213">
        <v>34098</v>
      </c>
      <c r="C5213" t="s">
        <v>7968</v>
      </c>
      <c r="D5213">
        <v>1031</v>
      </c>
      <c r="E5213">
        <v>45792</v>
      </c>
      <c r="G5213" t="s">
        <v>3633</v>
      </c>
      <c r="H5213">
        <v>45833</v>
      </c>
      <c r="I5213" t="s">
        <v>28</v>
      </c>
      <c r="K5213">
        <v>0</v>
      </c>
      <c r="M5213">
        <v>0</v>
      </c>
      <c r="N5213" t="s">
        <v>353</v>
      </c>
      <c r="O5213">
        <v>45832</v>
      </c>
      <c r="P5213" t="s">
        <v>350</v>
      </c>
      <c r="T5213">
        <v>0</v>
      </c>
      <c r="U5213">
        <v>0</v>
      </c>
      <c r="V5213">
        <v>0</v>
      </c>
      <c r="W5213">
        <v>0</v>
      </c>
      <c r="X5213" t="s">
        <v>350</v>
      </c>
      <c r="Y5213" t="s">
        <v>350</v>
      </c>
      <c r="Z5213" t="s">
        <v>350</v>
      </c>
      <c r="AE5213" t="s">
        <v>233</v>
      </c>
      <c r="AF5213">
        <v>0</v>
      </c>
      <c r="AG5213">
        <v>0</v>
      </c>
      <c r="AH5213">
        <v>11</v>
      </c>
      <c r="AI5213" t="s">
        <v>11632</v>
      </c>
      <c r="AL5213" s="94">
        <v>103.1</v>
      </c>
      <c r="AM5213" t="s">
        <v>11646</v>
      </c>
    </row>
    <row r="5214" spans="1:39" x14ac:dyDescent="0.25">
      <c r="A5214" t="s">
        <v>214</v>
      </c>
      <c r="B5214">
        <v>34099</v>
      </c>
      <c r="C5214" t="s">
        <v>7969</v>
      </c>
      <c r="D5214">
        <v>58</v>
      </c>
      <c r="E5214">
        <v>45792</v>
      </c>
      <c r="F5214">
        <v>45894</v>
      </c>
      <c r="G5214" t="s">
        <v>3633</v>
      </c>
      <c r="H5214">
        <v>45796</v>
      </c>
      <c r="I5214" t="s">
        <v>24</v>
      </c>
      <c r="J5214" t="s">
        <v>7960</v>
      </c>
      <c r="K5214">
        <v>0</v>
      </c>
      <c r="L5214" t="s">
        <v>1118</v>
      </c>
      <c r="N5214" t="s">
        <v>350</v>
      </c>
      <c r="P5214" t="s">
        <v>350</v>
      </c>
      <c r="T5214">
        <v>0</v>
      </c>
      <c r="U5214">
        <v>0</v>
      </c>
      <c r="V5214">
        <v>0</v>
      </c>
      <c r="W5214">
        <v>0</v>
      </c>
      <c r="X5214" t="s">
        <v>350</v>
      </c>
      <c r="Y5214" t="s">
        <v>350</v>
      </c>
      <c r="Z5214" t="s">
        <v>350</v>
      </c>
      <c r="AE5214" t="s">
        <v>233</v>
      </c>
      <c r="AF5214">
        <v>0</v>
      </c>
      <c r="AG5214">
        <v>0</v>
      </c>
      <c r="AH5214">
        <v>10</v>
      </c>
      <c r="AI5214" t="s">
        <v>11632</v>
      </c>
      <c r="AL5214" s="94">
        <v>5.8</v>
      </c>
      <c r="AM5214" t="s">
        <v>11646</v>
      </c>
    </row>
    <row r="5215" spans="1:39" x14ac:dyDescent="0.25">
      <c r="A5215" t="s">
        <v>214</v>
      </c>
      <c r="B5215">
        <v>34100</v>
      </c>
      <c r="C5215" t="s">
        <v>7970</v>
      </c>
      <c r="D5215">
        <v>145</v>
      </c>
      <c r="E5215">
        <v>45792</v>
      </c>
      <c r="F5215">
        <v>45894</v>
      </c>
      <c r="G5215" t="s">
        <v>3633</v>
      </c>
      <c r="I5215" t="s">
        <v>24</v>
      </c>
      <c r="J5215" t="s">
        <v>7971</v>
      </c>
      <c r="K5215">
        <v>0</v>
      </c>
      <c r="AE5215" t="s">
        <v>233</v>
      </c>
      <c r="AF5215">
        <v>0</v>
      </c>
      <c r="AG5215">
        <v>0</v>
      </c>
      <c r="AH5215">
        <v>0</v>
      </c>
      <c r="AI5215" t="s">
        <v>11634</v>
      </c>
      <c r="AL5215" s="94">
        <v>14.5</v>
      </c>
      <c r="AM5215" t="s">
        <v>11646</v>
      </c>
    </row>
    <row r="5216" spans="1:39" x14ac:dyDescent="0.25">
      <c r="A5216" t="s">
        <v>214</v>
      </c>
      <c r="B5216">
        <v>34101</v>
      </c>
      <c r="C5216" t="s">
        <v>7972</v>
      </c>
      <c r="D5216">
        <v>58</v>
      </c>
      <c r="E5216">
        <v>45792</v>
      </c>
      <c r="F5216">
        <v>45894</v>
      </c>
      <c r="G5216" t="s">
        <v>3633</v>
      </c>
      <c r="I5216" t="s">
        <v>24</v>
      </c>
      <c r="J5216" t="s">
        <v>7966</v>
      </c>
      <c r="K5216">
        <v>0</v>
      </c>
      <c r="AE5216" t="s">
        <v>233</v>
      </c>
      <c r="AF5216">
        <v>0</v>
      </c>
      <c r="AG5216">
        <v>0</v>
      </c>
      <c r="AH5216">
        <v>0</v>
      </c>
      <c r="AI5216" t="s">
        <v>11634</v>
      </c>
      <c r="AL5216" s="94">
        <v>5.8</v>
      </c>
      <c r="AM5216" t="s">
        <v>11646</v>
      </c>
    </row>
    <row r="5217" spans="1:39" x14ac:dyDescent="0.25">
      <c r="A5217" t="s">
        <v>214</v>
      </c>
      <c r="B5217">
        <v>34102</v>
      </c>
      <c r="C5217" t="s">
        <v>7973</v>
      </c>
      <c r="D5217">
        <v>202</v>
      </c>
      <c r="E5217">
        <v>45792</v>
      </c>
      <c r="F5217">
        <v>45894</v>
      </c>
      <c r="G5217" t="s">
        <v>3633</v>
      </c>
      <c r="H5217">
        <v>45797</v>
      </c>
      <c r="I5217" t="s">
        <v>24</v>
      </c>
      <c r="J5217" t="s">
        <v>7966</v>
      </c>
      <c r="K5217">
        <v>0</v>
      </c>
      <c r="AE5217" t="s">
        <v>233</v>
      </c>
      <c r="AF5217">
        <v>0</v>
      </c>
      <c r="AG5217">
        <v>0</v>
      </c>
      <c r="AH5217">
        <v>0</v>
      </c>
      <c r="AI5217" t="s">
        <v>11634</v>
      </c>
      <c r="AL5217" s="94">
        <v>20.2</v>
      </c>
      <c r="AM5217" t="s">
        <v>11646</v>
      </c>
    </row>
    <row r="5218" spans="1:39" x14ac:dyDescent="0.25">
      <c r="A5218" t="s">
        <v>214</v>
      </c>
      <c r="B5218">
        <v>34103</v>
      </c>
      <c r="C5218" t="s">
        <v>7974</v>
      </c>
      <c r="D5218">
        <v>79</v>
      </c>
      <c r="E5218">
        <v>45792</v>
      </c>
      <c r="F5218">
        <v>45894</v>
      </c>
      <c r="G5218" t="s">
        <v>3633</v>
      </c>
      <c r="H5218">
        <v>45797</v>
      </c>
      <c r="I5218" t="s">
        <v>24</v>
      </c>
      <c r="J5218" t="s">
        <v>7962</v>
      </c>
      <c r="K5218">
        <v>0</v>
      </c>
      <c r="L5218" t="s">
        <v>7945</v>
      </c>
      <c r="N5218" t="s">
        <v>350</v>
      </c>
      <c r="P5218" t="s">
        <v>7946</v>
      </c>
      <c r="T5218">
        <v>0</v>
      </c>
      <c r="U5218">
        <v>0</v>
      </c>
      <c r="V5218">
        <v>0</v>
      </c>
      <c r="W5218">
        <v>0</v>
      </c>
      <c r="X5218" t="s">
        <v>350</v>
      </c>
      <c r="Y5218" t="s">
        <v>350</v>
      </c>
      <c r="Z5218" t="s">
        <v>350</v>
      </c>
      <c r="AE5218" t="s">
        <v>233</v>
      </c>
      <c r="AF5218">
        <v>0</v>
      </c>
      <c r="AG5218">
        <v>0</v>
      </c>
      <c r="AH5218">
        <v>10</v>
      </c>
      <c r="AI5218" t="s">
        <v>11632</v>
      </c>
      <c r="AL5218" s="94">
        <v>7.9</v>
      </c>
      <c r="AM5218" t="s">
        <v>11646</v>
      </c>
    </row>
    <row r="5219" spans="1:39" x14ac:dyDescent="0.25">
      <c r="A5219" t="s">
        <v>214</v>
      </c>
      <c r="B5219">
        <v>34104</v>
      </c>
      <c r="C5219" t="s">
        <v>7975</v>
      </c>
      <c r="D5219">
        <v>271</v>
      </c>
      <c r="E5219">
        <v>45792</v>
      </c>
      <c r="F5219">
        <v>45894</v>
      </c>
      <c r="G5219" t="s">
        <v>3633</v>
      </c>
      <c r="H5219">
        <v>45796</v>
      </c>
      <c r="I5219" t="s">
        <v>24</v>
      </c>
      <c r="J5219" t="s">
        <v>7976</v>
      </c>
      <c r="K5219">
        <v>0</v>
      </c>
      <c r="L5219" t="s">
        <v>7977</v>
      </c>
      <c r="N5219" t="s">
        <v>350</v>
      </c>
      <c r="P5219" t="s">
        <v>7978</v>
      </c>
      <c r="X5219" t="s">
        <v>350</v>
      </c>
      <c r="Y5219" t="s">
        <v>350</v>
      </c>
      <c r="Z5219" t="s">
        <v>350</v>
      </c>
      <c r="AE5219" t="s">
        <v>233</v>
      </c>
      <c r="AF5219">
        <v>0</v>
      </c>
      <c r="AG5219">
        <v>0</v>
      </c>
      <c r="AH5219">
        <v>6</v>
      </c>
      <c r="AI5219" t="s">
        <v>11632</v>
      </c>
      <c r="AL5219" s="94">
        <v>27.1</v>
      </c>
      <c r="AM5219" t="s">
        <v>11646</v>
      </c>
    </row>
    <row r="5220" spans="1:39" x14ac:dyDescent="0.25">
      <c r="A5220" t="s">
        <v>214</v>
      </c>
      <c r="B5220">
        <v>34106</v>
      </c>
      <c r="C5220" t="s">
        <v>7979</v>
      </c>
      <c r="D5220">
        <v>101</v>
      </c>
      <c r="E5220">
        <v>45792</v>
      </c>
      <c r="F5220">
        <v>45894</v>
      </c>
      <c r="G5220" t="s">
        <v>3633</v>
      </c>
      <c r="I5220" t="s">
        <v>24</v>
      </c>
      <c r="J5220" t="s">
        <v>7980</v>
      </c>
      <c r="K5220">
        <v>0</v>
      </c>
      <c r="AE5220" t="s">
        <v>233</v>
      </c>
      <c r="AF5220">
        <v>0</v>
      </c>
      <c r="AG5220">
        <v>0</v>
      </c>
      <c r="AH5220">
        <v>0</v>
      </c>
      <c r="AI5220" t="s">
        <v>11634</v>
      </c>
      <c r="AL5220" s="94">
        <v>10.1</v>
      </c>
      <c r="AM5220" t="s">
        <v>11646</v>
      </c>
    </row>
    <row r="5221" spans="1:39" x14ac:dyDescent="0.25">
      <c r="A5221" t="s">
        <v>214</v>
      </c>
      <c r="B5221">
        <v>34107</v>
      </c>
      <c r="C5221" t="s">
        <v>7981</v>
      </c>
      <c r="D5221">
        <v>71</v>
      </c>
      <c r="E5221">
        <v>45792</v>
      </c>
      <c r="F5221">
        <v>45894</v>
      </c>
      <c r="G5221" t="s">
        <v>3633</v>
      </c>
      <c r="H5221">
        <v>45799</v>
      </c>
      <c r="I5221" t="s">
        <v>24</v>
      </c>
      <c r="J5221" t="s">
        <v>7980</v>
      </c>
      <c r="K5221">
        <v>0</v>
      </c>
      <c r="AE5221" t="s">
        <v>233</v>
      </c>
      <c r="AF5221">
        <v>0</v>
      </c>
      <c r="AG5221">
        <v>0</v>
      </c>
      <c r="AH5221">
        <v>0</v>
      </c>
      <c r="AI5221" t="s">
        <v>11634</v>
      </c>
      <c r="AL5221" s="94">
        <v>7.1</v>
      </c>
      <c r="AM5221" t="s">
        <v>11646</v>
      </c>
    </row>
    <row r="5222" spans="1:39" x14ac:dyDescent="0.25">
      <c r="A5222" t="s">
        <v>214</v>
      </c>
      <c r="B5222">
        <v>34108</v>
      </c>
      <c r="C5222" t="s">
        <v>7982</v>
      </c>
      <c r="D5222">
        <v>583</v>
      </c>
      <c r="E5222">
        <v>45792</v>
      </c>
      <c r="F5222">
        <v>45894</v>
      </c>
      <c r="G5222" t="s">
        <v>3633</v>
      </c>
      <c r="H5222">
        <v>45793</v>
      </c>
      <c r="I5222" t="s">
        <v>24</v>
      </c>
      <c r="J5222" t="s">
        <v>7983</v>
      </c>
      <c r="K5222">
        <v>0</v>
      </c>
      <c r="L5222" t="s">
        <v>4132</v>
      </c>
      <c r="N5222" t="s">
        <v>350</v>
      </c>
      <c r="P5222" t="s">
        <v>350</v>
      </c>
      <c r="X5222" t="s">
        <v>7906</v>
      </c>
      <c r="Y5222" t="s">
        <v>350</v>
      </c>
      <c r="Z5222" t="s">
        <v>350</v>
      </c>
      <c r="AE5222" t="s">
        <v>233</v>
      </c>
      <c r="AF5222">
        <v>0</v>
      </c>
      <c r="AG5222">
        <v>0</v>
      </c>
      <c r="AH5222">
        <v>6</v>
      </c>
      <c r="AI5222" t="s">
        <v>11632</v>
      </c>
      <c r="AL5222" s="94">
        <v>58.3</v>
      </c>
      <c r="AM5222" t="s">
        <v>11646</v>
      </c>
    </row>
    <row r="5223" spans="1:39" x14ac:dyDescent="0.25">
      <c r="A5223" t="s">
        <v>214</v>
      </c>
      <c r="B5223">
        <v>34109</v>
      </c>
      <c r="C5223" t="s">
        <v>7984</v>
      </c>
      <c r="D5223">
        <v>59</v>
      </c>
      <c r="E5223">
        <v>45792</v>
      </c>
      <c r="F5223">
        <v>45894</v>
      </c>
      <c r="G5223" t="s">
        <v>3633</v>
      </c>
      <c r="H5223">
        <v>45796</v>
      </c>
      <c r="I5223" t="s">
        <v>24</v>
      </c>
      <c r="J5223" t="s">
        <v>7985</v>
      </c>
      <c r="K5223">
        <v>0</v>
      </c>
      <c r="L5223" t="s">
        <v>4132</v>
      </c>
      <c r="N5223" t="s">
        <v>350</v>
      </c>
      <c r="P5223" t="s">
        <v>4132</v>
      </c>
      <c r="X5223" t="s">
        <v>350</v>
      </c>
      <c r="Y5223" t="s">
        <v>350</v>
      </c>
      <c r="Z5223" t="s">
        <v>350</v>
      </c>
      <c r="AE5223" t="s">
        <v>233</v>
      </c>
      <c r="AF5223">
        <v>0</v>
      </c>
      <c r="AG5223">
        <v>0</v>
      </c>
      <c r="AH5223">
        <v>6</v>
      </c>
      <c r="AI5223" t="s">
        <v>11632</v>
      </c>
      <c r="AL5223" s="94">
        <v>5.9</v>
      </c>
      <c r="AM5223" t="s">
        <v>11646</v>
      </c>
    </row>
    <row r="5224" spans="1:39" x14ac:dyDescent="0.25">
      <c r="A5224" t="s">
        <v>214</v>
      </c>
      <c r="B5224">
        <v>34110</v>
      </c>
      <c r="C5224" t="s">
        <v>7986</v>
      </c>
      <c r="D5224">
        <v>80</v>
      </c>
      <c r="E5224">
        <v>45792</v>
      </c>
      <c r="F5224">
        <v>45894</v>
      </c>
      <c r="G5224" t="s">
        <v>3633</v>
      </c>
      <c r="H5224">
        <v>45793</v>
      </c>
      <c r="I5224" t="s">
        <v>24</v>
      </c>
      <c r="J5224" t="s">
        <v>7980</v>
      </c>
      <c r="K5224">
        <v>0</v>
      </c>
      <c r="AE5224" t="s">
        <v>233</v>
      </c>
      <c r="AF5224">
        <v>0</v>
      </c>
      <c r="AG5224">
        <v>0</v>
      </c>
      <c r="AH5224">
        <v>0</v>
      </c>
      <c r="AI5224" t="s">
        <v>11634</v>
      </c>
      <c r="AL5224" s="94">
        <v>8</v>
      </c>
      <c r="AM5224" t="s">
        <v>11646</v>
      </c>
    </row>
    <row r="5225" spans="1:39" x14ac:dyDescent="0.25">
      <c r="A5225" t="s">
        <v>214</v>
      </c>
      <c r="B5225">
        <v>34112</v>
      </c>
      <c r="C5225" t="s">
        <v>7987</v>
      </c>
      <c r="D5225">
        <v>46</v>
      </c>
      <c r="E5225">
        <v>45792</v>
      </c>
      <c r="F5225">
        <v>45812</v>
      </c>
      <c r="G5225" t="s">
        <v>3633</v>
      </c>
      <c r="H5225">
        <v>45810</v>
      </c>
      <c r="I5225" t="s">
        <v>24</v>
      </c>
      <c r="J5225" t="s">
        <v>7988</v>
      </c>
      <c r="K5225">
        <v>0</v>
      </c>
      <c r="AE5225" t="s">
        <v>233</v>
      </c>
      <c r="AF5225">
        <v>0</v>
      </c>
      <c r="AG5225">
        <v>0</v>
      </c>
      <c r="AH5225">
        <v>0</v>
      </c>
      <c r="AI5225" t="s">
        <v>11634</v>
      </c>
      <c r="AL5225" s="94">
        <v>4.5999999999999996</v>
      </c>
      <c r="AM5225" t="s">
        <v>11646</v>
      </c>
    </row>
    <row r="5226" spans="1:39" x14ac:dyDescent="0.25">
      <c r="A5226" t="s">
        <v>214</v>
      </c>
      <c r="B5226">
        <v>34113</v>
      </c>
      <c r="C5226" t="s">
        <v>7989</v>
      </c>
      <c r="D5226">
        <v>39</v>
      </c>
      <c r="E5226">
        <v>45792</v>
      </c>
      <c r="F5226">
        <v>45894</v>
      </c>
      <c r="G5226" t="s">
        <v>3633</v>
      </c>
      <c r="H5226">
        <v>45797</v>
      </c>
      <c r="I5226" t="s">
        <v>24</v>
      </c>
      <c r="J5226" t="s">
        <v>7980</v>
      </c>
      <c r="K5226">
        <v>0</v>
      </c>
      <c r="AE5226" t="s">
        <v>233</v>
      </c>
      <c r="AF5226">
        <v>0</v>
      </c>
      <c r="AG5226">
        <v>0</v>
      </c>
      <c r="AH5226">
        <v>0</v>
      </c>
      <c r="AI5226" t="s">
        <v>11634</v>
      </c>
      <c r="AL5226" s="94">
        <v>3.9</v>
      </c>
      <c r="AM5226" t="s">
        <v>11646</v>
      </c>
    </row>
    <row r="5227" spans="1:39" x14ac:dyDescent="0.25">
      <c r="A5227" t="s">
        <v>214</v>
      </c>
      <c r="B5227">
        <v>34114</v>
      </c>
      <c r="C5227" t="s">
        <v>7990</v>
      </c>
      <c r="D5227">
        <v>170</v>
      </c>
      <c r="E5227">
        <v>45792</v>
      </c>
      <c r="F5227">
        <v>45894</v>
      </c>
      <c r="G5227" t="s">
        <v>3633</v>
      </c>
      <c r="H5227">
        <v>45793</v>
      </c>
      <c r="I5227" t="s">
        <v>24</v>
      </c>
      <c r="J5227" t="s">
        <v>7980</v>
      </c>
      <c r="K5227">
        <v>0</v>
      </c>
      <c r="AE5227" t="s">
        <v>233</v>
      </c>
      <c r="AF5227">
        <v>0</v>
      </c>
      <c r="AG5227">
        <v>0</v>
      </c>
      <c r="AH5227">
        <v>0</v>
      </c>
      <c r="AI5227" t="s">
        <v>11634</v>
      </c>
      <c r="AL5227" s="94">
        <v>17</v>
      </c>
      <c r="AM5227" t="s">
        <v>11646</v>
      </c>
    </row>
    <row r="5228" spans="1:39" x14ac:dyDescent="0.25">
      <c r="A5228" t="s">
        <v>214</v>
      </c>
      <c r="B5228">
        <v>34116</v>
      </c>
      <c r="C5228" t="s">
        <v>7991</v>
      </c>
      <c r="D5228">
        <v>59</v>
      </c>
      <c r="E5228">
        <v>45792</v>
      </c>
      <c r="F5228">
        <v>45894</v>
      </c>
      <c r="G5228" t="s">
        <v>3633</v>
      </c>
      <c r="I5228" t="s">
        <v>24</v>
      </c>
      <c r="J5228" t="s">
        <v>7980</v>
      </c>
      <c r="K5228">
        <v>0</v>
      </c>
      <c r="AE5228" t="s">
        <v>233</v>
      </c>
      <c r="AF5228">
        <v>0</v>
      </c>
      <c r="AG5228">
        <v>0</v>
      </c>
      <c r="AH5228">
        <v>0</v>
      </c>
      <c r="AI5228" t="s">
        <v>11634</v>
      </c>
      <c r="AL5228" s="94">
        <v>5.9</v>
      </c>
      <c r="AM5228" t="s">
        <v>11646</v>
      </c>
    </row>
    <row r="5229" spans="1:39" x14ac:dyDescent="0.25">
      <c r="A5229" t="s">
        <v>214</v>
      </c>
      <c r="B5229">
        <v>34901</v>
      </c>
      <c r="C5229" t="s">
        <v>7992</v>
      </c>
      <c r="D5229">
        <v>1190</v>
      </c>
      <c r="E5229">
        <v>45792</v>
      </c>
      <c r="F5229">
        <v>45894</v>
      </c>
      <c r="G5229" t="s">
        <v>3633</v>
      </c>
      <c r="H5229">
        <v>45796</v>
      </c>
      <c r="I5229" t="s">
        <v>24</v>
      </c>
      <c r="J5229" t="s">
        <v>7980</v>
      </c>
      <c r="K5229">
        <v>0</v>
      </c>
      <c r="AE5229" t="s">
        <v>233</v>
      </c>
      <c r="AF5229">
        <v>0</v>
      </c>
      <c r="AG5229">
        <v>0</v>
      </c>
      <c r="AH5229">
        <v>0</v>
      </c>
      <c r="AI5229" t="s">
        <v>11634</v>
      </c>
      <c r="AL5229" s="94">
        <v>119</v>
      </c>
      <c r="AM5229" t="s">
        <v>11646</v>
      </c>
    </row>
    <row r="5230" spans="1:39" x14ac:dyDescent="0.25">
      <c r="A5230" t="s">
        <v>214</v>
      </c>
      <c r="B5230">
        <v>34120</v>
      </c>
      <c r="C5230" t="s">
        <v>7993</v>
      </c>
      <c r="D5230">
        <v>76738</v>
      </c>
      <c r="E5230">
        <v>45792</v>
      </c>
      <c r="F5230">
        <v>45894</v>
      </c>
      <c r="G5230" t="s">
        <v>3633</v>
      </c>
      <c r="H5230">
        <v>45793</v>
      </c>
      <c r="I5230" t="s">
        <v>24</v>
      </c>
      <c r="J5230" t="s">
        <v>7980</v>
      </c>
      <c r="K5230">
        <v>0</v>
      </c>
      <c r="AE5230" t="s">
        <v>233</v>
      </c>
      <c r="AF5230">
        <v>0</v>
      </c>
      <c r="AG5230">
        <v>0</v>
      </c>
      <c r="AH5230">
        <v>0</v>
      </c>
      <c r="AI5230" t="s">
        <v>11634</v>
      </c>
      <c r="AL5230" s="94">
        <v>7673.8</v>
      </c>
      <c r="AM5230" t="s">
        <v>11646</v>
      </c>
    </row>
    <row r="5231" spans="1:39" x14ac:dyDescent="0.25">
      <c r="A5231" t="s">
        <v>214</v>
      </c>
      <c r="B5231">
        <v>34121</v>
      </c>
      <c r="C5231" t="s">
        <v>7994</v>
      </c>
      <c r="D5231">
        <v>215</v>
      </c>
      <c r="E5231">
        <v>45792</v>
      </c>
      <c r="F5231">
        <v>45894</v>
      </c>
      <c r="G5231" t="s">
        <v>3633</v>
      </c>
      <c r="I5231" t="s">
        <v>24</v>
      </c>
      <c r="J5231" t="s">
        <v>7980</v>
      </c>
      <c r="K5231">
        <v>0</v>
      </c>
      <c r="AE5231" t="s">
        <v>233</v>
      </c>
      <c r="AF5231">
        <v>0</v>
      </c>
      <c r="AG5231">
        <v>0</v>
      </c>
      <c r="AH5231">
        <v>0</v>
      </c>
      <c r="AI5231" t="s">
        <v>11634</v>
      </c>
      <c r="AL5231" s="94">
        <v>21.5</v>
      </c>
      <c r="AM5231" t="s">
        <v>11646</v>
      </c>
    </row>
    <row r="5232" spans="1:39" x14ac:dyDescent="0.25">
      <c r="A5232" t="s">
        <v>214</v>
      </c>
      <c r="B5232">
        <v>34122</v>
      </c>
      <c r="C5232" t="s">
        <v>7995</v>
      </c>
      <c r="D5232">
        <v>104</v>
      </c>
      <c r="E5232">
        <v>45792</v>
      </c>
      <c r="F5232">
        <v>45894</v>
      </c>
      <c r="G5232" t="s">
        <v>3633</v>
      </c>
      <c r="I5232" t="s">
        <v>24</v>
      </c>
      <c r="J5232" t="s">
        <v>7980</v>
      </c>
      <c r="K5232">
        <v>0</v>
      </c>
      <c r="AE5232" t="s">
        <v>233</v>
      </c>
      <c r="AF5232">
        <v>0</v>
      </c>
      <c r="AG5232">
        <v>0</v>
      </c>
      <c r="AH5232">
        <v>0</v>
      </c>
      <c r="AI5232" t="s">
        <v>11634</v>
      </c>
      <c r="AL5232" s="94">
        <v>10.4</v>
      </c>
      <c r="AM5232" t="s">
        <v>11646</v>
      </c>
    </row>
    <row r="5233" spans="1:39" x14ac:dyDescent="0.25">
      <c r="A5233" t="s">
        <v>214</v>
      </c>
      <c r="B5233">
        <v>34123</v>
      </c>
      <c r="C5233" t="s">
        <v>7996</v>
      </c>
      <c r="D5233">
        <v>1911</v>
      </c>
      <c r="E5233">
        <v>45792</v>
      </c>
      <c r="F5233">
        <v>45894</v>
      </c>
      <c r="G5233" t="s">
        <v>3633</v>
      </c>
      <c r="H5233">
        <v>45793</v>
      </c>
      <c r="I5233" t="s">
        <v>24</v>
      </c>
      <c r="J5233" t="s">
        <v>7980</v>
      </c>
      <c r="K5233">
        <v>0</v>
      </c>
      <c r="AE5233" t="s">
        <v>233</v>
      </c>
      <c r="AF5233">
        <v>0</v>
      </c>
      <c r="AG5233">
        <v>0</v>
      </c>
      <c r="AH5233">
        <v>0</v>
      </c>
      <c r="AI5233" t="s">
        <v>11634</v>
      </c>
      <c r="AL5233" s="94">
        <v>191.1</v>
      </c>
      <c r="AM5233" t="s">
        <v>11646</v>
      </c>
    </row>
    <row r="5234" spans="1:39" x14ac:dyDescent="0.25">
      <c r="A5234" t="s">
        <v>214</v>
      </c>
      <c r="B5234">
        <v>34124</v>
      </c>
      <c r="C5234" t="s">
        <v>7997</v>
      </c>
      <c r="D5234">
        <v>57</v>
      </c>
      <c r="E5234">
        <v>45792</v>
      </c>
      <c r="F5234">
        <v>45894</v>
      </c>
      <c r="G5234" t="s">
        <v>3633</v>
      </c>
      <c r="H5234">
        <v>45804</v>
      </c>
      <c r="I5234" t="s">
        <v>24</v>
      </c>
      <c r="J5234" t="s">
        <v>7980</v>
      </c>
      <c r="K5234">
        <v>0</v>
      </c>
      <c r="AE5234" t="s">
        <v>233</v>
      </c>
      <c r="AF5234">
        <v>0</v>
      </c>
      <c r="AG5234">
        <v>0</v>
      </c>
      <c r="AH5234">
        <v>0</v>
      </c>
      <c r="AI5234" t="s">
        <v>11634</v>
      </c>
      <c r="AL5234" s="94">
        <v>5.7</v>
      </c>
      <c r="AM5234" t="s">
        <v>11646</v>
      </c>
    </row>
    <row r="5235" spans="1:39" x14ac:dyDescent="0.25">
      <c r="A5235" t="s">
        <v>214</v>
      </c>
      <c r="B5235">
        <v>34125</v>
      </c>
      <c r="C5235" t="s">
        <v>7998</v>
      </c>
      <c r="D5235">
        <v>72</v>
      </c>
      <c r="E5235">
        <v>45792</v>
      </c>
      <c r="F5235">
        <v>45894</v>
      </c>
      <c r="G5235" t="s">
        <v>3633</v>
      </c>
      <c r="H5235">
        <v>45797</v>
      </c>
      <c r="I5235" t="s">
        <v>24</v>
      </c>
      <c r="J5235" t="s">
        <v>7980</v>
      </c>
      <c r="K5235">
        <v>0</v>
      </c>
      <c r="AE5235" t="s">
        <v>233</v>
      </c>
      <c r="AF5235">
        <v>0</v>
      </c>
      <c r="AG5235">
        <v>0</v>
      </c>
      <c r="AH5235">
        <v>0</v>
      </c>
      <c r="AI5235" t="s">
        <v>11634</v>
      </c>
      <c r="AL5235" s="94">
        <v>7.2</v>
      </c>
      <c r="AM5235" t="s">
        <v>11646</v>
      </c>
    </row>
    <row r="5236" spans="1:39" x14ac:dyDescent="0.25">
      <c r="A5236" t="s">
        <v>214</v>
      </c>
      <c r="B5236">
        <v>34126</v>
      </c>
      <c r="C5236" t="s">
        <v>7999</v>
      </c>
      <c r="D5236">
        <v>280</v>
      </c>
      <c r="E5236">
        <v>1141519</v>
      </c>
      <c r="F5236">
        <v>45807</v>
      </c>
      <c r="G5236" t="s">
        <v>3633</v>
      </c>
      <c r="H5236">
        <v>45806</v>
      </c>
      <c r="I5236" t="s">
        <v>24</v>
      </c>
      <c r="K5236">
        <v>0</v>
      </c>
      <c r="AE5236" t="s">
        <v>233</v>
      </c>
      <c r="AF5236">
        <v>0</v>
      </c>
      <c r="AG5236">
        <v>0</v>
      </c>
      <c r="AH5236">
        <v>0</v>
      </c>
      <c r="AI5236" t="s">
        <v>11634</v>
      </c>
      <c r="AL5236" s="94">
        <v>28</v>
      </c>
      <c r="AM5236" t="s">
        <v>11646</v>
      </c>
    </row>
    <row r="5237" spans="1:39" x14ac:dyDescent="0.25">
      <c r="A5237" t="s">
        <v>214</v>
      </c>
      <c r="B5237">
        <v>34127</v>
      </c>
      <c r="C5237" t="s">
        <v>8000</v>
      </c>
      <c r="D5237">
        <v>118</v>
      </c>
      <c r="E5237">
        <v>45792</v>
      </c>
      <c r="F5237">
        <v>45894</v>
      </c>
      <c r="G5237" t="s">
        <v>3633</v>
      </c>
      <c r="H5237">
        <v>45796</v>
      </c>
      <c r="I5237" t="s">
        <v>24</v>
      </c>
      <c r="J5237" t="s">
        <v>8001</v>
      </c>
      <c r="K5237">
        <v>0</v>
      </c>
      <c r="L5237" t="s">
        <v>1118</v>
      </c>
      <c r="N5237" t="s">
        <v>350</v>
      </c>
      <c r="P5237" t="s">
        <v>350</v>
      </c>
      <c r="X5237" t="s">
        <v>350</v>
      </c>
      <c r="Y5237" t="s">
        <v>350</v>
      </c>
      <c r="Z5237" t="s">
        <v>350</v>
      </c>
      <c r="AE5237" t="s">
        <v>233</v>
      </c>
      <c r="AF5237">
        <v>0</v>
      </c>
      <c r="AG5237">
        <v>0</v>
      </c>
      <c r="AH5237">
        <v>6</v>
      </c>
      <c r="AI5237" t="s">
        <v>11632</v>
      </c>
      <c r="AL5237" s="94">
        <v>11.8</v>
      </c>
      <c r="AM5237" t="s">
        <v>11646</v>
      </c>
    </row>
    <row r="5238" spans="1:39" x14ac:dyDescent="0.25">
      <c r="A5238" t="s">
        <v>214</v>
      </c>
      <c r="B5238">
        <v>34904</v>
      </c>
      <c r="C5238" t="s">
        <v>8002</v>
      </c>
      <c r="D5238">
        <v>313</v>
      </c>
      <c r="E5238">
        <v>45792</v>
      </c>
      <c r="F5238">
        <v>45894</v>
      </c>
      <c r="G5238" t="s">
        <v>3633</v>
      </c>
      <c r="H5238">
        <v>45797</v>
      </c>
      <c r="I5238" t="s">
        <v>24</v>
      </c>
      <c r="J5238" t="s">
        <v>8003</v>
      </c>
      <c r="K5238">
        <v>0</v>
      </c>
      <c r="L5238" t="s">
        <v>6439</v>
      </c>
      <c r="N5238" t="s">
        <v>350</v>
      </c>
      <c r="P5238" t="s">
        <v>350</v>
      </c>
      <c r="T5238">
        <v>0</v>
      </c>
      <c r="U5238">
        <v>0</v>
      </c>
      <c r="V5238">
        <v>0</v>
      </c>
      <c r="W5238">
        <v>0</v>
      </c>
      <c r="X5238" t="s">
        <v>350</v>
      </c>
      <c r="Y5238" t="s">
        <v>350</v>
      </c>
      <c r="Z5238" t="s">
        <v>350</v>
      </c>
      <c r="AE5238" t="s">
        <v>233</v>
      </c>
      <c r="AF5238">
        <v>0</v>
      </c>
      <c r="AG5238">
        <v>0</v>
      </c>
      <c r="AH5238">
        <v>10</v>
      </c>
      <c r="AI5238" t="s">
        <v>11632</v>
      </c>
      <c r="AL5238" s="94">
        <v>31.3</v>
      </c>
      <c r="AM5238" t="s">
        <v>11646</v>
      </c>
    </row>
    <row r="5239" spans="1:39" x14ac:dyDescent="0.25">
      <c r="A5239" t="s">
        <v>214</v>
      </c>
      <c r="B5239">
        <v>34129</v>
      </c>
      <c r="C5239" t="s">
        <v>8004</v>
      </c>
      <c r="D5239">
        <v>163</v>
      </c>
      <c r="E5239">
        <v>45792</v>
      </c>
      <c r="F5239">
        <v>45894</v>
      </c>
      <c r="G5239" t="s">
        <v>3633</v>
      </c>
      <c r="H5239">
        <v>45793</v>
      </c>
      <c r="I5239" t="s">
        <v>24</v>
      </c>
      <c r="J5239" t="s">
        <v>8005</v>
      </c>
      <c r="K5239">
        <v>0</v>
      </c>
      <c r="L5239" t="s">
        <v>1118</v>
      </c>
      <c r="N5239" t="s">
        <v>350</v>
      </c>
      <c r="T5239">
        <v>0</v>
      </c>
      <c r="U5239">
        <v>0</v>
      </c>
      <c r="V5239">
        <v>0</v>
      </c>
      <c r="W5239">
        <v>0</v>
      </c>
      <c r="X5239" t="s">
        <v>350</v>
      </c>
      <c r="Y5239" t="s">
        <v>350</v>
      </c>
      <c r="Z5239" t="s">
        <v>350</v>
      </c>
      <c r="AE5239" t="s">
        <v>233</v>
      </c>
      <c r="AF5239">
        <v>0</v>
      </c>
      <c r="AG5239">
        <v>0</v>
      </c>
      <c r="AH5239">
        <v>9</v>
      </c>
      <c r="AI5239" t="s">
        <v>11632</v>
      </c>
      <c r="AL5239" s="94">
        <v>16.3</v>
      </c>
      <c r="AM5239" t="s">
        <v>11646</v>
      </c>
    </row>
    <row r="5240" spans="1:39" x14ac:dyDescent="0.25">
      <c r="A5240" t="s">
        <v>214</v>
      </c>
      <c r="B5240">
        <v>34130</v>
      </c>
      <c r="C5240" t="s">
        <v>8006</v>
      </c>
      <c r="D5240">
        <v>193</v>
      </c>
      <c r="E5240">
        <v>45793</v>
      </c>
      <c r="F5240">
        <v>45804</v>
      </c>
      <c r="G5240" t="s">
        <v>3633</v>
      </c>
      <c r="H5240">
        <v>45796</v>
      </c>
      <c r="I5240" t="s">
        <v>24</v>
      </c>
      <c r="J5240">
        <v>45968</v>
      </c>
      <c r="K5240">
        <v>0</v>
      </c>
      <c r="AE5240" t="s">
        <v>233</v>
      </c>
      <c r="AF5240">
        <v>0</v>
      </c>
      <c r="AG5240">
        <v>0</v>
      </c>
      <c r="AH5240">
        <v>0</v>
      </c>
      <c r="AI5240" t="s">
        <v>11634</v>
      </c>
      <c r="AL5240" s="94">
        <v>19.3</v>
      </c>
      <c r="AM5240" t="s">
        <v>11646</v>
      </c>
    </row>
    <row r="5241" spans="1:39" x14ac:dyDescent="0.25">
      <c r="A5241" t="s">
        <v>214</v>
      </c>
      <c r="B5241">
        <v>34131</v>
      </c>
      <c r="C5241" t="s">
        <v>8007</v>
      </c>
      <c r="D5241">
        <v>42</v>
      </c>
      <c r="E5241">
        <v>45793</v>
      </c>
      <c r="F5241">
        <v>45895</v>
      </c>
      <c r="G5241" t="s">
        <v>3633</v>
      </c>
      <c r="H5241">
        <v>45797</v>
      </c>
      <c r="I5241" t="s">
        <v>24</v>
      </c>
      <c r="J5241" t="s">
        <v>7985</v>
      </c>
      <c r="K5241">
        <v>0</v>
      </c>
      <c r="L5241" t="s">
        <v>4132</v>
      </c>
      <c r="N5241" t="s">
        <v>350</v>
      </c>
      <c r="P5241" t="s">
        <v>4132</v>
      </c>
      <c r="X5241" t="s">
        <v>350</v>
      </c>
      <c r="Y5241" t="s">
        <v>350</v>
      </c>
      <c r="Z5241" t="s">
        <v>350</v>
      </c>
      <c r="AE5241" t="s">
        <v>233</v>
      </c>
      <c r="AF5241">
        <v>0</v>
      </c>
      <c r="AG5241">
        <v>0</v>
      </c>
      <c r="AH5241">
        <v>6</v>
      </c>
      <c r="AI5241" t="s">
        <v>11632</v>
      </c>
      <c r="AL5241" s="94">
        <v>4.2</v>
      </c>
      <c r="AM5241" t="s">
        <v>11646</v>
      </c>
    </row>
    <row r="5242" spans="1:39" x14ac:dyDescent="0.25">
      <c r="A5242" t="s">
        <v>214</v>
      </c>
      <c r="B5242">
        <v>34132</v>
      </c>
      <c r="C5242" t="s">
        <v>8008</v>
      </c>
      <c r="D5242">
        <v>122</v>
      </c>
      <c r="E5242">
        <v>45793</v>
      </c>
      <c r="F5242">
        <v>45895</v>
      </c>
      <c r="G5242" t="s">
        <v>3633</v>
      </c>
      <c r="H5242" t="s">
        <v>8009</v>
      </c>
      <c r="I5242" t="s">
        <v>24</v>
      </c>
      <c r="J5242" t="s">
        <v>7980</v>
      </c>
      <c r="K5242">
        <v>0</v>
      </c>
      <c r="AE5242" t="s">
        <v>233</v>
      </c>
      <c r="AF5242">
        <v>0</v>
      </c>
      <c r="AG5242">
        <v>0</v>
      </c>
      <c r="AH5242">
        <v>0</v>
      </c>
      <c r="AI5242" t="s">
        <v>11634</v>
      </c>
      <c r="AL5242" s="94">
        <v>12.2</v>
      </c>
      <c r="AM5242" t="s">
        <v>11646</v>
      </c>
    </row>
    <row r="5243" spans="1:39" x14ac:dyDescent="0.25">
      <c r="A5243" t="s">
        <v>214</v>
      </c>
      <c r="B5243">
        <v>34133</v>
      </c>
      <c r="C5243" t="s">
        <v>8010</v>
      </c>
      <c r="D5243">
        <v>98</v>
      </c>
      <c r="E5243">
        <v>45793</v>
      </c>
      <c r="F5243">
        <v>45895</v>
      </c>
      <c r="G5243" t="s">
        <v>3633</v>
      </c>
      <c r="I5243" t="s">
        <v>24</v>
      </c>
      <c r="J5243" t="s">
        <v>8011</v>
      </c>
      <c r="K5243">
        <v>0</v>
      </c>
      <c r="L5243" t="s">
        <v>4132</v>
      </c>
      <c r="N5243" t="s">
        <v>350</v>
      </c>
      <c r="P5243" t="s">
        <v>350</v>
      </c>
      <c r="T5243">
        <v>0</v>
      </c>
      <c r="U5243">
        <v>0</v>
      </c>
      <c r="V5243">
        <v>0</v>
      </c>
      <c r="W5243">
        <v>0</v>
      </c>
      <c r="X5243" t="s">
        <v>350</v>
      </c>
      <c r="Y5243" t="s">
        <v>350</v>
      </c>
      <c r="Z5243" t="s">
        <v>350</v>
      </c>
      <c r="AE5243" t="s">
        <v>233</v>
      </c>
      <c r="AF5243">
        <v>0</v>
      </c>
      <c r="AG5243">
        <v>0</v>
      </c>
      <c r="AH5243">
        <v>10</v>
      </c>
      <c r="AI5243" t="s">
        <v>11632</v>
      </c>
      <c r="AL5243" s="94">
        <v>9.8000000000000007</v>
      </c>
      <c r="AM5243" t="s">
        <v>11646</v>
      </c>
    </row>
    <row r="5244" spans="1:39" x14ac:dyDescent="0.25">
      <c r="A5244" t="s">
        <v>214</v>
      </c>
      <c r="B5244">
        <v>34134</v>
      </c>
      <c r="C5244" t="s">
        <v>8012</v>
      </c>
      <c r="D5244">
        <v>40</v>
      </c>
      <c r="E5244">
        <v>45793</v>
      </c>
      <c r="F5244">
        <v>45895</v>
      </c>
      <c r="G5244" t="s">
        <v>3633</v>
      </c>
      <c r="H5244">
        <v>45799</v>
      </c>
      <c r="I5244" t="s">
        <v>24</v>
      </c>
      <c r="J5244" t="s">
        <v>8013</v>
      </c>
      <c r="K5244">
        <v>0</v>
      </c>
      <c r="N5244" t="s">
        <v>350</v>
      </c>
      <c r="X5244" t="s">
        <v>350</v>
      </c>
      <c r="Y5244" t="s">
        <v>350</v>
      </c>
      <c r="Z5244" t="s">
        <v>350</v>
      </c>
      <c r="AE5244" t="s">
        <v>233</v>
      </c>
      <c r="AF5244">
        <v>0</v>
      </c>
      <c r="AG5244">
        <v>0</v>
      </c>
      <c r="AH5244">
        <v>4</v>
      </c>
      <c r="AI5244" t="s">
        <v>11632</v>
      </c>
      <c r="AL5244" s="94">
        <v>4</v>
      </c>
      <c r="AM5244" t="s">
        <v>11646</v>
      </c>
    </row>
    <row r="5245" spans="1:39" x14ac:dyDescent="0.25">
      <c r="A5245" t="s">
        <v>214</v>
      </c>
      <c r="B5245">
        <v>34135</v>
      </c>
      <c r="C5245" t="s">
        <v>8014</v>
      </c>
      <c r="D5245">
        <v>490</v>
      </c>
      <c r="E5245">
        <v>45793</v>
      </c>
      <c r="F5245">
        <v>45895</v>
      </c>
      <c r="G5245" t="s">
        <v>3633</v>
      </c>
      <c r="H5245">
        <v>45796</v>
      </c>
      <c r="I5245" t="s">
        <v>24</v>
      </c>
      <c r="J5245" t="s">
        <v>7980</v>
      </c>
      <c r="K5245">
        <v>0</v>
      </c>
      <c r="AE5245" t="s">
        <v>233</v>
      </c>
      <c r="AF5245">
        <v>0</v>
      </c>
      <c r="AG5245">
        <v>0</v>
      </c>
      <c r="AH5245">
        <v>0</v>
      </c>
      <c r="AI5245" t="s">
        <v>11634</v>
      </c>
      <c r="AL5245" s="94">
        <v>49</v>
      </c>
      <c r="AM5245" t="s">
        <v>11646</v>
      </c>
    </row>
    <row r="5246" spans="1:39" x14ac:dyDescent="0.25">
      <c r="A5246" t="s">
        <v>214</v>
      </c>
      <c r="B5246">
        <v>34136</v>
      </c>
      <c r="C5246" t="s">
        <v>8015</v>
      </c>
      <c r="D5246">
        <v>166</v>
      </c>
      <c r="E5246">
        <v>45793</v>
      </c>
      <c r="F5246">
        <v>45895</v>
      </c>
      <c r="G5246" t="s">
        <v>3633</v>
      </c>
      <c r="I5246" t="s">
        <v>24</v>
      </c>
      <c r="J5246" t="s">
        <v>8016</v>
      </c>
      <c r="K5246">
        <v>0</v>
      </c>
      <c r="AE5246" t="s">
        <v>233</v>
      </c>
      <c r="AF5246">
        <v>0</v>
      </c>
      <c r="AG5246">
        <v>0</v>
      </c>
      <c r="AH5246">
        <v>0</v>
      </c>
      <c r="AI5246" t="s">
        <v>11634</v>
      </c>
      <c r="AL5246" s="94">
        <v>16.600000000000001</v>
      </c>
      <c r="AM5246" t="s">
        <v>11646</v>
      </c>
    </row>
    <row r="5247" spans="1:39" x14ac:dyDescent="0.25">
      <c r="A5247" t="s">
        <v>214</v>
      </c>
      <c r="B5247">
        <v>34137</v>
      </c>
      <c r="C5247" t="s">
        <v>8017</v>
      </c>
      <c r="D5247">
        <v>18</v>
      </c>
      <c r="E5247">
        <v>45793</v>
      </c>
      <c r="F5247">
        <v>45823</v>
      </c>
      <c r="G5247" t="s">
        <v>3633</v>
      </c>
      <c r="H5247">
        <v>45820</v>
      </c>
      <c r="I5247" t="s">
        <v>24</v>
      </c>
      <c r="K5247">
        <v>0</v>
      </c>
      <c r="AE5247" t="s">
        <v>233</v>
      </c>
      <c r="AF5247">
        <v>0</v>
      </c>
      <c r="AG5247">
        <v>0</v>
      </c>
      <c r="AH5247">
        <v>0</v>
      </c>
      <c r="AI5247" t="s">
        <v>11634</v>
      </c>
      <c r="AL5247" s="94">
        <v>1.8</v>
      </c>
      <c r="AM5247" t="s">
        <v>11646</v>
      </c>
    </row>
    <row r="5248" spans="1:39" x14ac:dyDescent="0.25">
      <c r="A5248" t="s">
        <v>214</v>
      </c>
      <c r="B5248">
        <v>34139</v>
      </c>
      <c r="C5248" t="s">
        <v>8018</v>
      </c>
      <c r="D5248">
        <v>181</v>
      </c>
      <c r="E5248">
        <v>45793</v>
      </c>
      <c r="F5248">
        <v>45895</v>
      </c>
      <c r="G5248" t="s">
        <v>3633</v>
      </c>
      <c r="H5248">
        <v>45806</v>
      </c>
      <c r="I5248" t="s">
        <v>24</v>
      </c>
      <c r="J5248" t="s">
        <v>8019</v>
      </c>
      <c r="K5248">
        <v>0</v>
      </c>
      <c r="L5248" t="s">
        <v>1118</v>
      </c>
      <c r="N5248" t="s">
        <v>350</v>
      </c>
      <c r="P5248" t="s">
        <v>350</v>
      </c>
      <c r="R5248">
        <v>0</v>
      </c>
      <c r="S5248">
        <v>0</v>
      </c>
      <c r="T5248">
        <v>0</v>
      </c>
      <c r="U5248">
        <v>0</v>
      </c>
      <c r="V5248">
        <v>0</v>
      </c>
      <c r="W5248">
        <v>0</v>
      </c>
      <c r="X5248" t="s">
        <v>7906</v>
      </c>
      <c r="Y5248" t="s">
        <v>350</v>
      </c>
      <c r="Z5248" t="s">
        <v>350</v>
      </c>
      <c r="AE5248" t="s">
        <v>233</v>
      </c>
      <c r="AF5248">
        <v>0</v>
      </c>
      <c r="AG5248">
        <v>0</v>
      </c>
      <c r="AH5248">
        <v>13</v>
      </c>
      <c r="AI5248" t="s">
        <v>11632</v>
      </c>
      <c r="AJ5248">
        <v>0</v>
      </c>
      <c r="AK5248">
        <v>0</v>
      </c>
      <c r="AL5248" s="94">
        <v>18.100000000000001</v>
      </c>
      <c r="AM5248" t="s">
        <v>11646</v>
      </c>
    </row>
    <row r="5249" spans="1:39" x14ac:dyDescent="0.25">
      <c r="A5249" t="s">
        <v>214</v>
      </c>
      <c r="B5249">
        <v>34140</v>
      </c>
      <c r="C5249" t="s">
        <v>8020</v>
      </c>
      <c r="D5249">
        <v>81</v>
      </c>
      <c r="E5249">
        <v>45793</v>
      </c>
      <c r="F5249">
        <v>45895</v>
      </c>
      <c r="G5249" t="s">
        <v>3633</v>
      </c>
      <c r="H5249">
        <v>45800</v>
      </c>
      <c r="I5249" t="s">
        <v>24</v>
      </c>
      <c r="J5249" t="s">
        <v>8021</v>
      </c>
      <c r="K5249">
        <v>0</v>
      </c>
      <c r="AE5249" t="s">
        <v>233</v>
      </c>
      <c r="AF5249">
        <v>0</v>
      </c>
      <c r="AG5249">
        <v>0</v>
      </c>
      <c r="AH5249">
        <v>0</v>
      </c>
      <c r="AI5249" t="s">
        <v>11634</v>
      </c>
      <c r="AL5249" s="94">
        <v>8.1</v>
      </c>
      <c r="AM5249" t="s">
        <v>11646</v>
      </c>
    </row>
    <row r="5250" spans="1:39" x14ac:dyDescent="0.25">
      <c r="A5250" t="s">
        <v>214</v>
      </c>
      <c r="B5250">
        <v>34141</v>
      </c>
      <c r="C5250" t="s">
        <v>8022</v>
      </c>
      <c r="D5250">
        <v>251</v>
      </c>
      <c r="E5250">
        <v>45793</v>
      </c>
      <c r="F5250">
        <v>45823</v>
      </c>
      <c r="G5250" t="s">
        <v>3633</v>
      </c>
      <c r="H5250">
        <v>45818</v>
      </c>
      <c r="I5250" t="s">
        <v>24</v>
      </c>
      <c r="K5250">
        <v>0</v>
      </c>
      <c r="AE5250" t="s">
        <v>233</v>
      </c>
      <c r="AF5250">
        <v>0</v>
      </c>
      <c r="AG5250">
        <v>0</v>
      </c>
      <c r="AH5250">
        <v>0</v>
      </c>
      <c r="AI5250" t="s">
        <v>11634</v>
      </c>
      <c r="AL5250" s="94">
        <v>25.1</v>
      </c>
      <c r="AM5250" t="s">
        <v>11646</v>
      </c>
    </row>
    <row r="5251" spans="1:39" x14ac:dyDescent="0.25">
      <c r="A5251" t="s">
        <v>214</v>
      </c>
      <c r="B5251">
        <v>34143</v>
      </c>
      <c r="C5251" t="s">
        <v>8023</v>
      </c>
      <c r="D5251">
        <v>180</v>
      </c>
      <c r="E5251">
        <v>45793</v>
      </c>
      <c r="F5251">
        <v>45895</v>
      </c>
      <c r="G5251" t="s">
        <v>3633</v>
      </c>
      <c r="I5251" t="s">
        <v>24</v>
      </c>
      <c r="J5251" t="s">
        <v>7980</v>
      </c>
      <c r="K5251">
        <v>0</v>
      </c>
      <c r="AE5251" t="s">
        <v>233</v>
      </c>
      <c r="AF5251">
        <v>0</v>
      </c>
      <c r="AG5251">
        <v>0</v>
      </c>
      <c r="AH5251">
        <v>0</v>
      </c>
      <c r="AI5251" t="s">
        <v>11634</v>
      </c>
      <c r="AL5251" s="94">
        <v>18</v>
      </c>
      <c r="AM5251" t="s">
        <v>11646</v>
      </c>
    </row>
    <row r="5252" spans="1:39" x14ac:dyDescent="0.25">
      <c r="A5252" t="s">
        <v>214</v>
      </c>
      <c r="B5252">
        <v>34146</v>
      </c>
      <c r="C5252" t="s">
        <v>8024</v>
      </c>
      <c r="D5252">
        <v>57</v>
      </c>
      <c r="E5252">
        <v>45793</v>
      </c>
      <c r="F5252">
        <v>45895</v>
      </c>
      <c r="G5252" t="s">
        <v>3633</v>
      </c>
      <c r="H5252">
        <v>45796</v>
      </c>
      <c r="I5252" t="s">
        <v>24</v>
      </c>
      <c r="J5252" t="s">
        <v>8025</v>
      </c>
      <c r="K5252">
        <v>0</v>
      </c>
      <c r="L5252" t="s">
        <v>1118</v>
      </c>
      <c r="M5252">
        <v>0</v>
      </c>
      <c r="N5252" t="s">
        <v>350</v>
      </c>
      <c r="P5252" t="s">
        <v>350</v>
      </c>
      <c r="T5252">
        <v>1</v>
      </c>
      <c r="U5252">
        <v>3</v>
      </c>
      <c r="V5252">
        <v>0</v>
      </c>
      <c r="W5252">
        <v>0</v>
      </c>
      <c r="X5252" t="s">
        <v>7906</v>
      </c>
      <c r="Y5252" t="s">
        <v>350</v>
      </c>
      <c r="Z5252" t="s">
        <v>350</v>
      </c>
      <c r="AE5252" t="s">
        <v>233</v>
      </c>
      <c r="AF5252">
        <v>0</v>
      </c>
      <c r="AG5252">
        <v>0</v>
      </c>
      <c r="AH5252">
        <v>11</v>
      </c>
      <c r="AI5252" t="s">
        <v>11632</v>
      </c>
      <c r="AL5252" s="94">
        <v>5.7</v>
      </c>
      <c r="AM5252" t="s">
        <v>11646</v>
      </c>
    </row>
    <row r="5253" spans="1:39" x14ac:dyDescent="0.25">
      <c r="A5253" t="s">
        <v>214</v>
      </c>
      <c r="B5253">
        <v>34147</v>
      </c>
      <c r="C5253" t="s">
        <v>8026</v>
      </c>
      <c r="D5253">
        <v>192</v>
      </c>
      <c r="E5253">
        <v>45793</v>
      </c>
      <c r="F5253">
        <v>45895</v>
      </c>
      <c r="G5253" t="s">
        <v>3633</v>
      </c>
      <c r="I5253" t="s">
        <v>24</v>
      </c>
      <c r="J5253" t="s">
        <v>7980</v>
      </c>
      <c r="K5253">
        <v>0</v>
      </c>
      <c r="AE5253" t="s">
        <v>233</v>
      </c>
      <c r="AF5253">
        <v>0</v>
      </c>
      <c r="AG5253">
        <v>0</v>
      </c>
      <c r="AH5253">
        <v>0</v>
      </c>
      <c r="AI5253" t="s">
        <v>11634</v>
      </c>
      <c r="AL5253" s="94">
        <v>19.2</v>
      </c>
      <c r="AM5253" t="s">
        <v>11646</v>
      </c>
    </row>
    <row r="5254" spans="1:39" x14ac:dyDescent="0.25">
      <c r="A5254" t="s">
        <v>214</v>
      </c>
      <c r="B5254">
        <v>34149</v>
      </c>
      <c r="C5254" t="s">
        <v>8027</v>
      </c>
      <c r="D5254">
        <v>29</v>
      </c>
      <c r="E5254">
        <v>45793</v>
      </c>
      <c r="F5254">
        <v>45895</v>
      </c>
      <c r="G5254" t="s">
        <v>3633</v>
      </c>
      <c r="I5254" t="s">
        <v>24</v>
      </c>
      <c r="J5254" t="s">
        <v>7980</v>
      </c>
      <c r="K5254">
        <v>0</v>
      </c>
      <c r="AE5254" t="s">
        <v>233</v>
      </c>
      <c r="AF5254">
        <v>0</v>
      </c>
      <c r="AG5254">
        <v>0</v>
      </c>
      <c r="AH5254">
        <v>0</v>
      </c>
      <c r="AI5254" t="s">
        <v>11634</v>
      </c>
      <c r="AL5254" s="94">
        <v>2.9</v>
      </c>
      <c r="AM5254" t="s">
        <v>11646</v>
      </c>
    </row>
    <row r="5255" spans="1:39" x14ac:dyDescent="0.25">
      <c r="A5255" t="s">
        <v>214</v>
      </c>
      <c r="B5255">
        <v>34151</v>
      </c>
      <c r="C5255" t="s">
        <v>8028</v>
      </c>
      <c r="D5255">
        <v>141</v>
      </c>
      <c r="E5255">
        <v>45793</v>
      </c>
      <c r="F5255">
        <v>45895</v>
      </c>
      <c r="G5255" t="s">
        <v>3633</v>
      </c>
      <c r="H5255">
        <v>45795</v>
      </c>
      <c r="I5255" t="s">
        <v>24</v>
      </c>
      <c r="J5255" t="s">
        <v>8029</v>
      </c>
      <c r="K5255">
        <v>0</v>
      </c>
      <c r="N5255" t="s">
        <v>350</v>
      </c>
      <c r="P5255" t="s">
        <v>3534</v>
      </c>
      <c r="X5255" t="s">
        <v>350</v>
      </c>
      <c r="Y5255" t="s">
        <v>350</v>
      </c>
      <c r="Z5255" t="s">
        <v>350</v>
      </c>
      <c r="AE5255" t="s">
        <v>233</v>
      </c>
      <c r="AF5255">
        <v>0</v>
      </c>
      <c r="AG5255">
        <v>0</v>
      </c>
      <c r="AH5255">
        <v>5</v>
      </c>
      <c r="AI5255" t="s">
        <v>11632</v>
      </c>
      <c r="AL5255" s="94">
        <v>14.1</v>
      </c>
      <c r="AM5255" t="s">
        <v>11646</v>
      </c>
    </row>
    <row r="5256" spans="1:39" x14ac:dyDescent="0.25">
      <c r="A5256" t="s">
        <v>214</v>
      </c>
      <c r="B5256">
        <v>34152</v>
      </c>
      <c r="C5256" t="s">
        <v>8030</v>
      </c>
      <c r="D5256">
        <v>136</v>
      </c>
      <c r="E5256">
        <v>45793</v>
      </c>
      <c r="F5256">
        <v>45895</v>
      </c>
      <c r="G5256" t="s">
        <v>3633</v>
      </c>
      <c r="H5256">
        <v>45796</v>
      </c>
      <c r="I5256" t="s">
        <v>24</v>
      </c>
      <c r="J5256" t="s">
        <v>7980</v>
      </c>
      <c r="K5256">
        <v>0</v>
      </c>
      <c r="AE5256" t="s">
        <v>233</v>
      </c>
      <c r="AF5256">
        <v>0</v>
      </c>
      <c r="AG5256">
        <v>0</v>
      </c>
      <c r="AH5256">
        <v>0</v>
      </c>
      <c r="AI5256" t="s">
        <v>11634</v>
      </c>
      <c r="AL5256" s="94">
        <v>13.6</v>
      </c>
      <c r="AM5256" t="s">
        <v>11646</v>
      </c>
    </row>
    <row r="5257" spans="1:39" x14ac:dyDescent="0.25">
      <c r="A5257" t="s">
        <v>214</v>
      </c>
      <c r="B5257">
        <v>34154</v>
      </c>
      <c r="C5257" t="s">
        <v>8031</v>
      </c>
      <c r="D5257">
        <v>75</v>
      </c>
      <c r="E5257">
        <v>45793</v>
      </c>
      <c r="F5257">
        <v>45895</v>
      </c>
      <c r="G5257" t="s">
        <v>3633</v>
      </c>
      <c r="H5257">
        <v>45797</v>
      </c>
      <c r="I5257" t="s">
        <v>24</v>
      </c>
      <c r="J5257" t="s">
        <v>7980</v>
      </c>
      <c r="K5257">
        <v>0</v>
      </c>
      <c r="AE5257" t="s">
        <v>233</v>
      </c>
      <c r="AF5257">
        <v>0</v>
      </c>
      <c r="AG5257">
        <v>0</v>
      </c>
      <c r="AH5257">
        <v>0</v>
      </c>
      <c r="AI5257" t="s">
        <v>11634</v>
      </c>
      <c r="AL5257" s="94">
        <v>7.5</v>
      </c>
      <c r="AM5257" t="s">
        <v>11646</v>
      </c>
    </row>
    <row r="5258" spans="1:39" x14ac:dyDescent="0.25">
      <c r="A5258" t="s">
        <v>214</v>
      </c>
      <c r="B5258">
        <v>34155</v>
      </c>
      <c r="C5258" t="s">
        <v>8032</v>
      </c>
      <c r="D5258">
        <v>153</v>
      </c>
      <c r="E5258">
        <v>45793</v>
      </c>
      <c r="F5258">
        <v>45895</v>
      </c>
      <c r="G5258" t="s">
        <v>3633</v>
      </c>
      <c r="I5258" t="s">
        <v>24</v>
      </c>
      <c r="J5258" t="s">
        <v>7980</v>
      </c>
      <c r="K5258">
        <v>0</v>
      </c>
      <c r="AE5258" t="s">
        <v>233</v>
      </c>
      <c r="AF5258">
        <v>0</v>
      </c>
      <c r="AG5258">
        <v>0</v>
      </c>
      <c r="AH5258">
        <v>0</v>
      </c>
      <c r="AI5258" t="s">
        <v>11634</v>
      </c>
      <c r="AL5258" s="94">
        <v>15.3</v>
      </c>
      <c r="AM5258" t="s">
        <v>11646</v>
      </c>
    </row>
    <row r="5259" spans="1:39" x14ac:dyDescent="0.25">
      <c r="A5259" t="s">
        <v>214</v>
      </c>
      <c r="B5259">
        <v>34156</v>
      </c>
      <c r="C5259" t="s">
        <v>8033</v>
      </c>
      <c r="D5259">
        <v>54</v>
      </c>
      <c r="E5259">
        <v>45793</v>
      </c>
      <c r="F5259">
        <v>45895</v>
      </c>
      <c r="G5259" t="s">
        <v>3633</v>
      </c>
      <c r="H5259">
        <v>45798</v>
      </c>
      <c r="I5259" t="s">
        <v>24</v>
      </c>
      <c r="J5259" t="s">
        <v>7980</v>
      </c>
      <c r="K5259">
        <v>0</v>
      </c>
      <c r="AE5259" t="s">
        <v>233</v>
      </c>
      <c r="AF5259">
        <v>0</v>
      </c>
      <c r="AG5259">
        <v>0</v>
      </c>
      <c r="AH5259">
        <v>0</v>
      </c>
      <c r="AI5259" t="s">
        <v>11634</v>
      </c>
      <c r="AL5259" s="94">
        <v>5.4</v>
      </c>
      <c r="AM5259" t="s">
        <v>11646</v>
      </c>
    </row>
    <row r="5260" spans="1:39" x14ac:dyDescent="0.25">
      <c r="A5260" t="s">
        <v>214</v>
      </c>
      <c r="B5260">
        <v>34157</v>
      </c>
      <c r="C5260" t="s">
        <v>8034</v>
      </c>
      <c r="D5260">
        <v>2869</v>
      </c>
      <c r="E5260">
        <v>45793</v>
      </c>
      <c r="F5260">
        <v>45895</v>
      </c>
      <c r="G5260" t="s">
        <v>3633</v>
      </c>
      <c r="H5260">
        <v>45796</v>
      </c>
      <c r="I5260" t="s">
        <v>24</v>
      </c>
      <c r="J5260">
        <v>46002</v>
      </c>
      <c r="K5260">
        <v>0</v>
      </c>
      <c r="N5260" t="s">
        <v>350</v>
      </c>
      <c r="P5260" t="s">
        <v>350</v>
      </c>
      <c r="X5260" t="s">
        <v>350</v>
      </c>
      <c r="Y5260" t="s">
        <v>350</v>
      </c>
      <c r="Z5260" t="s">
        <v>350</v>
      </c>
      <c r="AE5260" t="s">
        <v>233</v>
      </c>
      <c r="AF5260">
        <v>0</v>
      </c>
      <c r="AG5260">
        <v>0</v>
      </c>
      <c r="AH5260">
        <v>5</v>
      </c>
      <c r="AI5260" t="s">
        <v>11632</v>
      </c>
      <c r="AL5260" s="94">
        <v>286.89999999999998</v>
      </c>
      <c r="AM5260" t="s">
        <v>11646</v>
      </c>
    </row>
    <row r="5261" spans="1:39" x14ac:dyDescent="0.25">
      <c r="A5261" t="s">
        <v>214</v>
      </c>
      <c r="B5261">
        <v>34158</v>
      </c>
      <c r="C5261" t="s">
        <v>8035</v>
      </c>
      <c r="D5261">
        <v>329</v>
      </c>
      <c r="E5261">
        <v>45793</v>
      </c>
      <c r="F5261">
        <v>45805</v>
      </c>
      <c r="G5261" t="s">
        <v>3633</v>
      </c>
      <c r="H5261" t="s">
        <v>2822</v>
      </c>
      <c r="I5261" t="s">
        <v>24</v>
      </c>
      <c r="J5261" t="s">
        <v>8036</v>
      </c>
      <c r="K5261">
        <v>0</v>
      </c>
      <c r="AE5261" t="s">
        <v>233</v>
      </c>
      <c r="AF5261">
        <v>0</v>
      </c>
      <c r="AG5261">
        <v>0</v>
      </c>
      <c r="AH5261">
        <v>0</v>
      </c>
      <c r="AI5261" t="s">
        <v>11634</v>
      </c>
      <c r="AL5261" s="94">
        <v>32.9</v>
      </c>
      <c r="AM5261" t="s">
        <v>11646</v>
      </c>
    </row>
    <row r="5262" spans="1:39" x14ac:dyDescent="0.25">
      <c r="A5262" t="s">
        <v>214</v>
      </c>
      <c r="B5262">
        <v>34159</v>
      </c>
      <c r="C5262" t="s">
        <v>8037</v>
      </c>
      <c r="D5262">
        <v>407</v>
      </c>
      <c r="E5262">
        <v>45793</v>
      </c>
      <c r="F5262">
        <v>45896</v>
      </c>
      <c r="G5262" t="s">
        <v>3633</v>
      </c>
      <c r="H5262">
        <v>45796</v>
      </c>
      <c r="I5262" t="s">
        <v>24</v>
      </c>
      <c r="J5262" t="s">
        <v>7980</v>
      </c>
      <c r="K5262">
        <v>0</v>
      </c>
      <c r="AE5262" t="s">
        <v>233</v>
      </c>
      <c r="AF5262">
        <v>0</v>
      </c>
      <c r="AG5262">
        <v>0</v>
      </c>
      <c r="AH5262">
        <v>0</v>
      </c>
      <c r="AI5262" t="s">
        <v>11634</v>
      </c>
      <c r="AL5262" s="94">
        <v>40.700000000000003</v>
      </c>
      <c r="AM5262" t="s">
        <v>11646</v>
      </c>
    </row>
    <row r="5263" spans="1:39" x14ac:dyDescent="0.25">
      <c r="A5263" t="s">
        <v>214</v>
      </c>
      <c r="B5263">
        <v>34160</v>
      </c>
      <c r="C5263" t="s">
        <v>8038</v>
      </c>
      <c r="D5263">
        <v>150</v>
      </c>
      <c r="E5263">
        <v>45793</v>
      </c>
      <c r="F5263">
        <v>45896</v>
      </c>
      <c r="G5263" t="s">
        <v>3633</v>
      </c>
      <c r="H5263">
        <v>45797</v>
      </c>
      <c r="I5263" t="s">
        <v>24</v>
      </c>
      <c r="J5263" t="s">
        <v>7980</v>
      </c>
      <c r="K5263">
        <v>0</v>
      </c>
      <c r="AE5263" t="s">
        <v>233</v>
      </c>
      <c r="AF5263">
        <v>0</v>
      </c>
      <c r="AG5263">
        <v>0</v>
      </c>
      <c r="AH5263">
        <v>0</v>
      </c>
      <c r="AI5263" t="s">
        <v>11634</v>
      </c>
      <c r="AL5263" s="94">
        <v>15</v>
      </c>
      <c r="AM5263" t="s">
        <v>11646</v>
      </c>
    </row>
    <row r="5264" spans="1:39" x14ac:dyDescent="0.25">
      <c r="A5264" t="s">
        <v>214</v>
      </c>
      <c r="B5264">
        <v>34161</v>
      </c>
      <c r="C5264" t="s">
        <v>8039</v>
      </c>
      <c r="D5264">
        <v>20</v>
      </c>
      <c r="E5264">
        <v>45793</v>
      </c>
      <c r="F5264">
        <v>45896</v>
      </c>
      <c r="G5264" t="s">
        <v>3633</v>
      </c>
      <c r="I5264" t="s">
        <v>24</v>
      </c>
      <c r="J5264" t="s">
        <v>8040</v>
      </c>
      <c r="K5264">
        <v>0</v>
      </c>
      <c r="L5264" t="s">
        <v>1118</v>
      </c>
      <c r="N5264" t="s">
        <v>350</v>
      </c>
      <c r="P5264" t="s">
        <v>350</v>
      </c>
      <c r="X5264" t="s">
        <v>350</v>
      </c>
      <c r="Y5264" t="s">
        <v>350</v>
      </c>
      <c r="Z5264" t="s">
        <v>350</v>
      </c>
      <c r="AE5264" t="s">
        <v>233</v>
      </c>
      <c r="AF5264">
        <v>0</v>
      </c>
      <c r="AG5264">
        <v>0</v>
      </c>
      <c r="AH5264">
        <v>6</v>
      </c>
      <c r="AI5264" t="s">
        <v>11632</v>
      </c>
      <c r="AL5264" s="94">
        <v>2</v>
      </c>
      <c r="AM5264" t="s">
        <v>11646</v>
      </c>
    </row>
    <row r="5265" spans="1:39" x14ac:dyDescent="0.25">
      <c r="A5265" t="s">
        <v>214</v>
      </c>
      <c r="B5265">
        <v>34163</v>
      </c>
      <c r="C5265" t="s">
        <v>8041</v>
      </c>
      <c r="D5265">
        <v>49</v>
      </c>
      <c r="E5265">
        <v>45793</v>
      </c>
      <c r="F5265">
        <v>45896</v>
      </c>
      <c r="G5265" t="s">
        <v>3633</v>
      </c>
      <c r="I5265" t="s">
        <v>24</v>
      </c>
      <c r="J5265" t="s">
        <v>8042</v>
      </c>
      <c r="K5265">
        <v>0</v>
      </c>
      <c r="L5265" t="s">
        <v>4132</v>
      </c>
      <c r="M5265">
        <v>0</v>
      </c>
      <c r="N5265" t="s">
        <v>350</v>
      </c>
      <c r="P5265" t="s">
        <v>350</v>
      </c>
      <c r="T5265">
        <v>0</v>
      </c>
      <c r="U5265">
        <v>0</v>
      </c>
      <c r="V5265">
        <v>0</v>
      </c>
      <c r="W5265">
        <v>0</v>
      </c>
      <c r="X5265" t="s">
        <v>350</v>
      </c>
      <c r="Y5265" t="s">
        <v>350</v>
      </c>
      <c r="Z5265" t="s">
        <v>350</v>
      </c>
      <c r="AE5265" t="s">
        <v>233</v>
      </c>
      <c r="AF5265">
        <v>0</v>
      </c>
      <c r="AG5265">
        <v>0</v>
      </c>
      <c r="AH5265">
        <v>11</v>
      </c>
      <c r="AI5265" t="s">
        <v>11632</v>
      </c>
      <c r="AL5265" s="94">
        <v>4.9000000000000004</v>
      </c>
      <c r="AM5265" t="s">
        <v>11646</v>
      </c>
    </row>
    <row r="5266" spans="1:39" x14ac:dyDescent="0.25">
      <c r="A5266" t="s">
        <v>214</v>
      </c>
      <c r="B5266">
        <v>34165</v>
      </c>
      <c r="C5266" t="s">
        <v>8043</v>
      </c>
      <c r="D5266">
        <v>53</v>
      </c>
      <c r="E5266">
        <v>45793</v>
      </c>
      <c r="F5266">
        <v>45826</v>
      </c>
      <c r="G5266" t="s">
        <v>3633</v>
      </c>
      <c r="H5266">
        <v>45826</v>
      </c>
      <c r="I5266" t="s">
        <v>24</v>
      </c>
      <c r="K5266">
        <v>0</v>
      </c>
      <c r="AE5266" t="s">
        <v>233</v>
      </c>
      <c r="AF5266">
        <v>0</v>
      </c>
      <c r="AG5266">
        <v>0</v>
      </c>
      <c r="AH5266">
        <v>0</v>
      </c>
      <c r="AI5266" t="s">
        <v>11634</v>
      </c>
      <c r="AL5266" s="94">
        <v>5.3</v>
      </c>
      <c r="AM5266" t="s">
        <v>11646</v>
      </c>
    </row>
    <row r="5267" spans="1:39" x14ac:dyDescent="0.25">
      <c r="A5267" t="s">
        <v>214</v>
      </c>
      <c r="B5267">
        <v>34167</v>
      </c>
      <c r="C5267" t="s">
        <v>8044</v>
      </c>
      <c r="D5267">
        <v>92</v>
      </c>
      <c r="E5267">
        <v>45793</v>
      </c>
      <c r="F5267">
        <v>45896</v>
      </c>
      <c r="G5267" t="s">
        <v>3633</v>
      </c>
      <c r="I5267" t="s">
        <v>24</v>
      </c>
      <c r="J5267" t="s">
        <v>7980</v>
      </c>
      <c r="K5267">
        <v>0</v>
      </c>
      <c r="AE5267" t="s">
        <v>233</v>
      </c>
      <c r="AF5267">
        <v>0</v>
      </c>
      <c r="AG5267">
        <v>0</v>
      </c>
      <c r="AH5267">
        <v>0</v>
      </c>
      <c r="AI5267" t="s">
        <v>11634</v>
      </c>
      <c r="AL5267" s="94">
        <v>9.1999999999999993</v>
      </c>
      <c r="AM5267" t="s">
        <v>11646</v>
      </c>
    </row>
    <row r="5268" spans="1:39" x14ac:dyDescent="0.25">
      <c r="A5268" t="s">
        <v>214</v>
      </c>
      <c r="B5268">
        <v>34168</v>
      </c>
      <c r="C5268" t="s">
        <v>8045</v>
      </c>
      <c r="D5268">
        <v>52</v>
      </c>
      <c r="E5268">
        <v>45793</v>
      </c>
      <c r="F5268">
        <v>45896</v>
      </c>
      <c r="G5268" t="s">
        <v>3633</v>
      </c>
      <c r="H5268">
        <v>45797</v>
      </c>
      <c r="I5268" t="s">
        <v>24</v>
      </c>
      <c r="J5268" t="s">
        <v>8040</v>
      </c>
      <c r="K5268">
        <v>0</v>
      </c>
      <c r="L5268" t="s">
        <v>4132</v>
      </c>
      <c r="M5268">
        <v>0</v>
      </c>
      <c r="N5268" t="s">
        <v>350</v>
      </c>
      <c r="P5268" t="s">
        <v>350</v>
      </c>
      <c r="X5268" t="s">
        <v>350</v>
      </c>
      <c r="Y5268" t="s">
        <v>350</v>
      </c>
      <c r="Z5268" t="s">
        <v>350</v>
      </c>
      <c r="AE5268" t="s">
        <v>233</v>
      </c>
      <c r="AF5268">
        <v>0</v>
      </c>
      <c r="AG5268">
        <v>0</v>
      </c>
      <c r="AH5268">
        <v>7</v>
      </c>
      <c r="AI5268" t="s">
        <v>11632</v>
      </c>
      <c r="AL5268" s="94">
        <v>5.2</v>
      </c>
      <c r="AM5268" t="s">
        <v>11646</v>
      </c>
    </row>
    <row r="5269" spans="1:39" x14ac:dyDescent="0.25">
      <c r="A5269" t="s">
        <v>214</v>
      </c>
      <c r="B5269">
        <v>34169</v>
      </c>
      <c r="C5269" t="s">
        <v>8046</v>
      </c>
      <c r="D5269">
        <v>400</v>
      </c>
      <c r="E5269">
        <v>45795</v>
      </c>
      <c r="F5269">
        <v>45896</v>
      </c>
      <c r="G5269" t="s">
        <v>3633</v>
      </c>
      <c r="H5269">
        <v>45796</v>
      </c>
      <c r="I5269" t="s">
        <v>24</v>
      </c>
      <c r="J5269" t="s">
        <v>8047</v>
      </c>
      <c r="K5269">
        <v>0</v>
      </c>
      <c r="L5269" t="s">
        <v>4132</v>
      </c>
      <c r="N5269" t="s">
        <v>350</v>
      </c>
      <c r="P5269" t="s">
        <v>350</v>
      </c>
      <c r="X5269" t="s">
        <v>350</v>
      </c>
      <c r="Y5269" t="s">
        <v>350</v>
      </c>
      <c r="Z5269" t="s">
        <v>350</v>
      </c>
      <c r="AE5269" t="s">
        <v>233</v>
      </c>
      <c r="AF5269">
        <v>0</v>
      </c>
      <c r="AG5269">
        <v>0</v>
      </c>
      <c r="AH5269">
        <v>6</v>
      </c>
      <c r="AI5269" t="s">
        <v>11632</v>
      </c>
      <c r="AL5269" s="94">
        <v>40</v>
      </c>
      <c r="AM5269" t="s">
        <v>11646</v>
      </c>
    </row>
    <row r="5270" spans="1:39" x14ac:dyDescent="0.25">
      <c r="A5270" t="s">
        <v>214</v>
      </c>
      <c r="B5270">
        <v>34170</v>
      </c>
      <c r="C5270" t="s">
        <v>8048</v>
      </c>
      <c r="D5270">
        <v>42</v>
      </c>
      <c r="E5270" t="s">
        <v>8049</v>
      </c>
      <c r="F5270">
        <v>45896</v>
      </c>
      <c r="G5270" t="s">
        <v>3633</v>
      </c>
      <c r="H5270">
        <v>45806</v>
      </c>
      <c r="I5270" t="s">
        <v>24</v>
      </c>
      <c r="J5270" t="s">
        <v>8050</v>
      </c>
      <c r="K5270">
        <v>0</v>
      </c>
      <c r="L5270" t="s">
        <v>1118</v>
      </c>
      <c r="N5270" t="s">
        <v>350</v>
      </c>
      <c r="P5270" t="s">
        <v>350</v>
      </c>
      <c r="R5270">
        <v>0</v>
      </c>
      <c r="S5270">
        <v>0</v>
      </c>
      <c r="T5270">
        <v>0</v>
      </c>
      <c r="U5270">
        <v>0</v>
      </c>
      <c r="V5270">
        <v>0</v>
      </c>
      <c r="W5270">
        <v>0</v>
      </c>
      <c r="X5270" t="s">
        <v>8051</v>
      </c>
      <c r="Y5270" t="s">
        <v>350</v>
      </c>
      <c r="Z5270" t="s">
        <v>350</v>
      </c>
      <c r="AE5270" t="s">
        <v>233</v>
      </c>
      <c r="AF5270">
        <v>0</v>
      </c>
      <c r="AG5270">
        <v>0</v>
      </c>
      <c r="AH5270">
        <v>12</v>
      </c>
      <c r="AI5270" t="s">
        <v>11632</v>
      </c>
      <c r="AJ5270">
        <v>0</v>
      </c>
      <c r="AK5270">
        <v>0</v>
      </c>
      <c r="AL5270" s="94">
        <v>4.2</v>
      </c>
      <c r="AM5270" t="s">
        <v>11646</v>
      </c>
    </row>
    <row r="5271" spans="1:39" x14ac:dyDescent="0.25">
      <c r="A5271" t="s">
        <v>214</v>
      </c>
      <c r="B5271">
        <v>34171</v>
      </c>
      <c r="C5271" t="s">
        <v>8052</v>
      </c>
      <c r="D5271">
        <v>934</v>
      </c>
      <c r="E5271">
        <v>45795</v>
      </c>
      <c r="F5271">
        <v>45823</v>
      </c>
      <c r="G5271" t="s">
        <v>3633</v>
      </c>
      <c r="H5271">
        <v>45803</v>
      </c>
      <c r="I5271" t="s">
        <v>24</v>
      </c>
      <c r="K5271">
        <v>0</v>
      </c>
      <c r="AE5271" t="s">
        <v>233</v>
      </c>
      <c r="AF5271">
        <v>0</v>
      </c>
      <c r="AG5271">
        <v>0</v>
      </c>
      <c r="AH5271">
        <v>0</v>
      </c>
      <c r="AI5271" t="s">
        <v>11634</v>
      </c>
      <c r="AL5271" s="94">
        <v>93.4</v>
      </c>
      <c r="AM5271" t="s">
        <v>11646</v>
      </c>
    </row>
    <row r="5272" spans="1:39" x14ac:dyDescent="0.25">
      <c r="A5272" t="s">
        <v>214</v>
      </c>
      <c r="B5272">
        <v>34174</v>
      </c>
      <c r="C5272" t="s">
        <v>8053</v>
      </c>
      <c r="D5272">
        <v>192</v>
      </c>
      <c r="E5272">
        <v>45795</v>
      </c>
      <c r="F5272">
        <v>45897</v>
      </c>
      <c r="G5272" t="s">
        <v>3633</v>
      </c>
      <c r="H5272">
        <v>45796</v>
      </c>
      <c r="I5272" t="s">
        <v>24</v>
      </c>
      <c r="J5272" t="s">
        <v>8013</v>
      </c>
      <c r="K5272">
        <v>0</v>
      </c>
      <c r="L5272" t="s">
        <v>4132</v>
      </c>
      <c r="M5272">
        <v>0</v>
      </c>
      <c r="N5272" t="s">
        <v>350</v>
      </c>
      <c r="P5272" t="s">
        <v>350</v>
      </c>
      <c r="T5272">
        <v>0</v>
      </c>
      <c r="U5272">
        <v>0</v>
      </c>
      <c r="V5272">
        <v>0</v>
      </c>
      <c r="W5272">
        <v>0</v>
      </c>
      <c r="X5272" t="s">
        <v>350</v>
      </c>
      <c r="Y5272" t="s">
        <v>350</v>
      </c>
      <c r="Z5272" t="s">
        <v>350</v>
      </c>
      <c r="AE5272" t="s">
        <v>233</v>
      </c>
      <c r="AF5272">
        <v>0</v>
      </c>
      <c r="AG5272">
        <v>0</v>
      </c>
      <c r="AH5272">
        <v>11</v>
      </c>
      <c r="AI5272" t="s">
        <v>11632</v>
      </c>
      <c r="AL5272" s="94">
        <v>19.2</v>
      </c>
      <c r="AM5272" t="s">
        <v>11646</v>
      </c>
    </row>
    <row r="5273" spans="1:39" x14ac:dyDescent="0.25">
      <c r="A5273" t="s">
        <v>214</v>
      </c>
      <c r="B5273">
        <v>34175</v>
      </c>
      <c r="C5273" t="s">
        <v>8054</v>
      </c>
      <c r="D5273">
        <v>93</v>
      </c>
      <c r="E5273">
        <v>45795</v>
      </c>
      <c r="F5273">
        <v>45897</v>
      </c>
      <c r="G5273" t="s">
        <v>3633</v>
      </c>
      <c r="H5273">
        <v>45805</v>
      </c>
      <c r="I5273" t="s">
        <v>24</v>
      </c>
      <c r="J5273" t="s">
        <v>7980</v>
      </c>
      <c r="K5273">
        <v>0</v>
      </c>
      <c r="AE5273" t="s">
        <v>233</v>
      </c>
      <c r="AF5273">
        <v>0</v>
      </c>
      <c r="AG5273">
        <v>0</v>
      </c>
      <c r="AH5273">
        <v>0</v>
      </c>
      <c r="AI5273" t="s">
        <v>11634</v>
      </c>
      <c r="AL5273" s="94">
        <v>9.3000000000000007</v>
      </c>
      <c r="AM5273" t="s">
        <v>11646</v>
      </c>
    </row>
    <row r="5274" spans="1:39" x14ac:dyDescent="0.25">
      <c r="A5274" t="s">
        <v>214</v>
      </c>
      <c r="B5274">
        <v>34177</v>
      </c>
      <c r="C5274" t="s">
        <v>8055</v>
      </c>
      <c r="D5274">
        <v>176</v>
      </c>
      <c r="E5274">
        <v>45795</v>
      </c>
      <c r="F5274">
        <v>45897</v>
      </c>
      <c r="G5274" t="s">
        <v>3633</v>
      </c>
      <c r="H5274">
        <v>45796</v>
      </c>
      <c r="I5274" t="s">
        <v>24</v>
      </c>
      <c r="J5274" t="s">
        <v>8056</v>
      </c>
      <c r="K5274">
        <v>0</v>
      </c>
      <c r="L5274" t="s">
        <v>4132</v>
      </c>
      <c r="N5274" t="s">
        <v>350</v>
      </c>
      <c r="P5274" t="s">
        <v>350</v>
      </c>
      <c r="T5274">
        <v>0</v>
      </c>
      <c r="U5274">
        <v>0</v>
      </c>
      <c r="V5274">
        <v>0</v>
      </c>
      <c r="W5274">
        <v>0</v>
      </c>
      <c r="X5274" t="s">
        <v>7906</v>
      </c>
      <c r="Y5274" t="s">
        <v>350</v>
      </c>
      <c r="Z5274" t="s">
        <v>350</v>
      </c>
      <c r="AE5274" t="s">
        <v>233</v>
      </c>
      <c r="AF5274">
        <v>0</v>
      </c>
      <c r="AG5274">
        <v>0</v>
      </c>
      <c r="AH5274">
        <v>10</v>
      </c>
      <c r="AI5274" t="s">
        <v>11632</v>
      </c>
      <c r="AL5274" s="94">
        <v>17.600000000000001</v>
      </c>
      <c r="AM5274" t="s">
        <v>11646</v>
      </c>
    </row>
    <row r="5275" spans="1:39" x14ac:dyDescent="0.25">
      <c r="A5275" t="s">
        <v>214</v>
      </c>
      <c r="B5275">
        <v>34176</v>
      </c>
      <c r="C5275" t="s">
        <v>8057</v>
      </c>
      <c r="D5275">
        <v>158</v>
      </c>
      <c r="E5275">
        <v>45795</v>
      </c>
      <c r="F5275">
        <v>45897</v>
      </c>
      <c r="G5275" t="s">
        <v>3633</v>
      </c>
      <c r="H5275">
        <v>45797</v>
      </c>
      <c r="I5275" t="s">
        <v>24</v>
      </c>
      <c r="J5275" t="s">
        <v>8016</v>
      </c>
      <c r="K5275">
        <v>0</v>
      </c>
      <c r="AE5275" t="s">
        <v>233</v>
      </c>
      <c r="AF5275">
        <v>0</v>
      </c>
      <c r="AG5275">
        <v>0</v>
      </c>
      <c r="AH5275">
        <v>0</v>
      </c>
      <c r="AI5275" t="s">
        <v>11634</v>
      </c>
      <c r="AL5275" s="94">
        <v>15.8</v>
      </c>
      <c r="AM5275" t="s">
        <v>11646</v>
      </c>
    </row>
    <row r="5276" spans="1:39" x14ac:dyDescent="0.25">
      <c r="A5276" t="s">
        <v>214</v>
      </c>
      <c r="B5276">
        <v>34178</v>
      </c>
      <c r="C5276" t="s">
        <v>8058</v>
      </c>
      <c r="D5276">
        <v>138</v>
      </c>
      <c r="E5276">
        <v>45795</v>
      </c>
      <c r="F5276">
        <v>45897</v>
      </c>
      <c r="G5276" t="s">
        <v>3633</v>
      </c>
      <c r="H5276">
        <v>45797</v>
      </c>
      <c r="I5276" t="s">
        <v>24</v>
      </c>
      <c r="J5276" t="s">
        <v>8016</v>
      </c>
      <c r="K5276">
        <v>0</v>
      </c>
      <c r="AE5276" t="s">
        <v>233</v>
      </c>
      <c r="AF5276">
        <v>0</v>
      </c>
      <c r="AG5276">
        <v>0</v>
      </c>
      <c r="AH5276">
        <v>0</v>
      </c>
      <c r="AI5276" t="s">
        <v>11634</v>
      </c>
      <c r="AL5276" s="94">
        <v>13.8</v>
      </c>
      <c r="AM5276" t="s">
        <v>11646</v>
      </c>
    </row>
    <row r="5277" spans="1:39" x14ac:dyDescent="0.25">
      <c r="A5277" t="s">
        <v>214</v>
      </c>
      <c r="B5277">
        <v>34179</v>
      </c>
      <c r="C5277" t="s">
        <v>8059</v>
      </c>
      <c r="D5277">
        <v>22</v>
      </c>
      <c r="E5277">
        <v>45795</v>
      </c>
      <c r="F5277">
        <v>45897</v>
      </c>
      <c r="G5277" t="s">
        <v>3633</v>
      </c>
      <c r="H5277">
        <v>45800</v>
      </c>
      <c r="I5277" t="s">
        <v>24</v>
      </c>
      <c r="J5277" t="s">
        <v>8016</v>
      </c>
      <c r="K5277">
        <v>0</v>
      </c>
      <c r="AE5277" t="s">
        <v>233</v>
      </c>
      <c r="AF5277">
        <v>0</v>
      </c>
      <c r="AG5277">
        <v>0</v>
      </c>
      <c r="AH5277">
        <v>0</v>
      </c>
      <c r="AI5277" t="s">
        <v>11634</v>
      </c>
      <c r="AL5277" s="94">
        <v>2.2000000000000002</v>
      </c>
      <c r="AM5277" t="s">
        <v>11646</v>
      </c>
    </row>
    <row r="5278" spans="1:39" x14ac:dyDescent="0.25">
      <c r="A5278" t="s">
        <v>214</v>
      </c>
      <c r="B5278">
        <v>34180</v>
      </c>
      <c r="C5278" t="s">
        <v>8060</v>
      </c>
      <c r="D5278">
        <v>74</v>
      </c>
      <c r="E5278">
        <v>45795</v>
      </c>
      <c r="F5278">
        <v>45897</v>
      </c>
      <c r="G5278" t="s">
        <v>3633</v>
      </c>
      <c r="I5278" t="s">
        <v>24</v>
      </c>
      <c r="J5278" t="s">
        <v>8061</v>
      </c>
      <c r="K5278">
        <v>0</v>
      </c>
      <c r="L5278" t="s">
        <v>4132</v>
      </c>
      <c r="M5278">
        <v>0</v>
      </c>
      <c r="N5278" t="s">
        <v>350</v>
      </c>
      <c r="P5278" t="s">
        <v>350</v>
      </c>
      <c r="X5278" t="s">
        <v>7906</v>
      </c>
      <c r="Y5278" t="s">
        <v>350</v>
      </c>
      <c r="Z5278" t="s">
        <v>350</v>
      </c>
      <c r="AE5278" t="s">
        <v>233</v>
      </c>
      <c r="AF5278">
        <v>0</v>
      </c>
      <c r="AG5278">
        <v>0</v>
      </c>
      <c r="AH5278">
        <v>7</v>
      </c>
      <c r="AI5278" t="s">
        <v>11632</v>
      </c>
      <c r="AL5278" s="94">
        <v>7.4</v>
      </c>
      <c r="AM5278" t="s">
        <v>11646</v>
      </c>
    </row>
    <row r="5279" spans="1:39" x14ac:dyDescent="0.25">
      <c r="A5279" t="s">
        <v>214</v>
      </c>
      <c r="B5279">
        <v>34181</v>
      </c>
      <c r="C5279" t="s">
        <v>8062</v>
      </c>
      <c r="D5279">
        <v>500</v>
      </c>
      <c r="E5279">
        <v>45795</v>
      </c>
      <c r="F5279">
        <v>45897</v>
      </c>
      <c r="G5279" t="s">
        <v>3633</v>
      </c>
      <c r="H5279">
        <v>45796</v>
      </c>
      <c r="I5279" t="s">
        <v>24</v>
      </c>
      <c r="J5279" t="s">
        <v>8063</v>
      </c>
      <c r="K5279">
        <v>0</v>
      </c>
      <c r="L5279" t="s">
        <v>4132</v>
      </c>
      <c r="N5279" t="s">
        <v>350</v>
      </c>
      <c r="P5279" t="s">
        <v>350</v>
      </c>
      <c r="T5279">
        <v>0</v>
      </c>
      <c r="U5279">
        <v>0</v>
      </c>
      <c r="V5279">
        <v>0</v>
      </c>
      <c r="W5279">
        <v>0</v>
      </c>
      <c r="X5279" t="s">
        <v>7906</v>
      </c>
      <c r="Y5279" t="s">
        <v>350</v>
      </c>
      <c r="Z5279" t="s">
        <v>350</v>
      </c>
      <c r="AE5279" t="s">
        <v>233</v>
      </c>
      <c r="AF5279">
        <v>0</v>
      </c>
      <c r="AG5279">
        <v>0</v>
      </c>
      <c r="AH5279">
        <v>10</v>
      </c>
      <c r="AI5279" t="s">
        <v>11632</v>
      </c>
      <c r="AL5279" s="94">
        <v>50</v>
      </c>
      <c r="AM5279" t="s">
        <v>11646</v>
      </c>
    </row>
    <row r="5280" spans="1:39" x14ac:dyDescent="0.25">
      <c r="A5280" t="s">
        <v>214</v>
      </c>
      <c r="B5280">
        <v>34182</v>
      </c>
      <c r="C5280" t="s">
        <v>8064</v>
      </c>
      <c r="D5280">
        <v>966</v>
      </c>
      <c r="E5280">
        <v>45795</v>
      </c>
      <c r="F5280">
        <v>45897</v>
      </c>
      <c r="G5280" t="s">
        <v>3633</v>
      </c>
      <c r="H5280">
        <v>45796</v>
      </c>
      <c r="I5280" t="s">
        <v>24</v>
      </c>
      <c r="J5280" t="s">
        <v>8065</v>
      </c>
      <c r="K5280">
        <v>0</v>
      </c>
      <c r="L5280" t="s">
        <v>4132</v>
      </c>
      <c r="N5280" t="s">
        <v>350</v>
      </c>
      <c r="P5280" t="s">
        <v>350</v>
      </c>
      <c r="T5280">
        <v>0</v>
      </c>
      <c r="U5280">
        <v>0</v>
      </c>
      <c r="V5280">
        <v>0</v>
      </c>
      <c r="W5280">
        <v>0</v>
      </c>
      <c r="X5280" t="s">
        <v>350</v>
      </c>
      <c r="Y5280" t="s">
        <v>350</v>
      </c>
      <c r="Z5280" t="s">
        <v>350</v>
      </c>
      <c r="AE5280" t="s">
        <v>233</v>
      </c>
      <c r="AF5280">
        <v>0</v>
      </c>
      <c r="AG5280">
        <v>0</v>
      </c>
      <c r="AH5280">
        <v>10</v>
      </c>
      <c r="AI5280" t="s">
        <v>11632</v>
      </c>
      <c r="AL5280" s="94">
        <v>96.6</v>
      </c>
      <c r="AM5280" t="s">
        <v>11646</v>
      </c>
    </row>
    <row r="5281" spans="1:39" x14ac:dyDescent="0.25">
      <c r="A5281" t="s">
        <v>214</v>
      </c>
      <c r="B5281">
        <v>34184</v>
      </c>
      <c r="C5281" t="s">
        <v>8066</v>
      </c>
      <c r="D5281">
        <v>45</v>
      </c>
      <c r="E5281">
        <v>45795</v>
      </c>
      <c r="F5281">
        <v>45897</v>
      </c>
      <c r="G5281" t="s">
        <v>3633</v>
      </c>
      <c r="H5281">
        <v>45797</v>
      </c>
      <c r="I5281" t="s">
        <v>24</v>
      </c>
      <c r="J5281">
        <v>46003</v>
      </c>
      <c r="K5281">
        <v>0</v>
      </c>
      <c r="L5281" t="s">
        <v>4132</v>
      </c>
      <c r="M5281">
        <v>0</v>
      </c>
      <c r="N5281" t="s">
        <v>350</v>
      </c>
      <c r="P5281" t="s">
        <v>350</v>
      </c>
      <c r="T5281">
        <v>2</v>
      </c>
      <c r="U5281">
        <v>0</v>
      </c>
      <c r="V5281">
        <v>0</v>
      </c>
      <c r="W5281">
        <v>0</v>
      </c>
      <c r="X5281" t="s">
        <v>7906</v>
      </c>
      <c r="Y5281" t="s">
        <v>350</v>
      </c>
      <c r="Z5281" t="s">
        <v>350</v>
      </c>
      <c r="AE5281" t="s">
        <v>233</v>
      </c>
      <c r="AF5281">
        <v>0</v>
      </c>
      <c r="AG5281">
        <v>0</v>
      </c>
      <c r="AH5281">
        <v>11</v>
      </c>
      <c r="AI5281" t="s">
        <v>11632</v>
      </c>
      <c r="AL5281" s="94">
        <v>4.5</v>
      </c>
      <c r="AM5281" t="s">
        <v>11646</v>
      </c>
    </row>
    <row r="5282" spans="1:39" x14ac:dyDescent="0.25">
      <c r="A5282" t="s">
        <v>214</v>
      </c>
      <c r="B5282">
        <v>34185</v>
      </c>
      <c r="C5282" t="s">
        <v>8067</v>
      </c>
      <c r="D5282">
        <v>74</v>
      </c>
      <c r="E5282">
        <v>45795</v>
      </c>
      <c r="F5282">
        <v>45897</v>
      </c>
      <c r="G5282" t="s">
        <v>3633</v>
      </c>
      <c r="H5282">
        <v>45804</v>
      </c>
      <c r="I5282" t="s">
        <v>24</v>
      </c>
      <c r="J5282" t="s">
        <v>8068</v>
      </c>
      <c r="K5282">
        <v>0</v>
      </c>
      <c r="N5282" t="s">
        <v>350</v>
      </c>
      <c r="P5282" t="s">
        <v>3534</v>
      </c>
      <c r="X5282" t="s">
        <v>350</v>
      </c>
      <c r="Y5282" t="s">
        <v>350</v>
      </c>
      <c r="Z5282" t="s">
        <v>350</v>
      </c>
      <c r="AE5282" t="s">
        <v>233</v>
      </c>
      <c r="AF5282">
        <v>0</v>
      </c>
      <c r="AG5282">
        <v>0</v>
      </c>
      <c r="AH5282">
        <v>5</v>
      </c>
      <c r="AI5282" t="s">
        <v>11632</v>
      </c>
      <c r="AL5282" s="94">
        <v>7.4</v>
      </c>
      <c r="AM5282" t="s">
        <v>11646</v>
      </c>
    </row>
    <row r="5283" spans="1:39" x14ac:dyDescent="0.25">
      <c r="A5283" t="s">
        <v>214</v>
      </c>
      <c r="B5283">
        <v>34186</v>
      </c>
      <c r="C5283" t="s">
        <v>8069</v>
      </c>
      <c r="D5283">
        <v>52</v>
      </c>
      <c r="E5283">
        <v>45795</v>
      </c>
      <c r="F5283">
        <v>45897</v>
      </c>
      <c r="G5283" t="s">
        <v>3633</v>
      </c>
      <c r="I5283" t="s">
        <v>24</v>
      </c>
      <c r="J5283" t="s">
        <v>8016</v>
      </c>
      <c r="K5283">
        <v>0</v>
      </c>
      <c r="AE5283" t="s">
        <v>233</v>
      </c>
      <c r="AF5283">
        <v>0</v>
      </c>
      <c r="AG5283">
        <v>0</v>
      </c>
      <c r="AH5283">
        <v>0</v>
      </c>
      <c r="AI5283" t="s">
        <v>11634</v>
      </c>
      <c r="AL5283" s="94">
        <v>5.2</v>
      </c>
      <c r="AM5283" t="s">
        <v>11646</v>
      </c>
    </row>
    <row r="5284" spans="1:39" x14ac:dyDescent="0.25">
      <c r="A5284" t="s">
        <v>214</v>
      </c>
      <c r="B5284">
        <v>34189</v>
      </c>
      <c r="C5284" t="s">
        <v>8070</v>
      </c>
      <c r="D5284">
        <v>60</v>
      </c>
      <c r="E5284">
        <v>45795</v>
      </c>
      <c r="F5284">
        <v>45897</v>
      </c>
      <c r="G5284" t="s">
        <v>3633</v>
      </c>
      <c r="H5284">
        <v>45797</v>
      </c>
      <c r="I5284" t="s">
        <v>24</v>
      </c>
      <c r="J5284" t="s">
        <v>8016</v>
      </c>
      <c r="K5284">
        <v>0</v>
      </c>
      <c r="AE5284" t="s">
        <v>233</v>
      </c>
      <c r="AF5284">
        <v>0</v>
      </c>
      <c r="AG5284">
        <v>0</v>
      </c>
      <c r="AH5284">
        <v>0</v>
      </c>
      <c r="AI5284" t="s">
        <v>11634</v>
      </c>
      <c r="AL5284" s="94">
        <v>6</v>
      </c>
      <c r="AM5284" t="s">
        <v>11646</v>
      </c>
    </row>
    <row r="5285" spans="1:39" x14ac:dyDescent="0.25">
      <c r="A5285" t="s">
        <v>214</v>
      </c>
      <c r="B5285">
        <v>34190</v>
      </c>
      <c r="C5285" t="s">
        <v>8071</v>
      </c>
      <c r="D5285">
        <v>47</v>
      </c>
      <c r="E5285">
        <v>45795</v>
      </c>
      <c r="F5285">
        <v>45897</v>
      </c>
      <c r="G5285" t="s">
        <v>3633</v>
      </c>
      <c r="H5285">
        <v>45800</v>
      </c>
      <c r="I5285" t="s">
        <v>24</v>
      </c>
      <c r="J5285" t="s">
        <v>8016</v>
      </c>
      <c r="K5285">
        <v>0</v>
      </c>
      <c r="AE5285" t="s">
        <v>233</v>
      </c>
      <c r="AF5285">
        <v>0</v>
      </c>
      <c r="AG5285">
        <v>0</v>
      </c>
      <c r="AH5285">
        <v>0</v>
      </c>
      <c r="AI5285" t="s">
        <v>11634</v>
      </c>
      <c r="AL5285" s="94">
        <v>4.7</v>
      </c>
      <c r="AM5285" t="s">
        <v>11646</v>
      </c>
    </row>
    <row r="5286" spans="1:39" x14ac:dyDescent="0.25">
      <c r="A5286" t="s">
        <v>214</v>
      </c>
      <c r="B5286">
        <v>34192</v>
      </c>
      <c r="C5286" t="s">
        <v>8072</v>
      </c>
      <c r="D5286">
        <v>76</v>
      </c>
      <c r="E5286">
        <v>45795</v>
      </c>
      <c r="F5286">
        <v>45897</v>
      </c>
      <c r="G5286" t="s">
        <v>3633</v>
      </c>
      <c r="I5286" t="s">
        <v>24</v>
      </c>
      <c r="J5286" t="s">
        <v>8073</v>
      </c>
      <c r="K5286">
        <v>0</v>
      </c>
      <c r="L5286" t="s">
        <v>4132</v>
      </c>
      <c r="M5286">
        <v>0</v>
      </c>
      <c r="N5286" t="s">
        <v>350</v>
      </c>
      <c r="P5286" t="s">
        <v>350</v>
      </c>
      <c r="T5286">
        <v>0</v>
      </c>
      <c r="U5286">
        <v>0</v>
      </c>
      <c r="V5286">
        <v>0</v>
      </c>
      <c r="W5286">
        <v>0</v>
      </c>
      <c r="X5286" t="s">
        <v>350</v>
      </c>
      <c r="Y5286" t="s">
        <v>350</v>
      </c>
      <c r="Z5286" t="s">
        <v>350</v>
      </c>
      <c r="AE5286" t="s">
        <v>233</v>
      </c>
      <c r="AF5286">
        <v>0</v>
      </c>
      <c r="AG5286">
        <v>0</v>
      </c>
      <c r="AH5286">
        <v>11</v>
      </c>
      <c r="AI5286" t="s">
        <v>11632</v>
      </c>
      <c r="AL5286" s="94">
        <v>7.6</v>
      </c>
      <c r="AM5286" t="s">
        <v>11646</v>
      </c>
    </row>
    <row r="5287" spans="1:39" x14ac:dyDescent="0.25">
      <c r="A5287" t="s">
        <v>214</v>
      </c>
      <c r="B5287">
        <v>34196</v>
      </c>
      <c r="C5287" t="s">
        <v>8074</v>
      </c>
      <c r="D5287">
        <v>83</v>
      </c>
      <c r="E5287">
        <v>45795</v>
      </c>
      <c r="F5287">
        <v>45897</v>
      </c>
      <c r="G5287" t="s">
        <v>3633</v>
      </c>
      <c r="I5287" t="s">
        <v>24</v>
      </c>
      <c r="J5287" t="s">
        <v>8075</v>
      </c>
      <c r="K5287">
        <v>0</v>
      </c>
      <c r="L5287" t="s">
        <v>1118</v>
      </c>
      <c r="N5287" t="s">
        <v>350</v>
      </c>
      <c r="P5287" t="s">
        <v>350</v>
      </c>
      <c r="R5287">
        <v>0</v>
      </c>
      <c r="S5287">
        <v>0</v>
      </c>
      <c r="T5287">
        <v>0</v>
      </c>
      <c r="U5287">
        <v>0</v>
      </c>
      <c r="V5287">
        <v>0</v>
      </c>
      <c r="W5287">
        <v>0</v>
      </c>
      <c r="X5287" t="s">
        <v>7906</v>
      </c>
      <c r="Y5287" t="s">
        <v>350</v>
      </c>
      <c r="Z5287" t="s">
        <v>350</v>
      </c>
      <c r="AE5287" t="s">
        <v>233</v>
      </c>
      <c r="AF5287">
        <v>0</v>
      </c>
      <c r="AG5287">
        <v>0</v>
      </c>
      <c r="AH5287">
        <v>12</v>
      </c>
      <c r="AI5287" t="s">
        <v>11632</v>
      </c>
      <c r="AJ5287">
        <v>0</v>
      </c>
      <c r="AK5287">
        <v>0</v>
      </c>
      <c r="AL5287" s="94">
        <v>8.3000000000000007</v>
      </c>
      <c r="AM5287" t="s">
        <v>11646</v>
      </c>
    </row>
    <row r="5288" spans="1:39" x14ac:dyDescent="0.25">
      <c r="A5288" t="s">
        <v>214</v>
      </c>
      <c r="B5288">
        <v>34902</v>
      </c>
      <c r="C5288" t="s">
        <v>8076</v>
      </c>
      <c r="D5288">
        <v>168</v>
      </c>
      <c r="E5288">
        <v>45795</v>
      </c>
      <c r="F5288">
        <v>45897</v>
      </c>
      <c r="G5288" t="s">
        <v>3633</v>
      </c>
      <c r="H5288">
        <v>45796</v>
      </c>
      <c r="I5288" t="s">
        <v>24</v>
      </c>
      <c r="J5288" t="s">
        <v>8016</v>
      </c>
      <c r="K5288">
        <v>0</v>
      </c>
      <c r="AE5288" t="s">
        <v>233</v>
      </c>
      <c r="AF5288">
        <v>0</v>
      </c>
      <c r="AG5288">
        <v>0</v>
      </c>
      <c r="AH5288">
        <v>0</v>
      </c>
      <c r="AI5288" t="s">
        <v>11634</v>
      </c>
      <c r="AL5288" s="94">
        <v>16.8</v>
      </c>
      <c r="AM5288" t="s">
        <v>11646</v>
      </c>
    </row>
    <row r="5289" spans="1:39" x14ac:dyDescent="0.25">
      <c r="A5289" t="s">
        <v>214</v>
      </c>
      <c r="B5289">
        <v>34199</v>
      </c>
      <c r="C5289" t="s">
        <v>8077</v>
      </c>
      <c r="D5289">
        <v>1129</v>
      </c>
      <c r="E5289">
        <v>45795</v>
      </c>
      <c r="F5289">
        <v>45897</v>
      </c>
      <c r="G5289" t="s">
        <v>3633</v>
      </c>
      <c r="H5289">
        <v>45796</v>
      </c>
      <c r="I5289" t="s">
        <v>24</v>
      </c>
      <c r="J5289" t="s">
        <v>8078</v>
      </c>
      <c r="K5289">
        <v>0</v>
      </c>
      <c r="N5289" t="s">
        <v>350</v>
      </c>
      <c r="P5289" t="s">
        <v>350</v>
      </c>
      <c r="T5289">
        <v>0</v>
      </c>
      <c r="U5289">
        <v>0</v>
      </c>
      <c r="V5289">
        <v>0</v>
      </c>
      <c r="W5289">
        <v>0</v>
      </c>
      <c r="X5289" t="s">
        <v>350</v>
      </c>
      <c r="Y5289" t="s">
        <v>350</v>
      </c>
      <c r="Z5289" t="s">
        <v>350</v>
      </c>
      <c r="AE5289" t="s">
        <v>233</v>
      </c>
      <c r="AF5289">
        <v>0</v>
      </c>
      <c r="AG5289">
        <v>0</v>
      </c>
      <c r="AH5289">
        <v>9</v>
      </c>
      <c r="AI5289" t="s">
        <v>11632</v>
      </c>
      <c r="AL5289" s="94">
        <v>112.9</v>
      </c>
      <c r="AM5289" t="s">
        <v>11646</v>
      </c>
    </row>
    <row r="5290" spans="1:39" x14ac:dyDescent="0.25">
      <c r="A5290" t="s">
        <v>214</v>
      </c>
      <c r="B5290">
        <v>34023</v>
      </c>
      <c r="C5290" t="s">
        <v>8079</v>
      </c>
      <c r="D5290">
        <v>6331</v>
      </c>
      <c r="E5290">
        <v>45795</v>
      </c>
      <c r="F5290">
        <v>45897</v>
      </c>
      <c r="G5290" t="s">
        <v>3633</v>
      </c>
      <c r="H5290">
        <v>45796</v>
      </c>
      <c r="I5290" t="s">
        <v>24</v>
      </c>
      <c r="J5290" t="s">
        <v>8080</v>
      </c>
      <c r="K5290">
        <v>0</v>
      </c>
      <c r="N5290" t="s">
        <v>350</v>
      </c>
      <c r="O5290" t="s">
        <v>8081</v>
      </c>
      <c r="X5290" t="s">
        <v>350</v>
      </c>
      <c r="AE5290" t="s">
        <v>233</v>
      </c>
      <c r="AF5290">
        <v>0</v>
      </c>
      <c r="AG5290">
        <v>0</v>
      </c>
      <c r="AH5290">
        <v>3</v>
      </c>
      <c r="AI5290" t="s">
        <v>11632</v>
      </c>
      <c r="AL5290" s="94">
        <v>633.1</v>
      </c>
      <c r="AM5290" t="s">
        <v>11646</v>
      </c>
    </row>
    <row r="5291" spans="1:39" x14ac:dyDescent="0.25">
      <c r="A5291" t="s">
        <v>214</v>
      </c>
      <c r="B5291">
        <v>34201</v>
      </c>
      <c r="C5291" t="s">
        <v>8082</v>
      </c>
      <c r="D5291">
        <v>167</v>
      </c>
      <c r="E5291">
        <v>45795</v>
      </c>
      <c r="F5291">
        <v>45897</v>
      </c>
      <c r="G5291" t="s">
        <v>3633</v>
      </c>
      <c r="I5291" t="s">
        <v>24</v>
      </c>
      <c r="J5291" t="s">
        <v>8016</v>
      </c>
      <c r="K5291">
        <v>0</v>
      </c>
      <c r="AE5291" t="s">
        <v>233</v>
      </c>
      <c r="AF5291">
        <v>0</v>
      </c>
      <c r="AG5291">
        <v>0</v>
      </c>
      <c r="AH5291">
        <v>0</v>
      </c>
      <c r="AI5291" t="s">
        <v>11634</v>
      </c>
      <c r="AL5291" s="94">
        <v>16.7</v>
      </c>
      <c r="AM5291" t="s">
        <v>11646</v>
      </c>
    </row>
    <row r="5292" spans="1:39" x14ac:dyDescent="0.25">
      <c r="A5292" t="s">
        <v>214</v>
      </c>
      <c r="B5292">
        <v>34093</v>
      </c>
      <c r="C5292" t="s">
        <v>8083</v>
      </c>
      <c r="D5292">
        <v>90</v>
      </c>
      <c r="E5292">
        <v>45856</v>
      </c>
      <c r="F5292">
        <v>45897</v>
      </c>
      <c r="G5292" t="s">
        <v>3633</v>
      </c>
      <c r="H5292">
        <v>46168</v>
      </c>
      <c r="I5292" t="s">
        <v>24</v>
      </c>
      <c r="J5292" t="s">
        <v>8016</v>
      </c>
      <c r="K5292">
        <v>0</v>
      </c>
      <c r="AE5292" t="s">
        <v>233</v>
      </c>
      <c r="AF5292">
        <v>0</v>
      </c>
      <c r="AG5292">
        <v>0</v>
      </c>
      <c r="AH5292">
        <v>0</v>
      </c>
      <c r="AI5292" t="s">
        <v>11634</v>
      </c>
      <c r="AL5292" s="94">
        <v>9</v>
      </c>
      <c r="AM5292" t="s">
        <v>11646</v>
      </c>
    </row>
    <row r="5293" spans="1:39" x14ac:dyDescent="0.25">
      <c r="A5293" t="s">
        <v>214</v>
      </c>
      <c r="B5293">
        <v>34202</v>
      </c>
      <c r="C5293" t="s">
        <v>8084</v>
      </c>
      <c r="D5293">
        <v>33</v>
      </c>
      <c r="E5293">
        <v>45795</v>
      </c>
      <c r="F5293">
        <v>45897</v>
      </c>
      <c r="G5293" t="s">
        <v>3633</v>
      </c>
      <c r="I5293" t="s">
        <v>24</v>
      </c>
      <c r="J5293" t="s">
        <v>8016</v>
      </c>
      <c r="K5293">
        <v>0</v>
      </c>
      <c r="AE5293" t="s">
        <v>233</v>
      </c>
      <c r="AF5293">
        <v>0</v>
      </c>
      <c r="AG5293">
        <v>0</v>
      </c>
      <c r="AH5293">
        <v>0</v>
      </c>
      <c r="AI5293" t="s">
        <v>11634</v>
      </c>
      <c r="AL5293" s="94">
        <v>3.3</v>
      </c>
      <c r="AM5293" t="s">
        <v>11646</v>
      </c>
    </row>
    <row r="5294" spans="1:39" x14ac:dyDescent="0.25">
      <c r="A5294" t="s">
        <v>214</v>
      </c>
      <c r="B5294">
        <v>34204</v>
      </c>
      <c r="C5294" t="s">
        <v>8085</v>
      </c>
      <c r="D5294">
        <v>46</v>
      </c>
      <c r="E5294">
        <v>45795</v>
      </c>
      <c r="F5294">
        <v>45823</v>
      </c>
      <c r="G5294" t="s">
        <v>3633</v>
      </c>
      <c r="H5294">
        <v>45818</v>
      </c>
      <c r="I5294" t="s">
        <v>24</v>
      </c>
      <c r="K5294">
        <v>0</v>
      </c>
      <c r="AE5294" t="s">
        <v>233</v>
      </c>
      <c r="AF5294">
        <v>0</v>
      </c>
      <c r="AG5294">
        <v>0</v>
      </c>
      <c r="AH5294">
        <v>0</v>
      </c>
      <c r="AI5294" t="s">
        <v>11634</v>
      </c>
      <c r="AL5294" s="94">
        <v>4.5999999999999996</v>
      </c>
      <c r="AM5294" t="s">
        <v>11646</v>
      </c>
    </row>
    <row r="5295" spans="1:39" x14ac:dyDescent="0.25">
      <c r="A5295" t="s">
        <v>214</v>
      </c>
      <c r="B5295">
        <v>34205</v>
      </c>
      <c r="C5295" t="s">
        <v>8086</v>
      </c>
      <c r="D5295">
        <v>50</v>
      </c>
      <c r="E5295">
        <v>45795</v>
      </c>
      <c r="F5295">
        <v>45897</v>
      </c>
      <c r="G5295" t="s">
        <v>3633</v>
      </c>
      <c r="I5295" t="s">
        <v>24</v>
      </c>
      <c r="J5295" t="s">
        <v>8087</v>
      </c>
      <c r="K5295">
        <v>0</v>
      </c>
      <c r="AE5295" t="s">
        <v>233</v>
      </c>
      <c r="AF5295">
        <v>0</v>
      </c>
      <c r="AG5295">
        <v>0</v>
      </c>
      <c r="AH5295">
        <v>0</v>
      </c>
      <c r="AI5295" t="s">
        <v>11634</v>
      </c>
      <c r="AL5295" s="94">
        <v>5</v>
      </c>
      <c r="AM5295" t="s">
        <v>11646</v>
      </c>
    </row>
    <row r="5296" spans="1:39" x14ac:dyDescent="0.25">
      <c r="A5296" t="s">
        <v>214</v>
      </c>
      <c r="B5296">
        <v>34206</v>
      </c>
      <c r="C5296" t="s">
        <v>8088</v>
      </c>
      <c r="D5296">
        <v>834</v>
      </c>
      <c r="E5296">
        <v>45795</v>
      </c>
      <c r="F5296">
        <v>45897</v>
      </c>
      <c r="G5296" t="s">
        <v>3633</v>
      </c>
      <c r="H5296">
        <v>45796</v>
      </c>
      <c r="I5296" t="s">
        <v>24</v>
      </c>
      <c r="J5296" t="s">
        <v>8016</v>
      </c>
      <c r="K5296">
        <v>0</v>
      </c>
      <c r="AE5296" t="s">
        <v>233</v>
      </c>
      <c r="AF5296">
        <v>0</v>
      </c>
      <c r="AG5296">
        <v>0</v>
      </c>
      <c r="AH5296">
        <v>0</v>
      </c>
      <c r="AI5296" t="s">
        <v>11634</v>
      </c>
      <c r="AL5296" s="94">
        <v>83.4</v>
      </c>
      <c r="AM5296" t="s">
        <v>11646</v>
      </c>
    </row>
    <row r="5297" spans="1:39" x14ac:dyDescent="0.25">
      <c r="A5297" t="s">
        <v>214</v>
      </c>
      <c r="B5297">
        <v>34208</v>
      </c>
      <c r="C5297" t="s">
        <v>8089</v>
      </c>
      <c r="D5297">
        <v>48</v>
      </c>
      <c r="E5297">
        <v>45795</v>
      </c>
      <c r="F5297">
        <v>45897</v>
      </c>
      <c r="G5297" t="s">
        <v>3633</v>
      </c>
      <c r="I5297" t="s">
        <v>24</v>
      </c>
      <c r="J5297" t="s">
        <v>8016</v>
      </c>
      <c r="K5297">
        <v>0</v>
      </c>
      <c r="AE5297" t="s">
        <v>233</v>
      </c>
      <c r="AF5297">
        <v>0</v>
      </c>
      <c r="AG5297">
        <v>0</v>
      </c>
      <c r="AH5297">
        <v>0</v>
      </c>
      <c r="AI5297" t="s">
        <v>11634</v>
      </c>
      <c r="AL5297" s="94">
        <v>4.8</v>
      </c>
      <c r="AM5297" t="s">
        <v>11646</v>
      </c>
    </row>
    <row r="5298" spans="1:39" x14ac:dyDescent="0.25">
      <c r="A5298" t="s">
        <v>214</v>
      </c>
      <c r="B5298">
        <v>34210</v>
      </c>
      <c r="C5298" t="s">
        <v>8090</v>
      </c>
      <c r="D5298">
        <v>99</v>
      </c>
      <c r="E5298">
        <v>45795</v>
      </c>
      <c r="F5298">
        <v>45897</v>
      </c>
      <c r="G5298" t="s">
        <v>3633</v>
      </c>
      <c r="H5298">
        <v>45798</v>
      </c>
      <c r="I5298" t="s">
        <v>24</v>
      </c>
      <c r="J5298" t="s">
        <v>8016</v>
      </c>
      <c r="K5298">
        <v>0</v>
      </c>
      <c r="AE5298" t="s">
        <v>233</v>
      </c>
      <c r="AF5298">
        <v>0</v>
      </c>
      <c r="AG5298">
        <v>0</v>
      </c>
      <c r="AH5298">
        <v>0</v>
      </c>
      <c r="AI5298" t="s">
        <v>11634</v>
      </c>
      <c r="AL5298" s="94">
        <v>9.9</v>
      </c>
      <c r="AM5298" t="s">
        <v>11646</v>
      </c>
    </row>
    <row r="5299" spans="1:39" x14ac:dyDescent="0.25">
      <c r="A5299" t="s">
        <v>214</v>
      </c>
      <c r="B5299">
        <v>34211</v>
      </c>
      <c r="C5299" t="s">
        <v>8091</v>
      </c>
      <c r="D5299">
        <v>209</v>
      </c>
      <c r="E5299">
        <v>45795</v>
      </c>
      <c r="F5299">
        <v>45897</v>
      </c>
      <c r="G5299" t="s">
        <v>3633</v>
      </c>
      <c r="I5299" t="s">
        <v>24</v>
      </c>
      <c r="J5299" t="s">
        <v>8092</v>
      </c>
      <c r="K5299">
        <v>0</v>
      </c>
      <c r="L5299" t="s">
        <v>4132</v>
      </c>
      <c r="M5299">
        <v>0</v>
      </c>
      <c r="N5299" t="s">
        <v>350</v>
      </c>
      <c r="P5299" t="s">
        <v>350</v>
      </c>
      <c r="T5299">
        <v>0</v>
      </c>
      <c r="U5299">
        <v>0</v>
      </c>
      <c r="V5299">
        <v>0</v>
      </c>
      <c r="W5299">
        <v>0</v>
      </c>
      <c r="X5299" t="s">
        <v>350</v>
      </c>
      <c r="Y5299" t="s">
        <v>350</v>
      </c>
      <c r="Z5299" t="s">
        <v>350</v>
      </c>
      <c r="AE5299" t="s">
        <v>233</v>
      </c>
      <c r="AF5299">
        <v>0</v>
      </c>
      <c r="AG5299">
        <v>0</v>
      </c>
      <c r="AH5299">
        <v>11</v>
      </c>
      <c r="AI5299" t="s">
        <v>11632</v>
      </c>
      <c r="AL5299" s="94">
        <v>20.9</v>
      </c>
      <c r="AM5299" t="s">
        <v>11646</v>
      </c>
    </row>
    <row r="5300" spans="1:39" x14ac:dyDescent="0.25">
      <c r="A5300" t="s">
        <v>214</v>
      </c>
      <c r="B5300">
        <v>34213</v>
      </c>
      <c r="C5300" t="s">
        <v>8093</v>
      </c>
      <c r="D5300">
        <v>61</v>
      </c>
      <c r="E5300">
        <v>45795</v>
      </c>
      <c r="F5300">
        <v>45897</v>
      </c>
      <c r="G5300" t="s">
        <v>3633</v>
      </c>
      <c r="H5300">
        <v>45799</v>
      </c>
      <c r="I5300" t="s">
        <v>24</v>
      </c>
      <c r="J5300" t="s">
        <v>8016</v>
      </c>
      <c r="K5300">
        <v>0</v>
      </c>
      <c r="AE5300" t="s">
        <v>233</v>
      </c>
      <c r="AF5300">
        <v>0</v>
      </c>
      <c r="AG5300">
        <v>0</v>
      </c>
      <c r="AH5300">
        <v>0</v>
      </c>
      <c r="AI5300" t="s">
        <v>11634</v>
      </c>
      <c r="AL5300" s="94">
        <v>6.1</v>
      </c>
      <c r="AM5300" t="s">
        <v>11646</v>
      </c>
    </row>
    <row r="5301" spans="1:39" x14ac:dyDescent="0.25">
      <c r="A5301" t="s">
        <v>214</v>
      </c>
      <c r="B5301">
        <v>34214</v>
      </c>
      <c r="C5301" t="s">
        <v>8094</v>
      </c>
      <c r="D5301">
        <v>201</v>
      </c>
      <c r="E5301">
        <v>45795</v>
      </c>
      <c r="F5301">
        <v>45897</v>
      </c>
      <c r="G5301" t="s">
        <v>3633</v>
      </c>
      <c r="I5301" t="s">
        <v>24</v>
      </c>
      <c r="J5301" t="s">
        <v>8095</v>
      </c>
      <c r="K5301">
        <v>0</v>
      </c>
      <c r="AE5301" t="s">
        <v>233</v>
      </c>
      <c r="AF5301">
        <v>0</v>
      </c>
      <c r="AG5301">
        <v>0</v>
      </c>
      <c r="AH5301">
        <v>0</v>
      </c>
      <c r="AI5301" t="s">
        <v>11634</v>
      </c>
      <c r="AL5301" s="94">
        <v>20.100000000000001</v>
      </c>
      <c r="AM5301" t="s">
        <v>11646</v>
      </c>
    </row>
    <row r="5302" spans="1:39" x14ac:dyDescent="0.25">
      <c r="A5302" t="s">
        <v>214</v>
      </c>
      <c r="B5302">
        <v>45806</v>
      </c>
      <c r="C5302" t="s">
        <v>8096</v>
      </c>
      <c r="D5302">
        <v>174</v>
      </c>
      <c r="E5302">
        <v>45795</v>
      </c>
      <c r="F5302">
        <v>45808</v>
      </c>
      <c r="G5302" t="s">
        <v>3633</v>
      </c>
      <c r="H5302">
        <v>45806</v>
      </c>
      <c r="I5302" t="s">
        <v>24</v>
      </c>
      <c r="K5302">
        <v>0</v>
      </c>
      <c r="AE5302" t="s">
        <v>233</v>
      </c>
      <c r="AF5302">
        <v>0</v>
      </c>
      <c r="AG5302">
        <v>0</v>
      </c>
      <c r="AH5302">
        <v>0</v>
      </c>
      <c r="AI5302" t="s">
        <v>11634</v>
      </c>
      <c r="AL5302" s="94">
        <v>17.399999999999999</v>
      </c>
      <c r="AM5302" t="s">
        <v>11646</v>
      </c>
    </row>
    <row r="5303" spans="1:39" x14ac:dyDescent="0.25">
      <c r="A5303" t="s">
        <v>214</v>
      </c>
      <c r="B5303">
        <v>34216</v>
      </c>
      <c r="C5303" t="s">
        <v>8097</v>
      </c>
      <c r="D5303">
        <v>48</v>
      </c>
      <c r="E5303">
        <v>45795</v>
      </c>
      <c r="F5303">
        <v>45829</v>
      </c>
      <c r="G5303" t="s">
        <v>3633</v>
      </c>
      <c r="H5303">
        <v>45828</v>
      </c>
      <c r="I5303" t="s">
        <v>24</v>
      </c>
      <c r="K5303">
        <v>0</v>
      </c>
      <c r="AE5303" t="s">
        <v>233</v>
      </c>
      <c r="AF5303">
        <v>0</v>
      </c>
      <c r="AG5303">
        <v>0</v>
      </c>
      <c r="AH5303">
        <v>0</v>
      </c>
      <c r="AI5303" t="s">
        <v>11634</v>
      </c>
      <c r="AL5303" s="94">
        <v>4.8</v>
      </c>
      <c r="AM5303" t="s">
        <v>11646</v>
      </c>
    </row>
    <row r="5304" spans="1:39" x14ac:dyDescent="0.25">
      <c r="A5304" t="s">
        <v>214</v>
      </c>
      <c r="B5304">
        <v>34217</v>
      </c>
      <c r="C5304" t="s">
        <v>8098</v>
      </c>
      <c r="D5304">
        <v>1900</v>
      </c>
      <c r="E5304">
        <v>45795</v>
      </c>
      <c r="F5304">
        <v>45897</v>
      </c>
      <c r="G5304" t="s">
        <v>3633</v>
      </c>
      <c r="I5304" t="s">
        <v>24</v>
      </c>
      <c r="J5304" t="s">
        <v>8099</v>
      </c>
      <c r="K5304">
        <v>0</v>
      </c>
      <c r="AE5304" t="s">
        <v>233</v>
      </c>
      <c r="AF5304">
        <v>0</v>
      </c>
      <c r="AG5304">
        <v>0</v>
      </c>
      <c r="AH5304">
        <v>0</v>
      </c>
      <c r="AI5304" t="s">
        <v>11634</v>
      </c>
      <c r="AL5304" s="94">
        <v>190</v>
      </c>
      <c r="AM5304" t="s">
        <v>11646</v>
      </c>
    </row>
    <row r="5305" spans="1:39" x14ac:dyDescent="0.25">
      <c r="A5305" t="s">
        <v>214</v>
      </c>
      <c r="B5305">
        <v>34218</v>
      </c>
      <c r="C5305" t="s">
        <v>8100</v>
      </c>
      <c r="D5305">
        <v>519</v>
      </c>
      <c r="E5305">
        <v>45795</v>
      </c>
      <c r="F5305">
        <v>45897</v>
      </c>
      <c r="G5305" t="s">
        <v>3633</v>
      </c>
      <c r="H5305">
        <v>45804</v>
      </c>
      <c r="I5305" t="s">
        <v>24</v>
      </c>
      <c r="J5305" t="s">
        <v>8099</v>
      </c>
      <c r="K5305">
        <v>0</v>
      </c>
      <c r="AE5305" t="s">
        <v>233</v>
      </c>
      <c r="AF5305">
        <v>0</v>
      </c>
      <c r="AG5305">
        <v>0</v>
      </c>
      <c r="AH5305">
        <v>0</v>
      </c>
      <c r="AI5305" t="s">
        <v>11634</v>
      </c>
      <c r="AL5305" s="94">
        <v>51.9</v>
      </c>
      <c r="AM5305" t="s">
        <v>11646</v>
      </c>
    </row>
    <row r="5306" spans="1:39" x14ac:dyDescent="0.25">
      <c r="A5306" t="s">
        <v>214</v>
      </c>
      <c r="B5306">
        <v>34220</v>
      </c>
      <c r="C5306" t="s">
        <v>8101</v>
      </c>
      <c r="D5306">
        <v>169</v>
      </c>
      <c r="E5306">
        <v>45795</v>
      </c>
      <c r="F5306">
        <v>45897</v>
      </c>
      <c r="G5306" t="s">
        <v>3633</v>
      </c>
      <c r="H5306">
        <v>45796</v>
      </c>
      <c r="I5306" t="s">
        <v>24</v>
      </c>
      <c r="J5306" t="s">
        <v>8102</v>
      </c>
      <c r="K5306">
        <v>0</v>
      </c>
      <c r="L5306" t="s">
        <v>4132</v>
      </c>
      <c r="N5306" t="s">
        <v>350</v>
      </c>
      <c r="P5306" t="s">
        <v>350</v>
      </c>
      <c r="T5306">
        <v>0</v>
      </c>
      <c r="U5306">
        <v>0</v>
      </c>
      <c r="V5306">
        <v>0</v>
      </c>
      <c r="W5306">
        <v>0</v>
      </c>
      <c r="X5306" t="s">
        <v>350</v>
      </c>
      <c r="Y5306" t="s">
        <v>350</v>
      </c>
      <c r="Z5306" t="s">
        <v>350</v>
      </c>
      <c r="AE5306" t="s">
        <v>233</v>
      </c>
      <c r="AF5306">
        <v>0</v>
      </c>
      <c r="AG5306">
        <v>0</v>
      </c>
      <c r="AH5306">
        <v>10</v>
      </c>
      <c r="AI5306" t="s">
        <v>11632</v>
      </c>
      <c r="AL5306" s="94">
        <v>16.899999999999999</v>
      </c>
      <c r="AM5306" t="s">
        <v>11646</v>
      </c>
    </row>
    <row r="5307" spans="1:39" x14ac:dyDescent="0.25">
      <c r="A5307" t="s">
        <v>214</v>
      </c>
      <c r="B5307">
        <v>34221</v>
      </c>
      <c r="C5307" t="s">
        <v>8103</v>
      </c>
      <c r="D5307">
        <v>183</v>
      </c>
      <c r="E5307">
        <v>45795</v>
      </c>
      <c r="F5307">
        <v>45897</v>
      </c>
      <c r="G5307" t="s">
        <v>3633</v>
      </c>
      <c r="H5307">
        <v>45797</v>
      </c>
      <c r="I5307" t="s">
        <v>24</v>
      </c>
      <c r="J5307" t="s">
        <v>8099</v>
      </c>
      <c r="K5307">
        <v>0</v>
      </c>
      <c r="AE5307" t="s">
        <v>233</v>
      </c>
      <c r="AF5307">
        <v>0</v>
      </c>
      <c r="AG5307">
        <v>0</v>
      </c>
      <c r="AH5307">
        <v>0</v>
      </c>
      <c r="AI5307" t="s">
        <v>11634</v>
      </c>
      <c r="AL5307" s="94">
        <v>18.3</v>
      </c>
      <c r="AM5307" t="s">
        <v>11646</v>
      </c>
    </row>
    <row r="5308" spans="1:39" x14ac:dyDescent="0.25">
      <c r="A5308" t="s">
        <v>214</v>
      </c>
      <c r="B5308">
        <v>34222</v>
      </c>
      <c r="C5308" t="s">
        <v>8104</v>
      </c>
      <c r="D5308">
        <v>105</v>
      </c>
      <c r="E5308">
        <v>45795</v>
      </c>
      <c r="F5308">
        <v>45897</v>
      </c>
      <c r="G5308" t="s">
        <v>3633</v>
      </c>
      <c r="H5308">
        <v>45796</v>
      </c>
      <c r="I5308" t="s">
        <v>24</v>
      </c>
      <c r="J5308" t="s">
        <v>8105</v>
      </c>
      <c r="K5308">
        <v>0</v>
      </c>
      <c r="L5308" t="s">
        <v>1118</v>
      </c>
      <c r="N5308" t="s">
        <v>350</v>
      </c>
      <c r="P5308" t="s">
        <v>350</v>
      </c>
      <c r="X5308" t="s">
        <v>350</v>
      </c>
      <c r="Y5308" t="s">
        <v>350</v>
      </c>
      <c r="Z5308" t="s">
        <v>350</v>
      </c>
      <c r="AE5308" t="s">
        <v>233</v>
      </c>
      <c r="AF5308">
        <v>0</v>
      </c>
      <c r="AG5308">
        <v>0</v>
      </c>
      <c r="AH5308">
        <v>6</v>
      </c>
      <c r="AI5308" t="s">
        <v>11632</v>
      </c>
      <c r="AL5308" s="94">
        <v>10.5</v>
      </c>
      <c r="AM5308" t="s">
        <v>11646</v>
      </c>
    </row>
    <row r="5309" spans="1:39" x14ac:dyDescent="0.25">
      <c r="A5309" t="s">
        <v>214</v>
      </c>
      <c r="B5309">
        <v>34223</v>
      </c>
      <c r="C5309" t="s">
        <v>8106</v>
      </c>
      <c r="D5309">
        <v>239</v>
      </c>
      <c r="E5309">
        <v>45795</v>
      </c>
      <c r="F5309">
        <v>45897</v>
      </c>
      <c r="G5309" t="s">
        <v>3633</v>
      </c>
      <c r="I5309" t="s">
        <v>24</v>
      </c>
      <c r="J5309" t="s">
        <v>8099</v>
      </c>
      <c r="K5309">
        <v>0</v>
      </c>
      <c r="AE5309" t="s">
        <v>233</v>
      </c>
      <c r="AF5309">
        <v>0</v>
      </c>
      <c r="AG5309">
        <v>0</v>
      </c>
      <c r="AH5309">
        <v>0</v>
      </c>
      <c r="AI5309" t="s">
        <v>11634</v>
      </c>
      <c r="AL5309" s="94">
        <v>23.9</v>
      </c>
      <c r="AM5309" t="s">
        <v>11646</v>
      </c>
    </row>
    <row r="5310" spans="1:39" x14ac:dyDescent="0.25">
      <c r="A5310" t="s">
        <v>214</v>
      </c>
      <c r="B5310">
        <v>34224</v>
      </c>
      <c r="C5310" t="s">
        <v>8107</v>
      </c>
      <c r="D5310">
        <v>37</v>
      </c>
      <c r="E5310">
        <v>45795</v>
      </c>
      <c r="F5310">
        <v>45897</v>
      </c>
      <c r="G5310" t="s">
        <v>3633</v>
      </c>
      <c r="H5310">
        <v>45796</v>
      </c>
      <c r="I5310" t="s">
        <v>24</v>
      </c>
      <c r="J5310" t="s">
        <v>8099</v>
      </c>
      <c r="K5310">
        <v>0</v>
      </c>
      <c r="AE5310" t="s">
        <v>233</v>
      </c>
      <c r="AF5310">
        <v>0</v>
      </c>
      <c r="AG5310">
        <v>0</v>
      </c>
      <c r="AH5310">
        <v>0</v>
      </c>
      <c r="AI5310" t="s">
        <v>11634</v>
      </c>
      <c r="AL5310" s="94">
        <v>3.7</v>
      </c>
      <c r="AM5310" t="s">
        <v>11646</v>
      </c>
    </row>
    <row r="5311" spans="1:39" x14ac:dyDescent="0.25">
      <c r="A5311" t="s">
        <v>214</v>
      </c>
      <c r="B5311">
        <v>34225</v>
      </c>
      <c r="C5311" t="s">
        <v>8108</v>
      </c>
      <c r="D5311">
        <v>6508</v>
      </c>
      <c r="E5311">
        <v>45795</v>
      </c>
      <c r="F5311">
        <v>45897</v>
      </c>
      <c r="G5311" t="s">
        <v>3633</v>
      </c>
      <c r="H5311">
        <v>45796</v>
      </c>
      <c r="I5311" t="s">
        <v>24</v>
      </c>
      <c r="J5311" t="s">
        <v>8102</v>
      </c>
      <c r="K5311">
        <v>0</v>
      </c>
      <c r="R5311">
        <v>10000</v>
      </c>
      <c r="T5311">
        <v>2</v>
      </c>
      <c r="U5311">
        <v>25</v>
      </c>
      <c r="V5311">
        <v>0</v>
      </c>
      <c r="W5311">
        <v>10</v>
      </c>
      <c r="X5311" t="s">
        <v>8109</v>
      </c>
      <c r="Y5311" t="s">
        <v>353</v>
      </c>
      <c r="Z5311" t="s">
        <v>353</v>
      </c>
      <c r="AE5311" t="s">
        <v>233</v>
      </c>
      <c r="AF5311">
        <v>0</v>
      </c>
      <c r="AG5311">
        <v>0</v>
      </c>
      <c r="AH5311">
        <v>8</v>
      </c>
      <c r="AI5311" t="s">
        <v>11632</v>
      </c>
      <c r="AJ5311">
        <v>1.5365703749231714</v>
      </c>
      <c r="AL5311" s="94">
        <v>650.79999999999995</v>
      </c>
      <c r="AM5311" t="s">
        <v>11646</v>
      </c>
    </row>
    <row r="5312" spans="1:39" x14ac:dyDescent="0.25">
      <c r="A5312" t="s">
        <v>214</v>
      </c>
      <c r="B5312">
        <v>34227</v>
      </c>
      <c r="C5312" t="s">
        <v>8110</v>
      </c>
      <c r="D5312">
        <v>67</v>
      </c>
      <c r="E5312">
        <v>45795</v>
      </c>
      <c r="F5312">
        <v>45897</v>
      </c>
      <c r="G5312" t="s">
        <v>3633</v>
      </c>
      <c r="H5312">
        <v>45796</v>
      </c>
      <c r="I5312" t="s">
        <v>24</v>
      </c>
      <c r="J5312" t="s">
        <v>8099</v>
      </c>
      <c r="K5312">
        <v>0</v>
      </c>
      <c r="AE5312" t="s">
        <v>233</v>
      </c>
      <c r="AF5312">
        <v>0</v>
      </c>
      <c r="AG5312">
        <v>0</v>
      </c>
      <c r="AH5312">
        <v>0</v>
      </c>
      <c r="AI5312" t="s">
        <v>11634</v>
      </c>
      <c r="AL5312" s="94">
        <v>6.7</v>
      </c>
      <c r="AM5312" t="s">
        <v>11646</v>
      </c>
    </row>
    <row r="5313" spans="1:39" x14ac:dyDescent="0.25">
      <c r="A5313" t="s">
        <v>214</v>
      </c>
      <c r="B5313">
        <v>34228</v>
      </c>
      <c r="C5313" t="s">
        <v>8111</v>
      </c>
      <c r="D5313">
        <v>93</v>
      </c>
      <c r="E5313">
        <v>45795</v>
      </c>
      <c r="F5313">
        <v>45897</v>
      </c>
      <c r="G5313" t="s">
        <v>3633</v>
      </c>
      <c r="I5313" t="s">
        <v>24</v>
      </c>
      <c r="J5313" t="s">
        <v>8099</v>
      </c>
      <c r="K5313">
        <v>0</v>
      </c>
      <c r="AE5313" t="s">
        <v>233</v>
      </c>
      <c r="AF5313">
        <v>0</v>
      </c>
      <c r="AG5313">
        <v>0</v>
      </c>
      <c r="AH5313">
        <v>0</v>
      </c>
      <c r="AI5313" t="s">
        <v>11634</v>
      </c>
      <c r="AL5313" s="94">
        <v>9.3000000000000007</v>
      </c>
      <c r="AM5313" t="s">
        <v>11646</v>
      </c>
    </row>
    <row r="5314" spans="1:39" x14ac:dyDescent="0.25">
      <c r="A5314" t="s">
        <v>214</v>
      </c>
      <c r="B5314">
        <v>34229</v>
      </c>
      <c r="C5314" t="s">
        <v>8112</v>
      </c>
      <c r="D5314">
        <v>46</v>
      </c>
      <c r="E5314">
        <v>45795</v>
      </c>
      <c r="F5314">
        <v>45897</v>
      </c>
      <c r="G5314" t="s">
        <v>3633</v>
      </c>
      <c r="H5314">
        <v>45799</v>
      </c>
      <c r="I5314" t="s">
        <v>24</v>
      </c>
      <c r="J5314" t="s">
        <v>8105</v>
      </c>
      <c r="K5314">
        <v>0</v>
      </c>
      <c r="L5314" t="s">
        <v>1118</v>
      </c>
      <c r="N5314" t="s">
        <v>350</v>
      </c>
      <c r="P5314" t="s">
        <v>350</v>
      </c>
      <c r="X5314" t="s">
        <v>350</v>
      </c>
      <c r="Y5314" t="s">
        <v>350</v>
      </c>
      <c r="Z5314" t="s">
        <v>350</v>
      </c>
      <c r="AE5314" t="s">
        <v>233</v>
      </c>
      <c r="AF5314">
        <v>0</v>
      </c>
      <c r="AG5314">
        <v>0</v>
      </c>
      <c r="AH5314">
        <v>6</v>
      </c>
      <c r="AI5314" t="s">
        <v>11632</v>
      </c>
      <c r="AL5314" s="94">
        <v>4.5999999999999996</v>
      </c>
      <c r="AM5314" t="s">
        <v>11646</v>
      </c>
    </row>
    <row r="5315" spans="1:39" x14ac:dyDescent="0.25">
      <c r="A5315" t="s">
        <v>214</v>
      </c>
      <c r="B5315">
        <v>34230</v>
      </c>
      <c r="C5315" t="s">
        <v>8113</v>
      </c>
      <c r="D5315">
        <v>28</v>
      </c>
      <c r="E5315">
        <v>45795</v>
      </c>
      <c r="F5315">
        <v>45897</v>
      </c>
      <c r="G5315" t="s">
        <v>3633</v>
      </c>
      <c r="H5315">
        <v>45796</v>
      </c>
      <c r="I5315" t="s">
        <v>24</v>
      </c>
      <c r="J5315" t="s">
        <v>8099</v>
      </c>
      <c r="K5315">
        <v>0</v>
      </c>
      <c r="AE5315" t="s">
        <v>233</v>
      </c>
      <c r="AF5315">
        <v>0</v>
      </c>
      <c r="AG5315">
        <v>0</v>
      </c>
      <c r="AH5315">
        <v>0</v>
      </c>
      <c r="AI5315" t="s">
        <v>11634</v>
      </c>
      <c r="AL5315" s="94">
        <v>2.8</v>
      </c>
      <c r="AM5315" t="s">
        <v>11646</v>
      </c>
    </row>
    <row r="5316" spans="1:39" x14ac:dyDescent="0.25">
      <c r="A5316" t="s">
        <v>214</v>
      </c>
      <c r="B5316">
        <v>34231</v>
      </c>
      <c r="C5316" t="s">
        <v>8114</v>
      </c>
      <c r="D5316">
        <v>176</v>
      </c>
      <c r="E5316">
        <v>45795</v>
      </c>
      <c r="F5316">
        <v>45897</v>
      </c>
      <c r="G5316" t="s">
        <v>3633</v>
      </c>
      <c r="I5316" t="s">
        <v>24</v>
      </c>
      <c r="J5316" t="s">
        <v>8099</v>
      </c>
      <c r="K5316">
        <v>0</v>
      </c>
      <c r="AE5316" t="s">
        <v>233</v>
      </c>
      <c r="AF5316">
        <v>0</v>
      </c>
      <c r="AG5316">
        <v>0</v>
      </c>
      <c r="AH5316">
        <v>0</v>
      </c>
      <c r="AI5316" t="s">
        <v>11634</v>
      </c>
      <c r="AL5316" s="94">
        <v>17.600000000000001</v>
      </c>
      <c r="AM5316" t="s">
        <v>11646</v>
      </c>
    </row>
    <row r="5317" spans="1:39" x14ac:dyDescent="0.25">
      <c r="A5317" t="s">
        <v>214</v>
      </c>
      <c r="B5317">
        <v>34232</v>
      </c>
      <c r="C5317" t="s">
        <v>8115</v>
      </c>
      <c r="D5317">
        <v>788</v>
      </c>
      <c r="E5317">
        <v>45795</v>
      </c>
      <c r="F5317">
        <v>45897</v>
      </c>
      <c r="G5317" t="s">
        <v>3633</v>
      </c>
      <c r="I5317" t="s">
        <v>24</v>
      </c>
      <c r="J5317" t="s">
        <v>8116</v>
      </c>
      <c r="K5317">
        <v>0</v>
      </c>
      <c r="AE5317" t="s">
        <v>233</v>
      </c>
      <c r="AF5317">
        <v>0</v>
      </c>
      <c r="AG5317">
        <v>0</v>
      </c>
      <c r="AH5317">
        <v>0</v>
      </c>
      <c r="AI5317" t="s">
        <v>11634</v>
      </c>
      <c r="AL5317" s="94">
        <v>78.8</v>
      </c>
      <c r="AM5317" t="s">
        <v>11646</v>
      </c>
    </row>
    <row r="5318" spans="1:39" x14ac:dyDescent="0.25">
      <c r="A5318" t="s">
        <v>214</v>
      </c>
      <c r="B5318">
        <v>34233</v>
      </c>
      <c r="C5318" t="s">
        <v>8117</v>
      </c>
      <c r="D5318">
        <v>132</v>
      </c>
      <c r="E5318">
        <v>45795</v>
      </c>
      <c r="F5318">
        <v>45897</v>
      </c>
      <c r="G5318" t="s">
        <v>3633</v>
      </c>
      <c r="I5318" t="s">
        <v>24</v>
      </c>
      <c r="J5318" t="s">
        <v>8118</v>
      </c>
      <c r="K5318">
        <v>0</v>
      </c>
      <c r="L5318" t="s">
        <v>4132</v>
      </c>
      <c r="M5318">
        <v>0</v>
      </c>
      <c r="N5318" t="s">
        <v>350</v>
      </c>
      <c r="P5318" t="s">
        <v>350</v>
      </c>
      <c r="T5318">
        <v>0</v>
      </c>
      <c r="U5318">
        <v>0</v>
      </c>
      <c r="V5318">
        <v>0</v>
      </c>
      <c r="W5318">
        <v>0</v>
      </c>
      <c r="X5318" t="s">
        <v>350</v>
      </c>
      <c r="Y5318" t="s">
        <v>350</v>
      </c>
      <c r="Z5318" t="s">
        <v>350</v>
      </c>
      <c r="AE5318" t="s">
        <v>233</v>
      </c>
      <c r="AF5318">
        <v>0</v>
      </c>
      <c r="AG5318">
        <v>0</v>
      </c>
      <c r="AH5318">
        <v>11</v>
      </c>
      <c r="AI5318" t="s">
        <v>11632</v>
      </c>
      <c r="AL5318" s="94">
        <v>13.2</v>
      </c>
      <c r="AM5318" t="s">
        <v>11646</v>
      </c>
    </row>
    <row r="5319" spans="1:39" x14ac:dyDescent="0.25">
      <c r="A5319" t="s">
        <v>214</v>
      </c>
      <c r="B5319">
        <v>34234</v>
      </c>
      <c r="C5319" t="s">
        <v>8119</v>
      </c>
      <c r="D5319">
        <v>60</v>
      </c>
      <c r="E5319">
        <v>45430</v>
      </c>
      <c r="F5319">
        <v>45897</v>
      </c>
      <c r="G5319" t="s">
        <v>3633</v>
      </c>
      <c r="I5319" t="s">
        <v>24</v>
      </c>
      <c r="J5319" t="s">
        <v>8099</v>
      </c>
      <c r="K5319">
        <v>0</v>
      </c>
      <c r="AE5319" t="s">
        <v>233</v>
      </c>
      <c r="AF5319">
        <v>0</v>
      </c>
      <c r="AG5319">
        <v>0</v>
      </c>
      <c r="AH5319">
        <v>0</v>
      </c>
      <c r="AI5319" t="s">
        <v>11634</v>
      </c>
      <c r="AL5319" s="94">
        <v>6</v>
      </c>
      <c r="AM5319" t="s">
        <v>11646</v>
      </c>
    </row>
    <row r="5320" spans="1:39" x14ac:dyDescent="0.25">
      <c r="A5320" t="s">
        <v>214</v>
      </c>
      <c r="B5320">
        <v>34236</v>
      </c>
      <c r="C5320" t="s">
        <v>8120</v>
      </c>
      <c r="D5320">
        <v>147</v>
      </c>
      <c r="E5320">
        <v>45795</v>
      </c>
      <c r="F5320">
        <v>45897</v>
      </c>
      <c r="G5320" t="s">
        <v>3633</v>
      </c>
      <c r="H5320">
        <v>45800</v>
      </c>
      <c r="I5320" t="s">
        <v>24</v>
      </c>
      <c r="J5320" t="s">
        <v>8099</v>
      </c>
      <c r="K5320">
        <v>0</v>
      </c>
      <c r="AE5320" t="s">
        <v>233</v>
      </c>
      <c r="AF5320">
        <v>0</v>
      </c>
      <c r="AG5320">
        <v>0</v>
      </c>
      <c r="AH5320">
        <v>0</v>
      </c>
      <c r="AI5320" t="s">
        <v>11634</v>
      </c>
      <c r="AL5320" s="94">
        <v>14.7</v>
      </c>
      <c r="AM5320" t="s">
        <v>11646</v>
      </c>
    </row>
    <row r="5321" spans="1:39" x14ac:dyDescent="0.25">
      <c r="A5321" t="s">
        <v>214</v>
      </c>
      <c r="B5321">
        <v>34237</v>
      </c>
      <c r="C5321" t="s">
        <v>8121</v>
      </c>
      <c r="D5321">
        <v>623</v>
      </c>
      <c r="E5321">
        <v>45795</v>
      </c>
      <c r="F5321">
        <v>45897</v>
      </c>
      <c r="G5321" t="s">
        <v>3633</v>
      </c>
      <c r="H5321">
        <v>45799</v>
      </c>
      <c r="I5321" t="s">
        <v>24</v>
      </c>
      <c r="J5321" t="s">
        <v>8099</v>
      </c>
      <c r="K5321">
        <v>0</v>
      </c>
      <c r="AE5321" t="s">
        <v>233</v>
      </c>
      <c r="AF5321">
        <v>0</v>
      </c>
      <c r="AG5321">
        <v>0</v>
      </c>
      <c r="AH5321">
        <v>0</v>
      </c>
      <c r="AI5321" t="s">
        <v>11634</v>
      </c>
      <c r="AL5321" s="94">
        <v>62.3</v>
      </c>
      <c r="AM5321" t="s">
        <v>11646</v>
      </c>
    </row>
    <row r="5322" spans="1:39" x14ac:dyDescent="0.25">
      <c r="A5322" t="s">
        <v>214</v>
      </c>
      <c r="B5322">
        <v>34238</v>
      </c>
      <c r="C5322" t="s">
        <v>8122</v>
      </c>
      <c r="D5322">
        <v>366</v>
      </c>
      <c r="E5322">
        <v>45795</v>
      </c>
      <c r="F5322">
        <v>45897</v>
      </c>
      <c r="G5322" t="s">
        <v>3633</v>
      </c>
      <c r="I5322" t="s">
        <v>24</v>
      </c>
      <c r="J5322" t="s">
        <v>8099</v>
      </c>
      <c r="K5322">
        <v>0</v>
      </c>
      <c r="AE5322" t="s">
        <v>233</v>
      </c>
      <c r="AF5322">
        <v>0</v>
      </c>
      <c r="AG5322">
        <v>0</v>
      </c>
      <c r="AH5322">
        <v>0</v>
      </c>
      <c r="AI5322" t="s">
        <v>11634</v>
      </c>
      <c r="AL5322" s="94">
        <v>36.6</v>
      </c>
      <c r="AM5322" t="s">
        <v>11646</v>
      </c>
    </row>
    <row r="5323" spans="1:39" x14ac:dyDescent="0.25">
      <c r="A5323" t="s">
        <v>214</v>
      </c>
      <c r="B5323">
        <v>34240</v>
      </c>
      <c r="C5323" t="s">
        <v>8123</v>
      </c>
      <c r="D5323">
        <v>76</v>
      </c>
      <c r="E5323">
        <v>45795</v>
      </c>
      <c r="F5323">
        <v>45897</v>
      </c>
      <c r="G5323" t="s">
        <v>3633</v>
      </c>
      <c r="H5323">
        <v>45796</v>
      </c>
      <c r="I5323" t="s">
        <v>24</v>
      </c>
      <c r="J5323" t="s">
        <v>8099</v>
      </c>
      <c r="K5323">
        <v>0</v>
      </c>
      <c r="AE5323" t="s">
        <v>233</v>
      </c>
      <c r="AF5323">
        <v>0</v>
      </c>
      <c r="AG5323">
        <v>0</v>
      </c>
      <c r="AH5323">
        <v>0</v>
      </c>
      <c r="AI5323" t="s">
        <v>11634</v>
      </c>
      <c r="AL5323" s="94">
        <v>7.6</v>
      </c>
      <c r="AM5323" t="s">
        <v>11646</v>
      </c>
    </row>
    <row r="5324" spans="1:39" x14ac:dyDescent="0.25">
      <c r="A5324" t="s">
        <v>214</v>
      </c>
      <c r="B5324">
        <v>34241</v>
      </c>
      <c r="C5324" t="s">
        <v>8124</v>
      </c>
      <c r="D5324">
        <v>24</v>
      </c>
      <c r="E5324">
        <v>45795</v>
      </c>
      <c r="F5324">
        <v>45897</v>
      </c>
      <c r="G5324" t="s">
        <v>3633</v>
      </c>
      <c r="I5324" t="s">
        <v>24</v>
      </c>
      <c r="J5324" t="s">
        <v>8105</v>
      </c>
      <c r="K5324">
        <v>0</v>
      </c>
      <c r="L5324" t="s">
        <v>4132</v>
      </c>
      <c r="N5324" t="s">
        <v>350</v>
      </c>
      <c r="P5324" t="s">
        <v>350</v>
      </c>
      <c r="X5324" t="s">
        <v>350</v>
      </c>
      <c r="Y5324" t="s">
        <v>350</v>
      </c>
      <c r="Z5324" t="s">
        <v>350</v>
      </c>
      <c r="AE5324" t="s">
        <v>233</v>
      </c>
      <c r="AF5324">
        <v>0</v>
      </c>
      <c r="AG5324">
        <v>0</v>
      </c>
      <c r="AH5324">
        <v>6</v>
      </c>
      <c r="AI5324" t="s">
        <v>11632</v>
      </c>
      <c r="AL5324" s="94">
        <v>2.4</v>
      </c>
      <c r="AM5324" t="s">
        <v>11646</v>
      </c>
    </row>
    <row r="5325" spans="1:39" x14ac:dyDescent="0.25">
      <c r="A5325" t="s">
        <v>214</v>
      </c>
      <c r="B5325">
        <v>34242</v>
      </c>
      <c r="C5325" t="s">
        <v>8125</v>
      </c>
      <c r="D5325">
        <v>96</v>
      </c>
      <c r="E5325">
        <v>45795</v>
      </c>
      <c r="F5325">
        <v>45823</v>
      </c>
      <c r="G5325" t="s">
        <v>3633</v>
      </c>
      <c r="H5325">
        <v>45818</v>
      </c>
      <c r="I5325" t="s">
        <v>24</v>
      </c>
      <c r="J5325" t="s">
        <v>8126</v>
      </c>
      <c r="K5325">
        <v>0</v>
      </c>
      <c r="AE5325" t="s">
        <v>233</v>
      </c>
      <c r="AF5325">
        <v>0</v>
      </c>
      <c r="AG5325">
        <v>0</v>
      </c>
      <c r="AH5325">
        <v>0</v>
      </c>
      <c r="AI5325" t="s">
        <v>11634</v>
      </c>
      <c r="AL5325" s="94">
        <v>9.6</v>
      </c>
      <c r="AM5325" t="s">
        <v>11646</v>
      </c>
    </row>
    <row r="5326" spans="1:39" x14ac:dyDescent="0.25">
      <c r="A5326" t="s">
        <v>214</v>
      </c>
      <c r="B5326">
        <v>34243</v>
      </c>
      <c r="C5326" t="s">
        <v>8127</v>
      </c>
      <c r="D5326">
        <v>339</v>
      </c>
      <c r="E5326">
        <v>45801</v>
      </c>
      <c r="F5326">
        <v>45897</v>
      </c>
      <c r="G5326" t="s">
        <v>3633</v>
      </c>
      <c r="H5326">
        <v>45803</v>
      </c>
      <c r="I5326" t="s">
        <v>24</v>
      </c>
      <c r="J5326" t="s">
        <v>8099</v>
      </c>
      <c r="K5326">
        <v>0</v>
      </c>
      <c r="AE5326" t="s">
        <v>233</v>
      </c>
      <c r="AF5326">
        <v>0</v>
      </c>
      <c r="AG5326">
        <v>0</v>
      </c>
      <c r="AH5326">
        <v>0</v>
      </c>
      <c r="AI5326" t="s">
        <v>11634</v>
      </c>
      <c r="AL5326" s="94">
        <v>33.9</v>
      </c>
      <c r="AM5326" t="s">
        <v>11646</v>
      </c>
    </row>
    <row r="5327" spans="1:39" x14ac:dyDescent="0.25">
      <c r="A5327" t="s">
        <v>214</v>
      </c>
      <c r="B5327">
        <v>34245</v>
      </c>
      <c r="C5327" t="s">
        <v>8128</v>
      </c>
      <c r="D5327">
        <v>299</v>
      </c>
      <c r="E5327">
        <v>45801</v>
      </c>
      <c r="F5327">
        <v>45897</v>
      </c>
      <c r="G5327" t="s">
        <v>3633</v>
      </c>
      <c r="H5327">
        <v>45803</v>
      </c>
      <c r="I5327" t="s">
        <v>24</v>
      </c>
      <c r="J5327" t="s">
        <v>8129</v>
      </c>
      <c r="K5327">
        <v>0</v>
      </c>
      <c r="L5327" t="s">
        <v>1118</v>
      </c>
      <c r="N5327" t="s">
        <v>350</v>
      </c>
      <c r="P5327" t="s">
        <v>350</v>
      </c>
      <c r="T5327">
        <v>0</v>
      </c>
      <c r="U5327">
        <v>0</v>
      </c>
      <c r="V5327">
        <v>0</v>
      </c>
      <c r="W5327">
        <v>0</v>
      </c>
      <c r="X5327" t="s">
        <v>350</v>
      </c>
      <c r="Y5327" t="s">
        <v>350</v>
      </c>
      <c r="AE5327" t="s">
        <v>233</v>
      </c>
      <c r="AF5327">
        <v>0</v>
      </c>
      <c r="AG5327">
        <v>0</v>
      </c>
      <c r="AH5327">
        <v>9</v>
      </c>
      <c r="AI5327" t="s">
        <v>11632</v>
      </c>
      <c r="AL5327" s="94">
        <v>29.9</v>
      </c>
      <c r="AM5327" t="s">
        <v>11646</v>
      </c>
    </row>
    <row r="5328" spans="1:39" x14ac:dyDescent="0.25">
      <c r="A5328" t="s">
        <v>214</v>
      </c>
      <c r="B5328">
        <v>34246</v>
      </c>
      <c r="C5328" t="s">
        <v>8130</v>
      </c>
      <c r="D5328">
        <v>62</v>
      </c>
      <c r="E5328">
        <v>45801</v>
      </c>
      <c r="F5328">
        <v>45897</v>
      </c>
      <c r="G5328" t="s">
        <v>3633</v>
      </c>
      <c r="H5328">
        <v>45806</v>
      </c>
      <c r="I5328" t="s">
        <v>24</v>
      </c>
      <c r="J5328" t="s">
        <v>8099</v>
      </c>
      <c r="K5328">
        <v>0</v>
      </c>
      <c r="AE5328" t="s">
        <v>233</v>
      </c>
      <c r="AF5328">
        <v>0</v>
      </c>
      <c r="AG5328">
        <v>0</v>
      </c>
      <c r="AH5328">
        <v>0</v>
      </c>
      <c r="AI5328" t="s">
        <v>11634</v>
      </c>
      <c r="AL5328" s="94">
        <v>6.2</v>
      </c>
      <c r="AM5328" t="s">
        <v>11646</v>
      </c>
    </row>
    <row r="5329" spans="1:39" x14ac:dyDescent="0.25">
      <c r="A5329" t="s">
        <v>215</v>
      </c>
      <c r="B5329">
        <v>36020</v>
      </c>
      <c r="C5329" t="s">
        <v>8131</v>
      </c>
      <c r="D5329">
        <v>2282</v>
      </c>
      <c r="E5329">
        <v>45781</v>
      </c>
      <c r="G5329" t="s">
        <v>4374</v>
      </c>
      <c r="K5329">
        <v>0</v>
      </c>
      <c r="AE5329" t="s">
        <v>237</v>
      </c>
      <c r="AF5329">
        <v>0</v>
      </c>
      <c r="AG5329">
        <v>0</v>
      </c>
      <c r="AH5329">
        <v>0</v>
      </c>
      <c r="AI5329" t="s">
        <v>11634</v>
      </c>
      <c r="AL5329" s="94">
        <v>228.2</v>
      </c>
      <c r="AM5329" t="s">
        <v>11646</v>
      </c>
    </row>
    <row r="5330" spans="1:39" x14ac:dyDescent="0.25">
      <c r="A5330" t="s">
        <v>215</v>
      </c>
      <c r="B5330">
        <v>36001</v>
      </c>
      <c r="C5330" t="s">
        <v>8132</v>
      </c>
      <c r="D5330">
        <v>2636</v>
      </c>
      <c r="E5330">
        <v>45781</v>
      </c>
      <c r="G5330" t="s">
        <v>4374</v>
      </c>
      <c r="K5330">
        <v>0</v>
      </c>
      <c r="AE5330" t="s">
        <v>237</v>
      </c>
      <c r="AF5330">
        <v>0</v>
      </c>
      <c r="AG5330">
        <v>0</v>
      </c>
      <c r="AH5330">
        <v>0</v>
      </c>
      <c r="AI5330" t="s">
        <v>11634</v>
      </c>
      <c r="AL5330" s="94">
        <v>263.60000000000002</v>
      </c>
      <c r="AM5330" t="s">
        <v>11646</v>
      </c>
    </row>
    <row r="5331" spans="1:39" x14ac:dyDescent="0.25">
      <c r="A5331" t="s">
        <v>215</v>
      </c>
      <c r="B5331">
        <v>36003</v>
      </c>
      <c r="C5331" t="s">
        <v>8133</v>
      </c>
      <c r="D5331">
        <v>12380</v>
      </c>
      <c r="E5331">
        <v>45781</v>
      </c>
      <c r="G5331" t="s">
        <v>4374</v>
      </c>
      <c r="K5331">
        <v>0</v>
      </c>
      <c r="AE5331" t="s">
        <v>237</v>
      </c>
      <c r="AF5331">
        <v>0</v>
      </c>
      <c r="AG5331">
        <v>0</v>
      </c>
      <c r="AH5331">
        <v>0</v>
      </c>
      <c r="AI5331" t="s">
        <v>11634</v>
      </c>
      <c r="AL5331" s="94">
        <v>1238</v>
      </c>
      <c r="AM5331" t="s">
        <v>11646</v>
      </c>
    </row>
    <row r="5332" spans="1:39" x14ac:dyDescent="0.25">
      <c r="A5332" t="s">
        <v>215</v>
      </c>
      <c r="B5332">
        <v>36002</v>
      </c>
      <c r="C5332" t="s">
        <v>8134</v>
      </c>
      <c r="D5332">
        <v>3657</v>
      </c>
      <c r="E5332">
        <v>45781</v>
      </c>
      <c r="G5332" t="s">
        <v>4374</v>
      </c>
      <c r="K5332">
        <v>0</v>
      </c>
      <c r="AE5332" t="s">
        <v>237</v>
      </c>
      <c r="AF5332">
        <v>0</v>
      </c>
      <c r="AG5332">
        <v>0</v>
      </c>
      <c r="AH5332">
        <v>0</v>
      </c>
      <c r="AI5332" t="s">
        <v>11634</v>
      </c>
      <c r="AL5332" s="94">
        <v>365.7</v>
      </c>
      <c r="AM5332" t="s">
        <v>11646</v>
      </c>
    </row>
    <row r="5333" spans="1:39" x14ac:dyDescent="0.25">
      <c r="A5333" t="s">
        <v>215</v>
      </c>
      <c r="B5333">
        <v>36004</v>
      </c>
      <c r="C5333" t="s">
        <v>8135</v>
      </c>
      <c r="D5333">
        <v>11837</v>
      </c>
      <c r="E5333">
        <v>45781</v>
      </c>
      <c r="G5333" t="s">
        <v>4374</v>
      </c>
      <c r="K5333">
        <v>0</v>
      </c>
      <c r="AE5333" t="s">
        <v>237</v>
      </c>
      <c r="AF5333">
        <v>0</v>
      </c>
      <c r="AG5333">
        <v>0</v>
      </c>
      <c r="AH5333">
        <v>0</v>
      </c>
      <c r="AI5333" t="s">
        <v>11634</v>
      </c>
      <c r="AL5333" s="94">
        <v>1183.7</v>
      </c>
      <c r="AM5333" t="s">
        <v>11646</v>
      </c>
    </row>
    <row r="5334" spans="1:39" x14ac:dyDescent="0.25">
      <c r="A5334" t="s">
        <v>215</v>
      </c>
      <c r="B5334">
        <v>36005</v>
      </c>
      <c r="C5334" t="s">
        <v>8136</v>
      </c>
      <c r="D5334">
        <v>9614</v>
      </c>
      <c r="E5334">
        <v>45781</v>
      </c>
      <c r="G5334" t="s">
        <v>4374</v>
      </c>
      <c r="K5334">
        <v>0</v>
      </c>
      <c r="AE5334" t="s">
        <v>237</v>
      </c>
      <c r="AF5334">
        <v>0</v>
      </c>
      <c r="AG5334">
        <v>0</v>
      </c>
      <c r="AH5334">
        <v>0</v>
      </c>
      <c r="AI5334" t="s">
        <v>11634</v>
      </c>
      <c r="AL5334" s="94">
        <v>961.4</v>
      </c>
      <c r="AM5334" t="s">
        <v>11646</v>
      </c>
    </row>
    <row r="5335" spans="1:39" x14ac:dyDescent="0.25">
      <c r="A5335" t="s">
        <v>215</v>
      </c>
      <c r="B5335">
        <v>36006</v>
      </c>
      <c r="C5335" t="s">
        <v>8137</v>
      </c>
      <c r="D5335">
        <v>13752</v>
      </c>
      <c r="E5335">
        <v>45781</v>
      </c>
      <c r="G5335" t="s">
        <v>4374</v>
      </c>
      <c r="K5335">
        <v>0</v>
      </c>
      <c r="AE5335" t="s">
        <v>237</v>
      </c>
      <c r="AF5335">
        <v>0</v>
      </c>
      <c r="AG5335">
        <v>0</v>
      </c>
      <c r="AH5335">
        <v>0</v>
      </c>
      <c r="AI5335" t="s">
        <v>11634</v>
      </c>
      <c r="AL5335" s="94">
        <v>1375.2</v>
      </c>
      <c r="AM5335" t="s">
        <v>11646</v>
      </c>
    </row>
    <row r="5336" spans="1:39" x14ac:dyDescent="0.25">
      <c r="A5336" t="s">
        <v>215</v>
      </c>
      <c r="B5336">
        <v>36007</v>
      </c>
      <c r="C5336" t="s">
        <v>8138</v>
      </c>
      <c r="D5336">
        <v>1697</v>
      </c>
      <c r="E5336">
        <v>45781</v>
      </c>
      <c r="G5336" t="s">
        <v>4374</v>
      </c>
      <c r="H5336">
        <v>45783</v>
      </c>
      <c r="I5336" t="s">
        <v>24</v>
      </c>
      <c r="K5336">
        <v>13</v>
      </c>
      <c r="L5336" t="s">
        <v>8139</v>
      </c>
      <c r="M5336">
        <v>100</v>
      </c>
      <c r="N5336" t="s">
        <v>350</v>
      </c>
      <c r="O5336" t="s">
        <v>6290</v>
      </c>
      <c r="P5336" t="s">
        <v>353</v>
      </c>
      <c r="Q5336">
        <v>100</v>
      </c>
      <c r="X5336" t="s">
        <v>8140</v>
      </c>
      <c r="Y5336" t="s">
        <v>25</v>
      </c>
      <c r="Z5336" t="s">
        <v>25</v>
      </c>
      <c r="AE5336" t="s">
        <v>237</v>
      </c>
      <c r="AF5336">
        <v>1</v>
      </c>
      <c r="AG5336">
        <v>13</v>
      </c>
      <c r="AH5336">
        <v>10</v>
      </c>
      <c r="AI5336" t="s">
        <v>11632</v>
      </c>
      <c r="AL5336" s="94">
        <v>169.7</v>
      </c>
      <c r="AM5336" t="s">
        <v>11648</v>
      </c>
    </row>
    <row r="5337" spans="1:39" x14ac:dyDescent="0.25">
      <c r="A5337" t="s">
        <v>215</v>
      </c>
      <c r="B5337">
        <v>36008</v>
      </c>
      <c r="C5337" t="s">
        <v>8141</v>
      </c>
      <c r="D5337">
        <v>26714</v>
      </c>
      <c r="E5337">
        <v>45781</v>
      </c>
      <c r="G5337" t="s">
        <v>4374</v>
      </c>
      <c r="K5337">
        <v>0</v>
      </c>
      <c r="AE5337" t="s">
        <v>237</v>
      </c>
      <c r="AF5337">
        <v>0</v>
      </c>
      <c r="AG5337">
        <v>0</v>
      </c>
      <c r="AH5337">
        <v>0</v>
      </c>
      <c r="AI5337" t="s">
        <v>11634</v>
      </c>
      <c r="AL5337" s="94">
        <v>2671.4</v>
      </c>
      <c r="AM5337" t="s">
        <v>11646</v>
      </c>
    </row>
    <row r="5338" spans="1:39" x14ac:dyDescent="0.25">
      <c r="A5338" t="s">
        <v>215</v>
      </c>
      <c r="B5338">
        <v>36009</v>
      </c>
      <c r="C5338" t="s">
        <v>8142</v>
      </c>
      <c r="D5338">
        <v>5046</v>
      </c>
      <c r="E5338">
        <v>45781</v>
      </c>
      <c r="G5338" t="s">
        <v>4374</v>
      </c>
      <c r="K5338">
        <v>0</v>
      </c>
      <c r="AE5338" t="s">
        <v>237</v>
      </c>
      <c r="AF5338">
        <v>0</v>
      </c>
      <c r="AG5338">
        <v>0</v>
      </c>
      <c r="AH5338">
        <v>0</v>
      </c>
      <c r="AI5338" t="s">
        <v>11634</v>
      </c>
      <c r="AL5338" s="94">
        <v>504.6</v>
      </c>
      <c r="AM5338" t="s">
        <v>11646</v>
      </c>
    </row>
    <row r="5339" spans="1:39" x14ac:dyDescent="0.25">
      <c r="A5339" t="s">
        <v>215</v>
      </c>
      <c r="B5339">
        <v>36010</v>
      </c>
      <c r="C5339" t="s">
        <v>8143</v>
      </c>
      <c r="D5339">
        <v>3268</v>
      </c>
      <c r="E5339">
        <v>45781</v>
      </c>
      <c r="G5339" t="s">
        <v>4374</v>
      </c>
      <c r="K5339">
        <v>0</v>
      </c>
      <c r="AE5339" t="s">
        <v>237</v>
      </c>
      <c r="AF5339">
        <v>0</v>
      </c>
      <c r="AG5339">
        <v>0</v>
      </c>
      <c r="AH5339">
        <v>0</v>
      </c>
      <c r="AI5339" t="s">
        <v>11634</v>
      </c>
      <c r="AL5339" s="94">
        <v>326.8</v>
      </c>
      <c r="AM5339" t="s">
        <v>11646</v>
      </c>
    </row>
    <row r="5340" spans="1:39" x14ac:dyDescent="0.25">
      <c r="A5340" t="s">
        <v>215</v>
      </c>
      <c r="B5340">
        <v>36902</v>
      </c>
      <c r="C5340" t="s">
        <v>8144</v>
      </c>
      <c r="D5340">
        <v>5705</v>
      </c>
      <c r="E5340">
        <v>45781</v>
      </c>
      <c r="G5340" t="s">
        <v>4374</v>
      </c>
      <c r="K5340">
        <v>0</v>
      </c>
      <c r="AE5340" t="s">
        <v>237</v>
      </c>
      <c r="AF5340">
        <v>0</v>
      </c>
      <c r="AG5340">
        <v>0</v>
      </c>
      <c r="AH5340">
        <v>0</v>
      </c>
      <c r="AI5340" t="s">
        <v>11634</v>
      </c>
      <c r="AL5340" s="94">
        <v>570.5</v>
      </c>
      <c r="AM5340" t="s">
        <v>11646</v>
      </c>
    </row>
    <row r="5341" spans="1:39" x14ac:dyDescent="0.25">
      <c r="A5341" t="s">
        <v>215</v>
      </c>
      <c r="B5341">
        <v>36013</v>
      </c>
      <c r="C5341" t="s">
        <v>8145</v>
      </c>
      <c r="D5341">
        <v>2422</v>
      </c>
      <c r="E5341">
        <v>45781</v>
      </c>
      <c r="G5341" t="s">
        <v>4374</v>
      </c>
      <c r="K5341">
        <v>0</v>
      </c>
      <c r="AE5341" t="s">
        <v>237</v>
      </c>
      <c r="AF5341">
        <v>0</v>
      </c>
      <c r="AG5341">
        <v>0</v>
      </c>
      <c r="AH5341">
        <v>0</v>
      </c>
      <c r="AI5341" t="s">
        <v>11634</v>
      </c>
      <c r="AL5341" s="94">
        <v>242.2</v>
      </c>
      <c r="AM5341" t="s">
        <v>11646</v>
      </c>
    </row>
    <row r="5342" spans="1:39" x14ac:dyDescent="0.25">
      <c r="A5342" t="s">
        <v>215</v>
      </c>
      <c r="B5342">
        <v>36014</v>
      </c>
      <c r="C5342" t="s">
        <v>8146</v>
      </c>
      <c r="D5342">
        <v>1938</v>
      </c>
      <c r="E5342">
        <v>45781</v>
      </c>
      <c r="G5342" t="s">
        <v>4374</v>
      </c>
      <c r="K5342">
        <v>0</v>
      </c>
      <c r="AE5342" t="s">
        <v>237</v>
      </c>
      <c r="AF5342">
        <v>0</v>
      </c>
      <c r="AG5342">
        <v>0</v>
      </c>
      <c r="AH5342">
        <v>0</v>
      </c>
      <c r="AI5342" t="s">
        <v>11634</v>
      </c>
      <c r="AL5342" s="94">
        <v>193.8</v>
      </c>
      <c r="AM5342" t="s">
        <v>11646</v>
      </c>
    </row>
    <row r="5343" spans="1:39" x14ac:dyDescent="0.25">
      <c r="A5343" t="s">
        <v>215</v>
      </c>
      <c r="B5343">
        <v>36015</v>
      </c>
      <c r="C5343" t="s">
        <v>8147</v>
      </c>
      <c r="D5343">
        <v>4515</v>
      </c>
      <c r="E5343">
        <v>45781</v>
      </c>
      <c r="G5343" t="s">
        <v>4374</v>
      </c>
      <c r="K5343">
        <v>0</v>
      </c>
      <c r="AE5343" t="s">
        <v>237</v>
      </c>
      <c r="AF5343">
        <v>0</v>
      </c>
      <c r="AG5343">
        <v>0</v>
      </c>
      <c r="AH5343">
        <v>0</v>
      </c>
      <c r="AI5343" t="s">
        <v>11634</v>
      </c>
      <c r="AL5343" s="94">
        <v>451.5</v>
      </c>
      <c r="AM5343" t="s">
        <v>11646</v>
      </c>
    </row>
    <row r="5344" spans="1:39" x14ac:dyDescent="0.25">
      <c r="A5344" t="s">
        <v>215</v>
      </c>
      <c r="B5344">
        <v>36016</v>
      </c>
      <c r="C5344" t="s">
        <v>8148</v>
      </c>
      <c r="D5344">
        <v>985</v>
      </c>
      <c r="E5344">
        <v>45781</v>
      </c>
      <c r="G5344" t="s">
        <v>4374</v>
      </c>
      <c r="K5344">
        <v>0</v>
      </c>
      <c r="AE5344" t="s">
        <v>237</v>
      </c>
      <c r="AF5344">
        <v>0</v>
      </c>
      <c r="AG5344">
        <v>0</v>
      </c>
      <c r="AH5344">
        <v>0</v>
      </c>
      <c r="AI5344" t="s">
        <v>11634</v>
      </c>
      <c r="AL5344" s="94">
        <v>98.5</v>
      </c>
      <c r="AM5344" t="s">
        <v>11646</v>
      </c>
    </row>
    <row r="5345" spans="1:39" x14ac:dyDescent="0.25">
      <c r="A5345" t="s">
        <v>215</v>
      </c>
      <c r="B5345">
        <v>36017</v>
      </c>
      <c r="C5345" t="s">
        <v>8149</v>
      </c>
      <c r="D5345">
        <v>20139</v>
      </c>
      <c r="E5345">
        <v>45781</v>
      </c>
      <c r="G5345" t="s">
        <v>4374</v>
      </c>
      <c r="K5345">
        <v>0</v>
      </c>
      <c r="AE5345" t="s">
        <v>237</v>
      </c>
      <c r="AF5345">
        <v>0</v>
      </c>
      <c r="AG5345">
        <v>0</v>
      </c>
      <c r="AH5345">
        <v>0</v>
      </c>
      <c r="AI5345" t="s">
        <v>11634</v>
      </c>
      <c r="AL5345" s="94">
        <v>2013.9</v>
      </c>
      <c r="AM5345" t="s">
        <v>11646</v>
      </c>
    </row>
    <row r="5346" spans="1:39" x14ac:dyDescent="0.25">
      <c r="A5346" t="s">
        <v>215</v>
      </c>
      <c r="B5346">
        <v>36018</v>
      </c>
      <c r="C5346" t="s">
        <v>8150</v>
      </c>
      <c r="D5346">
        <v>3127</v>
      </c>
      <c r="E5346">
        <v>45782</v>
      </c>
      <c r="G5346" t="s">
        <v>4374</v>
      </c>
      <c r="K5346">
        <v>0</v>
      </c>
      <c r="AE5346" t="s">
        <v>237</v>
      </c>
      <c r="AF5346">
        <v>0</v>
      </c>
      <c r="AG5346">
        <v>0</v>
      </c>
      <c r="AH5346">
        <v>0</v>
      </c>
      <c r="AI5346" t="s">
        <v>11634</v>
      </c>
      <c r="AL5346" s="94">
        <v>312.7</v>
      </c>
      <c r="AM5346" t="s">
        <v>11646</v>
      </c>
    </row>
    <row r="5347" spans="1:39" x14ac:dyDescent="0.25">
      <c r="A5347" t="s">
        <v>215</v>
      </c>
      <c r="B5347">
        <v>36019</v>
      </c>
      <c r="C5347" t="s">
        <v>8151</v>
      </c>
      <c r="D5347">
        <v>1637</v>
      </c>
      <c r="E5347">
        <v>45782</v>
      </c>
      <c r="G5347" t="s">
        <v>4374</v>
      </c>
      <c r="K5347">
        <v>0</v>
      </c>
      <c r="AE5347" t="s">
        <v>237</v>
      </c>
      <c r="AF5347">
        <v>0</v>
      </c>
      <c r="AG5347">
        <v>0</v>
      </c>
      <c r="AH5347">
        <v>0</v>
      </c>
      <c r="AI5347" t="s">
        <v>11634</v>
      </c>
      <c r="AL5347" s="94">
        <v>163.69999999999999</v>
      </c>
      <c r="AM5347" t="s">
        <v>11646</v>
      </c>
    </row>
    <row r="5348" spans="1:39" x14ac:dyDescent="0.25">
      <c r="A5348" t="s">
        <v>215</v>
      </c>
      <c r="B5348">
        <v>36021</v>
      </c>
      <c r="C5348" t="s">
        <v>8152</v>
      </c>
      <c r="D5348">
        <v>15103</v>
      </c>
      <c r="E5348">
        <v>45782</v>
      </c>
      <c r="G5348" t="s">
        <v>4374</v>
      </c>
      <c r="K5348">
        <v>0</v>
      </c>
      <c r="AE5348" t="s">
        <v>237</v>
      </c>
      <c r="AF5348">
        <v>0</v>
      </c>
      <c r="AG5348">
        <v>0</v>
      </c>
      <c r="AH5348">
        <v>0</v>
      </c>
      <c r="AI5348" t="s">
        <v>11634</v>
      </c>
      <c r="AL5348" s="94">
        <v>1510.3</v>
      </c>
      <c r="AM5348" t="s">
        <v>11646</v>
      </c>
    </row>
    <row r="5349" spans="1:39" x14ac:dyDescent="0.25">
      <c r="A5349" t="s">
        <v>215</v>
      </c>
      <c r="B5349">
        <v>36022</v>
      </c>
      <c r="C5349" t="s">
        <v>8153</v>
      </c>
      <c r="D5349">
        <v>10821</v>
      </c>
      <c r="E5349">
        <v>45782</v>
      </c>
      <c r="G5349" t="s">
        <v>4374</v>
      </c>
      <c r="K5349">
        <v>0</v>
      </c>
      <c r="AE5349" t="s">
        <v>237</v>
      </c>
      <c r="AF5349">
        <v>0</v>
      </c>
      <c r="AG5349">
        <v>0</v>
      </c>
      <c r="AH5349">
        <v>0</v>
      </c>
      <c r="AI5349" t="s">
        <v>11634</v>
      </c>
      <c r="AL5349" s="94">
        <v>1082.0999999999999</v>
      </c>
      <c r="AM5349" t="s">
        <v>11646</v>
      </c>
    </row>
    <row r="5350" spans="1:39" x14ac:dyDescent="0.25">
      <c r="A5350" t="s">
        <v>215</v>
      </c>
      <c r="B5350">
        <v>36023</v>
      </c>
      <c r="C5350" t="s">
        <v>8154</v>
      </c>
      <c r="D5350">
        <v>10041</v>
      </c>
      <c r="E5350">
        <v>45782</v>
      </c>
      <c r="G5350" t="s">
        <v>4374</v>
      </c>
      <c r="K5350">
        <v>0</v>
      </c>
      <c r="AE5350" t="s">
        <v>237</v>
      </c>
      <c r="AF5350">
        <v>0</v>
      </c>
      <c r="AG5350">
        <v>0</v>
      </c>
      <c r="AH5350">
        <v>0</v>
      </c>
      <c r="AI5350" t="s">
        <v>11634</v>
      </c>
      <c r="AL5350" s="94">
        <v>1004.1</v>
      </c>
      <c r="AM5350" t="s">
        <v>11646</v>
      </c>
    </row>
    <row r="5351" spans="1:39" x14ac:dyDescent="0.25">
      <c r="A5351" t="s">
        <v>215</v>
      </c>
      <c r="B5351">
        <v>36901</v>
      </c>
      <c r="C5351" t="s">
        <v>8155</v>
      </c>
      <c r="D5351">
        <v>4849</v>
      </c>
      <c r="E5351">
        <v>45782</v>
      </c>
      <c r="G5351" t="s">
        <v>4374</v>
      </c>
      <c r="K5351">
        <v>0</v>
      </c>
      <c r="AE5351" t="s">
        <v>237</v>
      </c>
      <c r="AF5351">
        <v>0</v>
      </c>
      <c r="AG5351">
        <v>0</v>
      </c>
      <c r="AH5351">
        <v>0</v>
      </c>
      <c r="AI5351" t="s">
        <v>11634</v>
      </c>
      <c r="AL5351" s="94">
        <v>484.9</v>
      </c>
      <c r="AM5351" t="s">
        <v>11646</v>
      </c>
    </row>
    <row r="5352" spans="1:39" x14ac:dyDescent="0.25">
      <c r="A5352" t="s">
        <v>215</v>
      </c>
      <c r="B5352">
        <v>36024</v>
      </c>
      <c r="C5352" t="s">
        <v>8156</v>
      </c>
      <c r="D5352">
        <v>20277</v>
      </c>
      <c r="E5352">
        <v>45782</v>
      </c>
      <c r="G5352" t="s">
        <v>4374</v>
      </c>
      <c r="K5352">
        <v>0</v>
      </c>
      <c r="AE5352" t="s">
        <v>237</v>
      </c>
      <c r="AF5352">
        <v>0</v>
      </c>
      <c r="AG5352">
        <v>0</v>
      </c>
      <c r="AH5352">
        <v>0</v>
      </c>
      <c r="AI5352" t="s">
        <v>11634</v>
      </c>
      <c r="AL5352" s="94">
        <v>2027.7</v>
      </c>
      <c r="AM5352" t="s">
        <v>11646</v>
      </c>
    </row>
    <row r="5353" spans="1:39" x14ac:dyDescent="0.25">
      <c r="A5353" t="s">
        <v>215</v>
      </c>
      <c r="B5353">
        <v>36025</v>
      </c>
      <c r="C5353" t="s">
        <v>8157</v>
      </c>
      <c r="D5353">
        <v>2515</v>
      </c>
      <c r="E5353">
        <v>45782</v>
      </c>
      <c r="G5353" t="s">
        <v>4374</v>
      </c>
      <c r="K5353">
        <v>0</v>
      </c>
      <c r="AE5353" t="s">
        <v>237</v>
      </c>
      <c r="AF5353">
        <v>0</v>
      </c>
      <c r="AG5353">
        <v>0</v>
      </c>
      <c r="AH5353">
        <v>0</v>
      </c>
      <c r="AI5353" t="s">
        <v>11634</v>
      </c>
      <c r="AL5353" s="94">
        <v>251.5</v>
      </c>
      <c r="AM5353" t="s">
        <v>11646</v>
      </c>
    </row>
    <row r="5354" spans="1:39" x14ac:dyDescent="0.25">
      <c r="A5354" t="s">
        <v>215</v>
      </c>
      <c r="B5354">
        <v>36026</v>
      </c>
      <c r="C5354" t="s">
        <v>8158</v>
      </c>
      <c r="D5354">
        <v>24154</v>
      </c>
      <c r="E5354">
        <v>45782</v>
      </c>
      <c r="G5354" t="s">
        <v>4374</v>
      </c>
      <c r="K5354">
        <v>0</v>
      </c>
      <c r="AE5354" t="s">
        <v>237</v>
      </c>
      <c r="AF5354">
        <v>0</v>
      </c>
      <c r="AG5354">
        <v>0</v>
      </c>
      <c r="AH5354">
        <v>0</v>
      </c>
      <c r="AI5354" t="s">
        <v>11634</v>
      </c>
      <c r="AL5354" s="94">
        <v>2415.4</v>
      </c>
      <c r="AM5354" t="s">
        <v>11646</v>
      </c>
    </row>
    <row r="5355" spans="1:39" x14ac:dyDescent="0.25">
      <c r="A5355" t="s">
        <v>215</v>
      </c>
      <c r="B5355">
        <v>36027</v>
      </c>
      <c r="C5355" t="s">
        <v>8159</v>
      </c>
      <c r="D5355">
        <v>5264</v>
      </c>
      <c r="E5355">
        <v>45782</v>
      </c>
      <c r="G5355" t="s">
        <v>4374</v>
      </c>
      <c r="K5355">
        <v>0</v>
      </c>
      <c r="AE5355" t="s">
        <v>237</v>
      </c>
      <c r="AF5355">
        <v>0</v>
      </c>
      <c r="AG5355">
        <v>0</v>
      </c>
      <c r="AH5355">
        <v>0</v>
      </c>
      <c r="AI5355" t="s">
        <v>11634</v>
      </c>
      <c r="AL5355" s="94">
        <v>526.4</v>
      </c>
      <c r="AM5355" t="s">
        <v>11646</v>
      </c>
    </row>
    <row r="5356" spans="1:39" x14ac:dyDescent="0.25">
      <c r="A5356" t="s">
        <v>215</v>
      </c>
      <c r="B5356">
        <v>36028</v>
      </c>
      <c r="C5356" t="s">
        <v>8160</v>
      </c>
      <c r="D5356">
        <v>4703</v>
      </c>
      <c r="E5356">
        <v>45782</v>
      </c>
      <c r="G5356" t="s">
        <v>4374</v>
      </c>
      <c r="K5356">
        <v>0</v>
      </c>
      <c r="AE5356" t="s">
        <v>237</v>
      </c>
      <c r="AF5356">
        <v>0</v>
      </c>
      <c r="AG5356">
        <v>0</v>
      </c>
      <c r="AH5356">
        <v>0</v>
      </c>
      <c r="AI5356" t="s">
        <v>11634</v>
      </c>
      <c r="AL5356" s="94">
        <v>470.3</v>
      </c>
      <c r="AM5356" t="s">
        <v>11646</v>
      </c>
    </row>
    <row r="5357" spans="1:39" x14ac:dyDescent="0.25">
      <c r="A5357" t="s">
        <v>215</v>
      </c>
      <c r="B5357">
        <v>36029</v>
      </c>
      <c r="C5357" t="s">
        <v>8161</v>
      </c>
      <c r="D5357">
        <v>19315</v>
      </c>
      <c r="E5357">
        <v>45782</v>
      </c>
      <c r="G5357" t="s">
        <v>4374</v>
      </c>
      <c r="K5357">
        <v>0</v>
      </c>
      <c r="AE5357" t="s">
        <v>237</v>
      </c>
      <c r="AF5357">
        <v>0</v>
      </c>
      <c r="AG5357">
        <v>0</v>
      </c>
      <c r="AH5357">
        <v>0</v>
      </c>
      <c r="AI5357" t="s">
        <v>11634</v>
      </c>
      <c r="AL5357" s="94">
        <v>1931.5</v>
      </c>
      <c r="AM5357" t="s">
        <v>11646</v>
      </c>
    </row>
    <row r="5358" spans="1:39" x14ac:dyDescent="0.25">
      <c r="A5358" t="s">
        <v>215</v>
      </c>
      <c r="B5358">
        <v>36030</v>
      </c>
      <c r="C5358" t="s">
        <v>8162</v>
      </c>
      <c r="D5358">
        <v>4425</v>
      </c>
      <c r="E5358">
        <v>45782</v>
      </c>
      <c r="G5358" t="s">
        <v>4374</v>
      </c>
      <c r="H5358">
        <v>45791</v>
      </c>
      <c r="I5358" t="s">
        <v>28</v>
      </c>
      <c r="K5358">
        <v>90</v>
      </c>
      <c r="L5358" t="s">
        <v>3353</v>
      </c>
      <c r="M5358">
        <v>5.5</v>
      </c>
      <c r="N5358" t="s">
        <v>339</v>
      </c>
      <c r="O5358">
        <v>45643</v>
      </c>
      <c r="P5358" t="s">
        <v>339</v>
      </c>
      <c r="Q5358">
        <v>5.5</v>
      </c>
      <c r="T5358">
        <v>9</v>
      </c>
      <c r="U5358">
        <v>0</v>
      </c>
      <c r="V5358">
        <v>1</v>
      </c>
      <c r="W5358">
        <v>0</v>
      </c>
      <c r="X5358" t="s">
        <v>339</v>
      </c>
      <c r="Y5358" t="s">
        <v>341</v>
      </c>
      <c r="Z5358" t="s">
        <v>341</v>
      </c>
      <c r="AE5358" t="s">
        <v>237</v>
      </c>
      <c r="AF5358">
        <v>5.5E-2</v>
      </c>
      <c r="AG5358">
        <v>5</v>
      </c>
      <c r="AH5358">
        <v>14</v>
      </c>
      <c r="AI5358" t="s">
        <v>11632</v>
      </c>
      <c r="AL5358" s="94">
        <v>442.5</v>
      </c>
      <c r="AM5358" t="s">
        <v>11647</v>
      </c>
    </row>
    <row r="5359" spans="1:39" x14ac:dyDescent="0.25">
      <c r="A5359" t="s">
        <v>215</v>
      </c>
      <c r="B5359">
        <v>36031</v>
      </c>
      <c r="C5359" t="s">
        <v>8163</v>
      </c>
      <c r="D5359">
        <v>711</v>
      </c>
      <c r="E5359">
        <v>45782</v>
      </c>
      <c r="G5359" t="s">
        <v>4374</v>
      </c>
      <c r="K5359">
        <v>0</v>
      </c>
      <c r="AE5359" t="s">
        <v>237</v>
      </c>
      <c r="AF5359">
        <v>0</v>
      </c>
      <c r="AG5359">
        <v>0</v>
      </c>
      <c r="AH5359">
        <v>0</v>
      </c>
      <c r="AI5359" t="s">
        <v>11634</v>
      </c>
      <c r="AL5359" s="94">
        <v>71.099999999999994</v>
      </c>
      <c r="AM5359" t="s">
        <v>11646</v>
      </c>
    </row>
    <row r="5360" spans="1:39" x14ac:dyDescent="0.25">
      <c r="A5360" t="s">
        <v>215</v>
      </c>
      <c r="B5360">
        <v>36032</v>
      </c>
      <c r="C5360" t="s">
        <v>8164</v>
      </c>
      <c r="D5360">
        <v>4110</v>
      </c>
      <c r="E5360">
        <v>45782</v>
      </c>
      <c r="G5360" t="s">
        <v>4374</v>
      </c>
      <c r="K5360">
        <v>0</v>
      </c>
      <c r="AE5360" t="s">
        <v>237</v>
      </c>
      <c r="AF5360">
        <v>0</v>
      </c>
      <c r="AG5360">
        <v>0</v>
      </c>
      <c r="AH5360">
        <v>0</v>
      </c>
      <c r="AI5360" t="s">
        <v>11634</v>
      </c>
      <c r="AL5360" s="94">
        <v>411</v>
      </c>
      <c r="AM5360" t="s">
        <v>11646</v>
      </c>
    </row>
    <row r="5361" spans="1:39" x14ac:dyDescent="0.25">
      <c r="A5361" t="s">
        <v>215</v>
      </c>
      <c r="B5361">
        <v>36033</v>
      </c>
      <c r="C5361" t="s">
        <v>8165</v>
      </c>
      <c r="D5361">
        <v>15152</v>
      </c>
      <c r="E5361">
        <v>45782</v>
      </c>
      <c r="G5361" t="s">
        <v>4374</v>
      </c>
      <c r="K5361">
        <v>0</v>
      </c>
      <c r="AE5361" t="s">
        <v>237</v>
      </c>
      <c r="AF5361">
        <v>0</v>
      </c>
      <c r="AG5361">
        <v>0</v>
      </c>
      <c r="AH5361">
        <v>0</v>
      </c>
      <c r="AI5361" t="s">
        <v>11634</v>
      </c>
      <c r="AL5361" s="94">
        <v>1515.2</v>
      </c>
      <c r="AM5361" t="s">
        <v>11646</v>
      </c>
    </row>
    <row r="5362" spans="1:39" x14ac:dyDescent="0.25">
      <c r="A5362" t="s">
        <v>215</v>
      </c>
      <c r="B5362">
        <v>36034</v>
      </c>
      <c r="C5362" t="s">
        <v>8166</v>
      </c>
      <c r="D5362">
        <v>3678</v>
      </c>
      <c r="E5362">
        <v>45782</v>
      </c>
      <c r="G5362" t="s">
        <v>4374</v>
      </c>
      <c r="K5362">
        <v>0</v>
      </c>
      <c r="AE5362" t="s">
        <v>237</v>
      </c>
      <c r="AF5362">
        <v>0</v>
      </c>
      <c r="AG5362">
        <v>0</v>
      </c>
      <c r="AH5362">
        <v>0</v>
      </c>
      <c r="AI5362" t="s">
        <v>11634</v>
      </c>
      <c r="AL5362" s="94">
        <v>367.8</v>
      </c>
      <c r="AM5362" t="s">
        <v>11646</v>
      </c>
    </row>
    <row r="5363" spans="1:39" x14ac:dyDescent="0.25">
      <c r="A5363" t="s">
        <v>215</v>
      </c>
      <c r="B5363">
        <v>36035</v>
      </c>
      <c r="C5363" t="s">
        <v>8167</v>
      </c>
      <c r="D5363">
        <v>18208</v>
      </c>
      <c r="E5363">
        <v>45784</v>
      </c>
      <c r="G5363" t="s">
        <v>4374</v>
      </c>
      <c r="K5363">
        <v>0</v>
      </c>
      <c r="AE5363" t="s">
        <v>237</v>
      </c>
      <c r="AF5363">
        <v>0</v>
      </c>
      <c r="AG5363">
        <v>0</v>
      </c>
      <c r="AH5363">
        <v>0</v>
      </c>
      <c r="AI5363" t="s">
        <v>11634</v>
      </c>
      <c r="AL5363" s="94">
        <v>1820.8</v>
      </c>
      <c r="AM5363" t="s">
        <v>11646</v>
      </c>
    </row>
    <row r="5364" spans="1:39" x14ac:dyDescent="0.25">
      <c r="A5364" t="s">
        <v>215</v>
      </c>
      <c r="B5364">
        <v>36036</v>
      </c>
      <c r="C5364" t="s">
        <v>8168</v>
      </c>
      <c r="D5364">
        <v>3080</v>
      </c>
      <c r="E5364">
        <v>45784</v>
      </c>
      <c r="G5364" t="s">
        <v>4374</v>
      </c>
      <c r="K5364">
        <v>0</v>
      </c>
      <c r="AE5364" t="s">
        <v>237</v>
      </c>
      <c r="AF5364">
        <v>0</v>
      </c>
      <c r="AG5364">
        <v>0</v>
      </c>
      <c r="AH5364">
        <v>0</v>
      </c>
      <c r="AI5364" t="s">
        <v>11634</v>
      </c>
      <c r="AL5364" s="94">
        <v>308</v>
      </c>
      <c r="AM5364" t="s">
        <v>11646</v>
      </c>
    </row>
    <row r="5365" spans="1:39" x14ac:dyDescent="0.25">
      <c r="A5365" t="s">
        <v>215</v>
      </c>
      <c r="B5365">
        <v>36037</v>
      </c>
      <c r="C5365" t="s">
        <v>8169</v>
      </c>
      <c r="D5365">
        <v>3002</v>
      </c>
      <c r="E5365">
        <v>45784</v>
      </c>
      <c r="G5365" t="s">
        <v>4374</v>
      </c>
      <c r="K5365">
        <v>0</v>
      </c>
      <c r="AE5365" t="s">
        <v>237</v>
      </c>
      <c r="AF5365">
        <v>0</v>
      </c>
      <c r="AG5365">
        <v>0</v>
      </c>
      <c r="AH5365">
        <v>0</v>
      </c>
      <c r="AI5365" t="s">
        <v>11634</v>
      </c>
      <c r="AL5365" s="94">
        <v>300.2</v>
      </c>
      <c r="AM5365" t="s">
        <v>11646</v>
      </c>
    </row>
    <row r="5366" spans="1:39" x14ac:dyDescent="0.25">
      <c r="A5366" t="s">
        <v>215</v>
      </c>
      <c r="B5366">
        <v>36041</v>
      </c>
      <c r="C5366" t="s">
        <v>8170</v>
      </c>
      <c r="D5366">
        <v>17425</v>
      </c>
      <c r="E5366">
        <v>45784</v>
      </c>
      <c r="G5366" t="s">
        <v>4374</v>
      </c>
      <c r="K5366">
        <v>0</v>
      </c>
      <c r="AE5366" t="s">
        <v>237</v>
      </c>
      <c r="AF5366">
        <v>0</v>
      </c>
      <c r="AG5366">
        <v>0</v>
      </c>
      <c r="AH5366">
        <v>0</v>
      </c>
      <c r="AI5366" t="s">
        <v>11634</v>
      </c>
      <c r="AL5366" s="94">
        <v>1742.5</v>
      </c>
      <c r="AM5366" t="s">
        <v>11646</v>
      </c>
    </row>
    <row r="5367" spans="1:39" x14ac:dyDescent="0.25">
      <c r="A5367" t="s">
        <v>215</v>
      </c>
      <c r="B5367">
        <v>36043</v>
      </c>
      <c r="C5367" t="s">
        <v>8171</v>
      </c>
      <c r="D5367">
        <v>5580</v>
      </c>
      <c r="E5367">
        <v>45784</v>
      </c>
      <c r="G5367" t="s">
        <v>4374</v>
      </c>
      <c r="K5367">
        <v>0</v>
      </c>
      <c r="AE5367" t="s">
        <v>237</v>
      </c>
      <c r="AF5367">
        <v>0</v>
      </c>
      <c r="AG5367">
        <v>0</v>
      </c>
      <c r="AH5367">
        <v>0</v>
      </c>
      <c r="AI5367" t="s">
        <v>11634</v>
      </c>
      <c r="AL5367" s="94">
        <v>558</v>
      </c>
      <c r="AM5367" t="s">
        <v>11646</v>
      </c>
    </row>
    <row r="5368" spans="1:39" x14ac:dyDescent="0.25">
      <c r="A5368" t="s">
        <v>215</v>
      </c>
      <c r="B5368">
        <v>36042</v>
      </c>
      <c r="C5368" t="s">
        <v>8172</v>
      </c>
      <c r="D5368">
        <v>23196</v>
      </c>
      <c r="E5368">
        <v>45784</v>
      </c>
      <c r="G5368" t="s">
        <v>4374</v>
      </c>
      <c r="K5368">
        <v>0</v>
      </c>
      <c r="AE5368" t="s">
        <v>237</v>
      </c>
      <c r="AF5368">
        <v>0</v>
      </c>
      <c r="AG5368">
        <v>0</v>
      </c>
      <c r="AH5368">
        <v>0</v>
      </c>
      <c r="AI5368" t="s">
        <v>11634</v>
      </c>
      <c r="AL5368" s="94">
        <v>2319.6</v>
      </c>
      <c r="AM5368" t="s">
        <v>11646</v>
      </c>
    </row>
    <row r="5369" spans="1:39" x14ac:dyDescent="0.25">
      <c r="A5369" t="s">
        <v>215</v>
      </c>
      <c r="B5369">
        <v>36044</v>
      </c>
      <c r="C5369" t="s">
        <v>8173</v>
      </c>
      <c r="D5369">
        <v>3088</v>
      </c>
      <c r="E5369">
        <v>45784</v>
      </c>
      <c r="G5369" t="s">
        <v>4374</v>
      </c>
      <c r="K5369">
        <v>0</v>
      </c>
      <c r="AE5369" t="s">
        <v>237</v>
      </c>
      <c r="AF5369">
        <v>0</v>
      </c>
      <c r="AG5369">
        <v>0</v>
      </c>
      <c r="AH5369">
        <v>0</v>
      </c>
      <c r="AI5369" t="s">
        <v>11634</v>
      </c>
      <c r="AL5369" s="94">
        <v>308.8</v>
      </c>
      <c r="AM5369" t="s">
        <v>11646</v>
      </c>
    </row>
    <row r="5370" spans="1:39" x14ac:dyDescent="0.25">
      <c r="A5370" t="s">
        <v>215</v>
      </c>
      <c r="B5370">
        <v>36038</v>
      </c>
      <c r="C5370" t="s">
        <v>8174</v>
      </c>
      <c r="D5370">
        <v>83077</v>
      </c>
      <c r="E5370">
        <v>45784</v>
      </c>
      <c r="G5370" t="s">
        <v>4374</v>
      </c>
      <c r="K5370">
        <v>0</v>
      </c>
      <c r="AE5370" t="s">
        <v>237</v>
      </c>
      <c r="AF5370">
        <v>0</v>
      </c>
      <c r="AG5370">
        <v>0</v>
      </c>
      <c r="AH5370">
        <v>0</v>
      </c>
      <c r="AI5370" t="s">
        <v>11634</v>
      </c>
      <c r="AL5370" s="94">
        <v>8307.7000000000007</v>
      </c>
      <c r="AM5370" t="s">
        <v>11646</v>
      </c>
    </row>
    <row r="5371" spans="1:39" x14ac:dyDescent="0.25">
      <c r="A5371" t="s">
        <v>215</v>
      </c>
      <c r="B5371">
        <v>36039</v>
      </c>
      <c r="C5371" t="s">
        <v>8175</v>
      </c>
      <c r="D5371">
        <v>20711</v>
      </c>
      <c r="E5371">
        <v>45784</v>
      </c>
      <c r="G5371" t="s">
        <v>4374</v>
      </c>
      <c r="K5371">
        <v>0</v>
      </c>
      <c r="AE5371" t="s">
        <v>237</v>
      </c>
      <c r="AF5371">
        <v>0</v>
      </c>
      <c r="AG5371">
        <v>0</v>
      </c>
      <c r="AH5371">
        <v>0</v>
      </c>
      <c r="AI5371" t="s">
        <v>11634</v>
      </c>
      <c r="AL5371" s="94">
        <v>2071.1</v>
      </c>
      <c r="AM5371" t="s">
        <v>11646</v>
      </c>
    </row>
    <row r="5372" spans="1:39" x14ac:dyDescent="0.25">
      <c r="A5372" t="s">
        <v>215</v>
      </c>
      <c r="B5372">
        <v>36040</v>
      </c>
      <c r="C5372" t="s">
        <v>8176</v>
      </c>
      <c r="D5372">
        <v>2781</v>
      </c>
      <c r="E5372">
        <v>45784</v>
      </c>
      <c r="G5372" t="s">
        <v>4374</v>
      </c>
      <c r="K5372">
        <v>0</v>
      </c>
      <c r="AE5372" t="s">
        <v>237</v>
      </c>
      <c r="AF5372">
        <v>0</v>
      </c>
      <c r="AG5372">
        <v>0</v>
      </c>
      <c r="AH5372">
        <v>0</v>
      </c>
      <c r="AI5372" t="s">
        <v>11634</v>
      </c>
      <c r="AL5372" s="94">
        <v>278.10000000000002</v>
      </c>
      <c r="AM5372" t="s">
        <v>11646</v>
      </c>
    </row>
    <row r="5373" spans="1:39" x14ac:dyDescent="0.25">
      <c r="A5373" t="s">
        <v>215</v>
      </c>
      <c r="B5373">
        <v>36045</v>
      </c>
      <c r="C5373" t="s">
        <v>8177</v>
      </c>
      <c r="D5373">
        <v>28976</v>
      </c>
      <c r="E5373">
        <v>45784</v>
      </c>
      <c r="G5373" t="s">
        <v>4374</v>
      </c>
      <c r="H5373">
        <v>45813</v>
      </c>
      <c r="I5373" t="s">
        <v>28</v>
      </c>
      <c r="K5373">
        <v>312</v>
      </c>
      <c r="L5373">
        <v>45813</v>
      </c>
      <c r="M5373">
        <v>90.5</v>
      </c>
      <c r="N5373" t="s">
        <v>350</v>
      </c>
      <c r="P5373" t="s">
        <v>353</v>
      </c>
      <c r="Q5373">
        <v>44.23</v>
      </c>
      <c r="R5373">
        <v>10000</v>
      </c>
      <c r="S5373">
        <v>19000</v>
      </c>
      <c r="T5373">
        <v>61</v>
      </c>
      <c r="U5373">
        <v>65</v>
      </c>
      <c r="V5373">
        <v>0</v>
      </c>
      <c r="W5373">
        <v>26</v>
      </c>
      <c r="X5373" t="s">
        <v>353</v>
      </c>
      <c r="Y5373" t="s">
        <v>353</v>
      </c>
      <c r="Z5373" t="s">
        <v>353</v>
      </c>
      <c r="AE5373" t="s">
        <v>237</v>
      </c>
      <c r="AF5373">
        <v>0.90500000000000003</v>
      </c>
      <c r="AG5373">
        <v>282</v>
      </c>
      <c r="AH5373">
        <v>15</v>
      </c>
      <c r="AI5373" t="s">
        <v>11632</v>
      </c>
      <c r="AJ5373">
        <v>0.34511319712865818</v>
      </c>
      <c r="AK5373">
        <v>0.65571507454445055</v>
      </c>
      <c r="AL5373" s="94">
        <v>2897.6</v>
      </c>
      <c r="AM5373" t="s">
        <v>11647</v>
      </c>
    </row>
    <row r="5374" spans="1:39" x14ac:dyDescent="0.25">
      <c r="A5374" t="s">
        <v>215</v>
      </c>
      <c r="B5374">
        <v>36046</v>
      </c>
      <c r="C5374" t="s">
        <v>8178</v>
      </c>
      <c r="D5374">
        <v>5212</v>
      </c>
      <c r="E5374">
        <v>45784</v>
      </c>
      <c r="G5374" t="s">
        <v>4374</v>
      </c>
      <c r="K5374">
        <v>0</v>
      </c>
      <c r="AE5374" t="s">
        <v>237</v>
      </c>
      <c r="AF5374">
        <v>0</v>
      </c>
      <c r="AG5374">
        <v>0</v>
      </c>
      <c r="AH5374">
        <v>0</v>
      </c>
      <c r="AI5374" t="s">
        <v>11634</v>
      </c>
      <c r="AL5374" s="94">
        <v>521.20000000000005</v>
      </c>
      <c r="AM5374" t="s">
        <v>11646</v>
      </c>
    </row>
    <row r="5375" spans="1:39" x14ac:dyDescent="0.25">
      <c r="A5375" t="s">
        <v>215</v>
      </c>
      <c r="B5375">
        <v>36047</v>
      </c>
      <c r="C5375" t="s">
        <v>8179</v>
      </c>
      <c r="D5375">
        <v>2244</v>
      </c>
      <c r="E5375">
        <v>45784</v>
      </c>
      <c r="G5375" t="s">
        <v>4374</v>
      </c>
      <c r="K5375">
        <v>0</v>
      </c>
      <c r="AE5375" t="s">
        <v>237</v>
      </c>
      <c r="AF5375">
        <v>0</v>
      </c>
      <c r="AG5375">
        <v>0</v>
      </c>
      <c r="AH5375">
        <v>0</v>
      </c>
      <c r="AI5375" t="s">
        <v>11634</v>
      </c>
      <c r="AL5375" s="94">
        <v>224.4</v>
      </c>
      <c r="AM5375" t="s">
        <v>11646</v>
      </c>
    </row>
    <row r="5376" spans="1:39" x14ac:dyDescent="0.25">
      <c r="A5376" t="s">
        <v>215</v>
      </c>
      <c r="B5376">
        <v>36048</v>
      </c>
      <c r="C5376" t="s">
        <v>8180</v>
      </c>
      <c r="D5376">
        <v>6509</v>
      </c>
      <c r="E5376">
        <v>45784</v>
      </c>
      <c r="G5376" t="s">
        <v>4374</v>
      </c>
      <c r="K5376">
        <v>0</v>
      </c>
      <c r="AE5376" t="s">
        <v>237</v>
      </c>
      <c r="AF5376">
        <v>0</v>
      </c>
      <c r="AG5376">
        <v>0</v>
      </c>
      <c r="AH5376">
        <v>0</v>
      </c>
      <c r="AI5376" t="s">
        <v>11634</v>
      </c>
      <c r="AL5376" s="94">
        <v>650.9</v>
      </c>
      <c r="AM5376" t="s">
        <v>11646</v>
      </c>
    </row>
    <row r="5377" spans="1:39" x14ac:dyDescent="0.25">
      <c r="A5377" t="s">
        <v>215</v>
      </c>
      <c r="B5377">
        <v>36049</v>
      </c>
      <c r="C5377" t="s">
        <v>8181</v>
      </c>
      <c r="D5377">
        <v>9430</v>
      </c>
      <c r="E5377">
        <v>45784</v>
      </c>
      <c r="G5377" t="s">
        <v>4374</v>
      </c>
      <c r="K5377">
        <v>0</v>
      </c>
      <c r="AE5377" t="s">
        <v>237</v>
      </c>
      <c r="AF5377">
        <v>0</v>
      </c>
      <c r="AG5377">
        <v>0</v>
      </c>
      <c r="AH5377">
        <v>0</v>
      </c>
      <c r="AI5377" t="s">
        <v>11634</v>
      </c>
      <c r="AL5377" s="94">
        <v>943</v>
      </c>
      <c r="AM5377" t="s">
        <v>11646</v>
      </c>
    </row>
    <row r="5378" spans="1:39" x14ac:dyDescent="0.25">
      <c r="A5378" t="s">
        <v>215</v>
      </c>
      <c r="B5378">
        <v>36050</v>
      </c>
      <c r="C5378" t="s">
        <v>8182</v>
      </c>
      <c r="D5378">
        <v>10471</v>
      </c>
      <c r="E5378">
        <v>45784</v>
      </c>
      <c r="G5378" t="s">
        <v>4374</v>
      </c>
      <c r="K5378">
        <v>0</v>
      </c>
      <c r="AE5378" t="s">
        <v>237</v>
      </c>
      <c r="AF5378">
        <v>0</v>
      </c>
      <c r="AG5378">
        <v>0</v>
      </c>
      <c r="AH5378">
        <v>0</v>
      </c>
      <c r="AI5378" t="s">
        <v>11634</v>
      </c>
      <c r="AL5378" s="94">
        <v>1047.0999999999999</v>
      </c>
      <c r="AM5378" t="s">
        <v>11646</v>
      </c>
    </row>
    <row r="5379" spans="1:39" x14ac:dyDescent="0.25">
      <c r="A5379" t="s">
        <v>215</v>
      </c>
      <c r="B5379">
        <v>36051</v>
      </c>
      <c r="C5379" t="s">
        <v>8183</v>
      </c>
      <c r="D5379">
        <v>17914</v>
      </c>
      <c r="E5379">
        <v>45784</v>
      </c>
      <c r="G5379" t="s">
        <v>4374</v>
      </c>
      <c r="K5379">
        <v>0</v>
      </c>
      <c r="AE5379" t="s">
        <v>237</v>
      </c>
      <c r="AF5379">
        <v>0</v>
      </c>
      <c r="AG5379">
        <v>0</v>
      </c>
      <c r="AH5379">
        <v>0</v>
      </c>
      <c r="AI5379" t="s">
        <v>11634</v>
      </c>
      <c r="AL5379" s="94">
        <v>1791.4</v>
      </c>
      <c r="AM5379" t="s">
        <v>11646</v>
      </c>
    </row>
    <row r="5380" spans="1:39" x14ac:dyDescent="0.25">
      <c r="A5380" t="s">
        <v>215</v>
      </c>
      <c r="B5380">
        <v>36052</v>
      </c>
      <c r="C5380" t="s">
        <v>8184</v>
      </c>
      <c r="D5380">
        <v>8870</v>
      </c>
      <c r="E5380">
        <v>45784</v>
      </c>
      <c r="G5380" t="s">
        <v>4374</v>
      </c>
      <c r="K5380">
        <v>0</v>
      </c>
      <c r="AE5380" t="s">
        <v>237</v>
      </c>
      <c r="AF5380">
        <v>0</v>
      </c>
      <c r="AG5380">
        <v>0</v>
      </c>
      <c r="AH5380">
        <v>0</v>
      </c>
      <c r="AI5380" t="s">
        <v>11634</v>
      </c>
      <c r="AL5380" s="94">
        <v>887</v>
      </c>
      <c r="AM5380" t="s">
        <v>11646</v>
      </c>
    </row>
    <row r="5381" spans="1:39" x14ac:dyDescent="0.25">
      <c r="A5381" t="s">
        <v>215</v>
      </c>
      <c r="B5381">
        <v>36053</v>
      </c>
      <c r="C5381" t="s">
        <v>8185</v>
      </c>
      <c r="D5381">
        <v>7584</v>
      </c>
      <c r="E5381">
        <v>45784</v>
      </c>
      <c r="G5381" t="s">
        <v>4374</v>
      </c>
      <c r="K5381">
        <v>0</v>
      </c>
      <c r="AE5381" t="s">
        <v>237</v>
      </c>
      <c r="AF5381">
        <v>0</v>
      </c>
      <c r="AG5381">
        <v>0</v>
      </c>
      <c r="AH5381">
        <v>0</v>
      </c>
      <c r="AI5381" t="s">
        <v>11634</v>
      </c>
      <c r="AL5381" s="94">
        <v>758.4</v>
      </c>
      <c r="AM5381" t="s">
        <v>11646</v>
      </c>
    </row>
    <row r="5382" spans="1:39" x14ac:dyDescent="0.25">
      <c r="A5382" t="s">
        <v>215</v>
      </c>
      <c r="B5382">
        <v>36054</v>
      </c>
      <c r="C5382" t="s">
        <v>8186</v>
      </c>
      <c r="D5382">
        <v>13782</v>
      </c>
      <c r="E5382">
        <v>45784</v>
      </c>
      <c r="G5382" t="s">
        <v>4374</v>
      </c>
      <c r="K5382">
        <v>0</v>
      </c>
      <c r="AE5382" t="s">
        <v>237</v>
      </c>
      <c r="AF5382">
        <v>0</v>
      </c>
      <c r="AG5382">
        <v>0</v>
      </c>
      <c r="AH5382">
        <v>0</v>
      </c>
      <c r="AI5382" t="s">
        <v>11634</v>
      </c>
      <c r="AL5382" s="94">
        <v>1378.2</v>
      </c>
      <c r="AM5382" t="s">
        <v>11646</v>
      </c>
    </row>
    <row r="5383" spans="1:39" x14ac:dyDescent="0.25">
      <c r="A5383" t="s">
        <v>215</v>
      </c>
      <c r="B5383">
        <v>36055</v>
      </c>
      <c r="C5383" t="s">
        <v>8187</v>
      </c>
      <c r="D5383">
        <v>17454</v>
      </c>
      <c r="E5383">
        <v>45784</v>
      </c>
      <c r="G5383" t="s">
        <v>4374</v>
      </c>
      <c r="K5383">
        <v>0</v>
      </c>
      <c r="AE5383" t="s">
        <v>237</v>
      </c>
      <c r="AF5383">
        <v>0</v>
      </c>
      <c r="AG5383">
        <v>0</v>
      </c>
      <c r="AH5383">
        <v>0</v>
      </c>
      <c r="AI5383" t="s">
        <v>11634</v>
      </c>
      <c r="AL5383" s="94">
        <v>1745.4</v>
      </c>
      <c r="AM5383" t="s">
        <v>11646</v>
      </c>
    </row>
    <row r="5384" spans="1:39" x14ac:dyDescent="0.25">
      <c r="A5384" t="s">
        <v>215</v>
      </c>
      <c r="B5384">
        <v>36056</v>
      </c>
      <c r="C5384" t="s">
        <v>8188</v>
      </c>
      <c r="D5384">
        <v>5671</v>
      </c>
      <c r="E5384">
        <v>45784</v>
      </c>
      <c r="G5384" t="s">
        <v>4374</v>
      </c>
      <c r="K5384">
        <v>0</v>
      </c>
      <c r="AE5384" t="s">
        <v>237</v>
      </c>
      <c r="AF5384">
        <v>0</v>
      </c>
      <c r="AG5384">
        <v>0</v>
      </c>
      <c r="AH5384">
        <v>0</v>
      </c>
      <c r="AI5384" t="s">
        <v>11634</v>
      </c>
      <c r="AL5384" s="94">
        <v>567.1</v>
      </c>
      <c r="AM5384" t="s">
        <v>11646</v>
      </c>
    </row>
    <row r="5385" spans="1:39" x14ac:dyDescent="0.25">
      <c r="A5385" t="s">
        <v>215</v>
      </c>
      <c r="B5385">
        <v>36057</v>
      </c>
      <c r="C5385" t="s">
        <v>8189</v>
      </c>
      <c r="D5385">
        <v>293977</v>
      </c>
      <c r="E5385">
        <v>45784</v>
      </c>
      <c r="G5385" t="s">
        <v>4374</v>
      </c>
      <c r="H5385">
        <v>45862</v>
      </c>
      <c r="K5385">
        <v>0</v>
      </c>
      <c r="L5385" t="s">
        <v>341</v>
      </c>
      <c r="N5385" t="s">
        <v>341</v>
      </c>
      <c r="P5385" t="s">
        <v>339</v>
      </c>
      <c r="R5385">
        <v>695788.78</v>
      </c>
      <c r="T5385">
        <v>118</v>
      </c>
      <c r="U5385">
        <v>66</v>
      </c>
      <c r="V5385">
        <v>3</v>
      </c>
      <c r="W5385">
        <v>10</v>
      </c>
      <c r="X5385" t="s">
        <v>339</v>
      </c>
      <c r="Y5385" t="s">
        <v>339</v>
      </c>
      <c r="Z5385" t="s">
        <v>339</v>
      </c>
      <c r="AE5385" t="s">
        <v>237</v>
      </c>
      <c r="AF5385">
        <v>0</v>
      </c>
      <c r="AG5385">
        <v>0</v>
      </c>
      <c r="AH5385">
        <v>11</v>
      </c>
      <c r="AI5385" t="s">
        <v>11632</v>
      </c>
      <c r="AJ5385">
        <v>2.3668136622933087</v>
      </c>
      <c r="AL5385" s="94">
        <v>29397.7</v>
      </c>
      <c r="AM5385" t="s">
        <v>11646</v>
      </c>
    </row>
    <row r="5386" spans="1:39" x14ac:dyDescent="0.25">
      <c r="A5386" t="s">
        <v>215</v>
      </c>
      <c r="B5386">
        <v>36059</v>
      </c>
      <c r="C5386" t="s">
        <v>8190</v>
      </c>
      <c r="D5386">
        <v>5033</v>
      </c>
      <c r="E5386">
        <v>45784</v>
      </c>
      <c r="G5386" t="s">
        <v>4374</v>
      </c>
      <c r="K5386">
        <v>0</v>
      </c>
      <c r="AE5386" t="s">
        <v>237</v>
      </c>
      <c r="AF5386">
        <v>0</v>
      </c>
      <c r="AG5386">
        <v>0</v>
      </c>
      <c r="AH5386">
        <v>0</v>
      </c>
      <c r="AI5386" t="s">
        <v>11634</v>
      </c>
      <c r="AL5386" s="94">
        <v>503.3</v>
      </c>
      <c r="AM5386" t="s">
        <v>11646</v>
      </c>
    </row>
    <row r="5387" spans="1:39" x14ac:dyDescent="0.25">
      <c r="A5387" t="s">
        <v>215</v>
      </c>
      <c r="B5387">
        <v>36058</v>
      </c>
      <c r="C5387" t="s">
        <v>8191</v>
      </c>
      <c r="D5387">
        <v>5869</v>
      </c>
      <c r="E5387">
        <v>45784</v>
      </c>
      <c r="G5387" t="s">
        <v>4374</v>
      </c>
      <c r="K5387">
        <v>0</v>
      </c>
      <c r="AE5387" t="s">
        <v>237</v>
      </c>
      <c r="AF5387">
        <v>0</v>
      </c>
      <c r="AG5387">
        <v>0</v>
      </c>
      <c r="AH5387">
        <v>0</v>
      </c>
      <c r="AI5387" t="s">
        <v>11634</v>
      </c>
      <c r="AL5387" s="94">
        <v>586.9</v>
      </c>
      <c r="AM5387" t="s">
        <v>11646</v>
      </c>
    </row>
    <row r="5388" spans="1:39" x14ac:dyDescent="0.25">
      <c r="A5388" t="s">
        <v>215</v>
      </c>
      <c r="B5388">
        <v>36060</v>
      </c>
      <c r="C5388" t="s">
        <v>8192</v>
      </c>
      <c r="D5388">
        <v>37761</v>
      </c>
      <c r="E5388">
        <v>45784</v>
      </c>
      <c r="G5388" t="s">
        <v>4374</v>
      </c>
      <c r="K5388">
        <v>0</v>
      </c>
      <c r="AE5388" t="s">
        <v>237</v>
      </c>
      <c r="AF5388">
        <v>0</v>
      </c>
      <c r="AG5388">
        <v>0</v>
      </c>
      <c r="AH5388">
        <v>0</v>
      </c>
      <c r="AI5388" t="s">
        <v>11634</v>
      </c>
      <c r="AL5388" s="94">
        <v>3776.1</v>
      </c>
      <c r="AM5388" t="s">
        <v>11646</v>
      </c>
    </row>
    <row r="5389" spans="1:39" x14ac:dyDescent="0.25">
      <c r="A5389" t="s">
        <v>215</v>
      </c>
      <c r="B5389">
        <v>36061</v>
      </c>
      <c r="C5389" t="s">
        <v>8193</v>
      </c>
      <c r="D5389">
        <v>10225</v>
      </c>
      <c r="E5389">
        <v>45784</v>
      </c>
      <c r="G5389" t="s">
        <v>4374</v>
      </c>
      <c r="K5389">
        <v>0</v>
      </c>
      <c r="AE5389" t="s">
        <v>237</v>
      </c>
      <c r="AF5389">
        <v>0</v>
      </c>
      <c r="AG5389">
        <v>0</v>
      </c>
      <c r="AH5389">
        <v>0</v>
      </c>
      <c r="AI5389" t="s">
        <v>11634</v>
      </c>
      <c r="AL5389" s="94">
        <v>1022.5</v>
      </c>
      <c r="AM5389" t="s">
        <v>11646</v>
      </c>
    </row>
    <row r="5390" spans="1:39" x14ac:dyDescent="0.25">
      <c r="A5390" t="s">
        <v>216</v>
      </c>
      <c r="B5390">
        <v>37001</v>
      </c>
      <c r="C5390" t="s">
        <v>8194</v>
      </c>
      <c r="D5390">
        <v>143</v>
      </c>
      <c r="E5390">
        <v>45786</v>
      </c>
      <c r="G5390" t="s">
        <v>2170</v>
      </c>
      <c r="K5390">
        <v>0</v>
      </c>
      <c r="AE5390" t="s">
        <v>233</v>
      </c>
      <c r="AF5390">
        <v>0</v>
      </c>
      <c r="AG5390">
        <v>0</v>
      </c>
      <c r="AH5390">
        <v>0</v>
      </c>
      <c r="AI5390" t="s">
        <v>11634</v>
      </c>
      <c r="AL5390" s="94">
        <v>14.3</v>
      </c>
      <c r="AM5390" t="s">
        <v>11646</v>
      </c>
    </row>
    <row r="5391" spans="1:39" x14ac:dyDescent="0.25">
      <c r="A5391" t="s">
        <v>216</v>
      </c>
      <c r="B5391">
        <v>37002</v>
      </c>
      <c r="C5391" t="s">
        <v>8195</v>
      </c>
      <c r="D5391">
        <v>132</v>
      </c>
      <c r="E5391">
        <v>45786</v>
      </c>
      <c r="G5391" t="s">
        <v>2170</v>
      </c>
      <c r="K5391">
        <v>0</v>
      </c>
      <c r="AE5391" t="s">
        <v>233</v>
      </c>
      <c r="AF5391">
        <v>0</v>
      </c>
      <c r="AG5391">
        <v>0</v>
      </c>
      <c r="AH5391">
        <v>0</v>
      </c>
      <c r="AI5391" t="s">
        <v>11634</v>
      </c>
      <c r="AL5391" s="94">
        <v>13.2</v>
      </c>
      <c r="AM5391" t="s">
        <v>11646</v>
      </c>
    </row>
    <row r="5392" spans="1:39" x14ac:dyDescent="0.25">
      <c r="A5392" t="s">
        <v>216</v>
      </c>
      <c r="B5392">
        <v>37003</v>
      </c>
      <c r="C5392" t="s">
        <v>8196</v>
      </c>
      <c r="D5392">
        <v>88</v>
      </c>
      <c r="E5392">
        <v>45786</v>
      </c>
      <c r="G5392" t="s">
        <v>2170</v>
      </c>
      <c r="K5392">
        <v>0</v>
      </c>
      <c r="AE5392" t="s">
        <v>233</v>
      </c>
      <c r="AF5392">
        <v>0</v>
      </c>
      <c r="AG5392">
        <v>0</v>
      </c>
      <c r="AH5392">
        <v>0</v>
      </c>
      <c r="AI5392" t="s">
        <v>11634</v>
      </c>
      <c r="AL5392" s="94">
        <v>8.8000000000000007</v>
      </c>
      <c r="AM5392" t="s">
        <v>11646</v>
      </c>
    </row>
    <row r="5393" spans="1:39" x14ac:dyDescent="0.25">
      <c r="A5393" t="s">
        <v>216</v>
      </c>
      <c r="B5393">
        <v>37004</v>
      </c>
      <c r="C5393" t="s">
        <v>8197</v>
      </c>
      <c r="D5393">
        <v>31</v>
      </c>
      <c r="E5393">
        <v>45786</v>
      </c>
      <c r="G5393" t="s">
        <v>2170</v>
      </c>
      <c r="K5393">
        <v>0</v>
      </c>
      <c r="AE5393" t="s">
        <v>233</v>
      </c>
      <c r="AF5393">
        <v>0</v>
      </c>
      <c r="AG5393">
        <v>0</v>
      </c>
      <c r="AH5393">
        <v>0</v>
      </c>
      <c r="AI5393" t="s">
        <v>11634</v>
      </c>
      <c r="AL5393" s="94">
        <v>3.1</v>
      </c>
      <c r="AM5393" t="s">
        <v>11646</v>
      </c>
    </row>
    <row r="5394" spans="1:39" x14ac:dyDescent="0.25">
      <c r="A5394" t="s">
        <v>216</v>
      </c>
      <c r="B5394">
        <v>37005</v>
      </c>
      <c r="C5394" t="s">
        <v>8198</v>
      </c>
      <c r="D5394">
        <v>74</v>
      </c>
      <c r="E5394">
        <v>45786</v>
      </c>
      <c r="G5394" t="s">
        <v>2170</v>
      </c>
      <c r="K5394">
        <v>0</v>
      </c>
      <c r="AE5394" t="s">
        <v>233</v>
      </c>
      <c r="AF5394">
        <v>0</v>
      </c>
      <c r="AG5394">
        <v>0</v>
      </c>
      <c r="AH5394">
        <v>0</v>
      </c>
      <c r="AI5394" t="s">
        <v>11634</v>
      </c>
      <c r="AL5394" s="94">
        <v>7.4</v>
      </c>
      <c r="AM5394" t="s">
        <v>11646</v>
      </c>
    </row>
    <row r="5395" spans="1:39" x14ac:dyDescent="0.25">
      <c r="A5395" t="s">
        <v>216</v>
      </c>
      <c r="B5395">
        <v>37006</v>
      </c>
      <c r="C5395" t="s">
        <v>8199</v>
      </c>
      <c r="D5395">
        <v>101</v>
      </c>
      <c r="E5395">
        <v>45786</v>
      </c>
      <c r="G5395" t="s">
        <v>2170</v>
      </c>
      <c r="K5395">
        <v>0</v>
      </c>
      <c r="AE5395" t="s">
        <v>233</v>
      </c>
      <c r="AF5395">
        <v>0</v>
      </c>
      <c r="AG5395">
        <v>0</v>
      </c>
      <c r="AH5395">
        <v>0</v>
      </c>
      <c r="AI5395" t="s">
        <v>11634</v>
      </c>
      <c r="AL5395" s="94">
        <v>10.1</v>
      </c>
      <c r="AM5395" t="s">
        <v>11646</v>
      </c>
    </row>
    <row r="5396" spans="1:39" x14ac:dyDescent="0.25">
      <c r="A5396" t="s">
        <v>216</v>
      </c>
      <c r="B5396">
        <v>37007</v>
      </c>
      <c r="C5396" t="s">
        <v>8200</v>
      </c>
      <c r="D5396">
        <v>448</v>
      </c>
      <c r="E5396">
        <v>45786</v>
      </c>
      <c r="G5396" t="s">
        <v>2170</v>
      </c>
      <c r="K5396">
        <v>0</v>
      </c>
      <c r="AE5396" t="s">
        <v>233</v>
      </c>
      <c r="AF5396">
        <v>0</v>
      </c>
      <c r="AG5396">
        <v>0</v>
      </c>
      <c r="AH5396">
        <v>0</v>
      </c>
      <c r="AI5396" t="s">
        <v>11634</v>
      </c>
      <c r="AL5396" s="94">
        <v>44.8</v>
      </c>
      <c r="AM5396" t="s">
        <v>11646</v>
      </c>
    </row>
    <row r="5397" spans="1:39" x14ac:dyDescent="0.25">
      <c r="A5397" t="s">
        <v>216</v>
      </c>
      <c r="B5397">
        <v>37008</v>
      </c>
      <c r="C5397" t="s">
        <v>8201</v>
      </c>
      <c r="D5397">
        <v>5122</v>
      </c>
      <c r="E5397">
        <v>45786</v>
      </c>
      <c r="F5397">
        <v>45868</v>
      </c>
      <c r="G5397" t="s">
        <v>2170</v>
      </c>
      <c r="H5397" t="s">
        <v>8202</v>
      </c>
      <c r="I5397" t="s">
        <v>24</v>
      </c>
      <c r="K5397">
        <v>0</v>
      </c>
      <c r="N5397" t="s">
        <v>478</v>
      </c>
      <c r="O5397">
        <v>45792</v>
      </c>
      <c r="AE5397" t="s">
        <v>233</v>
      </c>
      <c r="AF5397">
        <v>0</v>
      </c>
      <c r="AG5397">
        <v>0</v>
      </c>
      <c r="AH5397">
        <v>2</v>
      </c>
      <c r="AI5397" t="s">
        <v>11632</v>
      </c>
      <c r="AL5397" s="94">
        <v>512.20000000000005</v>
      </c>
      <c r="AM5397" t="s">
        <v>11646</v>
      </c>
    </row>
    <row r="5398" spans="1:39" x14ac:dyDescent="0.25">
      <c r="A5398" t="s">
        <v>216</v>
      </c>
      <c r="B5398">
        <v>37009</v>
      </c>
      <c r="C5398" t="s">
        <v>8203</v>
      </c>
      <c r="D5398">
        <v>200</v>
      </c>
      <c r="E5398">
        <v>45786</v>
      </c>
      <c r="G5398" t="s">
        <v>2170</v>
      </c>
      <c r="K5398">
        <v>0</v>
      </c>
      <c r="AE5398" t="s">
        <v>233</v>
      </c>
      <c r="AF5398">
        <v>0</v>
      </c>
      <c r="AG5398">
        <v>0</v>
      </c>
      <c r="AH5398">
        <v>0</v>
      </c>
      <c r="AI5398" t="s">
        <v>11634</v>
      </c>
      <c r="AL5398" s="94">
        <v>20</v>
      </c>
      <c r="AM5398" t="s">
        <v>11646</v>
      </c>
    </row>
    <row r="5399" spans="1:39" x14ac:dyDescent="0.25">
      <c r="A5399" t="s">
        <v>216</v>
      </c>
      <c r="B5399">
        <v>37010</v>
      </c>
      <c r="C5399" t="s">
        <v>8204</v>
      </c>
      <c r="D5399">
        <v>1045</v>
      </c>
      <c r="E5399">
        <v>45786</v>
      </c>
      <c r="F5399">
        <v>45964</v>
      </c>
      <c r="G5399" t="s">
        <v>2170</v>
      </c>
      <c r="I5399" t="s">
        <v>24</v>
      </c>
      <c r="K5399">
        <v>0</v>
      </c>
      <c r="AE5399" t="s">
        <v>233</v>
      </c>
      <c r="AF5399">
        <v>0</v>
      </c>
      <c r="AG5399">
        <v>0</v>
      </c>
      <c r="AH5399">
        <v>0</v>
      </c>
      <c r="AI5399" t="s">
        <v>11634</v>
      </c>
      <c r="AL5399" s="94">
        <v>104.5</v>
      </c>
      <c r="AM5399" t="s">
        <v>11646</v>
      </c>
    </row>
    <row r="5400" spans="1:39" x14ac:dyDescent="0.25">
      <c r="A5400" t="s">
        <v>216</v>
      </c>
      <c r="B5400">
        <v>37011</v>
      </c>
      <c r="C5400" t="s">
        <v>8205</v>
      </c>
      <c r="D5400">
        <v>98</v>
      </c>
      <c r="E5400">
        <v>45786</v>
      </c>
      <c r="G5400" t="s">
        <v>2170</v>
      </c>
      <c r="K5400">
        <v>0</v>
      </c>
      <c r="AE5400" t="s">
        <v>233</v>
      </c>
      <c r="AF5400">
        <v>0</v>
      </c>
      <c r="AG5400">
        <v>0</v>
      </c>
      <c r="AH5400">
        <v>0</v>
      </c>
      <c r="AI5400" t="s">
        <v>11634</v>
      </c>
      <c r="AL5400" s="94">
        <v>9.8000000000000007</v>
      </c>
      <c r="AM5400" t="s">
        <v>11646</v>
      </c>
    </row>
    <row r="5401" spans="1:39" x14ac:dyDescent="0.25">
      <c r="A5401" t="s">
        <v>216</v>
      </c>
      <c r="B5401">
        <v>37012</v>
      </c>
      <c r="C5401" t="s">
        <v>8206</v>
      </c>
      <c r="D5401">
        <v>134</v>
      </c>
      <c r="E5401">
        <v>45786</v>
      </c>
      <c r="G5401" t="s">
        <v>2170</v>
      </c>
      <c r="K5401">
        <v>0</v>
      </c>
      <c r="AE5401" t="s">
        <v>233</v>
      </c>
      <c r="AF5401">
        <v>0</v>
      </c>
      <c r="AG5401">
        <v>0</v>
      </c>
      <c r="AH5401">
        <v>0</v>
      </c>
      <c r="AI5401" t="s">
        <v>11634</v>
      </c>
      <c r="AL5401" s="94">
        <v>13.4</v>
      </c>
      <c r="AM5401" t="s">
        <v>11646</v>
      </c>
    </row>
    <row r="5402" spans="1:39" x14ac:dyDescent="0.25">
      <c r="A5402" t="s">
        <v>216</v>
      </c>
      <c r="B5402">
        <v>37015</v>
      </c>
      <c r="C5402" t="s">
        <v>8207</v>
      </c>
      <c r="D5402">
        <v>252</v>
      </c>
      <c r="E5402">
        <v>45786</v>
      </c>
      <c r="G5402" t="s">
        <v>2170</v>
      </c>
      <c r="K5402">
        <v>0</v>
      </c>
      <c r="AE5402" t="s">
        <v>233</v>
      </c>
      <c r="AF5402">
        <v>0</v>
      </c>
      <c r="AG5402">
        <v>0</v>
      </c>
      <c r="AH5402">
        <v>0</v>
      </c>
      <c r="AI5402" t="s">
        <v>11634</v>
      </c>
      <c r="AL5402" s="94">
        <v>25.2</v>
      </c>
      <c r="AM5402" t="s">
        <v>11646</v>
      </c>
    </row>
    <row r="5403" spans="1:39" x14ac:dyDescent="0.25">
      <c r="A5403" t="s">
        <v>216</v>
      </c>
      <c r="B5403">
        <v>37013</v>
      </c>
      <c r="C5403" t="s">
        <v>8208</v>
      </c>
      <c r="D5403">
        <v>91</v>
      </c>
      <c r="E5403">
        <v>45786</v>
      </c>
      <c r="G5403" t="s">
        <v>2170</v>
      </c>
      <c r="K5403">
        <v>0</v>
      </c>
      <c r="AE5403" t="s">
        <v>233</v>
      </c>
      <c r="AF5403">
        <v>0</v>
      </c>
      <c r="AG5403">
        <v>0</v>
      </c>
      <c r="AH5403">
        <v>0</v>
      </c>
      <c r="AI5403" t="s">
        <v>11634</v>
      </c>
      <c r="AL5403" s="94">
        <v>9.1</v>
      </c>
      <c r="AM5403" t="s">
        <v>11646</v>
      </c>
    </row>
    <row r="5404" spans="1:39" x14ac:dyDescent="0.25">
      <c r="A5404" t="s">
        <v>216</v>
      </c>
      <c r="B5404">
        <v>37014</v>
      </c>
      <c r="C5404" t="s">
        <v>8209</v>
      </c>
      <c r="D5404">
        <v>1120</v>
      </c>
      <c r="E5404">
        <v>45786</v>
      </c>
      <c r="F5404">
        <v>45815</v>
      </c>
      <c r="G5404" t="s">
        <v>2170</v>
      </c>
      <c r="H5404" t="s">
        <v>8210</v>
      </c>
      <c r="I5404" t="s">
        <v>24</v>
      </c>
      <c r="K5404">
        <v>0</v>
      </c>
      <c r="AE5404" t="s">
        <v>233</v>
      </c>
      <c r="AF5404">
        <v>0</v>
      </c>
      <c r="AG5404">
        <v>0</v>
      </c>
      <c r="AH5404">
        <v>0</v>
      </c>
      <c r="AI5404" t="s">
        <v>11634</v>
      </c>
      <c r="AL5404" s="94">
        <v>112</v>
      </c>
      <c r="AM5404" t="s">
        <v>11646</v>
      </c>
    </row>
    <row r="5405" spans="1:39" x14ac:dyDescent="0.25">
      <c r="A5405" t="s">
        <v>216</v>
      </c>
      <c r="B5405">
        <v>37016</v>
      </c>
      <c r="C5405" t="s">
        <v>8211</v>
      </c>
      <c r="D5405">
        <v>713</v>
      </c>
      <c r="E5405">
        <v>45786</v>
      </c>
      <c r="G5405" t="s">
        <v>2170</v>
      </c>
      <c r="K5405">
        <v>0</v>
      </c>
      <c r="AE5405" t="s">
        <v>233</v>
      </c>
      <c r="AF5405">
        <v>0</v>
      </c>
      <c r="AG5405">
        <v>0</v>
      </c>
      <c r="AH5405">
        <v>0</v>
      </c>
      <c r="AI5405" t="s">
        <v>11634</v>
      </c>
      <c r="AL5405" s="94">
        <v>71.3</v>
      </c>
      <c r="AM5405" t="s">
        <v>11646</v>
      </c>
    </row>
    <row r="5406" spans="1:39" x14ac:dyDescent="0.25">
      <c r="A5406" t="s">
        <v>216</v>
      </c>
      <c r="B5406">
        <v>37017</v>
      </c>
      <c r="C5406" t="s">
        <v>8212</v>
      </c>
      <c r="D5406">
        <v>253</v>
      </c>
      <c r="E5406">
        <v>45786</v>
      </c>
      <c r="G5406" t="s">
        <v>2170</v>
      </c>
      <c r="K5406">
        <v>0</v>
      </c>
      <c r="AE5406" t="s">
        <v>233</v>
      </c>
      <c r="AF5406">
        <v>0</v>
      </c>
      <c r="AG5406">
        <v>0</v>
      </c>
      <c r="AH5406">
        <v>0</v>
      </c>
      <c r="AI5406" t="s">
        <v>11634</v>
      </c>
      <c r="AL5406" s="94">
        <v>25.3</v>
      </c>
      <c r="AM5406" t="s">
        <v>11646</v>
      </c>
    </row>
    <row r="5407" spans="1:39" x14ac:dyDescent="0.25">
      <c r="A5407" t="s">
        <v>216</v>
      </c>
      <c r="B5407">
        <v>37018</v>
      </c>
      <c r="C5407" t="s">
        <v>8213</v>
      </c>
      <c r="D5407">
        <v>98</v>
      </c>
      <c r="E5407">
        <v>45786</v>
      </c>
      <c r="G5407" t="s">
        <v>2170</v>
      </c>
      <c r="K5407">
        <v>0</v>
      </c>
      <c r="AE5407" t="s">
        <v>233</v>
      </c>
      <c r="AF5407">
        <v>0</v>
      </c>
      <c r="AG5407">
        <v>0</v>
      </c>
      <c r="AH5407">
        <v>0</v>
      </c>
      <c r="AI5407" t="s">
        <v>11634</v>
      </c>
      <c r="AL5407" s="94">
        <v>9.8000000000000007</v>
      </c>
      <c r="AM5407" t="s">
        <v>11646</v>
      </c>
    </row>
    <row r="5408" spans="1:39" x14ac:dyDescent="0.25">
      <c r="A5408" t="s">
        <v>216</v>
      </c>
      <c r="B5408">
        <v>37019</v>
      </c>
      <c r="C5408" t="s">
        <v>8214</v>
      </c>
      <c r="D5408">
        <v>150</v>
      </c>
      <c r="E5408">
        <v>45786</v>
      </c>
      <c r="G5408" t="s">
        <v>2170</v>
      </c>
      <c r="K5408">
        <v>0</v>
      </c>
      <c r="AE5408" t="s">
        <v>233</v>
      </c>
      <c r="AF5408">
        <v>0</v>
      </c>
      <c r="AG5408">
        <v>0</v>
      </c>
      <c r="AH5408">
        <v>0</v>
      </c>
      <c r="AI5408" t="s">
        <v>11634</v>
      </c>
      <c r="AL5408" s="94">
        <v>15</v>
      </c>
      <c r="AM5408" t="s">
        <v>11646</v>
      </c>
    </row>
    <row r="5409" spans="1:39" x14ac:dyDescent="0.25">
      <c r="A5409" t="s">
        <v>216</v>
      </c>
      <c r="B5409">
        <v>37020</v>
      </c>
      <c r="C5409" t="s">
        <v>8215</v>
      </c>
      <c r="D5409">
        <v>519</v>
      </c>
      <c r="E5409">
        <v>45786</v>
      </c>
      <c r="G5409" t="s">
        <v>2170</v>
      </c>
      <c r="K5409">
        <v>0</v>
      </c>
      <c r="AE5409" t="s">
        <v>233</v>
      </c>
      <c r="AF5409">
        <v>0</v>
      </c>
      <c r="AG5409">
        <v>0</v>
      </c>
      <c r="AH5409">
        <v>0</v>
      </c>
      <c r="AI5409" t="s">
        <v>11634</v>
      </c>
      <c r="AL5409" s="94">
        <v>51.9</v>
      </c>
      <c r="AM5409" t="s">
        <v>11646</v>
      </c>
    </row>
    <row r="5410" spans="1:39" x14ac:dyDescent="0.25">
      <c r="A5410" t="s">
        <v>216</v>
      </c>
      <c r="B5410">
        <v>37021</v>
      </c>
      <c r="C5410" t="s">
        <v>8216</v>
      </c>
      <c r="D5410">
        <v>64</v>
      </c>
      <c r="E5410">
        <v>45786</v>
      </c>
      <c r="G5410" t="s">
        <v>2170</v>
      </c>
      <c r="K5410">
        <v>0</v>
      </c>
      <c r="AE5410" t="s">
        <v>233</v>
      </c>
      <c r="AF5410">
        <v>0</v>
      </c>
      <c r="AG5410">
        <v>0</v>
      </c>
      <c r="AH5410">
        <v>0</v>
      </c>
      <c r="AI5410" t="s">
        <v>11634</v>
      </c>
      <c r="AL5410" s="94">
        <v>6.4</v>
      </c>
      <c r="AM5410" t="s">
        <v>11646</v>
      </c>
    </row>
    <row r="5411" spans="1:39" x14ac:dyDescent="0.25">
      <c r="A5411" t="s">
        <v>216</v>
      </c>
      <c r="B5411">
        <v>37022</v>
      </c>
      <c r="C5411" t="s">
        <v>8217</v>
      </c>
      <c r="D5411">
        <v>248</v>
      </c>
      <c r="E5411">
        <v>45786</v>
      </c>
      <c r="G5411" t="s">
        <v>2170</v>
      </c>
      <c r="K5411">
        <v>0</v>
      </c>
      <c r="AE5411" t="s">
        <v>233</v>
      </c>
      <c r="AF5411">
        <v>0</v>
      </c>
      <c r="AG5411">
        <v>0</v>
      </c>
      <c r="AH5411">
        <v>0</v>
      </c>
      <c r="AI5411" t="s">
        <v>11634</v>
      </c>
      <c r="AL5411" s="94">
        <v>24.8</v>
      </c>
      <c r="AM5411" t="s">
        <v>11646</v>
      </c>
    </row>
    <row r="5412" spans="1:39" x14ac:dyDescent="0.25">
      <c r="A5412" t="s">
        <v>216</v>
      </c>
      <c r="B5412">
        <v>37023</v>
      </c>
      <c r="C5412" t="s">
        <v>8218</v>
      </c>
      <c r="D5412">
        <v>2587</v>
      </c>
      <c r="E5412">
        <v>45786</v>
      </c>
      <c r="F5412">
        <v>45822</v>
      </c>
      <c r="G5412" t="s">
        <v>2170</v>
      </c>
      <c r="H5412">
        <v>45791</v>
      </c>
      <c r="I5412" t="s">
        <v>24</v>
      </c>
      <c r="K5412">
        <v>0</v>
      </c>
      <c r="L5412" t="s">
        <v>350</v>
      </c>
      <c r="M5412">
        <v>0</v>
      </c>
      <c r="N5412" t="s">
        <v>350</v>
      </c>
      <c r="O5412" t="s">
        <v>350</v>
      </c>
      <c r="P5412" t="s">
        <v>350</v>
      </c>
      <c r="Q5412">
        <v>0</v>
      </c>
      <c r="S5412">
        <v>2000</v>
      </c>
      <c r="X5412" t="s">
        <v>350</v>
      </c>
      <c r="Y5412" t="s">
        <v>350</v>
      </c>
      <c r="Z5412" t="s">
        <v>8219</v>
      </c>
      <c r="AE5412" t="s">
        <v>233</v>
      </c>
      <c r="AF5412">
        <v>0</v>
      </c>
      <c r="AG5412">
        <v>0</v>
      </c>
      <c r="AH5412">
        <v>11</v>
      </c>
      <c r="AI5412" t="s">
        <v>11632</v>
      </c>
      <c r="AK5412">
        <v>0.7730962504831852</v>
      </c>
      <c r="AL5412" s="94">
        <v>258.7</v>
      </c>
      <c r="AM5412" t="s">
        <v>11646</v>
      </c>
    </row>
    <row r="5413" spans="1:39" x14ac:dyDescent="0.25">
      <c r="A5413" t="s">
        <v>216</v>
      </c>
      <c r="B5413">
        <v>37024</v>
      </c>
      <c r="C5413" t="s">
        <v>8220</v>
      </c>
      <c r="D5413">
        <v>99</v>
      </c>
      <c r="E5413">
        <v>45786</v>
      </c>
      <c r="G5413" t="s">
        <v>2170</v>
      </c>
      <c r="K5413">
        <v>0</v>
      </c>
      <c r="AE5413" t="s">
        <v>233</v>
      </c>
      <c r="AF5413">
        <v>0</v>
      </c>
      <c r="AG5413">
        <v>0</v>
      </c>
      <c r="AH5413">
        <v>0</v>
      </c>
      <c r="AI5413" t="s">
        <v>11634</v>
      </c>
      <c r="AL5413" s="94">
        <v>9.9</v>
      </c>
      <c r="AM5413" t="s">
        <v>11646</v>
      </c>
    </row>
    <row r="5414" spans="1:39" x14ac:dyDescent="0.25">
      <c r="A5414" t="s">
        <v>216</v>
      </c>
      <c r="B5414">
        <v>37025</v>
      </c>
      <c r="C5414" t="s">
        <v>8221</v>
      </c>
      <c r="D5414">
        <v>265</v>
      </c>
      <c r="E5414">
        <v>45786</v>
      </c>
      <c r="G5414" t="s">
        <v>2170</v>
      </c>
      <c r="K5414">
        <v>0</v>
      </c>
      <c r="AE5414" t="s">
        <v>233</v>
      </c>
      <c r="AF5414">
        <v>0</v>
      </c>
      <c r="AG5414">
        <v>0</v>
      </c>
      <c r="AH5414">
        <v>0</v>
      </c>
      <c r="AI5414" t="s">
        <v>11634</v>
      </c>
      <c r="AL5414" s="94">
        <v>26.5</v>
      </c>
      <c r="AM5414" t="s">
        <v>11646</v>
      </c>
    </row>
    <row r="5415" spans="1:39" x14ac:dyDescent="0.25">
      <c r="A5415" t="s">
        <v>216</v>
      </c>
      <c r="B5415">
        <v>37026</v>
      </c>
      <c r="C5415" t="s">
        <v>8222</v>
      </c>
      <c r="D5415">
        <v>181</v>
      </c>
      <c r="E5415">
        <v>45786</v>
      </c>
      <c r="G5415" t="s">
        <v>2170</v>
      </c>
      <c r="K5415">
        <v>0</v>
      </c>
      <c r="AE5415" t="s">
        <v>233</v>
      </c>
      <c r="AF5415">
        <v>0</v>
      </c>
      <c r="AG5415">
        <v>0</v>
      </c>
      <c r="AH5415">
        <v>0</v>
      </c>
      <c r="AI5415" t="s">
        <v>11634</v>
      </c>
      <c r="AL5415" s="94">
        <v>18.100000000000001</v>
      </c>
      <c r="AM5415" t="s">
        <v>11646</v>
      </c>
    </row>
    <row r="5416" spans="1:39" x14ac:dyDescent="0.25">
      <c r="A5416" t="s">
        <v>216</v>
      </c>
      <c r="B5416">
        <v>37027</v>
      </c>
      <c r="C5416" t="s">
        <v>8223</v>
      </c>
      <c r="D5416">
        <v>305</v>
      </c>
      <c r="E5416">
        <v>45786</v>
      </c>
      <c r="G5416" t="s">
        <v>2170</v>
      </c>
      <c r="K5416">
        <v>0</v>
      </c>
      <c r="AE5416" t="s">
        <v>233</v>
      </c>
      <c r="AF5416">
        <v>0</v>
      </c>
      <c r="AG5416">
        <v>0</v>
      </c>
      <c r="AH5416">
        <v>0</v>
      </c>
      <c r="AI5416" t="s">
        <v>11634</v>
      </c>
      <c r="AL5416" s="94">
        <v>30.5</v>
      </c>
      <c r="AM5416" t="s">
        <v>11646</v>
      </c>
    </row>
    <row r="5417" spans="1:39" x14ac:dyDescent="0.25">
      <c r="A5417" t="s">
        <v>216</v>
      </c>
      <c r="B5417">
        <v>37028</v>
      </c>
      <c r="C5417" t="s">
        <v>8224</v>
      </c>
      <c r="D5417">
        <v>132</v>
      </c>
      <c r="E5417">
        <v>45786</v>
      </c>
      <c r="G5417" t="s">
        <v>2170</v>
      </c>
      <c r="K5417">
        <v>0</v>
      </c>
      <c r="AE5417" t="s">
        <v>233</v>
      </c>
      <c r="AF5417">
        <v>0</v>
      </c>
      <c r="AG5417">
        <v>0</v>
      </c>
      <c r="AH5417">
        <v>0</v>
      </c>
      <c r="AI5417" t="s">
        <v>11634</v>
      </c>
      <c r="AL5417" s="94">
        <v>13.2</v>
      </c>
      <c r="AM5417" t="s">
        <v>11646</v>
      </c>
    </row>
    <row r="5418" spans="1:39" x14ac:dyDescent="0.25">
      <c r="A5418" t="s">
        <v>216</v>
      </c>
      <c r="B5418">
        <v>37029</v>
      </c>
      <c r="C5418" t="s">
        <v>8225</v>
      </c>
      <c r="D5418">
        <v>183</v>
      </c>
      <c r="E5418">
        <v>45786</v>
      </c>
      <c r="G5418" t="s">
        <v>2170</v>
      </c>
      <c r="K5418">
        <v>0</v>
      </c>
      <c r="AE5418" t="s">
        <v>233</v>
      </c>
      <c r="AF5418">
        <v>0</v>
      </c>
      <c r="AG5418">
        <v>0</v>
      </c>
      <c r="AH5418">
        <v>0</v>
      </c>
      <c r="AI5418" t="s">
        <v>11634</v>
      </c>
      <c r="AL5418" s="94">
        <v>18.3</v>
      </c>
      <c r="AM5418" t="s">
        <v>11646</v>
      </c>
    </row>
    <row r="5419" spans="1:39" x14ac:dyDescent="0.25">
      <c r="A5419" t="s">
        <v>216</v>
      </c>
      <c r="B5419">
        <v>37030</v>
      </c>
      <c r="C5419" t="s">
        <v>8226</v>
      </c>
      <c r="D5419">
        <v>89</v>
      </c>
      <c r="E5419">
        <v>45786</v>
      </c>
      <c r="G5419" t="s">
        <v>2170</v>
      </c>
      <c r="K5419">
        <v>0</v>
      </c>
      <c r="AE5419" t="s">
        <v>233</v>
      </c>
      <c r="AF5419">
        <v>0</v>
      </c>
      <c r="AG5419">
        <v>0</v>
      </c>
      <c r="AH5419">
        <v>0</v>
      </c>
      <c r="AI5419" t="s">
        <v>11634</v>
      </c>
      <c r="AL5419" s="94">
        <v>8.9</v>
      </c>
      <c r="AM5419" t="s">
        <v>11646</v>
      </c>
    </row>
    <row r="5420" spans="1:39" x14ac:dyDescent="0.25">
      <c r="A5420" t="s">
        <v>216</v>
      </c>
      <c r="B5420">
        <v>37031</v>
      </c>
      <c r="C5420" t="s">
        <v>8227</v>
      </c>
      <c r="D5420">
        <v>325</v>
      </c>
      <c r="E5420">
        <v>45786</v>
      </c>
      <c r="G5420" t="s">
        <v>2170</v>
      </c>
      <c r="H5420">
        <v>45810</v>
      </c>
      <c r="I5420" t="s">
        <v>24</v>
      </c>
      <c r="J5420" t="s">
        <v>8228</v>
      </c>
      <c r="K5420">
        <v>0</v>
      </c>
      <c r="AE5420" t="s">
        <v>233</v>
      </c>
      <c r="AF5420">
        <v>0</v>
      </c>
      <c r="AG5420">
        <v>0</v>
      </c>
      <c r="AH5420">
        <v>0</v>
      </c>
      <c r="AI5420" t="s">
        <v>11634</v>
      </c>
      <c r="AL5420" s="94">
        <v>32.5</v>
      </c>
      <c r="AM5420" t="s">
        <v>11646</v>
      </c>
    </row>
    <row r="5421" spans="1:39" x14ac:dyDescent="0.25">
      <c r="A5421" t="s">
        <v>216</v>
      </c>
      <c r="B5421">
        <v>37032</v>
      </c>
      <c r="C5421" t="s">
        <v>8229</v>
      </c>
      <c r="D5421">
        <v>739</v>
      </c>
      <c r="E5421">
        <v>45786</v>
      </c>
      <c r="G5421" t="s">
        <v>2170</v>
      </c>
      <c r="K5421">
        <v>0</v>
      </c>
      <c r="AE5421" t="s">
        <v>233</v>
      </c>
      <c r="AF5421">
        <v>0</v>
      </c>
      <c r="AG5421">
        <v>0</v>
      </c>
      <c r="AH5421">
        <v>0</v>
      </c>
      <c r="AI5421" t="s">
        <v>11634</v>
      </c>
      <c r="AL5421" s="94">
        <v>73.900000000000006</v>
      </c>
      <c r="AM5421" t="s">
        <v>11646</v>
      </c>
    </row>
    <row r="5422" spans="1:39" x14ac:dyDescent="0.25">
      <c r="A5422" t="s">
        <v>216</v>
      </c>
      <c r="B5422">
        <v>37033</v>
      </c>
      <c r="C5422" t="s">
        <v>8230</v>
      </c>
      <c r="D5422">
        <v>96</v>
      </c>
      <c r="E5422">
        <v>45786</v>
      </c>
      <c r="G5422" t="s">
        <v>2170</v>
      </c>
      <c r="K5422">
        <v>0</v>
      </c>
      <c r="AE5422" t="s">
        <v>233</v>
      </c>
      <c r="AF5422">
        <v>0</v>
      </c>
      <c r="AG5422">
        <v>0</v>
      </c>
      <c r="AH5422">
        <v>0</v>
      </c>
      <c r="AI5422" t="s">
        <v>11634</v>
      </c>
      <c r="AL5422" s="94">
        <v>9.6</v>
      </c>
      <c r="AM5422" t="s">
        <v>11646</v>
      </c>
    </row>
    <row r="5423" spans="1:39" x14ac:dyDescent="0.25">
      <c r="A5423" t="s">
        <v>216</v>
      </c>
      <c r="B5423">
        <v>37034</v>
      </c>
      <c r="C5423" t="s">
        <v>8231</v>
      </c>
      <c r="D5423">
        <v>89</v>
      </c>
      <c r="E5423">
        <v>45786</v>
      </c>
      <c r="G5423" t="s">
        <v>2170</v>
      </c>
      <c r="K5423">
        <v>0</v>
      </c>
      <c r="AE5423" t="s">
        <v>233</v>
      </c>
      <c r="AF5423">
        <v>0</v>
      </c>
      <c r="AG5423">
        <v>0</v>
      </c>
      <c r="AH5423">
        <v>0</v>
      </c>
      <c r="AI5423" t="s">
        <v>11634</v>
      </c>
      <c r="AL5423" s="94">
        <v>8.9</v>
      </c>
      <c r="AM5423" t="s">
        <v>11646</v>
      </c>
    </row>
    <row r="5424" spans="1:39" x14ac:dyDescent="0.25">
      <c r="A5424" t="s">
        <v>216</v>
      </c>
      <c r="B5424">
        <v>37035</v>
      </c>
      <c r="C5424" t="s">
        <v>8232</v>
      </c>
      <c r="D5424">
        <v>186</v>
      </c>
      <c r="E5424">
        <v>45786</v>
      </c>
      <c r="G5424" t="s">
        <v>2170</v>
      </c>
      <c r="K5424">
        <v>0</v>
      </c>
      <c r="AE5424" t="s">
        <v>233</v>
      </c>
      <c r="AF5424">
        <v>0</v>
      </c>
      <c r="AG5424">
        <v>0</v>
      </c>
      <c r="AH5424">
        <v>0</v>
      </c>
      <c r="AI5424" t="s">
        <v>11634</v>
      </c>
      <c r="AL5424" s="94">
        <v>18.600000000000001</v>
      </c>
      <c r="AM5424" t="s">
        <v>11646</v>
      </c>
    </row>
    <row r="5425" spans="1:39" x14ac:dyDescent="0.25">
      <c r="A5425" t="s">
        <v>216</v>
      </c>
      <c r="B5425">
        <v>37037</v>
      </c>
      <c r="C5425" t="s">
        <v>8233</v>
      </c>
      <c r="D5425">
        <v>100</v>
      </c>
      <c r="E5425">
        <v>45786</v>
      </c>
      <c r="G5425" t="s">
        <v>2170</v>
      </c>
      <c r="K5425">
        <v>0</v>
      </c>
      <c r="AE5425" t="s">
        <v>233</v>
      </c>
      <c r="AF5425">
        <v>0</v>
      </c>
      <c r="AG5425">
        <v>0</v>
      </c>
      <c r="AH5425">
        <v>0</v>
      </c>
      <c r="AI5425" t="s">
        <v>11634</v>
      </c>
      <c r="AL5425" s="94">
        <v>10</v>
      </c>
      <c r="AM5425" t="s">
        <v>11646</v>
      </c>
    </row>
    <row r="5426" spans="1:39" x14ac:dyDescent="0.25">
      <c r="A5426" t="s">
        <v>216</v>
      </c>
      <c r="B5426">
        <v>37038</v>
      </c>
      <c r="C5426" t="s">
        <v>8234</v>
      </c>
      <c r="D5426">
        <v>925</v>
      </c>
      <c r="E5426">
        <v>45786</v>
      </c>
      <c r="G5426" t="s">
        <v>2170</v>
      </c>
      <c r="K5426">
        <v>0</v>
      </c>
      <c r="AE5426" t="s">
        <v>233</v>
      </c>
      <c r="AF5426">
        <v>0</v>
      </c>
      <c r="AG5426">
        <v>0</v>
      </c>
      <c r="AH5426">
        <v>0</v>
      </c>
      <c r="AI5426" t="s">
        <v>11634</v>
      </c>
      <c r="AL5426" s="94">
        <v>92.5</v>
      </c>
      <c r="AM5426" t="s">
        <v>11646</v>
      </c>
    </row>
    <row r="5427" spans="1:39" x14ac:dyDescent="0.25">
      <c r="A5427" t="s">
        <v>216</v>
      </c>
      <c r="B5427">
        <v>37039</v>
      </c>
      <c r="C5427" t="s">
        <v>8235</v>
      </c>
      <c r="D5427">
        <v>280</v>
      </c>
      <c r="E5427">
        <v>45786</v>
      </c>
      <c r="G5427" t="s">
        <v>2170</v>
      </c>
      <c r="K5427">
        <v>0</v>
      </c>
      <c r="AE5427" t="s">
        <v>233</v>
      </c>
      <c r="AF5427">
        <v>0</v>
      </c>
      <c r="AG5427">
        <v>0</v>
      </c>
      <c r="AH5427">
        <v>0</v>
      </c>
      <c r="AI5427" t="s">
        <v>11634</v>
      </c>
      <c r="AL5427" s="94">
        <v>28</v>
      </c>
      <c r="AM5427" t="s">
        <v>11646</v>
      </c>
    </row>
    <row r="5428" spans="1:39" x14ac:dyDescent="0.25">
      <c r="A5428" t="s">
        <v>216</v>
      </c>
      <c r="B5428">
        <v>37040</v>
      </c>
      <c r="C5428" t="s">
        <v>8236</v>
      </c>
      <c r="D5428">
        <v>390</v>
      </c>
      <c r="E5428">
        <v>45786</v>
      </c>
      <c r="G5428" t="s">
        <v>2170</v>
      </c>
      <c r="K5428">
        <v>0</v>
      </c>
      <c r="AE5428" t="s">
        <v>233</v>
      </c>
      <c r="AF5428">
        <v>0</v>
      </c>
      <c r="AG5428">
        <v>0</v>
      </c>
      <c r="AH5428">
        <v>0</v>
      </c>
      <c r="AI5428" t="s">
        <v>11634</v>
      </c>
      <c r="AL5428" s="94">
        <v>39</v>
      </c>
      <c r="AM5428" t="s">
        <v>11646</v>
      </c>
    </row>
    <row r="5429" spans="1:39" x14ac:dyDescent="0.25">
      <c r="A5429" t="s">
        <v>216</v>
      </c>
      <c r="B5429">
        <v>37041</v>
      </c>
      <c r="C5429" t="s">
        <v>8237</v>
      </c>
      <c r="D5429">
        <v>73</v>
      </c>
      <c r="E5429">
        <v>45786</v>
      </c>
      <c r="G5429" t="s">
        <v>2170</v>
      </c>
      <c r="K5429">
        <v>0</v>
      </c>
      <c r="AE5429" t="s">
        <v>233</v>
      </c>
      <c r="AF5429">
        <v>0</v>
      </c>
      <c r="AG5429">
        <v>0</v>
      </c>
      <c r="AH5429">
        <v>0</v>
      </c>
      <c r="AI5429" t="s">
        <v>11634</v>
      </c>
      <c r="AL5429" s="94">
        <v>7.3</v>
      </c>
      <c r="AM5429" t="s">
        <v>11646</v>
      </c>
    </row>
    <row r="5430" spans="1:39" x14ac:dyDescent="0.25">
      <c r="A5430" t="s">
        <v>216</v>
      </c>
      <c r="B5430">
        <v>37042</v>
      </c>
      <c r="C5430" t="s">
        <v>8238</v>
      </c>
      <c r="D5430">
        <v>48</v>
      </c>
      <c r="E5430">
        <v>45786</v>
      </c>
      <c r="G5430" t="s">
        <v>2170</v>
      </c>
      <c r="K5430">
        <v>0</v>
      </c>
      <c r="AE5430" t="s">
        <v>233</v>
      </c>
      <c r="AF5430">
        <v>0</v>
      </c>
      <c r="AG5430">
        <v>0</v>
      </c>
      <c r="AH5430">
        <v>0</v>
      </c>
      <c r="AI5430" t="s">
        <v>11634</v>
      </c>
      <c r="AL5430" s="94">
        <v>4.8</v>
      </c>
      <c r="AM5430" t="s">
        <v>11646</v>
      </c>
    </row>
    <row r="5431" spans="1:39" x14ac:dyDescent="0.25">
      <c r="A5431" t="s">
        <v>216</v>
      </c>
      <c r="B5431">
        <v>37044</v>
      </c>
      <c r="C5431" t="s">
        <v>8239</v>
      </c>
      <c r="D5431">
        <v>421</v>
      </c>
      <c r="E5431">
        <v>45786</v>
      </c>
      <c r="G5431" t="s">
        <v>2170</v>
      </c>
      <c r="H5431">
        <v>45817</v>
      </c>
      <c r="I5431" t="s">
        <v>24</v>
      </c>
      <c r="J5431" t="s">
        <v>8228</v>
      </c>
      <c r="K5431">
        <v>0</v>
      </c>
      <c r="AE5431" t="s">
        <v>233</v>
      </c>
      <c r="AF5431">
        <v>0</v>
      </c>
      <c r="AG5431">
        <v>0</v>
      </c>
      <c r="AH5431">
        <v>0</v>
      </c>
      <c r="AI5431" t="s">
        <v>11634</v>
      </c>
      <c r="AL5431" s="94">
        <v>42.1</v>
      </c>
      <c r="AM5431" t="s">
        <v>11646</v>
      </c>
    </row>
    <row r="5432" spans="1:39" x14ac:dyDescent="0.25">
      <c r="A5432" t="s">
        <v>216</v>
      </c>
      <c r="B5432">
        <v>37045</v>
      </c>
      <c r="C5432" t="s">
        <v>8240</v>
      </c>
      <c r="D5432">
        <v>26</v>
      </c>
      <c r="E5432">
        <v>45786</v>
      </c>
      <c r="G5432" t="s">
        <v>2170</v>
      </c>
      <c r="K5432">
        <v>0</v>
      </c>
      <c r="AE5432" t="s">
        <v>233</v>
      </c>
      <c r="AF5432">
        <v>0</v>
      </c>
      <c r="AG5432">
        <v>0</v>
      </c>
      <c r="AH5432">
        <v>0</v>
      </c>
      <c r="AI5432" t="s">
        <v>11634</v>
      </c>
      <c r="AL5432" s="94">
        <v>2.6</v>
      </c>
      <c r="AM5432" t="s">
        <v>11646</v>
      </c>
    </row>
    <row r="5433" spans="1:39" x14ac:dyDescent="0.25">
      <c r="A5433" t="s">
        <v>216</v>
      </c>
      <c r="B5433">
        <v>37046</v>
      </c>
      <c r="C5433" t="s">
        <v>8241</v>
      </c>
      <c r="D5433">
        <v>11957</v>
      </c>
      <c r="E5433">
        <v>45786</v>
      </c>
      <c r="F5433">
        <v>45964</v>
      </c>
      <c r="G5433" t="s">
        <v>2170</v>
      </c>
      <c r="I5433" t="s">
        <v>24</v>
      </c>
      <c r="K5433">
        <v>0</v>
      </c>
      <c r="AE5433" t="s">
        <v>233</v>
      </c>
      <c r="AF5433">
        <v>0</v>
      </c>
      <c r="AG5433">
        <v>0</v>
      </c>
      <c r="AH5433">
        <v>0</v>
      </c>
      <c r="AI5433" t="s">
        <v>11634</v>
      </c>
      <c r="AL5433" s="94">
        <v>1195.7</v>
      </c>
      <c r="AM5433" t="s">
        <v>11646</v>
      </c>
    </row>
    <row r="5434" spans="1:39" x14ac:dyDescent="0.25">
      <c r="A5434" t="s">
        <v>216</v>
      </c>
      <c r="B5434">
        <v>37047</v>
      </c>
      <c r="C5434" t="s">
        <v>8242</v>
      </c>
      <c r="D5434">
        <v>251</v>
      </c>
      <c r="E5434">
        <v>45786</v>
      </c>
      <c r="G5434" t="s">
        <v>2170</v>
      </c>
      <c r="K5434">
        <v>0</v>
      </c>
      <c r="AE5434" t="s">
        <v>233</v>
      </c>
      <c r="AF5434">
        <v>0</v>
      </c>
      <c r="AG5434">
        <v>0</v>
      </c>
      <c r="AH5434">
        <v>0</v>
      </c>
      <c r="AI5434" t="s">
        <v>11634</v>
      </c>
      <c r="AL5434" s="94">
        <v>25.1</v>
      </c>
      <c r="AM5434" t="s">
        <v>11646</v>
      </c>
    </row>
    <row r="5435" spans="1:39" x14ac:dyDescent="0.25">
      <c r="A5435" t="s">
        <v>216</v>
      </c>
      <c r="B5435">
        <v>37049</v>
      </c>
      <c r="C5435" t="s">
        <v>8243</v>
      </c>
      <c r="D5435">
        <v>131</v>
      </c>
      <c r="E5435">
        <v>45786</v>
      </c>
      <c r="G5435" t="s">
        <v>2170</v>
      </c>
      <c r="K5435">
        <v>0</v>
      </c>
      <c r="AE5435" t="s">
        <v>233</v>
      </c>
      <c r="AF5435">
        <v>0</v>
      </c>
      <c r="AG5435">
        <v>0</v>
      </c>
      <c r="AH5435">
        <v>0</v>
      </c>
      <c r="AI5435" t="s">
        <v>11634</v>
      </c>
      <c r="AL5435" s="94">
        <v>13.1</v>
      </c>
      <c r="AM5435" t="s">
        <v>11646</v>
      </c>
    </row>
    <row r="5436" spans="1:39" x14ac:dyDescent="0.25">
      <c r="A5436" t="s">
        <v>216</v>
      </c>
      <c r="B5436">
        <v>37050</v>
      </c>
      <c r="C5436" t="s">
        <v>8244</v>
      </c>
      <c r="D5436">
        <v>75</v>
      </c>
      <c r="E5436">
        <v>45786</v>
      </c>
      <c r="G5436" t="s">
        <v>2170</v>
      </c>
      <c r="K5436">
        <v>0</v>
      </c>
      <c r="AE5436" t="s">
        <v>233</v>
      </c>
      <c r="AF5436">
        <v>0</v>
      </c>
      <c r="AG5436">
        <v>0</v>
      </c>
      <c r="AH5436">
        <v>0</v>
      </c>
      <c r="AI5436" t="s">
        <v>11634</v>
      </c>
      <c r="AL5436" s="94">
        <v>7.5</v>
      </c>
      <c r="AM5436" t="s">
        <v>11646</v>
      </c>
    </row>
    <row r="5437" spans="1:39" x14ac:dyDescent="0.25">
      <c r="A5437" t="s">
        <v>216</v>
      </c>
      <c r="B5437">
        <v>37051</v>
      </c>
      <c r="C5437" t="s">
        <v>8245</v>
      </c>
      <c r="D5437">
        <v>70</v>
      </c>
      <c r="E5437">
        <v>45786</v>
      </c>
      <c r="G5437" t="s">
        <v>2170</v>
      </c>
      <c r="K5437">
        <v>0</v>
      </c>
      <c r="AE5437" t="s">
        <v>233</v>
      </c>
      <c r="AF5437">
        <v>0</v>
      </c>
      <c r="AG5437">
        <v>0</v>
      </c>
      <c r="AH5437">
        <v>0</v>
      </c>
      <c r="AI5437" t="s">
        <v>11634</v>
      </c>
      <c r="AL5437" s="94">
        <v>7</v>
      </c>
      <c r="AM5437" t="s">
        <v>11646</v>
      </c>
    </row>
    <row r="5438" spans="1:39" x14ac:dyDescent="0.25">
      <c r="A5438" t="s">
        <v>216</v>
      </c>
      <c r="B5438">
        <v>37052</v>
      </c>
      <c r="C5438" t="s">
        <v>8246</v>
      </c>
      <c r="D5438">
        <v>268</v>
      </c>
      <c r="E5438">
        <v>45786</v>
      </c>
      <c r="G5438" t="s">
        <v>2170</v>
      </c>
      <c r="K5438">
        <v>0</v>
      </c>
      <c r="AE5438" t="s">
        <v>233</v>
      </c>
      <c r="AF5438">
        <v>0</v>
      </c>
      <c r="AG5438">
        <v>0</v>
      </c>
      <c r="AH5438">
        <v>0</v>
      </c>
      <c r="AI5438" t="s">
        <v>11634</v>
      </c>
      <c r="AL5438" s="94">
        <v>26.8</v>
      </c>
      <c r="AM5438" t="s">
        <v>11646</v>
      </c>
    </row>
    <row r="5439" spans="1:39" x14ac:dyDescent="0.25">
      <c r="A5439" t="s">
        <v>216</v>
      </c>
      <c r="B5439">
        <v>37054</v>
      </c>
      <c r="C5439" t="s">
        <v>8247</v>
      </c>
      <c r="D5439">
        <v>245</v>
      </c>
      <c r="E5439">
        <v>45786</v>
      </c>
      <c r="G5439" t="s">
        <v>2170</v>
      </c>
      <c r="K5439">
        <v>0</v>
      </c>
      <c r="AE5439" t="s">
        <v>233</v>
      </c>
      <c r="AF5439">
        <v>0</v>
      </c>
      <c r="AG5439">
        <v>0</v>
      </c>
      <c r="AH5439">
        <v>0</v>
      </c>
      <c r="AI5439" t="s">
        <v>11634</v>
      </c>
      <c r="AL5439" s="94">
        <v>24.5</v>
      </c>
      <c r="AM5439" t="s">
        <v>11646</v>
      </c>
    </row>
    <row r="5440" spans="1:39" x14ac:dyDescent="0.25">
      <c r="A5440" t="s">
        <v>216</v>
      </c>
      <c r="B5440">
        <v>37055</v>
      </c>
      <c r="C5440" t="s">
        <v>8248</v>
      </c>
      <c r="D5440">
        <v>129</v>
      </c>
      <c r="E5440">
        <v>45786</v>
      </c>
      <c r="G5440" t="s">
        <v>2170</v>
      </c>
      <c r="K5440">
        <v>0</v>
      </c>
      <c r="AE5440" t="s">
        <v>233</v>
      </c>
      <c r="AF5440">
        <v>0</v>
      </c>
      <c r="AG5440">
        <v>0</v>
      </c>
      <c r="AH5440">
        <v>0</v>
      </c>
      <c r="AI5440" t="s">
        <v>11634</v>
      </c>
      <c r="AL5440" s="94">
        <v>12.9</v>
      </c>
      <c r="AM5440" t="s">
        <v>11646</v>
      </c>
    </row>
    <row r="5441" spans="1:39" x14ac:dyDescent="0.25">
      <c r="A5441" t="s">
        <v>216</v>
      </c>
      <c r="B5441">
        <v>37056</v>
      </c>
      <c r="C5441" t="s">
        <v>8249</v>
      </c>
      <c r="D5441">
        <v>49</v>
      </c>
      <c r="E5441">
        <v>45786</v>
      </c>
      <c r="G5441" t="s">
        <v>2170</v>
      </c>
      <c r="K5441">
        <v>0</v>
      </c>
      <c r="AE5441" t="s">
        <v>233</v>
      </c>
      <c r="AF5441">
        <v>0</v>
      </c>
      <c r="AG5441">
        <v>0</v>
      </c>
      <c r="AH5441">
        <v>0</v>
      </c>
      <c r="AI5441" t="s">
        <v>11634</v>
      </c>
      <c r="AL5441" s="94">
        <v>4.9000000000000004</v>
      </c>
      <c r="AM5441" t="s">
        <v>11646</v>
      </c>
    </row>
    <row r="5442" spans="1:39" x14ac:dyDescent="0.25">
      <c r="A5442" t="s">
        <v>216</v>
      </c>
      <c r="B5442">
        <v>37057</v>
      </c>
      <c r="C5442" t="s">
        <v>8250</v>
      </c>
      <c r="D5442">
        <v>196</v>
      </c>
      <c r="E5442">
        <v>45786</v>
      </c>
      <c r="G5442" t="s">
        <v>2170</v>
      </c>
      <c r="K5442">
        <v>0</v>
      </c>
      <c r="AE5442" t="s">
        <v>233</v>
      </c>
      <c r="AF5442">
        <v>0</v>
      </c>
      <c r="AG5442">
        <v>0</v>
      </c>
      <c r="AH5442">
        <v>0</v>
      </c>
      <c r="AI5442" t="s">
        <v>11634</v>
      </c>
      <c r="AL5442" s="94">
        <v>19.600000000000001</v>
      </c>
      <c r="AM5442" t="s">
        <v>11646</v>
      </c>
    </row>
    <row r="5443" spans="1:39" x14ac:dyDescent="0.25">
      <c r="A5443" t="s">
        <v>216</v>
      </c>
      <c r="B5443">
        <v>37058</v>
      </c>
      <c r="C5443" t="s">
        <v>8251</v>
      </c>
      <c r="D5443">
        <v>59</v>
      </c>
      <c r="E5443">
        <v>45786</v>
      </c>
      <c r="G5443" t="s">
        <v>2170</v>
      </c>
      <c r="K5443">
        <v>0</v>
      </c>
      <c r="AE5443" t="s">
        <v>233</v>
      </c>
      <c r="AF5443">
        <v>0</v>
      </c>
      <c r="AG5443">
        <v>0</v>
      </c>
      <c r="AH5443">
        <v>0</v>
      </c>
      <c r="AI5443" t="s">
        <v>11634</v>
      </c>
      <c r="AL5443" s="94">
        <v>5.9</v>
      </c>
      <c r="AM5443" t="s">
        <v>11646</v>
      </c>
    </row>
    <row r="5444" spans="1:39" x14ac:dyDescent="0.25">
      <c r="A5444" t="s">
        <v>216</v>
      </c>
      <c r="B5444">
        <v>37059</v>
      </c>
      <c r="C5444" t="s">
        <v>8252</v>
      </c>
      <c r="D5444">
        <v>109</v>
      </c>
      <c r="E5444">
        <v>45786</v>
      </c>
      <c r="G5444" t="s">
        <v>2170</v>
      </c>
      <c r="K5444">
        <v>0</v>
      </c>
      <c r="AE5444" t="s">
        <v>233</v>
      </c>
      <c r="AF5444">
        <v>0</v>
      </c>
      <c r="AG5444">
        <v>0</v>
      </c>
      <c r="AH5444">
        <v>0</v>
      </c>
      <c r="AI5444" t="s">
        <v>11634</v>
      </c>
      <c r="AL5444" s="94">
        <v>10.9</v>
      </c>
      <c r="AM5444" t="s">
        <v>11646</v>
      </c>
    </row>
    <row r="5445" spans="1:39" x14ac:dyDescent="0.25">
      <c r="A5445" t="s">
        <v>216</v>
      </c>
      <c r="B5445">
        <v>37060</v>
      </c>
      <c r="C5445" t="s">
        <v>8253</v>
      </c>
      <c r="D5445">
        <v>365</v>
      </c>
      <c r="E5445">
        <v>45786</v>
      </c>
      <c r="G5445" t="s">
        <v>2170</v>
      </c>
      <c r="K5445">
        <v>0</v>
      </c>
      <c r="AE5445" t="s">
        <v>233</v>
      </c>
      <c r="AF5445">
        <v>0</v>
      </c>
      <c r="AG5445">
        <v>0</v>
      </c>
      <c r="AH5445">
        <v>0</v>
      </c>
      <c r="AI5445" t="s">
        <v>11634</v>
      </c>
      <c r="AL5445" s="94">
        <v>36.5</v>
      </c>
      <c r="AM5445" t="s">
        <v>11646</v>
      </c>
    </row>
    <row r="5446" spans="1:39" x14ac:dyDescent="0.25">
      <c r="A5446" t="s">
        <v>216</v>
      </c>
      <c r="B5446">
        <v>37061</v>
      </c>
      <c r="C5446" t="s">
        <v>8254</v>
      </c>
      <c r="D5446">
        <v>225</v>
      </c>
      <c r="E5446">
        <v>45786</v>
      </c>
      <c r="G5446" t="s">
        <v>2170</v>
      </c>
      <c r="K5446">
        <v>0</v>
      </c>
      <c r="AE5446" t="s">
        <v>233</v>
      </c>
      <c r="AF5446">
        <v>0</v>
      </c>
      <c r="AG5446">
        <v>0</v>
      </c>
      <c r="AH5446">
        <v>0</v>
      </c>
      <c r="AI5446" t="s">
        <v>11634</v>
      </c>
      <c r="AL5446" s="94">
        <v>22.5</v>
      </c>
      <c r="AM5446" t="s">
        <v>11646</v>
      </c>
    </row>
    <row r="5447" spans="1:39" x14ac:dyDescent="0.25">
      <c r="A5447" t="s">
        <v>216</v>
      </c>
      <c r="B5447">
        <v>37063</v>
      </c>
      <c r="C5447" t="s">
        <v>8255</v>
      </c>
      <c r="D5447">
        <v>60</v>
      </c>
      <c r="E5447">
        <v>45786</v>
      </c>
      <c r="G5447" t="s">
        <v>2170</v>
      </c>
      <c r="K5447">
        <v>0</v>
      </c>
      <c r="AE5447" t="s">
        <v>233</v>
      </c>
      <c r="AF5447">
        <v>0</v>
      </c>
      <c r="AG5447">
        <v>0</v>
      </c>
      <c r="AH5447">
        <v>0</v>
      </c>
      <c r="AI5447" t="s">
        <v>11634</v>
      </c>
      <c r="AL5447" s="94">
        <v>6</v>
      </c>
      <c r="AM5447" t="s">
        <v>11646</v>
      </c>
    </row>
    <row r="5448" spans="1:39" x14ac:dyDescent="0.25">
      <c r="A5448" t="s">
        <v>216</v>
      </c>
      <c r="B5448">
        <v>37065</v>
      </c>
      <c r="C5448" t="s">
        <v>8256</v>
      </c>
      <c r="D5448">
        <v>237</v>
      </c>
      <c r="E5448">
        <v>45786</v>
      </c>
      <c r="G5448" t="s">
        <v>2170</v>
      </c>
      <c r="K5448">
        <v>0</v>
      </c>
      <c r="AE5448" t="s">
        <v>233</v>
      </c>
      <c r="AF5448">
        <v>0</v>
      </c>
      <c r="AG5448">
        <v>0</v>
      </c>
      <c r="AH5448">
        <v>0</v>
      </c>
      <c r="AI5448" t="s">
        <v>11634</v>
      </c>
      <c r="AL5448" s="94">
        <v>23.7</v>
      </c>
      <c r="AM5448" t="s">
        <v>11646</v>
      </c>
    </row>
    <row r="5449" spans="1:39" x14ac:dyDescent="0.25">
      <c r="A5449" t="s">
        <v>216</v>
      </c>
      <c r="B5449">
        <v>37062</v>
      </c>
      <c r="C5449" t="s">
        <v>8257</v>
      </c>
      <c r="D5449">
        <v>74</v>
      </c>
      <c r="E5449">
        <v>45786</v>
      </c>
      <c r="G5449" t="s">
        <v>2170</v>
      </c>
      <c r="K5449">
        <v>0</v>
      </c>
      <c r="AE5449" t="s">
        <v>233</v>
      </c>
      <c r="AF5449">
        <v>0</v>
      </c>
      <c r="AG5449">
        <v>0</v>
      </c>
      <c r="AH5449">
        <v>0</v>
      </c>
      <c r="AI5449" t="s">
        <v>11634</v>
      </c>
      <c r="AL5449" s="94">
        <v>7.4</v>
      </c>
      <c r="AM5449" t="s">
        <v>11646</v>
      </c>
    </row>
    <row r="5450" spans="1:39" x14ac:dyDescent="0.25">
      <c r="A5450" t="s">
        <v>216</v>
      </c>
      <c r="B5450">
        <v>37067</v>
      </c>
      <c r="C5450" t="s">
        <v>8258</v>
      </c>
      <c r="D5450">
        <v>4226</v>
      </c>
      <c r="E5450">
        <v>45787</v>
      </c>
      <c r="F5450">
        <v>45964</v>
      </c>
      <c r="G5450" t="s">
        <v>2170</v>
      </c>
      <c r="I5450" t="s">
        <v>24</v>
      </c>
      <c r="K5450">
        <v>0</v>
      </c>
      <c r="AE5450" t="s">
        <v>233</v>
      </c>
      <c r="AF5450">
        <v>0</v>
      </c>
      <c r="AG5450">
        <v>0</v>
      </c>
      <c r="AH5450">
        <v>0</v>
      </c>
      <c r="AI5450" t="s">
        <v>11634</v>
      </c>
      <c r="AL5450" s="94">
        <v>422.6</v>
      </c>
      <c r="AM5450" t="s">
        <v>11646</v>
      </c>
    </row>
    <row r="5451" spans="1:39" x14ac:dyDescent="0.25">
      <c r="A5451" t="s">
        <v>216</v>
      </c>
      <c r="B5451">
        <v>37068</v>
      </c>
      <c r="C5451" t="s">
        <v>8259</v>
      </c>
      <c r="D5451">
        <v>322</v>
      </c>
      <c r="E5451">
        <v>45787</v>
      </c>
      <c r="G5451" t="s">
        <v>2170</v>
      </c>
      <c r="K5451">
        <v>0</v>
      </c>
      <c r="AE5451" t="s">
        <v>233</v>
      </c>
      <c r="AF5451">
        <v>0</v>
      </c>
      <c r="AG5451">
        <v>0</v>
      </c>
      <c r="AH5451">
        <v>0</v>
      </c>
      <c r="AI5451" t="s">
        <v>11634</v>
      </c>
      <c r="AL5451" s="94">
        <v>32.200000000000003</v>
      </c>
      <c r="AM5451" t="s">
        <v>11646</v>
      </c>
    </row>
    <row r="5452" spans="1:39" x14ac:dyDescent="0.25">
      <c r="A5452" t="s">
        <v>216</v>
      </c>
      <c r="B5452">
        <v>37069</v>
      </c>
      <c r="C5452" t="s">
        <v>8260</v>
      </c>
      <c r="D5452">
        <v>1201</v>
      </c>
      <c r="E5452">
        <v>45787</v>
      </c>
      <c r="F5452">
        <v>45964</v>
      </c>
      <c r="G5452" t="s">
        <v>2170</v>
      </c>
      <c r="I5452" t="s">
        <v>24</v>
      </c>
      <c r="K5452">
        <v>0</v>
      </c>
      <c r="AE5452" t="s">
        <v>233</v>
      </c>
      <c r="AF5452">
        <v>0</v>
      </c>
      <c r="AG5452">
        <v>0</v>
      </c>
      <c r="AH5452">
        <v>0</v>
      </c>
      <c r="AI5452" t="s">
        <v>11634</v>
      </c>
      <c r="AL5452" s="94">
        <v>120.1</v>
      </c>
      <c r="AM5452" t="s">
        <v>11646</v>
      </c>
    </row>
    <row r="5453" spans="1:39" x14ac:dyDescent="0.25">
      <c r="A5453" t="s">
        <v>216</v>
      </c>
      <c r="B5453">
        <v>37070</v>
      </c>
      <c r="C5453" t="s">
        <v>8261</v>
      </c>
      <c r="D5453">
        <v>615</v>
      </c>
      <c r="E5453">
        <v>45787</v>
      </c>
      <c r="G5453" t="s">
        <v>2170</v>
      </c>
      <c r="H5453">
        <v>45960</v>
      </c>
      <c r="I5453" t="s">
        <v>24</v>
      </c>
      <c r="K5453">
        <v>0</v>
      </c>
      <c r="L5453" t="s">
        <v>25</v>
      </c>
      <c r="N5453" t="s">
        <v>25</v>
      </c>
      <c r="O5453" t="s">
        <v>25</v>
      </c>
      <c r="P5453" t="s">
        <v>25</v>
      </c>
      <c r="AE5453" t="s">
        <v>233</v>
      </c>
      <c r="AF5453">
        <v>0</v>
      </c>
      <c r="AG5453">
        <v>0</v>
      </c>
      <c r="AH5453">
        <v>4</v>
      </c>
      <c r="AI5453" t="s">
        <v>11632</v>
      </c>
      <c r="AL5453" s="94">
        <v>61.5</v>
      </c>
      <c r="AM5453" t="s">
        <v>11646</v>
      </c>
    </row>
    <row r="5454" spans="1:39" x14ac:dyDescent="0.25">
      <c r="A5454" t="s">
        <v>216</v>
      </c>
      <c r="B5454">
        <v>37071</v>
      </c>
      <c r="C5454" t="s">
        <v>8262</v>
      </c>
      <c r="D5454">
        <v>85</v>
      </c>
      <c r="E5454">
        <v>45787</v>
      </c>
      <c r="G5454" t="s">
        <v>2170</v>
      </c>
      <c r="K5454">
        <v>0</v>
      </c>
      <c r="AE5454" t="s">
        <v>233</v>
      </c>
      <c r="AF5454">
        <v>0</v>
      </c>
      <c r="AG5454">
        <v>0</v>
      </c>
      <c r="AH5454">
        <v>0</v>
      </c>
      <c r="AI5454" t="s">
        <v>11634</v>
      </c>
      <c r="AL5454" s="94">
        <v>8.5</v>
      </c>
      <c r="AM5454" t="s">
        <v>11646</v>
      </c>
    </row>
    <row r="5455" spans="1:39" x14ac:dyDescent="0.25">
      <c r="A5455" t="s">
        <v>216</v>
      </c>
      <c r="B5455">
        <v>37072</v>
      </c>
      <c r="C5455" t="s">
        <v>8263</v>
      </c>
      <c r="D5455">
        <v>131</v>
      </c>
      <c r="E5455">
        <v>45787</v>
      </c>
      <c r="G5455" t="s">
        <v>2170</v>
      </c>
      <c r="K5455">
        <v>0</v>
      </c>
      <c r="AE5455" t="s">
        <v>233</v>
      </c>
      <c r="AF5455">
        <v>0</v>
      </c>
      <c r="AG5455">
        <v>0</v>
      </c>
      <c r="AH5455">
        <v>0</v>
      </c>
      <c r="AI5455" t="s">
        <v>11634</v>
      </c>
      <c r="AL5455" s="94">
        <v>13.1</v>
      </c>
      <c r="AM5455" t="s">
        <v>11646</v>
      </c>
    </row>
    <row r="5456" spans="1:39" x14ac:dyDescent="0.25">
      <c r="A5456" t="s">
        <v>216</v>
      </c>
      <c r="B5456">
        <v>37073</v>
      </c>
      <c r="C5456" t="s">
        <v>8264</v>
      </c>
      <c r="D5456">
        <v>700</v>
      </c>
      <c r="E5456">
        <v>45787</v>
      </c>
      <c r="G5456" t="s">
        <v>2170</v>
      </c>
      <c r="K5456">
        <v>0</v>
      </c>
      <c r="AE5456" t="s">
        <v>233</v>
      </c>
      <c r="AF5456">
        <v>0</v>
      </c>
      <c r="AG5456">
        <v>0</v>
      </c>
      <c r="AH5456">
        <v>0</v>
      </c>
      <c r="AI5456" t="s">
        <v>11634</v>
      </c>
      <c r="AL5456" s="94">
        <v>70</v>
      </c>
      <c r="AM5456" t="s">
        <v>11646</v>
      </c>
    </row>
    <row r="5457" spans="1:39" x14ac:dyDescent="0.25">
      <c r="A5457" t="s">
        <v>216</v>
      </c>
      <c r="B5457">
        <v>37074</v>
      </c>
      <c r="C5457" t="s">
        <v>8265</v>
      </c>
      <c r="D5457">
        <v>142</v>
      </c>
      <c r="E5457">
        <v>45787</v>
      </c>
      <c r="G5457" t="s">
        <v>2170</v>
      </c>
      <c r="K5457">
        <v>0</v>
      </c>
      <c r="AE5457" t="s">
        <v>233</v>
      </c>
      <c r="AF5457">
        <v>0</v>
      </c>
      <c r="AG5457">
        <v>0</v>
      </c>
      <c r="AH5457">
        <v>0</v>
      </c>
      <c r="AI5457" t="s">
        <v>11634</v>
      </c>
      <c r="AL5457" s="94">
        <v>14.2</v>
      </c>
      <c r="AM5457" t="s">
        <v>11646</v>
      </c>
    </row>
    <row r="5458" spans="1:39" x14ac:dyDescent="0.25">
      <c r="A5458" t="s">
        <v>216</v>
      </c>
      <c r="B5458">
        <v>37077</v>
      </c>
      <c r="C5458" t="s">
        <v>8266</v>
      </c>
      <c r="D5458">
        <v>250</v>
      </c>
      <c r="E5458">
        <v>45787</v>
      </c>
      <c r="G5458" t="s">
        <v>2170</v>
      </c>
      <c r="K5458">
        <v>0</v>
      </c>
      <c r="AE5458" t="s">
        <v>233</v>
      </c>
      <c r="AF5458">
        <v>0</v>
      </c>
      <c r="AG5458">
        <v>0</v>
      </c>
      <c r="AH5458">
        <v>0</v>
      </c>
      <c r="AI5458" t="s">
        <v>11634</v>
      </c>
      <c r="AL5458" s="94">
        <v>25</v>
      </c>
      <c r="AM5458" t="s">
        <v>11646</v>
      </c>
    </row>
    <row r="5459" spans="1:39" x14ac:dyDescent="0.25">
      <c r="A5459" t="s">
        <v>216</v>
      </c>
      <c r="B5459">
        <v>37078</v>
      </c>
      <c r="C5459" t="s">
        <v>8267</v>
      </c>
      <c r="D5459">
        <v>843</v>
      </c>
      <c r="E5459">
        <v>45787</v>
      </c>
      <c r="G5459" t="s">
        <v>2170</v>
      </c>
      <c r="K5459">
        <v>0</v>
      </c>
      <c r="AE5459" t="s">
        <v>233</v>
      </c>
      <c r="AF5459">
        <v>0</v>
      </c>
      <c r="AG5459">
        <v>0</v>
      </c>
      <c r="AH5459">
        <v>0</v>
      </c>
      <c r="AI5459" t="s">
        <v>11634</v>
      </c>
      <c r="AL5459" s="94">
        <v>84.3</v>
      </c>
      <c r="AM5459" t="s">
        <v>11646</v>
      </c>
    </row>
    <row r="5460" spans="1:39" x14ac:dyDescent="0.25">
      <c r="A5460" t="s">
        <v>216</v>
      </c>
      <c r="B5460">
        <v>37079</v>
      </c>
      <c r="C5460" t="s">
        <v>8268</v>
      </c>
      <c r="D5460">
        <v>70</v>
      </c>
      <c r="E5460">
        <v>45787</v>
      </c>
      <c r="G5460" t="s">
        <v>2170</v>
      </c>
      <c r="K5460">
        <v>0</v>
      </c>
      <c r="AE5460" t="s">
        <v>233</v>
      </c>
      <c r="AF5460">
        <v>0</v>
      </c>
      <c r="AG5460">
        <v>0</v>
      </c>
      <c r="AH5460">
        <v>0</v>
      </c>
      <c r="AI5460" t="s">
        <v>11634</v>
      </c>
      <c r="AL5460" s="94">
        <v>7</v>
      </c>
      <c r="AM5460" t="s">
        <v>11646</v>
      </c>
    </row>
    <row r="5461" spans="1:39" x14ac:dyDescent="0.25">
      <c r="A5461" t="s">
        <v>216</v>
      </c>
      <c r="B5461">
        <v>37080</v>
      </c>
      <c r="C5461" t="s">
        <v>8269</v>
      </c>
      <c r="D5461">
        <v>279</v>
      </c>
      <c r="E5461">
        <v>45787</v>
      </c>
      <c r="G5461" t="s">
        <v>2170</v>
      </c>
      <c r="K5461">
        <v>0</v>
      </c>
      <c r="AE5461" t="s">
        <v>233</v>
      </c>
      <c r="AF5461">
        <v>0</v>
      </c>
      <c r="AG5461">
        <v>0</v>
      </c>
      <c r="AH5461">
        <v>0</v>
      </c>
      <c r="AI5461" t="s">
        <v>11634</v>
      </c>
      <c r="AL5461" s="94">
        <v>27.9</v>
      </c>
      <c r="AM5461" t="s">
        <v>11646</v>
      </c>
    </row>
    <row r="5462" spans="1:39" x14ac:dyDescent="0.25">
      <c r="A5462" t="s">
        <v>216</v>
      </c>
      <c r="B5462">
        <v>37081</v>
      </c>
      <c r="C5462" t="s">
        <v>8270</v>
      </c>
      <c r="D5462">
        <v>911</v>
      </c>
      <c r="E5462">
        <v>45787</v>
      </c>
      <c r="G5462" t="s">
        <v>2170</v>
      </c>
      <c r="K5462">
        <v>0</v>
      </c>
      <c r="AE5462" t="s">
        <v>233</v>
      </c>
      <c r="AF5462">
        <v>0</v>
      </c>
      <c r="AG5462">
        <v>0</v>
      </c>
      <c r="AH5462">
        <v>0</v>
      </c>
      <c r="AI5462" t="s">
        <v>11634</v>
      </c>
      <c r="AL5462" s="94">
        <v>91.1</v>
      </c>
      <c r="AM5462" t="s">
        <v>11646</v>
      </c>
    </row>
    <row r="5463" spans="1:39" x14ac:dyDescent="0.25">
      <c r="A5463" t="s">
        <v>216</v>
      </c>
      <c r="B5463">
        <v>37082</v>
      </c>
      <c r="C5463" t="s">
        <v>8271</v>
      </c>
      <c r="D5463">
        <v>804</v>
      </c>
      <c r="E5463">
        <v>45787</v>
      </c>
      <c r="G5463" t="s">
        <v>2170</v>
      </c>
      <c r="H5463">
        <v>45824</v>
      </c>
      <c r="I5463" t="s">
        <v>24</v>
      </c>
      <c r="K5463">
        <v>0</v>
      </c>
      <c r="L5463" t="s">
        <v>25</v>
      </c>
      <c r="N5463" t="s">
        <v>25</v>
      </c>
      <c r="O5463" t="s">
        <v>25</v>
      </c>
      <c r="P5463" t="s">
        <v>25</v>
      </c>
      <c r="X5463" t="s">
        <v>25</v>
      </c>
      <c r="Y5463" t="s">
        <v>25</v>
      </c>
      <c r="Z5463" t="s">
        <v>25</v>
      </c>
      <c r="AE5463" t="s">
        <v>233</v>
      </c>
      <c r="AF5463">
        <v>0</v>
      </c>
      <c r="AG5463">
        <v>0</v>
      </c>
      <c r="AH5463">
        <v>7</v>
      </c>
      <c r="AI5463" t="s">
        <v>11632</v>
      </c>
      <c r="AL5463" s="94">
        <v>80.400000000000006</v>
      </c>
      <c r="AM5463" t="s">
        <v>11646</v>
      </c>
    </row>
    <row r="5464" spans="1:39" x14ac:dyDescent="0.25">
      <c r="A5464" t="s">
        <v>216</v>
      </c>
      <c r="B5464">
        <v>37083</v>
      </c>
      <c r="C5464" t="s">
        <v>8272</v>
      </c>
      <c r="D5464">
        <v>190</v>
      </c>
      <c r="E5464">
        <v>45787</v>
      </c>
      <c r="G5464" t="s">
        <v>2170</v>
      </c>
      <c r="H5464" t="s">
        <v>8273</v>
      </c>
      <c r="I5464" t="s">
        <v>24</v>
      </c>
      <c r="K5464">
        <v>0</v>
      </c>
      <c r="AE5464" t="s">
        <v>233</v>
      </c>
      <c r="AF5464">
        <v>0</v>
      </c>
      <c r="AG5464">
        <v>0</v>
      </c>
      <c r="AH5464">
        <v>0</v>
      </c>
      <c r="AI5464" t="s">
        <v>11634</v>
      </c>
      <c r="AL5464" s="94">
        <v>19</v>
      </c>
      <c r="AM5464" t="s">
        <v>11646</v>
      </c>
    </row>
    <row r="5465" spans="1:39" x14ac:dyDescent="0.25">
      <c r="A5465" t="s">
        <v>216</v>
      </c>
      <c r="B5465">
        <v>37085</v>
      </c>
      <c r="C5465" t="s">
        <v>8274</v>
      </c>
      <c r="D5465">
        <v>7636</v>
      </c>
      <c r="E5465">
        <v>45787</v>
      </c>
      <c r="F5465">
        <v>45964</v>
      </c>
      <c r="G5465" t="s">
        <v>2170</v>
      </c>
      <c r="I5465" t="s">
        <v>24</v>
      </c>
      <c r="K5465">
        <v>0</v>
      </c>
      <c r="AE5465" t="s">
        <v>233</v>
      </c>
      <c r="AF5465">
        <v>0</v>
      </c>
      <c r="AG5465">
        <v>0</v>
      </c>
      <c r="AH5465">
        <v>0</v>
      </c>
      <c r="AI5465" t="s">
        <v>11634</v>
      </c>
      <c r="AL5465" s="94">
        <v>763.6</v>
      </c>
      <c r="AM5465" t="s">
        <v>11646</v>
      </c>
    </row>
    <row r="5466" spans="1:39" x14ac:dyDescent="0.25">
      <c r="A5466" t="s">
        <v>216</v>
      </c>
      <c r="B5466">
        <v>37086</v>
      </c>
      <c r="C5466" t="s">
        <v>8275</v>
      </c>
      <c r="D5466">
        <v>112</v>
      </c>
      <c r="E5466">
        <v>45787</v>
      </c>
      <c r="G5466" t="s">
        <v>2170</v>
      </c>
      <c r="K5466">
        <v>0</v>
      </c>
      <c r="AE5466" t="s">
        <v>233</v>
      </c>
      <c r="AF5466">
        <v>0</v>
      </c>
      <c r="AG5466">
        <v>0</v>
      </c>
      <c r="AH5466">
        <v>0</v>
      </c>
      <c r="AI5466" t="s">
        <v>11634</v>
      </c>
      <c r="AL5466" s="94">
        <v>11.2</v>
      </c>
      <c r="AM5466" t="s">
        <v>11646</v>
      </c>
    </row>
    <row r="5467" spans="1:39" x14ac:dyDescent="0.25">
      <c r="A5467" t="s">
        <v>216</v>
      </c>
      <c r="B5467">
        <v>37087</v>
      </c>
      <c r="C5467" t="s">
        <v>8276</v>
      </c>
      <c r="D5467">
        <v>1439</v>
      </c>
      <c r="E5467">
        <v>45787</v>
      </c>
      <c r="G5467" t="s">
        <v>2170</v>
      </c>
      <c r="H5467">
        <v>45796</v>
      </c>
      <c r="I5467" t="s">
        <v>28</v>
      </c>
      <c r="K5467">
        <v>0</v>
      </c>
      <c r="L5467" t="s">
        <v>487</v>
      </c>
      <c r="N5467" t="s">
        <v>478</v>
      </c>
      <c r="O5467">
        <v>45504</v>
      </c>
      <c r="P5467" t="s">
        <v>478</v>
      </c>
      <c r="R5467">
        <v>5047.7700000000004</v>
      </c>
      <c r="S5467">
        <v>5000</v>
      </c>
      <c r="T5467">
        <v>0</v>
      </c>
      <c r="U5467">
        <v>12</v>
      </c>
      <c r="V5467">
        <v>0</v>
      </c>
      <c r="W5467">
        <v>2</v>
      </c>
      <c r="X5467" t="s">
        <v>25</v>
      </c>
      <c r="Y5467" t="s">
        <v>25</v>
      </c>
      <c r="Z5467" t="s">
        <v>25</v>
      </c>
      <c r="AE5467" t="s">
        <v>233</v>
      </c>
      <c r="AF5467">
        <v>0</v>
      </c>
      <c r="AG5467">
        <v>0</v>
      </c>
      <c r="AH5467">
        <v>13</v>
      </c>
      <c r="AI5467" t="s">
        <v>11632</v>
      </c>
      <c r="AJ5467">
        <v>3.5078318276580962</v>
      </c>
      <c r="AK5467">
        <v>3.4746351633078527</v>
      </c>
      <c r="AL5467" s="94">
        <v>143.9</v>
      </c>
      <c r="AM5467" t="s">
        <v>11646</v>
      </c>
    </row>
    <row r="5468" spans="1:39" x14ac:dyDescent="0.25">
      <c r="A5468" t="s">
        <v>216</v>
      </c>
      <c r="B5468">
        <v>37088</v>
      </c>
      <c r="C5468" t="s">
        <v>8277</v>
      </c>
      <c r="D5468">
        <v>187</v>
      </c>
      <c r="E5468">
        <v>45787</v>
      </c>
      <c r="G5468" t="s">
        <v>2170</v>
      </c>
      <c r="K5468">
        <v>0</v>
      </c>
      <c r="AE5468" t="s">
        <v>233</v>
      </c>
      <c r="AF5468">
        <v>0</v>
      </c>
      <c r="AG5468">
        <v>0</v>
      </c>
      <c r="AH5468">
        <v>0</v>
      </c>
      <c r="AI5468" t="s">
        <v>11634</v>
      </c>
      <c r="AL5468" s="94">
        <v>18.7</v>
      </c>
      <c r="AM5468" t="s">
        <v>11646</v>
      </c>
    </row>
    <row r="5469" spans="1:39" x14ac:dyDescent="0.25">
      <c r="A5469" t="s">
        <v>216</v>
      </c>
      <c r="B5469">
        <v>37089</v>
      </c>
      <c r="C5469" t="s">
        <v>8278</v>
      </c>
      <c r="D5469">
        <v>68</v>
      </c>
      <c r="E5469">
        <v>45787</v>
      </c>
      <c r="G5469" t="s">
        <v>2170</v>
      </c>
      <c r="K5469">
        <v>0</v>
      </c>
      <c r="AE5469" t="s">
        <v>233</v>
      </c>
      <c r="AF5469">
        <v>0</v>
      </c>
      <c r="AG5469">
        <v>0</v>
      </c>
      <c r="AH5469">
        <v>0</v>
      </c>
      <c r="AI5469" t="s">
        <v>11634</v>
      </c>
      <c r="AL5469" s="94">
        <v>6.8</v>
      </c>
      <c r="AM5469" t="s">
        <v>11646</v>
      </c>
    </row>
    <row r="5470" spans="1:39" x14ac:dyDescent="0.25">
      <c r="A5470" t="s">
        <v>216</v>
      </c>
      <c r="B5470">
        <v>37090</v>
      </c>
      <c r="C5470" t="s">
        <v>8279</v>
      </c>
      <c r="D5470">
        <v>63</v>
      </c>
      <c r="E5470">
        <v>45787</v>
      </c>
      <c r="G5470" t="s">
        <v>2170</v>
      </c>
      <c r="K5470">
        <v>0</v>
      </c>
      <c r="AE5470" t="s">
        <v>233</v>
      </c>
      <c r="AF5470">
        <v>0</v>
      </c>
      <c r="AG5470">
        <v>0</v>
      </c>
      <c r="AH5470">
        <v>0</v>
      </c>
      <c r="AI5470" t="s">
        <v>11634</v>
      </c>
      <c r="AL5470" s="94">
        <v>6.3</v>
      </c>
      <c r="AM5470" t="s">
        <v>11646</v>
      </c>
    </row>
    <row r="5471" spans="1:39" x14ac:dyDescent="0.25">
      <c r="A5471" t="s">
        <v>216</v>
      </c>
      <c r="B5471">
        <v>37091</v>
      </c>
      <c r="C5471" t="s">
        <v>8280</v>
      </c>
      <c r="D5471">
        <v>168</v>
      </c>
      <c r="E5471">
        <v>45787</v>
      </c>
      <c r="G5471" t="s">
        <v>2170</v>
      </c>
      <c r="K5471">
        <v>0</v>
      </c>
      <c r="AE5471" t="s">
        <v>233</v>
      </c>
      <c r="AF5471">
        <v>0</v>
      </c>
      <c r="AG5471">
        <v>0</v>
      </c>
      <c r="AH5471">
        <v>0</v>
      </c>
      <c r="AI5471" t="s">
        <v>11634</v>
      </c>
      <c r="AL5471" s="94">
        <v>16.8</v>
      </c>
      <c r="AM5471" t="s">
        <v>11646</v>
      </c>
    </row>
    <row r="5472" spans="1:39" x14ac:dyDescent="0.25">
      <c r="A5472" t="s">
        <v>216</v>
      </c>
      <c r="B5472">
        <v>37092</v>
      </c>
      <c r="C5472" t="s">
        <v>8281</v>
      </c>
      <c r="D5472">
        <v>3051</v>
      </c>
      <c r="E5472">
        <v>45787</v>
      </c>
      <c r="F5472">
        <v>45964</v>
      </c>
      <c r="G5472" t="s">
        <v>2170</v>
      </c>
      <c r="I5472" t="s">
        <v>24</v>
      </c>
      <c r="K5472">
        <v>0</v>
      </c>
      <c r="AE5472" t="s">
        <v>233</v>
      </c>
      <c r="AF5472">
        <v>0</v>
      </c>
      <c r="AG5472">
        <v>0</v>
      </c>
      <c r="AH5472">
        <v>0</v>
      </c>
      <c r="AI5472" t="s">
        <v>11634</v>
      </c>
      <c r="AL5472" s="94">
        <v>305.10000000000002</v>
      </c>
      <c r="AM5472" t="s">
        <v>11646</v>
      </c>
    </row>
    <row r="5473" spans="1:39" x14ac:dyDescent="0.25">
      <c r="A5473" t="s">
        <v>216</v>
      </c>
      <c r="B5473">
        <v>37185</v>
      </c>
      <c r="C5473" t="s">
        <v>8282</v>
      </c>
      <c r="D5473">
        <v>703</v>
      </c>
      <c r="E5473">
        <v>45787</v>
      </c>
      <c r="G5473" t="s">
        <v>2170</v>
      </c>
      <c r="K5473">
        <v>0</v>
      </c>
      <c r="AE5473" t="s">
        <v>233</v>
      </c>
      <c r="AF5473">
        <v>0</v>
      </c>
      <c r="AG5473">
        <v>0</v>
      </c>
      <c r="AH5473">
        <v>0</v>
      </c>
      <c r="AI5473" t="s">
        <v>11634</v>
      </c>
      <c r="AL5473" s="94">
        <v>70.3</v>
      </c>
      <c r="AM5473" t="s">
        <v>11646</v>
      </c>
    </row>
    <row r="5474" spans="1:39" x14ac:dyDescent="0.25">
      <c r="A5474" t="s">
        <v>216</v>
      </c>
      <c r="B5474">
        <v>37096</v>
      </c>
      <c r="C5474" t="s">
        <v>8283</v>
      </c>
      <c r="D5474">
        <v>205</v>
      </c>
      <c r="E5474">
        <v>45787</v>
      </c>
      <c r="G5474" t="s">
        <v>2170</v>
      </c>
      <c r="K5474">
        <v>0</v>
      </c>
      <c r="AE5474" t="s">
        <v>233</v>
      </c>
      <c r="AF5474">
        <v>0</v>
      </c>
      <c r="AG5474">
        <v>0</v>
      </c>
      <c r="AH5474">
        <v>0</v>
      </c>
      <c r="AI5474" t="s">
        <v>11634</v>
      </c>
      <c r="AL5474" s="94">
        <v>20.5</v>
      </c>
      <c r="AM5474" t="s">
        <v>11646</v>
      </c>
    </row>
    <row r="5475" spans="1:39" x14ac:dyDescent="0.25">
      <c r="A5475" t="s">
        <v>216</v>
      </c>
      <c r="B5475">
        <v>37097</v>
      </c>
      <c r="C5475" t="s">
        <v>8284</v>
      </c>
      <c r="D5475">
        <v>34</v>
      </c>
      <c r="E5475">
        <v>45787</v>
      </c>
      <c r="G5475" t="s">
        <v>2170</v>
      </c>
      <c r="K5475">
        <v>0</v>
      </c>
      <c r="AE5475" t="s">
        <v>233</v>
      </c>
      <c r="AF5475">
        <v>0</v>
      </c>
      <c r="AG5475">
        <v>0</v>
      </c>
      <c r="AH5475">
        <v>0</v>
      </c>
      <c r="AI5475" t="s">
        <v>11634</v>
      </c>
      <c r="AL5475" s="94">
        <v>3.4</v>
      </c>
      <c r="AM5475" t="s">
        <v>11646</v>
      </c>
    </row>
    <row r="5476" spans="1:39" x14ac:dyDescent="0.25">
      <c r="A5476" t="s">
        <v>216</v>
      </c>
      <c r="B5476">
        <v>37098</v>
      </c>
      <c r="C5476" t="s">
        <v>8285</v>
      </c>
      <c r="D5476">
        <v>303</v>
      </c>
      <c r="E5476">
        <v>45787</v>
      </c>
      <c r="G5476" t="s">
        <v>2170</v>
      </c>
      <c r="K5476">
        <v>0</v>
      </c>
      <c r="AE5476" t="s">
        <v>233</v>
      </c>
      <c r="AF5476">
        <v>0</v>
      </c>
      <c r="AG5476">
        <v>0</v>
      </c>
      <c r="AH5476">
        <v>0</v>
      </c>
      <c r="AI5476" t="s">
        <v>11634</v>
      </c>
      <c r="AL5476" s="94">
        <v>30.3</v>
      </c>
      <c r="AM5476" t="s">
        <v>11646</v>
      </c>
    </row>
    <row r="5477" spans="1:39" x14ac:dyDescent="0.25">
      <c r="A5477" t="s">
        <v>216</v>
      </c>
      <c r="B5477">
        <v>37099</v>
      </c>
      <c r="C5477" t="s">
        <v>8286</v>
      </c>
      <c r="D5477">
        <v>62</v>
      </c>
      <c r="E5477">
        <v>45787</v>
      </c>
      <c r="G5477" t="s">
        <v>2170</v>
      </c>
      <c r="K5477">
        <v>0</v>
      </c>
      <c r="AE5477" t="s">
        <v>233</v>
      </c>
      <c r="AF5477">
        <v>0</v>
      </c>
      <c r="AG5477">
        <v>0</v>
      </c>
      <c r="AH5477">
        <v>0</v>
      </c>
      <c r="AI5477" t="s">
        <v>11634</v>
      </c>
      <c r="AL5477" s="94">
        <v>6.2</v>
      </c>
      <c r="AM5477" t="s">
        <v>11646</v>
      </c>
    </row>
    <row r="5478" spans="1:39" x14ac:dyDescent="0.25">
      <c r="A5478" t="s">
        <v>216</v>
      </c>
      <c r="B5478">
        <v>37100</v>
      </c>
      <c r="C5478" t="s">
        <v>8287</v>
      </c>
      <c r="D5478">
        <v>67</v>
      </c>
      <c r="E5478">
        <v>45787</v>
      </c>
      <c r="G5478" t="s">
        <v>2170</v>
      </c>
      <c r="K5478">
        <v>0</v>
      </c>
      <c r="AE5478" t="s">
        <v>233</v>
      </c>
      <c r="AF5478">
        <v>0</v>
      </c>
      <c r="AG5478">
        <v>0</v>
      </c>
      <c r="AH5478">
        <v>0</v>
      </c>
      <c r="AI5478" t="s">
        <v>11634</v>
      </c>
      <c r="AL5478" s="94">
        <v>6.7</v>
      </c>
      <c r="AM5478" t="s">
        <v>11646</v>
      </c>
    </row>
    <row r="5479" spans="1:39" x14ac:dyDescent="0.25">
      <c r="A5479" t="s">
        <v>216</v>
      </c>
      <c r="B5479">
        <v>37101</v>
      </c>
      <c r="C5479" t="s">
        <v>8288</v>
      </c>
      <c r="D5479">
        <v>111</v>
      </c>
      <c r="E5479">
        <v>45787</v>
      </c>
      <c r="G5479" t="s">
        <v>2170</v>
      </c>
      <c r="K5479">
        <v>0</v>
      </c>
      <c r="AE5479" t="s">
        <v>233</v>
      </c>
      <c r="AF5479">
        <v>0</v>
      </c>
      <c r="AG5479">
        <v>0</v>
      </c>
      <c r="AH5479">
        <v>0</v>
      </c>
      <c r="AI5479" t="s">
        <v>11634</v>
      </c>
      <c r="AL5479" s="94">
        <v>11.1</v>
      </c>
      <c r="AM5479" t="s">
        <v>11646</v>
      </c>
    </row>
    <row r="5480" spans="1:39" x14ac:dyDescent="0.25">
      <c r="A5480" t="s">
        <v>216</v>
      </c>
      <c r="B5480">
        <v>37102</v>
      </c>
      <c r="C5480" t="s">
        <v>8289</v>
      </c>
      <c r="D5480">
        <v>365</v>
      </c>
      <c r="E5480">
        <v>45787</v>
      </c>
      <c r="G5480" t="s">
        <v>2170</v>
      </c>
      <c r="K5480">
        <v>0</v>
      </c>
      <c r="AE5480" t="s">
        <v>233</v>
      </c>
      <c r="AF5480">
        <v>0</v>
      </c>
      <c r="AG5480">
        <v>0</v>
      </c>
      <c r="AH5480">
        <v>0</v>
      </c>
      <c r="AI5480" t="s">
        <v>11634</v>
      </c>
      <c r="AL5480" s="94">
        <v>36.5</v>
      </c>
      <c r="AM5480" t="s">
        <v>11646</v>
      </c>
    </row>
    <row r="5481" spans="1:39" x14ac:dyDescent="0.25">
      <c r="A5481" t="s">
        <v>216</v>
      </c>
      <c r="B5481">
        <v>37103</v>
      </c>
      <c r="C5481" t="s">
        <v>8290</v>
      </c>
      <c r="D5481">
        <v>496</v>
      </c>
      <c r="E5481">
        <v>45787</v>
      </c>
      <c r="G5481" t="s">
        <v>2170</v>
      </c>
      <c r="K5481">
        <v>0</v>
      </c>
      <c r="AE5481" t="s">
        <v>233</v>
      </c>
      <c r="AF5481">
        <v>0</v>
      </c>
      <c r="AG5481">
        <v>0</v>
      </c>
      <c r="AH5481">
        <v>0</v>
      </c>
      <c r="AI5481" t="s">
        <v>11634</v>
      </c>
      <c r="AL5481" s="94">
        <v>49.6</v>
      </c>
      <c r="AM5481" t="s">
        <v>11646</v>
      </c>
    </row>
    <row r="5482" spans="1:39" x14ac:dyDescent="0.25">
      <c r="A5482" t="s">
        <v>216</v>
      </c>
      <c r="B5482">
        <v>37114</v>
      </c>
      <c r="C5482" t="s">
        <v>8291</v>
      </c>
      <c r="D5482">
        <v>73</v>
      </c>
      <c r="E5482">
        <v>45787</v>
      </c>
      <c r="G5482" t="s">
        <v>2170</v>
      </c>
      <c r="K5482">
        <v>0</v>
      </c>
      <c r="AE5482" t="s">
        <v>233</v>
      </c>
      <c r="AF5482">
        <v>0</v>
      </c>
      <c r="AG5482">
        <v>0</v>
      </c>
      <c r="AH5482">
        <v>0</v>
      </c>
      <c r="AI5482" t="s">
        <v>11634</v>
      </c>
      <c r="AL5482" s="94">
        <v>7.3</v>
      </c>
      <c r="AM5482" t="s">
        <v>11646</v>
      </c>
    </row>
    <row r="5483" spans="1:39" x14ac:dyDescent="0.25">
      <c r="A5483" t="s">
        <v>216</v>
      </c>
      <c r="B5483">
        <v>37104</v>
      </c>
      <c r="C5483" t="s">
        <v>8292</v>
      </c>
      <c r="D5483">
        <v>23</v>
      </c>
      <c r="E5483">
        <v>45787</v>
      </c>
      <c r="G5483" t="s">
        <v>2170</v>
      </c>
      <c r="K5483">
        <v>0</v>
      </c>
      <c r="AE5483" t="s">
        <v>233</v>
      </c>
      <c r="AF5483">
        <v>0</v>
      </c>
      <c r="AG5483">
        <v>0</v>
      </c>
      <c r="AH5483">
        <v>0</v>
      </c>
      <c r="AI5483" t="s">
        <v>11634</v>
      </c>
      <c r="AL5483" s="94">
        <v>2.2999999999999998</v>
      </c>
      <c r="AM5483" t="s">
        <v>11646</v>
      </c>
    </row>
    <row r="5484" spans="1:39" x14ac:dyDescent="0.25">
      <c r="A5484" t="s">
        <v>216</v>
      </c>
      <c r="B5484">
        <v>37106</v>
      </c>
      <c r="C5484" t="s">
        <v>8293</v>
      </c>
      <c r="D5484">
        <v>225</v>
      </c>
      <c r="E5484">
        <v>45787</v>
      </c>
      <c r="G5484" t="s">
        <v>2170</v>
      </c>
      <c r="K5484">
        <v>0</v>
      </c>
      <c r="AE5484" t="s">
        <v>233</v>
      </c>
      <c r="AF5484">
        <v>0</v>
      </c>
      <c r="AG5484">
        <v>0</v>
      </c>
      <c r="AH5484">
        <v>0</v>
      </c>
      <c r="AI5484" t="s">
        <v>11634</v>
      </c>
      <c r="AL5484" s="94">
        <v>22.5</v>
      </c>
      <c r="AM5484" t="s">
        <v>11646</v>
      </c>
    </row>
    <row r="5485" spans="1:39" x14ac:dyDescent="0.25">
      <c r="A5485" t="s">
        <v>216</v>
      </c>
      <c r="B5485">
        <v>37107</v>
      </c>
      <c r="C5485" t="s">
        <v>8294</v>
      </c>
      <c r="D5485">
        <v>11846</v>
      </c>
      <c r="E5485">
        <v>45787</v>
      </c>
      <c r="F5485">
        <v>45964</v>
      </c>
      <c r="G5485" t="s">
        <v>2170</v>
      </c>
      <c r="I5485" t="s">
        <v>24</v>
      </c>
      <c r="J5485">
        <v>45819</v>
      </c>
      <c r="K5485">
        <v>840</v>
      </c>
      <c r="L5485">
        <v>45778</v>
      </c>
      <c r="M5485">
        <v>20</v>
      </c>
      <c r="N5485" t="s">
        <v>478</v>
      </c>
      <c r="O5485">
        <v>45505</v>
      </c>
      <c r="P5485" t="s">
        <v>25</v>
      </c>
      <c r="R5485">
        <v>3000</v>
      </c>
      <c r="X5485" t="s">
        <v>8295</v>
      </c>
      <c r="Y5485" t="s">
        <v>25</v>
      </c>
      <c r="Z5485" t="s">
        <v>25</v>
      </c>
      <c r="AE5485" t="s">
        <v>233</v>
      </c>
      <c r="AF5485">
        <v>0.2</v>
      </c>
      <c r="AG5485">
        <v>168</v>
      </c>
      <c r="AH5485">
        <v>10</v>
      </c>
      <c r="AI5485" t="s">
        <v>11632</v>
      </c>
      <c r="AJ5485">
        <v>0.25325004220834035</v>
      </c>
      <c r="AL5485" s="94">
        <v>1184.5999999999999</v>
      </c>
      <c r="AM5485" t="s">
        <v>11647</v>
      </c>
    </row>
    <row r="5486" spans="1:39" x14ac:dyDescent="0.25">
      <c r="A5486" t="s">
        <v>216</v>
      </c>
      <c r="B5486">
        <v>37108</v>
      </c>
      <c r="C5486" t="s">
        <v>8296</v>
      </c>
      <c r="D5486">
        <v>95</v>
      </c>
      <c r="E5486">
        <v>45787</v>
      </c>
      <c r="G5486" t="s">
        <v>2170</v>
      </c>
      <c r="K5486">
        <v>0</v>
      </c>
      <c r="AE5486" t="s">
        <v>233</v>
      </c>
      <c r="AF5486">
        <v>0</v>
      </c>
      <c r="AG5486">
        <v>0</v>
      </c>
      <c r="AH5486">
        <v>0</v>
      </c>
      <c r="AI5486" t="s">
        <v>11634</v>
      </c>
      <c r="AL5486" s="94">
        <v>9.5</v>
      </c>
      <c r="AM5486" t="s">
        <v>11646</v>
      </c>
    </row>
    <row r="5487" spans="1:39" x14ac:dyDescent="0.25">
      <c r="A5487" t="s">
        <v>216</v>
      </c>
      <c r="B5487">
        <v>37109</v>
      </c>
      <c r="C5487" t="s">
        <v>8297</v>
      </c>
      <c r="D5487">
        <v>173</v>
      </c>
      <c r="E5487">
        <v>45787</v>
      </c>
      <c r="G5487" t="s">
        <v>2170</v>
      </c>
      <c r="K5487">
        <v>0</v>
      </c>
      <c r="AE5487" t="s">
        <v>233</v>
      </c>
      <c r="AF5487">
        <v>0</v>
      </c>
      <c r="AG5487">
        <v>0</v>
      </c>
      <c r="AH5487">
        <v>0</v>
      </c>
      <c r="AI5487" t="s">
        <v>11634</v>
      </c>
      <c r="AL5487" s="94">
        <v>17.3</v>
      </c>
      <c r="AM5487" t="s">
        <v>11646</v>
      </c>
    </row>
    <row r="5488" spans="1:39" x14ac:dyDescent="0.25">
      <c r="A5488" t="s">
        <v>216</v>
      </c>
      <c r="B5488">
        <v>37110</v>
      </c>
      <c r="C5488" t="s">
        <v>8298</v>
      </c>
      <c r="D5488">
        <v>108</v>
      </c>
      <c r="E5488">
        <v>45787</v>
      </c>
      <c r="G5488" t="s">
        <v>2170</v>
      </c>
      <c r="K5488">
        <v>0</v>
      </c>
      <c r="AE5488" t="s">
        <v>233</v>
      </c>
      <c r="AF5488">
        <v>0</v>
      </c>
      <c r="AG5488">
        <v>0</v>
      </c>
      <c r="AH5488">
        <v>0</v>
      </c>
      <c r="AI5488" t="s">
        <v>11634</v>
      </c>
      <c r="AL5488" s="94">
        <v>10.8</v>
      </c>
      <c r="AM5488" t="s">
        <v>11646</v>
      </c>
    </row>
    <row r="5489" spans="1:39" x14ac:dyDescent="0.25">
      <c r="A5489" t="s">
        <v>216</v>
      </c>
      <c r="B5489">
        <v>37112</v>
      </c>
      <c r="C5489" t="s">
        <v>8299</v>
      </c>
      <c r="D5489">
        <v>162</v>
      </c>
      <c r="E5489">
        <v>45787</v>
      </c>
      <c r="G5489" t="s">
        <v>2170</v>
      </c>
      <c r="K5489">
        <v>0</v>
      </c>
      <c r="AE5489" t="s">
        <v>233</v>
      </c>
      <c r="AF5489">
        <v>0</v>
      </c>
      <c r="AG5489">
        <v>0</v>
      </c>
      <c r="AH5489">
        <v>0</v>
      </c>
      <c r="AI5489" t="s">
        <v>11634</v>
      </c>
      <c r="AL5489" s="94">
        <v>16.2</v>
      </c>
      <c r="AM5489" t="s">
        <v>11646</v>
      </c>
    </row>
    <row r="5490" spans="1:39" x14ac:dyDescent="0.25">
      <c r="A5490" t="s">
        <v>216</v>
      </c>
      <c r="B5490">
        <v>37113</v>
      </c>
      <c r="C5490" t="s">
        <v>8300</v>
      </c>
      <c r="D5490">
        <v>377</v>
      </c>
      <c r="E5490">
        <v>45787</v>
      </c>
      <c r="G5490" t="s">
        <v>2170</v>
      </c>
      <c r="K5490">
        <v>0</v>
      </c>
      <c r="AE5490" t="s">
        <v>233</v>
      </c>
      <c r="AF5490">
        <v>0</v>
      </c>
      <c r="AG5490">
        <v>0</v>
      </c>
      <c r="AH5490">
        <v>0</v>
      </c>
      <c r="AI5490" t="s">
        <v>11634</v>
      </c>
      <c r="AL5490" s="94">
        <v>37.700000000000003</v>
      </c>
      <c r="AM5490" t="s">
        <v>11646</v>
      </c>
    </row>
    <row r="5491" spans="1:39" x14ac:dyDescent="0.25">
      <c r="A5491" t="s">
        <v>216</v>
      </c>
      <c r="B5491">
        <v>37115</v>
      </c>
      <c r="C5491" t="s">
        <v>8301</v>
      </c>
      <c r="D5491">
        <v>125</v>
      </c>
      <c r="E5491">
        <v>45787</v>
      </c>
      <c r="G5491" t="s">
        <v>2170</v>
      </c>
      <c r="K5491">
        <v>0</v>
      </c>
      <c r="AE5491" t="s">
        <v>233</v>
      </c>
      <c r="AF5491">
        <v>0</v>
      </c>
      <c r="AG5491">
        <v>0</v>
      </c>
      <c r="AH5491">
        <v>0</v>
      </c>
      <c r="AI5491" t="s">
        <v>11634</v>
      </c>
      <c r="AL5491" s="94">
        <v>12.5</v>
      </c>
      <c r="AM5491" t="s">
        <v>11646</v>
      </c>
    </row>
    <row r="5492" spans="1:39" x14ac:dyDescent="0.25">
      <c r="A5492" t="s">
        <v>216</v>
      </c>
      <c r="B5492">
        <v>37116</v>
      </c>
      <c r="C5492" t="s">
        <v>8302</v>
      </c>
      <c r="D5492">
        <v>65</v>
      </c>
      <c r="G5492" t="s">
        <v>2170</v>
      </c>
      <c r="K5492">
        <v>0</v>
      </c>
      <c r="AE5492" t="s">
        <v>233</v>
      </c>
      <c r="AF5492">
        <v>0</v>
      </c>
      <c r="AG5492">
        <v>0</v>
      </c>
      <c r="AH5492">
        <v>0</v>
      </c>
      <c r="AI5492" t="s">
        <v>11634</v>
      </c>
      <c r="AL5492" s="94">
        <v>6.5</v>
      </c>
      <c r="AM5492" t="s">
        <v>11646</v>
      </c>
    </row>
    <row r="5493" spans="1:39" x14ac:dyDescent="0.25">
      <c r="A5493" t="s">
        <v>216</v>
      </c>
      <c r="B5493">
        <v>37117</v>
      </c>
      <c r="C5493" t="s">
        <v>8303</v>
      </c>
      <c r="D5493">
        <v>2209</v>
      </c>
      <c r="E5493">
        <v>45787</v>
      </c>
      <c r="G5493" t="s">
        <v>2170</v>
      </c>
      <c r="H5493">
        <v>45817</v>
      </c>
      <c r="I5493" t="s">
        <v>28</v>
      </c>
      <c r="K5493">
        <v>112</v>
      </c>
      <c r="L5493" t="s">
        <v>8304</v>
      </c>
      <c r="M5493">
        <v>77</v>
      </c>
      <c r="N5493" t="s">
        <v>478</v>
      </c>
      <c r="O5493">
        <v>45492</v>
      </c>
      <c r="P5493" t="s">
        <v>478</v>
      </c>
      <c r="Q5493">
        <v>6</v>
      </c>
      <c r="R5493">
        <v>5000</v>
      </c>
      <c r="S5493">
        <v>3500</v>
      </c>
      <c r="T5493">
        <v>0</v>
      </c>
      <c r="U5493">
        <v>6</v>
      </c>
      <c r="V5493">
        <v>0</v>
      </c>
      <c r="W5493">
        <v>2</v>
      </c>
      <c r="X5493" t="s">
        <v>8305</v>
      </c>
      <c r="Y5493" t="s">
        <v>25</v>
      </c>
      <c r="Z5493" t="s">
        <v>25</v>
      </c>
      <c r="AE5493" t="s">
        <v>233</v>
      </c>
      <c r="AF5493">
        <v>0.77</v>
      </c>
      <c r="AG5493">
        <v>86</v>
      </c>
      <c r="AH5493">
        <v>16</v>
      </c>
      <c r="AI5493" t="s">
        <v>11631</v>
      </c>
      <c r="AJ5493">
        <v>2.2634676324128566</v>
      </c>
      <c r="AK5493">
        <v>1.5844273426889997</v>
      </c>
      <c r="AL5493" s="94">
        <v>220.9</v>
      </c>
      <c r="AM5493" t="s">
        <v>11647</v>
      </c>
    </row>
    <row r="5494" spans="1:39" x14ac:dyDescent="0.25">
      <c r="A5494" t="s">
        <v>216</v>
      </c>
      <c r="B5494">
        <v>37118</v>
      </c>
      <c r="C5494" t="s">
        <v>8306</v>
      </c>
      <c r="D5494">
        <v>144</v>
      </c>
      <c r="E5494">
        <v>45787</v>
      </c>
      <c r="F5494">
        <v>45821</v>
      </c>
      <c r="G5494" t="s">
        <v>2170</v>
      </c>
      <c r="H5494" t="s">
        <v>8307</v>
      </c>
      <c r="I5494" t="s">
        <v>24</v>
      </c>
      <c r="K5494">
        <v>0</v>
      </c>
      <c r="AE5494" t="s">
        <v>233</v>
      </c>
      <c r="AF5494">
        <v>0</v>
      </c>
      <c r="AG5494">
        <v>0</v>
      </c>
      <c r="AH5494">
        <v>0</v>
      </c>
      <c r="AI5494" t="s">
        <v>11634</v>
      </c>
      <c r="AL5494" s="94">
        <v>14.4</v>
      </c>
      <c r="AM5494" t="s">
        <v>11646</v>
      </c>
    </row>
    <row r="5495" spans="1:39" x14ac:dyDescent="0.25">
      <c r="A5495" t="s">
        <v>216</v>
      </c>
      <c r="B5495">
        <v>37120</v>
      </c>
      <c r="C5495" t="s">
        <v>8308</v>
      </c>
      <c r="D5495">
        <v>108</v>
      </c>
      <c r="G5495" t="s">
        <v>2170</v>
      </c>
      <c r="K5495">
        <v>0</v>
      </c>
      <c r="AE5495" t="s">
        <v>233</v>
      </c>
      <c r="AF5495">
        <v>0</v>
      </c>
      <c r="AG5495">
        <v>0</v>
      </c>
      <c r="AH5495">
        <v>0</v>
      </c>
      <c r="AI5495" t="s">
        <v>11634</v>
      </c>
      <c r="AL5495" s="94">
        <v>10.8</v>
      </c>
      <c r="AM5495" t="s">
        <v>11646</v>
      </c>
    </row>
    <row r="5496" spans="1:39" x14ac:dyDescent="0.25">
      <c r="A5496" t="s">
        <v>216</v>
      </c>
      <c r="B5496">
        <v>37119</v>
      </c>
      <c r="C5496" t="s">
        <v>8309</v>
      </c>
      <c r="D5496">
        <v>100</v>
      </c>
      <c r="E5496">
        <v>45787</v>
      </c>
      <c r="G5496" t="s">
        <v>2170</v>
      </c>
      <c r="K5496">
        <v>0</v>
      </c>
      <c r="AE5496" t="s">
        <v>233</v>
      </c>
      <c r="AF5496">
        <v>0</v>
      </c>
      <c r="AG5496">
        <v>0</v>
      </c>
      <c r="AH5496">
        <v>0</v>
      </c>
      <c r="AI5496" t="s">
        <v>11634</v>
      </c>
      <c r="AL5496" s="94">
        <v>10</v>
      </c>
      <c r="AM5496" t="s">
        <v>11646</v>
      </c>
    </row>
    <row r="5497" spans="1:39" x14ac:dyDescent="0.25">
      <c r="A5497" t="s">
        <v>216</v>
      </c>
      <c r="B5497">
        <v>37121</v>
      </c>
      <c r="C5497" t="s">
        <v>8310</v>
      </c>
      <c r="D5497">
        <v>619</v>
      </c>
      <c r="E5497">
        <v>45787</v>
      </c>
      <c r="F5497">
        <v>45820</v>
      </c>
      <c r="G5497" t="s">
        <v>2170</v>
      </c>
      <c r="H5497" t="s">
        <v>8311</v>
      </c>
      <c r="I5497" t="s">
        <v>24</v>
      </c>
      <c r="J5497">
        <v>45967</v>
      </c>
      <c r="K5497">
        <v>0</v>
      </c>
      <c r="L5497" t="s">
        <v>25</v>
      </c>
      <c r="N5497" t="s">
        <v>25</v>
      </c>
      <c r="O5497" t="s">
        <v>25</v>
      </c>
      <c r="P5497" t="s">
        <v>25</v>
      </c>
      <c r="X5497" t="s">
        <v>25</v>
      </c>
      <c r="Y5497" t="s">
        <v>25</v>
      </c>
      <c r="Z5497" t="s">
        <v>25</v>
      </c>
      <c r="AE5497" t="s">
        <v>233</v>
      </c>
      <c r="AF5497">
        <v>0</v>
      </c>
      <c r="AG5497">
        <v>0</v>
      </c>
      <c r="AH5497">
        <v>7</v>
      </c>
      <c r="AI5497" t="s">
        <v>11632</v>
      </c>
      <c r="AL5497" s="94">
        <v>61.9</v>
      </c>
      <c r="AM5497" t="s">
        <v>11646</v>
      </c>
    </row>
    <row r="5498" spans="1:39" x14ac:dyDescent="0.25">
      <c r="A5498" t="s">
        <v>216</v>
      </c>
      <c r="B5498">
        <v>37122</v>
      </c>
      <c r="C5498" t="s">
        <v>8312</v>
      </c>
      <c r="D5498">
        <v>226</v>
      </c>
      <c r="E5498">
        <v>45787</v>
      </c>
      <c r="G5498" t="s">
        <v>2170</v>
      </c>
      <c r="K5498">
        <v>0</v>
      </c>
      <c r="AE5498" t="s">
        <v>233</v>
      </c>
      <c r="AF5498">
        <v>0</v>
      </c>
      <c r="AG5498">
        <v>0</v>
      </c>
      <c r="AH5498">
        <v>0</v>
      </c>
      <c r="AI5498" t="s">
        <v>11634</v>
      </c>
      <c r="AL5498" s="94">
        <v>22.6</v>
      </c>
      <c r="AM5498" t="s">
        <v>11646</v>
      </c>
    </row>
    <row r="5499" spans="1:39" x14ac:dyDescent="0.25">
      <c r="A5499" t="s">
        <v>216</v>
      </c>
      <c r="B5499">
        <v>37123</v>
      </c>
      <c r="C5499" t="s">
        <v>8313</v>
      </c>
      <c r="D5499">
        <v>148</v>
      </c>
      <c r="E5499">
        <v>45787</v>
      </c>
      <c r="G5499" t="s">
        <v>2170</v>
      </c>
      <c r="K5499">
        <v>0</v>
      </c>
      <c r="AE5499" t="s">
        <v>233</v>
      </c>
      <c r="AF5499">
        <v>0</v>
      </c>
      <c r="AG5499">
        <v>0</v>
      </c>
      <c r="AH5499">
        <v>0</v>
      </c>
      <c r="AI5499" t="s">
        <v>11634</v>
      </c>
      <c r="AL5499" s="94">
        <v>14.8</v>
      </c>
      <c r="AM5499" t="s">
        <v>11646</v>
      </c>
    </row>
    <row r="5500" spans="1:39" x14ac:dyDescent="0.25">
      <c r="A5500" t="s">
        <v>216</v>
      </c>
      <c r="B5500">
        <v>37124</v>
      </c>
      <c r="C5500" t="s">
        <v>8314</v>
      </c>
      <c r="D5500">
        <v>204</v>
      </c>
      <c r="E5500">
        <v>45787</v>
      </c>
      <c r="G5500" t="s">
        <v>2170</v>
      </c>
      <c r="K5500">
        <v>0</v>
      </c>
      <c r="AE5500" t="s">
        <v>233</v>
      </c>
      <c r="AF5500">
        <v>0</v>
      </c>
      <c r="AG5500">
        <v>0</v>
      </c>
      <c r="AH5500">
        <v>0</v>
      </c>
      <c r="AI5500" t="s">
        <v>11634</v>
      </c>
      <c r="AL5500" s="94">
        <v>20.399999999999999</v>
      </c>
      <c r="AM5500" t="s">
        <v>11646</v>
      </c>
    </row>
    <row r="5501" spans="1:39" x14ac:dyDescent="0.25">
      <c r="A5501" t="s">
        <v>216</v>
      </c>
      <c r="B5501">
        <v>37125</v>
      </c>
      <c r="C5501" t="s">
        <v>8315</v>
      </c>
      <c r="D5501">
        <v>244</v>
      </c>
      <c r="E5501">
        <v>45787</v>
      </c>
      <c r="G5501" t="s">
        <v>2170</v>
      </c>
      <c r="K5501">
        <v>0</v>
      </c>
      <c r="AE5501" t="s">
        <v>233</v>
      </c>
      <c r="AF5501">
        <v>0</v>
      </c>
      <c r="AG5501">
        <v>0</v>
      </c>
      <c r="AH5501">
        <v>0</v>
      </c>
      <c r="AI5501" t="s">
        <v>11634</v>
      </c>
      <c r="AL5501" s="94">
        <v>24.4</v>
      </c>
      <c r="AM5501" t="s">
        <v>11646</v>
      </c>
    </row>
    <row r="5502" spans="1:39" x14ac:dyDescent="0.25">
      <c r="A5502" t="s">
        <v>216</v>
      </c>
      <c r="B5502">
        <v>37126</v>
      </c>
      <c r="C5502" t="s">
        <v>8316</v>
      </c>
      <c r="D5502">
        <v>34</v>
      </c>
      <c r="E5502">
        <v>45789</v>
      </c>
      <c r="G5502" t="s">
        <v>2170</v>
      </c>
      <c r="K5502">
        <v>0</v>
      </c>
      <c r="AE5502" t="s">
        <v>233</v>
      </c>
      <c r="AF5502">
        <v>0</v>
      </c>
      <c r="AG5502">
        <v>0</v>
      </c>
      <c r="AH5502">
        <v>0</v>
      </c>
      <c r="AI5502" t="s">
        <v>11634</v>
      </c>
      <c r="AL5502" s="94">
        <v>3.4</v>
      </c>
      <c r="AM5502" t="s">
        <v>11646</v>
      </c>
    </row>
    <row r="5503" spans="1:39" x14ac:dyDescent="0.25">
      <c r="A5503" t="s">
        <v>216</v>
      </c>
      <c r="B5503">
        <v>37127</v>
      </c>
      <c r="C5503" t="s">
        <v>8317</v>
      </c>
      <c r="D5503">
        <v>211</v>
      </c>
      <c r="E5503">
        <v>45789</v>
      </c>
      <c r="G5503" t="s">
        <v>2170</v>
      </c>
      <c r="H5503">
        <v>45790</v>
      </c>
      <c r="I5503" t="s">
        <v>28</v>
      </c>
      <c r="K5503">
        <v>0</v>
      </c>
      <c r="L5503" t="s">
        <v>487</v>
      </c>
      <c r="M5503">
        <v>0</v>
      </c>
      <c r="N5503" t="s">
        <v>25</v>
      </c>
      <c r="O5503" t="s">
        <v>487</v>
      </c>
      <c r="P5503" t="s">
        <v>25</v>
      </c>
      <c r="Q5503">
        <v>0</v>
      </c>
      <c r="R5503">
        <v>0</v>
      </c>
      <c r="S5503">
        <v>0</v>
      </c>
      <c r="T5503">
        <v>0</v>
      </c>
      <c r="U5503">
        <v>0</v>
      </c>
      <c r="V5503">
        <v>0</v>
      </c>
      <c r="W5503">
        <v>0</v>
      </c>
      <c r="X5503" t="s">
        <v>25</v>
      </c>
      <c r="Y5503" t="s">
        <v>25</v>
      </c>
      <c r="Z5503" t="s">
        <v>25</v>
      </c>
      <c r="AE5503" t="s">
        <v>233</v>
      </c>
      <c r="AF5503">
        <v>0</v>
      </c>
      <c r="AG5503">
        <v>0</v>
      </c>
      <c r="AH5503">
        <v>16</v>
      </c>
      <c r="AI5503" t="s">
        <v>11631</v>
      </c>
      <c r="AJ5503">
        <v>0</v>
      </c>
      <c r="AK5503">
        <v>0</v>
      </c>
      <c r="AL5503" s="94">
        <v>21.1</v>
      </c>
      <c r="AM5503" t="s">
        <v>11646</v>
      </c>
    </row>
    <row r="5504" spans="1:39" x14ac:dyDescent="0.25">
      <c r="A5504" t="s">
        <v>216</v>
      </c>
      <c r="B5504">
        <v>37128</v>
      </c>
      <c r="C5504" t="s">
        <v>8318</v>
      </c>
      <c r="D5504">
        <v>245</v>
      </c>
      <c r="E5504">
        <v>45789</v>
      </c>
      <c r="G5504" t="s">
        <v>2170</v>
      </c>
      <c r="K5504">
        <v>0</v>
      </c>
      <c r="AE5504" t="s">
        <v>233</v>
      </c>
      <c r="AF5504">
        <v>0</v>
      </c>
      <c r="AG5504">
        <v>0</v>
      </c>
      <c r="AH5504">
        <v>0</v>
      </c>
      <c r="AI5504" t="s">
        <v>11634</v>
      </c>
      <c r="AL5504" s="94">
        <v>24.5</v>
      </c>
      <c r="AM5504" t="s">
        <v>11646</v>
      </c>
    </row>
    <row r="5505" spans="1:39" x14ac:dyDescent="0.25">
      <c r="A5505" t="s">
        <v>216</v>
      </c>
      <c r="B5505">
        <v>37129</v>
      </c>
      <c r="C5505" t="s">
        <v>8319</v>
      </c>
      <c r="D5505">
        <v>244</v>
      </c>
      <c r="E5505">
        <v>45789</v>
      </c>
      <c r="G5505" t="s">
        <v>2170</v>
      </c>
      <c r="K5505">
        <v>0</v>
      </c>
      <c r="AE5505" t="s">
        <v>233</v>
      </c>
      <c r="AF5505">
        <v>0</v>
      </c>
      <c r="AG5505">
        <v>0</v>
      </c>
      <c r="AH5505">
        <v>0</v>
      </c>
      <c r="AI5505" t="s">
        <v>11634</v>
      </c>
      <c r="AL5505" s="94">
        <v>24.4</v>
      </c>
      <c r="AM5505" t="s">
        <v>11646</v>
      </c>
    </row>
    <row r="5506" spans="1:39" x14ac:dyDescent="0.25">
      <c r="A5506" t="s">
        <v>216</v>
      </c>
      <c r="B5506">
        <v>37130</v>
      </c>
      <c r="C5506" t="s">
        <v>8320</v>
      </c>
      <c r="D5506">
        <v>204</v>
      </c>
      <c r="E5506">
        <v>45789</v>
      </c>
      <c r="G5506" t="s">
        <v>2170</v>
      </c>
      <c r="K5506">
        <v>0</v>
      </c>
      <c r="AE5506" t="s">
        <v>233</v>
      </c>
      <c r="AF5506">
        <v>0</v>
      </c>
      <c r="AG5506">
        <v>0</v>
      </c>
      <c r="AH5506">
        <v>0</v>
      </c>
      <c r="AI5506" t="s">
        <v>11634</v>
      </c>
      <c r="AL5506" s="94">
        <v>20.399999999999999</v>
      </c>
      <c r="AM5506" t="s">
        <v>11646</v>
      </c>
    </row>
    <row r="5507" spans="1:39" x14ac:dyDescent="0.25">
      <c r="A5507" t="s">
        <v>216</v>
      </c>
      <c r="B5507">
        <v>37131</v>
      </c>
      <c r="C5507" t="s">
        <v>8321</v>
      </c>
      <c r="D5507">
        <v>167</v>
      </c>
      <c r="E5507">
        <v>45789</v>
      </c>
      <c r="G5507" t="s">
        <v>2170</v>
      </c>
      <c r="K5507">
        <v>0</v>
      </c>
      <c r="AE5507" t="s">
        <v>233</v>
      </c>
      <c r="AF5507">
        <v>0</v>
      </c>
      <c r="AG5507">
        <v>0</v>
      </c>
      <c r="AH5507">
        <v>0</v>
      </c>
      <c r="AI5507" t="s">
        <v>11634</v>
      </c>
      <c r="AL5507" s="94">
        <v>16.7</v>
      </c>
      <c r="AM5507" t="s">
        <v>11646</v>
      </c>
    </row>
    <row r="5508" spans="1:39" x14ac:dyDescent="0.25">
      <c r="A5508" t="s">
        <v>216</v>
      </c>
      <c r="B5508">
        <v>37132</v>
      </c>
      <c r="C5508" t="s">
        <v>8322</v>
      </c>
      <c r="D5508">
        <v>308</v>
      </c>
      <c r="E5508">
        <v>45789</v>
      </c>
      <c r="G5508" t="s">
        <v>2170</v>
      </c>
      <c r="K5508">
        <v>0</v>
      </c>
      <c r="AE5508" t="s">
        <v>233</v>
      </c>
      <c r="AF5508">
        <v>0</v>
      </c>
      <c r="AG5508">
        <v>0</v>
      </c>
      <c r="AH5508">
        <v>0</v>
      </c>
      <c r="AI5508" t="s">
        <v>11634</v>
      </c>
      <c r="AL5508" s="94">
        <v>30.8</v>
      </c>
      <c r="AM5508" t="s">
        <v>11646</v>
      </c>
    </row>
    <row r="5509" spans="1:39" x14ac:dyDescent="0.25">
      <c r="A5509" t="s">
        <v>216</v>
      </c>
      <c r="B5509">
        <v>37133</v>
      </c>
      <c r="C5509" t="s">
        <v>8323</v>
      </c>
      <c r="D5509">
        <v>98</v>
      </c>
      <c r="E5509">
        <v>45789</v>
      </c>
      <c r="F5509">
        <v>45822</v>
      </c>
      <c r="G5509" t="s">
        <v>2170</v>
      </c>
      <c r="H5509" t="s">
        <v>8324</v>
      </c>
      <c r="I5509" t="s">
        <v>24</v>
      </c>
      <c r="K5509">
        <v>0</v>
      </c>
      <c r="AE5509" t="s">
        <v>233</v>
      </c>
      <c r="AF5509">
        <v>0</v>
      </c>
      <c r="AG5509">
        <v>0</v>
      </c>
      <c r="AH5509">
        <v>0</v>
      </c>
      <c r="AI5509" t="s">
        <v>11634</v>
      </c>
      <c r="AL5509" s="94">
        <v>9.8000000000000007</v>
      </c>
      <c r="AM5509" t="s">
        <v>11646</v>
      </c>
    </row>
    <row r="5510" spans="1:39" x14ac:dyDescent="0.25">
      <c r="A5510" t="s">
        <v>216</v>
      </c>
      <c r="B5510">
        <v>37134</v>
      </c>
      <c r="C5510" t="s">
        <v>8325</v>
      </c>
      <c r="D5510">
        <v>181</v>
      </c>
      <c r="E5510">
        <v>45789</v>
      </c>
      <c r="G5510" t="s">
        <v>2170</v>
      </c>
      <c r="K5510">
        <v>0</v>
      </c>
      <c r="AE5510" t="s">
        <v>233</v>
      </c>
      <c r="AF5510">
        <v>0</v>
      </c>
      <c r="AG5510">
        <v>0</v>
      </c>
      <c r="AH5510">
        <v>0</v>
      </c>
      <c r="AI5510" t="s">
        <v>11634</v>
      </c>
      <c r="AL5510" s="94">
        <v>18.100000000000001</v>
      </c>
      <c r="AM5510" t="s">
        <v>11646</v>
      </c>
    </row>
    <row r="5511" spans="1:39" x14ac:dyDescent="0.25">
      <c r="A5511" t="s">
        <v>216</v>
      </c>
      <c r="B5511">
        <v>37135</v>
      </c>
      <c r="C5511" t="s">
        <v>8326</v>
      </c>
      <c r="D5511">
        <v>1279</v>
      </c>
      <c r="E5511">
        <v>45789</v>
      </c>
      <c r="F5511">
        <v>45964</v>
      </c>
      <c r="G5511" t="s">
        <v>2170</v>
      </c>
      <c r="I5511" t="s">
        <v>24</v>
      </c>
      <c r="K5511">
        <v>0</v>
      </c>
      <c r="AE5511" t="s">
        <v>233</v>
      </c>
      <c r="AF5511">
        <v>0</v>
      </c>
      <c r="AG5511">
        <v>0</v>
      </c>
      <c r="AH5511">
        <v>0</v>
      </c>
      <c r="AI5511" t="s">
        <v>11634</v>
      </c>
      <c r="AL5511" s="94">
        <v>127.9</v>
      </c>
      <c r="AM5511" t="s">
        <v>11646</v>
      </c>
    </row>
    <row r="5512" spans="1:39" x14ac:dyDescent="0.25">
      <c r="A5512" t="s">
        <v>216</v>
      </c>
      <c r="B5512">
        <v>37136</v>
      </c>
      <c r="C5512" t="s">
        <v>8327</v>
      </c>
      <c r="D5512">
        <v>652</v>
      </c>
      <c r="E5512">
        <v>45789</v>
      </c>
      <c r="G5512" t="s">
        <v>2170</v>
      </c>
      <c r="K5512">
        <v>0</v>
      </c>
      <c r="AE5512" t="s">
        <v>233</v>
      </c>
      <c r="AF5512">
        <v>0</v>
      </c>
      <c r="AG5512">
        <v>0</v>
      </c>
      <c r="AH5512">
        <v>0</v>
      </c>
      <c r="AI5512" t="s">
        <v>11634</v>
      </c>
      <c r="AL5512" s="94">
        <v>65.2</v>
      </c>
      <c r="AM5512" t="s">
        <v>11646</v>
      </c>
    </row>
    <row r="5513" spans="1:39" x14ac:dyDescent="0.25">
      <c r="A5513" t="s">
        <v>216</v>
      </c>
      <c r="B5513">
        <v>37137</v>
      </c>
      <c r="C5513" t="s">
        <v>8328</v>
      </c>
      <c r="D5513">
        <v>84</v>
      </c>
      <c r="E5513">
        <v>45789</v>
      </c>
      <c r="G5513" t="s">
        <v>2170</v>
      </c>
      <c r="K5513">
        <v>0</v>
      </c>
      <c r="AE5513" t="s">
        <v>233</v>
      </c>
      <c r="AF5513">
        <v>0</v>
      </c>
      <c r="AG5513">
        <v>0</v>
      </c>
      <c r="AH5513">
        <v>0</v>
      </c>
      <c r="AI5513" t="s">
        <v>11634</v>
      </c>
      <c r="AL5513" s="94">
        <v>8.4</v>
      </c>
      <c r="AM5513" t="s">
        <v>11646</v>
      </c>
    </row>
    <row r="5514" spans="1:39" x14ac:dyDescent="0.25">
      <c r="A5514" t="s">
        <v>216</v>
      </c>
      <c r="B5514">
        <v>37138</v>
      </c>
      <c r="C5514" t="s">
        <v>8329</v>
      </c>
      <c r="D5514">
        <v>252</v>
      </c>
      <c r="E5514">
        <v>45789</v>
      </c>
      <c r="G5514" t="s">
        <v>2170</v>
      </c>
      <c r="K5514">
        <v>0</v>
      </c>
      <c r="AE5514" t="s">
        <v>233</v>
      </c>
      <c r="AF5514">
        <v>0</v>
      </c>
      <c r="AG5514">
        <v>0</v>
      </c>
      <c r="AH5514">
        <v>0</v>
      </c>
      <c r="AI5514" t="s">
        <v>11634</v>
      </c>
      <c r="AL5514" s="94">
        <v>25.2</v>
      </c>
      <c r="AM5514" t="s">
        <v>11646</v>
      </c>
    </row>
    <row r="5515" spans="1:39" x14ac:dyDescent="0.25">
      <c r="A5515" t="s">
        <v>216</v>
      </c>
      <c r="B5515">
        <v>37139</v>
      </c>
      <c r="C5515" t="s">
        <v>8330</v>
      </c>
      <c r="D5515">
        <v>244</v>
      </c>
      <c r="E5515">
        <v>45789</v>
      </c>
      <c r="G5515" t="s">
        <v>2170</v>
      </c>
      <c r="K5515">
        <v>0</v>
      </c>
      <c r="AE5515" t="s">
        <v>233</v>
      </c>
      <c r="AF5515">
        <v>0</v>
      </c>
      <c r="AG5515">
        <v>0</v>
      </c>
      <c r="AH5515">
        <v>0</v>
      </c>
      <c r="AI5515" t="s">
        <v>11634</v>
      </c>
      <c r="AL5515" s="94">
        <v>24.4</v>
      </c>
      <c r="AM5515" t="s">
        <v>11646</v>
      </c>
    </row>
    <row r="5516" spans="1:39" x14ac:dyDescent="0.25">
      <c r="A5516" t="s">
        <v>216</v>
      </c>
      <c r="B5516">
        <v>37140</v>
      </c>
      <c r="C5516" t="s">
        <v>8331</v>
      </c>
      <c r="D5516">
        <v>1009</v>
      </c>
      <c r="E5516">
        <v>45789</v>
      </c>
      <c r="F5516">
        <v>45964</v>
      </c>
      <c r="G5516" t="s">
        <v>2170</v>
      </c>
      <c r="I5516" t="s">
        <v>24</v>
      </c>
      <c r="K5516">
        <v>0</v>
      </c>
      <c r="AE5516" t="s">
        <v>233</v>
      </c>
      <c r="AF5516">
        <v>0</v>
      </c>
      <c r="AG5516">
        <v>0</v>
      </c>
      <c r="AH5516">
        <v>0</v>
      </c>
      <c r="AI5516" t="s">
        <v>11634</v>
      </c>
      <c r="AL5516" s="94">
        <v>100.9</v>
      </c>
      <c r="AM5516" t="s">
        <v>11646</v>
      </c>
    </row>
    <row r="5517" spans="1:39" x14ac:dyDescent="0.25">
      <c r="A5517" t="s">
        <v>216</v>
      </c>
      <c r="B5517">
        <v>37141</v>
      </c>
      <c r="C5517" t="s">
        <v>8332</v>
      </c>
      <c r="D5517">
        <v>140</v>
      </c>
      <c r="E5517">
        <v>45789</v>
      </c>
      <c r="G5517" t="s">
        <v>2170</v>
      </c>
      <c r="K5517">
        <v>0</v>
      </c>
      <c r="AE5517" t="s">
        <v>233</v>
      </c>
      <c r="AF5517">
        <v>0</v>
      </c>
      <c r="AG5517">
        <v>0</v>
      </c>
      <c r="AH5517">
        <v>0</v>
      </c>
      <c r="AI5517" t="s">
        <v>11634</v>
      </c>
      <c r="AL5517" s="94">
        <v>14</v>
      </c>
      <c r="AM5517" t="s">
        <v>11646</v>
      </c>
    </row>
    <row r="5518" spans="1:39" x14ac:dyDescent="0.25">
      <c r="A5518" t="s">
        <v>216</v>
      </c>
      <c r="B5518">
        <v>37142</v>
      </c>
      <c r="C5518" t="s">
        <v>8333</v>
      </c>
      <c r="D5518">
        <v>704</v>
      </c>
      <c r="E5518">
        <v>45789</v>
      </c>
      <c r="G5518" t="s">
        <v>2170</v>
      </c>
      <c r="K5518">
        <v>0</v>
      </c>
      <c r="AE5518" t="s">
        <v>233</v>
      </c>
      <c r="AF5518">
        <v>0</v>
      </c>
      <c r="AG5518">
        <v>0</v>
      </c>
      <c r="AH5518">
        <v>0</v>
      </c>
      <c r="AI5518" t="s">
        <v>11634</v>
      </c>
      <c r="AL5518" s="94">
        <v>70.400000000000006</v>
      </c>
      <c r="AM5518" t="s">
        <v>11646</v>
      </c>
    </row>
    <row r="5519" spans="1:39" x14ac:dyDescent="0.25">
      <c r="A5519" t="s">
        <v>216</v>
      </c>
      <c r="B5519">
        <v>37143</v>
      </c>
      <c r="C5519" t="s">
        <v>8334</v>
      </c>
      <c r="D5519">
        <v>400</v>
      </c>
      <c r="E5519">
        <v>45789</v>
      </c>
      <c r="G5519" t="s">
        <v>2170</v>
      </c>
      <c r="K5519">
        <v>0</v>
      </c>
      <c r="AE5519" t="s">
        <v>233</v>
      </c>
      <c r="AF5519">
        <v>0</v>
      </c>
      <c r="AG5519">
        <v>0</v>
      </c>
      <c r="AH5519">
        <v>0</v>
      </c>
      <c r="AI5519" t="s">
        <v>11634</v>
      </c>
      <c r="AL5519" s="94">
        <v>40</v>
      </c>
      <c r="AM5519" t="s">
        <v>11646</v>
      </c>
    </row>
    <row r="5520" spans="1:39" x14ac:dyDescent="0.25">
      <c r="A5520" t="s">
        <v>216</v>
      </c>
      <c r="B5520">
        <v>37144</v>
      </c>
      <c r="C5520" t="s">
        <v>8335</v>
      </c>
      <c r="D5520">
        <v>325</v>
      </c>
      <c r="E5520">
        <v>45789</v>
      </c>
      <c r="F5520">
        <v>45821</v>
      </c>
      <c r="G5520" t="s">
        <v>2170</v>
      </c>
      <c r="H5520" t="s">
        <v>8307</v>
      </c>
      <c r="I5520" t="s">
        <v>24</v>
      </c>
      <c r="K5520">
        <v>0</v>
      </c>
      <c r="AE5520" t="s">
        <v>233</v>
      </c>
      <c r="AF5520">
        <v>0</v>
      </c>
      <c r="AG5520">
        <v>0</v>
      </c>
      <c r="AH5520">
        <v>0</v>
      </c>
      <c r="AI5520" t="s">
        <v>11634</v>
      </c>
      <c r="AL5520" s="94">
        <v>32.5</v>
      </c>
      <c r="AM5520" t="s">
        <v>11646</v>
      </c>
    </row>
    <row r="5521" spans="1:39" x14ac:dyDescent="0.25">
      <c r="A5521" t="s">
        <v>216</v>
      </c>
      <c r="B5521">
        <v>37145</v>
      </c>
      <c r="C5521" t="s">
        <v>8336</v>
      </c>
      <c r="D5521">
        <v>264</v>
      </c>
      <c r="E5521">
        <v>45789</v>
      </c>
      <c r="G5521" t="s">
        <v>2170</v>
      </c>
      <c r="K5521">
        <v>0</v>
      </c>
      <c r="AE5521" t="s">
        <v>233</v>
      </c>
      <c r="AF5521">
        <v>0</v>
      </c>
      <c r="AG5521">
        <v>0</v>
      </c>
      <c r="AH5521">
        <v>0</v>
      </c>
      <c r="AI5521" t="s">
        <v>11634</v>
      </c>
      <c r="AL5521" s="94">
        <v>26.4</v>
      </c>
      <c r="AM5521" t="s">
        <v>11646</v>
      </c>
    </row>
    <row r="5522" spans="1:39" x14ac:dyDescent="0.25">
      <c r="A5522" t="s">
        <v>216</v>
      </c>
      <c r="B5522">
        <v>37146</v>
      </c>
      <c r="C5522" t="s">
        <v>8337</v>
      </c>
      <c r="D5522">
        <v>109</v>
      </c>
      <c r="E5522">
        <v>45789</v>
      </c>
      <c r="G5522" t="s">
        <v>2170</v>
      </c>
      <c r="K5522">
        <v>0</v>
      </c>
      <c r="AE5522" t="s">
        <v>233</v>
      </c>
      <c r="AF5522">
        <v>0</v>
      </c>
      <c r="AG5522">
        <v>0</v>
      </c>
      <c r="AH5522">
        <v>0</v>
      </c>
      <c r="AI5522" t="s">
        <v>11634</v>
      </c>
      <c r="AL5522" s="94">
        <v>10.9</v>
      </c>
      <c r="AM5522" t="s">
        <v>11646</v>
      </c>
    </row>
    <row r="5523" spans="1:39" x14ac:dyDescent="0.25">
      <c r="A5523" t="s">
        <v>216</v>
      </c>
      <c r="B5523">
        <v>37147</v>
      </c>
      <c r="C5523" t="s">
        <v>8338</v>
      </c>
      <c r="D5523">
        <v>204</v>
      </c>
      <c r="E5523">
        <v>45789</v>
      </c>
      <c r="G5523" t="s">
        <v>2170</v>
      </c>
      <c r="K5523">
        <v>0</v>
      </c>
      <c r="AE5523" t="s">
        <v>233</v>
      </c>
      <c r="AF5523">
        <v>0</v>
      </c>
      <c r="AG5523">
        <v>0</v>
      </c>
      <c r="AH5523">
        <v>0</v>
      </c>
      <c r="AI5523" t="s">
        <v>11634</v>
      </c>
      <c r="AL5523" s="94">
        <v>20.399999999999999</v>
      </c>
      <c r="AM5523" t="s">
        <v>11646</v>
      </c>
    </row>
    <row r="5524" spans="1:39" x14ac:dyDescent="0.25">
      <c r="A5524" t="s">
        <v>216</v>
      </c>
      <c r="B5524">
        <v>37148</v>
      </c>
      <c r="C5524" t="s">
        <v>8339</v>
      </c>
      <c r="D5524">
        <v>411</v>
      </c>
      <c r="E5524">
        <v>45789</v>
      </c>
      <c r="G5524" t="s">
        <v>2170</v>
      </c>
      <c r="K5524">
        <v>0</v>
      </c>
      <c r="AE5524" t="s">
        <v>233</v>
      </c>
      <c r="AF5524">
        <v>0</v>
      </c>
      <c r="AG5524">
        <v>0</v>
      </c>
      <c r="AH5524">
        <v>0</v>
      </c>
      <c r="AI5524" t="s">
        <v>11634</v>
      </c>
      <c r="AL5524" s="94">
        <v>41.1</v>
      </c>
      <c r="AM5524" t="s">
        <v>11646</v>
      </c>
    </row>
    <row r="5525" spans="1:39" x14ac:dyDescent="0.25">
      <c r="A5525" t="s">
        <v>216</v>
      </c>
      <c r="B5525">
        <v>37149</v>
      </c>
      <c r="C5525" t="s">
        <v>8340</v>
      </c>
      <c r="D5525">
        <v>55</v>
      </c>
      <c r="E5525">
        <v>45789</v>
      </c>
      <c r="G5525" t="s">
        <v>2170</v>
      </c>
      <c r="K5525">
        <v>0</v>
      </c>
      <c r="AE5525" t="s">
        <v>233</v>
      </c>
      <c r="AF5525">
        <v>0</v>
      </c>
      <c r="AG5525">
        <v>0</v>
      </c>
      <c r="AH5525">
        <v>0</v>
      </c>
      <c r="AI5525" t="s">
        <v>11634</v>
      </c>
      <c r="AL5525" s="94">
        <v>5.5</v>
      </c>
      <c r="AM5525" t="s">
        <v>11646</v>
      </c>
    </row>
    <row r="5526" spans="1:39" x14ac:dyDescent="0.25">
      <c r="A5526" t="s">
        <v>216</v>
      </c>
      <c r="B5526">
        <v>37150</v>
      </c>
      <c r="C5526" t="s">
        <v>8341</v>
      </c>
      <c r="D5526">
        <v>31</v>
      </c>
      <c r="G5526" t="s">
        <v>2170</v>
      </c>
      <c r="K5526">
        <v>0</v>
      </c>
      <c r="AE5526" t="s">
        <v>233</v>
      </c>
      <c r="AF5526">
        <v>0</v>
      </c>
      <c r="AG5526">
        <v>0</v>
      </c>
      <c r="AH5526">
        <v>0</v>
      </c>
      <c r="AI5526" t="s">
        <v>11634</v>
      </c>
      <c r="AL5526" s="94">
        <v>3.1</v>
      </c>
      <c r="AM5526" t="s">
        <v>11646</v>
      </c>
    </row>
    <row r="5527" spans="1:39" x14ac:dyDescent="0.25">
      <c r="A5527" t="s">
        <v>216</v>
      </c>
      <c r="B5527">
        <v>37151</v>
      </c>
      <c r="C5527" t="s">
        <v>8342</v>
      </c>
      <c r="D5527">
        <v>144</v>
      </c>
      <c r="E5527">
        <v>45789</v>
      </c>
      <c r="G5527" t="s">
        <v>2170</v>
      </c>
      <c r="K5527">
        <v>0</v>
      </c>
      <c r="AE5527" t="s">
        <v>233</v>
      </c>
      <c r="AF5527">
        <v>0</v>
      </c>
      <c r="AG5527">
        <v>0</v>
      </c>
      <c r="AH5527">
        <v>0</v>
      </c>
      <c r="AI5527" t="s">
        <v>11634</v>
      </c>
      <c r="AL5527" s="94">
        <v>14.4</v>
      </c>
      <c r="AM5527" t="s">
        <v>11646</v>
      </c>
    </row>
    <row r="5528" spans="1:39" x14ac:dyDescent="0.25">
      <c r="A5528" t="s">
        <v>216</v>
      </c>
      <c r="B5528">
        <v>37152</v>
      </c>
      <c r="C5528" t="s">
        <v>8343</v>
      </c>
      <c r="D5528">
        <v>412</v>
      </c>
      <c r="E5528">
        <v>45789</v>
      </c>
      <c r="G5528" t="s">
        <v>2170</v>
      </c>
      <c r="K5528">
        <v>0</v>
      </c>
      <c r="AE5528" t="s">
        <v>233</v>
      </c>
      <c r="AF5528">
        <v>0</v>
      </c>
      <c r="AG5528">
        <v>0</v>
      </c>
      <c r="AH5528">
        <v>0</v>
      </c>
      <c r="AI5528" t="s">
        <v>11634</v>
      </c>
      <c r="AL5528" s="94">
        <v>41.2</v>
      </c>
      <c r="AM5528" t="s">
        <v>11646</v>
      </c>
    </row>
    <row r="5529" spans="1:39" x14ac:dyDescent="0.25">
      <c r="A5529" t="s">
        <v>216</v>
      </c>
      <c r="B5529">
        <v>37154</v>
      </c>
      <c r="C5529" t="s">
        <v>8344</v>
      </c>
      <c r="D5529">
        <v>124</v>
      </c>
      <c r="E5529">
        <v>45789</v>
      </c>
      <c r="G5529" t="s">
        <v>2170</v>
      </c>
      <c r="K5529">
        <v>0</v>
      </c>
      <c r="AE5529" t="s">
        <v>233</v>
      </c>
      <c r="AF5529">
        <v>0</v>
      </c>
      <c r="AG5529">
        <v>0</v>
      </c>
      <c r="AH5529">
        <v>0</v>
      </c>
      <c r="AI5529" t="s">
        <v>11634</v>
      </c>
      <c r="AL5529" s="94">
        <v>12.4</v>
      </c>
      <c r="AM5529" t="s">
        <v>11646</v>
      </c>
    </row>
    <row r="5530" spans="1:39" x14ac:dyDescent="0.25">
      <c r="A5530" t="s">
        <v>216</v>
      </c>
      <c r="B5530">
        <v>37155</v>
      </c>
      <c r="C5530" t="s">
        <v>8345</v>
      </c>
      <c r="D5530">
        <v>78</v>
      </c>
      <c r="E5530">
        <v>45789</v>
      </c>
      <c r="G5530" t="s">
        <v>2170</v>
      </c>
      <c r="K5530">
        <v>0</v>
      </c>
      <c r="AE5530" t="s">
        <v>233</v>
      </c>
      <c r="AF5530">
        <v>0</v>
      </c>
      <c r="AG5530">
        <v>0</v>
      </c>
      <c r="AH5530">
        <v>0</v>
      </c>
      <c r="AI5530" t="s">
        <v>11634</v>
      </c>
      <c r="AL5530" s="94">
        <v>7.8</v>
      </c>
      <c r="AM5530" t="s">
        <v>11646</v>
      </c>
    </row>
    <row r="5531" spans="1:39" x14ac:dyDescent="0.25">
      <c r="A5531" t="s">
        <v>216</v>
      </c>
      <c r="B5531">
        <v>37156</v>
      </c>
      <c r="C5531" t="s">
        <v>8346</v>
      </c>
      <c r="D5531">
        <v>5508</v>
      </c>
      <c r="E5531">
        <v>45789</v>
      </c>
      <c r="F5531">
        <v>45964</v>
      </c>
      <c r="G5531" t="s">
        <v>2170</v>
      </c>
      <c r="I5531" t="s">
        <v>24</v>
      </c>
      <c r="K5531">
        <v>0</v>
      </c>
      <c r="AE5531" t="s">
        <v>233</v>
      </c>
      <c r="AF5531">
        <v>0</v>
      </c>
      <c r="AG5531">
        <v>0</v>
      </c>
      <c r="AH5531">
        <v>0</v>
      </c>
      <c r="AI5531" t="s">
        <v>11634</v>
      </c>
      <c r="AL5531" s="94">
        <v>550.79999999999995</v>
      </c>
      <c r="AM5531" t="s">
        <v>11646</v>
      </c>
    </row>
    <row r="5532" spans="1:39" x14ac:dyDescent="0.25">
      <c r="A5532" t="s">
        <v>216</v>
      </c>
      <c r="B5532">
        <v>37157</v>
      </c>
      <c r="C5532" t="s">
        <v>8347</v>
      </c>
      <c r="D5532">
        <v>69</v>
      </c>
      <c r="E5532">
        <v>45789</v>
      </c>
      <c r="G5532" t="s">
        <v>2170</v>
      </c>
      <c r="K5532">
        <v>0</v>
      </c>
      <c r="AE5532" t="s">
        <v>233</v>
      </c>
      <c r="AF5532">
        <v>0</v>
      </c>
      <c r="AG5532">
        <v>0</v>
      </c>
      <c r="AH5532">
        <v>0</v>
      </c>
      <c r="AI5532" t="s">
        <v>11634</v>
      </c>
      <c r="AL5532" s="94">
        <v>6.9</v>
      </c>
      <c r="AM5532" t="s">
        <v>11646</v>
      </c>
    </row>
    <row r="5533" spans="1:39" x14ac:dyDescent="0.25">
      <c r="A5533" t="s">
        <v>216</v>
      </c>
      <c r="B5533">
        <v>37158</v>
      </c>
      <c r="C5533" t="s">
        <v>8348</v>
      </c>
      <c r="D5533">
        <v>226</v>
      </c>
      <c r="E5533">
        <v>45789</v>
      </c>
      <c r="G5533" t="s">
        <v>2170</v>
      </c>
      <c r="H5533">
        <v>45812</v>
      </c>
      <c r="I5533" t="s">
        <v>24</v>
      </c>
      <c r="K5533">
        <v>0</v>
      </c>
      <c r="AE5533" t="s">
        <v>233</v>
      </c>
      <c r="AF5533">
        <v>0</v>
      </c>
      <c r="AG5533">
        <v>0</v>
      </c>
      <c r="AH5533">
        <v>0</v>
      </c>
      <c r="AI5533" t="s">
        <v>11634</v>
      </c>
      <c r="AL5533" s="94">
        <v>22.6</v>
      </c>
      <c r="AM5533" t="s">
        <v>11646</v>
      </c>
    </row>
    <row r="5534" spans="1:39" x14ac:dyDescent="0.25">
      <c r="A5534" t="s">
        <v>216</v>
      </c>
      <c r="B5534">
        <v>37159</v>
      </c>
      <c r="C5534" t="s">
        <v>8349</v>
      </c>
      <c r="D5534">
        <v>62</v>
      </c>
      <c r="E5534">
        <v>45789</v>
      </c>
      <c r="G5534" t="s">
        <v>2170</v>
      </c>
      <c r="K5534">
        <v>0</v>
      </c>
      <c r="AE5534" t="s">
        <v>233</v>
      </c>
      <c r="AF5534">
        <v>0</v>
      </c>
      <c r="AG5534">
        <v>0</v>
      </c>
      <c r="AH5534">
        <v>0</v>
      </c>
      <c r="AI5534" t="s">
        <v>11634</v>
      </c>
      <c r="AL5534" s="94">
        <v>6.2</v>
      </c>
      <c r="AM5534" t="s">
        <v>11646</v>
      </c>
    </row>
    <row r="5535" spans="1:39" x14ac:dyDescent="0.25">
      <c r="A5535" t="s">
        <v>216</v>
      </c>
      <c r="B5535">
        <v>37160</v>
      </c>
      <c r="C5535" t="s">
        <v>8350</v>
      </c>
      <c r="D5535">
        <v>577</v>
      </c>
      <c r="E5535">
        <v>45789</v>
      </c>
      <c r="F5535">
        <v>45823</v>
      </c>
      <c r="G5535" t="s">
        <v>2170</v>
      </c>
      <c r="H5535" t="s">
        <v>8351</v>
      </c>
      <c r="I5535" t="s">
        <v>24</v>
      </c>
      <c r="K5535">
        <v>0</v>
      </c>
      <c r="AE5535" t="s">
        <v>233</v>
      </c>
      <c r="AF5535">
        <v>0</v>
      </c>
      <c r="AG5535">
        <v>0</v>
      </c>
      <c r="AH5535">
        <v>0</v>
      </c>
      <c r="AI5535" t="s">
        <v>11634</v>
      </c>
      <c r="AL5535" s="94">
        <v>57.7</v>
      </c>
      <c r="AM5535" t="s">
        <v>11646</v>
      </c>
    </row>
    <row r="5536" spans="1:39" x14ac:dyDescent="0.25">
      <c r="A5536" t="s">
        <v>216</v>
      </c>
      <c r="B5536">
        <v>37161</v>
      </c>
      <c r="C5536" t="s">
        <v>8352</v>
      </c>
      <c r="D5536">
        <v>101</v>
      </c>
      <c r="E5536">
        <v>45789</v>
      </c>
      <c r="G5536" t="s">
        <v>2170</v>
      </c>
      <c r="K5536">
        <v>0</v>
      </c>
      <c r="AE5536" t="s">
        <v>233</v>
      </c>
      <c r="AF5536">
        <v>0</v>
      </c>
      <c r="AG5536">
        <v>0</v>
      </c>
      <c r="AH5536">
        <v>0</v>
      </c>
      <c r="AI5536" t="s">
        <v>11634</v>
      </c>
      <c r="AL5536" s="94">
        <v>10.1</v>
      </c>
      <c r="AM5536" t="s">
        <v>11646</v>
      </c>
    </row>
    <row r="5537" spans="1:39" x14ac:dyDescent="0.25">
      <c r="A5537" t="s">
        <v>216</v>
      </c>
      <c r="B5537">
        <v>37162</v>
      </c>
      <c r="C5537" t="s">
        <v>8353</v>
      </c>
      <c r="D5537">
        <v>205</v>
      </c>
      <c r="E5537">
        <v>45789</v>
      </c>
      <c r="G5537" t="s">
        <v>2170</v>
      </c>
      <c r="K5537">
        <v>0</v>
      </c>
      <c r="AE5537" t="s">
        <v>233</v>
      </c>
      <c r="AF5537">
        <v>0</v>
      </c>
      <c r="AG5537">
        <v>0</v>
      </c>
      <c r="AH5537">
        <v>0</v>
      </c>
      <c r="AI5537" t="s">
        <v>11634</v>
      </c>
      <c r="AL5537" s="94">
        <v>20.5</v>
      </c>
      <c r="AM5537" t="s">
        <v>11646</v>
      </c>
    </row>
    <row r="5538" spans="1:39" x14ac:dyDescent="0.25">
      <c r="A5538" t="s">
        <v>216</v>
      </c>
      <c r="B5538">
        <v>37163</v>
      </c>
      <c r="C5538" t="s">
        <v>8354</v>
      </c>
      <c r="D5538">
        <v>30</v>
      </c>
      <c r="E5538">
        <v>45789</v>
      </c>
      <c r="G5538" t="s">
        <v>2170</v>
      </c>
      <c r="K5538">
        <v>0</v>
      </c>
      <c r="AE5538" t="s">
        <v>233</v>
      </c>
      <c r="AF5538">
        <v>0</v>
      </c>
      <c r="AG5538">
        <v>0</v>
      </c>
      <c r="AH5538">
        <v>0</v>
      </c>
      <c r="AI5538" t="s">
        <v>11634</v>
      </c>
      <c r="AL5538" s="94">
        <v>3</v>
      </c>
      <c r="AM5538" t="s">
        <v>11646</v>
      </c>
    </row>
    <row r="5539" spans="1:39" x14ac:dyDescent="0.25">
      <c r="A5539" t="s">
        <v>216</v>
      </c>
      <c r="B5539">
        <v>37164</v>
      </c>
      <c r="C5539" t="s">
        <v>8355</v>
      </c>
      <c r="D5539">
        <v>285</v>
      </c>
      <c r="E5539">
        <v>45789</v>
      </c>
      <c r="G5539" t="s">
        <v>2170</v>
      </c>
      <c r="K5539">
        <v>0</v>
      </c>
      <c r="AE5539" t="s">
        <v>233</v>
      </c>
      <c r="AF5539">
        <v>0</v>
      </c>
      <c r="AG5539">
        <v>0</v>
      </c>
      <c r="AH5539">
        <v>0</v>
      </c>
      <c r="AI5539" t="s">
        <v>11634</v>
      </c>
      <c r="AL5539" s="94">
        <v>28.5</v>
      </c>
      <c r="AM5539" t="s">
        <v>11646</v>
      </c>
    </row>
    <row r="5540" spans="1:39" x14ac:dyDescent="0.25">
      <c r="A5540" t="s">
        <v>216</v>
      </c>
      <c r="B5540">
        <v>37165</v>
      </c>
      <c r="C5540" t="s">
        <v>8356</v>
      </c>
      <c r="D5540">
        <v>31</v>
      </c>
      <c r="E5540">
        <v>45789</v>
      </c>
      <c r="G5540" t="s">
        <v>2170</v>
      </c>
      <c r="K5540">
        <v>0</v>
      </c>
      <c r="AE5540" t="s">
        <v>233</v>
      </c>
      <c r="AF5540">
        <v>0</v>
      </c>
      <c r="AG5540">
        <v>0</v>
      </c>
      <c r="AH5540">
        <v>0</v>
      </c>
      <c r="AI5540" t="s">
        <v>11634</v>
      </c>
      <c r="AL5540" s="94">
        <v>3.1</v>
      </c>
      <c r="AM5540" t="s">
        <v>11646</v>
      </c>
    </row>
    <row r="5541" spans="1:39" x14ac:dyDescent="0.25">
      <c r="A5541" t="s">
        <v>216</v>
      </c>
      <c r="B5541">
        <v>37166</v>
      </c>
      <c r="C5541" t="s">
        <v>8357</v>
      </c>
      <c r="D5541">
        <v>199</v>
      </c>
      <c r="E5541">
        <v>45789</v>
      </c>
      <c r="G5541" t="s">
        <v>2170</v>
      </c>
      <c r="K5541">
        <v>0</v>
      </c>
      <c r="AE5541" t="s">
        <v>233</v>
      </c>
      <c r="AF5541">
        <v>0</v>
      </c>
      <c r="AG5541">
        <v>0</v>
      </c>
      <c r="AH5541">
        <v>0</v>
      </c>
      <c r="AI5541" t="s">
        <v>11634</v>
      </c>
      <c r="AL5541" s="94">
        <v>19.899999999999999</v>
      </c>
      <c r="AM5541" t="s">
        <v>11646</v>
      </c>
    </row>
    <row r="5542" spans="1:39" x14ac:dyDescent="0.25">
      <c r="A5542" t="s">
        <v>216</v>
      </c>
      <c r="B5542">
        <v>37167</v>
      </c>
      <c r="C5542" t="s">
        <v>8358</v>
      </c>
      <c r="D5542">
        <v>183</v>
      </c>
      <c r="E5542">
        <v>45789</v>
      </c>
      <c r="G5542" t="s">
        <v>2170</v>
      </c>
      <c r="K5542">
        <v>0</v>
      </c>
      <c r="AE5542" t="s">
        <v>233</v>
      </c>
      <c r="AF5542">
        <v>0</v>
      </c>
      <c r="AG5542">
        <v>0</v>
      </c>
      <c r="AH5542">
        <v>0</v>
      </c>
      <c r="AI5542" t="s">
        <v>11634</v>
      </c>
      <c r="AL5542" s="94">
        <v>18.3</v>
      </c>
      <c r="AM5542" t="s">
        <v>11646</v>
      </c>
    </row>
    <row r="5543" spans="1:39" x14ac:dyDescent="0.25">
      <c r="A5543" t="s">
        <v>216</v>
      </c>
      <c r="B5543">
        <v>37168</v>
      </c>
      <c r="C5543" t="s">
        <v>8359</v>
      </c>
      <c r="D5543">
        <v>428</v>
      </c>
      <c r="E5543">
        <v>45789</v>
      </c>
      <c r="G5543" t="s">
        <v>2170</v>
      </c>
      <c r="K5543">
        <v>0</v>
      </c>
      <c r="AE5543" t="s">
        <v>233</v>
      </c>
      <c r="AF5543">
        <v>0</v>
      </c>
      <c r="AG5543">
        <v>0</v>
      </c>
      <c r="AH5543">
        <v>0</v>
      </c>
      <c r="AI5543" t="s">
        <v>11634</v>
      </c>
      <c r="AL5543" s="94">
        <v>42.8</v>
      </c>
      <c r="AM5543" t="s">
        <v>11646</v>
      </c>
    </row>
    <row r="5544" spans="1:39" x14ac:dyDescent="0.25">
      <c r="A5544" t="s">
        <v>216</v>
      </c>
      <c r="B5544">
        <v>37169</v>
      </c>
      <c r="C5544" t="s">
        <v>8360</v>
      </c>
      <c r="D5544">
        <v>186</v>
      </c>
      <c r="E5544">
        <v>45790</v>
      </c>
      <c r="G5544" t="s">
        <v>2170</v>
      </c>
      <c r="K5544">
        <v>0</v>
      </c>
      <c r="AE5544" t="s">
        <v>233</v>
      </c>
      <c r="AF5544">
        <v>0</v>
      </c>
      <c r="AG5544">
        <v>0</v>
      </c>
      <c r="AH5544">
        <v>0</v>
      </c>
      <c r="AI5544" t="s">
        <v>11634</v>
      </c>
      <c r="AL5544" s="94">
        <v>18.600000000000001</v>
      </c>
      <c r="AM5544" t="s">
        <v>11646</v>
      </c>
    </row>
    <row r="5545" spans="1:39" x14ac:dyDescent="0.25">
      <c r="A5545" t="s">
        <v>216</v>
      </c>
      <c r="B5545">
        <v>37170</v>
      </c>
      <c r="C5545" t="s">
        <v>8361</v>
      </c>
      <c r="D5545">
        <v>1517</v>
      </c>
      <c r="E5545">
        <v>45790</v>
      </c>
      <c r="F5545">
        <v>45964</v>
      </c>
      <c r="G5545" t="s">
        <v>2170</v>
      </c>
      <c r="I5545" t="s">
        <v>24</v>
      </c>
      <c r="K5545">
        <v>0</v>
      </c>
      <c r="AE5545" t="s">
        <v>233</v>
      </c>
      <c r="AF5545">
        <v>0</v>
      </c>
      <c r="AG5545">
        <v>0</v>
      </c>
      <c r="AH5545">
        <v>0</v>
      </c>
      <c r="AI5545" t="s">
        <v>11634</v>
      </c>
      <c r="AL5545" s="94">
        <v>151.69999999999999</v>
      </c>
      <c r="AM5545" t="s">
        <v>11646</v>
      </c>
    </row>
    <row r="5546" spans="1:39" x14ac:dyDescent="0.25">
      <c r="A5546" t="s">
        <v>216</v>
      </c>
      <c r="B5546">
        <v>37171</v>
      </c>
      <c r="C5546" t="s">
        <v>8362</v>
      </c>
      <c r="D5546">
        <v>465</v>
      </c>
      <c r="E5546">
        <v>45790</v>
      </c>
      <c r="G5546" t="s">
        <v>2170</v>
      </c>
      <c r="K5546">
        <v>0</v>
      </c>
      <c r="AE5546" t="s">
        <v>233</v>
      </c>
      <c r="AF5546">
        <v>0</v>
      </c>
      <c r="AG5546">
        <v>0</v>
      </c>
      <c r="AH5546">
        <v>0</v>
      </c>
      <c r="AI5546" t="s">
        <v>11634</v>
      </c>
      <c r="AL5546" s="94">
        <v>46.5</v>
      </c>
      <c r="AM5546" t="s">
        <v>11646</v>
      </c>
    </row>
    <row r="5547" spans="1:39" x14ac:dyDescent="0.25">
      <c r="A5547" t="s">
        <v>216</v>
      </c>
      <c r="B5547">
        <v>37172</v>
      </c>
      <c r="C5547" t="s">
        <v>8363</v>
      </c>
      <c r="D5547">
        <v>913</v>
      </c>
      <c r="E5547">
        <v>45790</v>
      </c>
      <c r="G5547" t="s">
        <v>2170</v>
      </c>
      <c r="K5547">
        <v>0</v>
      </c>
      <c r="AE5547" t="s">
        <v>233</v>
      </c>
      <c r="AF5547">
        <v>0</v>
      </c>
      <c r="AG5547">
        <v>0</v>
      </c>
      <c r="AH5547">
        <v>0</v>
      </c>
      <c r="AI5547" t="s">
        <v>11634</v>
      </c>
      <c r="AL5547" s="94">
        <v>91.3</v>
      </c>
      <c r="AM5547" t="s">
        <v>11646</v>
      </c>
    </row>
    <row r="5548" spans="1:39" x14ac:dyDescent="0.25">
      <c r="A5548" t="s">
        <v>216</v>
      </c>
      <c r="B5548">
        <v>37173</v>
      </c>
      <c r="C5548" t="s">
        <v>8364</v>
      </c>
      <c r="D5548">
        <v>1510</v>
      </c>
      <c r="E5548">
        <v>45790</v>
      </c>
      <c r="F5548">
        <v>45964</v>
      </c>
      <c r="G5548" t="s">
        <v>2170</v>
      </c>
      <c r="I5548" t="s">
        <v>24</v>
      </c>
      <c r="K5548">
        <v>0</v>
      </c>
      <c r="AE5548" t="s">
        <v>233</v>
      </c>
      <c r="AF5548">
        <v>0</v>
      </c>
      <c r="AG5548">
        <v>0</v>
      </c>
      <c r="AH5548">
        <v>0</v>
      </c>
      <c r="AI5548" t="s">
        <v>11634</v>
      </c>
      <c r="AL5548" s="94">
        <v>151</v>
      </c>
      <c r="AM5548" t="s">
        <v>11646</v>
      </c>
    </row>
    <row r="5549" spans="1:39" x14ac:dyDescent="0.25">
      <c r="A5549" t="s">
        <v>216</v>
      </c>
      <c r="B5549">
        <v>37175</v>
      </c>
      <c r="C5549" t="s">
        <v>8365</v>
      </c>
      <c r="D5549">
        <v>445</v>
      </c>
      <c r="E5549">
        <v>45790</v>
      </c>
      <c r="G5549" t="s">
        <v>2170</v>
      </c>
      <c r="K5549">
        <v>0</v>
      </c>
      <c r="AE5549" t="s">
        <v>233</v>
      </c>
      <c r="AF5549">
        <v>0</v>
      </c>
      <c r="AG5549">
        <v>0</v>
      </c>
      <c r="AH5549">
        <v>0</v>
      </c>
      <c r="AI5549" t="s">
        <v>11634</v>
      </c>
      <c r="AL5549" s="94">
        <v>44.5</v>
      </c>
      <c r="AM5549" t="s">
        <v>11646</v>
      </c>
    </row>
    <row r="5550" spans="1:39" x14ac:dyDescent="0.25">
      <c r="A5550" t="s">
        <v>216</v>
      </c>
      <c r="B5550">
        <v>37174</v>
      </c>
      <c r="C5550" t="s">
        <v>8366</v>
      </c>
      <c r="D5550">
        <v>1001</v>
      </c>
      <c r="E5550">
        <v>45790</v>
      </c>
      <c r="F5550">
        <v>45964</v>
      </c>
      <c r="G5550" t="s">
        <v>2170</v>
      </c>
      <c r="I5550" t="s">
        <v>24</v>
      </c>
      <c r="K5550">
        <v>0</v>
      </c>
      <c r="AE5550" t="s">
        <v>233</v>
      </c>
      <c r="AF5550">
        <v>0</v>
      </c>
      <c r="AG5550">
        <v>0</v>
      </c>
      <c r="AH5550">
        <v>0</v>
      </c>
      <c r="AI5550" t="s">
        <v>11634</v>
      </c>
      <c r="AL5550" s="94">
        <v>100.1</v>
      </c>
      <c r="AM5550" t="s">
        <v>11646</v>
      </c>
    </row>
    <row r="5551" spans="1:39" x14ac:dyDescent="0.25">
      <c r="A5551" t="s">
        <v>216</v>
      </c>
      <c r="B5551">
        <v>37176</v>
      </c>
      <c r="C5551" t="s">
        <v>8367</v>
      </c>
      <c r="D5551">
        <v>135</v>
      </c>
      <c r="E5551">
        <v>45790</v>
      </c>
      <c r="G5551" t="s">
        <v>2170</v>
      </c>
      <c r="K5551">
        <v>0</v>
      </c>
      <c r="AE5551" t="s">
        <v>233</v>
      </c>
      <c r="AF5551">
        <v>0</v>
      </c>
      <c r="AG5551">
        <v>0</v>
      </c>
      <c r="AH5551">
        <v>0</v>
      </c>
      <c r="AI5551" t="s">
        <v>11634</v>
      </c>
      <c r="AL5551" s="94">
        <v>13.5</v>
      </c>
      <c r="AM5551" t="s">
        <v>11646</v>
      </c>
    </row>
    <row r="5552" spans="1:39" x14ac:dyDescent="0.25">
      <c r="A5552" t="s">
        <v>216</v>
      </c>
      <c r="B5552">
        <v>37177</v>
      </c>
      <c r="C5552" t="s">
        <v>8368</v>
      </c>
      <c r="D5552">
        <v>282</v>
      </c>
      <c r="E5552">
        <v>45790</v>
      </c>
      <c r="G5552" t="s">
        <v>2170</v>
      </c>
      <c r="K5552">
        <v>0</v>
      </c>
      <c r="AE5552" t="s">
        <v>233</v>
      </c>
      <c r="AF5552">
        <v>0</v>
      </c>
      <c r="AG5552">
        <v>0</v>
      </c>
      <c r="AH5552">
        <v>0</v>
      </c>
      <c r="AI5552" t="s">
        <v>11634</v>
      </c>
      <c r="AL5552" s="94">
        <v>28.2</v>
      </c>
      <c r="AM5552" t="s">
        <v>11646</v>
      </c>
    </row>
    <row r="5553" spans="1:39" x14ac:dyDescent="0.25">
      <c r="A5553" t="s">
        <v>216</v>
      </c>
      <c r="B5553">
        <v>37178</v>
      </c>
      <c r="C5553" t="s">
        <v>8369</v>
      </c>
      <c r="D5553">
        <v>80</v>
      </c>
      <c r="E5553">
        <v>45790</v>
      </c>
      <c r="G5553" t="s">
        <v>2170</v>
      </c>
      <c r="K5553">
        <v>0</v>
      </c>
      <c r="AE5553" t="s">
        <v>233</v>
      </c>
      <c r="AF5553">
        <v>0</v>
      </c>
      <c r="AG5553">
        <v>0</v>
      </c>
      <c r="AH5553">
        <v>0</v>
      </c>
      <c r="AI5553" t="s">
        <v>11634</v>
      </c>
      <c r="AL5553" s="94">
        <v>8</v>
      </c>
      <c r="AM5553" t="s">
        <v>11646</v>
      </c>
    </row>
    <row r="5554" spans="1:39" x14ac:dyDescent="0.25">
      <c r="A5554" t="s">
        <v>216</v>
      </c>
      <c r="B5554">
        <v>37179</v>
      </c>
      <c r="C5554" t="s">
        <v>8370</v>
      </c>
      <c r="D5554">
        <v>197</v>
      </c>
      <c r="E5554">
        <v>45790</v>
      </c>
      <c r="G5554" t="s">
        <v>2170</v>
      </c>
      <c r="K5554">
        <v>0</v>
      </c>
      <c r="AE5554" t="s">
        <v>233</v>
      </c>
      <c r="AF5554">
        <v>0</v>
      </c>
      <c r="AG5554">
        <v>0</v>
      </c>
      <c r="AH5554">
        <v>0</v>
      </c>
      <c r="AI5554" t="s">
        <v>11634</v>
      </c>
      <c r="AL5554" s="94">
        <v>19.7</v>
      </c>
      <c r="AM5554" t="s">
        <v>11646</v>
      </c>
    </row>
    <row r="5555" spans="1:39" x14ac:dyDescent="0.25">
      <c r="A5555" t="s">
        <v>216</v>
      </c>
      <c r="B5555">
        <v>37180</v>
      </c>
      <c r="C5555" t="s">
        <v>8371</v>
      </c>
      <c r="D5555">
        <v>57</v>
      </c>
      <c r="E5555">
        <v>45790</v>
      </c>
      <c r="G5555" t="s">
        <v>2170</v>
      </c>
      <c r="K5555">
        <v>0</v>
      </c>
      <c r="AE5555" t="s">
        <v>233</v>
      </c>
      <c r="AF5555">
        <v>0</v>
      </c>
      <c r="AG5555">
        <v>0</v>
      </c>
      <c r="AH5555">
        <v>0</v>
      </c>
      <c r="AI5555" t="s">
        <v>11634</v>
      </c>
      <c r="AL5555" s="94">
        <v>5.7</v>
      </c>
      <c r="AM5555" t="s">
        <v>11646</v>
      </c>
    </row>
    <row r="5556" spans="1:39" x14ac:dyDescent="0.25">
      <c r="A5556" t="s">
        <v>216</v>
      </c>
      <c r="B5556">
        <v>37181</v>
      </c>
      <c r="C5556" t="s">
        <v>8372</v>
      </c>
      <c r="D5556">
        <v>250</v>
      </c>
      <c r="E5556">
        <v>45790</v>
      </c>
      <c r="G5556" t="s">
        <v>2170</v>
      </c>
      <c r="K5556">
        <v>0</v>
      </c>
      <c r="AE5556" t="s">
        <v>233</v>
      </c>
      <c r="AF5556">
        <v>0</v>
      </c>
      <c r="AG5556">
        <v>0</v>
      </c>
      <c r="AH5556">
        <v>0</v>
      </c>
      <c r="AI5556" t="s">
        <v>11634</v>
      </c>
      <c r="AL5556" s="94">
        <v>25</v>
      </c>
      <c r="AM5556" t="s">
        <v>11646</v>
      </c>
    </row>
    <row r="5557" spans="1:39" x14ac:dyDescent="0.25">
      <c r="A5557" t="s">
        <v>216</v>
      </c>
      <c r="B5557">
        <v>37183</v>
      </c>
      <c r="C5557" t="s">
        <v>8373</v>
      </c>
      <c r="D5557">
        <v>387</v>
      </c>
      <c r="E5557">
        <v>45790</v>
      </c>
      <c r="G5557" t="s">
        <v>2170</v>
      </c>
      <c r="K5557">
        <v>0</v>
      </c>
      <c r="AE5557" t="s">
        <v>233</v>
      </c>
      <c r="AF5557">
        <v>0</v>
      </c>
      <c r="AG5557">
        <v>0</v>
      </c>
      <c r="AH5557">
        <v>0</v>
      </c>
      <c r="AI5557" t="s">
        <v>11634</v>
      </c>
      <c r="AL5557" s="94">
        <v>38.700000000000003</v>
      </c>
      <c r="AM5557" t="s">
        <v>11646</v>
      </c>
    </row>
    <row r="5558" spans="1:39" x14ac:dyDescent="0.25">
      <c r="A5558" t="s">
        <v>216</v>
      </c>
      <c r="B5558">
        <v>37182</v>
      </c>
      <c r="C5558" t="s">
        <v>8374</v>
      </c>
      <c r="D5558">
        <v>82</v>
      </c>
      <c r="E5558">
        <v>45790</v>
      </c>
      <c r="G5558" t="s">
        <v>2170</v>
      </c>
      <c r="K5558">
        <v>0</v>
      </c>
      <c r="AE5558" t="s">
        <v>233</v>
      </c>
      <c r="AF5558">
        <v>0</v>
      </c>
      <c r="AG5558">
        <v>0</v>
      </c>
      <c r="AH5558">
        <v>0</v>
      </c>
      <c r="AI5558" t="s">
        <v>11634</v>
      </c>
      <c r="AL5558" s="94">
        <v>8.1999999999999993</v>
      </c>
      <c r="AM5558" t="s">
        <v>11646</v>
      </c>
    </row>
    <row r="5559" spans="1:39" x14ac:dyDescent="0.25">
      <c r="A5559" t="s">
        <v>216</v>
      </c>
      <c r="B5559">
        <v>37184</v>
      </c>
      <c r="C5559" t="s">
        <v>8375</v>
      </c>
      <c r="D5559">
        <v>251</v>
      </c>
      <c r="E5559">
        <v>45790</v>
      </c>
      <c r="G5559" t="s">
        <v>2170</v>
      </c>
      <c r="K5559">
        <v>0</v>
      </c>
      <c r="AE5559" t="s">
        <v>233</v>
      </c>
      <c r="AF5559">
        <v>0</v>
      </c>
      <c r="AG5559">
        <v>0</v>
      </c>
      <c r="AH5559">
        <v>0</v>
      </c>
      <c r="AI5559" t="s">
        <v>11634</v>
      </c>
      <c r="AL5559" s="94">
        <v>25.1</v>
      </c>
      <c r="AM5559" t="s">
        <v>11646</v>
      </c>
    </row>
    <row r="5560" spans="1:39" x14ac:dyDescent="0.25">
      <c r="A5560" t="s">
        <v>216</v>
      </c>
      <c r="B5560">
        <v>37186</v>
      </c>
      <c r="C5560" t="s">
        <v>8376</v>
      </c>
      <c r="D5560">
        <v>101</v>
      </c>
      <c r="E5560">
        <v>45790</v>
      </c>
      <c r="G5560" t="s">
        <v>2170</v>
      </c>
      <c r="K5560">
        <v>0</v>
      </c>
      <c r="AE5560" t="s">
        <v>233</v>
      </c>
      <c r="AF5560">
        <v>0</v>
      </c>
      <c r="AG5560">
        <v>0</v>
      </c>
      <c r="AH5560">
        <v>0</v>
      </c>
      <c r="AI5560" t="s">
        <v>11634</v>
      </c>
      <c r="AL5560" s="94">
        <v>10.1</v>
      </c>
      <c r="AM5560" t="s">
        <v>11646</v>
      </c>
    </row>
    <row r="5561" spans="1:39" x14ac:dyDescent="0.25">
      <c r="A5561" t="s">
        <v>216</v>
      </c>
      <c r="B5561">
        <v>37187</v>
      </c>
      <c r="C5561" t="s">
        <v>8377</v>
      </c>
      <c r="D5561">
        <v>613</v>
      </c>
      <c r="E5561">
        <v>45790</v>
      </c>
      <c r="F5561">
        <v>45830</v>
      </c>
      <c r="G5561" t="s">
        <v>2170</v>
      </c>
      <c r="H5561" t="s">
        <v>8378</v>
      </c>
      <c r="I5561" t="s">
        <v>24</v>
      </c>
      <c r="K5561">
        <v>0</v>
      </c>
      <c r="AE5561" t="s">
        <v>233</v>
      </c>
      <c r="AF5561">
        <v>0</v>
      </c>
      <c r="AG5561">
        <v>0</v>
      </c>
      <c r="AH5561">
        <v>0</v>
      </c>
      <c r="AI5561" t="s">
        <v>11634</v>
      </c>
      <c r="AL5561" s="94">
        <v>61.3</v>
      </c>
      <c r="AM5561" t="s">
        <v>11646</v>
      </c>
    </row>
    <row r="5562" spans="1:39" x14ac:dyDescent="0.25">
      <c r="A5562" t="s">
        <v>216</v>
      </c>
      <c r="B5562">
        <v>37188</v>
      </c>
      <c r="C5562" t="s">
        <v>8379</v>
      </c>
      <c r="D5562">
        <v>158</v>
      </c>
      <c r="E5562">
        <v>45790</v>
      </c>
      <c r="G5562" t="s">
        <v>2170</v>
      </c>
      <c r="K5562">
        <v>0</v>
      </c>
      <c r="AE5562" t="s">
        <v>233</v>
      </c>
      <c r="AF5562">
        <v>0</v>
      </c>
      <c r="AG5562">
        <v>0</v>
      </c>
      <c r="AH5562">
        <v>0</v>
      </c>
      <c r="AI5562" t="s">
        <v>11634</v>
      </c>
      <c r="AL5562" s="94">
        <v>15.8</v>
      </c>
      <c r="AM5562" t="s">
        <v>11646</v>
      </c>
    </row>
    <row r="5563" spans="1:39" x14ac:dyDescent="0.25">
      <c r="A5563" t="s">
        <v>216</v>
      </c>
      <c r="B5563">
        <v>37189</v>
      </c>
      <c r="C5563" t="s">
        <v>8380</v>
      </c>
      <c r="D5563">
        <v>105</v>
      </c>
      <c r="E5563">
        <v>45790</v>
      </c>
      <c r="G5563" t="s">
        <v>2170</v>
      </c>
      <c r="K5563">
        <v>0</v>
      </c>
      <c r="AE5563" t="s">
        <v>233</v>
      </c>
      <c r="AF5563">
        <v>0</v>
      </c>
      <c r="AG5563">
        <v>0</v>
      </c>
      <c r="AH5563">
        <v>0</v>
      </c>
      <c r="AI5563" t="s">
        <v>11634</v>
      </c>
      <c r="AL5563" s="94">
        <v>10.5</v>
      </c>
      <c r="AM5563" t="s">
        <v>11646</v>
      </c>
    </row>
    <row r="5564" spans="1:39" x14ac:dyDescent="0.25">
      <c r="A5564" t="s">
        <v>216</v>
      </c>
      <c r="B5564">
        <v>37190</v>
      </c>
      <c r="C5564" t="s">
        <v>8381</v>
      </c>
      <c r="D5564">
        <v>176</v>
      </c>
      <c r="E5564">
        <v>45790</v>
      </c>
      <c r="G5564" t="s">
        <v>2170</v>
      </c>
      <c r="K5564">
        <v>0</v>
      </c>
      <c r="AE5564" t="s">
        <v>233</v>
      </c>
      <c r="AF5564">
        <v>0</v>
      </c>
      <c r="AG5564">
        <v>0</v>
      </c>
      <c r="AH5564">
        <v>0</v>
      </c>
      <c r="AI5564" t="s">
        <v>11634</v>
      </c>
      <c r="AL5564" s="94">
        <v>17.600000000000001</v>
      </c>
      <c r="AM5564" t="s">
        <v>11646</v>
      </c>
    </row>
    <row r="5565" spans="1:39" x14ac:dyDescent="0.25">
      <c r="A5565" t="s">
        <v>216</v>
      </c>
      <c r="B5565">
        <v>37191</v>
      </c>
      <c r="C5565" t="s">
        <v>8382</v>
      </c>
      <c r="D5565">
        <v>88</v>
      </c>
      <c r="E5565">
        <v>45790</v>
      </c>
      <c r="G5565" t="s">
        <v>2170</v>
      </c>
      <c r="H5565">
        <v>45965</v>
      </c>
      <c r="I5565" t="s">
        <v>24</v>
      </c>
      <c r="K5565">
        <v>0</v>
      </c>
      <c r="AE5565" t="s">
        <v>233</v>
      </c>
      <c r="AF5565">
        <v>0</v>
      </c>
      <c r="AG5565">
        <v>0</v>
      </c>
      <c r="AH5565">
        <v>0</v>
      </c>
      <c r="AI5565" t="s">
        <v>11634</v>
      </c>
      <c r="AL5565" s="94">
        <v>8.8000000000000007</v>
      </c>
      <c r="AM5565" t="s">
        <v>11646</v>
      </c>
    </row>
    <row r="5566" spans="1:39" x14ac:dyDescent="0.25">
      <c r="A5566" t="s">
        <v>216</v>
      </c>
      <c r="B5566">
        <v>37192</v>
      </c>
      <c r="C5566" t="s">
        <v>8383</v>
      </c>
      <c r="D5566">
        <v>447</v>
      </c>
      <c r="E5566">
        <v>45790</v>
      </c>
      <c r="G5566" t="s">
        <v>2170</v>
      </c>
      <c r="K5566">
        <v>0</v>
      </c>
      <c r="AE5566" t="s">
        <v>233</v>
      </c>
      <c r="AF5566">
        <v>0</v>
      </c>
      <c r="AG5566">
        <v>0</v>
      </c>
      <c r="AH5566">
        <v>0</v>
      </c>
      <c r="AI5566" t="s">
        <v>11634</v>
      </c>
      <c r="AL5566" s="94">
        <v>44.7</v>
      </c>
      <c r="AM5566" t="s">
        <v>11646</v>
      </c>
    </row>
    <row r="5567" spans="1:39" x14ac:dyDescent="0.25">
      <c r="A5567" t="s">
        <v>216</v>
      </c>
      <c r="B5567">
        <v>37193</v>
      </c>
      <c r="C5567" t="s">
        <v>8384</v>
      </c>
      <c r="D5567">
        <v>381</v>
      </c>
      <c r="E5567">
        <v>45790</v>
      </c>
      <c r="G5567" t="s">
        <v>2170</v>
      </c>
      <c r="K5567">
        <v>0</v>
      </c>
      <c r="AE5567" t="s">
        <v>233</v>
      </c>
      <c r="AF5567">
        <v>0</v>
      </c>
      <c r="AG5567">
        <v>0</v>
      </c>
      <c r="AH5567">
        <v>0</v>
      </c>
      <c r="AI5567" t="s">
        <v>11634</v>
      </c>
      <c r="AL5567" s="94">
        <v>38.1</v>
      </c>
      <c r="AM5567" t="s">
        <v>11646</v>
      </c>
    </row>
    <row r="5568" spans="1:39" x14ac:dyDescent="0.25">
      <c r="A5568" t="s">
        <v>216</v>
      </c>
      <c r="B5568">
        <v>37194</v>
      </c>
      <c r="C5568" t="s">
        <v>8385</v>
      </c>
      <c r="D5568">
        <v>252</v>
      </c>
      <c r="E5568">
        <v>45790</v>
      </c>
      <c r="G5568" t="s">
        <v>2170</v>
      </c>
      <c r="K5568">
        <v>0</v>
      </c>
      <c r="AE5568" t="s">
        <v>233</v>
      </c>
      <c r="AF5568">
        <v>0</v>
      </c>
      <c r="AG5568">
        <v>0</v>
      </c>
      <c r="AH5568">
        <v>0</v>
      </c>
      <c r="AI5568" t="s">
        <v>11634</v>
      </c>
      <c r="AL5568" s="94">
        <v>25.2</v>
      </c>
      <c r="AM5568" t="s">
        <v>11646</v>
      </c>
    </row>
    <row r="5569" spans="1:39" x14ac:dyDescent="0.25">
      <c r="A5569" t="s">
        <v>216</v>
      </c>
      <c r="B5569">
        <v>37195</v>
      </c>
      <c r="C5569" t="s">
        <v>8386</v>
      </c>
      <c r="D5569">
        <v>43</v>
      </c>
      <c r="E5569">
        <v>45790</v>
      </c>
      <c r="G5569" t="s">
        <v>2170</v>
      </c>
      <c r="K5569">
        <v>0</v>
      </c>
      <c r="AE5569" t="s">
        <v>233</v>
      </c>
      <c r="AF5569">
        <v>0</v>
      </c>
      <c r="AG5569">
        <v>0</v>
      </c>
      <c r="AH5569">
        <v>0</v>
      </c>
      <c r="AI5569" t="s">
        <v>11634</v>
      </c>
      <c r="AL5569" s="94">
        <v>4.3</v>
      </c>
      <c r="AM5569" t="s">
        <v>11646</v>
      </c>
    </row>
    <row r="5570" spans="1:39" x14ac:dyDescent="0.25">
      <c r="A5570" t="s">
        <v>216</v>
      </c>
      <c r="B5570">
        <v>37196</v>
      </c>
      <c r="C5570" t="s">
        <v>8387</v>
      </c>
      <c r="D5570">
        <v>53</v>
      </c>
      <c r="E5570">
        <v>45790</v>
      </c>
      <c r="G5570" t="s">
        <v>2170</v>
      </c>
      <c r="K5570">
        <v>0</v>
      </c>
      <c r="AE5570" t="s">
        <v>233</v>
      </c>
      <c r="AF5570">
        <v>0</v>
      </c>
      <c r="AG5570">
        <v>0</v>
      </c>
      <c r="AH5570">
        <v>0</v>
      </c>
      <c r="AI5570" t="s">
        <v>11634</v>
      </c>
      <c r="AL5570" s="94">
        <v>5.3</v>
      </c>
      <c r="AM5570" t="s">
        <v>11646</v>
      </c>
    </row>
    <row r="5571" spans="1:39" x14ac:dyDescent="0.25">
      <c r="A5571" t="s">
        <v>216</v>
      </c>
      <c r="B5571">
        <v>37197</v>
      </c>
      <c r="C5571" t="s">
        <v>8388</v>
      </c>
      <c r="D5571">
        <v>85</v>
      </c>
      <c r="E5571">
        <v>45790</v>
      </c>
      <c r="G5571" t="s">
        <v>2170</v>
      </c>
      <c r="K5571">
        <v>0</v>
      </c>
      <c r="AE5571" t="s">
        <v>233</v>
      </c>
      <c r="AF5571">
        <v>0</v>
      </c>
      <c r="AG5571">
        <v>0</v>
      </c>
      <c r="AH5571">
        <v>0</v>
      </c>
      <c r="AI5571" t="s">
        <v>11634</v>
      </c>
      <c r="AL5571" s="94">
        <v>8.5</v>
      </c>
      <c r="AM5571" t="s">
        <v>11646</v>
      </c>
    </row>
    <row r="5572" spans="1:39" x14ac:dyDescent="0.25">
      <c r="A5572" t="s">
        <v>216</v>
      </c>
      <c r="B5572">
        <v>37198</v>
      </c>
      <c r="C5572" t="s">
        <v>8389</v>
      </c>
      <c r="D5572">
        <v>245</v>
      </c>
      <c r="E5572">
        <v>45790</v>
      </c>
      <c r="G5572" t="s">
        <v>2170</v>
      </c>
      <c r="K5572">
        <v>0</v>
      </c>
      <c r="AE5572" t="s">
        <v>233</v>
      </c>
      <c r="AF5572">
        <v>0</v>
      </c>
      <c r="AG5572">
        <v>0</v>
      </c>
      <c r="AH5572">
        <v>0</v>
      </c>
      <c r="AI5572" t="s">
        <v>11634</v>
      </c>
      <c r="AL5572" s="94">
        <v>24.5</v>
      </c>
      <c r="AM5572" t="s">
        <v>11646</v>
      </c>
    </row>
    <row r="5573" spans="1:39" x14ac:dyDescent="0.25">
      <c r="A5573" t="s">
        <v>216</v>
      </c>
      <c r="B5573">
        <v>37199</v>
      </c>
      <c r="C5573" t="s">
        <v>8390</v>
      </c>
      <c r="D5573">
        <v>127</v>
      </c>
      <c r="E5573">
        <v>45790</v>
      </c>
      <c r="G5573" t="s">
        <v>2170</v>
      </c>
      <c r="K5573">
        <v>0</v>
      </c>
      <c r="AE5573" t="s">
        <v>233</v>
      </c>
      <c r="AF5573">
        <v>0</v>
      </c>
      <c r="AG5573">
        <v>0</v>
      </c>
      <c r="AH5573">
        <v>0</v>
      </c>
      <c r="AI5573" t="s">
        <v>11634</v>
      </c>
      <c r="AL5573" s="94">
        <v>12.7</v>
      </c>
      <c r="AM5573" t="s">
        <v>11646</v>
      </c>
    </row>
    <row r="5574" spans="1:39" x14ac:dyDescent="0.25">
      <c r="A5574" t="s">
        <v>216</v>
      </c>
      <c r="B5574">
        <v>37200</v>
      </c>
      <c r="C5574" t="s">
        <v>8391</v>
      </c>
      <c r="D5574">
        <v>198</v>
      </c>
      <c r="E5574">
        <v>45790</v>
      </c>
      <c r="G5574" t="s">
        <v>2170</v>
      </c>
      <c r="K5574">
        <v>0</v>
      </c>
      <c r="AE5574" t="s">
        <v>233</v>
      </c>
      <c r="AF5574">
        <v>0</v>
      </c>
      <c r="AG5574">
        <v>0</v>
      </c>
      <c r="AH5574">
        <v>0</v>
      </c>
      <c r="AI5574" t="s">
        <v>11634</v>
      </c>
      <c r="AL5574" s="94">
        <v>19.8</v>
      </c>
      <c r="AM5574" t="s">
        <v>11646</v>
      </c>
    </row>
    <row r="5575" spans="1:39" x14ac:dyDescent="0.25">
      <c r="A5575" t="s">
        <v>216</v>
      </c>
      <c r="B5575">
        <v>37201</v>
      </c>
      <c r="C5575" t="s">
        <v>8392</v>
      </c>
      <c r="D5575">
        <v>262</v>
      </c>
      <c r="E5575">
        <v>45790</v>
      </c>
      <c r="G5575" t="s">
        <v>2170</v>
      </c>
      <c r="K5575">
        <v>0</v>
      </c>
      <c r="AE5575" t="s">
        <v>233</v>
      </c>
      <c r="AF5575">
        <v>0</v>
      </c>
      <c r="AG5575">
        <v>0</v>
      </c>
      <c r="AH5575">
        <v>0</v>
      </c>
      <c r="AI5575" t="s">
        <v>11634</v>
      </c>
      <c r="AL5575" s="94">
        <v>26.2</v>
      </c>
      <c r="AM5575" t="s">
        <v>11646</v>
      </c>
    </row>
    <row r="5576" spans="1:39" x14ac:dyDescent="0.25">
      <c r="A5576" t="s">
        <v>216</v>
      </c>
      <c r="B5576">
        <v>37202</v>
      </c>
      <c r="C5576" t="s">
        <v>8393</v>
      </c>
      <c r="D5576">
        <v>1331</v>
      </c>
      <c r="E5576">
        <v>45790</v>
      </c>
      <c r="F5576">
        <v>45964</v>
      </c>
      <c r="G5576" t="s">
        <v>2170</v>
      </c>
      <c r="I5576" t="s">
        <v>24</v>
      </c>
      <c r="K5576">
        <v>0</v>
      </c>
      <c r="AE5576" t="s">
        <v>233</v>
      </c>
      <c r="AF5576">
        <v>0</v>
      </c>
      <c r="AG5576">
        <v>0</v>
      </c>
      <c r="AH5576">
        <v>0</v>
      </c>
      <c r="AI5576" t="s">
        <v>11634</v>
      </c>
      <c r="AL5576" s="94">
        <v>133.1</v>
      </c>
      <c r="AM5576" t="s">
        <v>11646</v>
      </c>
    </row>
    <row r="5577" spans="1:39" x14ac:dyDescent="0.25">
      <c r="A5577" t="s">
        <v>216</v>
      </c>
      <c r="B5577">
        <v>37203</v>
      </c>
      <c r="C5577" t="s">
        <v>8394</v>
      </c>
      <c r="D5577">
        <v>148</v>
      </c>
      <c r="E5577">
        <v>45790</v>
      </c>
      <c r="G5577" t="s">
        <v>2170</v>
      </c>
      <c r="K5577">
        <v>0</v>
      </c>
      <c r="AE5577" t="s">
        <v>233</v>
      </c>
      <c r="AF5577">
        <v>0</v>
      </c>
      <c r="AG5577">
        <v>0</v>
      </c>
      <c r="AH5577">
        <v>0</v>
      </c>
      <c r="AI5577" t="s">
        <v>11634</v>
      </c>
      <c r="AL5577" s="94">
        <v>14.8</v>
      </c>
      <c r="AM5577" t="s">
        <v>11646</v>
      </c>
    </row>
    <row r="5578" spans="1:39" x14ac:dyDescent="0.25">
      <c r="A5578" t="s">
        <v>216</v>
      </c>
      <c r="B5578">
        <v>37204</v>
      </c>
      <c r="C5578" t="s">
        <v>8395</v>
      </c>
      <c r="D5578">
        <v>229</v>
      </c>
      <c r="E5578">
        <v>45790</v>
      </c>
      <c r="G5578" t="s">
        <v>2170</v>
      </c>
      <c r="K5578">
        <v>0</v>
      </c>
      <c r="AE5578" t="s">
        <v>233</v>
      </c>
      <c r="AF5578">
        <v>0</v>
      </c>
      <c r="AG5578">
        <v>0</v>
      </c>
      <c r="AH5578">
        <v>0</v>
      </c>
      <c r="AI5578" t="s">
        <v>11634</v>
      </c>
      <c r="AL5578" s="94">
        <v>22.9</v>
      </c>
      <c r="AM5578" t="s">
        <v>11646</v>
      </c>
    </row>
    <row r="5579" spans="1:39" x14ac:dyDescent="0.25">
      <c r="A5579" t="s">
        <v>216</v>
      </c>
      <c r="B5579">
        <v>37205</v>
      </c>
      <c r="C5579" t="s">
        <v>8396</v>
      </c>
      <c r="D5579">
        <v>224</v>
      </c>
      <c r="E5579">
        <v>45790</v>
      </c>
      <c r="G5579" t="s">
        <v>2170</v>
      </c>
      <c r="K5579">
        <v>0</v>
      </c>
      <c r="AE5579" t="s">
        <v>233</v>
      </c>
      <c r="AF5579">
        <v>0</v>
      </c>
      <c r="AG5579">
        <v>0</v>
      </c>
      <c r="AH5579">
        <v>0</v>
      </c>
      <c r="AI5579" t="s">
        <v>11634</v>
      </c>
      <c r="AL5579" s="94">
        <v>22.4</v>
      </c>
      <c r="AM5579" t="s">
        <v>11646</v>
      </c>
    </row>
    <row r="5580" spans="1:39" x14ac:dyDescent="0.25">
      <c r="A5580" t="s">
        <v>216</v>
      </c>
      <c r="B5580">
        <v>37206</v>
      </c>
      <c r="C5580" t="s">
        <v>8397</v>
      </c>
      <c r="D5580">
        <v>88</v>
      </c>
      <c r="E5580">
        <v>45790</v>
      </c>
      <c r="G5580" t="s">
        <v>2170</v>
      </c>
      <c r="K5580">
        <v>0</v>
      </c>
      <c r="AE5580" t="s">
        <v>233</v>
      </c>
      <c r="AF5580">
        <v>0</v>
      </c>
      <c r="AG5580">
        <v>0</v>
      </c>
      <c r="AH5580">
        <v>0</v>
      </c>
      <c r="AI5580" t="s">
        <v>11634</v>
      </c>
      <c r="AL5580" s="94">
        <v>8.8000000000000007</v>
      </c>
      <c r="AM5580" t="s">
        <v>11646</v>
      </c>
    </row>
    <row r="5581" spans="1:39" x14ac:dyDescent="0.25">
      <c r="A5581" t="s">
        <v>216</v>
      </c>
      <c r="B5581">
        <v>37207</v>
      </c>
      <c r="C5581" t="s">
        <v>8398</v>
      </c>
      <c r="D5581">
        <v>566</v>
      </c>
      <c r="E5581">
        <v>45790</v>
      </c>
      <c r="G5581" t="s">
        <v>2170</v>
      </c>
      <c r="K5581">
        <v>0</v>
      </c>
      <c r="AE5581" t="s">
        <v>233</v>
      </c>
      <c r="AF5581">
        <v>0</v>
      </c>
      <c r="AG5581">
        <v>0</v>
      </c>
      <c r="AH5581">
        <v>0</v>
      </c>
      <c r="AI5581" t="s">
        <v>11634</v>
      </c>
      <c r="AL5581" s="94">
        <v>56.6</v>
      </c>
      <c r="AM5581" t="s">
        <v>11646</v>
      </c>
    </row>
    <row r="5582" spans="1:39" x14ac:dyDescent="0.25">
      <c r="A5582" t="s">
        <v>216</v>
      </c>
      <c r="B5582">
        <v>37208</v>
      </c>
      <c r="C5582" t="s">
        <v>8399</v>
      </c>
      <c r="D5582">
        <v>76</v>
      </c>
      <c r="E5582">
        <v>45790</v>
      </c>
      <c r="G5582" t="s">
        <v>2170</v>
      </c>
      <c r="K5582">
        <v>0</v>
      </c>
      <c r="AE5582" t="s">
        <v>233</v>
      </c>
      <c r="AF5582">
        <v>0</v>
      </c>
      <c r="AG5582">
        <v>0</v>
      </c>
      <c r="AH5582">
        <v>0</v>
      </c>
      <c r="AI5582" t="s">
        <v>11634</v>
      </c>
      <c r="AL5582" s="94">
        <v>7.6</v>
      </c>
      <c r="AM5582" t="s">
        <v>11646</v>
      </c>
    </row>
    <row r="5583" spans="1:39" x14ac:dyDescent="0.25">
      <c r="A5583" t="s">
        <v>216</v>
      </c>
      <c r="B5583">
        <v>37209</v>
      </c>
      <c r="C5583" t="s">
        <v>8400</v>
      </c>
      <c r="D5583">
        <v>510</v>
      </c>
      <c r="E5583">
        <v>45790</v>
      </c>
      <c r="G5583" t="s">
        <v>2170</v>
      </c>
      <c r="K5583">
        <v>0</v>
      </c>
      <c r="AE5583" t="s">
        <v>233</v>
      </c>
      <c r="AF5583">
        <v>0</v>
      </c>
      <c r="AG5583">
        <v>0</v>
      </c>
      <c r="AH5583">
        <v>0</v>
      </c>
      <c r="AI5583" t="s">
        <v>11634</v>
      </c>
      <c r="AL5583" s="94">
        <v>51</v>
      </c>
      <c r="AM5583" t="s">
        <v>11646</v>
      </c>
    </row>
    <row r="5584" spans="1:39" x14ac:dyDescent="0.25">
      <c r="A5584" t="s">
        <v>216</v>
      </c>
      <c r="B5584">
        <v>37211</v>
      </c>
      <c r="C5584" t="s">
        <v>8401</v>
      </c>
      <c r="D5584">
        <v>198</v>
      </c>
      <c r="E5584">
        <v>45790</v>
      </c>
      <c r="G5584" t="s">
        <v>2170</v>
      </c>
      <c r="K5584">
        <v>0</v>
      </c>
      <c r="AE5584" t="s">
        <v>233</v>
      </c>
      <c r="AF5584">
        <v>0</v>
      </c>
      <c r="AG5584">
        <v>0</v>
      </c>
      <c r="AH5584">
        <v>0</v>
      </c>
      <c r="AI5584" t="s">
        <v>11634</v>
      </c>
      <c r="AL5584" s="94">
        <v>19.8</v>
      </c>
      <c r="AM5584" t="s">
        <v>11646</v>
      </c>
    </row>
    <row r="5585" spans="1:39" x14ac:dyDescent="0.25">
      <c r="A5585" t="s">
        <v>216</v>
      </c>
      <c r="B5585">
        <v>37213</v>
      </c>
      <c r="C5585" t="s">
        <v>8402</v>
      </c>
      <c r="D5585">
        <v>74</v>
      </c>
      <c r="E5585">
        <v>45790</v>
      </c>
      <c r="G5585" t="s">
        <v>2170</v>
      </c>
      <c r="K5585">
        <v>0</v>
      </c>
      <c r="AE5585" t="s">
        <v>233</v>
      </c>
      <c r="AF5585">
        <v>0</v>
      </c>
      <c r="AG5585">
        <v>0</v>
      </c>
      <c r="AH5585">
        <v>0</v>
      </c>
      <c r="AI5585" t="s">
        <v>11634</v>
      </c>
      <c r="AL5585" s="94">
        <v>7.4</v>
      </c>
      <c r="AM5585" t="s">
        <v>11646</v>
      </c>
    </row>
    <row r="5586" spans="1:39" x14ac:dyDescent="0.25">
      <c r="A5586" t="s">
        <v>216</v>
      </c>
      <c r="B5586">
        <v>37214</v>
      </c>
      <c r="C5586" t="s">
        <v>8403</v>
      </c>
      <c r="D5586">
        <v>120</v>
      </c>
      <c r="E5586">
        <v>45790</v>
      </c>
      <c r="G5586" t="s">
        <v>2170</v>
      </c>
      <c r="K5586">
        <v>0</v>
      </c>
      <c r="AE5586" t="s">
        <v>233</v>
      </c>
      <c r="AF5586">
        <v>0</v>
      </c>
      <c r="AG5586">
        <v>0</v>
      </c>
      <c r="AH5586">
        <v>0</v>
      </c>
      <c r="AI5586" t="s">
        <v>11634</v>
      </c>
      <c r="AL5586" s="94">
        <v>12</v>
      </c>
      <c r="AM5586" t="s">
        <v>11646</v>
      </c>
    </row>
    <row r="5587" spans="1:39" x14ac:dyDescent="0.25">
      <c r="A5587" t="s">
        <v>216</v>
      </c>
      <c r="B5587">
        <v>37215</v>
      </c>
      <c r="C5587" t="s">
        <v>8404</v>
      </c>
      <c r="D5587">
        <v>160</v>
      </c>
      <c r="E5587">
        <v>45790</v>
      </c>
      <c r="G5587" t="s">
        <v>2170</v>
      </c>
      <c r="K5587">
        <v>0</v>
      </c>
      <c r="AE5587" t="s">
        <v>233</v>
      </c>
      <c r="AF5587">
        <v>0</v>
      </c>
      <c r="AG5587">
        <v>0</v>
      </c>
      <c r="AH5587">
        <v>0</v>
      </c>
      <c r="AI5587" t="s">
        <v>11634</v>
      </c>
      <c r="AL5587" s="94">
        <v>16</v>
      </c>
      <c r="AM5587" t="s">
        <v>11646</v>
      </c>
    </row>
    <row r="5588" spans="1:39" x14ac:dyDescent="0.25">
      <c r="A5588" t="s">
        <v>216</v>
      </c>
      <c r="B5588">
        <v>37212</v>
      </c>
      <c r="C5588" t="s">
        <v>8405</v>
      </c>
      <c r="D5588">
        <v>133</v>
      </c>
      <c r="E5588">
        <v>45790</v>
      </c>
      <c r="G5588" t="s">
        <v>2170</v>
      </c>
      <c r="K5588">
        <v>0</v>
      </c>
      <c r="AE5588" t="s">
        <v>233</v>
      </c>
      <c r="AF5588">
        <v>0</v>
      </c>
      <c r="AG5588">
        <v>0</v>
      </c>
      <c r="AH5588">
        <v>0</v>
      </c>
      <c r="AI5588" t="s">
        <v>11634</v>
      </c>
      <c r="AL5588" s="94">
        <v>13.3</v>
      </c>
      <c r="AM5588" t="s">
        <v>11646</v>
      </c>
    </row>
    <row r="5589" spans="1:39" x14ac:dyDescent="0.25">
      <c r="A5589" t="s">
        <v>216</v>
      </c>
      <c r="B5589">
        <v>37216</v>
      </c>
      <c r="C5589" t="s">
        <v>8406</v>
      </c>
      <c r="D5589">
        <v>311</v>
      </c>
      <c r="E5589">
        <v>45790</v>
      </c>
      <c r="G5589" t="s">
        <v>2170</v>
      </c>
      <c r="K5589">
        <v>0</v>
      </c>
      <c r="AE5589" t="s">
        <v>233</v>
      </c>
      <c r="AF5589">
        <v>0</v>
      </c>
      <c r="AG5589">
        <v>0</v>
      </c>
      <c r="AH5589">
        <v>0</v>
      </c>
      <c r="AI5589" t="s">
        <v>11634</v>
      </c>
      <c r="AL5589" s="94">
        <v>31.1</v>
      </c>
      <c r="AM5589" t="s">
        <v>11646</v>
      </c>
    </row>
    <row r="5590" spans="1:39" x14ac:dyDescent="0.25">
      <c r="A5590" t="s">
        <v>216</v>
      </c>
      <c r="B5590">
        <v>37217</v>
      </c>
      <c r="C5590" t="s">
        <v>8407</v>
      </c>
      <c r="D5590">
        <v>56</v>
      </c>
      <c r="E5590">
        <v>45791</v>
      </c>
      <c r="G5590" t="s">
        <v>2170</v>
      </c>
      <c r="K5590">
        <v>0</v>
      </c>
      <c r="AE5590" t="s">
        <v>233</v>
      </c>
      <c r="AF5590">
        <v>0</v>
      </c>
      <c r="AG5590">
        <v>0</v>
      </c>
      <c r="AH5590">
        <v>0</v>
      </c>
      <c r="AI5590" t="s">
        <v>11634</v>
      </c>
      <c r="AL5590" s="94">
        <v>5.6</v>
      </c>
      <c r="AM5590" t="s">
        <v>11646</v>
      </c>
    </row>
    <row r="5591" spans="1:39" x14ac:dyDescent="0.25">
      <c r="A5591" t="s">
        <v>216</v>
      </c>
      <c r="B5591">
        <v>37218</v>
      </c>
      <c r="C5591" t="s">
        <v>8408</v>
      </c>
      <c r="D5591">
        <v>44</v>
      </c>
      <c r="E5591">
        <v>45791</v>
      </c>
      <c r="G5591" t="s">
        <v>2170</v>
      </c>
      <c r="K5591">
        <v>0</v>
      </c>
      <c r="AE5591" t="s">
        <v>233</v>
      </c>
      <c r="AF5591">
        <v>0</v>
      </c>
      <c r="AG5591">
        <v>0</v>
      </c>
      <c r="AH5591">
        <v>0</v>
      </c>
      <c r="AI5591" t="s">
        <v>11634</v>
      </c>
      <c r="AL5591" s="94">
        <v>4.4000000000000004</v>
      </c>
      <c r="AM5591" t="s">
        <v>11646</v>
      </c>
    </row>
    <row r="5592" spans="1:39" x14ac:dyDescent="0.25">
      <c r="A5592" t="s">
        <v>216</v>
      </c>
      <c r="B5592">
        <v>37219</v>
      </c>
      <c r="C5592" t="s">
        <v>8409</v>
      </c>
      <c r="D5592">
        <v>151</v>
      </c>
      <c r="E5592">
        <v>45791</v>
      </c>
      <c r="G5592" t="s">
        <v>2170</v>
      </c>
      <c r="K5592">
        <v>0</v>
      </c>
      <c r="AE5592" t="s">
        <v>233</v>
      </c>
      <c r="AF5592">
        <v>0</v>
      </c>
      <c r="AG5592">
        <v>0</v>
      </c>
      <c r="AH5592">
        <v>0</v>
      </c>
      <c r="AI5592" t="s">
        <v>11634</v>
      </c>
      <c r="AL5592" s="94">
        <v>15.1</v>
      </c>
      <c r="AM5592" t="s">
        <v>11646</v>
      </c>
    </row>
    <row r="5593" spans="1:39" x14ac:dyDescent="0.25">
      <c r="A5593" t="s">
        <v>216</v>
      </c>
      <c r="B5593">
        <v>37221</v>
      </c>
      <c r="C5593" t="s">
        <v>8410</v>
      </c>
      <c r="D5593">
        <v>362</v>
      </c>
      <c r="E5593">
        <v>45791</v>
      </c>
      <c r="G5593" t="s">
        <v>2170</v>
      </c>
      <c r="K5593">
        <v>0</v>
      </c>
      <c r="AE5593" t="s">
        <v>233</v>
      </c>
      <c r="AF5593">
        <v>0</v>
      </c>
      <c r="AG5593">
        <v>0</v>
      </c>
      <c r="AH5593">
        <v>0</v>
      </c>
      <c r="AI5593" t="s">
        <v>11634</v>
      </c>
      <c r="AL5593" s="94">
        <v>36.200000000000003</v>
      </c>
      <c r="AM5593" t="s">
        <v>11646</v>
      </c>
    </row>
    <row r="5594" spans="1:39" x14ac:dyDescent="0.25">
      <c r="A5594" t="s">
        <v>216</v>
      </c>
      <c r="B5594">
        <v>37222</v>
      </c>
      <c r="C5594" t="s">
        <v>8411</v>
      </c>
      <c r="D5594">
        <v>76</v>
      </c>
      <c r="E5594">
        <v>45791</v>
      </c>
      <c r="G5594" t="s">
        <v>2170</v>
      </c>
      <c r="K5594">
        <v>0</v>
      </c>
      <c r="AE5594" t="s">
        <v>233</v>
      </c>
      <c r="AF5594">
        <v>0</v>
      </c>
      <c r="AG5594">
        <v>0</v>
      </c>
      <c r="AH5594">
        <v>0</v>
      </c>
      <c r="AI5594" t="s">
        <v>11634</v>
      </c>
      <c r="AL5594" s="94">
        <v>7.6</v>
      </c>
      <c r="AM5594" t="s">
        <v>11646</v>
      </c>
    </row>
    <row r="5595" spans="1:39" x14ac:dyDescent="0.25">
      <c r="A5595" t="s">
        <v>216</v>
      </c>
      <c r="B5595">
        <v>37223</v>
      </c>
      <c r="C5595" t="s">
        <v>8412</v>
      </c>
      <c r="D5595">
        <v>94</v>
      </c>
      <c r="E5595">
        <v>45791</v>
      </c>
      <c r="G5595" t="s">
        <v>2170</v>
      </c>
      <c r="K5595">
        <v>0</v>
      </c>
      <c r="AE5595" t="s">
        <v>233</v>
      </c>
      <c r="AF5595">
        <v>0</v>
      </c>
      <c r="AG5595">
        <v>0</v>
      </c>
      <c r="AH5595">
        <v>0</v>
      </c>
      <c r="AI5595" t="s">
        <v>11634</v>
      </c>
      <c r="AL5595" s="94">
        <v>9.4</v>
      </c>
      <c r="AM5595" t="s">
        <v>11646</v>
      </c>
    </row>
    <row r="5596" spans="1:39" x14ac:dyDescent="0.25">
      <c r="A5596" t="s">
        <v>216</v>
      </c>
      <c r="B5596">
        <v>37224</v>
      </c>
      <c r="C5596" t="s">
        <v>8413</v>
      </c>
      <c r="D5596">
        <v>182</v>
      </c>
      <c r="E5596">
        <v>45791</v>
      </c>
      <c r="G5596" t="s">
        <v>2170</v>
      </c>
      <c r="H5596">
        <v>45818</v>
      </c>
      <c r="I5596" t="s">
        <v>24</v>
      </c>
      <c r="J5596" t="s">
        <v>8228</v>
      </c>
      <c r="K5596">
        <v>0</v>
      </c>
      <c r="AE5596" t="s">
        <v>233</v>
      </c>
      <c r="AF5596">
        <v>0</v>
      </c>
      <c r="AG5596">
        <v>0</v>
      </c>
      <c r="AH5596">
        <v>0</v>
      </c>
      <c r="AI5596" t="s">
        <v>11634</v>
      </c>
      <c r="AL5596" s="94">
        <v>18.2</v>
      </c>
      <c r="AM5596" t="s">
        <v>11646</v>
      </c>
    </row>
    <row r="5597" spans="1:39" x14ac:dyDescent="0.25">
      <c r="A5597" t="s">
        <v>216</v>
      </c>
      <c r="B5597">
        <v>37225</v>
      </c>
      <c r="C5597" t="s">
        <v>8414</v>
      </c>
      <c r="D5597">
        <v>114</v>
      </c>
      <c r="E5597">
        <v>45791</v>
      </c>
      <c r="G5597" t="s">
        <v>2170</v>
      </c>
      <c r="H5597">
        <v>45818</v>
      </c>
      <c r="I5597" t="s">
        <v>24</v>
      </c>
      <c r="J5597" t="s">
        <v>8228</v>
      </c>
      <c r="K5597">
        <v>0</v>
      </c>
      <c r="AE5597" t="s">
        <v>233</v>
      </c>
      <c r="AF5597">
        <v>0</v>
      </c>
      <c r="AG5597">
        <v>0</v>
      </c>
      <c r="AH5597">
        <v>0</v>
      </c>
      <c r="AI5597" t="s">
        <v>11634</v>
      </c>
      <c r="AL5597" s="94">
        <v>11.4</v>
      </c>
      <c r="AM5597" t="s">
        <v>11646</v>
      </c>
    </row>
    <row r="5598" spans="1:39" x14ac:dyDescent="0.25">
      <c r="A5598" t="s">
        <v>216</v>
      </c>
      <c r="B5598">
        <v>37226</v>
      </c>
      <c r="C5598" t="s">
        <v>8415</v>
      </c>
      <c r="D5598">
        <v>151</v>
      </c>
      <c r="E5598">
        <v>45791</v>
      </c>
      <c r="G5598" t="s">
        <v>2170</v>
      </c>
      <c r="H5598">
        <v>45807</v>
      </c>
      <c r="I5598" t="s">
        <v>28</v>
      </c>
      <c r="K5598">
        <v>5</v>
      </c>
      <c r="L5598">
        <v>45806</v>
      </c>
      <c r="M5598">
        <v>0</v>
      </c>
      <c r="N5598" t="s">
        <v>25</v>
      </c>
      <c r="O5598" t="s">
        <v>25</v>
      </c>
      <c r="P5598" t="s">
        <v>478</v>
      </c>
      <c r="Q5598">
        <v>100</v>
      </c>
      <c r="R5598">
        <v>0</v>
      </c>
      <c r="S5598">
        <v>0</v>
      </c>
      <c r="T5598">
        <v>1</v>
      </c>
      <c r="U5598">
        <v>0</v>
      </c>
      <c r="V5598">
        <v>0</v>
      </c>
      <c r="W5598">
        <v>0</v>
      </c>
      <c r="X5598" t="s">
        <v>478</v>
      </c>
      <c r="Y5598" t="s">
        <v>25</v>
      </c>
      <c r="Z5598" t="s">
        <v>25</v>
      </c>
      <c r="AE5598" t="s">
        <v>233</v>
      </c>
      <c r="AF5598">
        <v>0</v>
      </c>
      <c r="AG5598">
        <v>0</v>
      </c>
      <c r="AH5598">
        <v>16</v>
      </c>
      <c r="AI5598" t="s">
        <v>11631</v>
      </c>
      <c r="AJ5598">
        <v>0</v>
      </c>
      <c r="AK5598">
        <v>0</v>
      </c>
      <c r="AL5598" s="94">
        <v>15.1</v>
      </c>
      <c r="AM5598" t="s">
        <v>11647</v>
      </c>
    </row>
    <row r="5599" spans="1:39" x14ac:dyDescent="0.25">
      <c r="A5599" t="s">
        <v>216</v>
      </c>
      <c r="B5599">
        <v>37228</v>
      </c>
      <c r="C5599" t="s">
        <v>8416</v>
      </c>
      <c r="D5599">
        <v>299</v>
      </c>
      <c r="E5599">
        <v>45791</v>
      </c>
      <c r="G5599" t="s">
        <v>2170</v>
      </c>
      <c r="H5599">
        <v>45807</v>
      </c>
      <c r="I5599" t="s">
        <v>24</v>
      </c>
      <c r="J5599" t="s">
        <v>8228</v>
      </c>
      <c r="K5599">
        <v>0</v>
      </c>
      <c r="AE5599" t="s">
        <v>233</v>
      </c>
      <c r="AF5599">
        <v>0</v>
      </c>
      <c r="AG5599">
        <v>0</v>
      </c>
      <c r="AH5599">
        <v>0</v>
      </c>
      <c r="AI5599" t="s">
        <v>11634</v>
      </c>
      <c r="AL5599" s="94">
        <v>29.9</v>
      </c>
      <c r="AM5599" t="s">
        <v>11646</v>
      </c>
    </row>
    <row r="5600" spans="1:39" x14ac:dyDescent="0.25">
      <c r="A5600" t="s">
        <v>216</v>
      </c>
      <c r="B5600">
        <v>37229</v>
      </c>
      <c r="C5600" t="s">
        <v>8417</v>
      </c>
      <c r="D5600">
        <v>138</v>
      </c>
      <c r="E5600">
        <v>45791</v>
      </c>
      <c r="G5600" t="s">
        <v>2170</v>
      </c>
      <c r="K5600">
        <v>0</v>
      </c>
      <c r="AE5600" t="s">
        <v>233</v>
      </c>
      <c r="AF5600">
        <v>0</v>
      </c>
      <c r="AG5600">
        <v>0</v>
      </c>
      <c r="AH5600">
        <v>0</v>
      </c>
      <c r="AI5600" t="s">
        <v>11634</v>
      </c>
      <c r="AL5600" s="94">
        <v>13.8</v>
      </c>
      <c r="AM5600" t="s">
        <v>11646</v>
      </c>
    </row>
    <row r="5601" spans="1:39" x14ac:dyDescent="0.25">
      <c r="A5601" t="s">
        <v>216</v>
      </c>
      <c r="B5601">
        <v>37230</v>
      </c>
      <c r="C5601" t="s">
        <v>8418</v>
      </c>
      <c r="D5601">
        <v>272</v>
      </c>
      <c r="E5601">
        <v>45791</v>
      </c>
      <c r="G5601" t="s">
        <v>2170</v>
      </c>
      <c r="K5601">
        <v>0</v>
      </c>
      <c r="AE5601" t="s">
        <v>233</v>
      </c>
      <c r="AF5601">
        <v>0</v>
      </c>
      <c r="AG5601">
        <v>0</v>
      </c>
      <c r="AH5601">
        <v>0</v>
      </c>
      <c r="AI5601" t="s">
        <v>11634</v>
      </c>
      <c r="AL5601" s="94">
        <v>27.2</v>
      </c>
      <c r="AM5601" t="s">
        <v>11646</v>
      </c>
    </row>
    <row r="5602" spans="1:39" x14ac:dyDescent="0.25">
      <c r="A5602" t="s">
        <v>216</v>
      </c>
      <c r="B5602">
        <v>37231</v>
      </c>
      <c r="C5602" t="s">
        <v>8419</v>
      </c>
      <c r="D5602">
        <v>241</v>
      </c>
      <c r="E5602">
        <v>45791</v>
      </c>
      <c r="G5602" t="s">
        <v>2170</v>
      </c>
      <c r="K5602">
        <v>0</v>
      </c>
      <c r="AE5602" t="s">
        <v>233</v>
      </c>
      <c r="AF5602">
        <v>0</v>
      </c>
      <c r="AG5602">
        <v>0</v>
      </c>
      <c r="AH5602">
        <v>0</v>
      </c>
      <c r="AI5602" t="s">
        <v>11634</v>
      </c>
      <c r="AL5602" s="94">
        <v>24.1</v>
      </c>
      <c r="AM5602" t="s">
        <v>11646</v>
      </c>
    </row>
    <row r="5603" spans="1:39" x14ac:dyDescent="0.25">
      <c r="A5603" t="s">
        <v>216</v>
      </c>
      <c r="B5603">
        <v>37232</v>
      </c>
      <c r="C5603" t="s">
        <v>8420</v>
      </c>
      <c r="D5603">
        <v>384</v>
      </c>
      <c r="E5603">
        <v>45791</v>
      </c>
      <c r="G5603" t="s">
        <v>2170</v>
      </c>
      <c r="H5603">
        <v>45805</v>
      </c>
      <c r="I5603" t="s">
        <v>24</v>
      </c>
      <c r="K5603">
        <v>0</v>
      </c>
      <c r="L5603" t="s">
        <v>25</v>
      </c>
      <c r="M5603">
        <v>0</v>
      </c>
      <c r="N5603" t="s">
        <v>25</v>
      </c>
      <c r="O5603" t="s">
        <v>25</v>
      </c>
      <c r="P5603" t="s">
        <v>25</v>
      </c>
      <c r="Q5603">
        <v>0</v>
      </c>
      <c r="R5603">
        <v>0</v>
      </c>
      <c r="S5603">
        <v>0</v>
      </c>
      <c r="T5603">
        <v>1</v>
      </c>
      <c r="U5603">
        <v>0</v>
      </c>
      <c r="V5603">
        <v>0</v>
      </c>
      <c r="W5603">
        <v>0</v>
      </c>
      <c r="X5603" t="s">
        <v>25</v>
      </c>
      <c r="Y5603" t="s">
        <v>25</v>
      </c>
      <c r="Z5603" t="s">
        <v>25</v>
      </c>
      <c r="AE5603" t="s">
        <v>233</v>
      </c>
      <c r="AF5603">
        <v>0</v>
      </c>
      <c r="AG5603">
        <v>0</v>
      </c>
      <c r="AH5603">
        <v>16</v>
      </c>
      <c r="AI5603" t="s">
        <v>11631</v>
      </c>
      <c r="AJ5603">
        <v>0</v>
      </c>
      <c r="AK5603">
        <v>0</v>
      </c>
      <c r="AL5603" s="94">
        <v>38.4</v>
      </c>
      <c r="AM5603" t="s">
        <v>11646</v>
      </c>
    </row>
    <row r="5604" spans="1:39" x14ac:dyDescent="0.25">
      <c r="A5604" t="s">
        <v>216</v>
      </c>
      <c r="B5604">
        <v>37233</v>
      </c>
      <c r="C5604" t="s">
        <v>8421</v>
      </c>
      <c r="D5604">
        <v>56</v>
      </c>
      <c r="E5604">
        <v>45791</v>
      </c>
      <c r="G5604" t="s">
        <v>2170</v>
      </c>
      <c r="K5604">
        <v>0</v>
      </c>
      <c r="AE5604" t="s">
        <v>233</v>
      </c>
      <c r="AF5604">
        <v>0</v>
      </c>
      <c r="AG5604">
        <v>0</v>
      </c>
      <c r="AH5604">
        <v>0</v>
      </c>
      <c r="AI5604" t="s">
        <v>11634</v>
      </c>
      <c r="AL5604" s="94">
        <v>5.6</v>
      </c>
      <c r="AM5604" t="s">
        <v>11646</v>
      </c>
    </row>
    <row r="5605" spans="1:39" x14ac:dyDescent="0.25">
      <c r="A5605" t="s">
        <v>216</v>
      </c>
      <c r="B5605">
        <v>37234</v>
      </c>
      <c r="C5605" t="s">
        <v>8422</v>
      </c>
      <c r="D5605">
        <v>313</v>
      </c>
      <c r="E5605">
        <v>45791</v>
      </c>
      <c r="G5605" t="s">
        <v>2170</v>
      </c>
      <c r="K5605">
        <v>0</v>
      </c>
      <c r="AE5605" t="s">
        <v>233</v>
      </c>
      <c r="AF5605">
        <v>0</v>
      </c>
      <c r="AG5605">
        <v>0</v>
      </c>
      <c r="AH5605">
        <v>0</v>
      </c>
      <c r="AI5605" t="s">
        <v>11634</v>
      </c>
      <c r="AL5605" s="94">
        <v>31.3</v>
      </c>
      <c r="AM5605" t="s">
        <v>11646</v>
      </c>
    </row>
    <row r="5606" spans="1:39" x14ac:dyDescent="0.25">
      <c r="A5606" t="s">
        <v>216</v>
      </c>
      <c r="B5606">
        <v>37235</v>
      </c>
      <c r="C5606" t="s">
        <v>8423</v>
      </c>
      <c r="D5606">
        <v>220</v>
      </c>
      <c r="E5606">
        <v>45791</v>
      </c>
      <c r="G5606" t="s">
        <v>2170</v>
      </c>
      <c r="K5606">
        <v>0</v>
      </c>
      <c r="AE5606" t="s">
        <v>233</v>
      </c>
      <c r="AF5606">
        <v>0</v>
      </c>
      <c r="AG5606">
        <v>0</v>
      </c>
      <c r="AH5606">
        <v>0</v>
      </c>
      <c r="AI5606" t="s">
        <v>11634</v>
      </c>
      <c r="AL5606" s="94">
        <v>22</v>
      </c>
      <c r="AM5606" t="s">
        <v>11646</v>
      </c>
    </row>
    <row r="5607" spans="1:39" x14ac:dyDescent="0.25">
      <c r="A5607" t="s">
        <v>216</v>
      </c>
      <c r="B5607">
        <v>37236</v>
      </c>
      <c r="C5607" t="s">
        <v>8424</v>
      </c>
      <c r="D5607">
        <v>124</v>
      </c>
      <c r="E5607">
        <v>45791</v>
      </c>
      <c r="G5607" t="s">
        <v>2170</v>
      </c>
      <c r="K5607">
        <v>0</v>
      </c>
      <c r="AE5607" t="s">
        <v>233</v>
      </c>
      <c r="AF5607">
        <v>0</v>
      </c>
      <c r="AG5607">
        <v>0</v>
      </c>
      <c r="AH5607">
        <v>0</v>
      </c>
      <c r="AI5607" t="s">
        <v>11634</v>
      </c>
      <c r="AL5607" s="94">
        <v>12.4</v>
      </c>
      <c r="AM5607" t="s">
        <v>11646</v>
      </c>
    </row>
    <row r="5608" spans="1:39" x14ac:dyDescent="0.25">
      <c r="A5608" t="s">
        <v>216</v>
      </c>
      <c r="B5608">
        <v>37237</v>
      </c>
      <c r="C5608" t="s">
        <v>8425</v>
      </c>
      <c r="D5608">
        <v>314</v>
      </c>
      <c r="E5608">
        <v>45791</v>
      </c>
      <c r="G5608" t="s">
        <v>2170</v>
      </c>
      <c r="K5608">
        <v>0</v>
      </c>
      <c r="AE5608" t="s">
        <v>233</v>
      </c>
      <c r="AF5608">
        <v>0</v>
      </c>
      <c r="AG5608">
        <v>0</v>
      </c>
      <c r="AH5608">
        <v>0</v>
      </c>
      <c r="AI5608" t="s">
        <v>11634</v>
      </c>
      <c r="AL5608" s="94">
        <v>31.4</v>
      </c>
      <c r="AM5608" t="s">
        <v>11646</v>
      </c>
    </row>
    <row r="5609" spans="1:39" x14ac:dyDescent="0.25">
      <c r="A5609" t="s">
        <v>216</v>
      </c>
      <c r="B5609">
        <v>37238</v>
      </c>
      <c r="C5609" t="s">
        <v>8426</v>
      </c>
      <c r="D5609">
        <v>135</v>
      </c>
      <c r="E5609">
        <v>45791</v>
      </c>
      <c r="G5609" t="s">
        <v>2170</v>
      </c>
      <c r="K5609">
        <v>0</v>
      </c>
      <c r="AE5609" t="s">
        <v>233</v>
      </c>
      <c r="AF5609">
        <v>0</v>
      </c>
      <c r="AG5609">
        <v>0</v>
      </c>
      <c r="AH5609">
        <v>0</v>
      </c>
      <c r="AI5609" t="s">
        <v>11634</v>
      </c>
      <c r="AL5609" s="94">
        <v>13.5</v>
      </c>
      <c r="AM5609" t="s">
        <v>11646</v>
      </c>
    </row>
    <row r="5610" spans="1:39" x14ac:dyDescent="0.25">
      <c r="A5610" t="s">
        <v>216</v>
      </c>
      <c r="B5610">
        <v>37239</v>
      </c>
      <c r="C5610" t="s">
        <v>8427</v>
      </c>
      <c r="D5610">
        <v>215</v>
      </c>
      <c r="E5610">
        <v>45791</v>
      </c>
      <c r="G5610" t="s">
        <v>2170</v>
      </c>
      <c r="H5610">
        <v>45807</v>
      </c>
      <c r="I5610" t="s">
        <v>24</v>
      </c>
      <c r="J5610" t="s">
        <v>8228</v>
      </c>
      <c r="K5610">
        <v>0</v>
      </c>
      <c r="AE5610" t="s">
        <v>233</v>
      </c>
      <c r="AF5610">
        <v>0</v>
      </c>
      <c r="AG5610">
        <v>0</v>
      </c>
      <c r="AH5610">
        <v>0</v>
      </c>
      <c r="AI5610" t="s">
        <v>11634</v>
      </c>
      <c r="AL5610" s="94">
        <v>21.5</v>
      </c>
      <c r="AM5610" t="s">
        <v>11646</v>
      </c>
    </row>
    <row r="5611" spans="1:39" x14ac:dyDescent="0.25">
      <c r="A5611" t="s">
        <v>216</v>
      </c>
      <c r="B5611">
        <v>37240</v>
      </c>
      <c r="C5611" t="s">
        <v>8428</v>
      </c>
      <c r="D5611">
        <v>1366</v>
      </c>
      <c r="E5611">
        <v>45791</v>
      </c>
      <c r="G5611" t="s">
        <v>2170</v>
      </c>
      <c r="H5611">
        <v>45793</v>
      </c>
      <c r="I5611" t="s">
        <v>28</v>
      </c>
      <c r="K5611">
        <v>0</v>
      </c>
      <c r="L5611" t="s">
        <v>25</v>
      </c>
      <c r="M5611">
        <v>0</v>
      </c>
      <c r="N5611" t="s">
        <v>26</v>
      </c>
      <c r="O5611">
        <v>45351</v>
      </c>
      <c r="P5611" t="s">
        <v>25</v>
      </c>
      <c r="Q5611">
        <v>0</v>
      </c>
      <c r="R5611">
        <v>2000</v>
      </c>
      <c r="S5611">
        <v>2000</v>
      </c>
      <c r="T5611">
        <v>4</v>
      </c>
      <c r="U5611">
        <v>9</v>
      </c>
      <c r="V5611">
        <v>1</v>
      </c>
      <c r="W5611">
        <v>2</v>
      </c>
      <c r="X5611" t="s">
        <v>350</v>
      </c>
      <c r="Y5611" t="s">
        <v>25</v>
      </c>
      <c r="Z5611" t="s">
        <v>25</v>
      </c>
      <c r="AE5611" t="s">
        <v>233</v>
      </c>
      <c r="AF5611">
        <v>0</v>
      </c>
      <c r="AG5611">
        <v>0</v>
      </c>
      <c r="AH5611">
        <v>15</v>
      </c>
      <c r="AI5611" t="s">
        <v>11632</v>
      </c>
      <c r="AJ5611">
        <v>1.4641288433382138</v>
      </c>
      <c r="AK5611">
        <v>1.4641288433382138</v>
      </c>
      <c r="AL5611" s="94">
        <v>136.6</v>
      </c>
      <c r="AM5611" t="s">
        <v>11646</v>
      </c>
    </row>
    <row r="5612" spans="1:39" x14ac:dyDescent="0.25">
      <c r="A5612" t="s">
        <v>216</v>
      </c>
      <c r="B5612">
        <v>37241</v>
      </c>
      <c r="C5612" t="s">
        <v>8429</v>
      </c>
      <c r="D5612">
        <v>159</v>
      </c>
      <c r="E5612">
        <v>45791</v>
      </c>
      <c r="G5612" t="s">
        <v>2170</v>
      </c>
      <c r="K5612">
        <v>0</v>
      </c>
      <c r="AE5612" t="s">
        <v>233</v>
      </c>
      <c r="AF5612">
        <v>0</v>
      </c>
      <c r="AG5612">
        <v>0</v>
      </c>
      <c r="AH5612">
        <v>0</v>
      </c>
      <c r="AI5612" t="s">
        <v>11634</v>
      </c>
      <c r="AL5612" s="94">
        <v>15.9</v>
      </c>
      <c r="AM5612" t="s">
        <v>11646</v>
      </c>
    </row>
    <row r="5613" spans="1:39" x14ac:dyDescent="0.25">
      <c r="A5613" t="s">
        <v>216</v>
      </c>
      <c r="B5613">
        <v>37242</v>
      </c>
      <c r="C5613" t="s">
        <v>8430</v>
      </c>
      <c r="D5613">
        <v>72</v>
      </c>
      <c r="E5613">
        <v>45791</v>
      </c>
      <c r="F5613">
        <v>45829</v>
      </c>
      <c r="G5613" t="s">
        <v>2170</v>
      </c>
      <c r="H5613" t="s">
        <v>8431</v>
      </c>
      <c r="I5613" t="s">
        <v>24</v>
      </c>
      <c r="K5613">
        <v>0</v>
      </c>
      <c r="AE5613" t="s">
        <v>233</v>
      </c>
      <c r="AF5613">
        <v>0</v>
      </c>
      <c r="AG5613">
        <v>0</v>
      </c>
      <c r="AH5613">
        <v>0</v>
      </c>
      <c r="AI5613" t="s">
        <v>11634</v>
      </c>
      <c r="AL5613" s="94">
        <v>7.2</v>
      </c>
      <c r="AM5613" t="s">
        <v>11646</v>
      </c>
    </row>
    <row r="5614" spans="1:39" x14ac:dyDescent="0.25">
      <c r="A5614" t="s">
        <v>216</v>
      </c>
      <c r="B5614">
        <v>37243</v>
      </c>
      <c r="C5614" t="s">
        <v>8432</v>
      </c>
      <c r="D5614">
        <v>70</v>
      </c>
      <c r="E5614">
        <v>45791</v>
      </c>
      <c r="G5614" t="s">
        <v>2170</v>
      </c>
      <c r="K5614">
        <v>0</v>
      </c>
      <c r="AE5614" t="s">
        <v>233</v>
      </c>
      <c r="AF5614">
        <v>0</v>
      </c>
      <c r="AG5614">
        <v>0</v>
      </c>
      <c r="AH5614">
        <v>0</v>
      </c>
      <c r="AI5614" t="s">
        <v>11634</v>
      </c>
      <c r="AL5614" s="94">
        <v>7</v>
      </c>
      <c r="AM5614" t="s">
        <v>11646</v>
      </c>
    </row>
    <row r="5615" spans="1:39" x14ac:dyDescent="0.25">
      <c r="A5615" t="s">
        <v>216</v>
      </c>
      <c r="B5615">
        <v>37244</v>
      </c>
      <c r="C5615" t="s">
        <v>8433</v>
      </c>
      <c r="D5615">
        <v>153</v>
      </c>
      <c r="E5615">
        <v>45791</v>
      </c>
      <c r="G5615" t="s">
        <v>2170</v>
      </c>
      <c r="K5615">
        <v>0</v>
      </c>
      <c r="AE5615" t="s">
        <v>233</v>
      </c>
      <c r="AF5615">
        <v>0</v>
      </c>
      <c r="AG5615">
        <v>0</v>
      </c>
      <c r="AH5615">
        <v>0</v>
      </c>
      <c r="AI5615" t="s">
        <v>11634</v>
      </c>
      <c r="AL5615" s="94">
        <v>15.3</v>
      </c>
      <c r="AM5615" t="s">
        <v>11646</v>
      </c>
    </row>
    <row r="5616" spans="1:39" x14ac:dyDescent="0.25">
      <c r="A5616" t="s">
        <v>216</v>
      </c>
      <c r="B5616">
        <v>37245</v>
      </c>
      <c r="C5616" t="s">
        <v>8434</v>
      </c>
      <c r="D5616">
        <v>308</v>
      </c>
      <c r="E5616">
        <v>45791</v>
      </c>
      <c r="G5616" t="s">
        <v>2170</v>
      </c>
      <c r="K5616">
        <v>0</v>
      </c>
      <c r="AE5616" t="s">
        <v>233</v>
      </c>
      <c r="AF5616">
        <v>0</v>
      </c>
      <c r="AG5616">
        <v>0</v>
      </c>
      <c r="AH5616">
        <v>0</v>
      </c>
      <c r="AI5616" t="s">
        <v>11634</v>
      </c>
      <c r="AL5616" s="94">
        <v>30.8</v>
      </c>
      <c r="AM5616" t="s">
        <v>11646</v>
      </c>
    </row>
    <row r="5617" spans="1:39" x14ac:dyDescent="0.25">
      <c r="A5617" t="s">
        <v>216</v>
      </c>
      <c r="B5617">
        <v>37246</v>
      </c>
      <c r="C5617" t="s">
        <v>8435</v>
      </c>
      <c r="D5617">
        <v>6063</v>
      </c>
      <c r="E5617">
        <v>45791</v>
      </c>
      <c r="F5617">
        <v>45964</v>
      </c>
      <c r="G5617" t="s">
        <v>2170</v>
      </c>
      <c r="I5617" t="s">
        <v>24</v>
      </c>
      <c r="K5617">
        <v>0</v>
      </c>
      <c r="AE5617" t="s">
        <v>233</v>
      </c>
      <c r="AF5617">
        <v>0</v>
      </c>
      <c r="AG5617">
        <v>0</v>
      </c>
      <c r="AH5617">
        <v>0</v>
      </c>
      <c r="AI5617" t="s">
        <v>11634</v>
      </c>
      <c r="AL5617" s="94">
        <v>606.29999999999995</v>
      </c>
      <c r="AM5617" t="s">
        <v>11646</v>
      </c>
    </row>
    <row r="5618" spans="1:39" x14ac:dyDescent="0.25">
      <c r="A5618" t="s">
        <v>216</v>
      </c>
      <c r="B5618">
        <v>37247</v>
      </c>
      <c r="C5618" t="s">
        <v>8436</v>
      </c>
      <c r="D5618">
        <v>181</v>
      </c>
      <c r="E5618">
        <v>45791</v>
      </c>
      <c r="G5618" t="s">
        <v>2170</v>
      </c>
      <c r="K5618">
        <v>0</v>
      </c>
      <c r="AE5618" t="s">
        <v>233</v>
      </c>
      <c r="AF5618">
        <v>0</v>
      </c>
      <c r="AG5618">
        <v>0</v>
      </c>
      <c r="AH5618">
        <v>0</v>
      </c>
      <c r="AI5618" t="s">
        <v>11634</v>
      </c>
      <c r="AL5618" s="94">
        <v>18.100000000000001</v>
      </c>
      <c r="AM5618" t="s">
        <v>11646</v>
      </c>
    </row>
    <row r="5619" spans="1:39" x14ac:dyDescent="0.25">
      <c r="A5619" t="s">
        <v>216</v>
      </c>
      <c r="B5619">
        <v>37248</v>
      </c>
      <c r="C5619" t="s">
        <v>8437</v>
      </c>
      <c r="D5619">
        <v>171</v>
      </c>
      <c r="E5619">
        <v>45791</v>
      </c>
      <c r="G5619" t="s">
        <v>2170</v>
      </c>
      <c r="K5619">
        <v>0</v>
      </c>
      <c r="AE5619" t="s">
        <v>233</v>
      </c>
      <c r="AF5619">
        <v>0</v>
      </c>
      <c r="AG5619">
        <v>0</v>
      </c>
      <c r="AH5619">
        <v>0</v>
      </c>
      <c r="AI5619" t="s">
        <v>11634</v>
      </c>
      <c r="AL5619" s="94">
        <v>17.100000000000001</v>
      </c>
      <c r="AM5619" t="s">
        <v>11646</v>
      </c>
    </row>
    <row r="5620" spans="1:39" x14ac:dyDescent="0.25">
      <c r="A5620" t="s">
        <v>216</v>
      </c>
      <c r="B5620">
        <v>37249</v>
      </c>
      <c r="C5620" t="s">
        <v>8438</v>
      </c>
      <c r="D5620">
        <v>35</v>
      </c>
      <c r="E5620">
        <v>45791</v>
      </c>
      <c r="G5620" t="s">
        <v>2170</v>
      </c>
      <c r="K5620">
        <v>0</v>
      </c>
      <c r="AE5620" t="s">
        <v>233</v>
      </c>
      <c r="AF5620">
        <v>0</v>
      </c>
      <c r="AG5620">
        <v>0</v>
      </c>
      <c r="AH5620">
        <v>0</v>
      </c>
      <c r="AI5620" t="s">
        <v>11634</v>
      </c>
      <c r="AL5620" s="94">
        <v>3.5</v>
      </c>
      <c r="AM5620" t="s">
        <v>11646</v>
      </c>
    </row>
    <row r="5621" spans="1:39" x14ac:dyDescent="0.25">
      <c r="A5621" t="s">
        <v>216</v>
      </c>
      <c r="B5621">
        <v>37250</v>
      </c>
      <c r="C5621" t="s">
        <v>8439</v>
      </c>
      <c r="D5621">
        <v>314</v>
      </c>
      <c r="E5621">
        <v>45791</v>
      </c>
      <c r="G5621" t="s">
        <v>2170</v>
      </c>
      <c r="K5621">
        <v>0</v>
      </c>
      <c r="AE5621" t="s">
        <v>233</v>
      </c>
      <c r="AF5621">
        <v>0</v>
      </c>
      <c r="AG5621">
        <v>0</v>
      </c>
      <c r="AH5621">
        <v>0</v>
      </c>
      <c r="AI5621" t="s">
        <v>11634</v>
      </c>
      <c r="AL5621" s="94">
        <v>31.4</v>
      </c>
      <c r="AM5621" t="s">
        <v>11646</v>
      </c>
    </row>
    <row r="5622" spans="1:39" x14ac:dyDescent="0.25">
      <c r="A5622" t="s">
        <v>216</v>
      </c>
      <c r="B5622">
        <v>37251</v>
      </c>
      <c r="C5622" t="s">
        <v>8440</v>
      </c>
      <c r="D5622">
        <v>122</v>
      </c>
      <c r="E5622">
        <v>45791</v>
      </c>
      <c r="G5622" t="s">
        <v>2170</v>
      </c>
      <c r="K5622">
        <v>0</v>
      </c>
      <c r="AE5622" t="s">
        <v>233</v>
      </c>
      <c r="AF5622">
        <v>0</v>
      </c>
      <c r="AG5622">
        <v>0</v>
      </c>
      <c r="AH5622">
        <v>0</v>
      </c>
      <c r="AI5622" t="s">
        <v>11634</v>
      </c>
      <c r="AL5622" s="94">
        <v>12.2</v>
      </c>
      <c r="AM5622" t="s">
        <v>11646</v>
      </c>
    </row>
    <row r="5623" spans="1:39" x14ac:dyDescent="0.25">
      <c r="A5623" t="s">
        <v>216</v>
      </c>
      <c r="B5623">
        <v>37252</v>
      </c>
      <c r="C5623" t="s">
        <v>8441</v>
      </c>
      <c r="D5623">
        <v>94</v>
      </c>
      <c r="E5623">
        <v>45791</v>
      </c>
      <c r="G5623" t="s">
        <v>2170</v>
      </c>
      <c r="K5623">
        <v>0</v>
      </c>
      <c r="AE5623" t="s">
        <v>233</v>
      </c>
      <c r="AF5623">
        <v>0</v>
      </c>
      <c r="AG5623">
        <v>0</v>
      </c>
      <c r="AH5623">
        <v>0</v>
      </c>
      <c r="AI5623" t="s">
        <v>11634</v>
      </c>
      <c r="AL5623" s="94">
        <v>9.4</v>
      </c>
      <c r="AM5623" t="s">
        <v>11646</v>
      </c>
    </row>
    <row r="5624" spans="1:39" x14ac:dyDescent="0.25">
      <c r="A5624" t="s">
        <v>216</v>
      </c>
      <c r="B5624">
        <v>37253</v>
      </c>
      <c r="C5624" t="s">
        <v>8442</v>
      </c>
      <c r="D5624">
        <v>149</v>
      </c>
      <c r="E5624">
        <v>45791</v>
      </c>
      <c r="G5624" t="s">
        <v>2170</v>
      </c>
      <c r="K5624">
        <v>0</v>
      </c>
      <c r="AE5624" t="s">
        <v>233</v>
      </c>
      <c r="AF5624">
        <v>0</v>
      </c>
      <c r="AG5624">
        <v>0</v>
      </c>
      <c r="AH5624">
        <v>0</v>
      </c>
      <c r="AI5624" t="s">
        <v>11634</v>
      </c>
      <c r="AL5624" s="94">
        <v>14.9</v>
      </c>
      <c r="AM5624" t="s">
        <v>11646</v>
      </c>
    </row>
    <row r="5625" spans="1:39" x14ac:dyDescent="0.25">
      <c r="A5625" t="s">
        <v>216</v>
      </c>
      <c r="B5625">
        <v>37254</v>
      </c>
      <c r="C5625" t="s">
        <v>8443</v>
      </c>
      <c r="D5625">
        <v>182</v>
      </c>
      <c r="E5625">
        <v>45791</v>
      </c>
      <c r="G5625" t="s">
        <v>2170</v>
      </c>
      <c r="K5625">
        <v>0</v>
      </c>
      <c r="AE5625" t="s">
        <v>233</v>
      </c>
      <c r="AF5625">
        <v>0</v>
      </c>
      <c r="AG5625">
        <v>0</v>
      </c>
      <c r="AH5625">
        <v>0</v>
      </c>
      <c r="AI5625" t="s">
        <v>11634</v>
      </c>
      <c r="AL5625" s="94">
        <v>18.2</v>
      </c>
      <c r="AM5625" t="s">
        <v>11646</v>
      </c>
    </row>
    <row r="5626" spans="1:39" x14ac:dyDescent="0.25">
      <c r="A5626" t="s">
        <v>216</v>
      </c>
      <c r="B5626">
        <v>37255</v>
      </c>
      <c r="C5626" t="s">
        <v>8444</v>
      </c>
      <c r="D5626">
        <v>64</v>
      </c>
      <c r="E5626">
        <v>45791</v>
      </c>
      <c r="G5626" t="s">
        <v>2170</v>
      </c>
      <c r="K5626">
        <v>0</v>
      </c>
      <c r="AE5626" t="s">
        <v>233</v>
      </c>
      <c r="AF5626">
        <v>0</v>
      </c>
      <c r="AG5626">
        <v>0</v>
      </c>
      <c r="AH5626">
        <v>0</v>
      </c>
      <c r="AI5626" t="s">
        <v>11634</v>
      </c>
      <c r="AL5626" s="94">
        <v>6.4</v>
      </c>
      <c r="AM5626" t="s">
        <v>11646</v>
      </c>
    </row>
    <row r="5627" spans="1:39" x14ac:dyDescent="0.25">
      <c r="A5627" t="s">
        <v>216</v>
      </c>
      <c r="B5627">
        <v>37256</v>
      </c>
      <c r="C5627" t="s">
        <v>8445</v>
      </c>
      <c r="D5627">
        <v>194</v>
      </c>
      <c r="E5627">
        <v>45791</v>
      </c>
      <c r="G5627" t="s">
        <v>2170</v>
      </c>
      <c r="K5627">
        <v>0</v>
      </c>
      <c r="AE5627" t="s">
        <v>233</v>
      </c>
      <c r="AF5627">
        <v>0</v>
      </c>
      <c r="AG5627">
        <v>0</v>
      </c>
      <c r="AH5627">
        <v>0</v>
      </c>
      <c r="AI5627" t="s">
        <v>11634</v>
      </c>
      <c r="AL5627" s="94">
        <v>19.399999999999999</v>
      </c>
      <c r="AM5627" t="s">
        <v>11646</v>
      </c>
    </row>
    <row r="5628" spans="1:39" x14ac:dyDescent="0.25">
      <c r="A5628" t="s">
        <v>216</v>
      </c>
      <c r="B5628">
        <v>37257</v>
      </c>
      <c r="C5628" t="s">
        <v>8446</v>
      </c>
      <c r="D5628">
        <v>52</v>
      </c>
      <c r="E5628">
        <v>45791</v>
      </c>
      <c r="G5628" t="s">
        <v>2170</v>
      </c>
      <c r="K5628">
        <v>0</v>
      </c>
      <c r="AE5628" t="s">
        <v>233</v>
      </c>
      <c r="AF5628">
        <v>0</v>
      </c>
      <c r="AG5628">
        <v>0</v>
      </c>
      <c r="AH5628">
        <v>0</v>
      </c>
      <c r="AI5628" t="s">
        <v>11634</v>
      </c>
      <c r="AL5628" s="94">
        <v>5.2</v>
      </c>
      <c r="AM5628" t="s">
        <v>11646</v>
      </c>
    </row>
    <row r="5629" spans="1:39" x14ac:dyDescent="0.25">
      <c r="A5629" t="s">
        <v>216</v>
      </c>
      <c r="B5629">
        <v>37258</v>
      </c>
      <c r="C5629" t="s">
        <v>8447</v>
      </c>
      <c r="D5629">
        <v>142</v>
      </c>
      <c r="E5629">
        <v>45791</v>
      </c>
      <c r="G5629" t="s">
        <v>2170</v>
      </c>
      <c r="K5629">
        <v>0</v>
      </c>
      <c r="AE5629" t="s">
        <v>233</v>
      </c>
      <c r="AF5629">
        <v>0</v>
      </c>
      <c r="AG5629">
        <v>0</v>
      </c>
      <c r="AH5629">
        <v>0</v>
      </c>
      <c r="AI5629" t="s">
        <v>11634</v>
      </c>
      <c r="AL5629" s="94">
        <v>14.2</v>
      </c>
      <c r="AM5629" t="s">
        <v>11646</v>
      </c>
    </row>
    <row r="5630" spans="1:39" x14ac:dyDescent="0.25">
      <c r="A5630" t="s">
        <v>216</v>
      </c>
      <c r="B5630">
        <v>37259</v>
      </c>
      <c r="C5630" t="s">
        <v>8448</v>
      </c>
      <c r="D5630">
        <v>33</v>
      </c>
      <c r="E5630">
        <v>45791</v>
      </c>
      <c r="G5630" t="s">
        <v>2170</v>
      </c>
      <c r="K5630">
        <v>0</v>
      </c>
      <c r="AE5630" t="s">
        <v>233</v>
      </c>
      <c r="AF5630">
        <v>0</v>
      </c>
      <c r="AG5630">
        <v>0</v>
      </c>
      <c r="AH5630">
        <v>0</v>
      </c>
      <c r="AI5630" t="s">
        <v>11634</v>
      </c>
      <c r="AL5630" s="94">
        <v>3.3</v>
      </c>
      <c r="AM5630" t="s">
        <v>11646</v>
      </c>
    </row>
    <row r="5631" spans="1:39" x14ac:dyDescent="0.25">
      <c r="A5631" t="s">
        <v>216</v>
      </c>
      <c r="B5631">
        <v>37260</v>
      </c>
      <c r="C5631" t="s">
        <v>8449</v>
      </c>
      <c r="D5631">
        <v>142</v>
      </c>
      <c r="E5631">
        <v>45791</v>
      </c>
      <c r="G5631" t="s">
        <v>2170</v>
      </c>
      <c r="K5631">
        <v>0</v>
      </c>
      <c r="AE5631" t="s">
        <v>233</v>
      </c>
      <c r="AF5631">
        <v>0</v>
      </c>
      <c r="AG5631">
        <v>0</v>
      </c>
      <c r="AH5631">
        <v>0</v>
      </c>
      <c r="AI5631" t="s">
        <v>11634</v>
      </c>
      <c r="AL5631" s="94">
        <v>14.2</v>
      </c>
      <c r="AM5631" t="s">
        <v>11646</v>
      </c>
    </row>
    <row r="5632" spans="1:39" x14ac:dyDescent="0.25">
      <c r="A5632" t="s">
        <v>216</v>
      </c>
      <c r="B5632">
        <v>37261</v>
      </c>
      <c r="C5632" t="s">
        <v>8450</v>
      </c>
      <c r="D5632">
        <v>225</v>
      </c>
      <c r="E5632">
        <v>45791</v>
      </c>
      <c r="G5632" t="s">
        <v>2170</v>
      </c>
      <c r="K5632">
        <v>0</v>
      </c>
      <c r="AE5632" t="s">
        <v>233</v>
      </c>
      <c r="AF5632">
        <v>0</v>
      </c>
      <c r="AG5632">
        <v>0</v>
      </c>
      <c r="AH5632">
        <v>0</v>
      </c>
      <c r="AI5632" t="s">
        <v>11634</v>
      </c>
      <c r="AL5632" s="94">
        <v>22.5</v>
      </c>
      <c r="AM5632" t="s">
        <v>11646</v>
      </c>
    </row>
    <row r="5633" spans="1:39" x14ac:dyDescent="0.25">
      <c r="A5633" t="s">
        <v>216</v>
      </c>
      <c r="B5633">
        <v>37262</v>
      </c>
      <c r="C5633" t="s">
        <v>8451</v>
      </c>
      <c r="D5633">
        <v>65</v>
      </c>
      <c r="E5633">
        <v>45791</v>
      </c>
      <c r="G5633" t="s">
        <v>2170</v>
      </c>
      <c r="K5633">
        <v>0</v>
      </c>
      <c r="AE5633" t="s">
        <v>233</v>
      </c>
      <c r="AF5633">
        <v>0</v>
      </c>
      <c r="AG5633">
        <v>0</v>
      </c>
      <c r="AH5633">
        <v>0</v>
      </c>
      <c r="AI5633" t="s">
        <v>11634</v>
      </c>
      <c r="AL5633" s="94">
        <v>6.5</v>
      </c>
      <c r="AM5633" t="s">
        <v>11646</v>
      </c>
    </row>
    <row r="5634" spans="1:39" x14ac:dyDescent="0.25">
      <c r="A5634" t="s">
        <v>216</v>
      </c>
      <c r="B5634">
        <v>37263</v>
      </c>
      <c r="C5634" t="s">
        <v>8452</v>
      </c>
      <c r="D5634">
        <v>352</v>
      </c>
      <c r="E5634">
        <v>45791</v>
      </c>
      <c r="G5634" t="s">
        <v>2170</v>
      </c>
      <c r="K5634">
        <v>0</v>
      </c>
      <c r="AE5634" t="s">
        <v>233</v>
      </c>
      <c r="AF5634">
        <v>0</v>
      </c>
      <c r="AG5634">
        <v>0</v>
      </c>
      <c r="AH5634">
        <v>0</v>
      </c>
      <c r="AI5634" t="s">
        <v>11634</v>
      </c>
      <c r="AL5634" s="94">
        <v>35.200000000000003</v>
      </c>
      <c r="AM5634" t="s">
        <v>11646</v>
      </c>
    </row>
    <row r="5635" spans="1:39" x14ac:dyDescent="0.25">
      <c r="A5635" t="s">
        <v>216</v>
      </c>
      <c r="B5635">
        <v>37264</v>
      </c>
      <c r="C5635" t="s">
        <v>8453</v>
      </c>
      <c r="D5635">
        <v>55</v>
      </c>
      <c r="E5635">
        <v>45791</v>
      </c>
      <c r="G5635" t="s">
        <v>2170</v>
      </c>
      <c r="K5635">
        <v>0</v>
      </c>
      <c r="AE5635" t="s">
        <v>233</v>
      </c>
      <c r="AF5635">
        <v>0</v>
      </c>
      <c r="AG5635">
        <v>0</v>
      </c>
      <c r="AH5635">
        <v>0</v>
      </c>
      <c r="AI5635" t="s">
        <v>11634</v>
      </c>
      <c r="AL5635" s="94">
        <v>5.5</v>
      </c>
      <c r="AM5635" t="s">
        <v>11646</v>
      </c>
    </row>
    <row r="5636" spans="1:39" x14ac:dyDescent="0.25">
      <c r="A5636" t="s">
        <v>216</v>
      </c>
      <c r="B5636">
        <v>37265</v>
      </c>
      <c r="C5636" t="s">
        <v>8454</v>
      </c>
      <c r="D5636">
        <v>197</v>
      </c>
      <c r="E5636">
        <v>45791</v>
      </c>
      <c r="G5636" t="s">
        <v>2170</v>
      </c>
      <c r="K5636">
        <v>0</v>
      </c>
      <c r="AE5636" t="s">
        <v>233</v>
      </c>
      <c r="AF5636">
        <v>0</v>
      </c>
      <c r="AG5636">
        <v>0</v>
      </c>
      <c r="AH5636">
        <v>0</v>
      </c>
      <c r="AI5636" t="s">
        <v>11634</v>
      </c>
      <c r="AL5636" s="94">
        <v>19.7</v>
      </c>
      <c r="AM5636" t="s">
        <v>11646</v>
      </c>
    </row>
    <row r="5637" spans="1:39" x14ac:dyDescent="0.25">
      <c r="A5637" t="s">
        <v>216</v>
      </c>
      <c r="B5637">
        <v>37266</v>
      </c>
      <c r="C5637" t="s">
        <v>8455</v>
      </c>
      <c r="D5637">
        <v>65</v>
      </c>
      <c r="E5637">
        <v>45791</v>
      </c>
      <c r="G5637" t="s">
        <v>2170</v>
      </c>
      <c r="K5637">
        <v>0</v>
      </c>
      <c r="AE5637" t="s">
        <v>233</v>
      </c>
      <c r="AF5637">
        <v>0</v>
      </c>
      <c r="AG5637">
        <v>0</v>
      </c>
      <c r="AH5637">
        <v>0</v>
      </c>
      <c r="AI5637" t="s">
        <v>11634</v>
      </c>
      <c r="AL5637" s="94">
        <v>6.5</v>
      </c>
      <c r="AM5637" t="s">
        <v>11646</v>
      </c>
    </row>
    <row r="5638" spans="1:39" x14ac:dyDescent="0.25">
      <c r="A5638" t="s">
        <v>216</v>
      </c>
      <c r="B5638">
        <v>37267</v>
      </c>
      <c r="C5638" t="s">
        <v>8456</v>
      </c>
      <c r="D5638">
        <v>174</v>
      </c>
      <c r="E5638">
        <v>45791</v>
      </c>
      <c r="G5638" t="s">
        <v>2170</v>
      </c>
      <c r="K5638">
        <v>0</v>
      </c>
      <c r="AE5638" t="s">
        <v>233</v>
      </c>
      <c r="AF5638">
        <v>0</v>
      </c>
      <c r="AG5638">
        <v>0</v>
      </c>
      <c r="AH5638">
        <v>0</v>
      </c>
      <c r="AI5638" t="s">
        <v>11634</v>
      </c>
      <c r="AL5638" s="94">
        <v>17.399999999999999</v>
      </c>
      <c r="AM5638" t="s">
        <v>11646</v>
      </c>
    </row>
    <row r="5639" spans="1:39" x14ac:dyDescent="0.25">
      <c r="A5639" t="s">
        <v>216</v>
      </c>
      <c r="B5639">
        <v>37268</v>
      </c>
      <c r="C5639" t="s">
        <v>8457</v>
      </c>
      <c r="D5639">
        <v>100</v>
      </c>
      <c r="E5639">
        <v>45791</v>
      </c>
      <c r="G5639" t="s">
        <v>2170</v>
      </c>
      <c r="K5639">
        <v>0</v>
      </c>
      <c r="AE5639" t="s">
        <v>233</v>
      </c>
      <c r="AF5639">
        <v>0</v>
      </c>
      <c r="AG5639">
        <v>0</v>
      </c>
      <c r="AH5639">
        <v>0</v>
      </c>
      <c r="AI5639" t="s">
        <v>11634</v>
      </c>
      <c r="AL5639" s="94">
        <v>10</v>
      </c>
      <c r="AM5639" t="s">
        <v>11646</v>
      </c>
    </row>
    <row r="5640" spans="1:39" x14ac:dyDescent="0.25">
      <c r="A5640" t="s">
        <v>216</v>
      </c>
      <c r="B5640">
        <v>37269</v>
      </c>
      <c r="C5640" t="s">
        <v>8458</v>
      </c>
      <c r="D5640">
        <v>457</v>
      </c>
      <c r="E5640">
        <v>45792</v>
      </c>
      <c r="G5640" t="s">
        <v>2170</v>
      </c>
      <c r="K5640">
        <v>0</v>
      </c>
      <c r="AE5640" t="s">
        <v>233</v>
      </c>
      <c r="AF5640">
        <v>0</v>
      </c>
      <c r="AG5640">
        <v>0</v>
      </c>
      <c r="AH5640">
        <v>0</v>
      </c>
      <c r="AI5640" t="s">
        <v>11634</v>
      </c>
      <c r="AL5640" s="94">
        <v>45.7</v>
      </c>
      <c r="AM5640" t="s">
        <v>11646</v>
      </c>
    </row>
    <row r="5641" spans="1:39" x14ac:dyDescent="0.25">
      <c r="A5641" t="s">
        <v>216</v>
      </c>
      <c r="B5641">
        <v>37270</v>
      </c>
      <c r="C5641" t="s">
        <v>8459</v>
      </c>
      <c r="D5641">
        <v>187</v>
      </c>
      <c r="E5641">
        <v>45792</v>
      </c>
      <c r="G5641" t="s">
        <v>2170</v>
      </c>
      <c r="K5641">
        <v>0</v>
      </c>
      <c r="AE5641" t="s">
        <v>233</v>
      </c>
      <c r="AF5641">
        <v>0</v>
      </c>
      <c r="AG5641">
        <v>0</v>
      </c>
      <c r="AH5641">
        <v>0</v>
      </c>
      <c r="AI5641" t="s">
        <v>11634</v>
      </c>
      <c r="AL5641" s="94">
        <v>18.7</v>
      </c>
      <c r="AM5641" t="s">
        <v>11646</v>
      </c>
    </row>
    <row r="5642" spans="1:39" x14ac:dyDescent="0.25">
      <c r="A5642" t="s">
        <v>216</v>
      </c>
      <c r="B5642">
        <v>37271</v>
      </c>
      <c r="C5642" t="s">
        <v>8460</v>
      </c>
      <c r="D5642">
        <v>337</v>
      </c>
      <c r="E5642">
        <v>45792</v>
      </c>
      <c r="G5642" t="s">
        <v>2170</v>
      </c>
      <c r="K5642">
        <v>0</v>
      </c>
      <c r="AE5642" t="s">
        <v>233</v>
      </c>
      <c r="AF5642">
        <v>0</v>
      </c>
      <c r="AG5642">
        <v>0</v>
      </c>
      <c r="AH5642">
        <v>0</v>
      </c>
      <c r="AI5642" t="s">
        <v>11634</v>
      </c>
      <c r="AL5642" s="94">
        <v>33.700000000000003</v>
      </c>
      <c r="AM5642" t="s">
        <v>11646</v>
      </c>
    </row>
    <row r="5643" spans="1:39" x14ac:dyDescent="0.25">
      <c r="A5643" t="s">
        <v>216</v>
      </c>
      <c r="B5643">
        <v>37272</v>
      </c>
      <c r="C5643" t="s">
        <v>8461</v>
      </c>
      <c r="D5643">
        <v>173</v>
      </c>
      <c r="E5643">
        <v>45792</v>
      </c>
      <c r="G5643" t="s">
        <v>2170</v>
      </c>
      <c r="K5643">
        <v>0</v>
      </c>
      <c r="AE5643" t="s">
        <v>233</v>
      </c>
      <c r="AF5643">
        <v>0</v>
      </c>
      <c r="AG5643">
        <v>0</v>
      </c>
      <c r="AH5643">
        <v>0</v>
      </c>
      <c r="AI5643" t="s">
        <v>11634</v>
      </c>
      <c r="AL5643" s="94">
        <v>17.3</v>
      </c>
      <c r="AM5643" t="s">
        <v>11646</v>
      </c>
    </row>
    <row r="5644" spans="1:39" x14ac:dyDescent="0.25">
      <c r="A5644" t="s">
        <v>216</v>
      </c>
      <c r="B5644">
        <v>37273</v>
      </c>
      <c r="C5644" t="s">
        <v>8462</v>
      </c>
      <c r="D5644">
        <v>82</v>
      </c>
      <c r="E5644">
        <v>45792</v>
      </c>
      <c r="G5644" t="s">
        <v>2170</v>
      </c>
      <c r="K5644">
        <v>0</v>
      </c>
      <c r="AE5644" t="s">
        <v>233</v>
      </c>
      <c r="AF5644">
        <v>0</v>
      </c>
      <c r="AG5644">
        <v>0</v>
      </c>
      <c r="AH5644">
        <v>0</v>
      </c>
      <c r="AI5644" t="s">
        <v>11634</v>
      </c>
      <c r="AL5644" s="94">
        <v>8.1999999999999993</v>
      </c>
      <c r="AM5644" t="s">
        <v>11646</v>
      </c>
    </row>
    <row r="5645" spans="1:39" x14ac:dyDescent="0.25">
      <c r="A5645" t="s">
        <v>216</v>
      </c>
      <c r="B5645">
        <v>37303</v>
      </c>
      <c r="C5645" t="s">
        <v>8463</v>
      </c>
      <c r="D5645">
        <v>181</v>
      </c>
      <c r="E5645">
        <v>45792</v>
      </c>
      <c r="G5645" t="s">
        <v>2170</v>
      </c>
      <c r="K5645">
        <v>0</v>
      </c>
      <c r="AE5645" t="s">
        <v>233</v>
      </c>
      <c r="AF5645">
        <v>0</v>
      </c>
      <c r="AG5645">
        <v>0</v>
      </c>
      <c r="AH5645">
        <v>0</v>
      </c>
      <c r="AI5645" t="s">
        <v>11634</v>
      </c>
      <c r="AL5645" s="94">
        <v>18.100000000000001</v>
      </c>
      <c r="AM5645" t="s">
        <v>11646</v>
      </c>
    </row>
    <row r="5646" spans="1:39" x14ac:dyDescent="0.25">
      <c r="A5646" t="s">
        <v>216</v>
      </c>
      <c r="B5646">
        <v>37274</v>
      </c>
      <c r="C5646" t="s">
        <v>8464</v>
      </c>
      <c r="D5646">
        <v>144866</v>
      </c>
      <c r="E5646">
        <v>45792</v>
      </c>
      <c r="F5646">
        <v>45842</v>
      </c>
      <c r="G5646" t="s">
        <v>2170</v>
      </c>
      <c r="H5646" t="s">
        <v>8465</v>
      </c>
      <c r="I5646" t="s">
        <v>24</v>
      </c>
      <c r="J5646">
        <v>46006</v>
      </c>
      <c r="K5646">
        <v>900</v>
      </c>
      <c r="L5646">
        <v>45747</v>
      </c>
      <c r="M5646">
        <v>70</v>
      </c>
      <c r="N5646" t="s">
        <v>478</v>
      </c>
      <c r="O5646">
        <v>45703</v>
      </c>
      <c r="P5646" t="s">
        <v>478</v>
      </c>
      <c r="Q5646">
        <v>70</v>
      </c>
      <c r="R5646">
        <v>48331.360000000001</v>
      </c>
      <c r="S5646">
        <v>139784.47</v>
      </c>
      <c r="T5646">
        <v>89</v>
      </c>
      <c r="U5646">
        <v>148</v>
      </c>
      <c r="V5646">
        <v>0</v>
      </c>
      <c r="W5646">
        <v>23</v>
      </c>
      <c r="X5646" t="s">
        <v>8466</v>
      </c>
      <c r="Y5646" t="s">
        <v>561</v>
      </c>
      <c r="Z5646" t="s">
        <v>561</v>
      </c>
      <c r="AE5646" t="s">
        <v>233</v>
      </c>
      <c r="AF5646">
        <v>0.7</v>
      </c>
      <c r="AG5646">
        <v>630</v>
      </c>
      <c r="AH5646">
        <v>16</v>
      </c>
      <c r="AI5646" t="s">
        <v>11631</v>
      </c>
      <c r="AJ5646">
        <v>0.33362804246683142</v>
      </c>
      <c r="AK5646">
        <v>0.96492254911435393</v>
      </c>
      <c r="AL5646" s="94">
        <v>14486.6</v>
      </c>
      <c r="AM5646" t="s">
        <v>11648</v>
      </c>
    </row>
    <row r="5647" spans="1:39" x14ac:dyDescent="0.25">
      <c r="A5647" t="s">
        <v>216</v>
      </c>
      <c r="B5647">
        <v>37275</v>
      </c>
      <c r="C5647" t="s">
        <v>8467</v>
      </c>
      <c r="D5647">
        <v>99</v>
      </c>
      <c r="G5647" t="s">
        <v>2170</v>
      </c>
      <c r="K5647">
        <v>0</v>
      </c>
      <c r="AE5647" t="s">
        <v>233</v>
      </c>
      <c r="AF5647">
        <v>0</v>
      </c>
      <c r="AG5647">
        <v>0</v>
      </c>
      <c r="AH5647">
        <v>0</v>
      </c>
      <c r="AI5647" t="s">
        <v>11634</v>
      </c>
      <c r="AL5647" s="94">
        <v>9.9</v>
      </c>
      <c r="AM5647" t="s">
        <v>11646</v>
      </c>
    </row>
    <row r="5648" spans="1:39" x14ac:dyDescent="0.25">
      <c r="A5648" t="s">
        <v>216</v>
      </c>
      <c r="B5648">
        <v>37276</v>
      </c>
      <c r="C5648" t="s">
        <v>8468</v>
      </c>
      <c r="D5648">
        <v>112</v>
      </c>
      <c r="E5648">
        <v>45792</v>
      </c>
      <c r="G5648" t="s">
        <v>2170</v>
      </c>
      <c r="K5648">
        <v>0</v>
      </c>
      <c r="AE5648" t="s">
        <v>233</v>
      </c>
      <c r="AF5648">
        <v>0</v>
      </c>
      <c r="AG5648">
        <v>0</v>
      </c>
      <c r="AH5648">
        <v>0</v>
      </c>
      <c r="AI5648" t="s">
        <v>11634</v>
      </c>
      <c r="AL5648" s="94">
        <v>11.2</v>
      </c>
      <c r="AM5648" t="s">
        <v>11646</v>
      </c>
    </row>
    <row r="5649" spans="1:39" x14ac:dyDescent="0.25">
      <c r="A5649" t="s">
        <v>216</v>
      </c>
      <c r="B5649">
        <v>37277</v>
      </c>
      <c r="C5649" t="s">
        <v>8469</v>
      </c>
      <c r="D5649">
        <v>72</v>
      </c>
      <c r="E5649">
        <v>45792</v>
      </c>
      <c r="G5649" t="s">
        <v>2170</v>
      </c>
      <c r="K5649">
        <v>0</v>
      </c>
      <c r="AE5649" t="s">
        <v>233</v>
      </c>
      <c r="AF5649">
        <v>0</v>
      </c>
      <c r="AG5649">
        <v>0</v>
      </c>
      <c r="AH5649">
        <v>0</v>
      </c>
      <c r="AI5649" t="s">
        <v>11634</v>
      </c>
      <c r="AL5649" s="94">
        <v>7.2</v>
      </c>
      <c r="AM5649" t="s">
        <v>11646</v>
      </c>
    </row>
    <row r="5650" spans="1:39" x14ac:dyDescent="0.25">
      <c r="A5650" t="s">
        <v>216</v>
      </c>
      <c r="B5650">
        <v>37278</v>
      </c>
      <c r="C5650" t="s">
        <v>8470</v>
      </c>
      <c r="D5650">
        <v>1143</v>
      </c>
      <c r="E5650">
        <v>45792</v>
      </c>
      <c r="F5650">
        <v>45964</v>
      </c>
      <c r="G5650" t="s">
        <v>2170</v>
      </c>
      <c r="I5650" t="s">
        <v>24</v>
      </c>
      <c r="K5650">
        <v>0</v>
      </c>
      <c r="AE5650" t="s">
        <v>233</v>
      </c>
      <c r="AF5650">
        <v>0</v>
      </c>
      <c r="AG5650">
        <v>0</v>
      </c>
      <c r="AH5650">
        <v>0</v>
      </c>
      <c r="AI5650" t="s">
        <v>11634</v>
      </c>
      <c r="AL5650" s="94">
        <v>114.3</v>
      </c>
      <c r="AM5650" t="s">
        <v>11646</v>
      </c>
    </row>
    <row r="5651" spans="1:39" x14ac:dyDescent="0.25">
      <c r="A5651" t="s">
        <v>216</v>
      </c>
      <c r="B5651">
        <v>37284</v>
      </c>
      <c r="C5651" t="s">
        <v>8471</v>
      </c>
      <c r="D5651">
        <v>372</v>
      </c>
      <c r="E5651">
        <v>45792</v>
      </c>
      <c r="G5651" t="s">
        <v>2170</v>
      </c>
      <c r="K5651">
        <v>0</v>
      </c>
      <c r="AE5651" t="s">
        <v>233</v>
      </c>
      <c r="AF5651">
        <v>0</v>
      </c>
      <c r="AG5651">
        <v>0</v>
      </c>
      <c r="AH5651">
        <v>0</v>
      </c>
      <c r="AI5651" t="s">
        <v>11634</v>
      </c>
      <c r="AL5651" s="94">
        <v>37.200000000000003</v>
      </c>
      <c r="AM5651" t="s">
        <v>11646</v>
      </c>
    </row>
    <row r="5652" spans="1:39" x14ac:dyDescent="0.25">
      <c r="A5652" t="s">
        <v>216</v>
      </c>
      <c r="B5652">
        <v>37285</v>
      </c>
      <c r="C5652" t="s">
        <v>8472</v>
      </c>
      <c r="D5652">
        <v>350</v>
      </c>
      <c r="E5652">
        <v>45792</v>
      </c>
      <c r="G5652" t="s">
        <v>2170</v>
      </c>
      <c r="H5652">
        <v>45804</v>
      </c>
      <c r="I5652" t="s">
        <v>28</v>
      </c>
      <c r="K5652">
        <v>0</v>
      </c>
      <c r="L5652" t="s">
        <v>25</v>
      </c>
      <c r="M5652">
        <v>0</v>
      </c>
      <c r="N5652" t="s">
        <v>25</v>
      </c>
      <c r="O5652" t="s">
        <v>25</v>
      </c>
      <c r="P5652" t="s">
        <v>25</v>
      </c>
      <c r="Q5652">
        <v>0</v>
      </c>
      <c r="R5652">
        <v>0</v>
      </c>
      <c r="S5652">
        <v>0</v>
      </c>
      <c r="T5652">
        <v>1</v>
      </c>
      <c r="U5652">
        <v>0</v>
      </c>
      <c r="V5652">
        <v>0</v>
      </c>
      <c r="W5652">
        <v>0</v>
      </c>
      <c r="X5652" t="s">
        <v>25</v>
      </c>
      <c r="Y5652" t="s">
        <v>25</v>
      </c>
      <c r="Z5652" t="s">
        <v>25</v>
      </c>
      <c r="AE5652" t="s">
        <v>233</v>
      </c>
      <c r="AF5652">
        <v>0</v>
      </c>
      <c r="AG5652">
        <v>0</v>
      </c>
      <c r="AH5652">
        <v>16</v>
      </c>
      <c r="AI5652" t="s">
        <v>11631</v>
      </c>
      <c r="AJ5652">
        <v>0</v>
      </c>
      <c r="AK5652">
        <v>0</v>
      </c>
      <c r="AL5652" s="94">
        <v>35</v>
      </c>
      <c r="AM5652" t="s">
        <v>11646</v>
      </c>
    </row>
    <row r="5653" spans="1:39" x14ac:dyDescent="0.25">
      <c r="A5653" t="s">
        <v>216</v>
      </c>
      <c r="B5653">
        <v>37286</v>
      </c>
      <c r="C5653" t="s">
        <v>8473</v>
      </c>
      <c r="D5653">
        <v>234</v>
      </c>
      <c r="E5653">
        <v>45792</v>
      </c>
      <c r="G5653" t="s">
        <v>2170</v>
      </c>
      <c r="K5653">
        <v>0</v>
      </c>
      <c r="AE5653" t="s">
        <v>233</v>
      </c>
      <c r="AF5653">
        <v>0</v>
      </c>
      <c r="AG5653">
        <v>0</v>
      </c>
      <c r="AH5653">
        <v>0</v>
      </c>
      <c r="AI5653" t="s">
        <v>11634</v>
      </c>
      <c r="AL5653" s="94">
        <v>23.4</v>
      </c>
      <c r="AM5653" t="s">
        <v>11646</v>
      </c>
    </row>
    <row r="5654" spans="1:39" x14ac:dyDescent="0.25">
      <c r="A5654" t="s">
        <v>216</v>
      </c>
      <c r="B5654">
        <v>37287</v>
      </c>
      <c r="C5654" t="s">
        <v>8474</v>
      </c>
      <c r="D5654">
        <v>303</v>
      </c>
      <c r="E5654">
        <v>45792</v>
      </c>
      <c r="G5654" t="s">
        <v>2170</v>
      </c>
      <c r="K5654">
        <v>0</v>
      </c>
      <c r="AE5654" t="s">
        <v>233</v>
      </c>
      <c r="AF5654">
        <v>0</v>
      </c>
      <c r="AG5654">
        <v>0</v>
      </c>
      <c r="AH5654">
        <v>0</v>
      </c>
      <c r="AI5654" t="s">
        <v>11634</v>
      </c>
      <c r="AL5654" s="94">
        <v>30.3</v>
      </c>
      <c r="AM5654" t="s">
        <v>11646</v>
      </c>
    </row>
    <row r="5655" spans="1:39" x14ac:dyDescent="0.25">
      <c r="A5655" t="s">
        <v>216</v>
      </c>
      <c r="B5655">
        <v>37036</v>
      </c>
      <c r="C5655" t="s">
        <v>8475</v>
      </c>
      <c r="D5655">
        <v>43</v>
      </c>
      <c r="E5655">
        <v>45792</v>
      </c>
      <c r="G5655" t="s">
        <v>2170</v>
      </c>
      <c r="K5655">
        <v>0</v>
      </c>
      <c r="AE5655" t="s">
        <v>233</v>
      </c>
      <c r="AF5655">
        <v>0</v>
      </c>
      <c r="AG5655">
        <v>0</v>
      </c>
      <c r="AH5655">
        <v>0</v>
      </c>
      <c r="AI5655" t="s">
        <v>11634</v>
      </c>
      <c r="AL5655" s="94">
        <v>4.3</v>
      </c>
      <c r="AM5655" t="s">
        <v>11646</v>
      </c>
    </row>
    <row r="5656" spans="1:39" x14ac:dyDescent="0.25">
      <c r="A5656" t="s">
        <v>216</v>
      </c>
      <c r="B5656">
        <v>37288</v>
      </c>
      <c r="C5656" t="s">
        <v>8476</v>
      </c>
      <c r="D5656">
        <v>366</v>
      </c>
      <c r="E5656">
        <v>45792</v>
      </c>
      <c r="G5656" t="s">
        <v>2170</v>
      </c>
      <c r="K5656">
        <v>0</v>
      </c>
      <c r="AE5656" t="s">
        <v>233</v>
      </c>
      <c r="AF5656">
        <v>0</v>
      </c>
      <c r="AG5656">
        <v>0</v>
      </c>
      <c r="AH5656">
        <v>0</v>
      </c>
      <c r="AI5656" t="s">
        <v>11634</v>
      </c>
      <c r="AL5656" s="94">
        <v>36.6</v>
      </c>
      <c r="AM5656" t="s">
        <v>11646</v>
      </c>
    </row>
    <row r="5657" spans="1:39" x14ac:dyDescent="0.25">
      <c r="A5657" t="s">
        <v>216</v>
      </c>
      <c r="B5657">
        <v>37289</v>
      </c>
      <c r="C5657" t="s">
        <v>8477</v>
      </c>
      <c r="D5657">
        <v>201</v>
      </c>
      <c r="E5657">
        <v>45792</v>
      </c>
      <c r="G5657" t="s">
        <v>2170</v>
      </c>
      <c r="K5657">
        <v>0</v>
      </c>
      <c r="AE5657" t="s">
        <v>233</v>
      </c>
      <c r="AF5657">
        <v>0</v>
      </c>
      <c r="AG5657">
        <v>0</v>
      </c>
      <c r="AH5657">
        <v>0</v>
      </c>
      <c r="AI5657" t="s">
        <v>11634</v>
      </c>
      <c r="AL5657" s="94">
        <v>20.100000000000001</v>
      </c>
      <c r="AM5657" t="s">
        <v>11646</v>
      </c>
    </row>
    <row r="5658" spans="1:39" x14ac:dyDescent="0.25">
      <c r="A5658" t="s">
        <v>216</v>
      </c>
      <c r="B5658">
        <v>37291</v>
      </c>
      <c r="C5658" t="s">
        <v>8478</v>
      </c>
      <c r="D5658">
        <v>269</v>
      </c>
      <c r="E5658">
        <v>45792</v>
      </c>
      <c r="G5658" t="s">
        <v>2170</v>
      </c>
      <c r="H5658">
        <v>45796</v>
      </c>
      <c r="I5658" t="s">
        <v>28</v>
      </c>
      <c r="K5658">
        <v>0</v>
      </c>
      <c r="L5658" t="s">
        <v>487</v>
      </c>
      <c r="M5658">
        <v>0</v>
      </c>
      <c r="N5658" t="s">
        <v>25</v>
      </c>
      <c r="O5658" t="s">
        <v>487</v>
      </c>
      <c r="P5658" t="s">
        <v>25</v>
      </c>
      <c r="Q5658">
        <v>0</v>
      </c>
      <c r="R5658">
        <v>0</v>
      </c>
      <c r="S5658">
        <v>0</v>
      </c>
      <c r="T5658">
        <v>0</v>
      </c>
      <c r="U5658">
        <v>0</v>
      </c>
      <c r="V5658">
        <v>0</v>
      </c>
      <c r="W5658">
        <v>0</v>
      </c>
      <c r="X5658" t="s">
        <v>25</v>
      </c>
      <c r="Y5658" t="s">
        <v>25</v>
      </c>
      <c r="Z5658" t="s">
        <v>25</v>
      </c>
      <c r="AE5658" t="s">
        <v>233</v>
      </c>
      <c r="AF5658">
        <v>0</v>
      </c>
      <c r="AG5658">
        <v>0</v>
      </c>
      <c r="AH5658">
        <v>15</v>
      </c>
      <c r="AI5658" t="s">
        <v>11632</v>
      </c>
      <c r="AJ5658">
        <v>0</v>
      </c>
      <c r="AK5658">
        <v>0</v>
      </c>
      <c r="AL5658" s="94">
        <v>26.9</v>
      </c>
      <c r="AM5658" t="s">
        <v>11646</v>
      </c>
    </row>
    <row r="5659" spans="1:39" x14ac:dyDescent="0.25">
      <c r="A5659" t="s">
        <v>216</v>
      </c>
      <c r="B5659">
        <v>37290</v>
      </c>
      <c r="C5659" t="s">
        <v>8479</v>
      </c>
      <c r="D5659">
        <v>145</v>
      </c>
      <c r="E5659">
        <v>45792</v>
      </c>
      <c r="G5659" t="s">
        <v>2170</v>
      </c>
      <c r="K5659">
        <v>0</v>
      </c>
      <c r="AE5659" t="s">
        <v>233</v>
      </c>
      <c r="AF5659">
        <v>0</v>
      </c>
      <c r="AG5659">
        <v>0</v>
      </c>
      <c r="AH5659">
        <v>0</v>
      </c>
      <c r="AI5659" t="s">
        <v>11634</v>
      </c>
      <c r="AL5659" s="94">
        <v>14.5</v>
      </c>
      <c r="AM5659" t="s">
        <v>11646</v>
      </c>
    </row>
    <row r="5660" spans="1:39" x14ac:dyDescent="0.25">
      <c r="A5660" t="s">
        <v>216</v>
      </c>
      <c r="B5660">
        <v>37292</v>
      </c>
      <c r="C5660" t="s">
        <v>8480</v>
      </c>
      <c r="D5660">
        <v>92</v>
      </c>
      <c r="E5660">
        <v>45792</v>
      </c>
      <c r="G5660" t="s">
        <v>2170</v>
      </c>
      <c r="K5660">
        <v>0</v>
      </c>
      <c r="AE5660" t="s">
        <v>233</v>
      </c>
      <c r="AF5660">
        <v>0</v>
      </c>
      <c r="AG5660">
        <v>0</v>
      </c>
      <c r="AH5660">
        <v>0</v>
      </c>
      <c r="AI5660" t="s">
        <v>11634</v>
      </c>
      <c r="AL5660" s="94">
        <v>9.1999999999999993</v>
      </c>
      <c r="AM5660" t="s">
        <v>11646</v>
      </c>
    </row>
    <row r="5661" spans="1:39" x14ac:dyDescent="0.25">
      <c r="A5661" t="s">
        <v>216</v>
      </c>
      <c r="B5661">
        <v>37280</v>
      </c>
      <c r="C5661" t="s">
        <v>8481</v>
      </c>
      <c r="D5661">
        <v>67</v>
      </c>
      <c r="E5661">
        <v>45792</v>
      </c>
      <c r="G5661" t="s">
        <v>2170</v>
      </c>
      <c r="K5661">
        <v>0</v>
      </c>
      <c r="AE5661" t="s">
        <v>233</v>
      </c>
      <c r="AF5661">
        <v>0</v>
      </c>
      <c r="AG5661">
        <v>0</v>
      </c>
      <c r="AH5661">
        <v>0</v>
      </c>
      <c r="AI5661" t="s">
        <v>11634</v>
      </c>
      <c r="AL5661" s="94">
        <v>6.7</v>
      </c>
      <c r="AM5661" t="s">
        <v>11646</v>
      </c>
    </row>
    <row r="5662" spans="1:39" x14ac:dyDescent="0.25">
      <c r="A5662" t="s">
        <v>216</v>
      </c>
      <c r="B5662">
        <v>37281</v>
      </c>
      <c r="C5662" t="s">
        <v>8482</v>
      </c>
      <c r="D5662">
        <v>51</v>
      </c>
      <c r="E5662">
        <v>45792</v>
      </c>
      <c r="G5662" t="s">
        <v>2170</v>
      </c>
      <c r="K5662">
        <v>0</v>
      </c>
      <c r="AE5662" t="s">
        <v>233</v>
      </c>
      <c r="AF5662">
        <v>0</v>
      </c>
      <c r="AG5662">
        <v>0</v>
      </c>
      <c r="AH5662">
        <v>0</v>
      </c>
      <c r="AI5662" t="s">
        <v>11634</v>
      </c>
      <c r="AL5662" s="94">
        <v>5.0999999999999996</v>
      </c>
      <c r="AM5662" t="s">
        <v>11646</v>
      </c>
    </row>
    <row r="5663" spans="1:39" x14ac:dyDescent="0.25">
      <c r="A5663" t="s">
        <v>216</v>
      </c>
      <c r="B5663">
        <v>37282</v>
      </c>
      <c r="C5663" t="s">
        <v>8483</v>
      </c>
      <c r="D5663">
        <v>212</v>
      </c>
      <c r="E5663">
        <v>45792</v>
      </c>
      <c r="G5663" t="s">
        <v>2170</v>
      </c>
      <c r="K5663">
        <v>0</v>
      </c>
      <c r="AE5663" t="s">
        <v>233</v>
      </c>
      <c r="AF5663">
        <v>0</v>
      </c>
      <c r="AG5663">
        <v>0</v>
      </c>
      <c r="AH5663">
        <v>0</v>
      </c>
      <c r="AI5663" t="s">
        <v>11634</v>
      </c>
      <c r="AL5663" s="94">
        <v>21.2</v>
      </c>
      <c r="AM5663" t="s">
        <v>11646</v>
      </c>
    </row>
    <row r="5664" spans="1:39" x14ac:dyDescent="0.25">
      <c r="A5664" t="s">
        <v>216</v>
      </c>
      <c r="B5664">
        <v>37279</v>
      </c>
      <c r="C5664" t="s">
        <v>1367</v>
      </c>
      <c r="D5664">
        <v>731</v>
      </c>
      <c r="E5664">
        <v>45792</v>
      </c>
      <c r="G5664" t="s">
        <v>2170</v>
      </c>
      <c r="K5664">
        <v>0</v>
      </c>
      <c r="AE5664" t="s">
        <v>233</v>
      </c>
      <c r="AF5664">
        <v>0</v>
      </c>
      <c r="AG5664">
        <v>0</v>
      </c>
      <c r="AH5664">
        <v>0</v>
      </c>
      <c r="AI5664" t="s">
        <v>11634</v>
      </c>
      <c r="AL5664" s="94">
        <v>73.099999999999994</v>
      </c>
      <c r="AM5664" t="s">
        <v>11646</v>
      </c>
    </row>
    <row r="5665" spans="1:39" x14ac:dyDescent="0.25">
      <c r="A5665" t="s">
        <v>216</v>
      </c>
      <c r="B5665">
        <v>37283</v>
      </c>
      <c r="C5665" t="s">
        <v>8484</v>
      </c>
      <c r="D5665">
        <v>113</v>
      </c>
      <c r="E5665">
        <v>45792</v>
      </c>
      <c r="G5665" t="s">
        <v>2170</v>
      </c>
      <c r="K5665">
        <v>0</v>
      </c>
      <c r="AE5665" t="s">
        <v>233</v>
      </c>
      <c r="AF5665">
        <v>0</v>
      </c>
      <c r="AG5665">
        <v>0</v>
      </c>
      <c r="AH5665">
        <v>0</v>
      </c>
      <c r="AI5665" t="s">
        <v>11634</v>
      </c>
      <c r="AL5665" s="94">
        <v>11.3</v>
      </c>
      <c r="AM5665" t="s">
        <v>11646</v>
      </c>
    </row>
    <row r="5666" spans="1:39" x14ac:dyDescent="0.25">
      <c r="A5666" t="s">
        <v>216</v>
      </c>
      <c r="B5666">
        <v>37293</v>
      </c>
      <c r="C5666" t="s">
        <v>8485</v>
      </c>
      <c r="D5666">
        <v>95</v>
      </c>
      <c r="E5666">
        <v>45792</v>
      </c>
      <c r="G5666" t="s">
        <v>2170</v>
      </c>
      <c r="K5666">
        <v>0</v>
      </c>
      <c r="AE5666" t="s">
        <v>233</v>
      </c>
      <c r="AF5666">
        <v>0</v>
      </c>
      <c r="AG5666">
        <v>0</v>
      </c>
      <c r="AH5666">
        <v>0</v>
      </c>
      <c r="AI5666" t="s">
        <v>11634</v>
      </c>
      <c r="AL5666" s="94">
        <v>9.5</v>
      </c>
      <c r="AM5666" t="s">
        <v>11646</v>
      </c>
    </row>
    <row r="5667" spans="1:39" x14ac:dyDescent="0.25">
      <c r="A5667" t="s">
        <v>216</v>
      </c>
      <c r="B5667">
        <v>37294</v>
      </c>
      <c r="C5667" t="s">
        <v>8486</v>
      </c>
      <c r="D5667">
        <v>14726</v>
      </c>
      <c r="E5667">
        <v>45793</v>
      </c>
      <c r="G5667" t="s">
        <v>2170</v>
      </c>
      <c r="H5667">
        <v>45810</v>
      </c>
      <c r="I5667" t="s">
        <v>28</v>
      </c>
      <c r="K5667">
        <v>587</v>
      </c>
      <c r="L5667">
        <v>45656</v>
      </c>
      <c r="M5667">
        <v>0</v>
      </c>
      <c r="N5667" t="s">
        <v>478</v>
      </c>
      <c r="O5667">
        <v>45799</v>
      </c>
      <c r="P5667" t="s">
        <v>25</v>
      </c>
      <c r="Q5667">
        <v>0</v>
      </c>
      <c r="R5667">
        <v>3500</v>
      </c>
      <c r="S5667">
        <v>5400</v>
      </c>
      <c r="T5667">
        <v>7</v>
      </c>
      <c r="U5667">
        <v>37</v>
      </c>
      <c r="V5667">
        <v>0</v>
      </c>
      <c r="W5667">
        <v>2</v>
      </c>
      <c r="X5667" t="s">
        <v>8487</v>
      </c>
      <c r="Y5667" t="s">
        <v>25</v>
      </c>
      <c r="Z5667" t="s">
        <v>8488</v>
      </c>
      <c r="AE5667" t="s">
        <v>233</v>
      </c>
      <c r="AF5667">
        <v>0</v>
      </c>
      <c r="AG5667">
        <v>0</v>
      </c>
      <c r="AH5667">
        <v>16</v>
      </c>
      <c r="AI5667" t="s">
        <v>11631</v>
      </c>
      <c r="AJ5667">
        <v>0.23767486079043867</v>
      </c>
      <c r="AK5667">
        <v>0.36669835664810541</v>
      </c>
      <c r="AL5667" s="94">
        <v>1472.6</v>
      </c>
      <c r="AM5667" t="s">
        <v>11647</v>
      </c>
    </row>
    <row r="5668" spans="1:39" x14ac:dyDescent="0.25">
      <c r="A5668" t="s">
        <v>216</v>
      </c>
      <c r="B5668">
        <v>37296</v>
      </c>
      <c r="C5668" t="s">
        <v>8489</v>
      </c>
      <c r="D5668">
        <v>282</v>
      </c>
      <c r="E5668">
        <v>45793</v>
      </c>
      <c r="G5668" t="s">
        <v>2170</v>
      </c>
      <c r="K5668">
        <v>0</v>
      </c>
      <c r="AE5668" t="s">
        <v>233</v>
      </c>
      <c r="AF5668">
        <v>0</v>
      </c>
      <c r="AG5668">
        <v>0</v>
      </c>
      <c r="AH5668">
        <v>0</v>
      </c>
      <c r="AI5668" t="s">
        <v>11634</v>
      </c>
      <c r="AL5668" s="94">
        <v>28.2</v>
      </c>
      <c r="AM5668" t="s">
        <v>11646</v>
      </c>
    </row>
    <row r="5669" spans="1:39" x14ac:dyDescent="0.25">
      <c r="A5669" t="s">
        <v>216</v>
      </c>
      <c r="B5669">
        <v>37297</v>
      </c>
      <c r="C5669" t="s">
        <v>8490</v>
      </c>
      <c r="D5669">
        <v>444</v>
      </c>
      <c r="E5669">
        <v>45793</v>
      </c>
      <c r="G5669" t="s">
        <v>2170</v>
      </c>
      <c r="H5669">
        <v>45796</v>
      </c>
      <c r="I5669" t="s">
        <v>28</v>
      </c>
      <c r="K5669">
        <v>0</v>
      </c>
      <c r="L5669" t="s">
        <v>487</v>
      </c>
      <c r="M5669">
        <v>0</v>
      </c>
      <c r="N5669" t="s">
        <v>25</v>
      </c>
      <c r="O5669" t="s">
        <v>487</v>
      </c>
      <c r="P5669" t="s">
        <v>25</v>
      </c>
      <c r="Q5669">
        <v>0</v>
      </c>
      <c r="R5669">
        <v>0</v>
      </c>
      <c r="S5669">
        <v>0</v>
      </c>
      <c r="T5669">
        <v>0</v>
      </c>
      <c r="U5669">
        <v>0</v>
      </c>
      <c r="V5669">
        <v>0</v>
      </c>
      <c r="W5669">
        <v>0</v>
      </c>
      <c r="X5669" t="s">
        <v>25</v>
      </c>
      <c r="Y5669" t="s">
        <v>25</v>
      </c>
      <c r="Z5669" t="s">
        <v>25</v>
      </c>
      <c r="AE5669" t="s">
        <v>233</v>
      </c>
      <c r="AF5669">
        <v>0</v>
      </c>
      <c r="AG5669">
        <v>0</v>
      </c>
      <c r="AH5669">
        <v>15</v>
      </c>
      <c r="AI5669" t="s">
        <v>11632</v>
      </c>
      <c r="AJ5669">
        <v>0</v>
      </c>
      <c r="AK5669">
        <v>0</v>
      </c>
      <c r="AL5669" s="94">
        <v>44.4</v>
      </c>
      <c r="AM5669" t="s">
        <v>11646</v>
      </c>
    </row>
    <row r="5670" spans="1:39" x14ac:dyDescent="0.25">
      <c r="A5670" t="s">
        <v>216</v>
      </c>
      <c r="B5670">
        <v>37298</v>
      </c>
      <c r="C5670" t="s">
        <v>8491</v>
      </c>
      <c r="D5670">
        <v>149</v>
      </c>
      <c r="E5670">
        <v>45793</v>
      </c>
      <c r="G5670" t="s">
        <v>2170</v>
      </c>
      <c r="K5670">
        <v>0</v>
      </c>
      <c r="AE5670" t="s">
        <v>233</v>
      </c>
      <c r="AF5670">
        <v>0</v>
      </c>
      <c r="AG5670">
        <v>0</v>
      </c>
      <c r="AH5670">
        <v>0</v>
      </c>
      <c r="AI5670" t="s">
        <v>11634</v>
      </c>
      <c r="AL5670" s="94">
        <v>14.9</v>
      </c>
      <c r="AM5670" t="s">
        <v>11646</v>
      </c>
    </row>
    <row r="5671" spans="1:39" x14ac:dyDescent="0.25">
      <c r="A5671" t="s">
        <v>216</v>
      </c>
      <c r="B5671">
        <v>37299</v>
      </c>
      <c r="C5671" t="s">
        <v>8492</v>
      </c>
      <c r="D5671">
        <v>229</v>
      </c>
      <c r="E5671">
        <v>45793</v>
      </c>
      <c r="G5671" t="s">
        <v>2170</v>
      </c>
      <c r="K5671">
        <v>0</v>
      </c>
      <c r="AE5671" t="s">
        <v>233</v>
      </c>
      <c r="AF5671">
        <v>0</v>
      </c>
      <c r="AG5671">
        <v>0</v>
      </c>
      <c r="AH5671">
        <v>0</v>
      </c>
      <c r="AI5671" t="s">
        <v>11634</v>
      </c>
      <c r="AL5671" s="94">
        <v>22.9</v>
      </c>
      <c r="AM5671" t="s">
        <v>11646</v>
      </c>
    </row>
    <row r="5672" spans="1:39" x14ac:dyDescent="0.25">
      <c r="A5672" t="s">
        <v>216</v>
      </c>
      <c r="B5672">
        <v>37300</v>
      </c>
      <c r="C5672" t="s">
        <v>8493</v>
      </c>
      <c r="D5672">
        <v>580</v>
      </c>
      <c r="E5672">
        <v>45793</v>
      </c>
      <c r="G5672" t="s">
        <v>2170</v>
      </c>
      <c r="K5672">
        <v>0</v>
      </c>
      <c r="AE5672" t="s">
        <v>233</v>
      </c>
      <c r="AF5672">
        <v>0</v>
      </c>
      <c r="AG5672">
        <v>0</v>
      </c>
      <c r="AH5672">
        <v>0</v>
      </c>
      <c r="AI5672" t="s">
        <v>11634</v>
      </c>
      <c r="AL5672" s="94">
        <v>58</v>
      </c>
      <c r="AM5672" t="s">
        <v>11646</v>
      </c>
    </row>
    <row r="5673" spans="1:39" x14ac:dyDescent="0.25">
      <c r="A5673" t="s">
        <v>216</v>
      </c>
      <c r="B5673">
        <v>37301</v>
      </c>
      <c r="C5673" t="s">
        <v>8494</v>
      </c>
      <c r="D5673">
        <v>101</v>
      </c>
      <c r="E5673">
        <v>45793</v>
      </c>
      <c r="G5673" t="s">
        <v>2170</v>
      </c>
      <c r="K5673">
        <v>0</v>
      </c>
      <c r="AE5673" t="s">
        <v>233</v>
      </c>
      <c r="AF5673">
        <v>0</v>
      </c>
      <c r="AG5673">
        <v>0</v>
      </c>
      <c r="AH5673">
        <v>0</v>
      </c>
      <c r="AI5673" t="s">
        <v>11634</v>
      </c>
      <c r="AL5673" s="94">
        <v>10.1</v>
      </c>
      <c r="AM5673" t="s">
        <v>11646</v>
      </c>
    </row>
    <row r="5674" spans="1:39" x14ac:dyDescent="0.25">
      <c r="A5674" t="s">
        <v>216</v>
      </c>
      <c r="B5674">
        <v>37302</v>
      </c>
      <c r="C5674" t="s">
        <v>8495</v>
      </c>
      <c r="D5674">
        <v>252</v>
      </c>
      <c r="E5674">
        <v>45793</v>
      </c>
      <c r="G5674" t="s">
        <v>2170</v>
      </c>
      <c r="K5674">
        <v>0</v>
      </c>
      <c r="AE5674" t="s">
        <v>233</v>
      </c>
      <c r="AF5674">
        <v>0</v>
      </c>
      <c r="AG5674">
        <v>0</v>
      </c>
      <c r="AH5674">
        <v>0</v>
      </c>
      <c r="AI5674" t="s">
        <v>11634</v>
      </c>
      <c r="AL5674" s="94">
        <v>25.2</v>
      </c>
      <c r="AM5674" t="s">
        <v>11646</v>
      </c>
    </row>
    <row r="5675" spans="1:39" x14ac:dyDescent="0.25">
      <c r="A5675" t="s">
        <v>216</v>
      </c>
      <c r="B5675">
        <v>37304</v>
      </c>
      <c r="C5675" t="s">
        <v>8496</v>
      </c>
      <c r="D5675">
        <v>157</v>
      </c>
      <c r="E5675">
        <v>45793</v>
      </c>
      <c r="G5675" t="s">
        <v>2170</v>
      </c>
      <c r="K5675">
        <v>0</v>
      </c>
      <c r="AE5675" t="s">
        <v>233</v>
      </c>
      <c r="AF5675">
        <v>0</v>
      </c>
      <c r="AG5675">
        <v>0</v>
      </c>
      <c r="AH5675">
        <v>0</v>
      </c>
      <c r="AI5675" t="s">
        <v>11634</v>
      </c>
      <c r="AL5675" s="94">
        <v>15.7</v>
      </c>
      <c r="AM5675" t="s">
        <v>11646</v>
      </c>
    </row>
    <row r="5676" spans="1:39" x14ac:dyDescent="0.25">
      <c r="A5676" t="s">
        <v>216</v>
      </c>
      <c r="B5676">
        <v>37305</v>
      </c>
      <c r="C5676" t="s">
        <v>8497</v>
      </c>
      <c r="D5676">
        <v>207</v>
      </c>
      <c r="E5676">
        <v>45793</v>
      </c>
      <c r="G5676" t="s">
        <v>2170</v>
      </c>
      <c r="K5676">
        <v>0</v>
      </c>
      <c r="AE5676" t="s">
        <v>233</v>
      </c>
      <c r="AF5676">
        <v>0</v>
      </c>
      <c r="AG5676">
        <v>0</v>
      </c>
      <c r="AH5676">
        <v>0</v>
      </c>
      <c r="AI5676" t="s">
        <v>11634</v>
      </c>
      <c r="AL5676" s="94">
        <v>20.7</v>
      </c>
      <c r="AM5676" t="s">
        <v>11646</v>
      </c>
    </row>
    <row r="5677" spans="1:39" x14ac:dyDescent="0.25">
      <c r="A5677" t="s">
        <v>216</v>
      </c>
      <c r="B5677">
        <v>37306</v>
      </c>
      <c r="C5677" t="s">
        <v>8498</v>
      </c>
      <c r="D5677">
        <v>246</v>
      </c>
      <c r="E5677">
        <v>45793</v>
      </c>
      <c r="G5677" t="s">
        <v>2170</v>
      </c>
      <c r="K5677">
        <v>0</v>
      </c>
      <c r="AE5677" t="s">
        <v>233</v>
      </c>
      <c r="AF5677">
        <v>0</v>
      </c>
      <c r="AG5677">
        <v>0</v>
      </c>
      <c r="AH5677">
        <v>0</v>
      </c>
      <c r="AI5677" t="s">
        <v>11634</v>
      </c>
      <c r="AL5677" s="94">
        <v>24.6</v>
      </c>
      <c r="AM5677" t="s">
        <v>11646</v>
      </c>
    </row>
    <row r="5678" spans="1:39" x14ac:dyDescent="0.25">
      <c r="A5678" t="s">
        <v>216</v>
      </c>
      <c r="B5678">
        <v>37307</v>
      </c>
      <c r="C5678" t="s">
        <v>8499</v>
      </c>
      <c r="D5678">
        <v>138</v>
      </c>
      <c r="E5678">
        <v>45793</v>
      </c>
      <c r="G5678" t="s">
        <v>2170</v>
      </c>
      <c r="K5678">
        <v>0</v>
      </c>
      <c r="AE5678" t="s">
        <v>233</v>
      </c>
      <c r="AF5678">
        <v>0</v>
      </c>
      <c r="AG5678">
        <v>0</v>
      </c>
      <c r="AH5678">
        <v>0</v>
      </c>
      <c r="AI5678" t="s">
        <v>11634</v>
      </c>
      <c r="AL5678" s="94">
        <v>13.8</v>
      </c>
      <c r="AM5678" t="s">
        <v>11646</v>
      </c>
    </row>
    <row r="5679" spans="1:39" x14ac:dyDescent="0.25">
      <c r="A5679" t="s">
        <v>216</v>
      </c>
      <c r="B5679">
        <v>37309</v>
      </c>
      <c r="C5679" t="s">
        <v>8500</v>
      </c>
      <c r="D5679">
        <v>42</v>
      </c>
      <c r="E5679">
        <v>45793</v>
      </c>
      <c r="G5679" t="s">
        <v>2170</v>
      </c>
      <c r="K5679">
        <v>0</v>
      </c>
      <c r="AE5679" t="s">
        <v>233</v>
      </c>
      <c r="AF5679">
        <v>0</v>
      </c>
      <c r="AG5679">
        <v>0</v>
      </c>
      <c r="AH5679">
        <v>0</v>
      </c>
      <c r="AI5679" t="s">
        <v>11634</v>
      </c>
      <c r="AL5679" s="94">
        <v>4.2</v>
      </c>
      <c r="AM5679" t="s">
        <v>11646</v>
      </c>
    </row>
    <row r="5680" spans="1:39" x14ac:dyDescent="0.25">
      <c r="A5680" t="s">
        <v>216</v>
      </c>
      <c r="B5680">
        <v>37310</v>
      </c>
      <c r="C5680" t="s">
        <v>8501</v>
      </c>
      <c r="D5680">
        <v>164</v>
      </c>
      <c r="E5680">
        <v>45793</v>
      </c>
      <c r="G5680" t="s">
        <v>2170</v>
      </c>
      <c r="K5680">
        <v>0</v>
      </c>
      <c r="AE5680" t="s">
        <v>233</v>
      </c>
      <c r="AF5680">
        <v>0</v>
      </c>
      <c r="AG5680">
        <v>0</v>
      </c>
      <c r="AH5680">
        <v>0</v>
      </c>
      <c r="AI5680" t="s">
        <v>11634</v>
      </c>
      <c r="AL5680" s="94">
        <v>16.399999999999999</v>
      </c>
      <c r="AM5680" t="s">
        <v>11646</v>
      </c>
    </row>
    <row r="5681" spans="1:39" x14ac:dyDescent="0.25">
      <c r="A5681" t="s">
        <v>216</v>
      </c>
      <c r="B5681">
        <v>37311</v>
      </c>
      <c r="C5681" t="s">
        <v>8502</v>
      </c>
      <c r="D5681">
        <v>173</v>
      </c>
      <c r="E5681">
        <v>45793</v>
      </c>
      <c r="G5681" t="s">
        <v>2170</v>
      </c>
      <c r="K5681">
        <v>0</v>
      </c>
      <c r="AE5681" t="s">
        <v>233</v>
      </c>
      <c r="AF5681">
        <v>0</v>
      </c>
      <c r="AG5681">
        <v>0</v>
      </c>
      <c r="AH5681">
        <v>0</v>
      </c>
      <c r="AI5681" t="s">
        <v>11634</v>
      </c>
      <c r="AL5681" s="94">
        <v>17.3</v>
      </c>
      <c r="AM5681" t="s">
        <v>11646</v>
      </c>
    </row>
    <row r="5682" spans="1:39" x14ac:dyDescent="0.25">
      <c r="A5682" t="s">
        <v>216</v>
      </c>
      <c r="B5682">
        <v>37312</v>
      </c>
      <c r="C5682" t="s">
        <v>8503</v>
      </c>
      <c r="D5682">
        <v>256</v>
      </c>
      <c r="E5682">
        <v>45793</v>
      </c>
      <c r="G5682" t="s">
        <v>2170</v>
      </c>
      <c r="K5682">
        <v>0</v>
      </c>
      <c r="AE5682" t="s">
        <v>233</v>
      </c>
      <c r="AF5682">
        <v>0</v>
      </c>
      <c r="AG5682">
        <v>0</v>
      </c>
      <c r="AH5682">
        <v>0</v>
      </c>
      <c r="AI5682" t="s">
        <v>11634</v>
      </c>
      <c r="AL5682" s="94">
        <v>25.6</v>
      </c>
      <c r="AM5682" t="s">
        <v>11646</v>
      </c>
    </row>
    <row r="5683" spans="1:39" x14ac:dyDescent="0.25">
      <c r="A5683" t="s">
        <v>216</v>
      </c>
      <c r="B5683">
        <v>37313</v>
      </c>
      <c r="C5683" t="s">
        <v>8504</v>
      </c>
      <c r="D5683">
        <v>513</v>
      </c>
      <c r="E5683">
        <v>45793</v>
      </c>
      <c r="G5683" t="s">
        <v>2170</v>
      </c>
      <c r="K5683">
        <v>0</v>
      </c>
      <c r="AE5683" t="s">
        <v>233</v>
      </c>
      <c r="AF5683">
        <v>0</v>
      </c>
      <c r="AG5683">
        <v>0</v>
      </c>
      <c r="AH5683">
        <v>0</v>
      </c>
      <c r="AI5683" t="s">
        <v>11634</v>
      </c>
      <c r="AL5683" s="94">
        <v>51.3</v>
      </c>
      <c r="AM5683" t="s">
        <v>11646</v>
      </c>
    </row>
    <row r="5684" spans="1:39" x14ac:dyDescent="0.25">
      <c r="A5684" t="s">
        <v>216</v>
      </c>
      <c r="B5684">
        <v>37314</v>
      </c>
      <c r="C5684" t="s">
        <v>8505</v>
      </c>
      <c r="D5684">
        <v>99</v>
      </c>
      <c r="E5684">
        <v>45793</v>
      </c>
      <c r="G5684" t="s">
        <v>2170</v>
      </c>
      <c r="K5684">
        <v>0</v>
      </c>
      <c r="AE5684" t="s">
        <v>233</v>
      </c>
      <c r="AF5684">
        <v>0</v>
      </c>
      <c r="AG5684">
        <v>0</v>
      </c>
      <c r="AH5684">
        <v>0</v>
      </c>
      <c r="AI5684" t="s">
        <v>11634</v>
      </c>
      <c r="AL5684" s="94">
        <v>9.9</v>
      </c>
      <c r="AM5684" t="s">
        <v>11646</v>
      </c>
    </row>
    <row r="5685" spans="1:39" x14ac:dyDescent="0.25">
      <c r="A5685" t="s">
        <v>216</v>
      </c>
      <c r="B5685">
        <v>37315</v>
      </c>
      <c r="C5685" t="s">
        <v>8506</v>
      </c>
      <c r="D5685">
        <v>76</v>
      </c>
      <c r="E5685">
        <v>45793</v>
      </c>
      <c r="G5685" t="s">
        <v>2170</v>
      </c>
      <c r="K5685">
        <v>0</v>
      </c>
      <c r="AE5685" t="s">
        <v>233</v>
      </c>
      <c r="AF5685">
        <v>0</v>
      </c>
      <c r="AG5685">
        <v>0</v>
      </c>
      <c r="AH5685">
        <v>0</v>
      </c>
      <c r="AI5685" t="s">
        <v>11634</v>
      </c>
      <c r="AL5685" s="94">
        <v>7.6</v>
      </c>
      <c r="AM5685" t="s">
        <v>11646</v>
      </c>
    </row>
    <row r="5686" spans="1:39" x14ac:dyDescent="0.25">
      <c r="A5686" t="s">
        <v>216</v>
      </c>
      <c r="B5686">
        <v>37316</v>
      </c>
      <c r="C5686" t="s">
        <v>8507</v>
      </c>
      <c r="D5686">
        <v>785</v>
      </c>
      <c r="E5686">
        <v>45793</v>
      </c>
      <c r="G5686" t="s">
        <v>2170</v>
      </c>
      <c r="H5686">
        <v>45799</v>
      </c>
      <c r="I5686" t="s">
        <v>28</v>
      </c>
      <c r="K5686">
        <v>0</v>
      </c>
      <c r="L5686" t="s">
        <v>25</v>
      </c>
      <c r="M5686">
        <v>0</v>
      </c>
      <c r="N5686" t="s">
        <v>25</v>
      </c>
      <c r="O5686" t="s">
        <v>25</v>
      </c>
      <c r="P5686" t="s">
        <v>25</v>
      </c>
      <c r="Q5686">
        <v>0</v>
      </c>
      <c r="R5686">
        <v>0</v>
      </c>
      <c r="S5686">
        <v>0</v>
      </c>
      <c r="T5686">
        <v>0</v>
      </c>
      <c r="U5686">
        <v>0</v>
      </c>
      <c r="V5686">
        <v>0</v>
      </c>
      <c r="W5686">
        <v>0</v>
      </c>
      <c r="X5686" t="s">
        <v>25</v>
      </c>
      <c r="Y5686" t="s">
        <v>25</v>
      </c>
      <c r="Z5686" t="s">
        <v>25</v>
      </c>
      <c r="AE5686" t="s">
        <v>233</v>
      </c>
      <c r="AF5686">
        <v>0</v>
      </c>
      <c r="AG5686">
        <v>0</v>
      </c>
      <c r="AH5686">
        <v>15</v>
      </c>
      <c r="AI5686" t="s">
        <v>11632</v>
      </c>
      <c r="AJ5686">
        <v>0</v>
      </c>
      <c r="AK5686">
        <v>0</v>
      </c>
      <c r="AL5686" s="94">
        <v>78.5</v>
      </c>
      <c r="AM5686" t="s">
        <v>11646</v>
      </c>
    </row>
    <row r="5687" spans="1:39" x14ac:dyDescent="0.25">
      <c r="A5687" t="s">
        <v>216</v>
      </c>
      <c r="B5687">
        <v>37317</v>
      </c>
      <c r="C5687" t="s">
        <v>8508</v>
      </c>
      <c r="D5687">
        <v>269</v>
      </c>
      <c r="E5687">
        <v>45793</v>
      </c>
      <c r="G5687" t="s">
        <v>2170</v>
      </c>
      <c r="H5687">
        <v>45818</v>
      </c>
      <c r="I5687" t="s">
        <v>24</v>
      </c>
      <c r="J5687" t="s">
        <v>8228</v>
      </c>
      <c r="K5687">
        <v>0</v>
      </c>
      <c r="AE5687" t="s">
        <v>233</v>
      </c>
      <c r="AF5687">
        <v>0</v>
      </c>
      <c r="AG5687">
        <v>0</v>
      </c>
      <c r="AH5687">
        <v>0</v>
      </c>
      <c r="AI5687" t="s">
        <v>11634</v>
      </c>
      <c r="AL5687" s="94">
        <v>26.9</v>
      </c>
      <c r="AM5687" t="s">
        <v>11646</v>
      </c>
    </row>
    <row r="5688" spans="1:39" x14ac:dyDescent="0.25">
      <c r="A5688" t="s">
        <v>216</v>
      </c>
      <c r="B5688">
        <v>37318</v>
      </c>
      <c r="C5688" t="s">
        <v>8509</v>
      </c>
      <c r="D5688">
        <v>197</v>
      </c>
      <c r="E5688">
        <v>45793</v>
      </c>
      <c r="G5688" t="s">
        <v>2170</v>
      </c>
      <c r="K5688">
        <v>0</v>
      </c>
      <c r="AE5688" t="s">
        <v>233</v>
      </c>
      <c r="AF5688">
        <v>0</v>
      </c>
      <c r="AG5688">
        <v>0</v>
      </c>
      <c r="AH5688">
        <v>0</v>
      </c>
      <c r="AI5688" t="s">
        <v>11634</v>
      </c>
      <c r="AL5688" s="94">
        <v>19.7</v>
      </c>
      <c r="AM5688" t="s">
        <v>11646</v>
      </c>
    </row>
    <row r="5689" spans="1:39" x14ac:dyDescent="0.25">
      <c r="A5689" t="s">
        <v>216</v>
      </c>
      <c r="B5689">
        <v>37319</v>
      </c>
      <c r="C5689" t="s">
        <v>8510</v>
      </c>
      <c r="D5689">
        <v>83</v>
      </c>
      <c r="E5689">
        <v>45793</v>
      </c>
      <c r="G5689" t="s">
        <v>2170</v>
      </c>
      <c r="K5689">
        <v>0</v>
      </c>
      <c r="AE5689" t="s">
        <v>233</v>
      </c>
      <c r="AF5689">
        <v>0</v>
      </c>
      <c r="AG5689">
        <v>0</v>
      </c>
      <c r="AH5689">
        <v>0</v>
      </c>
      <c r="AI5689" t="s">
        <v>11634</v>
      </c>
      <c r="AL5689" s="94">
        <v>8.3000000000000007</v>
      </c>
      <c r="AM5689" t="s">
        <v>11646</v>
      </c>
    </row>
    <row r="5690" spans="1:39" x14ac:dyDescent="0.25">
      <c r="A5690" t="s">
        <v>216</v>
      </c>
      <c r="B5690">
        <v>37320</v>
      </c>
      <c r="C5690" t="s">
        <v>8511</v>
      </c>
      <c r="D5690">
        <v>97</v>
      </c>
      <c r="E5690">
        <v>45793</v>
      </c>
      <c r="G5690" t="s">
        <v>2170</v>
      </c>
      <c r="K5690">
        <v>0</v>
      </c>
      <c r="AE5690" t="s">
        <v>233</v>
      </c>
      <c r="AF5690">
        <v>0</v>
      </c>
      <c r="AG5690">
        <v>0</v>
      </c>
      <c r="AH5690">
        <v>0</v>
      </c>
      <c r="AI5690" t="s">
        <v>11634</v>
      </c>
      <c r="AL5690" s="94">
        <v>9.6999999999999993</v>
      </c>
      <c r="AM5690" t="s">
        <v>11646</v>
      </c>
    </row>
    <row r="5691" spans="1:39" x14ac:dyDescent="0.25">
      <c r="A5691" t="s">
        <v>216</v>
      </c>
      <c r="B5691">
        <v>37321</v>
      </c>
      <c r="C5691" t="s">
        <v>8512</v>
      </c>
      <c r="D5691">
        <v>121</v>
      </c>
      <c r="E5691">
        <v>45793</v>
      </c>
      <c r="G5691" t="s">
        <v>2170</v>
      </c>
      <c r="K5691">
        <v>0</v>
      </c>
      <c r="AE5691" t="s">
        <v>233</v>
      </c>
      <c r="AF5691">
        <v>0</v>
      </c>
      <c r="AG5691">
        <v>0</v>
      </c>
      <c r="AH5691">
        <v>0</v>
      </c>
      <c r="AI5691" t="s">
        <v>11634</v>
      </c>
      <c r="AL5691" s="94">
        <v>12.1</v>
      </c>
      <c r="AM5691" t="s">
        <v>11646</v>
      </c>
    </row>
    <row r="5692" spans="1:39" x14ac:dyDescent="0.25">
      <c r="A5692" t="s">
        <v>216</v>
      </c>
      <c r="B5692">
        <v>37322</v>
      </c>
      <c r="C5692" t="s">
        <v>8513</v>
      </c>
      <c r="D5692">
        <v>3220</v>
      </c>
      <c r="E5692">
        <v>45793</v>
      </c>
      <c r="F5692">
        <v>45964</v>
      </c>
      <c r="G5692" t="s">
        <v>2170</v>
      </c>
      <c r="I5692" t="s">
        <v>24</v>
      </c>
      <c r="K5692">
        <v>0</v>
      </c>
      <c r="AE5692" t="s">
        <v>233</v>
      </c>
      <c r="AF5692">
        <v>0</v>
      </c>
      <c r="AG5692">
        <v>0</v>
      </c>
      <c r="AH5692">
        <v>0</v>
      </c>
      <c r="AI5692" t="s">
        <v>11634</v>
      </c>
      <c r="AL5692" s="94">
        <v>322</v>
      </c>
      <c r="AM5692" t="s">
        <v>11646</v>
      </c>
    </row>
    <row r="5693" spans="1:39" x14ac:dyDescent="0.25">
      <c r="A5693" t="s">
        <v>216</v>
      </c>
      <c r="B5693">
        <v>37323</v>
      </c>
      <c r="C5693" t="s">
        <v>8514</v>
      </c>
      <c r="D5693">
        <v>511</v>
      </c>
      <c r="E5693">
        <v>45793</v>
      </c>
      <c r="G5693" t="s">
        <v>2170</v>
      </c>
      <c r="K5693">
        <v>0</v>
      </c>
      <c r="AE5693" t="s">
        <v>233</v>
      </c>
      <c r="AF5693">
        <v>0</v>
      </c>
      <c r="AG5693">
        <v>0</v>
      </c>
      <c r="AH5693">
        <v>0</v>
      </c>
      <c r="AI5693" t="s">
        <v>11634</v>
      </c>
      <c r="AL5693" s="94">
        <v>51.1</v>
      </c>
      <c r="AM5693" t="s">
        <v>11646</v>
      </c>
    </row>
    <row r="5694" spans="1:39" x14ac:dyDescent="0.25">
      <c r="A5694" t="s">
        <v>216</v>
      </c>
      <c r="B5694">
        <v>37324</v>
      </c>
      <c r="C5694" t="s">
        <v>8515</v>
      </c>
      <c r="D5694">
        <v>316</v>
      </c>
      <c r="E5694">
        <v>45793</v>
      </c>
      <c r="G5694" t="s">
        <v>2170</v>
      </c>
      <c r="K5694">
        <v>0</v>
      </c>
      <c r="AE5694" t="s">
        <v>233</v>
      </c>
      <c r="AF5694">
        <v>0</v>
      </c>
      <c r="AG5694">
        <v>0</v>
      </c>
      <c r="AH5694">
        <v>0</v>
      </c>
      <c r="AI5694" t="s">
        <v>11634</v>
      </c>
      <c r="AL5694" s="94">
        <v>31.6</v>
      </c>
      <c r="AM5694" t="s">
        <v>11646</v>
      </c>
    </row>
    <row r="5695" spans="1:39" x14ac:dyDescent="0.25">
      <c r="A5695" t="s">
        <v>216</v>
      </c>
      <c r="B5695">
        <v>37325</v>
      </c>
      <c r="C5695" t="s">
        <v>8516</v>
      </c>
      <c r="D5695">
        <v>86</v>
      </c>
      <c r="E5695">
        <v>45793</v>
      </c>
      <c r="G5695" t="s">
        <v>2170</v>
      </c>
      <c r="K5695">
        <v>0</v>
      </c>
      <c r="AE5695" t="s">
        <v>233</v>
      </c>
      <c r="AF5695">
        <v>0</v>
      </c>
      <c r="AG5695">
        <v>0</v>
      </c>
      <c r="AH5695">
        <v>0</v>
      </c>
      <c r="AI5695" t="s">
        <v>11634</v>
      </c>
      <c r="AL5695" s="94">
        <v>8.6</v>
      </c>
      <c r="AM5695" t="s">
        <v>11646</v>
      </c>
    </row>
    <row r="5696" spans="1:39" x14ac:dyDescent="0.25">
      <c r="A5696" t="s">
        <v>216</v>
      </c>
      <c r="B5696">
        <v>37327</v>
      </c>
      <c r="C5696" t="s">
        <v>8517</v>
      </c>
      <c r="D5696">
        <v>184</v>
      </c>
      <c r="E5696">
        <v>45793</v>
      </c>
      <c r="G5696" t="s">
        <v>2170</v>
      </c>
      <c r="K5696">
        <v>0</v>
      </c>
      <c r="AE5696" t="s">
        <v>233</v>
      </c>
      <c r="AF5696">
        <v>0</v>
      </c>
      <c r="AG5696">
        <v>0</v>
      </c>
      <c r="AH5696">
        <v>0</v>
      </c>
      <c r="AI5696" t="s">
        <v>11634</v>
      </c>
      <c r="AL5696" s="94">
        <v>18.399999999999999</v>
      </c>
      <c r="AM5696" t="s">
        <v>11646</v>
      </c>
    </row>
    <row r="5697" spans="1:39" x14ac:dyDescent="0.25">
      <c r="A5697" t="s">
        <v>216</v>
      </c>
      <c r="B5697">
        <v>37328</v>
      </c>
      <c r="C5697" t="s">
        <v>8518</v>
      </c>
      <c r="D5697">
        <v>160</v>
      </c>
      <c r="E5697">
        <v>45793</v>
      </c>
      <c r="G5697" t="s">
        <v>2170</v>
      </c>
      <c r="K5697">
        <v>0</v>
      </c>
      <c r="AE5697" t="s">
        <v>233</v>
      </c>
      <c r="AF5697">
        <v>0</v>
      </c>
      <c r="AG5697">
        <v>0</v>
      </c>
      <c r="AH5697">
        <v>0</v>
      </c>
      <c r="AI5697" t="s">
        <v>11634</v>
      </c>
      <c r="AL5697" s="94">
        <v>16</v>
      </c>
      <c r="AM5697" t="s">
        <v>11646</v>
      </c>
    </row>
    <row r="5698" spans="1:39" x14ac:dyDescent="0.25">
      <c r="A5698" t="s">
        <v>216</v>
      </c>
      <c r="B5698">
        <v>37329</v>
      </c>
      <c r="C5698" t="s">
        <v>8519</v>
      </c>
      <c r="D5698">
        <v>35</v>
      </c>
      <c r="E5698">
        <v>45793</v>
      </c>
      <c r="F5698">
        <v>45829</v>
      </c>
      <c r="G5698" t="s">
        <v>2170</v>
      </c>
      <c r="H5698" t="s">
        <v>8520</v>
      </c>
      <c r="I5698" t="s">
        <v>24</v>
      </c>
      <c r="K5698">
        <v>0</v>
      </c>
      <c r="AE5698" t="s">
        <v>233</v>
      </c>
      <c r="AF5698">
        <v>0</v>
      </c>
      <c r="AG5698">
        <v>0</v>
      </c>
      <c r="AH5698">
        <v>0</v>
      </c>
      <c r="AI5698" t="s">
        <v>11634</v>
      </c>
      <c r="AL5698" s="94">
        <v>3.5</v>
      </c>
      <c r="AM5698" t="s">
        <v>11646</v>
      </c>
    </row>
    <row r="5699" spans="1:39" x14ac:dyDescent="0.25">
      <c r="A5699" t="s">
        <v>216</v>
      </c>
      <c r="B5699">
        <v>37330</v>
      </c>
      <c r="C5699" t="s">
        <v>8521</v>
      </c>
      <c r="D5699">
        <v>310</v>
      </c>
      <c r="E5699">
        <v>45793</v>
      </c>
      <c r="G5699" t="s">
        <v>2170</v>
      </c>
      <c r="K5699">
        <v>0</v>
      </c>
      <c r="AE5699" t="s">
        <v>233</v>
      </c>
      <c r="AF5699">
        <v>0</v>
      </c>
      <c r="AG5699">
        <v>0</v>
      </c>
      <c r="AH5699">
        <v>0</v>
      </c>
      <c r="AI5699" t="s">
        <v>11634</v>
      </c>
      <c r="AL5699" s="94">
        <v>31</v>
      </c>
      <c r="AM5699" t="s">
        <v>11646</v>
      </c>
    </row>
    <row r="5700" spans="1:39" x14ac:dyDescent="0.25">
      <c r="A5700" t="s">
        <v>216</v>
      </c>
      <c r="B5700">
        <v>37331</v>
      </c>
      <c r="C5700" t="s">
        <v>8522</v>
      </c>
      <c r="D5700">
        <v>189</v>
      </c>
      <c r="E5700">
        <v>45793</v>
      </c>
      <c r="G5700" t="s">
        <v>2170</v>
      </c>
      <c r="K5700">
        <v>0</v>
      </c>
      <c r="AE5700" t="s">
        <v>233</v>
      </c>
      <c r="AF5700">
        <v>0</v>
      </c>
      <c r="AG5700">
        <v>0</v>
      </c>
      <c r="AH5700">
        <v>0</v>
      </c>
      <c r="AI5700" t="s">
        <v>11634</v>
      </c>
      <c r="AL5700" s="94">
        <v>18.899999999999999</v>
      </c>
      <c r="AM5700" t="s">
        <v>11646</v>
      </c>
    </row>
    <row r="5701" spans="1:39" x14ac:dyDescent="0.25">
      <c r="A5701" t="s">
        <v>216</v>
      </c>
      <c r="B5701">
        <v>37332</v>
      </c>
      <c r="C5701" t="s">
        <v>8523</v>
      </c>
      <c r="D5701">
        <v>84</v>
      </c>
      <c r="E5701">
        <v>45793</v>
      </c>
      <c r="G5701" t="s">
        <v>2170</v>
      </c>
      <c r="K5701">
        <v>0</v>
      </c>
      <c r="AE5701" t="s">
        <v>233</v>
      </c>
      <c r="AF5701">
        <v>0</v>
      </c>
      <c r="AG5701">
        <v>0</v>
      </c>
      <c r="AH5701">
        <v>0</v>
      </c>
      <c r="AI5701" t="s">
        <v>11634</v>
      </c>
      <c r="AL5701" s="94">
        <v>8.4</v>
      </c>
      <c r="AM5701" t="s">
        <v>11646</v>
      </c>
    </row>
    <row r="5702" spans="1:39" x14ac:dyDescent="0.25">
      <c r="A5702" t="s">
        <v>216</v>
      </c>
      <c r="B5702">
        <v>37333</v>
      </c>
      <c r="C5702" t="s">
        <v>8524</v>
      </c>
      <c r="D5702">
        <v>189</v>
      </c>
      <c r="E5702">
        <v>45793</v>
      </c>
      <c r="G5702" t="s">
        <v>2170</v>
      </c>
      <c r="K5702">
        <v>0</v>
      </c>
      <c r="AE5702" t="s">
        <v>233</v>
      </c>
      <c r="AF5702">
        <v>0</v>
      </c>
      <c r="AG5702">
        <v>0</v>
      </c>
      <c r="AH5702">
        <v>0</v>
      </c>
      <c r="AI5702" t="s">
        <v>11634</v>
      </c>
      <c r="AL5702" s="94">
        <v>18.899999999999999</v>
      </c>
      <c r="AM5702" t="s">
        <v>11646</v>
      </c>
    </row>
    <row r="5703" spans="1:39" x14ac:dyDescent="0.25">
      <c r="A5703" t="s">
        <v>216</v>
      </c>
      <c r="B5703">
        <v>37334</v>
      </c>
      <c r="C5703" t="s">
        <v>8525</v>
      </c>
      <c r="D5703">
        <v>67</v>
      </c>
      <c r="E5703">
        <v>45793</v>
      </c>
      <c r="G5703" t="s">
        <v>2170</v>
      </c>
      <c r="K5703">
        <v>0</v>
      </c>
      <c r="AE5703" t="s">
        <v>233</v>
      </c>
      <c r="AF5703">
        <v>0</v>
      </c>
      <c r="AG5703">
        <v>0</v>
      </c>
      <c r="AH5703">
        <v>0</v>
      </c>
      <c r="AI5703" t="s">
        <v>11634</v>
      </c>
      <c r="AL5703" s="94">
        <v>6.7</v>
      </c>
      <c r="AM5703" t="s">
        <v>11646</v>
      </c>
    </row>
    <row r="5704" spans="1:39" x14ac:dyDescent="0.25">
      <c r="A5704" t="s">
        <v>216</v>
      </c>
      <c r="B5704">
        <v>37335</v>
      </c>
      <c r="C5704" t="s">
        <v>8526</v>
      </c>
      <c r="D5704">
        <v>404</v>
      </c>
      <c r="E5704">
        <v>45793</v>
      </c>
      <c r="G5704" t="s">
        <v>2170</v>
      </c>
      <c r="H5704">
        <v>45797</v>
      </c>
      <c r="I5704" t="s">
        <v>28</v>
      </c>
      <c r="K5704">
        <v>0</v>
      </c>
      <c r="L5704" t="s">
        <v>487</v>
      </c>
      <c r="M5704">
        <v>0</v>
      </c>
      <c r="N5704" t="s">
        <v>25</v>
      </c>
      <c r="O5704" t="s">
        <v>487</v>
      </c>
      <c r="P5704" t="s">
        <v>25</v>
      </c>
      <c r="Q5704">
        <v>0</v>
      </c>
      <c r="R5704">
        <v>0</v>
      </c>
      <c r="S5704">
        <v>0</v>
      </c>
      <c r="X5704" t="s">
        <v>25</v>
      </c>
      <c r="Y5704" t="s">
        <v>25</v>
      </c>
      <c r="Z5704" t="s">
        <v>25</v>
      </c>
      <c r="AE5704" t="s">
        <v>233</v>
      </c>
      <c r="AF5704">
        <v>0</v>
      </c>
      <c r="AG5704">
        <v>0</v>
      </c>
      <c r="AH5704">
        <v>11</v>
      </c>
      <c r="AI5704" t="s">
        <v>11632</v>
      </c>
      <c r="AJ5704">
        <v>0</v>
      </c>
      <c r="AK5704">
        <v>0</v>
      </c>
      <c r="AL5704" s="94">
        <v>40.4</v>
      </c>
      <c r="AM5704" t="s">
        <v>11646</v>
      </c>
    </row>
    <row r="5705" spans="1:39" x14ac:dyDescent="0.25">
      <c r="A5705" t="s">
        <v>216</v>
      </c>
      <c r="B5705">
        <v>37336</v>
      </c>
      <c r="C5705" t="s">
        <v>8527</v>
      </c>
      <c r="D5705">
        <v>59</v>
      </c>
      <c r="E5705">
        <v>45793</v>
      </c>
      <c r="G5705" t="s">
        <v>2170</v>
      </c>
      <c r="K5705">
        <v>0</v>
      </c>
      <c r="AE5705" t="s">
        <v>233</v>
      </c>
      <c r="AF5705">
        <v>0</v>
      </c>
      <c r="AG5705">
        <v>0</v>
      </c>
      <c r="AH5705">
        <v>0</v>
      </c>
      <c r="AI5705" t="s">
        <v>11634</v>
      </c>
      <c r="AL5705" s="94">
        <v>5.9</v>
      </c>
      <c r="AM5705" t="s">
        <v>11646</v>
      </c>
    </row>
    <row r="5706" spans="1:39" x14ac:dyDescent="0.25">
      <c r="A5706" t="s">
        <v>216</v>
      </c>
      <c r="B5706">
        <v>37337</v>
      </c>
      <c r="C5706" t="s">
        <v>8528</v>
      </c>
      <c r="D5706">
        <v>128</v>
      </c>
      <c r="E5706">
        <v>45793</v>
      </c>
      <c r="G5706" t="s">
        <v>2170</v>
      </c>
      <c r="K5706">
        <v>0</v>
      </c>
      <c r="AE5706" t="s">
        <v>233</v>
      </c>
      <c r="AF5706">
        <v>0</v>
      </c>
      <c r="AG5706">
        <v>0</v>
      </c>
      <c r="AH5706">
        <v>0</v>
      </c>
      <c r="AI5706" t="s">
        <v>11634</v>
      </c>
      <c r="AL5706" s="94">
        <v>12.8</v>
      </c>
      <c r="AM5706" t="s">
        <v>11646</v>
      </c>
    </row>
    <row r="5707" spans="1:39" x14ac:dyDescent="0.25">
      <c r="A5707" t="s">
        <v>216</v>
      </c>
      <c r="B5707">
        <v>37338</v>
      </c>
      <c r="C5707" t="s">
        <v>8529</v>
      </c>
      <c r="D5707">
        <v>110</v>
      </c>
      <c r="E5707">
        <v>45793</v>
      </c>
      <c r="G5707" t="s">
        <v>2170</v>
      </c>
      <c r="K5707">
        <v>0</v>
      </c>
      <c r="AE5707" t="s">
        <v>233</v>
      </c>
      <c r="AF5707">
        <v>0</v>
      </c>
      <c r="AG5707">
        <v>0</v>
      </c>
      <c r="AH5707">
        <v>0</v>
      </c>
      <c r="AI5707" t="s">
        <v>11634</v>
      </c>
      <c r="AL5707" s="94">
        <v>11</v>
      </c>
      <c r="AM5707" t="s">
        <v>11646</v>
      </c>
    </row>
    <row r="5708" spans="1:39" x14ac:dyDescent="0.25">
      <c r="A5708" t="s">
        <v>216</v>
      </c>
      <c r="B5708">
        <v>37339</v>
      </c>
      <c r="C5708" t="s">
        <v>8530</v>
      </c>
      <c r="D5708">
        <v>286</v>
      </c>
      <c r="E5708">
        <v>45793</v>
      </c>
      <c r="G5708" t="s">
        <v>2170</v>
      </c>
      <c r="K5708">
        <v>0</v>
      </c>
      <c r="AE5708" t="s">
        <v>233</v>
      </c>
      <c r="AF5708">
        <v>0</v>
      </c>
      <c r="AG5708">
        <v>0</v>
      </c>
      <c r="AH5708">
        <v>0</v>
      </c>
      <c r="AI5708" t="s">
        <v>11634</v>
      </c>
      <c r="AL5708" s="94">
        <v>28.6</v>
      </c>
      <c r="AM5708" t="s">
        <v>11646</v>
      </c>
    </row>
    <row r="5709" spans="1:39" x14ac:dyDescent="0.25">
      <c r="A5709" t="s">
        <v>216</v>
      </c>
      <c r="B5709">
        <v>37343</v>
      </c>
      <c r="C5709" t="s">
        <v>8531</v>
      </c>
      <c r="D5709">
        <v>72</v>
      </c>
      <c r="E5709">
        <v>45793</v>
      </c>
      <c r="G5709" t="s">
        <v>2170</v>
      </c>
      <c r="K5709">
        <v>0</v>
      </c>
      <c r="AE5709" t="s">
        <v>233</v>
      </c>
      <c r="AF5709">
        <v>0</v>
      </c>
      <c r="AG5709">
        <v>0</v>
      </c>
      <c r="AH5709">
        <v>0</v>
      </c>
      <c r="AI5709" t="s">
        <v>11634</v>
      </c>
      <c r="AL5709" s="94">
        <v>7.2</v>
      </c>
      <c r="AM5709" t="s">
        <v>11646</v>
      </c>
    </row>
    <row r="5710" spans="1:39" x14ac:dyDescent="0.25">
      <c r="A5710" t="s">
        <v>216</v>
      </c>
      <c r="B5710">
        <v>37340</v>
      </c>
      <c r="C5710" t="s">
        <v>8532</v>
      </c>
      <c r="D5710">
        <v>119</v>
      </c>
      <c r="E5710">
        <v>45793</v>
      </c>
      <c r="G5710" t="s">
        <v>2170</v>
      </c>
      <c r="K5710">
        <v>0</v>
      </c>
      <c r="AE5710" t="s">
        <v>233</v>
      </c>
      <c r="AF5710">
        <v>0</v>
      </c>
      <c r="AG5710">
        <v>0</v>
      </c>
      <c r="AH5710">
        <v>0</v>
      </c>
      <c r="AI5710" t="s">
        <v>11634</v>
      </c>
      <c r="AL5710" s="94">
        <v>11.9</v>
      </c>
      <c r="AM5710" t="s">
        <v>11646</v>
      </c>
    </row>
    <row r="5711" spans="1:39" x14ac:dyDescent="0.25">
      <c r="A5711" t="s">
        <v>216</v>
      </c>
      <c r="B5711">
        <v>37341</v>
      </c>
      <c r="C5711" t="s">
        <v>8533</v>
      </c>
      <c r="D5711">
        <v>57</v>
      </c>
      <c r="E5711">
        <v>45793</v>
      </c>
      <c r="G5711" t="s">
        <v>2170</v>
      </c>
      <c r="K5711">
        <v>0</v>
      </c>
      <c r="AE5711" t="s">
        <v>233</v>
      </c>
      <c r="AF5711">
        <v>0</v>
      </c>
      <c r="AG5711">
        <v>0</v>
      </c>
      <c r="AH5711">
        <v>0</v>
      </c>
      <c r="AI5711" t="s">
        <v>11634</v>
      </c>
      <c r="AL5711" s="94">
        <v>5.7</v>
      </c>
      <c r="AM5711" t="s">
        <v>11646</v>
      </c>
    </row>
    <row r="5712" spans="1:39" x14ac:dyDescent="0.25">
      <c r="A5712" t="s">
        <v>216</v>
      </c>
      <c r="B5712">
        <v>37342</v>
      </c>
      <c r="C5712" t="s">
        <v>8534</v>
      </c>
      <c r="D5712">
        <v>264</v>
      </c>
      <c r="E5712">
        <v>45793</v>
      </c>
      <c r="G5712" t="s">
        <v>2170</v>
      </c>
      <c r="K5712">
        <v>0</v>
      </c>
      <c r="AE5712" t="s">
        <v>233</v>
      </c>
      <c r="AF5712">
        <v>0</v>
      </c>
      <c r="AG5712">
        <v>0</v>
      </c>
      <c r="AH5712">
        <v>0</v>
      </c>
      <c r="AI5712" t="s">
        <v>11634</v>
      </c>
      <c r="AL5712" s="94">
        <v>26.4</v>
      </c>
      <c r="AM5712" t="s">
        <v>11646</v>
      </c>
    </row>
    <row r="5713" spans="1:39" x14ac:dyDescent="0.25">
      <c r="A5713" t="s">
        <v>216</v>
      </c>
      <c r="B5713">
        <v>37344</v>
      </c>
      <c r="C5713" t="s">
        <v>8535</v>
      </c>
      <c r="D5713">
        <v>219</v>
      </c>
      <c r="E5713">
        <v>45793</v>
      </c>
      <c r="F5713">
        <v>45830</v>
      </c>
      <c r="G5713" t="s">
        <v>2170</v>
      </c>
      <c r="H5713" t="s">
        <v>8536</v>
      </c>
      <c r="I5713" t="s">
        <v>24</v>
      </c>
      <c r="K5713">
        <v>0</v>
      </c>
      <c r="AE5713" t="s">
        <v>233</v>
      </c>
      <c r="AF5713">
        <v>0</v>
      </c>
      <c r="AG5713">
        <v>0</v>
      </c>
      <c r="AH5713">
        <v>0</v>
      </c>
      <c r="AI5713" t="s">
        <v>11634</v>
      </c>
      <c r="AL5713" s="94">
        <v>21.9</v>
      </c>
      <c r="AM5713" t="s">
        <v>11646</v>
      </c>
    </row>
    <row r="5714" spans="1:39" x14ac:dyDescent="0.25">
      <c r="A5714" t="s">
        <v>216</v>
      </c>
      <c r="B5714">
        <v>37345</v>
      </c>
      <c r="C5714" t="s">
        <v>8537</v>
      </c>
      <c r="D5714">
        <v>149</v>
      </c>
      <c r="E5714">
        <v>45793</v>
      </c>
      <c r="G5714" t="s">
        <v>2170</v>
      </c>
      <c r="K5714">
        <v>0</v>
      </c>
      <c r="AE5714" t="s">
        <v>233</v>
      </c>
      <c r="AF5714">
        <v>0</v>
      </c>
      <c r="AG5714">
        <v>0</v>
      </c>
      <c r="AH5714">
        <v>0</v>
      </c>
      <c r="AI5714" t="s">
        <v>11634</v>
      </c>
      <c r="AL5714" s="94">
        <v>14.9</v>
      </c>
      <c r="AM5714" t="s">
        <v>11646</v>
      </c>
    </row>
    <row r="5715" spans="1:39" x14ac:dyDescent="0.25">
      <c r="A5715" t="s">
        <v>216</v>
      </c>
      <c r="B5715">
        <v>37346</v>
      </c>
      <c r="C5715" t="s">
        <v>8538</v>
      </c>
      <c r="D5715">
        <v>275</v>
      </c>
      <c r="E5715">
        <v>45793</v>
      </c>
      <c r="G5715" t="s">
        <v>2170</v>
      </c>
      <c r="K5715">
        <v>0</v>
      </c>
      <c r="AE5715" t="s">
        <v>233</v>
      </c>
      <c r="AF5715">
        <v>0</v>
      </c>
      <c r="AG5715">
        <v>0</v>
      </c>
      <c r="AH5715">
        <v>0</v>
      </c>
      <c r="AI5715" t="s">
        <v>11634</v>
      </c>
      <c r="AL5715" s="94">
        <v>27.5</v>
      </c>
      <c r="AM5715" t="s">
        <v>11646</v>
      </c>
    </row>
    <row r="5716" spans="1:39" x14ac:dyDescent="0.25">
      <c r="A5716" t="s">
        <v>216</v>
      </c>
      <c r="B5716">
        <v>37347</v>
      </c>
      <c r="C5716" t="s">
        <v>8539</v>
      </c>
      <c r="D5716">
        <v>540</v>
      </c>
      <c r="E5716">
        <v>45794</v>
      </c>
      <c r="F5716">
        <v>45827</v>
      </c>
      <c r="G5716" t="s">
        <v>2170</v>
      </c>
      <c r="H5716" t="s">
        <v>8540</v>
      </c>
      <c r="I5716" t="s">
        <v>24</v>
      </c>
      <c r="J5716">
        <v>19</v>
      </c>
      <c r="K5716">
        <v>0</v>
      </c>
      <c r="AE5716" t="s">
        <v>233</v>
      </c>
      <c r="AF5716">
        <v>0</v>
      </c>
      <c r="AG5716">
        <v>0</v>
      </c>
      <c r="AH5716">
        <v>0</v>
      </c>
      <c r="AI5716" t="s">
        <v>11634</v>
      </c>
      <c r="AL5716" s="94">
        <v>54</v>
      </c>
      <c r="AM5716" t="s">
        <v>11646</v>
      </c>
    </row>
    <row r="5717" spans="1:39" x14ac:dyDescent="0.25">
      <c r="A5717" t="s">
        <v>216</v>
      </c>
      <c r="B5717">
        <v>37348</v>
      </c>
      <c r="C5717" t="s">
        <v>8541</v>
      </c>
      <c r="D5717">
        <v>99</v>
      </c>
      <c r="E5717">
        <v>45794</v>
      </c>
      <c r="G5717" t="s">
        <v>2170</v>
      </c>
      <c r="K5717">
        <v>0</v>
      </c>
      <c r="AE5717" t="s">
        <v>233</v>
      </c>
      <c r="AF5717">
        <v>0</v>
      </c>
      <c r="AG5717">
        <v>0</v>
      </c>
      <c r="AH5717">
        <v>0</v>
      </c>
      <c r="AI5717" t="s">
        <v>11634</v>
      </c>
      <c r="AL5717" s="94">
        <v>9.9</v>
      </c>
      <c r="AM5717" t="s">
        <v>11646</v>
      </c>
    </row>
    <row r="5718" spans="1:39" x14ac:dyDescent="0.25">
      <c r="A5718" t="s">
        <v>216</v>
      </c>
      <c r="B5718">
        <v>37349</v>
      </c>
      <c r="C5718" t="s">
        <v>8542</v>
      </c>
      <c r="D5718">
        <v>107</v>
      </c>
      <c r="E5718">
        <v>45794</v>
      </c>
      <c r="G5718" t="s">
        <v>2170</v>
      </c>
      <c r="K5718">
        <v>0</v>
      </c>
      <c r="AE5718" t="s">
        <v>233</v>
      </c>
      <c r="AF5718">
        <v>0</v>
      </c>
      <c r="AG5718">
        <v>0</v>
      </c>
      <c r="AH5718">
        <v>0</v>
      </c>
      <c r="AI5718" t="s">
        <v>11634</v>
      </c>
      <c r="AL5718" s="94">
        <v>10.7</v>
      </c>
      <c r="AM5718" t="s">
        <v>11646</v>
      </c>
    </row>
    <row r="5719" spans="1:39" x14ac:dyDescent="0.25">
      <c r="A5719" t="s">
        <v>216</v>
      </c>
      <c r="B5719">
        <v>37351</v>
      </c>
      <c r="C5719" t="s">
        <v>8543</v>
      </c>
      <c r="D5719">
        <v>260</v>
      </c>
      <c r="E5719">
        <v>45794</v>
      </c>
      <c r="G5719" t="s">
        <v>2170</v>
      </c>
      <c r="K5719">
        <v>0</v>
      </c>
      <c r="AE5719" t="s">
        <v>233</v>
      </c>
      <c r="AF5719">
        <v>0</v>
      </c>
      <c r="AG5719">
        <v>0</v>
      </c>
      <c r="AH5719">
        <v>0</v>
      </c>
      <c r="AI5719" t="s">
        <v>11634</v>
      </c>
      <c r="AL5719" s="94">
        <v>26</v>
      </c>
      <c r="AM5719" t="s">
        <v>11646</v>
      </c>
    </row>
    <row r="5720" spans="1:39" x14ac:dyDescent="0.25">
      <c r="A5720" t="s">
        <v>216</v>
      </c>
      <c r="B5720">
        <v>37352</v>
      </c>
      <c r="C5720" t="s">
        <v>8544</v>
      </c>
      <c r="D5720">
        <v>216</v>
      </c>
      <c r="E5720">
        <v>45794</v>
      </c>
      <c r="G5720" t="s">
        <v>2170</v>
      </c>
      <c r="K5720">
        <v>0</v>
      </c>
      <c r="AE5720" t="s">
        <v>233</v>
      </c>
      <c r="AF5720">
        <v>0</v>
      </c>
      <c r="AG5720">
        <v>0</v>
      </c>
      <c r="AH5720">
        <v>0</v>
      </c>
      <c r="AI5720" t="s">
        <v>11634</v>
      </c>
      <c r="AL5720" s="94">
        <v>21.6</v>
      </c>
      <c r="AM5720" t="s">
        <v>11646</v>
      </c>
    </row>
    <row r="5721" spans="1:39" x14ac:dyDescent="0.25">
      <c r="A5721" t="s">
        <v>216</v>
      </c>
      <c r="B5721">
        <v>37353</v>
      </c>
      <c r="C5721" t="s">
        <v>8545</v>
      </c>
      <c r="D5721">
        <v>110</v>
      </c>
      <c r="E5721">
        <v>45858</v>
      </c>
      <c r="G5721" t="s">
        <v>2170</v>
      </c>
      <c r="K5721">
        <v>0</v>
      </c>
      <c r="AE5721" t="s">
        <v>233</v>
      </c>
      <c r="AF5721">
        <v>0</v>
      </c>
      <c r="AG5721">
        <v>0</v>
      </c>
      <c r="AH5721">
        <v>0</v>
      </c>
      <c r="AI5721" t="s">
        <v>11634</v>
      </c>
      <c r="AL5721" s="94">
        <v>11</v>
      </c>
      <c r="AM5721" t="s">
        <v>11646</v>
      </c>
    </row>
    <row r="5722" spans="1:39" x14ac:dyDescent="0.25">
      <c r="A5722" t="s">
        <v>216</v>
      </c>
      <c r="B5722">
        <v>37354</v>
      </c>
      <c r="C5722" t="s">
        <v>8546</v>
      </c>
      <c r="D5722">
        <v>7669</v>
      </c>
      <c r="E5722">
        <v>45858</v>
      </c>
      <c r="F5722">
        <v>45964</v>
      </c>
      <c r="G5722" t="s">
        <v>2170</v>
      </c>
      <c r="I5722" t="s">
        <v>24</v>
      </c>
      <c r="K5722">
        <v>0</v>
      </c>
      <c r="AE5722" t="s">
        <v>233</v>
      </c>
      <c r="AF5722">
        <v>0</v>
      </c>
      <c r="AG5722">
        <v>0</v>
      </c>
      <c r="AH5722">
        <v>0</v>
      </c>
      <c r="AI5722" t="s">
        <v>11634</v>
      </c>
      <c r="AL5722" s="94">
        <v>766.9</v>
      </c>
      <c r="AM5722" t="s">
        <v>11646</v>
      </c>
    </row>
    <row r="5723" spans="1:39" x14ac:dyDescent="0.25">
      <c r="A5723" t="s">
        <v>216</v>
      </c>
      <c r="B5723">
        <v>37355</v>
      </c>
      <c r="C5723" t="s">
        <v>8547</v>
      </c>
      <c r="D5723">
        <v>174</v>
      </c>
      <c r="E5723">
        <v>45858</v>
      </c>
      <c r="G5723" t="s">
        <v>2170</v>
      </c>
      <c r="K5723">
        <v>0</v>
      </c>
      <c r="AE5723" t="s">
        <v>233</v>
      </c>
      <c r="AF5723">
        <v>0</v>
      </c>
      <c r="AG5723">
        <v>0</v>
      </c>
      <c r="AH5723">
        <v>0</v>
      </c>
      <c r="AI5723" t="s">
        <v>11634</v>
      </c>
      <c r="AL5723" s="94">
        <v>17.399999999999999</v>
      </c>
      <c r="AM5723" t="s">
        <v>11646</v>
      </c>
    </row>
    <row r="5724" spans="1:39" x14ac:dyDescent="0.25">
      <c r="A5724" t="s">
        <v>216</v>
      </c>
      <c r="B5724">
        <v>37356</v>
      </c>
      <c r="C5724" t="s">
        <v>8548</v>
      </c>
      <c r="D5724">
        <v>98</v>
      </c>
      <c r="E5724">
        <v>45858</v>
      </c>
      <c r="G5724" t="s">
        <v>2170</v>
      </c>
      <c r="K5724">
        <v>0</v>
      </c>
      <c r="AE5724" t="s">
        <v>233</v>
      </c>
      <c r="AF5724">
        <v>0</v>
      </c>
      <c r="AG5724">
        <v>0</v>
      </c>
      <c r="AH5724">
        <v>0</v>
      </c>
      <c r="AI5724" t="s">
        <v>11634</v>
      </c>
      <c r="AL5724" s="94">
        <v>9.8000000000000007</v>
      </c>
      <c r="AM5724" t="s">
        <v>11646</v>
      </c>
    </row>
    <row r="5725" spans="1:39" x14ac:dyDescent="0.25">
      <c r="A5725" t="s">
        <v>216</v>
      </c>
      <c r="B5725">
        <v>37357</v>
      </c>
      <c r="C5725" t="s">
        <v>8549</v>
      </c>
      <c r="D5725">
        <v>253</v>
      </c>
      <c r="E5725">
        <v>45858</v>
      </c>
      <c r="G5725" t="s">
        <v>2170</v>
      </c>
      <c r="K5725">
        <v>0</v>
      </c>
      <c r="AE5725" t="s">
        <v>233</v>
      </c>
      <c r="AF5725">
        <v>0</v>
      </c>
      <c r="AG5725">
        <v>0</v>
      </c>
      <c r="AH5725">
        <v>0</v>
      </c>
      <c r="AI5725" t="s">
        <v>11634</v>
      </c>
      <c r="AL5725" s="94">
        <v>25.3</v>
      </c>
      <c r="AM5725" t="s">
        <v>11646</v>
      </c>
    </row>
    <row r="5726" spans="1:39" x14ac:dyDescent="0.25">
      <c r="A5726" t="s">
        <v>216</v>
      </c>
      <c r="B5726">
        <v>37358</v>
      </c>
      <c r="C5726" t="s">
        <v>8550</v>
      </c>
      <c r="D5726">
        <v>198</v>
      </c>
      <c r="E5726">
        <v>45858</v>
      </c>
      <c r="G5726" t="s">
        <v>2170</v>
      </c>
      <c r="K5726">
        <v>0</v>
      </c>
      <c r="AE5726" t="s">
        <v>233</v>
      </c>
      <c r="AF5726">
        <v>0</v>
      </c>
      <c r="AG5726">
        <v>0</v>
      </c>
      <c r="AH5726">
        <v>0</v>
      </c>
      <c r="AI5726" t="s">
        <v>11634</v>
      </c>
      <c r="AL5726" s="94">
        <v>19.8</v>
      </c>
      <c r="AM5726" t="s">
        <v>11646</v>
      </c>
    </row>
    <row r="5727" spans="1:39" x14ac:dyDescent="0.25">
      <c r="A5727" t="s">
        <v>216</v>
      </c>
      <c r="B5727">
        <v>37359</v>
      </c>
      <c r="C5727" t="s">
        <v>8551</v>
      </c>
      <c r="D5727">
        <v>155</v>
      </c>
      <c r="E5727">
        <v>45858</v>
      </c>
      <c r="G5727" t="s">
        <v>2170</v>
      </c>
      <c r="K5727">
        <v>0</v>
      </c>
      <c r="AE5727" t="s">
        <v>233</v>
      </c>
      <c r="AF5727">
        <v>0</v>
      </c>
      <c r="AG5727">
        <v>0</v>
      </c>
      <c r="AH5727">
        <v>0</v>
      </c>
      <c r="AI5727" t="s">
        <v>11634</v>
      </c>
      <c r="AL5727" s="94">
        <v>15.5</v>
      </c>
      <c r="AM5727" t="s">
        <v>11646</v>
      </c>
    </row>
    <row r="5728" spans="1:39" x14ac:dyDescent="0.25">
      <c r="A5728" t="s">
        <v>216</v>
      </c>
      <c r="B5728">
        <v>37360</v>
      </c>
      <c r="C5728" t="s">
        <v>8552</v>
      </c>
      <c r="D5728">
        <v>204</v>
      </c>
      <c r="E5728">
        <v>45858</v>
      </c>
      <c r="G5728" t="s">
        <v>2170</v>
      </c>
      <c r="K5728">
        <v>0</v>
      </c>
      <c r="AE5728" t="s">
        <v>233</v>
      </c>
      <c r="AF5728">
        <v>0</v>
      </c>
      <c r="AG5728">
        <v>0</v>
      </c>
      <c r="AH5728">
        <v>0</v>
      </c>
      <c r="AI5728" t="s">
        <v>11634</v>
      </c>
      <c r="AL5728" s="94">
        <v>20.399999999999999</v>
      </c>
      <c r="AM5728" t="s">
        <v>11646</v>
      </c>
    </row>
    <row r="5729" spans="1:39" x14ac:dyDescent="0.25">
      <c r="A5729" t="s">
        <v>216</v>
      </c>
      <c r="B5729">
        <v>37361</v>
      </c>
      <c r="C5729" t="s">
        <v>8553</v>
      </c>
      <c r="D5729">
        <v>78</v>
      </c>
      <c r="E5729">
        <v>45858</v>
      </c>
      <c r="G5729" t="s">
        <v>2170</v>
      </c>
      <c r="K5729">
        <v>0</v>
      </c>
      <c r="AE5729" t="s">
        <v>233</v>
      </c>
      <c r="AF5729">
        <v>0</v>
      </c>
      <c r="AG5729">
        <v>0</v>
      </c>
      <c r="AH5729">
        <v>0</v>
      </c>
      <c r="AI5729" t="s">
        <v>11634</v>
      </c>
      <c r="AL5729" s="94">
        <v>7.8</v>
      </c>
      <c r="AM5729" t="s">
        <v>11646</v>
      </c>
    </row>
    <row r="5730" spans="1:39" x14ac:dyDescent="0.25">
      <c r="A5730" t="s">
        <v>216</v>
      </c>
      <c r="B5730">
        <v>37362</v>
      </c>
      <c r="C5730" t="s">
        <v>8554</v>
      </c>
      <c r="D5730">
        <v>6723</v>
      </c>
      <c r="E5730">
        <v>45858</v>
      </c>
      <c r="G5730" t="s">
        <v>2170</v>
      </c>
      <c r="H5730">
        <v>45860</v>
      </c>
      <c r="I5730" t="s">
        <v>28</v>
      </c>
      <c r="K5730">
        <v>141</v>
      </c>
      <c r="L5730">
        <v>45778</v>
      </c>
      <c r="M5730">
        <v>69</v>
      </c>
      <c r="N5730" t="s">
        <v>478</v>
      </c>
      <c r="O5730">
        <v>45778</v>
      </c>
      <c r="P5730" t="s">
        <v>478</v>
      </c>
      <c r="Q5730">
        <v>40</v>
      </c>
      <c r="R5730">
        <v>10000</v>
      </c>
      <c r="S5730">
        <v>0</v>
      </c>
      <c r="T5730">
        <v>3</v>
      </c>
      <c r="U5730">
        <v>0</v>
      </c>
      <c r="V5730">
        <v>0</v>
      </c>
      <c r="W5730">
        <v>4</v>
      </c>
      <c r="X5730" t="s">
        <v>478</v>
      </c>
      <c r="Y5730" t="s">
        <v>478</v>
      </c>
      <c r="Z5730" t="s">
        <v>25</v>
      </c>
      <c r="AE5730" t="s">
        <v>233</v>
      </c>
      <c r="AF5730">
        <v>0.69</v>
      </c>
      <c r="AG5730">
        <v>97</v>
      </c>
      <c r="AH5730">
        <v>16</v>
      </c>
      <c r="AI5730" t="s">
        <v>11631</v>
      </c>
      <c r="AJ5730">
        <v>1.4874312063067083</v>
      </c>
      <c r="AK5730">
        <v>0</v>
      </c>
      <c r="AL5730" s="94">
        <v>672.3</v>
      </c>
      <c r="AM5730" t="s">
        <v>11647</v>
      </c>
    </row>
    <row r="5731" spans="1:39" x14ac:dyDescent="0.25">
      <c r="A5731" t="s">
        <v>216</v>
      </c>
      <c r="B5731">
        <v>37363</v>
      </c>
      <c r="C5731" t="s">
        <v>8555</v>
      </c>
      <c r="D5731">
        <v>96</v>
      </c>
      <c r="E5731">
        <v>45858</v>
      </c>
      <c r="G5731" t="s">
        <v>2170</v>
      </c>
      <c r="K5731">
        <v>0</v>
      </c>
      <c r="AE5731" t="s">
        <v>233</v>
      </c>
      <c r="AF5731">
        <v>0</v>
      </c>
      <c r="AG5731">
        <v>0</v>
      </c>
      <c r="AH5731">
        <v>0</v>
      </c>
      <c r="AI5731" t="s">
        <v>11634</v>
      </c>
      <c r="AL5731" s="94">
        <v>9.6</v>
      </c>
      <c r="AM5731" t="s">
        <v>11646</v>
      </c>
    </row>
    <row r="5732" spans="1:39" x14ac:dyDescent="0.25">
      <c r="A5732" t="s">
        <v>216</v>
      </c>
      <c r="B5732">
        <v>37364</v>
      </c>
      <c r="C5732" t="s">
        <v>8556</v>
      </c>
      <c r="D5732">
        <v>739</v>
      </c>
      <c r="E5732">
        <v>45858</v>
      </c>
      <c r="G5732" t="s">
        <v>2170</v>
      </c>
      <c r="K5732">
        <v>0</v>
      </c>
      <c r="AE5732" t="s">
        <v>233</v>
      </c>
      <c r="AF5732">
        <v>0</v>
      </c>
      <c r="AG5732">
        <v>0</v>
      </c>
      <c r="AH5732">
        <v>0</v>
      </c>
      <c r="AI5732" t="s">
        <v>11634</v>
      </c>
      <c r="AL5732" s="94">
        <v>73.900000000000006</v>
      </c>
      <c r="AM5732" t="s">
        <v>11646</v>
      </c>
    </row>
    <row r="5733" spans="1:39" x14ac:dyDescent="0.25">
      <c r="A5733" t="s">
        <v>216</v>
      </c>
      <c r="B5733">
        <v>37365</v>
      </c>
      <c r="C5733" t="s">
        <v>8557</v>
      </c>
      <c r="D5733">
        <v>154</v>
      </c>
      <c r="E5733">
        <v>45858</v>
      </c>
      <c r="G5733" t="s">
        <v>2170</v>
      </c>
      <c r="H5733" t="s">
        <v>8558</v>
      </c>
      <c r="I5733" t="s">
        <v>24</v>
      </c>
      <c r="K5733">
        <v>0</v>
      </c>
      <c r="AE5733" t="s">
        <v>233</v>
      </c>
      <c r="AF5733">
        <v>0</v>
      </c>
      <c r="AG5733">
        <v>0</v>
      </c>
      <c r="AH5733">
        <v>0</v>
      </c>
      <c r="AI5733" t="s">
        <v>11634</v>
      </c>
      <c r="AL5733" s="94">
        <v>15.4</v>
      </c>
      <c r="AM5733" t="s">
        <v>11646</v>
      </c>
    </row>
    <row r="5734" spans="1:39" x14ac:dyDescent="0.25">
      <c r="A5734" t="s">
        <v>216</v>
      </c>
      <c r="B5734">
        <v>37366</v>
      </c>
      <c r="C5734" t="s">
        <v>8559</v>
      </c>
      <c r="D5734">
        <v>40</v>
      </c>
      <c r="E5734">
        <v>45858</v>
      </c>
      <c r="G5734" t="s">
        <v>2170</v>
      </c>
      <c r="K5734">
        <v>0</v>
      </c>
      <c r="AE5734" t="s">
        <v>233</v>
      </c>
      <c r="AF5734">
        <v>0</v>
      </c>
      <c r="AG5734">
        <v>0</v>
      </c>
      <c r="AH5734">
        <v>0</v>
      </c>
      <c r="AI5734" t="s">
        <v>11634</v>
      </c>
      <c r="AL5734" s="94">
        <v>4</v>
      </c>
      <c r="AM5734" t="s">
        <v>11646</v>
      </c>
    </row>
    <row r="5735" spans="1:39" x14ac:dyDescent="0.25">
      <c r="A5735" t="s">
        <v>216</v>
      </c>
      <c r="B5735">
        <v>37367</v>
      </c>
      <c r="C5735" t="s">
        <v>8560</v>
      </c>
      <c r="D5735">
        <v>164</v>
      </c>
      <c r="E5735">
        <v>45858</v>
      </c>
      <c r="G5735" t="s">
        <v>2170</v>
      </c>
      <c r="K5735">
        <v>0</v>
      </c>
      <c r="AE5735" t="s">
        <v>233</v>
      </c>
      <c r="AF5735">
        <v>0</v>
      </c>
      <c r="AG5735">
        <v>0</v>
      </c>
      <c r="AH5735">
        <v>0</v>
      </c>
      <c r="AI5735" t="s">
        <v>11634</v>
      </c>
      <c r="AL5735" s="94">
        <v>16.399999999999999</v>
      </c>
      <c r="AM5735" t="s">
        <v>11646</v>
      </c>
    </row>
    <row r="5736" spans="1:39" x14ac:dyDescent="0.25">
      <c r="A5736" t="s">
        <v>216</v>
      </c>
      <c r="B5736">
        <v>37368</v>
      </c>
      <c r="C5736" t="s">
        <v>8561</v>
      </c>
      <c r="D5736">
        <v>22</v>
      </c>
      <c r="E5736">
        <v>45858</v>
      </c>
      <c r="G5736" t="s">
        <v>2170</v>
      </c>
      <c r="K5736">
        <v>0</v>
      </c>
      <c r="AE5736" t="s">
        <v>233</v>
      </c>
      <c r="AF5736">
        <v>0</v>
      </c>
      <c r="AG5736">
        <v>0</v>
      </c>
      <c r="AH5736">
        <v>0</v>
      </c>
      <c r="AI5736" t="s">
        <v>11634</v>
      </c>
      <c r="AL5736" s="94">
        <v>2.2000000000000002</v>
      </c>
      <c r="AM5736" t="s">
        <v>11646</v>
      </c>
    </row>
    <row r="5737" spans="1:39" x14ac:dyDescent="0.25">
      <c r="A5737" t="s">
        <v>216</v>
      </c>
      <c r="B5737">
        <v>37369</v>
      </c>
      <c r="C5737" t="s">
        <v>8562</v>
      </c>
      <c r="D5737">
        <v>137</v>
      </c>
      <c r="G5737" t="s">
        <v>2170</v>
      </c>
      <c r="K5737">
        <v>0</v>
      </c>
      <c r="AE5737" t="s">
        <v>233</v>
      </c>
      <c r="AF5737">
        <v>0</v>
      </c>
      <c r="AG5737">
        <v>0</v>
      </c>
      <c r="AH5737">
        <v>0</v>
      </c>
      <c r="AI5737" t="s">
        <v>11634</v>
      </c>
      <c r="AL5737" s="94">
        <v>13.7</v>
      </c>
      <c r="AM5737" t="s">
        <v>11646</v>
      </c>
    </row>
    <row r="5738" spans="1:39" x14ac:dyDescent="0.25">
      <c r="A5738" t="s">
        <v>216</v>
      </c>
      <c r="B5738">
        <v>37370</v>
      </c>
      <c r="C5738" t="s">
        <v>8563</v>
      </c>
      <c r="D5738">
        <v>298</v>
      </c>
      <c r="E5738">
        <v>45858</v>
      </c>
      <c r="G5738" t="s">
        <v>2170</v>
      </c>
      <c r="K5738">
        <v>0</v>
      </c>
      <c r="AE5738" t="s">
        <v>233</v>
      </c>
      <c r="AF5738">
        <v>0</v>
      </c>
      <c r="AG5738">
        <v>0</v>
      </c>
      <c r="AH5738">
        <v>0</v>
      </c>
      <c r="AI5738" t="s">
        <v>11634</v>
      </c>
      <c r="AL5738" s="94">
        <v>29.8</v>
      </c>
      <c r="AM5738" t="s">
        <v>11646</v>
      </c>
    </row>
    <row r="5739" spans="1:39" x14ac:dyDescent="0.25">
      <c r="A5739" t="s">
        <v>216</v>
      </c>
      <c r="B5739">
        <v>37371</v>
      </c>
      <c r="C5739" t="s">
        <v>8564</v>
      </c>
      <c r="D5739">
        <v>236</v>
      </c>
      <c r="E5739">
        <v>45858</v>
      </c>
      <c r="G5739" t="s">
        <v>2170</v>
      </c>
      <c r="K5739">
        <v>0</v>
      </c>
      <c r="AE5739" t="s">
        <v>233</v>
      </c>
      <c r="AF5739">
        <v>0</v>
      </c>
      <c r="AG5739">
        <v>0</v>
      </c>
      <c r="AH5739">
        <v>0</v>
      </c>
      <c r="AI5739" t="s">
        <v>11634</v>
      </c>
      <c r="AL5739" s="94">
        <v>23.6</v>
      </c>
      <c r="AM5739" t="s">
        <v>11646</v>
      </c>
    </row>
    <row r="5740" spans="1:39" x14ac:dyDescent="0.25">
      <c r="A5740" t="s">
        <v>216</v>
      </c>
      <c r="B5740">
        <v>37372</v>
      </c>
      <c r="C5740" t="s">
        <v>8565</v>
      </c>
      <c r="D5740">
        <v>138</v>
      </c>
      <c r="E5740">
        <v>45858</v>
      </c>
      <c r="G5740" t="s">
        <v>2170</v>
      </c>
      <c r="K5740">
        <v>0</v>
      </c>
      <c r="AE5740" t="s">
        <v>233</v>
      </c>
      <c r="AF5740">
        <v>0</v>
      </c>
      <c r="AG5740">
        <v>0</v>
      </c>
      <c r="AH5740">
        <v>0</v>
      </c>
      <c r="AI5740" t="s">
        <v>11634</v>
      </c>
      <c r="AL5740" s="94">
        <v>13.8</v>
      </c>
      <c r="AM5740" t="s">
        <v>11646</v>
      </c>
    </row>
    <row r="5741" spans="1:39" x14ac:dyDescent="0.25">
      <c r="A5741" t="s">
        <v>216</v>
      </c>
      <c r="B5741">
        <v>37373</v>
      </c>
      <c r="C5741" t="s">
        <v>8566</v>
      </c>
      <c r="D5741">
        <v>688</v>
      </c>
      <c r="E5741">
        <v>45858</v>
      </c>
      <c r="G5741" t="s">
        <v>2170</v>
      </c>
      <c r="H5741">
        <v>45867</v>
      </c>
      <c r="I5741" t="s">
        <v>28</v>
      </c>
      <c r="K5741">
        <v>0</v>
      </c>
      <c r="L5741" t="s">
        <v>25</v>
      </c>
      <c r="N5741" t="s">
        <v>25</v>
      </c>
      <c r="O5741" t="s">
        <v>25</v>
      </c>
      <c r="P5741" t="s">
        <v>25</v>
      </c>
      <c r="X5741" t="s">
        <v>478</v>
      </c>
      <c r="Y5741" t="s">
        <v>25</v>
      </c>
      <c r="Z5741" t="s">
        <v>25</v>
      </c>
      <c r="AE5741" t="s">
        <v>233</v>
      </c>
      <c r="AF5741">
        <v>0</v>
      </c>
      <c r="AG5741">
        <v>0</v>
      </c>
      <c r="AH5741">
        <v>7</v>
      </c>
      <c r="AI5741" t="s">
        <v>11632</v>
      </c>
      <c r="AL5741" s="94">
        <v>68.8</v>
      </c>
      <c r="AM5741" t="s">
        <v>11646</v>
      </c>
    </row>
    <row r="5742" spans="1:39" x14ac:dyDescent="0.25">
      <c r="A5742" t="s">
        <v>216</v>
      </c>
      <c r="B5742">
        <v>37374</v>
      </c>
      <c r="C5742" t="s">
        <v>8567</v>
      </c>
      <c r="D5742">
        <v>1258</v>
      </c>
      <c r="E5742">
        <v>45858</v>
      </c>
      <c r="F5742">
        <v>45964</v>
      </c>
      <c r="G5742" t="s">
        <v>2170</v>
      </c>
      <c r="I5742" t="s">
        <v>24</v>
      </c>
      <c r="K5742">
        <v>0</v>
      </c>
      <c r="AE5742" t="s">
        <v>233</v>
      </c>
      <c r="AF5742">
        <v>0</v>
      </c>
      <c r="AG5742">
        <v>0</v>
      </c>
      <c r="AH5742">
        <v>0</v>
      </c>
      <c r="AI5742" t="s">
        <v>11634</v>
      </c>
      <c r="AL5742" s="94">
        <v>125.8</v>
      </c>
      <c r="AM5742" t="s">
        <v>11646</v>
      </c>
    </row>
    <row r="5743" spans="1:39" x14ac:dyDescent="0.25">
      <c r="A5743" t="s">
        <v>216</v>
      </c>
      <c r="B5743">
        <v>37375</v>
      </c>
      <c r="C5743" t="s">
        <v>8568</v>
      </c>
      <c r="D5743">
        <v>731</v>
      </c>
      <c r="E5743">
        <v>45858</v>
      </c>
      <c r="G5743" t="s">
        <v>2170</v>
      </c>
      <c r="K5743">
        <v>0</v>
      </c>
      <c r="AE5743" t="s">
        <v>233</v>
      </c>
      <c r="AF5743">
        <v>0</v>
      </c>
      <c r="AG5743">
        <v>0</v>
      </c>
      <c r="AH5743">
        <v>0</v>
      </c>
      <c r="AI5743" t="s">
        <v>11634</v>
      </c>
      <c r="AL5743" s="94">
        <v>73.099999999999994</v>
      </c>
      <c r="AM5743" t="s">
        <v>11646</v>
      </c>
    </row>
    <row r="5744" spans="1:39" x14ac:dyDescent="0.25">
      <c r="A5744" t="s">
        <v>216</v>
      </c>
      <c r="B5744">
        <v>37350</v>
      </c>
      <c r="C5744" t="s">
        <v>8569</v>
      </c>
      <c r="D5744">
        <v>395</v>
      </c>
      <c r="E5744">
        <v>45858</v>
      </c>
      <c r="G5744" t="s">
        <v>2170</v>
      </c>
      <c r="H5744">
        <v>45960</v>
      </c>
      <c r="K5744">
        <v>0</v>
      </c>
      <c r="AE5744" t="s">
        <v>233</v>
      </c>
      <c r="AF5744">
        <v>0</v>
      </c>
      <c r="AG5744">
        <v>0</v>
      </c>
      <c r="AH5744">
        <v>0</v>
      </c>
      <c r="AI5744" t="s">
        <v>11634</v>
      </c>
      <c r="AL5744" s="94">
        <v>39.5</v>
      </c>
      <c r="AM5744" t="s">
        <v>11646</v>
      </c>
    </row>
    <row r="5745" spans="1:39" x14ac:dyDescent="0.25">
      <c r="A5745" t="s">
        <v>216</v>
      </c>
      <c r="B5745">
        <v>37376</v>
      </c>
      <c r="C5745" t="s">
        <v>8570</v>
      </c>
      <c r="D5745">
        <v>2361</v>
      </c>
      <c r="E5745">
        <v>45858</v>
      </c>
      <c r="F5745">
        <v>45964</v>
      </c>
      <c r="G5745" t="s">
        <v>2170</v>
      </c>
      <c r="I5745" t="s">
        <v>24</v>
      </c>
      <c r="K5745">
        <v>0</v>
      </c>
      <c r="AE5745" t="s">
        <v>233</v>
      </c>
      <c r="AF5745">
        <v>0</v>
      </c>
      <c r="AG5745">
        <v>0</v>
      </c>
      <c r="AH5745">
        <v>0</v>
      </c>
      <c r="AI5745" t="s">
        <v>11634</v>
      </c>
      <c r="AL5745" s="94">
        <v>236.1</v>
      </c>
      <c r="AM5745" t="s">
        <v>11646</v>
      </c>
    </row>
    <row r="5746" spans="1:39" x14ac:dyDescent="0.25">
      <c r="A5746" t="s">
        <v>216</v>
      </c>
      <c r="B5746">
        <v>37377</v>
      </c>
      <c r="C5746" t="s">
        <v>8571</v>
      </c>
      <c r="D5746">
        <v>222</v>
      </c>
      <c r="E5746">
        <v>45858</v>
      </c>
      <c r="G5746" t="s">
        <v>2170</v>
      </c>
      <c r="K5746">
        <v>0</v>
      </c>
      <c r="AE5746" t="s">
        <v>233</v>
      </c>
      <c r="AF5746">
        <v>0</v>
      </c>
      <c r="AG5746">
        <v>0</v>
      </c>
      <c r="AH5746">
        <v>0</v>
      </c>
      <c r="AI5746" t="s">
        <v>11634</v>
      </c>
      <c r="AL5746" s="94">
        <v>22.2</v>
      </c>
      <c r="AM5746" t="s">
        <v>11646</v>
      </c>
    </row>
    <row r="5747" spans="1:39" x14ac:dyDescent="0.25">
      <c r="A5747" t="s">
        <v>216</v>
      </c>
      <c r="B5747">
        <v>37378</v>
      </c>
      <c r="C5747" t="s">
        <v>8572</v>
      </c>
      <c r="D5747">
        <v>71</v>
      </c>
      <c r="E5747">
        <v>45858</v>
      </c>
      <c r="G5747" t="s">
        <v>2170</v>
      </c>
      <c r="K5747">
        <v>0</v>
      </c>
      <c r="AE5747" t="s">
        <v>233</v>
      </c>
      <c r="AF5747">
        <v>0</v>
      </c>
      <c r="AG5747">
        <v>0</v>
      </c>
      <c r="AH5747">
        <v>0</v>
      </c>
      <c r="AI5747" t="s">
        <v>11634</v>
      </c>
      <c r="AL5747" s="94">
        <v>7.1</v>
      </c>
      <c r="AM5747" t="s">
        <v>11646</v>
      </c>
    </row>
    <row r="5748" spans="1:39" x14ac:dyDescent="0.25">
      <c r="A5748" t="s">
        <v>216</v>
      </c>
      <c r="B5748">
        <v>37379</v>
      </c>
      <c r="C5748" t="s">
        <v>8573</v>
      </c>
      <c r="D5748">
        <v>192</v>
      </c>
      <c r="E5748">
        <v>45858</v>
      </c>
      <c r="G5748" t="s">
        <v>2170</v>
      </c>
      <c r="H5748">
        <v>45897</v>
      </c>
      <c r="I5748" t="s">
        <v>8574</v>
      </c>
      <c r="K5748">
        <v>1</v>
      </c>
      <c r="L5748">
        <v>45897</v>
      </c>
      <c r="N5748" t="s">
        <v>25</v>
      </c>
      <c r="O5748" t="s">
        <v>25</v>
      </c>
      <c r="P5748" t="s">
        <v>478</v>
      </c>
      <c r="Q5748">
        <v>100</v>
      </c>
      <c r="X5748" t="s">
        <v>478</v>
      </c>
      <c r="Y5748" t="s">
        <v>478</v>
      </c>
      <c r="Z5748" t="s">
        <v>25</v>
      </c>
      <c r="AE5748" t="s">
        <v>233</v>
      </c>
      <c r="AF5748">
        <v>0</v>
      </c>
      <c r="AG5748">
        <v>0</v>
      </c>
      <c r="AH5748">
        <v>9</v>
      </c>
      <c r="AI5748" t="s">
        <v>11632</v>
      </c>
      <c r="AL5748" s="94">
        <v>19.2</v>
      </c>
      <c r="AM5748" t="s">
        <v>11648</v>
      </c>
    </row>
    <row r="5749" spans="1:39" x14ac:dyDescent="0.25">
      <c r="A5749" t="s">
        <v>216</v>
      </c>
      <c r="B5749">
        <v>37380</v>
      </c>
      <c r="C5749" t="s">
        <v>8575</v>
      </c>
      <c r="D5749">
        <v>49</v>
      </c>
      <c r="E5749">
        <v>45858</v>
      </c>
      <c r="G5749" t="s">
        <v>2170</v>
      </c>
      <c r="K5749">
        <v>0</v>
      </c>
      <c r="AE5749" t="s">
        <v>233</v>
      </c>
      <c r="AF5749">
        <v>0</v>
      </c>
      <c r="AG5749">
        <v>0</v>
      </c>
      <c r="AH5749">
        <v>0</v>
      </c>
      <c r="AI5749" t="s">
        <v>11634</v>
      </c>
      <c r="AL5749" s="94">
        <v>4.9000000000000004</v>
      </c>
      <c r="AM5749" t="s">
        <v>11646</v>
      </c>
    </row>
    <row r="5750" spans="1:39" x14ac:dyDescent="0.25">
      <c r="A5750" t="s">
        <v>216</v>
      </c>
      <c r="B5750">
        <v>37381</v>
      </c>
      <c r="C5750" t="s">
        <v>8576</v>
      </c>
      <c r="D5750">
        <v>133</v>
      </c>
      <c r="E5750">
        <v>45858</v>
      </c>
      <c r="F5750">
        <v>45967</v>
      </c>
      <c r="G5750" t="s">
        <v>2170</v>
      </c>
      <c r="I5750" t="s">
        <v>24</v>
      </c>
      <c r="J5750" t="s">
        <v>8577</v>
      </c>
      <c r="K5750">
        <v>0</v>
      </c>
      <c r="AE5750" t="s">
        <v>233</v>
      </c>
      <c r="AF5750">
        <v>0</v>
      </c>
      <c r="AG5750">
        <v>0</v>
      </c>
      <c r="AH5750">
        <v>0</v>
      </c>
      <c r="AI5750" t="s">
        <v>11634</v>
      </c>
      <c r="AL5750" s="94">
        <v>13.3</v>
      </c>
      <c r="AM5750" t="s">
        <v>11646</v>
      </c>
    </row>
    <row r="5751" spans="1:39" x14ac:dyDescent="0.25">
      <c r="A5751" t="s">
        <v>216</v>
      </c>
      <c r="B5751">
        <v>37382</v>
      </c>
      <c r="C5751" t="s">
        <v>8578</v>
      </c>
      <c r="D5751">
        <v>152</v>
      </c>
      <c r="E5751">
        <v>45858</v>
      </c>
      <c r="G5751" t="s">
        <v>2170</v>
      </c>
      <c r="K5751">
        <v>0</v>
      </c>
      <c r="AE5751" t="s">
        <v>233</v>
      </c>
      <c r="AF5751">
        <v>0</v>
      </c>
      <c r="AG5751">
        <v>0</v>
      </c>
      <c r="AH5751">
        <v>0</v>
      </c>
      <c r="AI5751" t="s">
        <v>11634</v>
      </c>
      <c r="AL5751" s="94">
        <v>15.2</v>
      </c>
      <c r="AM5751" t="s">
        <v>11646</v>
      </c>
    </row>
    <row r="5752" spans="1:39" x14ac:dyDescent="0.25">
      <c r="A5752" t="s">
        <v>217</v>
      </c>
      <c r="B5752">
        <v>40001</v>
      </c>
      <c r="C5752" t="s">
        <v>8579</v>
      </c>
      <c r="D5752">
        <v>859</v>
      </c>
      <c r="E5752">
        <v>45793</v>
      </c>
      <c r="F5752">
        <v>45912</v>
      </c>
      <c r="G5752" t="s">
        <v>7620</v>
      </c>
      <c r="K5752">
        <v>0</v>
      </c>
      <c r="L5752" t="s">
        <v>8580</v>
      </c>
      <c r="N5752" t="s">
        <v>350</v>
      </c>
      <c r="P5752" t="s">
        <v>350</v>
      </c>
      <c r="T5752">
        <v>0</v>
      </c>
      <c r="U5752">
        <v>0</v>
      </c>
      <c r="V5752">
        <v>0</v>
      </c>
      <c r="W5752">
        <v>0</v>
      </c>
      <c r="X5752" t="s">
        <v>8580</v>
      </c>
      <c r="Y5752" t="s">
        <v>8580</v>
      </c>
      <c r="Z5752" t="s">
        <v>350</v>
      </c>
      <c r="AE5752" t="s">
        <v>233</v>
      </c>
      <c r="AF5752">
        <v>0</v>
      </c>
      <c r="AG5752">
        <v>0</v>
      </c>
      <c r="AH5752">
        <v>11</v>
      </c>
      <c r="AI5752" t="s">
        <v>11632</v>
      </c>
      <c r="AL5752" s="94">
        <v>85.9</v>
      </c>
      <c r="AM5752" t="s">
        <v>11646</v>
      </c>
    </row>
    <row r="5753" spans="1:39" x14ac:dyDescent="0.25">
      <c r="A5753" t="s">
        <v>217</v>
      </c>
      <c r="B5753">
        <v>40002</v>
      </c>
      <c r="C5753" t="s">
        <v>8581</v>
      </c>
      <c r="D5753">
        <v>40</v>
      </c>
      <c r="E5753">
        <v>45793</v>
      </c>
      <c r="F5753">
        <v>45912</v>
      </c>
      <c r="G5753" t="s">
        <v>7620</v>
      </c>
      <c r="K5753">
        <v>0</v>
      </c>
      <c r="AE5753" t="s">
        <v>233</v>
      </c>
      <c r="AF5753">
        <v>0</v>
      </c>
      <c r="AG5753">
        <v>0</v>
      </c>
      <c r="AH5753">
        <v>0</v>
      </c>
      <c r="AI5753" t="s">
        <v>11634</v>
      </c>
      <c r="AL5753" s="94">
        <v>4</v>
      </c>
      <c r="AM5753" t="s">
        <v>11646</v>
      </c>
    </row>
    <row r="5754" spans="1:39" x14ac:dyDescent="0.25">
      <c r="A5754" t="s">
        <v>217</v>
      </c>
      <c r="B5754">
        <v>40003</v>
      </c>
      <c r="C5754" t="s">
        <v>8582</v>
      </c>
      <c r="D5754">
        <v>123</v>
      </c>
      <c r="E5754">
        <v>45793</v>
      </c>
      <c r="F5754">
        <v>45945</v>
      </c>
      <c r="G5754" t="s">
        <v>7620</v>
      </c>
      <c r="K5754">
        <v>0</v>
      </c>
      <c r="AE5754" t="s">
        <v>233</v>
      </c>
      <c r="AF5754">
        <v>0</v>
      </c>
      <c r="AG5754">
        <v>0</v>
      </c>
      <c r="AH5754">
        <v>0</v>
      </c>
      <c r="AI5754" t="s">
        <v>11634</v>
      </c>
      <c r="AL5754" s="94">
        <v>12.3</v>
      </c>
      <c r="AM5754" t="s">
        <v>11646</v>
      </c>
    </row>
    <row r="5755" spans="1:39" x14ac:dyDescent="0.25">
      <c r="A5755" t="s">
        <v>217</v>
      </c>
      <c r="B5755">
        <v>40004</v>
      </c>
      <c r="C5755" t="s">
        <v>8583</v>
      </c>
      <c r="D5755">
        <v>564</v>
      </c>
      <c r="E5755">
        <v>45793</v>
      </c>
      <c r="F5755">
        <v>45945</v>
      </c>
      <c r="G5755" t="s">
        <v>7620</v>
      </c>
      <c r="K5755">
        <v>0</v>
      </c>
      <c r="N5755" t="s">
        <v>350</v>
      </c>
      <c r="P5755" t="s">
        <v>350</v>
      </c>
      <c r="T5755">
        <v>0</v>
      </c>
      <c r="X5755" t="s">
        <v>8580</v>
      </c>
      <c r="Y5755" t="s">
        <v>350</v>
      </c>
      <c r="Z5755" t="s">
        <v>350</v>
      </c>
      <c r="AE5755" t="s">
        <v>233</v>
      </c>
      <c r="AF5755">
        <v>0</v>
      </c>
      <c r="AG5755">
        <v>0</v>
      </c>
      <c r="AH5755">
        <v>6</v>
      </c>
      <c r="AI5755" t="s">
        <v>11632</v>
      </c>
      <c r="AL5755" s="94">
        <v>56.4</v>
      </c>
      <c r="AM5755" t="s">
        <v>11646</v>
      </c>
    </row>
    <row r="5756" spans="1:39" x14ac:dyDescent="0.25">
      <c r="A5756" t="s">
        <v>217</v>
      </c>
      <c r="B5756">
        <v>40005</v>
      </c>
      <c r="C5756" t="s">
        <v>8584</v>
      </c>
      <c r="D5756">
        <v>26</v>
      </c>
      <c r="E5756">
        <v>45793</v>
      </c>
      <c r="F5756">
        <v>45945</v>
      </c>
      <c r="G5756" t="s">
        <v>7620</v>
      </c>
      <c r="K5756">
        <v>0</v>
      </c>
      <c r="AE5756" t="s">
        <v>233</v>
      </c>
      <c r="AF5756">
        <v>0</v>
      </c>
      <c r="AG5756">
        <v>0</v>
      </c>
      <c r="AH5756">
        <v>0</v>
      </c>
      <c r="AI5756" t="s">
        <v>11634</v>
      </c>
      <c r="AL5756" s="94">
        <v>2.6</v>
      </c>
      <c r="AM5756" t="s">
        <v>11646</v>
      </c>
    </row>
    <row r="5757" spans="1:39" x14ac:dyDescent="0.25">
      <c r="A5757" t="s">
        <v>217</v>
      </c>
      <c r="B5757">
        <v>40012</v>
      </c>
      <c r="C5757" t="s">
        <v>8585</v>
      </c>
      <c r="D5757">
        <v>287</v>
      </c>
      <c r="E5757">
        <v>45793</v>
      </c>
      <c r="F5757">
        <v>45945</v>
      </c>
      <c r="G5757" t="s">
        <v>7620</v>
      </c>
      <c r="K5757">
        <v>0</v>
      </c>
      <c r="N5757" t="s">
        <v>350</v>
      </c>
      <c r="AE5757" t="s">
        <v>233</v>
      </c>
      <c r="AF5757">
        <v>0</v>
      </c>
      <c r="AG5757">
        <v>0</v>
      </c>
      <c r="AH5757">
        <v>1</v>
      </c>
      <c r="AI5757" t="s">
        <v>11632</v>
      </c>
      <c r="AL5757" s="94">
        <v>28.7</v>
      </c>
      <c r="AM5757" t="s">
        <v>11646</v>
      </c>
    </row>
    <row r="5758" spans="1:39" x14ac:dyDescent="0.25">
      <c r="A5758" t="s">
        <v>217</v>
      </c>
      <c r="B5758">
        <v>40006</v>
      </c>
      <c r="C5758" t="s">
        <v>8586</v>
      </c>
      <c r="D5758">
        <v>18</v>
      </c>
      <c r="E5758">
        <v>45793</v>
      </c>
      <c r="F5758">
        <v>45945</v>
      </c>
      <c r="G5758" t="s">
        <v>7620</v>
      </c>
      <c r="K5758">
        <v>0</v>
      </c>
      <c r="AE5758" t="s">
        <v>233</v>
      </c>
      <c r="AF5758">
        <v>0</v>
      </c>
      <c r="AG5758">
        <v>0</v>
      </c>
      <c r="AH5758">
        <v>0</v>
      </c>
      <c r="AI5758" t="s">
        <v>11634</v>
      </c>
      <c r="AL5758" s="94">
        <v>1.8</v>
      </c>
      <c r="AM5758" t="s">
        <v>11646</v>
      </c>
    </row>
    <row r="5759" spans="1:39" x14ac:dyDescent="0.25">
      <c r="A5759" t="s">
        <v>217</v>
      </c>
      <c r="B5759">
        <v>40007</v>
      </c>
      <c r="C5759" t="s">
        <v>8587</v>
      </c>
      <c r="D5759">
        <v>79</v>
      </c>
      <c r="E5759">
        <v>45793</v>
      </c>
      <c r="F5759">
        <v>45945</v>
      </c>
      <c r="G5759" t="s">
        <v>7620</v>
      </c>
      <c r="K5759">
        <v>0</v>
      </c>
      <c r="AE5759" t="s">
        <v>233</v>
      </c>
      <c r="AF5759">
        <v>0</v>
      </c>
      <c r="AG5759">
        <v>0</v>
      </c>
      <c r="AH5759">
        <v>0</v>
      </c>
      <c r="AI5759" t="s">
        <v>11634</v>
      </c>
      <c r="AL5759" s="94">
        <v>7.9</v>
      </c>
      <c r="AM5759" t="s">
        <v>11646</v>
      </c>
    </row>
    <row r="5760" spans="1:39" x14ac:dyDescent="0.25">
      <c r="A5760" t="s">
        <v>217</v>
      </c>
      <c r="B5760">
        <v>40008</v>
      </c>
      <c r="C5760" t="s">
        <v>8588</v>
      </c>
      <c r="D5760">
        <v>59</v>
      </c>
      <c r="E5760">
        <v>45793</v>
      </c>
      <c r="F5760">
        <v>45945</v>
      </c>
      <c r="G5760" t="s">
        <v>7620</v>
      </c>
      <c r="K5760">
        <v>0</v>
      </c>
      <c r="AE5760" t="s">
        <v>233</v>
      </c>
      <c r="AF5760">
        <v>0</v>
      </c>
      <c r="AG5760">
        <v>0</v>
      </c>
      <c r="AH5760">
        <v>0</v>
      </c>
      <c r="AI5760" t="s">
        <v>11634</v>
      </c>
      <c r="AL5760" s="94">
        <v>5.9</v>
      </c>
      <c r="AM5760" t="s">
        <v>11646</v>
      </c>
    </row>
    <row r="5761" spans="1:39" x14ac:dyDescent="0.25">
      <c r="A5761" t="s">
        <v>217</v>
      </c>
      <c r="B5761">
        <v>40009</v>
      </c>
      <c r="C5761" t="s">
        <v>8589</v>
      </c>
      <c r="D5761">
        <v>42</v>
      </c>
      <c r="E5761">
        <v>45793</v>
      </c>
      <c r="F5761">
        <v>45945</v>
      </c>
      <c r="G5761" t="s">
        <v>7620</v>
      </c>
      <c r="K5761">
        <v>0</v>
      </c>
      <c r="AE5761" t="s">
        <v>233</v>
      </c>
      <c r="AF5761">
        <v>0</v>
      </c>
      <c r="AG5761">
        <v>0</v>
      </c>
      <c r="AH5761">
        <v>0</v>
      </c>
      <c r="AI5761" t="s">
        <v>11634</v>
      </c>
      <c r="AL5761" s="94">
        <v>4.2</v>
      </c>
      <c r="AM5761" t="s">
        <v>11646</v>
      </c>
    </row>
    <row r="5762" spans="1:39" x14ac:dyDescent="0.25">
      <c r="A5762" t="s">
        <v>217</v>
      </c>
      <c r="B5762">
        <v>40010</v>
      </c>
      <c r="C5762" t="s">
        <v>8590</v>
      </c>
      <c r="D5762">
        <v>108</v>
      </c>
      <c r="E5762">
        <v>45793</v>
      </c>
      <c r="F5762">
        <v>45951</v>
      </c>
      <c r="G5762" t="s">
        <v>7620</v>
      </c>
      <c r="H5762" t="s">
        <v>8591</v>
      </c>
      <c r="K5762">
        <v>0</v>
      </c>
      <c r="AE5762" t="s">
        <v>233</v>
      </c>
      <c r="AF5762">
        <v>0</v>
      </c>
      <c r="AG5762">
        <v>0</v>
      </c>
      <c r="AH5762">
        <v>0</v>
      </c>
      <c r="AI5762" t="s">
        <v>11634</v>
      </c>
      <c r="AL5762" s="94">
        <v>10.8</v>
      </c>
      <c r="AM5762" t="s">
        <v>11646</v>
      </c>
    </row>
    <row r="5763" spans="1:39" x14ac:dyDescent="0.25">
      <c r="A5763" t="s">
        <v>217</v>
      </c>
      <c r="B5763">
        <v>40013</v>
      </c>
      <c r="C5763" t="s">
        <v>8592</v>
      </c>
      <c r="D5763">
        <v>67</v>
      </c>
      <c r="E5763">
        <v>45795</v>
      </c>
      <c r="F5763">
        <v>45951</v>
      </c>
      <c r="G5763" t="s">
        <v>7620</v>
      </c>
      <c r="K5763">
        <v>0</v>
      </c>
      <c r="AE5763" t="s">
        <v>233</v>
      </c>
      <c r="AF5763">
        <v>0</v>
      </c>
      <c r="AG5763">
        <v>0</v>
      </c>
      <c r="AH5763">
        <v>0</v>
      </c>
      <c r="AI5763" t="s">
        <v>11634</v>
      </c>
      <c r="AL5763" s="94">
        <v>6.7</v>
      </c>
      <c r="AM5763" t="s">
        <v>11646</v>
      </c>
    </row>
    <row r="5764" spans="1:39" x14ac:dyDescent="0.25">
      <c r="A5764" t="s">
        <v>217</v>
      </c>
      <c r="B5764">
        <v>40014</v>
      </c>
      <c r="C5764" t="s">
        <v>8593</v>
      </c>
      <c r="D5764">
        <v>59</v>
      </c>
      <c r="E5764">
        <v>45795</v>
      </c>
      <c r="F5764">
        <v>45951</v>
      </c>
      <c r="G5764" t="s">
        <v>7620</v>
      </c>
      <c r="K5764">
        <v>0</v>
      </c>
      <c r="AE5764" t="s">
        <v>233</v>
      </c>
      <c r="AF5764">
        <v>0</v>
      </c>
      <c r="AG5764">
        <v>0</v>
      </c>
      <c r="AH5764">
        <v>0</v>
      </c>
      <c r="AI5764" t="s">
        <v>11634</v>
      </c>
      <c r="AL5764" s="94">
        <v>5.9</v>
      </c>
      <c r="AM5764" t="s">
        <v>11646</v>
      </c>
    </row>
    <row r="5765" spans="1:39" x14ac:dyDescent="0.25">
      <c r="A5765" t="s">
        <v>217</v>
      </c>
      <c r="B5765">
        <v>40015</v>
      </c>
      <c r="C5765" t="s">
        <v>8594</v>
      </c>
      <c r="D5765">
        <v>24</v>
      </c>
      <c r="E5765">
        <v>45795</v>
      </c>
      <c r="F5765">
        <v>45951</v>
      </c>
      <c r="G5765" t="s">
        <v>7620</v>
      </c>
      <c r="K5765">
        <v>0</v>
      </c>
      <c r="N5765" t="s">
        <v>350</v>
      </c>
      <c r="P5765" t="s">
        <v>350</v>
      </c>
      <c r="V5765">
        <v>0</v>
      </c>
      <c r="W5765">
        <v>0</v>
      </c>
      <c r="X5765" t="s">
        <v>8595</v>
      </c>
      <c r="Y5765" t="s">
        <v>350</v>
      </c>
      <c r="Z5765" t="s">
        <v>350</v>
      </c>
      <c r="AE5765" t="s">
        <v>233</v>
      </c>
      <c r="AF5765">
        <v>0</v>
      </c>
      <c r="AG5765">
        <v>0</v>
      </c>
      <c r="AH5765">
        <v>7</v>
      </c>
      <c r="AI5765" t="s">
        <v>11632</v>
      </c>
      <c r="AL5765" s="94">
        <v>2.4</v>
      </c>
      <c r="AM5765" t="s">
        <v>11646</v>
      </c>
    </row>
    <row r="5766" spans="1:39" x14ac:dyDescent="0.25">
      <c r="A5766" t="s">
        <v>217</v>
      </c>
      <c r="B5766">
        <v>40016</v>
      </c>
      <c r="C5766" t="s">
        <v>8596</v>
      </c>
      <c r="D5766">
        <v>55</v>
      </c>
      <c r="E5766">
        <v>45795</v>
      </c>
      <c r="F5766">
        <v>45951</v>
      </c>
      <c r="G5766" t="s">
        <v>7620</v>
      </c>
      <c r="K5766">
        <v>0</v>
      </c>
      <c r="AE5766" t="s">
        <v>233</v>
      </c>
      <c r="AF5766">
        <v>0</v>
      </c>
      <c r="AG5766">
        <v>0</v>
      </c>
      <c r="AH5766">
        <v>0</v>
      </c>
      <c r="AI5766" t="s">
        <v>11634</v>
      </c>
      <c r="AL5766" s="94">
        <v>5.5</v>
      </c>
      <c r="AM5766" t="s">
        <v>11646</v>
      </c>
    </row>
    <row r="5767" spans="1:39" x14ac:dyDescent="0.25">
      <c r="A5767" t="s">
        <v>217</v>
      </c>
      <c r="B5767">
        <v>40017</v>
      </c>
      <c r="C5767" t="s">
        <v>8597</v>
      </c>
      <c r="D5767">
        <v>119</v>
      </c>
      <c r="E5767">
        <v>45795</v>
      </c>
      <c r="F5767">
        <v>45951</v>
      </c>
      <c r="G5767" t="s">
        <v>7620</v>
      </c>
      <c r="K5767">
        <v>0</v>
      </c>
      <c r="N5767" t="s">
        <v>8598</v>
      </c>
      <c r="AE5767" t="s">
        <v>233</v>
      </c>
      <c r="AF5767">
        <v>0</v>
      </c>
      <c r="AG5767">
        <v>0</v>
      </c>
      <c r="AH5767">
        <v>1</v>
      </c>
      <c r="AI5767" t="s">
        <v>11632</v>
      </c>
      <c r="AL5767" s="94">
        <v>11.9</v>
      </c>
      <c r="AM5767" t="s">
        <v>11646</v>
      </c>
    </row>
    <row r="5768" spans="1:39" x14ac:dyDescent="0.25">
      <c r="A5768" t="s">
        <v>217</v>
      </c>
      <c r="B5768">
        <v>40018</v>
      </c>
      <c r="C5768" t="s">
        <v>8599</v>
      </c>
      <c r="D5768">
        <v>66</v>
      </c>
      <c r="E5768">
        <v>45795</v>
      </c>
      <c r="F5768">
        <v>45951</v>
      </c>
      <c r="G5768" t="s">
        <v>7620</v>
      </c>
      <c r="K5768">
        <v>0</v>
      </c>
      <c r="AE5768" t="s">
        <v>233</v>
      </c>
      <c r="AF5768">
        <v>0</v>
      </c>
      <c r="AG5768">
        <v>0</v>
      </c>
      <c r="AH5768">
        <v>0</v>
      </c>
      <c r="AI5768" t="s">
        <v>11634</v>
      </c>
      <c r="AL5768" s="94">
        <v>6.6</v>
      </c>
      <c r="AM5768" t="s">
        <v>11646</v>
      </c>
    </row>
    <row r="5769" spans="1:39" x14ac:dyDescent="0.25">
      <c r="A5769" t="s">
        <v>217</v>
      </c>
      <c r="B5769">
        <v>40019</v>
      </c>
      <c r="C5769" t="s">
        <v>8600</v>
      </c>
      <c r="D5769">
        <v>31</v>
      </c>
      <c r="E5769">
        <v>45795</v>
      </c>
      <c r="F5769">
        <v>45951</v>
      </c>
      <c r="G5769" t="s">
        <v>7620</v>
      </c>
      <c r="K5769">
        <v>0</v>
      </c>
      <c r="AE5769" t="s">
        <v>233</v>
      </c>
      <c r="AF5769">
        <v>0</v>
      </c>
      <c r="AG5769">
        <v>0</v>
      </c>
      <c r="AH5769">
        <v>0</v>
      </c>
      <c r="AI5769" t="s">
        <v>11634</v>
      </c>
      <c r="AL5769" s="94">
        <v>3.1</v>
      </c>
      <c r="AM5769" t="s">
        <v>11646</v>
      </c>
    </row>
    <row r="5770" spans="1:39" x14ac:dyDescent="0.25">
      <c r="A5770" t="s">
        <v>217</v>
      </c>
      <c r="B5770">
        <v>40020</v>
      </c>
      <c r="C5770" t="s">
        <v>8601</v>
      </c>
      <c r="D5770">
        <v>180</v>
      </c>
      <c r="E5770">
        <v>45795</v>
      </c>
      <c r="F5770">
        <v>45951</v>
      </c>
      <c r="G5770" t="s">
        <v>7620</v>
      </c>
      <c r="K5770">
        <v>7</v>
      </c>
      <c r="L5770">
        <v>46070</v>
      </c>
      <c r="M5770">
        <v>0</v>
      </c>
      <c r="N5770" t="s">
        <v>8602</v>
      </c>
      <c r="O5770" t="s">
        <v>8603</v>
      </c>
      <c r="P5770" t="s">
        <v>353</v>
      </c>
      <c r="Q5770">
        <v>0</v>
      </c>
      <c r="R5770">
        <v>1200</v>
      </c>
      <c r="T5770">
        <v>0</v>
      </c>
      <c r="U5770">
        <v>0</v>
      </c>
      <c r="V5770">
        <v>0</v>
      </c>
      <c r="W5770">
        <v>0</v>
      </c>
      <c r="X5770" t="s">
        <v>350</v>
      </c>
      <c r="Y5770" t="s">
        <v>350</v>
      </c>
      <c r="Z5770" t="s">
        <v>350</v>
      </c>
      <c r="AE5770" t="s">
        <v>233</v>
      </c>
      <c r="AF5770">
        <v>0</v>
      </c>
      <c r="AG5770">
        <v>0</v>
      </c>
      <c r="AH5770">
        <v>15</v>
      </c>
      <c r="AI5770" t="s">
        <v>11632</v>
      </c>
      <c r="AJ5770">
        <v>6.666666666666667</v>
      </c>
      <c r="AL5770" s="94">
        <v>18</v>
      </c>
      <c r="AM5770" t="s">
        <v>11647</v>
      </c>
    </row>
    <row r="5771" spans="1:39" x14ac:dyDescent="0.25">
      <c r="A5771" t="s">
        <v>217</v>
      </c>
      <c r="B5771">
        <v>40021</v>
      </c>
      <c r="C5771" t="s">
        <v>8604</v>
      </c>
      <c r="D5771">
        <v>18</v>
      </c>
      <c r="E5771">
        <v>45795</v>
      </c>
      <c r="F5771">
        <v>45951</v>
      </c>
      <c r="G5771" t="s">
        <v>7620</v>
      </c>
      <c r="K5771">
        <v>0</v>
      </c>
      <c r="T5771">
        <v>0</v>
      </c>
      <c r="X5771" t="s">
        <v>8605</v>
      </c>
      <c r="AE5771" t="s">
        <v>233</v>
      </c>
      <c r="AF5771">
        <v>0</v>
      </c>
      <c r="AG5771">
        <v>0</v>
      </c>
      <c r="AH5771">
        <v>2</v>
      </c>
      <c r="AI5771" t="s">
        <v>11632</v>
      </c>
      <c r="AL5771" s="94">
        <v>1.8</v>
      </c>
      <c r="AM5771" t="s">
        <v>11646</v>
      </c>
    </row>
    <row r="5772" spans="1:39" x14ac:dyDescent="0.25">
      <c r="A5772" t="s">
        <v>217</v>
      </c>
      <c r="B5772">
        <v>40022</v>
      </c>
      <c r="C5772" t="s">
        <v>8606</v>
      </c>
      <c r="D5772">
        <v>241</v>
      </c>
      <c r="E5772">
        <v>45795</v>
      </c>
      <c r="F5772">
        <v>45951</v>
      </c>
      <c r="G5772" t="s">
        <v>7620</v>
      </c>
      <c r="K5772">
        <v>0</v>
      </c>
      <c r="AE5772" t="s">
        <v>233</v>
      </c>
      <c r="AF5772">
        <v>0</v>
      </c>
      <c r="AG5772">
        <v>0</v>
      </c>
      <c r="AH5772">
        <v>0</v>
      </c>
      <c r="AI5772" t="s">
        <v>11634</v>
      </c>
      <c r="AL5772" s="94">
        <v>24.1</v>
      </c>
      <c r="AM5772" t="s">
        <v>11646</v>
      </c>
    </row>
    <row r="5773" spans="1:39" x14ac:dyDescent="0.25">
      <c r="A5773" t="s">
        <v>217</v>
      </c>
      <c r="B5773">
        <v>40024</v>
      </c>
      <c r="C5773" t="s">
        <v>8607</v>
      </c>
      <c r="D5773">
        <v>1105</v>
      </c>
      <c r="E5773">
        <v>45795</v>
      </c>
      <c r="F5773">
        <v>45951</v>
      </c>
      <c r="G5773" t="s">
        <v>7620</v>
      </c>
      <c r="K5773">
        <v>0</v>
      </c>
      <c r="AE5773" t="s">
        <v>233</v>
      </c>
      <c r="AF5773">
        <v>0</v>
      </c>
      <c r="AG5773">
        <v>0</v>
      </c>
      <c r="AH5773">
        <v>0</v>
      </c>
      <c r="AI5773" t="s">
        <v>11634</v>
      </c>
      <c r="AL5773" s="94">
        <v>110.5</v>
      </c>
      <c r="AM5773" t="s">
        <v>11646</v>
      </c>
    </row>
    <row r="5774" spans="1:39" x14ac:dyDescent="0.25">
      <c r="A5774" t="s">
        <v>217</v>
      </c>
      <c r="B5774">
        <v>40025</v>
      </c>
      <c r="C5774" t="s">
        <v>8608</v>
      </c>
      <c r="D5774">
        <v>150</v>
      </c>
      <c r="E5774">
        <v>45795</v>
      </c>
      <c r="F5774">
        <v>45951</v>
      </c>
      <c r="G5774" t="s">
        <v>7620</v>
      </c>
      <c r="K5774">
        <v>0</v>
      </c>
      <c r="AE5774" t="s">
        <v>233</v>
      </c>
      <c r="AF5774">
        <v>0</v>
      </c>
      <c r="AG5774">
        <v>0</v>
      </c>
      <c r="AH5774">
        <v>0</v>
      </c>
      <c r="AI5774" t="s">
        <v>11634</v>
      </c>
      <c r="AL5774" s="94">
        <v>15</v>
      </c>
      <c r="AM5774" t="s">
        <v>11646</v>
      </c>
    </row>
    <row r="5775" spans="1:39" x14ac:dyDescent="0.25">
      <c r="A5775" t="s">
        <v>217</v>
      </c>
      <c r="B5775">
        <v>40026</v>
      </c>
      <c r="C5775" t="s">
        <v>8609</v>
      </c>
      <c r="D5775">
        <v>136</v>
      </c>
      <c r="E5775">
        <v>45795</v>
      </c>
      <c r="F5775">
        <v>45951</v>
      </c>
      <c r="G5775" t="s">
        <v>7620</v>
      </c>
      <c r="K5775">
        <v>0</v>
      </c>
      <c r="AE5775" t="s">
        <v>233</v>
      </c>
      <c r="AF5775">
        <v>0</v>
      </c>
      <c r="AG5775">
        <v>0</v>
      </c>
      <c r="AH5775">
        <v>0</v>
      </c>
      <c r="AI5775" t="s">
        <v>11634</v>
      </c>
      <c r="AL5775" s="94">
        <v>13.6</v>
      </c>
      <c r="AM5775" t="s">
        <v>11646</v>
      </c>
    </row>
    <row r="5776" spans="1:39" x14ac:dyDescent="0.25">
      <c r="A5776" t="s">
        <v>217</v>
      </c>
      <c r="B5776">
        <v>40028</v>
      </c>
      <c r="C5776" t="s">
        <v>8610</v>
      </c>
      <c r="D5776">
        <v>105</v>
      </c>
      <c r="E5776">
        <v>45795</v>
      </c>
      <c r="F5776">
        <v>45951</v>
      </c>
      <c r="G5776" t="s">
        <v>7620</v>
      </c>
      <c r="K5776">
        <v>0</v>
      </c>
      <c r="AE5776" t="s">
        <v>233</v>
      </c>
      <c r="AF5776">
        <v>0</v>
      </c>
      <c r="AG5776">
        <v>0</v>
      </c>
      <c r="AH5776">
        <v>0</v>
      </c>
      <c r="AI5776" t="s">
        <v>11634</v>
      </c>
      <c r="AL5776" s="94">
        <v>10.5</v>
      </c>
      <c r="AM5776" t="s">
        <v>11646</v>
      </c>
    </row>
    <row r="5777" spans="1:39" x14ac:dyDescent="0.25">
      <c r="A5777" t="s">
        <v>217</v>
      </c>
      <c r="B5777">
        <v>40029</v>
      </c>
      <c r="C5777" t="s">
        <v>8611</v>
      </c>
      <c r="D5777">
        <v>36</v>
      </c>
      <c r="E5777">
        <v>45795</v>
      </c>
      <c r="F5777">
        <v>45951</v>
      </c>
      <c r="G5777" t="s">
        <v>7620</v>
      </c>
      <c r="K5777">
        <v>0</v>
      </c>
      <c r="N5777" t="s">
        <v>350</v>
      </c>
      <c r="P5777" t="s">
        <v>350</v>
      </c>
      <c r="T5777">
        <v>0</v>
      </c>
      <c r="U5777">
        <v>0</v>
      </c>
      <c r="V5777">
        <v>0</v>
      </c>
      <c r="W5777">
        <v>0</v>
      </c>
      <c r="X5777" t="s">
        <v>350</v>
      </c>
      <c r="Y5777" t="s">
        <v>350</v>
      </c>
      <c r="Z5777" t="s">
        <v>350</v>
      </c>
      <c r="AE5777" t="s">
        <v>233</v>
      </c>
      <c r="AF5777">
        <v>0</v>
      </c>
      <c r="AG5777">
        <v>0</v>
      </c>
      <c r="AH5777">
        <v>9</v>
      </c>
      <c r="AI5777" t="s">
        <v>11632</v>
      </c>
      <c r="AL5777" s="94">
        <v>3.6</v>
      </c>
      <c r="AM5777" t="s">
        <v>11646</v>
      </c>
    </row>
    <row r="5778" spans="1:39" x14ac:dyDescent="0.25">
      <c r="A5778" t="s">
        <v>217</v>
      </c>
      <c r="B5778">
        <v>40030</v>
      </c>
      <c r="C5778" t="s">
        <v>8612</v>
      </c>
      <c r="D5778">
        <v>463</v>
      </c>
      <c r="E5778">
        <v>45795</v>
      </c>
      <c r="F5778">
        <v>45951</v>
      </c>
      <c r="G5778" t="s">
        <v>7620</v>
      </c>
      <c r="K5778">
        <v>0</v>
      </c>
      <c r="AE5778" t="s">
        <v>233</v>
      </c>
      <c r="AF5778">
        <v>0</v>
      </c>
      <c r="AG5778">
        <v>0</v>
      </c>
      <c r="AH5778">
        <v>0</v>
      </c>
      <c r="AI5778" t="s">
        <v>11634</v>
      </c>
      <c r="AL5778" s="94">
        <v>46.3</v>
      </c>
      <c r="AM5778" t="s">
        <v>11646</v>
      </c>
    </row>
    <row r="5779" spans="1:39" x14ac:dyDescent="0.25">
      <c r="A5779" t="s">
        <v>217</v>
      </c>
      <c r="B5779">
        <v>40031</v>
      </c>
      <c r="C5779" t="s">
        <v>8613</v>
      </c>
      <c r="D5779">
        <v>1247</v>
      </c>
      <c r="E5779">
        <v>45795</v>
      </c>
      <c r="F5779">
        <v>45951</v>
      </c>
      <c r="G5779" t="s">
        <v>7620</v>
      </c>
      <c r="K5779">
        <v>152</v>
      </c>
      <c r="L5779">
        <v>45809</v>
      </c>
      <c r="M5779">
        <v>0.9</v>
      </c>
      <c r="N5779" t="s">
        <v>353</v>
      </c>
      <c r="O5779">
        <v>45292</v>
      </c>
      <c r="P5779" t="s">
        <v>353</v>
      </c>
      <c r="Q5779">
        <v>0.4</v>
      </c>
      <c r="R5779">
        <v>12000</v>
      </c>
      <c r="Y5779" t="s">
        <v>8614</v>
      </c>
      <c r="AE5779" t="s">
        <v>233</v>
      </c>
      <c r="AF5779">
        <v>0.9</v>
      </c>
      <c r="AG5779">
        <v>137</v>
      </c>
      <c r="AH5779">
        <v>9</v>
      </c>
      <c r="AI5779" t="s">
        <v>11632</v>
      </c>
      <c r="AJ5779">
        <v>9.6230954290296715</v>
      </c>
      <c r="AL5779" s="94">
        <v>124.7</v>
      </c>
      <c r="AM5779" t="s">
        <v>11647</v>
      </c>
    </row>
    <row r="5780" spans="1:39" x14ac:dyDescent="0.25">
      <c r="A5780" t="s">
        <v>217</v>
      </c>
      <c r="B5780">
        <v>40032</v>
      </c>
      <c r="C5780" t="s">
        <v>8615</v>
      </c>
      <c r="D5780">
        <v>721</v>
      </c>
      <c r="E5780">
        <v>45795</v>
      </c>
      <c r="F5780">
        <v>45951</v>
      </c>
      <c r="G5780" t="s">
        <v>7620</v>
      </c>
      <c r="K5780">
        <v>0</v>
      </c>
      <c r="N5780" t="s">
        <v>350</v>
      </c>
      <c r="P5780" t="s">
        <v>350</v>
      </c>
      <c r="T5780">
        <v>4</v>
      </c>
      <c r="V5780">
        <v>0</v>
      </c>
      <c r="W5780">
        <v>0</v>
      </c>
      <c r="X5780" t="s">
        <v>8616</v>
      </c>
      <c r="Y5780" t="s">
        <v>350</v>
      </c>
      <c r="AE5780" t="s">
        <v>233</v>
      </c>
      <c r="AF5780">
        <v>0</v>
      </c>
      <c r="AG5780">
        <v>0</v>
      </c>
      <c r="AH5780">
        <v>8</v>
      </c>
      <c r="AI5780" t="s">
        <v>11632</v>
      </c>
      <c r="AL5780" s="94">
        <v>72.099999999999994</v>
      </c>
      <c r="AM5780" t="s">
        <v>11646</v>
      </c>
    </row>
    <row r="5781" spans="1:39" x14ac:dyDescent="0.25">
      <c r="A5781" t="s">
        <v>217</v>
      </c>
      <c r="B5781">
        <v>40033</v>
      </c>
      <c r="C5781" t="s">
        <v>8617</v>
      </c>
      <c r="D5781">
        <v>86</v>
      </c>
      <c r="E5781">
        <v>45795</v>
      </c>
      <c r="F5781">
        <v>45951</v>
      </c>
      <c r="G5781" t="s">
        <v>7620</v>
      </c>
      <c r="K5781">
        <v>0</v>
      </c>
      <c r="AE5781" t="s">
        <v>233</v>
      </c>
      <c r="AF5781">
        <v>0</v>
      </c>
      <c r="AG5781">
        <v>0</v>
      </c>
      <c r="AH5781">
        <v>0</v>
      </c>
      <c r="AI5781" t="s">
        <v>11634</v>
      </c>
      <c r="AL5781" s="94">
        <v>8.6</v>
      </c>
      <c r="AM5781" t="s">
        <v>11646</v>
      </c>
    </row>
    <row r="5782" spans="1:39" x14ac:dyDescent="0.25">
      <c r="A5782" t="s">
        <v>217</v>
      </c>
      <c r="B5782">
        <v>40034</v>
      </c>
      <c r="C5782" t="s">
        <v>8618</v>
      </c>
      <c r="D5782">
        <v>75</v>
      </c>
      <c r="E5782">
        <v>45795</v>
      </c>
      <c r="F5782">
        <v>45951</v>
      </c>
      <c r="G5782" t="s">
        <v>7620</v>
      </c>
      <c r="K5782">
        <v>0</v>
      </c>
      <c r="AE5782" t="s">
        <v>233</v>
      </c>
      <c r="AF5782">
        <v>0</v>
      </c>
      <c r="AG5782">
        <v>0</v>
      </c>
      <c r="AH5782">
        <v>0</v>
      </c>
      <c r="AI5782" t="s">
        <v>11634</v>
      </c>
      <c r="AL5782" s="94">
        <v>7.5</v>
      </c>
      <c r="AM5782" t="s">
        <v>11646</v>
      </c>
    </row>
    <row r="5783" spans="1:39" x14ac:dyDescent="0.25">
      <c r="A5783" t="s">
        <v>217</v>
      </c>
      <c r="B5783">
        <v>40035</v>
      </c>
      <c r="C5783" t="s">
        <v>8619</v>
      </c>
      <c r="D5783">
        <v>199</v>
      </c>
      <c r="E5783">
        <v>45795</v>
      </c>
      <c r="F5783">
        <v>45951</v>
      </c>
      <c r="G5783" t="s">
        <v>7620</v>
      </c>
      <c r="K5783">
        <v>0</v>
      </c>
      <c r="AE5783" t="s">
        <v>233</v>
      </c>
      <c r="AF5783">
        <v>0</v>
      </c>
      <c r="AG5783">
        <v>0</v>
      </c>
      <c r="AH5783">
        <v>0</v>
      </c>
      <c r="AI5783" t="s">
        <v>11634</v>
      </c>
      <c r="AL5783" s="94">
        <v>19.899999999999999</v>
      </c>
      <c r="AM5783" t="s">
        <v>11646</v>
      </c>
    </row>
    <row r="5784" spans="1:39" x14ac:dyDescent="0.25">
      <c r="A5784" t="s">
        <v>217</v>
      </c>
      <c r="B5784">
        <v>40036</v>
      </c>
      <c r="C5784" t="s">
        <v>8620</v>
      </c>
      <c r="D5784">
        <v>656</v>
      </c>
      <c r="E5784">
        <v>45795</v>
      </c>
      <c r="F5784">
        <v>45951</v>
      </c>
      <c r="G5784" t="s">
        <v>7620</v>
      </c>
      <c r="K5784">
        <v>0</v>
      </c>
      <c r="N5784" t="s">
        <v>353</v>
      </c>
      <c r="O5784" t="s">
        <v>8621</v>
      </c>
      <c r="P5784" t="s">
        <v>350</v>
      </c>
      <c r="T5784">
        <v>0</v>
      </c>
      <c r="U5784">
        <v>0</v>
      </c>
      <c r="V5784">
        <v>0</v>
      </c>
      <c r="W5784">
        <v>0</v>
      </c>
      <c r="X5784" t="s">
        <v>350</v>
      </c>
      <c r="Y5784" t="s">
        <v>350</v>
      </c>
      <c r="Z5784" t="s">
        <v>350</v>
      </c>
      <c r="AE5784" t="s">
        <v>233</v>
      </c>
      <c r="AF5784">
        <v>0</v>
      </c>
      <c r="AG5784">
        <v>0</v>
      </c>
      <c r="AH5784">
        <v>10</v>
      </c>
      <c r="AI5784" t="s">
        <v>11632</v>
      </c>
      <c r="AL5784" s="94">
        <v>65.599999999999994</v>
      </c>
      <c r="AM5784" t="s">
        <v>11646</v>
      </c>
    </row>
    <row r="5785" spans="1:39" x14ac:dyDescent="0.25">
      <c r="A5785" t="s">
        <v>217</v>
      </c>
      <c r="B5785">
        <v>40037</v>
      </c>
      <c r="C5785" t="s">
        <v>8622</v>
      </c>
      <c r="D5785">
        <v>25</v>
      </c>
      <c r="E5785">
        <v>45795</v>
      </c>
      <c r="F5785">
        <v>45951</v>
      </c>
      <c r="G5785" t="s">
        <v>7620</v>
      </c>
      <c r="K5785">
        <v>0</v>
      </c>
      <c r="AE5785" t="s">
        <v>233</v>
      </c>
      <c r="AF5785">
        <v>0</v>
      </c>
      <c r="AG5785">
        <v>0</v>
      </c>
      <c r="AH5785">
        <v>0</v>
      </c>
      <c r="AI5785" t="s">
        <v>11634</v>
      </c>
      <c r="AL5785" s="94">
        <v>2.5</v>
      </c>
      <c r="AM5785" t="s">
        <v>11646</v>
      </c>
    </row>
    <row r="5786" spans="1:39" x14ac:dyDescent="0.25">
      <c r="A5786" t="s">
        <v>217</v>
      </c>
      <c r="B5786">
        <v>40039</v>
      </c>
      <c r="C5786" t="s">
        <v>8623</v>
      </c>
      <c r="D5786">
        <v>259</v>
      </c>
      <c r="E5786">
        <v>45795</v>
      </c>
      <c r="F5786">
        <v>45951</v>
      </c>
      <c r="G5786" t="s">
        <v>7620</v>
      </c>
      <c r="K5786">
        <v>0</v>
      </c>
      <c r="AE5786" t="s">
        <v>233</v>
      </c>
      <c r="AF5786">
        <v>0</v>
      </c>
      <c r="AG5786">
        <v>0</v>
      </c>
      <c r="AH5786">
        <v>0</v>
      </c>
      <c r="AI5786" t="s">
        <v>11634</v>
      </c>
      <c r="AL5786" s="94">
        <v>25.9</v>
      </c>
      <c r="AM5786" t="s">
        <v>11646</v>
      </c>
    </row>
    <row r="5787" spans="1:39" x14ac:dyDescent="0.25">
      <c r="A5787" t="s">
        <v>217</v>
      </c>
      <c r="B5787">
        <v>40040</v>
      </c>
      <c r="C5787" t="s">
        <v>8624</v>
      </c>
      <c r="D5787">
        <v>3558</v>
      </c>
      <c r="E5787">
        <v>45795</v>
      </c>
      <c r="F5787">
        <v>45951</v>
      </c>
      <c r="G5787" t="s">
        <v>7620</v>
      </c>
      <c r="K5787">
        <v>0</v>
      </c>
      <c r="AE5787" t="s">
        <v>233</v>
      </c>
      <c r="AF5787">
        <v>0</v>
      </c>
      <c r="AG5787">
        <v>0</v>
      </c>
      <c r="AH5787">
        <v>0</v>
      </c>
      <c r="AI5787" t="s">
        <v>11634</v>
      </c>
      <c r="AL5787" s="94">
        <v>355.8</v>
      </c>
      <c r="AM5787" t="s">
        <v>11646</v>
      </c>
    </row>
    <row r="5788" spans="1:39" x14ac:dyDescent="0.25">
      <c r="A5788" t="s">
        <v>217</v>
      </c>
      <c r="B5788">
        <v>40041</v>
      </c>
      <c r="C5788" t="s">
        <v>8625</v>
      </c>
      <c r="D5788">
        <v>1427</v>
      </c>
      <c r="E5788">
        <v>45795</v>
      </c>
      <c r="F5788">
        <v>45951</v>
      </c>
      <c r="G5788" t="s">
        <v>7620</v>
      </c>
      <c r="K5788">
        <v>0</v>
      </c>
      <c r="L5788" t="s">
        <v>8580</v>
      </c>
      <c r="N5788" t="s">
        <v>350</v>
      </c>
      <c r="P5788" t="s">
        <v>350</v>
      </c>
      <c r="T5788">
        <v>0</v>
      </c>
      <c r="U5788">
        <v>0</v>
      </c>
      <c r="V5788">
        <v>0</v>
      </c>
      <c r="W5788">
        <v>0</v>
      </c>
      <c r="X5788" t="s">
        <v>8580</v>
      </c>
      <c r="Y5788" t="s">
        <v>8580</v>
      </c>
      <c r="Z5788" t="s">
        <v>350</v>
      </c>
      <c r="AE5788" t="s">
        <v>233</v>
      </c>
      <c r="AF5788">
        <v>0</v>
      </c>
      <c r="AG5788">
        <v>0</v>
      </c>
      <c r="AH5788">
        <v>11</v>
      </c>
      <c r="AI5788" t="s">
        <v>11632</v>
      </c>
      <c r="AL5788" s="94">
        <v>142.69999999999999</v>
      </c>
      <c r="AM5788" t="s">
        <v>11646</v>
      </c>
    </row>
    <row r="5789" spans="1:39" x14ac:dyDescent="0.25">
      <c r="A5789" t="s">
        <v>217</v>
      </c>
      <c r="B5789">
        <v>40161</v>
      </c>
      <c r="C5789" t="s">
        <v>8626</v>
      </c>
      <c r="D5789">
        <v>54</v>
      </c>
      <c r="E5789">
        <v>45795</v>
      </c>
      <c r="F5789">
        <v>45951</v>
      </c>
      <c r="G5789" t="s">
        <v>7620</v>
      </c>
      <c r="K5789">
        <v>0</v>
      </c>
      <c r="AE5789" t="s">
        <v>233</v>
      </c>
      <c r="AF5789">
        <v>0</v>
      </c>
      <c r="AG5789">
        <v>0</v>
      </c>
      <c r="AH5789">
        <v>0</v>
      </c>
      <c r="AI5789" t="s">
        <v>11634</v>
      </c>
      <c r="AL5789" s="94">
        <v>5.4</v>
      </c>
      <c r="AM5789" t="s">
        <v>11646</v>
      </c>
    </row>
    <row r="5790" spans="1:39" x14ac:dyDescent="0.25">
      <c r="A5790" t="s">
        <v>217</v>
      </c>
      <c r="B5790">
        <v>40043</v>
      </c>
      <c r="C5790" t="s">
        <v>8627</v>
      </c>
      <c r="D5790">
        <v>2502</v>
      </c>
      <c r="E5790">
        <v>45795</v>
      </c>
      <c r="F5790">
        <v>45951</v>
      </c>
      <c r="G5790" t="s">
        <v>7620</v>
      </c>
      <c r="K5790">
        <v>0</v>
      </c>
      <c r="AE5790" t="s">
        <v>233</v>
      </c>
      <c r="AF5790">
        <v>0</v>
      </c>
      <c r="AG5790">
        <v>0</v>
      </c>
      <c r="AH5790">
        <v>0</v>
      </c>
      <c r="AI5790" t="s">
        <v>11634</v>
      </c>
      <c r="AL5790" s="94">
        <v>250.2</v>
      </c>
      <c r="AM5790" t="s">
        <v>11646</v>
      </c>
    </row>
    <row r="5791" spans="1:39" x14ac:dyDescent="0.25">
      <c r="A5791" t="s">
        <v>217</v>
      </c>
      <c r="B5791">
        <v>40044</v>
      </c>
      <c r="C5791" t="s">
        <v>8628</v>
      </c>
      <c r="D5791">
        <v>136</v>
      </c>
      <c r="E5791">
        <v>45795</v>
      </c>
      <c r="F5791">
        <v>45951</v>
      </c>
      <c r="G5791" t="s">
        <v>7620</v>
      </c>
      <c r="K5791">
        <v>0</v>
      </c>
      <c r="N5791" t="s">
        <v>8629</v>
      </c>
      <c r="P5791" t="s">
        <v>350</v>
      </c>
      <c r="T5791">
        <v>2</v>
      </c>
      <c r="U5791">
        <v>0</v>
      </c>
      <c r="V5791">
        <v>0</v>
      </c>
      <c r="W5791">
        <v>0</v>
      </c>
      <c r="X5791" t="s">
        <v>5627</v>
      </c>
      <c r="Y5791" t="s">
        <v>350</v>
      </c>
      <c r="Z5791" t="s">
        <v>350</v>
      </c>
      <c r="AE5791" t="s">
        <v>233</v>
      </c>
      <c r="AF5791">
        <v>0</v>
      </c>
      <c r="AG5791">
        <v>0</v>
      </c>
      <c r="AH5791">
        <v>9</v>
      </c>
      <c r="AI5791" t="s">
        <v>11632</v>
      </c>
      <c r="AL5791" s="94">
        <v>13.6</v>
      </c>
      <c r="AM5791" t="s">
        <v>11646</v>
      </c>
    </row>
    <row r="5792" spans="1:39" x14ac:dyDescent="0.25">
      <c r="A5792" t="s">
        <v>217</v>
      </c>
      <c r="B5792">
        <v>40045</v>
      </c>
      <c r="C5792" t="s">
        <v>8630</v>
      </c>
      <c r="D5792">
        <v>155</v>
      </c>
      <c r="E5792">
        <v>45795</v>
      </c>
      <c r="F5792">
        <v>45951</v>
      </c>
      <c r="G5792" t="s">
        <v>7620</v>
      </c>
      <c r="K5792">
        <v>0</v>
      </c>
      <c r="T5792">
        <v>0</v>
      </c>
      <c r="X5792" t="s">
        <v>8631</v>
      </c>
      <c r="Y5792" t="s">
        <v>8632</v>
      </c>
      <c r="Z5792" t="s">
        <v>8633</v>
      </c>
      <c r="AE5792" t="s">
        <v>233</v>
      </c>
      <c r="AF5792">
        <v>0</v>
      </c>
      <c r="AG5792">
        <v>0</v>
      </c>
      <c r="AH5792">
        <v>4</v>
      </c>
      <c r="AI5792" t="s">
        <v>11632</v>
      </c>
      <c r="AL5792" s="94">
        <v>15.5</v>
      </c>
      <c r="AM5792" t="s">
        <v>11646</v>
      </c>
    </row>
    <row r="5793" spans="1:39" x14ac:dyDescent="0.25">
      <c r="A5793" t="s">
        <v>217</v>
      </c>
      <c r="B5793">
        <v>40046</v>
      </c>
      <c r="C5793" t="s">
        <v>8634</v>
      </c>
      <c r="D5793">
        <v>110</v>
      </c>
      <c r="E5793">
        <v>45795</v>
      </c>
      <c r="F5793">
        <v>45951</v>
      </c>
      <c r="G5793" t="s">
        <v>7620</v>
      </c>
      <c r="K5793">
        <v>0</v>
      </c>
      <c r="AE5793" t="s">
        <v>233</v>
      </c>
      <c r="AF5793">
        <v>0</v>
      </c>
      <c r="AG5793">
        <v>0</v>
      </c>
      <c r="AH5793">
        <v>0</v>
      </c>
      <c r="AI5793" t="s">
        <v>11634</v>
      </c>
      <c r="AL5793" s="94">
        <v>11</v>
      </c>
      <c r="AM5793" t="s">
        <v>11646</v>
      </c>
    </row>
    <row r="5794" spans="1:39" x14ac:dyDescent="0.25">
      <c r="A5794" t="s">
        <v>217</v>
      </c>
      <c r="B5794">
        <v>40047</v>
      </c>
      <c r="C5794" t="s">
        <v>8635</v>
      </c>
      <c r="D5794">
        <v>48</v>
      </c>
      <c r="E5794">
        <v>45795</v>
      </c>
      <c r="F5794">
        <v>45951</v>
      </c>
      <c r="G5794" t="s">
        <v>7620</v>
      </c>
      <c r="K5794">
        <v>0</v>
      </c>
      <c r="AE5794" t="s">
        <v>233</v>
      </c>
      <c r="AF5794">
        <v>0</v>
      </c>
      <c r="AG5794">
        <v>0</v>
      </c>
      <c r="AH5794">
        <v>0</v>
      </c>
      <c r="AI5794" t="s">
        <v>11634</v>
      </c>
      <c r="AL5794" s="94">
        <v>4.8</v>
      </c>
      <c r="AM5794" t="s">
        <v>11646</v>
      </c>
    </row>
    <row r="5795" spans="1:39" x14ac:dyDescent="0.25">
      <c r="A5795" t="s">
        <v>217</v>
      </c>
      <c r="B5795">
        <v>40048</v>
      </c>
      <c r="C5795" t="s">
        <v>8636</v>
      </c>
      <c r="D5795">
        <v>31</v>
      </c>
      <c r="E5795">
        <v>45795</v>
      </c>
      <c r="F5795">
        <v>45951</v>
      </c>
      <c r="G5795" t="s">
        <v>7620</v>
      </c>
      <c r="K5795">
        <v>0</v>
      </c>
      <c r="AE5795" t="s">
        <v>233</v>
      </c>
      <c r="AF5795">
        <v>0</v>
      </c>
      <c r="AG5795">
        <v>0</v>
      </c>
      <c r="AH5795">
        <v>0</v>
      </c>
      <c r="AI5795" t="s">
        <v>11634</v>
      </c>
      <c r="AL5795" s="94">
        <v>3.1</v>
      </c>
      <c r="AM5795" t="s">
        <v>11646</v>
      </c>
    </row>
    <row r="5796" spans="1:39" x14ac:dyDescent="0.25">
      <c r="A5796" t="s">
        <v>217</v>
      </c>
      <c r="B5796">
        <v>40049</v>
      </c>
      <c r="C5796" t="s">
        <v>8637</v>
      </c>
      <c r="D5796">
        <v>32</v>
      </c>
      <c r="E5796">
        <v>45795</v>
      </c>
      <c r="F5796">
        <v>45951</v>
      </c>
      <c r="G5796" t="s">
        <v>7620</v>
      </c>
      <c r="K5796">
        <v>0</v>
      </c>
      <c r="AE5796" t="s">
        <v>233</v>
      </c>
      <c r="AF5796">
        <v>0</v>
      </c>
      <c r="AG5796">
        <v>0</v>
      </c>
      <c r="AH5796">
        <v>0</v>
      </c>
      <c r="AI5796" t="s">
        <v>11634</v>
      </c>
      <c r="AL5796" s="94">
        <v>3.2</v>
      </c>
      <c r="AM5796" t="s">
        <v>11646</v>
      </c>
    </row>
    <row r="5797" spans="1:39" x14ac:dyDescent="0.25">
      <c r="A5797" t="s">
        <v>217</v>
      </c>
      <c r="B5797">
        <v>40051</v>
      </c>
      <c r="C5797" t="s">
        <v>8638</v>
      </c>
      <c r="D5797">
        <v>24</v>
      </c>
      <c r="E5797">
        <v>45795</v>
      </c>
      <c r="F5797">
        <v>45951</v>
      </c>
      <c r="G5797" t="s">
        <v>7620</v>
      </c>
      <c r="K5797">
        <v>0</v>
      </c>
      <c r="N5797" t="s">
        <v>8629</v>
      </c>
      <c r="P5797" t="s">
        <v>8629</v>
      </c>
      <c r="T5797">
        <v>0</v>
      </c>
      <c r="U5797">
        <v>0</v>
      </c>
      <c r="V5797">
        <v>0</v>
      </c>
      <c r="W5797">
        <v>0</v>
      </c>
      <c r="X5797" t="s">
        <v>8595</v>
      </c>
      <c r="Y5797" t="s">
        <v>8639</v>
      </c>
      <c r="Z5797" t="s">
        <v>350</v>
      </c>
      <c r="AE5797" t="s">
        <v>233</v>
      </c>
      <c r="AF5797">
        <v>0</v>
      </c>
      <c r="AG5797">
        <v>0</v>
      </c>
      <c r="AH5797">
        <v>9</v>
      </c>
      <c r="AI5797" t="s">
        <v>11632</v>
      </c>
      <c r="AL5797" s="94">
        <v>2.4</v>
      </c>
      <c r="AM5797" t="s">
        <v>11646</v>
      </c>
    </row>
    <row r="5798" spans="1:39" x14ac:dyDescent="0.25">
      <c r="A5798" t="s">
        <v>217</v>
      </c>
      <c r="B5798">
        <v>40052</v>
      </c>
      <c r="C5798" t="s">
        <v>8640</v>
      </c>
      <c r="D5798">
        <v>81</v>
      </c>
      <c r="E5798">
        <v>45795</v>
      </c>
      <c r="F5798">
        <v>45951</v>
      </c>
      <c r="G5798" t="s">
        <v>7620</v>
      </c>
      <c r="K5798">
        <v>0</v>
      </c>
      <c r="AE5798" t="s">
        <v>233</v>
      </c>
      <c r="AF5798">
        <v>0</v>
      </c>
      <c r="AG5798">
        <v>0</v>
      </c>
      <c r="AH5798">
        <v>0</v>
      </c>
      <c r="AI5798" t="s">
        <v>11634</v>
      </c>
      <c r="AL5798" s="94">
        <v>8.1</v>
      </c>
      <c r="AM5798" t="s">
        <v>11646</v>
      </c>
    </row>
    <row r="5799" spans="1:39" x14ac:dyDescent="0.25">
      <c r="A5799" t="s">
        <v>217</v>
      </c>
      <c r="B5799">
        <v>40053</v>
      </c>
      <c r="C5799" t="s">
        <v>8641</v>
      </c>
      <c r="D5799">
        <v>145</v>
      </c>
      <c r="E5799">
        <v>45795</v>
      </c>
      <c r="F5799">
        <v>45951</v>
      </c>
      <c r="G5799" t="s">
        <v>7620</v>
      </c>
      <c r="K5799">
        <v>0</v>
      </c>
      <c r="AE5799" t="s">
        <v>233</v>
      </c>
      <c r="AF5799">
        <v>0</v>
      </c>
      <c r="AG5799">
        <v>0</v>
      </c>
      <c r="AH5799">
        <v>0</v>
      </c>
      <c r="AI5799" t="s">
        <v>11634</v>
      </c>
      <c r="AL5799" s="94">
        <v>14.5</v>
      </c>
      <c r="AM5799" t="s">
        <v>11646</v>
      </c>
    </row>
    <row r="5800" spans="1:39" x14ac:dyDescent="0.25">
      <c r="A5800" t="s">
        <v>217</v>
      </c>
      <c r="B5800">
        <v>40054</v>
      </c>
      <c r="C5800" t="s">
        <v>8642</v>
      </c>
      <c r="D5800">
        <v>134</v>
      </c>
      <c r="E5800">
        <v>45795</v>
      </c>
      <c r="F5800">
        <v>45951</v>
      </c>
      <c r="G5800" t="s">
        <v>7620</v>
      </c>
      <c r="K5800">
        <v>0</v>
      </c>
      <c r="AE5800" t="s">
        <v>233</v>
      </c>
      <c r="AF5800">
        <v>0</v>
      </c>
      <c r="AG5800">
        <v>0</v>
      </c>
      <c r="AH5800">
        <v>0</v>
      </c>
      <c r="AI5800" t="s">
        <v>11634</v>
      </c>
      <c r="AL5800" s="94">
        <v>13.4</v>
      </c>
      <c r="AM5800" t="s">
        <v>11646</v>
      </c>
    </row>
    <row r="5801" spans="1:39" x14ac:dyDescent="0.25">
      <c r="A5801" t="s">
        <v>217</v>
      </c>
      <c r="B5801">
        <v>40065</v>
      </c>
      <c r="C5801" t="s">
        <v>8643</v>
      </c>
      <c r="D5801">
        <v>741</v>
      </c>
      <c r="E5801">
        <v>45795</v>
      </c>
      <c r="F5801">
        <v>45951</v>
      </c>
      <c r="G5801" t="s">
        <v>7620</v>
      </c>
      <c r="K5801">
        <v>0</v>
      </c>
      <c r="AE5801" t="s">
        <v>233</v>
      </c>
      <c r="AF5801">
        <v>0</v>
      </c>
      <c r="AG5801">
        <v>0</v>
      </c>
      <c r="AH5801">
        <v>0</v>
      </c>
      <c r="AI5801" t="s">
        <v>11634</v>
      </c>
      <c r="AL5801" s="94">
        <v>74.099999999999994</v>
      </c>
      <c r="AM5801" t="s">
        <v>11646</v>
      </c>
    </row>
    <row r="5802" spans="1:39" x14ac:dyDescent="0.25">
      <c r="A5802" t="s">
        <v>217</v>
      </c>
      <c r="B5802">
        <v>40055</v>
      </c>
      <c r="C5802" t="s">
        <v>8644</v>
      </c>
      <c r="D5802">
        <v>35</v>
      </c>
      <c r="E5802">
        <v>45795</v>
      </c>
      <c r="F5802">
        <v>45951</v>
      </c>
      <c r="G5802" t="s">
        <v>7620</v>
      </c>
      <c r="K5802">
        <v>0</v>
      </c>
      <c r="AE5802" t="s">
        <v>233</v>
      </c>
      <c r="AF5802">
        <v>0</v>
      </c>
      <c r="AG5802">
        <v>0</v>
      </c>
      <c r="AH5802">
        <v>0</v>
      </c>
      <c r="AI5802" t="s">
        <v>11634</v>
      </c>
      <c r="AL5802" s="94">
        <v>3.5</v>
      </c>
      <c r="AM5802" t="s">
        <v>11646</v>
      </c>
    </row>
    <row r="5803" spans="1:39" x14ac:dyDescent="0.25">
      <c r="A5803" t="s">
        <v>217</v>
      </c>
      <c r="B5803">
        <v>40056</v>
      </c>
      <c r="C5803" t="s">
        <v>8645</v>
      </c>
      <c r="D5803">
        <v>28</v>
      </c>
      <c r="E5803">
        <v>45795</v>
      </c>
      <c r="F5803">
        <v>45951</v>
      </c>
      <c r="G5803" t="s">
        <v>7620</v>
      </c>
      <c r="K5803">
        <v>0</v>
      </c>
      <c r="AE5803" t="s">
        <v>233</v>
      </c>
      <c r="AF5803">
        <v>0</v>
      </c>
      <c r="AG5803">
        <v>0</v>
      </c>
      <c r="AH5803">
        <v>0</v>
      </c>
      <c r="AI5803" t="s">
        <v>11634</v>
      </c>
      <c r="AL5803" s="94">
        <v>2.8</v>
      </c>
      <c r="AM5803" t="s">
        <v>11646</v>
      </c>
    </row>
    <row r="5804" spans="1:39" x14ac:dyDescent="0.25">
      <c r="A5804" t="s">
        <v>217</v>
      </c>
      <c r="B5804">
        <v>40057</v>
      </c>
      <c r="C5804" t="s">
        <v>8646</v>
      </c>
      <c r="D5804">
        <v>1703</v>
      </c>
      <c r="E5804">
        <v>45795</v>
      </c>
      <c r="F5804">
        <v>45951</v>
      </c>
      <c r="G5804" t="s">
        <v>7620</v>
      </c>
      <c r="K5804">
        <v>0</v>
      </c>
      <c r="L5804">
        <v>46054</v>
      </c>
      <c r="N5804" t="s">
        <v>350</v>
      </c>
      <c r="P5804" t="s">
        <v>350</v>
      </c>
      <c r="T5804">
        <v>0</v>
      </c>
      <c r="U5804">
        <v>0</v>
      </c>
      <c r="V5804">
        <v>0</v>
      </c>
      <c r="W5804">
        <v>0</v>
      </c>
      <c r="X5804" t="s">
        <v>4640</v>
      </c>
      <c r="Y5804" t="s">
        <v>350</v>
      </c>
      <c r="Z5804" t="s">
        <v>350</v>
      </c>
      <c r="AE5804" t="s">
        <v>233</v>
      </c>
      <c r="AF5804">
        <v>0</v>
      </c>
      <c r="AG5804">
        <v>0</v>
      </c>
      <c r="AH5804">
        <v>10</v>
      </c>
      <c r="AI5804" t="s">
        <v>11632</v>
      </c>
      <c r="AL5804" s="94">
        <v>170.3</v>
      </c>
      <c r="AM5804" t="s">
        <v>11646</v>
      </c>
    </row>
    <row r="5805" spans="1:39" x14ac:dyDescent="0.25">
      <c r="A5805" t="s">
        <v>217</v>
      </c>
      <c r="B5805">
        <v>40058</v>
      </c>
      <c r="C5805" t="s">
        <v>8647</v>
      </c>
      <c r="D5805">
        <v>307</v>
      </c>
      <c r="E5805">
        <v>45795</v>
      </c>
      <c r="F5805">
        <v>45951</v>
      </c>
      <c r="G5805" t="s">
        <v>7620</v>
      </c>
      <c r="K5805">
        <v>0</v>
      </c>
      <c r="AE5805" t="s">
        <v>233</v>
      </c>
      <c r="AF5805">
        <v>0</v>
      </c>
      <c r="AG5805">
        <v>0</v>
      </c>
      <c r="AH5805">
        <v>0</v>
      </c>
      <c r="AI5805" t="s">
        <v>11634</v>
      </c>
      <c r="AL5805" s="94">
        <v>30.7</v>
      </c>
      <c r="AM5805" t="s">
        <v>11646</v>
      </c>
    </row>
    <row r="5806" spans="1:39" x14ac:dyDescent="0.25">
      <c r="A5806" t="s">
        <v>217</v>
      </c>
      <c r="B5806">
        <v>40059</v>
      </c>
      <c r="C5806" t="s">
        <v>8648</v>
      </c>
      <c r="D5806">
        <v>118</v>
      </c>
      <c r="E5806">
        <v>45795</v>
      </c>
      <c r="F5806">
        <v>45953</v>
      </c>
      <c r="G5806" t="s">
        <v>7620</v>
      </c>
      <c r="K5806">
        <v>0</v>
      </c>
      <c r="AE5806" t="s">
        <v>233</v>
      </c>
      <c r="AF5806">
        <v>0</v>
      </c>
      <c r="AG5806">
        <v>0</v>
      </c>
      <c r="AH5806">
        <v>0</v>
      </c>
      <c r="AI5806" t="s">
        <v>11634</v>
      </c>
      <c r="AL5806" s="94">
        <v>11.8</v>
      </c>
      <c r="AM5806" t="s">
        <v>11646</v>
      </c>
    </row>
    <row r="5807" spans="1:39" x14ac:dyDescent="0.25">
      <c r="A5807" t="s">
        <v>217</v>
      </c>
      <c r="B5807">
        <v>40060</v>
      </c>
      <c r="C5807" t="s">
        <v>8649</v>
      </c>
      <c r="D5807">
        <v>79</v>
      </c>
      <c r="E5807">
        <v>45795</v>
      </c>
      <c r="F5807">
        <v>45953</v>
      </c>
      <c r="G5807" t="s">
        <v>7620</v>
      </c>
      <c r="K5807">
        <v>0</v>
      </c>
      <c r="AE5807" t="s">
        <v>233</v>
      </c>
      <c r="AF5807">
        <v>0</v>
      </c>
      <c r="AG5807">
        <v>0</v>
      </c>
      <c r="AH5807">
        <v>0</v>
      </c>
      <c r="AI5807" t="s">
        <v>11634</v>
      </c>
      <c r="AL5807" s="94">
        <v>7.9</v>
      </c>
      <c r="AM5807" t="s">
        <v>11646</v>
      </c>
    </row>
    <row r="5808" spans="1:39" x14ac:dyDescent="0.25">
      <c r="A5808" t="s">
        <v>217</v>
      </c>
      <c r="B5808">
        <v>40061</v>
      </c>
      <c r="C5808" t="s">
        <v>8650</v>
      </c>
      <c r="D5808">
        <v>77</v>
      </c>
      <c r="E5808">
        <v>45795</v>
      </c>
      <c r="F5808">
        <v>45953</v>
      </c>
      <c r="G5808" t="s">
        <v>7620</v>
      </c>
      <c r="K5808">
        <v>0</v>
      </c>
      <c r="AE5808" t="s">
        <v>233</v>
      </c>
      <c r="AF5808">
        <v>0</v>
      </c>
      <c r="AG5808">
        <v>0</v>
      </c>
      <c r="AH5808">
        <v>0</v>
      </c>
      <c r="AI5808" t="s">
        <v>11634</v>
      </c>
      <c r="AL5808" s="94">
        <v>7.7</v>
      </c>
      <c r="AM5808" t="s">
        <v>11646</v>
      </c>
    </row>
    <row r="5809" spans="1:39" x14ac:dyDescent="0.25">
      <c r="A5809" t="s">
        <v>217</v>
      </c>
      <c r="B5809">
        <v>40902</v>
      </c>
      <c r="C5809" t="s">
        <v>8651</v>
      </c>
      <c r="D5809">
        <v>105</v>
      </c>
      <c r="E5809">
        <v>45795</v>
      </c>
      <c r="F5809">
        <v>45953</v>
      </c>
      <c r="G5809" t="s">
        <v>7620</v>
      </c>
      <c r="K5809">
        <v>0</v>
      </c>
      <c r="T5809">
        <v>0</v>
      </c>
      <c r="U5809">
        <v>0</v>
      </c>
      <c r="V5809">
        <v>0</v>
      </c>
      <c r="W5809">
        <v>0</v>
      </c>
      <c r="AE5809" t="s">
        <v>233</v>
      </c>
      <c r="AF5809">
        <v>0</v>
      </c>
      <c r="AG5809">
        <v>0</v>
      </c>
      <c r="AH5809">
        <v>4</v>
      </c>
      <c r="AI5809" t="s">
        <v>11632</v>
      </c>
      <c r="AL5809" s="94">
        <v>10.5</v>
      </c>
      <c r="AM5809" t="s">
        <v>11646</v>
      </c>
    </row>
    <row r="5810" spans="1:39" x14ac:dyDescent="0.25">
      <c r="A5810" t="s">
        <v>217</v>
      </c>
      <c r="B5810">
        <v>40062</v>
      </c>
      <c r="C5810" t="s">
        <v>8652</v>
      </c>
      <c r="D5810">
        <v>73</v>
      </c>
      <c r="E5810">
        <v>45795</v>
      </c>
      <c r="F5810">
        <v>45953</v>
      </c>
      <c r="G5810" t="s">
        <v>7620</v>
      </c>
      <c r="K5810">
        <v>0</v>
      </c>
      <c r="N5810" t="s">
        <v>350</v>
      </c>
      <c r="X5810" t="s">
        <v>350</v>
      </c>
      <c r="Y5810" t="s">
        <v>350</v>
      </c>
      <c r="Z5810" t="s">
        <v>350</v>
      </c>
      <c r="AE5810" t="s">
        <v>233</v>
      </c>
      <c r="AF5810">
        <v>0</v>
      </c>
      <c r="AG5810">
        <v>0</v>
      </c>
      <c r="AH5810">
        <v>4</v>
      </c>
      <c r="AI5810" t="s">
        <v>11632</v>
      </c>
      <c r="AL5810" s="94">
        <v>7.3</v>
      </c>
      <c r="AM5810" t="s">
        <v>11646</v>
      </c>
    </row>
    <row r="5811" spans="1:39" x14ac:dyDescent="0.25">
      <c r="A5811" t="s">
        <v>217</v>
      </c>
      <c r="B5811">
        <v>40063</v>
      </c>
      <c r="C5811" t="s">
        <v>8653</v>
      </c>
      <c r="D5811">
        <v>9530</v>
      </c>
      <c r="E5811">
        <v>45795</v>
      </c>
      <c r="F5811">
        <v>45953</v>
      </c>
      <c r="G5811" t="s">
        <v>7620</v>
      </c>
      <c r="K5811">
        <v>0</v>
      </c>
      <c r="AE5811" t="s">
        <v>233</v>
      </c>
      <c r="AF5811">
        <v>0</v>
      </c>
      <c r="AG5811">
        <v>0</v>
      </c>
      <c r="AH5811">
        <v>0</v>
      </c>
      <c r="AI5811" t="s">
        <v>11634</v>
      </c>
      <c r="AL5811" s="94">
        <v>953</v>
      </c>
      <c r="AM5811" t="s">
        <v>11646</v>
      </c>
    </row>
    <row r="5812" spans="1:39" x14ac:dyDescent="0.25">
      <c r="A5812" t="s">
        <v>217</v>
      </c>
      <c r="B5812">
        <v>40905</v>
      </c>
      <c r="C5812" t="s">
        <v>8654</v>
      </c>
      <c r="D5812">
        <v>132</v>
      </c>
      <c r="E5812">
        <v>45795</v>
      </c>
      <c r="F5812">
        <v>45953</v>
      </c>
      <c r="G5812" t="s">
        <v>7620</v>
      </c>
      <c r="K5812">
        <v>0</v>
      </c>
      <c r="AE5812" t="s">
        <v>233</v>
      </c>
      <c r="AF5812">
        <v>0</v>
      </c>
      <c r="AG5812">
        <v>0</v>
      </c>
      <c r="AH5812">
        <v>0</v>
      </c>
      <c r="AI5812" t="s">
        <v>11634</v>
      </c>
      <c r="AL5812" s="94">
        <v>13.2</v>
      </c>
      <c r="AM5812" t="s">
        <v>11646</v>
      </c>
    </row>
    <row r="5813" spans="1:39" x14ac:dyDescent="0.25">
      <c r="A5813" t="s">
        <v>217</v>
      </c>
      <c r="B5813">
        <v>40068</v>
      </c>
      <c r="C5813" t="s">
        <v>8655</v>
      </c>
      <c r="D5813">
        <v>32</v>
      </c>
      <c r="E5813">
        <v>45796</v>
      </c>
      <c r="F5813">
        <v>45953</v>
      </c>
      <c r="G5813" t="s">
        <v>7620</v>
      </c>
      <c r="K5813">
        <v>0</v>
      </c>
      <c r="AE5813" t="s">
        <v>233</v>
      </c>
      <c r="AF5813">
        <v>0</v>
      </c>
      <c r="AG5813">
        <v>0</v>
      </c>
      <c r="AH5813">
        <v>0</v>
      </c>
      <c r="AI5813" t="s">
        <v>11634</v>
      </c>
      <c r="AL5813" s="94">
        <v>3.2</v>
      </c>
      <c r="AM5813" t="s">
        <v>11646</v>
      </c>
    </row>
    <row r="5814" spans="1:39" x14ac:dyDescent="0.25">
      <c r="A5814" t="s">
        <v>217</v>
      </c>
      <c r="B5814">
        <v>40069</v>
      </c>
      <c r="C5814" t="s">
        <v>8656</v>
      </c>
      <c r="D5814">
        <v>75</v>
      </c>
      <c r="E5814">
        <v>45796</v>
      </c>
      <c r="F5814">
        <v>45953</v>
      </c>
      <c r="G5814" t="s">
        <v>7620</v>
      </c>
      <c r="K5814">
        <v>0</v>
      </c>
      <c r="AE5814" t="s">
        <v>233</v>
      </c>
      <c r="AF5814">
        <v>0</v>
      </c>
      <c r="AG5814">
        <v>0</v>
      </c>
      <c r="AH5814">
        <v>0</v>
      </c>
      <c r="AI5814" t="s">
        <v>11634</v>
      </c>
      <c r="AL5814" s="94">
        <v>7.5</v>
      </c>
      <c r="AM5814" t="s">
        <v>11646</v>
      </c>
    </row>
    <row r="5815" spans="1:39" x14ac:dyDescent="0.25">
      <c r="A5815" t="s">
        <v>217</v>
      </c>
      <c r="B5815">
        <v>40070</v>
      </c>
      <c r="C5815" t="s">
        <v>8657</v>
      </c>
      <c r="D5815">
        <v>171</v>
      </c>
      <c r="E5815">
        <v>45796</v>
      </c>
      <c r="F5815">
        <v>45953</v>
      </c>
      <c r="G5815" t="s">
        <v>7620</v>
      </c>
      <c r="K5815">
        <v>0</v>
      </c>
      <c r="AE5815" t="s">
        <v>233</v>
      </c>
      <c r="AF5815">
        <v>0</v>
      </c>
      <c r="AG5815">
        <v>0</v>
      </c>
      <c r="AH5815">
        <v>0</v>
      </c>
      <c r="AI5815" t="s">
        <v>11634</v>
      </c>
      <c r="AL5815" s="94">
        <v>17.100000000000001</v>
      </c>
      <c r="AM5815" t="s">
        <v>11646</v>
      </c>
    </row>
    <row r="5816" spans="1:39" x14ac:dyDescent="0.25">
      <c r="A5816" t="s">
        <v>217</v>
      </c>
      <c r="B5816">
        <v>40071</v>
      </c>
      <c r="C5816" t="s">
        <v>8658</v>
      </c>
      <c r="D5816">
        <v>40</v>
      </c>
      <c r="E5816">
        <v>45796</v>
      </c>
      <c r="F5816">
        <v>45953</v>
      </c>
      <c r="G5816" t="s">
        <v>7620</v>
      </c>
      <c r="K5816">
        <v>0</v>
      </c>
      <c r="AE5816" t="s">
        <v>233</v>
      </c>
      <c r="AF5816">
        <v>0</v>
      </c>
      <c r="AG5816">
        <v>0</v>
      </c>
      <c r="AH5816">
        <v>0</v>
      </c>
      <c r="AI5816" t="s">
        <v>11634</v>
      </c>
      <c r="AL5816" s="94">
        <v>4</v>
      </c>
      <c r="AM5816" t="s">
        <v>11646</v>
      </c>
    </row>
    <row r="5817" spans="1:39" x14ac:dyDescent="0.25">
      <c r="A5817" t="s">
        <v>217</v>
      </c>
      <c r="B5817">
        <v>40072</v>
      </c>
      <c r="C5817" t="s">
        <v>8659</v>
      </c>
      <c r="D5817">
        <v>352</v>
      </c>
      <c r="E5817">
        <v>45796</v>
      </c>
      <c r="F5817">
        <v>45954</v>
      </c>
      <c r="G5817" t="s">
        <v>7620</v>
      </c>
      <c r="K5817">
        <v>0</v>
      </c>
      <c r="AE5817" t="s">
        <v>233</v>
      </c>
      <c r="AF5817">
        <v>0</v>
      </c>
      <c r="AG5817">
        <v>0</v>
      </c>
      <c r="AH5817">
        <v>0</v>
      </c>
      <c r="AI5817" t="s">
        <v>11634</v>
      </c>
      <c r="AL5817" s="94">
        <v>35.200000000000003</v>
      </c>
      <c r="AM5817" t="s">
        <v>11646</v>
      </c>
    </row>
    <row r="5818" spans="1:39" x14ac:dyDescent="0.25">
      <c r="A5818" t="s">
        <v>217</v>
      </c>
      <c r="B5818">
        <v>40073</v>
      </c>
      <c r="C5818" t="s">
        <v>8660</v>
      </c>
      <c r="D5818">
        <v>468</v>
      </c>
      <c r="E5818">
        <v>45796</v>
      </c>
      <c r="F5818">
        <v>45954</v>
      </c>
      <c r="G5818" t="s">
        <v>7620</v>
      </c>
      <c r="K5818">
        <v>0</v>
      </c>
      <c r="M5818">
        <v>0</v>
      </c>
      <c r="N5818" t="s">
        <v>350</v>
      </c>
      <c r="P5818" t="s">
        <v>350</v>
      </c>
      <c r="S5818">
        <v>0</v>
      </c>
      <c r="T5818">
        <v>0</v>
      </c>
      <c r="U5818">
        <v>0</v>
      </c>
      <c r="V5818">
        <v>0</v>
      </c>
      <c r="W5818">
        <v>0</v>
      </c>
      <c r="X5818" t="s">
        <v>350</v>
      </c>
      <c r="Y5818" t="s">
        <v>350</v>
      </c>
      <c r="Z5818" t="s">
        <v>350</v>
      </c>
      <c r="AE5818" t="s">
        <v>233</v>
      </c>
      <c r="AF5818">
        <v>0</v>
      </c>
      <c r="AG5818">
        <v>0</v>
      </c>
      <c r="AH5818">
        <v>11</v>
      </c>
      <c r="AI5818" t="s">
        <v>11632</v>
      </c>
      <c r="AK5818">
        <v>0</v>
      </c>
      <c r="AL5818" s="94">
        <v>46.8</v>
      </c>
      <c r="AM5818" t="s">
        <v>11646</v>
      </c>
    </row>
    <row r="5819" spans="1:39" x14ac:dyDescent="0.25">
      <c r="A5819" t="s">
        <v>217</v>
      </c>
      <c r="B5819">
        <v>40074</v>
      </c>
      <c r="C5819" t="s">
        <v>8661</v>
      </c>
      <c r="D5819">
        <v>276</v>
      </c>
      <c r="E5819">
        <v>45796</v>
      </c>
      <c r="F5819">
        <v>45954</v>
      </c>
      <c r="G5819" t="s">
        <v>7620</v>
      </c>
      <c r="K5819">
        <v>0</v>
      </c>
      <c r="AE5819" t="s">
        <v>233</v>
      </c>
      <c r="AF5819">
        <v>0</v>
      </c>
      <c r="AG5819">
        <v>0</v>
      </c>
      <c r="AH5819">
        <v>0</v>
      </c>
      <c r="AI5819" t="s">
        <v>11634</v>
      </c>
      <c r="AL5819" s="94">
        <v>27.6</v>
      </c>
      <c r="AM5819" t="s">
        <v>11646</v>
      </c>
    </row>
    <row r="5820" spans="1:39" x14ac:dyDescent="0.25">
      <c r="A5820" t="s">
        <v>217</v>
      </c>
      <c r="B5820">
        <v>40075</v>
      </c>
      <c r="C5820" t="s">
        <v>8662</v>
      </c>
      <c r="D5820">
        <v>166</v>
      </c>
      <c r="E5820">
        <v>45796</v>
      </c>
      <c r="F5820">
        <v>45954</v>
      </c>
      <c r="G5820" t="s">
        <v>7620</v>
      </c>
      <c r="K5820">
        <v>0</v>
      </c>
      <c r="AE5820" t="s">
        <v>233</v>
      </c>
      <c r="AF5820">
        <v>0</v>
      </c>
      <c r="AG5820">
        <v>0</v>
      </c>
      <c r="AH5820">
        <v>0</v>
      </c>
      <c r="AI5820" t="s">
        <v>11634</v>
      </c>
      <c r="AL5820" s="94">
        <v>16.600000000000001</v>
      </c>
      <c r="AM5820" t="s">
        <v>11646</v>
      </c>
    </row>
    <row r="5821" spans="1:39" x14ac:dyDescent="0.25">
      <c r="A5821" t="s">
        <v>217</v>
      </c>
      <c r="B5821">
        <v>40077</v>
      </c>
      <c r="C5821" t="s">
        <v>8663</v>
      </c>
      <c r="D5821">
        <v>1607</v>
      </c>
      <c r="E5821">
        <v>45796</v>
      </c>
      <c r="F5821">
        <v>45954</v>
      </c>
      <c r="G5821" t="s">
        <v>7620</v>
      </c>
      <c r="K5821">
        <v>0</v>
      </c>
      <c r="AE5821" t="s">
        <v>233</v>
      </c>
      <c r="AF5821">
        <v>0</v>
      </c>
      <c r="AG5821">
        <v>0</v>
      </c>
      <c r="AH5821">
        <v>0</v>
      </c>
      <c r="AI5821" t="s">
        <v>11634</v>
      </c>
      <c r="AL5821" s="94">
        <v>160.69999999999999</v>
      </c>
      <c r="AM5821" t="s">
        <v>11646</v>
      </c>
    </row>
    <row r="5822" spans="1:39" x14ac:dyDescent="0.25">
      <c r="A5822" t="s">
        <v>217</v>
      </c>
      <c r="B5822">
        <v>40078</v>
      </c>
      <c r="C5822" t="s">
        <v>8664</v>
      </c>
      <c r="D5822">
        <v>170</v>
      </c>
      <c r="E5822">
        <v>45796</v>
      </c>
      <c r="F5822">
        <v>45957</v>
      </c>
      <c r="G5822" t="s">
        <v>7620</v>
      </c>
      <c r="K5822">
        <v>0</v>
      </c>
      <c r="AE5822" t="s">
        <v>233</v>
      </c>
      <c r="AF5822">
        <v>0</v>
      </c>
      <c r="AG5822">
        <v>0</v>
      </c>
      <c r="AH5822">
        <v>0</v>
      </c>
      <c r="AI5822" t="s">
        <v>11634</v>
      </c>
      <c r="AL5822" s="94">
        <v>17</v>
      </c>
      <c r="AM5822" t="s">
        <v>11646</v>
      </c>
    </row>
    <row r="5823" spans="1:39" x14ac:dyDescent="0.25">
      <c r="A5823" t="s">
        <v>217</v>
      </c>
      <c r="B5823">
        <v>40079</v>
      </c>
      <c r="C5823" t="s">
        <v>8665</v>
      </c>
      <c r="D5823">
        <v>288</v>
      </c>
      <c r="E5823">
        <v>45796</v>
      </c>
      <c r="F5823">
        <v>45957</v>
      </c>
      <c r="G5823" t="s">
        <v>7620</v>
      </c>
      <c r="K5823">
        <v>0</v>
      </c>
      <c r="AE5823" t="s">
        <v>233</v>
      </c>
      <c r="AF5823">
        <v>0</v>
      </c>
      <c r="AG5823">
        <v>0</v>
      </c>
      <c r="AH5823">
        <v>0</v>
      </c>
      <c r="AI5823" t="s">
        <v>11634</v>
      </c>
      <c r="AL5823" s="94">
        <v>28.8</v>
      </c>
      <c r="AM5823" t="s">
        <v>11646</v>
      </c>
    </row>
    <row r="5824" spans="1:39" x14ac:dyDescent="0.25">
      <c r="A5824" t="s">
        <v>217</v>
      </c>
      <c r="B5824">
        <v>40080</v>
      </c>
      <c r="C5824" t="s">
        <v>8666</v>
      </c>
      <c r="D5824">
        <v>77</v>
      </c>
      <c r="E5824">
        <v>45796</v>
      </c>
      <c r="F5824">
        <v>45957</v>
      </c>
      <c r="G5824" t="s">
        <v>7620</v>
      </c>
      <c r="K5824">
        <v>0</v>
      </c>
      <c r="AE5824" t="s">
        <v>233</v>
      </c>
      <c r="AF5824">
        <v>0</v>
      </c>
      <c r="AG5824">
        <v>0</v>
      </c>
      <c r="AH5824">
        <v>0</v>
      </c>
      <c r="AI5824" t="s">
        <v>11634</v>
      </c>
      <c r="AL5824" s="94">
        <v>7.7</v>
      </c>
      <c r="AM5824" t="s">
        <v>11646</v>
      </c>
    </row>
    <row r="5825" spans="1:39" x14ac:dyDescent="0.25">
      <c r="A5825" t="s">
        <v>217</v>
      </c>
      <c r="B5825">
        <v>40081</v>
      </c>
      <c r="C5825" t="s">
        <v>8667</v>
      </c>
      <c r="D5825">
        <v>120</v>
      </c>
      <c r="E5825">
        <v>45796</v>
      </c>
      <c r="F5825">
        <v>45957</v>
      </c>
      <c r="G5825" t="s">
        <v>7620</v>
      </c>
      <c r="K5825">
        <v>0</v>
      </c>
      <c r="AE5825" t="s">
        <v>233</v>
      </c>
      <c r="AF5825">
        <v>0</v>
      </c>
      <c r="AG5825">
        <v>0</v>
      </c>
      <c r="AH5825">
        <v>0</v>
      </c>
      <c r="AI5825" t="s">
        <v>11634</v>
      </c>
      <c r="AL5825" s="94">
        <v>12</v>
      </c>
      <c r="AM5825" t="s">
        <v>11646</v>
      </c>
    </row>
    <row r="5826" spans="1:39" x14ac:dyDescent="0.25">
      <c r="A5826" t="s">
        <v>217</v>
      </c>
      <c r="B5826">
        <v>40082</v>
      </c>
      <c r="C5826" t="s">
        <v>8668</v>
      </c>
      <c r="D5826">
        <v>99</v>
      </c>
      <c r="E5826">
        <v>45796</v>
      </c>
      <c r="F5826">
        <v>45957</v>
      </c>
      <c r="G5826" t="s">
        <v>7620</v>
      </c>
      <c r="K5826">
        <v>0</v>
      </c>
      <c r="AE5826" t="s">
        <v>233</v>
      </c>
      <c r="AF5826">
        <v>0</v>
      </c>
      <c r="AG5826">
        <v>0</v>
      </c>
      <c r="AH5826">
        <v>0</v>
      </c>
      <c r="AI5826" t="s">
        <v>11634</v>
      </c>
      <c r="AL5826" s="94">
        <v>9.9</v>
      </c>
      <c r="AM5826" t="s">
        <v>11646</v>
      </c>
    </row>
    <row r="5827" spans="1:39" x14ac:dyDescent="0.25">
      <c r="A5827" t="s">
        <v>217</v>
      </c>
      <c r="B5827">
        <v>40083</v>
      </c>
      <c r="C5827" t="s">
        <v>8669</v>
      </c>
      <c r="D5827">
        <v>395</v>
      </c>
      <c r="E5827">
        <v>45796</v>
      </c>
      <c r="F5827">
        <v>45957</v>
      </c>
      <c r="G5827" t="s">
        <v>7620</v>
      </c>
      <c r="K5827">
        <v>0</v>
      </c>
      <c r="AE5827" t="s">
        <v>233</v>
      </c>
      <c r="AF5827">
        <v>0</v>
      </c>
      <c r="AG5827">
        <v>0</v>
      </c>
      <c r="AH5827">
        <v>0</v>
      </c>
      <c r="AI5827" t="s">
        <v>11634</v>
      </c>
      <c r="AL5827" s="94">
        <v>39.5</v>
      </c>
      <c r="AM5827" t="s">
        <v>11646</v>
      </c>
    </row>
    <row r="5828" spans="1:39" x14ac:dyDescent="0.25">
      <c r="A5828" t="s">
        <v>217</v>
      </c>
      <c r="B5828">
        <v>40084</v>
      </c>
      <c r="C5828" t="s">
        <v>8670</v>
      </c>
      <c r="D5828">
        <v>45</v>
      </c>
      <c r="E5828">
        <v>45796</v>
      </c>
      <c r="F5828">
        <v>45957</v>
      </c>
      <c r="G5828" t="s">
        <v>7620</v>
      </c>
      <c r="K5828">
        <v>0</v>
      </c>
      <c r="T5828">
        <v>0</v>
      </c>
      <c r="U5828">
        <v>0</v>
      </c>
      <c r="X5828" t="s">
        <v>8671</v>
      </c>
      <c r="AE5828" t="s">
        <v>233</v>
      </c>
      <c r="AF5828">
        <v>0</v>
      </c>
      <c r="AG5828">
        <v>0</v>
      </c>
      <c r="AH5828">
        <v>4</v>
      </c>
      <c r="AI5828" t="s">
        <v>11632</v>
      </c>
      <c r="AL5828" s="94">
        <v>4.5</v>
      </c>
      <c r="AM5828" t="s">
        <v>11646</v>
      </c>
    </row>
    <row r="5829" spans="1:39" x14ac:dyDescent="0.25">
      <c r="A5829" t="s">
        <v>217</v>
      </c>
      <c r="B5829">
        <v>40086</v>
      </c>
      <c r="C5829" t="s">
        <v>8672</v>
      </c>
      <c r="D5829">
        <v>772</v>
      </c>
      <c r="E5829">
        <v>45796</v>
      </c>
      <c r="F5829">
        <v>45957</v>
      </c>
      <c r="G5829" t="s">
        <v>7620</v>
      </c>
      <c r="K5829">
        <v>0</v>
      </c>
      <c r="AE5829" t="s">
        <v>233</v>
      </c>
      <c r="AF5829">
        <v>0</v>
      </c>
      <c r="AG5829">
        <v>0</v>
      </c>
      <c r="AH5829">
        <v>0</v>
      </c>
      <c r="AI5829" t="s">
        <v>11634</v>
      </c>
      <c r="AL5829" s="94">
        <v>77.2</v>
      </c>
      <c r="AM5829" t="s">
        <v>11646</v>
      </c>
    </row>
    <row r="5830" spans="1:39" x14ac:dyDescent="0.25">
      <c r="A5830" t="s">
        <v>217</v>
      </c>
      <c r="B5830">
        <v>40087</v>
      </c>
      <c r="C5830" t="s">
        <v>8673</v>
      </c>
      <c r="D5830">
        <v>68</v>
      </c>
      <c r="E5830">
        <v>45796</v>
      </c>
      <c r="F5830">
        <v>45957</v>
      </c>
      <c r="G5830" t="s">
        <v>7620</v>
      </c>
      <c r="K5830">
        <v>0</v>
      </c>
      <c r="AE5830" t="s">
        <v>233</v>
      </c>
      <c r="AF5830">
        <v>0</v>
      </c>
      <c r="AG5830">
        <v>0</v>
      </c>
      <c r="AH5830">
        <v>0</v>
      </c>
      <c r="AI5830" t="s">
        <v>11634</v>
      </c>
      <c r="AL5830" s="94">
        <v>6.8</v>
      </c>
      <c r="AM5830" t="s">
        <v>11646</v>
      </c>
    </row>
    <row r="5831" spans="1:39" x14ac:dyDescent="0.25">
      <c r="A5831" t="s">
        <v>217</v>
      </c>
      <c r="B5831">
        <v>40088</v>
      </c>
      <c r="C5831" t="s">
        <v>8674</v>
      </c>
      <c r="D5831">
        <v>339</v>
      </c>
      <c r="E5831">
        <v>45796</v>
      </c>
      <c r="F5831">
        <v>45957</v>
      </c>
      <c r="G5831" t="s">
        <v>7620</v>
      </c>
      <c r="K5831">
        <v>0</v>
      </c>
      <c r="AE5831" t="s">
        <v>233</v>
      </c>
      <c r="AF5831">
        <v>0</v>
      </c>
      <c r="AG5831">
        <v>0</v>
      </c>
      <c r="AH5831">
        <v>0</v>
      </c>
      <c r="AI5831" t="s">
        <v>11634</v>
      </c>
      <c r="AL5831" s="94">
        <v>33.9</v>
      </c>
      <c r="AM5831" t="s">
        <v>11646</v>
      </c>
    </row>
    <row r="5832" spans="1:39" x14ac:dyDescent="0.25">
      <c r="A5832" t="s">
        <v>217</v>
      </c>
      <c r="B5832">
        <v>40089</v>
      </c>
      <c r="C5832" t="s">
        <v>8675</v>
      </c>
      <c r="D5832">
        <v>223</v>
      </c>
      <c r="E5832">
        <v>45796</v>
      </c>
      <c r="F5832">
        <v>45957</v>
      </c>
      <c r="G5832" t="s">
        <v>7620</v>
      </c>
      <c r="K5832">
        <v>0</v>
      </c>
      <c r="AE5832" t="s">
        <v>233</v>
      </c>
      <c r="AF5832">
        <v>0</v>
      </c>
      <c r="AG5832">
        <v>0</v>
      </c>
      <c r="AH5832">
        <v>0</v>
      </c>
      <c r="AI5832" t="s">
        <v>11634</v>
      </c>
      <c r="AL5832" s="94">
        <v>22.3</v>
      </c>
      <c r="AM5832" t="s">
        <v>11646</v>
      </c>
    </row>
    <row r="5833" spans="1:39" x14ac:dyDescent="0.25">
      <c r="A5833" t="s">
        <v>217</v>
      </c>
      <c r="B5833">
        <v>40091</v>
      </c>
      <c r="C5833" t="s">
        <v>8676</v>
      </c>
      <c r="D5833">
        <v>100</v>
      </c>
      <c r="E5833">
        <v>45796</v>
      </c>
      <c r="F5833">
        <v>45957</v>
      </c>
      <c r="G5833" t="s">
        <v>7620</v>
      </c>
      <c r="K5833">
        <v>0</v>
      </c>
      <c r="AE5833" t="s">
        <v>233</v>
      </c>
      <c r="AF5833">
        <v>0</v>
      </c>
      <c r="AG5833">
        <v>0</v>
      </c>
      <c r="AH5833">
        <v>0</v>
      </c>
      <c r="AI5833" t="s">
        <v>11634</v>
      </c>
      <c r="AL5833" s="94">
        <v>10</v>
      </c>
      <c r="AM5833" t="s">
        <v>11646</v>
      </c>
    </row>
    <row r="5834" spans="1:39" x14ac:dyDescent="0.25">
      <c r="A5834" t="s">
        <v>217</v>
      </c>
      <c r="B5834">
        <v>40092</v>
      </c>
      <c r="C5834" t="s">
        <v>8677</v>
      </c>
      <c r="D5834">
        <v>133</v>
      </c>
      <c r="E5834">
        <v>45796</v>
      </c>
      <c r="F5834">
        <v>45957</v>
      </c>
      <c r="G5834" t="s">
        <v>7620</v>
      </c>
      <c r="K5834">
        <v>0</v>
      </c>
      <c r="AE5834" t="s">
        <v>233</v>
      </c>
      <c r="AF5834">
        <v>0</v>
      </c>
      <c r="AG5834">
        <v>0</v>
      </c>
      <c r="AH5834">
        <v>0</v>
      </c>
      <c r="AI5834" t="s">
        <v>11634</v>
      </c>
      <c r="AL5834" s="94">
        <v>13.3</v>
      </c>
      <c r="AM5834" t="s">
        <v>11646</v>
      </c>
    </row>
    <row r="5835" spans="1:39" x14ac:dyDescent="0.25">
      <c r="A5835" t="s">
        <v>217</v>
      </c>
      <c r="B5835">
        <v>40093</v>
      </c>
      <c r="C5835" t="s">
        <v>8678</v>
      </c>
      <c r="D5835">
        <v>93</v>
      </c>
      <c r="E5835">
        <v>45796</v>
      </c>
      <c r="F5835">
        <v>45957</v>
      </c>
      <c r="G5835" t="s">
        <v>7620</v>
      </c>
      <c r="K5835">
        <v>0</v>
      </c>
      <c r="AE5835" t="s">
        <v>233</v>
      </c>
      <c r="AF5835">
        <v>0</v>
      </c>
      <c r="AG5835">
        <v>0</v>
      </c>
      <c r="AH5835">
        <v>0</v>
      </c>
      <c r="AI5835" t="s">
        <v>11634</v>
      </c>
      <c r="AL5835" s="94">
        <v>9.3000000000000007</v>
      </c>
      <c r="AM5835" t="s">
        <v>11646</v>
      </c>
    </row>
    <row r="5836" spans="1:39" x14ac:dyDescent="0.25">
      <c r="A5836" t="s">
        <v>217</v>
      </c>
      <c r="B5836">
        <v>40094</v>
      </c>
      <c r="C5836" t="s">
        <v>8679</v>
      </c>
      <c r="D5836">
        <v>515</v>
      </c>
      <c r="E5836">
        <v>45796</v>
      </c>
      <c r="F5836">
        <v>45957</v>
      </c>
      <c r="G5836" t="s">
        <v>7620</v>
      </c>
      <c r="K5836">
        <v>0</v>
      </c>
      <c r="AE5836" t="s">
        <v>233</v>
      </c>
      <c r="AF5836">
        <v>0</v>
      </c>
      <c r="AG5836">
        <v>0</v>
      </c>
      <c r="AH5836">
        <v>0</v>
      </c>
      <c r="AI5836" t="s">
        <v>11634</v>
      </c>
      <c r="AL5836" s="94">
        <v>51.5</v>
      </c>
      <c r="AM5836" t="s">
        <v>11646</v>
      </c>
    </row>
    <row r="5837" spans="1:39" x14ac:dyDescent="0.25">
      <c r="A5837" t="s">
        <v>217</v>
      </c>
      <c r="B5837">
        <v>40095</v>
      </c>
      <c r="C5837" t="s">
        <v>8680</v>
      </c>
      <c r="D5837">
        <v>625</v>
      </c>
      <c r="E5837">
        <v>45796</v>
      </c>
      <c r="F5837">
        <v>45957</v>
      </c>
      <c r="G5837" t="s">
        <v>7620</v>
      </c>
      <c r="K5837">
        <v>0</v>
      </c>
      <c r="AE5837" t="s">
        <v>233</v>
      </c>
      <c r="AF5837">
        <v>0</v>
      </c>
      <c r="AG5837">
        <v>0</v>
      </c>
      <c r="AH5837">
        <v>0</v>
      </c>
      <c r="AI5837" t="s">
        <v>11634</v>
      </c>
      <c r="AL5837" s="94">
        <v>62.5</v>
      </c>
      <c r="AM5837" t="s">
        <v>11646</v>
      </c>
    </row>
    <row r="5838" spans="1:39" x14ac:dyDescent="0.25">
      <c r="A5838" t="s">
        <v>217</v>
      </c>
      <c r="B5838">
        <v>40097</v>
      </c>
      <c r="C5838" t="s">
        <v>8681</v>
      </c>
      <c r="D5838">
        <v>256</v>
      </c>
      <c r="E5838">
        <v>45796</v>
      </c>
      <c r="F5838">
        <v>45957</v>
      </c>
      <c r="G5838" t="s">
        <v>7620</v>
      </c>
      <c r="K5838">
        <v>0</v>
      </c>
      <c r="AE5838" t="s">
        <v>233</v>
      </c>
      <c r="AF5838">
        <v>0</v>
      </c>
      <c r="AG5838">
        <v>0</v>
      </c>
      <c r="AH5838">
        <v>0</v>
      </c>
      <c r="AI5838" t="s">
        <v>11634</v>
      </c>
      <c r="AL5838" s="94">
        <v>25.6</v>
      </c>
      <c r="AM5838" t="s">
        <v>11646</v>
      </c>
    </row>
    <row r="5839" spans="1:39" x14ac:dyDescent="0.25">
      <c r="A5839" t="s">
        <v>217</v>
      </c>
      <c r="B5839">
        <v>40099</v>
      </c>
      <c r="C5839" t="s">
        <v>8682</v>
      </c>
      <c r="D5839">
        <v>49</v>
      </c>
      <c r="E5839">
        <v>45796</v>
      </c>
      <c r="F5839">
        <v>45957</v>
      </c>
      <c r="G5839" t="s">
        <v>7620</v>
      </c>
      <c r="K5839">
        <v>0</v>
      </c>
      <c r="AE5839" t="s">
        <v>233</v>
      </c>
      <c r="AF5839">
        <v>0</v>
      </c>
      <c r="AG5839">
        <v>0</v>
      </c>
      <c r="AH5839">
        <v>0</v>
      </c>
      <c r="AI5839" t="s">
        <v>11634</v>
      </c>
      <c r="AL5839" s="94">
        <v>4.9000000000000004</v>
      </c>
      <c r="AM5839" t="s">
        <v>11646</v>
      </c>
    </row>
    <row r="5840" spans="1:39" x14ac:dyDescent="0.25">
      <c r="A5840" t="s">
        <v>217</v>
      </c>
      <c r="B5840">
        <v>40100</v>
      </c>
      <c r="C5840" t="s">
        <v>8683</v>
      </c>
      <c r="D5840">
        <v>299</v>
      </c>
      <c r="E5840">
        <v>45796</v>
      </c>
      <c r="F5840">
        <v>45957</v>
      </c>
      <c r="G5840" t="s">
        <v>7620</v>
      </c>
      <c r="K5840">
        <v>0</v>
      </c>
      <c r="N5840" t="s">
        <v>350</v>
      </c>
      <c r="P5840" t="s">
        <v>350</v>
      </c>
      <c r="T5840">
        <v>0</v>
      </c>
      <c r="U5840">
        <v>0</v>
      </c>
      <c r="V5840">
        <v>0</v>
      </c>
      <c r="W5840">
        <v>0</v>
      </c>
      <c r="X5840" t="s">
        <v>350</v>
      </c>
      <c r="Y5840" t="s">
        <v>350</v>
      </c>
      <c r="Z5840" t="s">
        <v>350</v>
      </c>
      <c r="AE5840" t="s">
        <v>233</v>
      </c>
      <c r="AF5840">
        <v>0</v>
      </c>
      <c r="AG5840">
        <v>0</v>
      </c>
      <c r="AH5840">
        <v>9</v>
      </c>
      <c r="AI5840" t="s">
        <v>11632</v>
      </c>
      <c r="AL5840" s="94">
        <v>29.9</v>
      </c>
      <c r="AM5840" t="s">
        <v>11646</v>
      </c>
    </row>
    <row r="5841" spans="1:39" x14ac:dyDescent="0.25">
      <c r="A5841" t="s">
        <v>217</v>
      </c>
      <c r="B5841">
        <v>40101</v>
      </c>
      <c r="C5841" t="s">
        <v>8684</v>
      </c>
      <c r="D5841">
        <v>1662</v>
      </c>
      <c r="E5841">
        <v>45796</v>
      </c>
      <c r="F5841">
        <v>45957</v>
      </c>
      <c r="G5841" t="s">
        <v>7620</v>
      </c>
      <c r="K5841">
        <v>0</v>
      </c>
      <c r="AE5841" t="s">
        <v>233</v>
      </c>
      <c r="AF5841">
        <v>0</v>
      </c>
      <c r="AG5841">
        <v>0</v>
      </c>
      <c r="AH5841">
        <v>0</v>
      </c>
      <c r="AI5841" t="s">
        <v>11634</v>
      </c>
      <c r="AL5841" s="94">
        <v>166.2</v>
      </c>
      <c r="AM5841" t="s">
        <v>11646</v>
      </c>
    </row>
    <row r="5842" spans="1:39" x14ac:dyDescent="0.25">
      <c r="A5842" t="s">
        <v>217</v>
      </c>
      <c r="B5842">
        <v>40103</v>
      </c>
      <c r="C5842" t="s">
        <v>8685</v>
      </c>
      <c r="D5842">
        <v>170</v>
      </c>
      <c r="E5842">
        <v>45796</v>
      </c>
      <c r="F5842">
        <v>45957</v>
      </c>
      <c r="G5842" t="s">
        <v>7620</v>
      </c>
      <c r="K5842">
        <v>0</v>
      </c>
      <c r="AE5842" t="s">
        <v>233</v>
      </c>
      <c r="AF5842">
        <v>0</v>
      </c>
      <c r="AG5842">
        <v>0</v>
      </c>
      <c r="AH5842">
        <v>0</v>
      </c>
      <c r="AI5842" t="s">
        <v>11634</v>
      </c>
      <c r="AL5842" s="94">
        <v>17</v>
      </c>
      <c r="AM5842" t="s">
        <v>11646</v>
      </c>
    </row>
    <row r="5843" spans="1:39" x14ac:dyDescent="0.25">
      <c r="A5843" t="s">
        <v>217</v>
      </c>
      <c r="B5843">
        <v>40104</v>
      </c>
      <c r="C5843" t="s">
        <v>8686</v>
      </c>
      <c r="D5843">
        <v>448</v>
      </c>
      <c r="E5843">
        <v>45796</v>
      </c>
      <c r="F5843">
        <v>45957</v>
      </c>
      <c r="G5843" t="s">
        <v>7620</v>
      </c>
      <c r="K5843">
        <v>0</v>
      </c>
      <c r="AE5843" t="s">
        <v>233</v>
      </c>
      <c r="AF5843">
        <v>0</v>
      </c>
      <c r="AG5843">
        <v>0</v>
      </c>
      <c r="AH5843">
        <v>0</v>
      </c>
      <c r="AI5843" t="s">
        <v>11634</v>
      </c>
      <c r="AL5843" s="94">
        <v>44.8</v>
      </c>
      <c r="AM5843" t="s">
        <v>11646</v>
      </c>
    </row>
    <row r="5844" spans="1:39" x14ac:dyDescent="0.25">
      <c r="A5844" t="s">
        <v>217</v>
      </c>
      <c r="B5844">
        <v>40105</v>
      </c>
      <c r="C5844" t="s">
        <v>8687</v>
      </c>
      <c r="D5844">
        <v>45</v>
      </c>
      <c r="E5844">
        <v>45796</v>
      </c>
      <c r="F5844">
        <v>45957</v>
      </c>
      <c r="G5844" t="s">
        <v>7620</v>
      </c>
      <c r="K5844">
        <v>0</v>
      </c>
      <c r="AE5844" t="s">
        <v>233</v>
      </c>
      <c r="AF5844">
        <v>0</v>
      </c>
      <c r="AG5844">
        <v>0</v>
      </c>
      <c r="AH5844">
        <v>0</v>
      </c>
      <c r="AI5844" t="s">
        <v>11634</v>
      </c>
      <c r="AL5844" s="94">
        <v>4.5</v>
      </c>
      <c r="AM5844" t="s">
        <v>11646</v>
      </c>
    </row>
    <row r="5845" spans="1:39" x14ac:dyDescent="0.25">
      <c r="A5845" t="s">
        <v>217</v>
      </c>
      <c r="B5845">
        <v>40106</v>
      </c>
      <c r="C5845" t="s">
        <v>8688</v>
      </c>
      <c r="D5845">
        <v>184</v>
      </c>
      <c r="E5845">
        <v>45796</v>
      </c>
      <c r="F5845">
        <v>45957</v>
      </c>
      <c r="G5845" t="s">
        <v>7620</v>
      </c>
      <c r="K5845">
        <v>0</v>
      </c>
      <c r="M5845">
        <v>0</v>
      </c>
      <c r="N5845" t="s">
        <v>350</v>
      </c>
      <c r="O5845" t="s">
        <v>350</v>
      </c>
      <c r="P5845" t="s">
        <v>350</v>
      </c>
      <c r="T5845">
        <v>0</v>
      </c>
      <c r="U5845">
        <v>0</v>
      </c>
      <c r="V5845">
        <v>0</v>
      </c>
      <c r="W5845">
        <v>0</v>
      </c>
      <c r="X5845" t="s">
        <v>8689</v>
      </c>
      <c r="Y5845" t="s">
        <v>350</v>
      </c>
      <c r="Z5845" t="s">
        <v>350</v>
      </c>
      <c r="AE5845" t="s">
        <v>233</v>
      </c>
      <c r="AF5845">
        <v>0</v>
      </c>
      <c r="AG5845">
        <v>0</v>
      </c>
      <c r="AH5845">
        <v>11</v>
      </c>
      <c r="AI5845" t="s">
        <v>11632</v>
      </c>
      <c r="AL5845" s="94">
        <v>18.399999999999999</v>
      </c>
      <c r="AM5845" t="s">
        <v>11646</v>
      </c>
    </row>
    <row r="5846" spans="1:39" x14ac:dyDescent="0.25">
      <c r="A5846" t="s">
        <v>217</v>
      </c>
      <c r="B5846">
        <v>40113</v>
      </c>
      <c r="C5846" t="s">
        <v>8690</v>
      </c>
      <c r="D5846">
        <v>531</v>
      </c>
      <c r="E5846">
        <v>45796</v>
      </c>
      <c r="F5846">
        <v>45957</v>
      </c>
      <c r="G5846" t="s">
        <v>7620</v>
      </c>
      <c r="K5846">
        <v>0</v>
      </c>
      <c r="AE5846" t="s">
        <v>233</v>
      </c>
      <c r="AF5846">
        <v>0</v>
      </c>
      <c r="AG5846">
        <v>0</v>
      </c>
      <c r="AH5846">
        <v>0</v>
      </c>
      <c r="AI5846" t="s">
        <v>11634</v>
      </c>
      <c r="AL5846" s="94">
        <v>53.1</v>
      </c>
      <c r="AM5846" t="s">
        <v>11646</v>
      </c>
    </row>
    <row r="5847" spans="1:39" x14ac:dyDescent="0.25">
      <c r="A5847" t="s">
        <v>217</v>
      </c>
      <c r="B5847">
        <v>40125</v>
      </c>
      <c r="C5847" t="s">
        <v>8691</v>
      </c>
      <c r="D5847">
        <v>71</v>
      </c>
      <c r="E5847">
        <v>45796</v>
      </c>
      <c r="F5847">
        <v>45957</v>
      </c>
      <c r="G5847" t="s">
        <v>7620</v>
      </c>
      <c r="K5847">
        <v>0</v>
      </c>
      <c r="AE5847" t="s">
        <v>233</v>
      </c>
      <c r="AF5847">
        <v>0</v>
      </c>
      <c r="AG5847">
        <v>0</v>
      </c>
      <c r="AH5847">
        <v>0</v>
      </c>
      <c r="AI5847" t="s">
        <v>11634</v>
      </c>
      <c r="AL5847" s="94">
        <v>7.1</v>
      </c>
      <c r="AM5847" t="s">
        <v>11646</v>
      </c>
    </row>
    <row r="5848" spans="1:39" x14ac:dyDescent="0.25">
      <c r="A5848" t="s">
        <v>217</v>
      </c>
      <c r="B5848">
        <v>40107</v>
      </c>
      <c r="C5848" t="s">
        <v>8692</v>
      </c>
      <c r="D5848">
        <v>106</v>
      </c>
      <c r="E5848">
        <v>45796</v>
      </c>
      <c r="F5848">
        <v>45957</v>
      </c>
      <c r="G5848" t="s">
        <v>7620</v>
      </c>
      <c r="K5848">
        <v>0</v>
      </c>
      <c r="AE5848" t="s">
        <v>233</v>
      </c>
      <c r="AF5848">
        <v>0</v>
      </c>
      <c r="AG5848">
        <v>0</v>
      </c>
      <c r="AH5848">
        <v>0</v>
      </c>
      <c r="AI5848" t="s">
        <v>11634</v>
      </c>
      <c r="AL5848" s="94">
        <v>10.6</v>
      </c>
      <c r="AM5848" t="s">
        <v>11646</v>
      </c>
    </row>
    <row r="5849" spans="1:39" x14ac:dyDescent="0.25">
      <c r="A5849" t="s">
        <v>217</v>
      </c>
      <c r="B5849">
        <v>40108</v>
      </c>
      <c r="C5849" t="s">
        <v>8693</v>
      </c>
      <c r="D5849">
        <v>115</v>
      </c>
      <c r="E5849">
        <v>45796</v>
      </c>
      <c r="F5849">
        <v>45957</v>
      </c>
      <c r="G5849" t="s">
        <v>7620</v>
      </c>
      <c r="K5849">
        <v>0</v>
      </c>
      <c r="AE5849" t="s">
        <v>233</v>
      </c>
      <c r="AF5849">
        <v>0</v>
      </c>
      <c r="AG5849">
        <v>0</v>
      </c>
      <c r="AH5849">
        <v>0</v>
      </c>
      <c r="AI5849" t="s">
        <v>11634</v>
      </c>
      <c r="AL5849" s="94">
        <v>11.5</v>
      </c>
      <c r="AM5849" t="s">
        <v>11646</v>
      </c>
    </row>
    <row r="5850" spans="1:39" x14ac:dyDescent="0.25">
      <c r="A5850" t="s">
        <v>217</v>
      </c>
      <c r="B5850">
        <v>40109</v>
      </c>
      <c r="C5850" t="s">
        <v>8694</v>
      </c>
      <c r="D5850">
        <v>84</v>
      </c>
      <c r="E5850">
        <v>45796</v>
      </c>
      <c r="F5850">
        <v>45957</v>
      </c>
      <c r="G5850" t="s">
        <v>7620</v>
      </c>
      <c r="K5850">
        <v>0</v>
      </c>
      <c r="Y5850" t="s">
        <v>350</v>
      </c>
      <c r="AE5850" t="s">
        <v>233</v>
      </c>
      <c r="AF5850">
        <v>0</v>
      </c>
      <c r="AG5850">
        <v>0</v>
      </c>
      <c r="AH5850">
        <v>1</v>
      </c>
      <c r="AI5850" t="s">
        <v>11632</v>
      </c>
      <c r="AL5850" s="94">
        <v>8.4</v>
      </c>
      <c r="AM5850" t="s">
        <v>11646</v>
      </c>
    </row>
    <row r="5851" spans="1:39" x14ac:dyDescent="0.25">
      <c r="A5851" t="s">
        <v>217</v>
      </c>
      <c r="B5851">
        <v>40110</v>
      </c>
      <c r="C5851" t="s">
        <v>8695</v>
      </c>
      <c r="D5851">
        <v>307</v>
      </c>
      <c r="E5851">
        <v>45796</v>
      </c>
      <c r="F5851">
        <v>45833</v>
      </c>
      <c r="G5851" t="s">
        <v>7620</v>
      </c>
      <c r="H5851">
        <v>45810</v>
      </c>
      <c r="I5851" t="s">
        <v>24</v>
      </c>
      <c r="K5851">
        <v>0</v>
      </c>
      <c r="N5851" t="s">
        <v>350</v>
      </c>
      <c r="X5851" t="s">
        <v>8605</v>
      </c>
      <c r="AE5851" t="s">
        <v>233</v>
      </c>
      <c r="AF5851">
        <v>0</v>
      </c>
      <c r="AG5851">
        <v>0</v>
      </c>
      <c r="AH5851">
        <v>3</v>
      </c>
      <c r="AI5851" t="s">
        <v>11632</v>
      </c>
      <c r="AL5851" s="94">
        <v>30.7</v>
      </c>
      <c r="AM5851" t="s">
        <v>11646</v>
      </c>
    </row>
    <row r="5852" spans="1:39" x14ac:dyDescent="0.25">
      <c r="A5852" t="s">
        <v>217</v>
      </c>
      <c r="B5852">
        <v>40111</v>
      </c>
      <c r="C5852" t="s">
        <v>8696</v>
      </c>
      <c r="D5852">
        <v>64</v>
      </c>
      <c r="E5852">
        <v>45796</v>
      </c>
      <c r="F5852">
        <v>45957</v>
      </c>
      <c r="G5852" t="s">
        <v>7620</v>
      </c>
      <c r="K5852">
        <v>0</v>
      </c>
      <c r="AE5852" t="s">
        <v>233</v>
      </c>
      <c r="AF5852">
        <v>0</v>
      </c>
      <c r="AG5852">
        <v>0</v>
      </c>
      <c r="AH5852">
        <v>0</v>
      </c>
      <c r="AI5852" t="s">
        <v>11634</v>
      </c>
      <c r="AL5852" s="94">
        <v>6.4</v>
      </c>
      <c r="AM5852" t="s">
        <v>11646</v>
      </c>
    </row>
    <row r="5853" spans="1:39" x14ac:dyDescent="0.25">
      <c r="A5853" t="s">
        <v>217</v>
      </c>
      <c r="B5853">
        <v>40115</v>
      </c>
      <c r="C5853" t="s">
        <v>8697</v>
      </c>
      <c r="D5853">
        <v>101</v>
      </c>
      <c r="E5853">
        <v>45796</v>
      </c>
      <c r="F5853">
        <v>45957</v>
      </c>
      <c r="G5853" t="s">
        <v>7620</v>
      </c>
      <c r="K5853">
        <v>0</v>
      </c>
      <c r="AE5853" t="s">
        <v>233</v>
      </c>
      <c r="AF5853">
        <v>0</v>
      </c>
      <c r="AG5853">
        <v>0</v>
      </c>
      <c r="AH5853">
        <v>0</v>
      </c>
      <c r="AI5853" t="s">
        <v>11634</v>
      </c>
      <c r="AL5853" s="94">
        <v>10.1</v>
      </c>
      <c r="AM5853" t="s">
        <v>11646</v>
      </c>
    </row>
    <row r="5854" spans="1:39" x14ac:dyDescent="0.25">
      <c r="A5854" t="s">
        <v>217</v>
      </c>
      <c r="B5854">
        <v>40903</v>
      </c>
      <c r="C5854" t="s">
        <v>8698</v>
      </c>
      <c r="D5854">
        <v>96</v>
      </c>
      <c r="E5854">
        <v>45796</v>
      </c>
      <c r="F5854">
        <v>45957</v>
      </c>
      <c r="G5854" t="s">
        <v>7620</v>
      </c>
      <c r="K5854">
        <v>0</v>
      </c>
      <c r="AE5854" t="s">
        <v>233</v>
      </c>
      <c r="AF5854">
        <v>0</v>
      </c>
      <c r="AG5854">
        <v>0</v>
      </c>
      <c r="AH5854">
        <v>0</v>
      </c>
      <c r="AI5854" t="s">
        <v>11634</v>
      </c>
      <c r="AL5854" s="94">
        <v>9.6</v>
      </c>
      <c r="AM5854" t="s">
        <v>11646</v>
      </c>
    </row>
    <row r="5855" spans="1:39" x14ac:dyDescent="0.25">
      <c r="A5855" t="s">
        <v>217</v>
      </c>
      <c r="B5855">
        <v>40118</v>
      </c>
      <c r="C5855" t="s">
        <v>8699</v>
      </c>
      <c r="D5855">
        <v>53</v>
      </c>
      <c r="E5855">
        <v>45796</v>
      </c>
      <c r="F5855">
        <v>45957</v>
      </c>
      <c r="G5855" t="s">
        <v>7620</v>
      </c>
      <c r="K5855">
        <v>0</v>
      </c>
      <c r="AE5855" t="s">
        <v>233</v>
      </c>
      <c r="AF5855">
        <v>0</v>
      </c>
      <c r="AG5855">
        <v>0</v>
      </c>
      <c r="AH5855">
        <v>0</v>
      </c>
      <c r="AI5855" t="s">
        <v>11634</v>
      </c>
      <c r="AL5855" s="94">
        <v>5.3</v>
      </c>
      <c r="AM5855" t="s">
        <v>11646</v>
      </c>
    </row>
    <row r="5856" spans="1:39" x14ac:dyDescent="0.25">
      <c r="A5856" t="s">
        <v>217</v>
      </c>
      <c r="B5856">
        <v>40119</v>
      </c>
      <c r="C5856" t="s">
        <v>8700</v>
      </c>
      <c r="D5856">
        <v>263</v>
      </c>
      <c r="E5856">
        <v>45796</v>
      </c>
      <c r="F5856">
        <v>45957</v>
      </c>
      <c r="G5856" t="s">
        <v>7620</v>
      </c>
      <c r="K5856">
        <v>0</v>
      </c>
      <c r="AE5856" t="s">
        <v>233</v>
      </c>
      <c r="AF5856">
        <v>0</v>
      </c>
      <c r="AG5856">
        <v>0</v>
      </c>
      <c r="AH5856">
        <v>0</v>
      </c>
      <c r="AI5856" t="s">
        <v>11634</v>
      </c>
      <c r="AL5856" s="94">
        <v>26.3</v>
      </c>
      <c r="AM5856" t="s">
        <v>11646</v>
      </c>
    </row>
    <row r="5857" spans="1:39" x14ac:dyDescent="0.25">
      <c r="A5857" t="s">
        <v>217</v>
      </c>
      <c r="B5857">
        <v>40120</v>
      </c>
      <c r="C5857" t="s">
        <v>8701</v>
      </c>
      <c r="D5857">
        <v>307</v>
      </c>
      <c r="E5857">
        <v>45796</v>
      </c>
      <c r="F5857">
        <v>45957</v>
      </c>
      <c r="G5857" t="s">
        <v>7620</v>
      </c>
      <c r="K5857">
        <v>0</v>
      </c>
      <c r="AE5857" t="s">
        <v>233</v>
      </c>
      <c r="AF5857">
        <v>0</v>
      </c>
      <c r="AG5857">
        <v>0</v>
      </c>
      <c r="AH5857">
        <v>0</v>
      </c>
      <c r="AI5857" t="s">
        <v>11634</v>
      </c>
      <c r="AL5857" s="94">
        <v>30.7</v>
      </c>
      <c r="AM5857" t="s">
        <v>11646</v>
      </c>
    </row>
    <row r="5858" spans="1:39" x14ac:dyDescent="0.25">
      <c r="A5858" t="s">
        <v>217</v>
      </c>
      <c r="B5858">
        <v>40121</v>
      </c>
      <c r="C5858" t="s">
        <v>8702</v>
      </c>
      <c r="D5858">
        <v>249</v>
      </c>
      <c r="E5858">
        <v>45796</v>
      </c>
      <c r="F5858">
        <v>45957</v>
      </c>
      <c r="G5858" t="s">
        <v>7620</v>
      </c>
      <c r="K5858">
        <v>0</v>
      </c>
      <c r="AE5858" t="s">
        <v>233</v>
      </c>
      <c r="AF5858">
        <v>0</v>
      </c>
      <c r="AG5858">
        <v>0</v>
      </c>
      <c r="AH5858">
        <v>0</v>
      </c>
      <c r="AI5858" t="s">
        <v>11634</v>
      </c>
      <c r="AL5858" s="94">
        <v>24.9</v>
      </c>
      <c r="AM5858" t="s">
        <v>11646</v>
      </c>
    </row>
    <row r="5859" spans="1:39" x14ac:dyDescent="0.25">
      <c r="A5859" t="s">
        <v>217</v>
      </c>
      <c r="B5859">
        <v>40122</v>
      </c>
      <c r="C5859" t="s">
        <v>8703</v>
      </c>
      <c r="D5859">
        <v>763</v>
      </c>
      <c r="E5859">
        <v>45796</v>
      </c>
      <c r="F5859">
        <v>45957</v>
      </c>
      <c r="G5859" t="s">
        <v>7620</v>
      </c>
      <c r="K5859">
        <v>500</v>
      </c>
      <c r="L5859">
        <v>45717</v>
      </c>
      <c r="M5859">
        <v>0.6</v>
      </c>
      <c r="N5859" t="s">
        <v>353</v>
      </c>
      <c r="O5859">
        <v>45465</v>
      </c>
      <c r="P5859" t="s">
        <v>350</v>
      </c>
      <c r="R5859">
        <v>9000</v>
      </c>
      <c r="T5859">
        <v>5</v>
      </c>
      <c r="U5859">
        <v>113</v>
      </c>
      <c r="V5859">
        <v>0</v>
      </c>
      <c r="W5859">
        <v>0</v>
      </c>
      <c r="X5859" t="s">
        <v>8704</v>
      </c>
      <c r="Y5859" t="s">
        <v>422</v>
      </c>
      <c r="Z5859" t="s">
        <v>8705</v>
      </c>
      <c r="AE5859" t="s">
        <v>233</v>
      </c>
      <c r="AF5859">
        <v>0.6</v>
      </c>
      <c r="AG5859">
        <v>300</v>
      </c>
      <c r="AH5859">
        <v>14</v>
      </c>
      <c r="AI5859" t="s">
        <v>11632</v>
      </c>
      <c r="AJ5859">
        <v>11.795543905635649</v>
      </c>
      <c r="AL5859" s="94">
        <v>76.3</v>
      </c>
      <c r="AM5859" t="s">
        <v>11839</v>
      </c>
    </row>
    <row r="5860" spans="1:39" x14ac:dyDescent="0.25">
      <c r="A5860" t="s">
        <v>217</v>
      </c>
      <c r="B5860">
        <v>40124</v>
      </c>
      <c r="C5860" t="s">
        <v>8706</v>
      </c>
      <c r="D5860">
        <v>263</v>
      </c>
      <c r="E5860">
        <v>45796</v>
      </c>
      <c r="F5860">
        <v>45957</v>
      </c>
      <c r="G5860" t="s">
        <v>7620</v>
      </c>
      <c r="K5860">
        <v>0</v>
      </c>
      <c r="AE5860" t="s">
        <v>233</v>
      </c>
      <c r="AF5860">
        <v>0</v>
      </c>
      <c r="AG5860">
        <v>0</v>
      </c>
      <c r="AH5860">
        <v>0</v>
      </c>
      <c r="AI5860" t="s">
        <v>11634</v>
      </c>
      <c r="AL5860" s="94">
        <v>26.3</v>
      </c>
      <c r="AM5860" t="s">
        <v>11646</v>
      </c>
    </row>
    <row r="5861" spans="1:39" x14ac:dyDescent="0.25">
      <c r="A5861" t="s">
        <v>217</v>
      </c>
      <c r="B5861">
        <v>40123</v>
      </c>
      <c r="C5861" t="s">
        <v>8707</v>
      </c>
      <c r="D5861">
        <v>207</v>
      </c>
      <c r="E5861">
        <v>45796</v>
      </c>
      <c r="F5861">
        <v>45957</v>
      </c>
      <c r="G5861" t="s">
        <v>7620</v>
      </c>
      <c r="K5861">
        <v>0</v>
      </c>
      <c r="AE5861" t="s">
        <v>233</v>
      </c>
      <c r="AF5861">
        <v>0</v>
      </c>
      <c r="AG5861">
        <v>0</v>
      </c>
      <c r="AH5861">
        <v>0</v>
      </c>
      <c r="AI5861" t="s">
        <v>11634</v>
      </c>
      <c r="AL5861" s="94">
        <v>20.7</v>
      </c>
      <c r="AM5861" t="s">
        <v>11646</v>
      </c>
    </row>
    <row r="5862" spans="1:39" x14ac:dyDescent="0.25">
      <c r="A5862" t="s">
        <v>217</v>
      </c>
      <c r="B5862">
        <v>40126</v>
      </c>
      <c r="C5862" t="s">
        <v>8708</v>
      </c>
      <c r="D5862">
        <v>65</v>
      </c>
      <c r="E5862">
        <v>45796</v>
      </c>
      <c r="F5862">
        <v>45958</v>
      </c>
      <c r="G5862" t="s">
        <v>7620</v>
      </c>
      <c r="K5862">
        <v>0</v>
      </c>
      <c r="N5862" t="s">
        <v>350</v>
      </c>
      <c r="P5862" t="s">
        <v>350</v>
      </c>
      <c r="T5862">
        <v>0</v>
      </c>
      <c r="U5862">
        <v>0</v>
      </c>
      <c r="V5862">
        <v>0</v>
      </c>
      <c r="W5862">
        <v>0</v>
      </c>
      <c r="X5862" t="s">
        <v>350</v>
      </c>
      <c r="Y5862" t="s">
        <v>350</v>
      </c>
      <c r="Z5862" t="s">
        <v>350</v>
      </c>
      <c r="AE5862" t="s">
        <v>233</v>
      </c>
      <c r="AF5862">
        <v>0</v>
      </c>
      <c r="AG5862">
        <v>0</v>
      </c>
      <c r="AH5862">
        <v>10</v>
      </c>
      <c r="AI5862" t="s">
        <v>11632</v>
      </c>
      <c r="AL5862" s="94">
        <v>6.5</v>
      </c>
      <c r="AM5862" t="s">
        <v>11646</v>
      </c>
    </row>
    <row r="5863" spans="1:39" x14ac:dyDescent="0.25">
      <c r="A5863" t="s">
        <v>217</v>
      </c>
      <c r="B5863">
        <v>40127</v>
      </c>
      <c r="C5863" t="s">
        <v>8709</v>
      </c>
      <c r="D5863">
        <v>43</v>
      </c>
      <c r="E5863">
        <v>45796</v>
      </c>
      <c r="F5863">
        <v>45958</v>
      </c>
      <c r="G5863" t="s">
        <v>7620</v>
      </c>
      <c r="K5863">
        <v>0</v>
      </c>
      <c r="AE5863" t="s">
        <v>233</v>
      </c>
      <c r="AF5863">
        <v>0</v>
      </c>
      <c r="AG5863">
        <v>0</v>
      </c>
      <c r="AH5863">
        <v>0</v>
      </c>
      <c r="AI5863" t="s">
        <v>11634</v>
      </c>
      <c r="AL5863" s="94">
        <v>4.3</v>
      </c>
      <c r="AM5863" t="s">
        <v>11646</v>
      </c>
    </row>
    <row r="5864" spans="1:39" x14ac:dyDescent="0.25">
      <c r="A5864" t="s">
        <v>217</v>
      </c>
      <c r="B5864">
        <v>40128</v>
      </c>
      <c r="C5864" t="s">
        <v>8710</v>
      </c>
      <c r="D5864">
        <v>138</v>
      </c>
      <c r="E5864">
        <v>45796</v>
      </c>
      <c r="F5864">
        <v>45958</v>
      </c>
      <c r="G5864" t="s">
        <v>7620</v>
      </c>
      <c r="K5864">
        <v>0</v>
      </c>
      <c r="AE5864" t="s">
        <v>233</v>
      </c>
      <c r="AF5864">
        <v>0</v>
      </c>
      <c r="AG5864">
        <v>0</v>
      </c>
      <c r="AH5864">
        <v>0</v>
      </c>
      <c r="AI5864" t="s">
        <v>11634</v>
      </c>
      <c r="AL5864" s="94">
        <v>13.8</v>
      </c>
      <c r="AM5864" t="s">
        <v>11646</v>
      </c>
    </row>
    <row r="5865" spans="1:39" x14ac:dyDescent="0.25">
      <c r="A5865" t="s">
        <v>217</v>
      </c>
      <c r="B5865">
        <v>40129</v>
      </c>
      <c r="C5865" t="s">
        <v>8711</v>
      </c>
      <c r="D5865">
        <v>161</v>
      </c>
      <c r="E5865">
        <v>45796</v>
      </c>
      <c r="F5865">
        <v>45958</v>
      </c>
      <c r="G5865" t="s">
        <v>7620</v>
      </c>
      <c r="K5865">
        <v>0</v>
      </c>
      <c r="AE5865" t="s">
        <v>233</v>
      </c>
      <c r="AF5865">
        <v>0</v>
      </c>
      <c r="AG5865">
        <v>0</v>
      </c>
      <c r="AH5865">
        <v>0</v>
      </c>
      <c r="AI5865" t="s">
        <v>11634</v>
      </c>
      <c r="AL5865" s="94">
        <v>16.100000000000001</v>
      </c>
      <c r="AM5865" t="s">
        <v>11646</v>
      </c>
    </row>
    <row r="5866" spans="1:39" x14ac:dyDescent="0.25">
      <c r="A5866" t="s">
        <v>217</v>
      </c>
      <c r="B5866">
        <v>40130</v>
      </c>
      <c r="C5866" t="s">
        <v>8712</v>
      </c>
      <c r="D5866">
        <v>124</v>
      </c>
      <c r="E5866">
        <v>45796</v>
      </c>
      <c r="F5866">
        <v>45958</v>
      </c>
      <c r="G5866" t="s">
        <v>7620</v>
      </c>
      <c r="K5866">
        <v>0</v>
      </c>
      <c r="AE5866" t="s">
        <v>233</v>
      </c>
      <c r="AF5866">
        <v>0</v>
      </c>
      <c r="AG5866">
        <v>0</v>
      </c>
      <c r="AH5866">
        <v>0</v>
      </c>
      <c r="AI5866" t="s">
        <v>11634</v>
      </c>
      <c r="AL5866" s="94">
        <v>12.4</v>
      </c>
      <c r="AM5866" t="s">
        <v>11646</v>
      </c>
    </row>
    <row r="5867" spans="1:39" x14ac:dyDescent="0.25">
      <c r="A5867" t="s">
        <v>217</v>
      </c>
      <c r="B5867">
        <v>40131</v>
      </c>
      <c r="C5867" t="s">
        <v>8713</v>
      </c>
      <c r="D5867">
        <v>56</v>
      </c>
      <c r="E5867">
        <v>45796</v>
      </c>
      <c r="F5867">
        <v>45958</v>
      </c>
      <c r="G5867" t="s">
        <v>7620</v>
      </c>
      <c r="K5867">
        <v>0</v>
      </c>
      <c r="AE5867" t="s">
        <v>233</v>
      </c>
      <c r="AF5867">
        <v>0</v>
      </c>
      <c r="AG5867">
        <v>0</v>
      </c>
      <c r="AH5867">
        <v>0</v>
      </c>
      <c r="AI5867" t="s">
        <v>11634</v>
      </c>
      <c r="AL5867" s="94">
        <v>5.6</v>
      </c>
      <c r="AM5867" t="s">
        <v>11646</v>
      </c>
    </row>
    <row r="5868" spans="1:39" x14ac:dyDescent="0.25">
      <c r="A5868" t="s">
        <v>217</v>
      </c>
      <c r="B5868">
        <v>40132</v>
      </c>
      <c r="C5868" t="s">
        <v>8714</v>
      </c>
      <c r="D5868">
        <v>40</v>
      </c>
      <c r="E5868">
        <v>45796</v>
      </c>
      <c r="F5868">
        <v>45958</v>
      </c>
      <c r="G5868" t="s">
        <v>7620</v>
      </c>
      <c r="K5868">
        <v>0</v>
      </c>
      <c r="AE5868" t="s">
        <v>233</v>
      </c>
      <c r="AF5868">
        <v>0</v>
      </c>
      <c r="AG5868">
        <v>0</v>
      </c>
      <c r="AH5868">
        <v>0</v>
      </c>
      <c r="AI5868" t="s">
        <v>11634</v>
      </c>
      <c r="AL5868" s="94">
        <v>4</v>
      </c>
      <c r="AM5868" t="s">
        <v>11646</v>
      </c>
    </row>
    <row r="5869" spans="1:39" x14ac:dyDescent="0.25">
      <c r="A5869" t="s">
        <v>217</v>
      </c>
      <c r="B5869">
        <v>40134</v>
      </c>
      <c r="C5869" t="s">
        <v>8715</v>
      </c>
      <c r="D5869">
        <v>907</v>
      </c>
      <c r="E5869">
        <v>45796</v>
      </c>
      <c r="F5869">
        <v>45958</v>
      </c>
      <c r="G5869" t="s">
        <v>7620</v>
      </c>
      <c r="K5869">
        <v>0</v>
      </c>
      <c r="N5869" t="s">
        <v>353</v>
      </c>
      <c r="O5869">
        <v>45807</v>
      </c>
      <c r="P5869" t="s">
        <v>339</v>
      </c>
      <c r="R5869">
        <v>5000</v>
      </c>
      <c r="T5869">
        <v>0</v>
      </c>
      <c r="U5869">
        <v>0</v>
      </c>
      <c r="V5869">
        <v>0</v>
      </c>
      <c r="W5869">
        <v>0</v>
      </c>
      <c r="X5869" t="s">
        <v>8716</v>
      </c>
      <c r="Y5869" t="s">
        <v>350</v>
      </c>
      <c r="Z5869" t="s">
        <v>350</v>
      </c>
      <c r="AE5869" t="s">
        <v>233</v>
      </c>
      <c r="AF5869">
        <v>0</v>
      </c>
      <c r="AG5869">
        <v>0</v>
      </c>
      <c r="AH5869">
        <v>11</v>
      </c>
      <c r="AI5869" t="s">
        <v>11632</v>
      </c>
      <c r="AJ5869">
        <v>5.5126791620727671</v>
      </c>
      <c r="AL5869" s="94">
        <v>90.7</v>
      </c>
      <c r="AM5869" t="s">
        <v>11646</v>
      </c>
    </row>
    <row r="5870" spans="1:39" x14ac:dyDescent="0.25">
      <c r="A5870" t="s">
        <v>217</v>
      </c>
      <c r="B5870">
        <v>40135</v>
      </c>
      <c r="C5870" t="s">
        <v>8717</v>
      </c>
      <c r="D5870">
        <v>309</v>
      </c>
      <c r="E5870">
        <v>45796</v>
      </c>
      <c r="F5870">
        <v>45909</v>
      </c>
      <c r="G5870" t="s">
        <v>7620</v>
      </c>
      <c r="H5870">
        <v>45882</v>
      </c>
      <c r="I5870" t="s">
        <v>24</v>
      </c>
      <c r="K5870">
        <v>0</v>
      </c>
      <c r="AE5870" t="s">
        <v>233</v>
      </c>
      <c r="AF5870">
        <v>0</v>
      </c>
      <c r="AG5870">
        <v>0</v>
      </c>
      <c r="AH5870">
        <v>0</v>
      </c>
      <c r="AI5870" t="s">
        <v>11634</v>
      </c>
      <c r="AL5870" s="94">
        <v>30.9</v>
      </c>
      <c r="AM5870" t="s">
        <v>11646</v>
      </c>
    </row>
    <row r="5871" spans="1:39" x14ac:dyDescent="0.25">
      <c r="A5871" t="s">
        <v>217</v>
      </c>
      <c r="B5871">
        <v>40136</v>
      </c>
      <c r="C5871" t="s">
        <v>8718</v>
      </c>
      <c r="D5871">
        <v>145</v>
      </c>
      <c r="E5871">
        <v>45796</v>
      </c>
      <c r="F5871">
        <v>45958</v>
      </c>
      <c r="G5871" t="s">
        <v>7620</v>
      </c>
      <c r="K5871">
        <v>0</v>
      </c>
      <c r="N5871" t="s">
        <v>350</v>
      </c>
      <c r="Y5871" t="s">
        <v>350</v>
      </c>
      <c r="AE5871" t="s">
        <v>233</v>
      </c>
      <c r="AF5871">
        <v>0</v>
      </c>
      <c r="AG5871">
        <v>0</v>
      </c>
      <c r="AH5871">
        <v>2</v>
      </c>
      <c r="AI5871" t="s">
        <v>11632</v>
      </c>
      <c r="AL5871" s="94">
        <v>14.5</v>
      </c>
      <c r="AM5871" t="s">
        <v>11646</v>
      </c>
    </row>
    <row r="5872" spans="1:39" x14ac:dyDescent="0.25">
      <c r="A5872" t="s">
        <v>217</v>
      </c>
      <c r="B5872">
        <v>40138</v>
      </c>
      <c r="C5872" t="s">
        <v>8719</v>
      </c>
      <c r="D5872">
        <v>2787</v>
      </c>
      <c r="E5872">
        <v>45796</v>
      </c>
      <c r="F5872">
        <v>45793</v>
      </c>
      <c r="G5872" t="s">
        <v>7620</v>
      </c>
      <c r="H5872">
        <v>45799</v>
      </c>
      <c r="I5872" t="s">
        <v>24</v>
      </c>
      <c r="J5872" t="s">
        <v>8720</v>
      </c>
      <c r="K5872">
        <v>0</v>
      </c>
      <c r="X5872" t="s">
        <v>8721</v>
      </c>
      <c r="AE5872" t="s">
        <v>233</v>
      </c>
      <c r="AF5872">
        <v>0</v>
      </c>
      <c r="AG5872">
        <v>0</v>
      </c>
      <c r="AH5872">
        <v>2</v>
      </c>
      <c r="AI5872" t="s">
        <v>11632</v>
      </c>
      <c r="AL5872" s="94">
        <v>278.7</v>
      </c>
      <c r="AM5872" t="s">
        <v>11646</v>
      </c>
    </row>
    <row r="5873" spans="1:39" x14ac:dyDescent="0.25">
      <c r="A5873" t="s">
        <v>217</v>
      </c>
      <c r="B5873">
        <v>40139</v>
      </c>
      <c r="C5873" t="s">
        <v>8722</v>
      </c>
      <c r="D5873">
        <v>279</v>
      </c>
      <c r="E5873">
        <v>45796</v>
      </c>
      <c r="F5873">
        <v>45958</v>
      </c>
      <c r="G5873" t="s">
        <v>7620</v>
      </c>
      <c r="K5873">
        <v>0</v>
      </c>
      <c r="AE5873" t="s">
        <v>233</v>
      </c>
      <c r="AF5873">
        <v>0</v>
      </c>
      <c r="AG5873">
        <v>0</v>
      </c>
      <c r="AH5873">
        <v>0</v>
      </c>
      <c r="AI5873" t="s">
        <v>11634</v>
      </c>
      <c r="AL5873" s="94">
        <v>27.9</v>
      </c>
      <c r="AM5873" t="s">
        <v>11646</v>
      </c>
    </row>
    <row r="5874" spans="1:39" x14ac:dyDescent="0.25">
      <c r="A5874" t="s">
        <v>217</v>
      </c>
      <c r="B5874">
        <v>40140</v>
      </c>
      <c r="C5874" t="s">
        <v>8723</v>
      </c>
      <c r="D5874">
        <v>97</v>
      </c>
      <c r="E5874">
        <v>45796</v>
      </c>
      <c r="F5874">
        <v>45958</v>
      </c>
      <c r="G5874" t="s">
        <v>7620</v>
      </c>
      <c r="K5874">
        <v>0</v>
      </c>
      <c r="AE5874" t="s">
        <v>233</v>
      </c>
      <c r="AF5874">
        <v>0</v>
      </c>
      <c r="AG5874">
        <v>0</v>
      </c>
      <c r="AH5874">
        <v>0</v>
      </c>
      <c r="AI5874" t="s">
        <v>11634</v>
      </c>
      <c r="AL5874" s="94">
        <v>9.6999999999999993</v>
      </c>
      <c r="AM5874" t="s">
        <v>11646</v>
      </c>
    </row>
    <row r="5875" spans="1:39" x14ac:dyDescent="0.25">
      <c r="A5875" t="s">
        <v>217</v>
      </c>
      <c r="B5875">
        <v>40141</v>
      </c>
      <c r="C5875" t="s">
        <v>8724</v>
      </c>
      <c r="D5875">
        <v>1044</v>
      </c>
      <c r="E5875">
        <v>45796</v>
      </c>
      <c r="F5875">
        <v>45958</v>
      </c>
      <c r="G5875" t="s">
        <v>7620</v>
      </c>
      <c r="K5875">
        <v>0</v>
      </c>
      <c r="AE5875" t="s">
        <v>233</v>
      </c>
      <c r="AF5875">
        <v>0</v>
      </c>
      <c r="AG5875">
        <v>0</v>
      </c>
      <c r="AH5875">
        <v>0</v>
      </c>
      <c r="AI5875" t="s">
        <v>11634</v>
      </c>
      <c r="AL5875" s="94">
        <v>104.4</v>
      </c>
      <c r="AM5875" t="s">
        <v>11646</v>
      </c>
    </row>
    <row r="5876" spans="1:39" x14ac:dyDescent="0.25">
      <c r="A5876" t="s">
        <v>217</v>
      </c>
      <c r="B5876">
        <v>40142</v>
      </c>
      <c r="C5876" t="s">
        <v>8725</v>
      </c>
      <c r="D5876">
        <v>53</v>
      </c>
      <c r="E5876">
        <v>45796</v>
      </c>
      <c r="F5876">
        <v>45958</v>
      </c>
      <c r="G5876" t="s">
        <v>7620</v>
      </c>
      <c r="K5876">
        <v>0</v>
      </c>
      <c r="AE5876" t="s">
        <v>233</v>
      </c>
      <c r="AF5876">
        <v>0</v>
      </c>
      <c r="AG5876">
        <v>0</v>
      </c>
      <c r="AH5876">
        <v>0</v>
      </c>
      <c r="AI5876" t="s">
        <v>11634</v>
      </c>
      <c r="AL5876" s="94">
        <v>5.3</v>
      </c>
      <c r="AM5876" t="s">
        <v>11646</v>
      </c>
    </row>
    <row r="5877" spans="1:39" x14ac:dyDescent="0.25">
      <c r="A5877" t="s">
        <v>217</v>
      </c>
      <c r="B5877">
        <v>40143</v>
      </c>
      <c r="C5877" t="s">
        <v>8726</v>
      </c>
      <c r="D5877">
        <v>92</v>
      </c>
      <c r="E5877">
        <v>45796</v>
      </c>
      <c r="F5877">
        <v>45958</v>
      </c>
      <c r="G5877" t="s">
        <v>7620</v>
      </c>
      <c r="K5877">
        <v>0</v>
      </c>
      <c r="AE5877" t="s">
        <v>233</v>
      </c>
      <c r="AF5877">
        <v>0</v>
      </c>
      <c r="AG5877">
        <v>0</v>
      </c>
      <c r="AH5877">
        <v>0</v>
      </c>
      <c r="AI5877" t="s">
        <v>11634</v>
      </c>
      <c r="AL5877" s="94">
        <v>9.1999999999999993</v>
      </c>
      <c r="AM5877" t="s">
        <v>11646</v>
      </c>
    </row>
    <row r="5878" spans="1:39" x14ac:dyDescent="0.25">
      <c r="A5878" t="s">
        <v>217</v>
      </c>
      <c r="B5878">
        <v>40144</v>
      </c>
      <c r="C5878" t="s">
        <v>8727</v>
      </c>
      <c r="D5878">
        <v>25</v>
      </c>
      <c r="E5878">
        <v>45796</v>
      </c>
      <c r="F5878">
        <v>45958</v>
      </c>
      <c r="G5878" t="s">
        <v>7620</v>
      </c>
      <c r="K5878">
        <v>0</v>
      </c>
      <c r="M5878">
        <v>0</v>
      </c>
      <c r="N5878" t="s">
        <v>353</v>
      </c>
      <c r="O5878" t="s">
        <v>8728</v>
      </c>
      <c r="P5878" t="s">
        <v>350</v>
      </c>
      <c r="Q5878">
        <v>0</v>
      </c>
      <c r="R5878">
        <v>0</v>
      </c>
      <c r="S5878">
        <v>0</v>
      </c>
      <c r="T5878">
        <v>0</v>
      </c>
      <c r="U5878">
        <v>0</v>
      </c>
      <c r="V5878">
        <v>0</v>
      </c>
      <c r="W5878">
        <v>0</v>
      </c>
      <c r="X5878" t="s">
        <v>8729</v>
      </c>
      <c r="Y5878" t="s">
        <v>350</v>
      </c>
      <c r="Z5878" t="s">
        <v>350</v>
      </c>
      <c r="AE5878" t="s">
        <v>233</v>
      </c>
      <c r="AF5878">
        <v>0</v>
      </c>
      <c r="AG5878">
        <v>0</v>
      </c>
      <c r="AH5878">
        <v>14</v>
      </c>
      <c r="AI5878" t="s">
        <v>11632</v>
      </c>
      <c r="AJ5878">
        <v>0</v>
      </c>
      <c r="AK5878">
        <v>0</v>
      </c>
      <c r="AL5878" s="94">
        <v>2.5</v>
      </c>
      <c r="AM5878" t="s">
        <v>11646</v>
      </c>
    </row>
    <row r="5879" spans="1:39" x14ac:dyDescent="0.25">
      <c r="A5879" t="s">
        <v>217</v>
      </c>
      <c r="B5879">
        <v>40145</v>
      </c>
      <c r="C5879" t="s">
        <v>8730</v>
      </c>
      <c r="D5879">
        <v>1274</v>
      </c>
      <c r="E5879">
        <v>45796</v>
      </c>
      <c r="F5879">
        <v>45958</v>
      </c>
      <c r="G5879" t="s">
        <v>7620</v>
      </c>
      <c r="K5879">
        <v>0</v>
      </c>
      <c r="AE5879" t="s">
        <v>233</v>
      </c>
      <c r="AF5879">
        <v>0</v>
      </c>
      <c r="AG5879">
        <v>0</v>
      </c>
      <c r="AH5879">
        <v>0</v>
      </c>
      <c r="AI5879" t="s">
        <v>11634</v>
      </c>
      <c r="AL5879" s="94">
        <v>127.4</v>
      </c>
      <c r="AM5879" t="s">
        <v>11646</v>
      </c>
    </row>
    <row r="5880" spans="1:39" x14ac:dyDescent="0.25">
      <c r="A5880" t="s">
        <v>217</v>
      </c>
      <c r="B5880">
        <v>40904</v>
      </c>
      <c r="C5880" t="s">
        <v>8731</v>
      </c>
      <c r="D5880">
        <v>439</v>
      </c>
      <c r="E5880">
        <v>45796</v>
      </c>
      <c r="F5880">
        <v>45958</v>
      </c>
      <c r="G5880" t="s">
        <v>7620</v>
      </c>
      <c r="K5880">
        <v>0</v>
      </c>
      <c r="AE5880" t="s">
        <v>233</v>
      </c>
      <c r="AF5880">
        <v>0</v>
      </c>
      <c r="AG5880">
        <v>0</v>
      </c>
      <c r="AH5880">
        <v>0</v>
      </c>
      <c r="AI5880" t="s">
        <v>11634</v>
      </c>
      <c r="AL5880" s="94">
        <v>43.9</v>
      </c>
      <c r="AM5880" t="s">
        <v>11646</v>
      </c>
    </row>
    <row r="5881" spans="1:39" x14ac:dyDescent="0.25">
      <c r="A5881" t="s">
        <v>217</v>
      </c>
      <c r="B5881">
        <v>40146</v>
      </c>
      <c r="C5881" t="s">
        <v>8732</v>
      </c>
      <c r="D5881">
        <v>366</v>
      </c>
      <c r="E5881">
        <v>45796</v>
      </c>
      <c r="F5881">
        <v>45958</v>
      </c>
      <c r="G5881" t="s">
        <v>7620</v>
      </c>
      <c r="K5881">
        <v>0</v>
      </c>
      <c r="AE5881" t="s">
        <v>233</v>
      </c>
      <c r="AF5881">
        <v>0</v>
      </c>
      <c r="AG5881">
        <v>0</v>
      </c>
      <c r="AH5881">
        <v>0</v>
      </c>
      <c r="AI5881" t="s">
        <v>11634</v>
      </c>
      <c r="AL5881" s="94">
        <v>36.6</v>
      </c>
      <c r="AM5881" t="s">
        <v>11646</v>
      </c>
    </row>
    <row r="5882" spans="1:39" x14ac:dyDescent="0.25">
      <c r="A5882" t="s">
        <v>217</v>
      </c>
      <c r="B5882">
        <v>40148</v>
      </c>
      <c r="C5882" t="s">
        <v>8733</v>
      </c>
      <c r="D5882">
        <v>256</v>
      </c>
      <c r="E5882">
        <v>45796</v>
      </c>
      <c r="F5882">
        <v>45958</v>
      </c>
      <c r="G5882" t="s">
        <v>7620</v>
      </c>
      <c r="K5882">
        <v>0</v>
      </c>
      <c r="N5882" t="s">
        <v>350</v>
      </c>
      <c r="P5882" t="s">
        <v>350</v>
      </c>
      <c r="T5882">
        <v>0</v>
      </c>
      <c r="U5882">
        <v>0</v>
      </c>
      <c r="V5882">
        <v>0</v>
      </c>
      <c r="W5882">
        <v>0</v>
      </c>
      <c r="X5882" t="s">
        <v>350</v>
      </c>
      <c r="Y5882" t="s">
        <v>350</v>
      </c>
      <c r="Z5882" t="s">
        <v>350</v>
      </c>
      <c r="AE5882" t="s">
        <v>233</v>
      </c>
      <c r="AF5882">
        <v>0</v>
      </c>
      <c r="AG5882">
        <v>0</v>
      </c>
      <c r="AH5882">
        <v>10</v>
      </c>
      <c r="AI5882" t="s">
        <v>11632</v>
      </c>
      <c r="AL5882" s="94">
        <v>25.6</v>
      </c>
      <c r="AM5882" t="s">
        <v>11646</v>
      </c>
    </row>
    <row r="5883" spans="1:39" x14ac:dyDescent="0.25">
      <c r="A5883" t="s">
        <v>217</v>
      </c>
      <c r="B5883">
        <v>40149</v>
      </c>
      <c r="C5883" t="s">
        <v>8734</v>
      </c>
      <c r="D5883">
        <v>503</v>
      </c>
      <c r="E5883">
        <v>45796</v>
      </c>
      <c r="F5883">
        <v>45958</v>
      </c>
      <c r="G5883" t="s">
        <v>7620</v>
      </c>
      <c r="K5883">
        <v>0</v>
      </c>
      <c r="AE5883" t="s">
        <v>233</v>
      </c>
      <c r="AF5883">
        <v>0</v>
      </c>
      <c r="AG5883">
        <v>0</v>
      </c>
      <c r="AH5883">
        <v>0</v>
      </c>
      <c r="AI5883" t="s">
        <v>11634</v>
      </c>
      <c r="AL5883" s="94">
        <v>50.3</v>
      </c>
      <c r="AM5883" t="s">
        <v>11646</v>
      </c>
    </row>
    <row r="5884" spans="1:39" x14ac:dyDescent="0.25">
      <c r="A5884" t="s">
        <v>217</v>
      </c>
      <c r="B5884">
        <v>40150</v>
      </c>
      <c r="C5884" t="s">
        <v>8735</v>
      </c>
      <c r="D5884">
        <v>62</v>
      </c>
      <c r="E5884">
        <v>45796</v>
      </c>
      <c r="F5884">
        <v>45958</v>
      </c>
      <c r="G5884" t="s">
        <v>7620</v>
      </c>
      <c r="K5884">
        <v>0</v>
      </c>
      <c r="M5884">
        <v>0</v>
      </c>
      <c r="N5884" t="s">
        <v>353</v>
      </c>
      <c r="O5884" t="s">
        <v>8736</v>
      </c>
      <c r="R5884" t="s">
        <v>5764</v>
      </c>
      <c r="T5884">
        <v>0</v>
      </c>
      <c r="U5884">
        <v>0</v>
      </c>
      <c r="V5884">
        <v>0</v>
      </c>
      <c r="W5884">
        <v>0</v>
      </c>
      <c r="X5884" t="s">
        <v>350</v>
      </c>
      <c r="Y5884" t="s">
        <v>350</v>
      </c>
      <c r="Z5884" t="s">
        <v>350</v>
      </c>
      <c r="AE5884" t="s">
        <v>233</v>
      </c>
      <c r="AF5884">
        <v>0</v>
      </c>
      <c r="AG5884">
        <v>0</v>
      </c>
      <c r="AH5884">
        <v>12</v>
      </c>
      <c r="AI5884" t="s">
        <v>11632</v>
      </c>
      <c r="AL5884" s="94">
        <v>6.2</v>
      </c>
      <c r="AM5884" t="s">
        <v>11646</v>
      </c>
    </row>
    <row r="5885" spans="1:39" x14ac:dyDescent="0.25">
      <c r="A5885" t="s">
        <v>217</v>
      </c>
      <c r="B5885">
        <v>40151</v>
      </c>
      <c r="C5885" t="s">
        <v>8737</v>
      </c>
      <c r="D5885">
        <v>53</v>
      </c>
      <c r="E5885">
        <v>45796</v>
      </c>
      <c r="F5885">
        <v>45958</v>
      </c>
      <c r="G5885" t="s">
        <v>7620</v>
      </c>
      <c r="K5885">
        <v>0</v>
      </c>
      <c r="AE5885" t="s">
        <v>233</v>
      </c>
      <c r="AF5885">
        <v>0</v>
      </c>
      <c r="AG5885">
        <v>0</v>
      </c>
      <c r="AH5885">
        <v>0</v>
      </c>
      <c r="AI5885" t="s">
        <v>11634</v>
      </c>
      <c r="AL5885" s="94">
        <v>5.3</v>
      </c>
      <c r="AM5885" t="s">
        <v>11646</v>
      </c>
    </row>
    <row r="5886" spans="1:39" x14ac:dyDescent="0.25">
      <c r="A5886" t="s">
        <v>217</v>
      </c>
      <c r="B5886">
        <v>40901</v>
      </c>
      <c r="C5886" t="s">
        <v>8738</v>
      </c>
      <c r="D5886">
        <v>587</v>
      </c>
      <c r="E5886">
        <v>45796</v>
      </c>
      <c r="F5886">
        <v>45958</v>
      </c>
      <c r="G5886" t="s">
        <v>7620</v>
      </c>
      <c r="K5886">
        <v>51</v>
      </c>
      <c r="L5886">
        <v>45444</v>
      </c>
      <c r="M5886">
        <v>0.7</v>
      </c>
      <c r="N5886" t="s">
        <v>353</v>
      </c>
      <c r="O5886">
        <v>44300</v>
      </c>
      <c r="P5886" t="s">
        <v>350</v>
      </c>
      <c r="Q5886">
        <v>0</v>
      </c>
      <c r="R5886">
        <v>3000</v>
      </c>
      <c r="X5886" t="s">
        <v>8739</v>
      </c>
      <c r="Y5886" t="s">
        <v>8740</v>
      </c>
      <c r="Z5886" t="s">
        <v>350</v>
      </c>
      <c r="AE5886" t="s">
        <v>233</v>
      </c>
      <c r="AF5886">
        <v>0.7</v>
      </c>
      <c r="AG5886">
        <v>36</v>
      </c>
      <c r="AH5886">
        <v>11</v>
      </c>
      <c r="AI5886" t="s">
        <v>11632</v>
      </c>
      <c r="AJ5886">
        <v>5.1107325383304945</v>
      </c>
      <c r="AL5886" s="94">
        <v>58.7</v>
      </c>
      <c r="AM5886" t="s">
        <v>11647</v>
      </c>
    </row>
    <row r="5887" spans="1:39" x14ac:dyDescent="0.25">
      <c r="A5887" t="s">
        <v>217</v>
      </c>
      <c r="B5887">
        <v>40152</v>
      </c>
      <c r="C5887" t="s">
        <v>8741</v>
      </c>
      <c r="D5887">
        <v>966</v>
      </c>
      <c r="E5887">
        <v>45796</v>
      </c>
      <c r="F5887">
        <v>45958</v>
      </c>
      <c r="G5887" t="s">
        <v>7620</v>
      </c>
      <c r="K5887">
        <v>0</v>
      </c>
      <c r="AE5887" t="s">
        <v>233</v>
      </c>
      <c r="AF5887">
        <v>0</v>
      </c>
      <c r="AG5887">
        <v>0</v>
      </c>
      <c r="AH5887">
        <v>0</v>
      </c>
      <c r="AI5887" t="s">
        <v>11634</v>
      </c>
      <c r="AL5887" s="94">
        <v>96.6</v>
      </c>
      <c r="AM5887" t="s">
        <v>11646</v>
      </c>
    </row>
    <row r="5888" spans="1:39" x14ac:dyDescent="0.25">
      <c r="A5888" t="s">
        <v>217</v>
      </c>
      <c r="B5888">
        <v>40154</v>
      </c>
      <c r="C5888" t="s">
        <v>8742</v>
      </c>
      <c r="D5888">
        <v>24</v>
      </c>
      <c r="E5888">
        <v>45796</v>
      </c>
      <c r="F5888">
        <v>45958</v>
      </c>
      <c r="G5888" t="s">
        <v>7620</v>
      </c>
      <c r="K5888">
        <v>0</v>
      </c>
      <c r="AE5888" t="s">
        <v>233</v>
      </c>
      <c r="AF5888">
        <v>0</v>
      </c>
      <c r="AG5888">
        <v>0</v>
      </c>
      <c r="AH5888">
        <v>0</v>
      </c>
      <c r="AI5888" t="s">
        <v>11634</v>
      </c>
      <c r="AL5888" s="94">
        <v>2.4</v>
      </c>
      <c r="AM5888" t="s">
        <v>11646</v>
      </c>
    </row>
    <row r="5889" spans="1:39" x14ac:dyDescent="0.25">
      <c r="A5889" t="s">
        <v>217</v>
      </c>
      <c r="B5889">
        <v>40155</v>
      </c>
      <c r="C5889" t="s">
        <v>8743</v>
      </c>
      <c r="D5889">
        <v>5968</v>
      </c>
      <c r="E5889">
        <v>45796</v>
      </c>
      <c r="F5889">
        <v>45833</v>
      </c>
      <c r="G5889" t="s">
        <v>7620</v>
      </c>
      <c r="H5889">
        <v>45810</v>
      </c>
      <c r="I5889" t="s">
        <v>24</v>
      </c>
      <c r="K5889">
        <v>12</v>
      </c>
      <c r="L5889">
        <v>2024</v>
      </c>
      <c r="M5889">
        <v>12</v>
      </c>
      <c r="N5889" t="s">
        <v>350</v>
      </c>
      <c r="O5889" t="s">
        <v>8744</v>
      </c>
      <c r="P5889" t="s">
        <v>353</v>
      </c>
      <c r="Q5889">
        <v>12</v>
      </c>
      <c r="X5889" t="s">
        <v>8745</v>
      </c>
      <c r="Y5889" t="s">
        <v>350</v>
      </c>
      <c r="Z5889" t="s">
        <v>350</v>
      </c>
      <c r="AE5889" t="s">
        <v>233</v>
      </c>
      <c r="AF5889">
        <v>0.12</v>
      </c>
      <c r="AG5889">
        <v>1</v>
      </c>
      <c r="AH5889">
        <v>10</v>
      </c>
      <c r="AI5889" t="s">
        <v>11632</v>
      </c>
      <c r="AL5889" s="94">
        <v>596.79999999999995</v>
      </c>
      <c r="AM5889" t="s">
        <v>11648</v>
      </c>
    </row>
    <row r="5890" spans="1:39" x14ac:dyDescent="0.25">
      <c r="A5890" t="s">
        <v>217</v>
      </c>
      <c r="B5890">
        <v>40156</v>
      </c>
      <c r="C5890" t="s">
        <v>8746</v>
      </c>
      <c r="D5890">
        <v>349</v>
      </c>
      <c r="E5890">
        <v>45796</v>
      </c>
      <c r="F5890">
        <v>45958</v>
      </c>
      <c r="G5890" t="s">
        <v>7620</v>
      </c>
      <c r="K5890">
        <v>0</v>
      </c>
      <c r="N5890" t="s">
        <v>350</v>
      </c>
      <c r="P5890" t="s">
        <v>350</v>
      </c>
      <c r="T5890">
        <v>0</v>
      </c>
      <c r="U5890">
        <v>0</v>
      </c>
      <c r="V5890">
        <v>0</v>
      </c>
      <c r="W5890">
        <v>0</v>
      </c>
      <c r="X5890" t="s">
        <v>350</v>
      </c>
      <c r="Y5890" t="s">
        <v>350</v>
      </c>
      <c r="Z5890" t="s">
        <v>350</v>
      </c>
      <c r="AE5890" t="s">
        <v>233</v>
      </c>
      <c r="AF5890">
        <v>0</v>
      </c>
      <c r="AG5890">
        <v>0</v>
      </c>
      <c r="AH5890">
        <v>9</v>
      </c>
      <c r="AI5890" t="s">
        <v>11632</v>
      </c>
      <c r="AL5890" s="94">
        <v>34.9</v>
      </c>
      <c r="AM5890" t="s">
        <v>11646</v>
      </c>
    </row>
    <row r="5891" spans="1:39" x14ac:dyDescent="0.25">
      <c r="A5891" t="s">
        <v>217</v>
      </c>
      <c r="B5891">
        <v>40157</v>
      </c>
      <c r="C5891" t="s">
        <v>8747</v>
      </c>
      <c r="D5891">
        <v>48</v>
      </c>
      <c r="E5891">
        <v>45796</v>
      </c>
      <c r="F5891">
        <v>45958</v>
      </c>
      <c r="G5891" t="s">
        <v>7620</v>
      </c>
      <c r="K5891">
        <v>0</v>
      </c>
      <c r="AE5891" t="s">
        <v>233</v>
      </c>
      <c r="AF5891">
        <v>0</v>
      </c>
      <c r="AG5891">
        <v>0</v>
      </c>
      <c r="AH5891">
        <v>0</v>
      </c>
      <c r="AI5891" t="s">
        <v>11634</v>
      </c>
      <c r="AL5891" s="94">
        <v>4.8</v>
      </c>
      <c r="AM5891" t="s">
        <v>11646</v>
      </c>
    </row>
    <row r="5892" spans="1:39" x14ac:dyDescent="0.25">
      <c r="A5892" t="s">
        <v>217</v>
      </c>
      <c r="B5892">
        <v>40158</v>
      </c>
      <c r="C5892" t="s">
        <v>8748</v>
      </c>
      <c r="D5892">
        <v>20</v>
      </c>
      <c r="E5892">
        <v>45797</v>
      </c>
      <c r="F5892">
        <v>45958</v>
      </c>
      <c r="G5892" t="s">
        <v>7620</v>
      </c>
      <c r="K5892">
        <v>0</v>
      </c>
      <c r="AE5892" t="s">
        <v>233</v>
      </c>
      <c r="AF5892">
        <v>0</v>
      </c>
      <c r="AG5892">
        <v>0</v>
      </c>
      <c r="AH5892">
        <v>0</v>
      </c>
      <c r="AI5892" t="s">
        <v>11634</v>
      </c>
      <c r="AL5892" s="94">
        <v>2</v>
      </c>
      <c r="AM5892" t="s">
        <v>11646</v>
      </c>
    </row>
    <row r="5893" spans="1:39" x14ac:dyDescent="0.25">
      <c r="A5893" t="s">
        <v>217</v>
      </c>
      <c r="B5893">
        <v>40159</v>
      </c>
      <c r="C5893" t="s">
        <v>8749</v>
      </c>
      <c r="D5893">
        <v>194</v>
      </c>
      <c r="E5893">
        <v>45797</v>
      </c>
      <c r="F5893">
        <v>45958</v>
      </c>
      <c r="G5893" t="s">
        <v>7620</v>
      </c>
      <c r="K5893">
        <v>0</v>
      </c>
      <c r="AE5893" t="s">
        <v>233</v>
      </c>
      <c r="AF5893">
        <v>0</v>
      </c>
      <c r="AG5893">
        <v>0</v>
      </c>
      <c r="AH5893">
        <v>0</v>
      </c>
      <c r="AI5893" t="s">
        <v>11634</v>
      </c>
      <c r="AL5893" s="94">
        <v>19.399999999999999</v>
      </c>
      <c r="AM5893" t="s">
        <v>11646</v>
      </c>
    </row>
    <row r="5894" spans="1:39" x14ac:dyDescent="0.25">
      <c r="A5894" t="s">
        <v>217</v>
      </c>
      <c r="B5894">
        <v>40160</v>
      </c>
      <c r="C5894" t="s">
        <v>8750</v>
      </c>
      <c r="D5894">
        <v>96</v>
      </c>
      <c r="E5894">
        <v>45797</v>
      </c>
      <c r="F5894">
        <v>45958</v>
      </c>
      <c r="G5894" t="s">
        <v>7620</v>
      </c>
      <c r="K5894">
        <v>0</v>
      </c>
      <c r="M5894">
        <v>0</v>
      </c>
      <c r="N5894" t="s">
        <v>350</v>
      </c>
      <c r="P5894" t="s">
        <v>350</v>
      </c>
      <c r="S5894">
        <v>0</v>
      </c>
      <c r="T5894">
        <v>0</v>
      </c>
      <c r="U5894">
        <v>0</v>
      </c>
      <c r="V5894">
        <v>0</v>
      </c>
      <c r="W5894">
        <v>0</v>
      </c>
      <c r="X5894" t="s">
        <v>350</v>
      </c>
      <c r="Y5894" t="s">
        <v>350</v>
      </c>
      <c r="Z5894" t="s">
        <v>350</v>
      </c>
      <c r="AE5894" t="s">
        <v>233</v>
      </c>
      <c r="AF5894">
        <v>0</v>
      </c>
      <c r="AG5894">
        <v>0</v>
      </c>
      <c r="AH5894">
        <v>11</v>
      </c>
      <c r="AI5894" t="s">
        <v>11632</v>
      </c>
      <c r="AK5894">
        <v>0</v>
      </c>
      <c r="AL5894" s="94">
        <v>9.6</v>
      </c>
      <c r="AM5894" t="s">
        <v>11646</v>
      </c>
    </row>
    <row r="5895" spans="1:39" x14ac:dyDescent="0.25">
      <c r="A5895" t="s">
        <v>217</v>
      </c>
      <c r="B5895">
        <v>40162</v>
      </c>
      <c r="C5895" t="s">
        <v>8751</v>
      </c>
      <c r="D5895">
        <v>468</v>
      </c>
      <c r="E5895">
        <v>45797</v>
      </c>
      <c r="F5895">
        <v>45958</v>
      </c>
      <c r="G5895" t="s">
        <v>7620</v>
      </c>
      <c r="K5895">
        <v>0</v>
      </c>
      <c r="T5895">
        <v>0</v>
      </c>
      <c r="X5895" t="s">
        <v>8752</v>
      </c>
      <c r="Y5895" t="s">
        <v>8753</v>
      </c>
      <c r="Z5895" t="s">
        <v>8754</v>
      </c>
      <c r="AE5895" t="s">
        <v>233</v>
      </c>
      <c r="AF5895">
        <v>0</v>
      </c>
      <c r="AG5895">
        <v>0</v>
      </c>
      <c r="AH5895">
        <v>4</v>
      </c>
      <c r="AI5895" t="s">
        <v>11632</v>
      </c>
      <c r="AL5895" s="94">
        <v>46.8</v>
      </c>
      <c r="AM5895" t="s">
        <v>11646</v>
      </c>
    </row>
    <row r="5896" spans="1:39" x14ac:dyDescent="0.25">
      <c r="A5896" t="s">
        <v>217</v>
      </c>
      <c r="B5896">
        <v>40163</v>
      </c>
      <c r="C5896" t="s">
        <v>8755</v>
      </c>
      <c r="D5896">
        <v>51</v>
      </c>
      <c r="E5896">
        <v>45797</v>
      </c>
      <c r="F5896">
        <v>45958</v>
      </c>
      <c r="G5896" t="s">
        <v>7620</v>
      </c>
      <c r="K5896">
        <v>0</v>
      </c>
      <c r="AE5896" t="s">
        <v>233</v>
      </c>
      <c r="AF5896">
        <v>0</v>
      </c>
      <c r="AG5896">
        <v>0</v>
      </c>
      <c r="AH5896">
        <v>0</v>
      </c>
      <c r="AI5896" t="s">
        <v>11634</v>
      </c>
      <c r="AL5896" s="94">
        <v>5.0999999999999996</v>
      </c>
      <c r="AM5896" t="s">
        <v>11646</v>
      </c>
    </row>
    <row r="5897" spans="1:39" x14ac:dyDescent="0.25">
      <c r="A5897" t="s">
        <v>217</v>
      </c>
      <c r="B5897">
        <v>40164</v>
      </c>
      <c r="C5897" t="s">
        <v>8756</v>
      </c>
      <c r="D5897">
        <v>194</v>
      </c>
      <c r="E5897">
        <v>45797</v>
      </c>
      <c r="F5897">
        <v>45958</v>
      </c>
      <c r="G5897" t="s">
        <v>7620</v>
      </c>
      <c r="K5897">
        <v>0</v>
      </c>
      <c r="AE5897" t="s">
        <v>233</v>
      </c>
      <c r="AF5897">
        <v>0</v>
      </c>
      <c r="AG5897">
        <v>0</v>
      </c>
      <c r="AH5897">
        <v>0</v>
      </c>
      <c r="AI5897" t="s">
        <v>11634</v>
      </c>
      <c r="AL5897" s="94">
        <v>19.399999999999999</v>
      </c>
      <c r="AM5897" t="s">
        <v>11646</v>
      </c>
    </row>
    <row r="5898" spans="1:39" x14ac:dyDescent="0.25">
      <c r="A5898" t="s">
        <v>217</v>
      </c>
      <c r="B5898">
        <v>40165</v>
      </c>
      <c r="C5898" t="s">
        <v>8757</v>
      </c>
      <c r="D5898">
        <v>74</v>
      </c>
      <c r="E5898">
        <v>45797</v>
      </c>
      <c r="F5898">
        <v>45958</v>
      </c>
      <c r="G5898" t="s">
        <v>7620</v>
      </c>
      <c r="K5898">
        <v>0</v>
      </c>
      <c r="N5898" t="s">
        <v>353</v>
      </c>
      <c r="O5898">
        <v>45495</v>
      </c>
      <c r="AE5898" t="s">
        <v>233</v>
      </c>
      <c r="AF5898">
        <v>0</v>
      </c>
      <c r="AG5898">
        <v>0</v>
      </c>
      <c r="AH5898">
        <v>2</v>
      </c>
      <c r="AI5898" t="s">
        <v>11632</v>
      </c>
      <c r="AL5898" s="94">
        <v>7.4</v>
      </c>
      <c r="AM5898" t="s">
        <v>11646</v>
      </c>
    </row>
    <row r="5899" spans="1:39" x14ac:dyDescent="0.25">
      <c r="A5899" t="s">
        <v>217</v>
      </c>
      <c r="B5899">
        <v>40166</v>
      </c>
      <c r="C5899" t="s">
        <v>8758</v>
      </c>
      <c r="D5899">
        <v>316</v>
      </c>
      <c r="E5899">
        <v>45797</v>
      </c>
      <c r="F5899">
        <v>45958</v>
      </c>
      <c r="G5899" t="s">
        <v>7620</v>
      </c>
      <c r="K5899">
        <v>0</v>
      </c>
      <c r="M5899">
        <v>0</v>
      </c>
      <c r="N5899" t="s">
        <v>350</v>
      </c>
      <c r="P5899" t="s">
        <v>350</v>
      </c>
      <c r="X5899" t="s">
        <v>350</v>
      </c>
      <c r="Y5899" t="s">
        <v>350</v>
      </c>
      <c r="Z5899" t="s">
        <v>350</v>
      </c>
      <c r="AE5899" t="s">
        <v>233</v>
      </c>
      <c r="AF5899">
        <v>0</v>
      </c>
      <c r="AG5899">
        <v>0</v>
      </c>
      <c r="AH5899">
        <v>6</v>
      </c>
      <c r="AI5899" t="s">
        <v>11632</v>
      </c>
      <c r="AL5899" s="94">
        <v>31.6</v>
      </c>
      <c r="AM5899" t="s">
        <v>11646</v>
      </c>
    </row>
    <row r="5900" spans="1:39" x14ac:dyDescent="0.25">
      <c r="A5900" t="s">
        <v>217</v>
      </c>
      <c r="B5900">
        <v>40168</v>
      </c>
      <c r="C5900" t="s">
        <v>8759</v>
      </c>
      <c r="D5900">
        <v>27</v>
      </c>
      <c r="E5900">
        <v>45797</v>
      </c>
      <c r="F5900">
        <v>45958</v>
      </c>
      <c r="G5900" t="s">
        <v>7620</v>
      </c>
      <c r="K5900">
        <v>0</v>
      </c>
      <c r="AE5900" t="s">
        <v>233</v>
      </c>
      <c r="AF5900">
        <v>0</v>
      </c>
      <c r="AG5900">
        <v>0</v>
      </c>
      <c r="AH5900">
        <v>0</v>
      </c>
      <c r="AI5900" t="s">
        <v>11634</v>
      </c>
      <c r="AL5900" s="94">
        <v>2.7</v>
      </c>
      <c r="AM5900" t="s">
        <v>11646</v>
      </c>
    </row>
    <row r="5901" spans="1:39" x14ac:dyDescent="0.25">
      <c r="A5901" t="s">
        <v>217</v>
      </c>
      <c r="B5901">
        <v>40170</v>
      </c>
      <c r="C5901" t="s">
        <v>8760</v>
      </c>
      <c r="D5901">
        <v>2144</v>
      </c>
      <c r="E5901">
        <v>45797</v>
      </c>
      <c r="F5901">
        <v>45958</v>
      </c>
      <c r="G5901" t="s">
        <v>7620</v>
      </c>
      <c r="K5901">
        <v>0</v>
      </c>
      <c r="AE5901" t="s">
        <v>233</v>
      </c>
      <c r="AF5901">
        <v>0</v>
      </c>
      <c r="AG5901">
        <v>0</v>
      </c>
      <c r="AH5901">
        <v>0</v>
      </c>
      <c r="AI5901" t="s">
        <v>11634</v>
      </c>
      <c r="AL5901" s="94">
        <v>214.4</v>
      </c>
      <c r="AM5901" t="s">
        <v>11646</v>
      </c>
    </row>
    <row r="5902" spans="1:39" x14ac:dyDescent="0.25">
      <c r="A5902" t="s">
        <v>217</v>
      </c>
      <c r="B5902">
        <v>40171</v>
      </c>
      <c r="C5902" t="s">
        <v>8761</v>
      </c>
      <c r="D5902">
        <v>43</v>
      </c>
      <c r="E5902">
        <v>45797</v>
      </c>
      <c r="F5902">
        <v>45958</v>
      </c>
      <c r="G5902" t="s">
        <v>7620</v>
      </c>
      <c r="K5902">
        <v>0</v>
      </c>
      <c r="AE5902" t="s">
        <v>233</v>
      </c>
      <c r="AF5902">
        <v>0</v>
      </c>
      <c r="AG5902">
        <v>0</v>
      </c>
      <c r="AH5902">
        <v>0</v>
      </c>
      <c r="AI5902" t="s">
        <v>11634</v>
      </c>
      <c r="AL5902" s="94">
        <v>4.3</v>
      </c>
      <c r="AM5902" t="s">
        <v>11646</v>
      </c>
    </row>
    <row r="5903" spans="1:39" x14ac:dyDescent="0.25">
      <c r="A5903" t="s">
        <v>217</v>
      </c>
      <c r="B5903">
        <v>40172</v>
      </c>
      <c r="C5903" t="s">
        <v>8762</v>
      </c>
      <c r="D5903">
        <v>27</v>
      </c>
      <c r="E5903">
        <v>45797</v>
      </c>
      <c r="F5903">
        <v>45958</v>
      </c>
      <c r="G5903" t="s">
        <v>7620</v>
      </c>
      <c r="K5903">
        <v>0</v>
      </c>
      <c r="AE5903" t="s">
        <v>233</v>
      </c>
      <c r="AF5903">
        <v>0</v>
      </c>
      <c r="AG5903">
        <v>0</v>
      </c>
      <c r="AH5903">
        <v>0</v>
      </c>
      <c r="AI5903" t="s">
        <v>11634</v>
      </c>
      <c r="AL5903" s="94">
        <v>2.7</v>
      </c>
      <c r="AM5903" t="s">
        <v>11646</v>
      </c>
    </row>
    <row r="5904" spans="1:39" x14ac:dyDescent="0.25">
      <c r="A5904" t="s">
        <v>217</v>
      </c>
      <c r="B5904">
        <v>40173</v>
      </c>
      <c r="C5904" t="s">
        <v>8763</v>
      </c>
      <c r="D5904">
        <v>253</v>
      </c>
      <c r="E5904">
        <v>45797</v>
      </c>
      <c r="F5904">
        <v>45958</v>
      </c>
      <c r="G5904" t="s">
        <v>7620</v>
      </c>
      <c r="K5904">
        <v>25</v>
      </c>
      <c r="L5904">
        <v>45526</v>
      </c>
      <c r="M5904">
        <v>0.5</v>
      </c>
      <c r="N5904" t="s">
        <v>339</v>
      </c>
      <c r="O5904">
        <v>45470</v>
      </c>
      <c r="P5904" t="s">
        <v>350</v>
      </c>
      <c r="R5904">
        <v>700</v>
      </c>
      <c r="T5904">
        <v>0</v>
      </c>
      <c r="U5904">
        <v>0</v>
      </c>
      <c r="V5904">
        <v>0</v>
      </c>
      <c r="W5904">
        <v>0</v>
      </c>
      <c r="X5904" t="s">
        <v>350</v>
      </c>
      <c r="Y5904" t="s">
        <v>350</v>
      </c>
      <c r="Z5904" t="s">
        <v>350</v>
      </c>
      <c r="AE5904" t="s">
        <v>233</v>
      </c>
      <c r="AF5904">
        <v>0.5</v>
      </c>
      <c r="AG5904">
        <v>12</v>
      </c>
      <c r="AH5904">
        <v>14</v>
      </c>
      <c r="AI5904" t="s">
        <v>11632</v>
      </c>
      <c r="AJ5904">
        <v>2.766798418972332</v>
      </c>
      <c r="AL5904" s="94">
        <v>25.3</v>
      </c>
      <c r="AM5904" t="s">
        <v>11647</v>
      </c>
    </row>
    <row r="5905" spans="1:39" x14ac:dyDescent="0.25">
      <c r="A5905" t="s">
        <v>217</v>
      </c>
      <c r="B5905">
        <v>40174</v>
      </c>
      <c r="C5905" t="s">
        <v>8764</v>
      </c>
      <c r="D5905">
        <v>330</v>
      </c>
      <c r="E5905">
        <v>45797</v>
      </c>
      <c r="F5905">
        <v>45958</v>
      </c>
      <c r="G5905" t="s">
        <v>7620</v>
      </c>
      <c r="K5905">
        <v>0</v>
      </c>
      <c r="AE5905" t="s">
        <v>233</v>
      </c>
      <c r="AF5905">
        <v>0</v>
      </c>
      <c r="AG5905">
        <v>0</v>
      </c>
      <c r="AH5905">
        <v>0</v>
      </c>
      <c r="AI5905" t="s">
        <v>11634</v>
      </c>
      <c r="AL5905" s="94">
        <v>33</v>
      </c>
      <c r="AM5905" t="s">
        <v>11646</v>
      </c>
    </row>
    <row r="5906" spans="1:39" x14ac:dyDescent="0.25">
      <c r="A5906" t="s">
        <v>217</v>
      </c>
      <c r="B5906">
        <v>40176</v>
      </c>
      <c r="C5906" t="s">
        <v>8765</v>
      </c>
      <c r="D5906">
        <v>461</v>
      </c>
      <c r="E5906">
        <v>45797</v>
      </c>
      <c r="F5906">
        <v>45958</v>
      </c>
      <c r="G5906" t="s">
        <v>7620</v>
      </c>
      <c r="K5906">
        <v>0</v>
      </c>
      <c r="AE5906" t="s">
        <v>233</v>
      </c>
      <c r="AF5906">
        <v>0</v>
      </c>
      <c r="AG5906">
        <v>0</v>
      </c>
      <c r="AH5906">
        <v>0</v>
      </c>
      <c r="AI5906" t="s">
        <v>11634</v>
      </c>
      <c r="AL5906" s="94">
        <v>46.1</v>
      </c>
      <c r="AM5906" t="s">
        <v>11646</v>
      </c>
    </row>
    <row r="5907" spans="1:39" x14ac:dyDescent="0.25">
      <c r="A5907" t="s">
        <v>217</v>
      </c>
      <c r="B5907">
        <v>40177</v>
      </c>
      <c r="C5907" t="s">
        <v>8766</v>
      </c>
      <c r="D5907">
        <v>154</v>
      </c>
      <c r="E5907">
        <v>45797</v>
      </c>
      <c r="F5907">
        <v>45958</v>
      </c>
      <c r="G5907" t="s">
        <v>7620</v>
      </c>
      <c r="K5907">
        <v>0</v>
      </c>
      <c r="AE5907" t="s">
        <v>233</v>
      </c>
      <c r="AF5907">
        <v>0</v>
      </c>
      <c r="AG5907">
        <v>0</v>
      </c>
      <c r="AH5907">
        <v>0</v>
      </c>
      <c r="AI5907" t="s">
        <v>11634</v>
      </c>
      <c r="AL5907" s="94">
        <v>15.4</v>
      </c>
      <c r="AM5907" t="s">
        <v>11646</v>
      </c>
    </row>
    <row r="5908" spans="1:39" x14ac:dyDescent="0.25">
      <c r="A5908" t="s">
        <v>217</v>
      </c>
      <c r="B5908">
        <v>40178</v>
      </c>
      <c r="C5908" t="s">
        <v>8767</v>
      </c>
      <c r="D5908">
        <v>83</v>
      </c>
      <c r="E5908">
        <v>45797</v>
      </c>
      <c r="F5908">
        <v>45958</v>
      </c>
      <c r="G5908" t="s">
        <v>7620</v>
      </c>
      <c r="K5908">
        <v>0</v>
      </c>
      <c r="AE5908" t="s">
        <v>233</v>
      </c>
      <c r="AF5908">
        <v>0</v>
      </c>
      <c r="AG5908">
        <v>0</v>
      </c>
      <c r="AH5908">
        <v>0</v>
      </c>
      <c r="AI5908" t="s">
        <v>11634</v>
      </c>
      <c r="AL5908" s="94">
        <v>8.3000000000000007</v>
      </c>
      <c r="AM5908" t="s">
        <v>11646</v>
      </c>
    </row>
    <row r="5909" spans="1:39" x14ac:dyDescent="0.25">
      <c r="A5909" t="s">
        <v>217</v>
      </c>
      <c r="B5909">
        <v>40906</v>
      </c>
      <c r="C5909" t="s">
        <v>8768</v>
      </c>
      <c r="D5909">
        <v>3153</v>
      </c>
      <c r="E5909">
        <v>45797</v>
      </c>
      <c r="F5909">
        <v>45958</v>
      </c>
      <c r="G5909" t="s">
        <v>7620</v>
      </c>
      <c r="K5909">
        <v>0</v>
      </c>
      <c r="AE5909" t="s">
        <v>233</v>
      </c>
      <c r="AF5909">
        <v>0</v>
      </c>
      <c r="AG5909">
        <v>0</v>
      </c>
      <c r="AH5909">
        <v>0</v>
      </c>
      <c r="AI5909" t="s">
        <v>11634</v>
      </c>
      <c r="AL5909" s="94">
        <v>315.3</v>
      </c>
      <c r="AM5909" t="s">
        <v>11646</v>
      </c>
    </row>
    <row r="5910" spans="1:39" x14ac:dyDescent="0.25">
      <c r="A5910" t="s">
        <v>217</v>
      </c>
      <c r="B5910">
        <v>40182</v>
      </c>
      <c r="C5910" t="s">
        <v>8769</v>
      </c>
      <c r="D5910">
        <v>251</v>
      </c>
      <c r="E5910">
        <v>45797</v>
      </c>
      <c r="F5910">
        <v>45845</v>
      </c>
      <c r="G5910" t="s">
        <v>7620</v>
      </c>
      <c r="H5910">
        <v>45825</v>
      </c>
      <c r="I5910" t="s">
        <v>24</v>
      </c>
      <c r="K5910">
        <v>0</v>
      </c>
      <c r="L5910">
        <v>2025</v>
      </c>
      <c r="M5910">
        <v>0</v>
      </c>
      <c r="N5910" t="s">
        <v>353</v>
      </c>
      <c r="O5910">
        <v>2024</v>
      </c>
      <c r="P5910" t="s">
        <v>353</v>
      </c>
      <c r="Q5910">
        <v>0</v>
      </c>
      <c r="X5910" t="s">
        <v>8744</v>
      </c>
      <c r="Y5910" t="s">
        <v>8744</v>
      </c>
      <c r="Z5910" t="s">
        <v>8744</v>
      </c>
      <c r="AE5910" t="s">
        <v>233</v>
      </c>
      <c r="AF5910">
        <v>0</v>
      </c>
      <c r="AG5910">
        <v>0</v>
      </c>
      <c r="AH5910">
        <v>10</v>
      </c>
      <c r="AI5910" t="s">
        <v>11632</v>
      </c>
      <c r="AL5910" s="94">
        <v>25.1</v>
      </c>
      <c r="AM5910" t="s">
        <v>11646</v>
      </c>
    </row>
    <row r="5911" spans="1:39" x14ac:dyDescent="0.25">
      <c r="A5911" t="s">
        <v>217</v>
      </c>
      <c r="B5911">
        <v>40183</v>
      </c>
      <c r="C5911" t="s">
        <v>8770</v>
      </c>
      <c r="D5911">
        <v>134</v>
      </c>
      <c r="E5911">
        <v>45797</v>
      </c>
      <c r="F5911">
        <v>45959</v>
      </c>
      <c r="G5911" t="s">
        <v>7620</v>
      </c>
      <c r="K5911">
        <v>0</v>
      </c>
      <c r="AE5911" t="s">
        <v>233</v>
      </c>
      <c r="AF5911">
        <v>0</v>
      </c>
      <c r="AG5911">
        <v>0</v>
      </c>
      <c r="AH5911">
        <v>0</v>
      </c>
      <c r="AI5911" t="s">
        <v>11634</v>
      </c>
      <c r="AL5911" s="94">
        <v>13.4</v>
      </c>
      <c r="AM5911" t="s">
        <v>11646</v>
      </c>
    </row>
    <row r="5912" spans="1:39" x14ac:dyDescent="0.25">
      <c r="A5912" t="s">
        <v>217</v>
      </c>
      <c r="B5912">
        <v>40184</v>
      </c>
      <c r="C5912" t="s">
        <v>8771</v>
      </c>
      <c r="D5912">
        <v>311</v>
      </c>
      <c r="E5912">
        <v>45797</v>
      </c>
      <c r="F5912">
        <v>45959</v>
      </c>
      <c r="G5912" t="s">
        <v>7620</v>
      </c>
      <c r="K5912">
        <v>0</v>
      </c>
      <c r="AE5912" t="s">
        <v>233</v>
      </c>
      <c r="AF5912">
        <v>0</v>
      </c>
      <c r="AG5912">
        <v>0</v>
      </c>
      <c r="AH5912">
        <v>0</v>
      </c>
      <c r="AI5912" t="s">
        <v>11634</v>
      </c>
      <c r="AL5912" s="94">
        <v>31.1</v>
      </c>
      <c r="AM5912" t="s">
        <v>11646</v>
      </c>
    </row>
    <row r="5913" spans="1:39" x14ac:dyDescent="0.25">
      <c r="A5913" t="s">
        <v>217</v>
      </c>
      <c r="B5913">
        <v>40179</v>
      </c>
      <c r="C5913" t="s">
        <v>8772</v>
      </c>
      <c r="D5913">
        <v>1027</v>
      </c>
      <c r="E5913">
        <v>45797</v>
      </c>
      <c r="F5913">
        <v>45959</v>
      </c>
      <c r="G5913" t="s">
        <v>7620</v>
      </c>
      <c r="K5913">
        <v>0</v>
      </c>
      <c r="AE5913" t="s">
        <v>233</v>
      </c>
      <c r="AF5913">
        <v>0</v>
      </c>
      <c r="AG5913">
        <v>0</v>
      </c>
      <c r="AH5913">
        <v>0</v>
      </c>
      <c r="AI5913" t="s">
        <v>11634</v>
      </c>
      <c r="AL5913" s="94">
        <v>102.7</v>
      </c>
      <c r="AM5913" t="s">
        <v>11646</v>
      </c>
    </row>
    <row r="5914" spans="1:39" x14ac:dyDescent="0.25">
      <c r="A5914" t="s">
        <v>217</v>
      </c>
      <c r="B5914">
        <v>40180</v>
      </c>
      <c r="C5914" t="s">
        <v>8773</v>
      </c>
      <c r="D5914">
        <v>279</v>
      </c>
      <c r="E5914">
        <v>45797</v>
      </c>
      <c r="F5914">
        <v>45959</v>
      </c>
      <c r="G5914" t="s">
        <v>7620</v>
      </c>
      <c r="K5914">
        <v>0</v>
      </c>
      <c r="AE5914" t="s">
        <v>233</v>
      </c>
      <c r="AF5914">
        <v>0</v>
      </c>
      <c r="AG5914">
        <v>0</v>
      </c>
      <c r="AH5914">
        <v>0</v>
      </c>
      <c r="AI5914" t="s">
        <v>11634</v>
      </c>
      <c r="AL5914" s="94">
        <v>27.9</v>
      </c>
      <c r="AM5914" t="s">
        <v>11646</v>
      </c>
    </row>
    <row r="5915" spans="1:39" x14ac:dyDescent="0.25">
      <c r="A5915" t="s">
        <v>217</v>
      </c>
      <c r="B5915">
        <v>40185</v>
      </c>
      <c r="C5915" t="s">
        <v>8774</v>
      </c>
      <c r="D5915">
        <v>885</v>
      </c>
      <c r="E5915">
        <v>45797</v>
      </c>
      <c r="F5915">
        <v>45959</v>
      </c>
      <c r="G5915" t="s">
        <v>7620</v>
      </c>
      <c r="K5915">
        <v>0</v>
      </c>
      <c r="AE5915" t="s">
        <v>233</v>
      </c>
      <c r="AF5915">
        <v>0</v>
      </c>
      <c r="AG5915">
        <v>0</v>
      </c>
      <c r="AH5915">
        <v>0</v>
      </c>
      <c r="AI5915" t="s">
        <v>11634</v>
      </c>
      <c r="AL5915" s="94">
        <v>88.5</v>
      </c>
      <c r="AM5915" t="s">
        <v>11646</v>
      </c>
    </row>
    <row r="5916" spans="1:39" x14ac:dyDescent="0.25">
      <c r="A5916" t="s">
        <v>217</v>
      </c>
      <c r="B5916">
        <v>40186</v>
      </c>
      <c r="C5916" t="s">
        <v>8775</v>
      </c>
      <c r="D5916">
        <v>49</v>
      </c>
      <c r="E5916">
        <v>45797</v>
      </c>
      <c r="F5916">
        <v>45959</v>
      </c>
      <c r="G5916" t="s">
        <v>7620</v>
      </c>
      <c r="K5916">
        <v>0</v>
      </c>
      <c r="X5916" t="s">
        <v>8752</v>
      </c>
      <c r="Z5916" t="s">
        <v>350</v>
      </c>
      <c r="AE5916" t="s">
        <v>233</v>
      </c>
      <c r="AF5916">
        <v>0</v>
      </c>
      <c r="AG5916">
        <v>0</v>
      </c>
      <c r="AH5916">
        <v>2</v>
      </c>
      <c r="AI5916" t="s">
        <v>11632</v>
      </c>
      <c r="AL5916" s="94">
        <v>4.9000000000000004</v>
      </c>
      <c r="AM5916" t="s">
        <v>11646</v>
      </c>
    </row>
    <row r="5917" spans="1:39" x14ac:dyDescent="0.25">
      <c r="A5917" t="s">
        <v>217</v>
      </c>
      <c r="B5917">
        <v>40188</v>
      </c>
      <c r="C5917" t="s">
        <v>8776</v>
      </c>
      <c r="D5917">
        <v>85</v>
      </c>
      <c r="E5917">
        <v>45797</v>
      </c>
      <c r="F5917">
        <v>45959</v>
      </c>
      <c r="G5917" t="s">
        <v>7620</v>
      </c>
      <c r="K5917">
        <v>0</v>
      </c>
      <c r="AE5917" t="s">
        <v>233</v>
      </c>
      <c r="AF5917">
        <v>0</v>
      </c>
      <c r="AG5917">
        <v>0</v>
      </c>
      <c r="AH5917">
        <v>0</v>
      </c>
      <c r="AI5917" t="s">
        <v>11634</v>
      </c>
      <c r="AL5917" s="94">
        <v>8.5</v>
      </c>
      <c r="AM5917" t="s">
        <v>11646</v>
      </c>
    </row>
    <row r="5918" spans="1:39" x14ac:dyDescent="0.25">
      <c r="A5918" t="s">
        <v>217</v>
      </c>
      <c r="B5918">
        <v>40189</v>
      </c>
      <c r="C5918" t="s">
        <v>8777</v>
      </c>
      <c r="D5918">
        <v>535</v>
      </c>
      <c r="E5918">
        <v>45797</v>
      </c>
      <c r="F5918">
        <v>45959</v>
      </c>
      <c r="G5918" t="s">
        <v>7620</v>
      </c>
      <c r="K5918">
        <v>0</v>
      </c>
      <c r="AE5918" t="s">
        <v>233</v>
      </c>
      <c r="AF5918">
        <v>0</v>
      </c>
      <c r="AG5918">
        <v>0</v>
      </c>
      <c r="AH5918">
        <v>0</v>
      </c>
      <c r="AI5918" t="s">
        <v>11634</v>
      </c>
      <c r="AL5918" s="94">
        <v>53.5</v>
      </c>
      <c r="AM5918" t="s">
        <v>11646</v>
      </c>
    </row>
    <row r="5919" spans="1:39" x14ac:dyDescent="0.25">
      <c r="A5919" t="s">
        <v>217</v>
      </c>
      <c r="B5919">
        <v>40190</v>
      </c>
      <c r="C5919" t="s">
        <v>8778</v>
      </c>
      <c r="D5919">
        <v>51</v>
      </c>
      <c r="E5919">
        <v>45797</v>
      </c>
      <c r="F5919">
        <v>45959</v>
      </c>
      <c r="G5919" t="s">
        <v>7620</v>
      </c>
      <c r="K5919">
        <v>0</v>
      </c>
      <c r="AE5919" t="s">
        <v>233</v>
      </c>
      <c r="AF5919">
        <v>0</v>
      </c>
      <c r="AG5919">
        <v>0</v>
      </c>
      <c r="AH5919">
        <v>0</v>
      </c>
      <c r="AI5919" t="s">
        <v>11634</v>
      </c>
      <c r="AL5919" s="94">
        <v>5.0999999999999996</v>
      </c>
      <c r="AM5919" t="s">
        <v>11646</v>
      </c>
    </row>
    <row r="5920" spans="1:39" x14ac:dyDescent="0.25">
      <c r="A5920" t="s">
        <v>217</v>
      </c>
      <c r="B5920">
        <v>40191</v>
      </c>
      <c r="C5920" t="s">
        <v>8779</v>
      </c>
      <c r="D5920">
        <v>234</v>
      </c>
      <c r="E5920">
        <v>45797</v>
      </c>
      <c r="F5920">
        <v>45959</v>
      </c>
      <c r="G5920" t="s">
        <v>7620</v>
      </c>
      <c r="K5920">
        <v>0</v>
      </c>
      <c r="AE5920" t="s">
        <v>233</v>
      </c>
      <c r="AF5920">
        <v>0</v>
      </c>
      <c r="AG5920">
        <v>0</v>
      </c>
      <c r="AH5920">
        <v>0</v>
      </c>
      <c r="AI5920" t="s">
        <v>11634</v>
      </c>
      <c r="AL5920" s="94">
        <v>23.4</v>
      </c>
      <c r="AM5920" t="s">
        <v>11646</v>
      </c>
    </row>
    <row r="5921" spans="1:39" x14ac:dyDescent="0.25">
      <c r="A5921" t="s">
        <v>217</v>
      </c>
      <c r="B5921">
        <v>40192</v>
      </c>
      <c r="C5921" t="s">
        <v>8780</v>
      </c>
      <c r="D5921">
        <v>137</v>
      </c>
      <c r="E5921">
        <v>45797</v>
      </c>
      <c r="F5921">
        <v>45959</v>
      </c>
      <c r="G5921" t="s">
        <v>7620</v>
      </c>
      <c r="K5921">
        <v>0</v>
      </c>
      <c r="N5921" t="s">
        <v>350</v>
      </c>
      <c r="X5921" t="s">
        <v>8595</v>
      </c>
      <c r="AE5921" t="s">
        <v>233</v>
      </c>
      <c r="AF5921">
        <v>0</v>
      </c>
      <c r="AG5921">
        <v>0</v>
      </c>
      <c r="AH5921">
        <v>2</v>
      </c>
      <c r="AI5921" t="s">
        <v>11632</v>
      </c>
      <c r="AL5921" s="94">
        <v>13.7</v>
      </c>
      <c r="AM5921" t="s">
        <v>11646</v>
      </c>
    </row>
    <row r="5922" spans="1:39" x14ac:dyDescent="0.25">
      <c r="A5922" t="s">
        <v>217</v>
      </c>
      <c r="B5922">
        <v>40193</v>
      </c>
      <c r="C5922" t="s">
        <v>8781</v>
      </c>
      <c r="D5922">
        <v>241</v>
      </c>
      <c r="E5922">
        <v>45797</v>
      </c>
      <c r="F5922">
        <v>45959</v>
      </c>
      <c r="G5922" t="s">
        <v>7620</v>
      </c>
      <c r="K5922">
        <v>0</v>
      </c>
      <c r="AE5922" t="s">
        <v>233</v>
      </c>
      <c r="AF5922">
        <v>0</v>
      </c>
      <c r="AG5922">
        <v>0</v>
      </c>
      <c r="AH5922">
        <v>0</v>
      </c>
      <c r="AI5922" t="s">
        <v>11634</v>
      </c>
      <c r="AL5922" s="94">
        <v>24.1</v>
      </c>
      <c r="AM5922" t="s">
        <v>11646</v>
      </c>
    </row>
    <row r="5923" spans="1:39" x14ac:dyDescent="0.25">
      <c r="A5923" t="s">
        <v>217</v>
      </c>
      <c r="C5923" t="s">
        <v>8782</v>
      </c>
      <c r="D5923">
        <v>51525</v>
      </c>
      <c r="E5923">
        <v>45797</v>
      </c>
      <c r="F5923">
        <v>45959</v>
      </c>
      <c r="G5923" t="s">
        <v>7620</v>
      </c>
      <c r="K5923">
        <v>774</v>
      </c>
      <c r="L5923">
        <v>46086</v>
      </c>
      <c r="M5923">
        <v>48.45</v>
      </c>
      <c r="N5923" t="s">
        <v>353</v>
      </c>
      <c r="O5923">
        <v>43056</v>
      </c>
      <c r="P5923" t="s">
        <v>353</v>
      </c>
      <c r="R5923">
        <v>35000</v>
      </c>
      <c r="S5923">
        <v>90000</v>
      </c>
      <c r="T5923">
        <v>28</v>
      </c>
      <c r="U5923">
        <v>29</v>
      </c>
      <c r="V5923">
        <v>0</v>
      </c>
      <c r="W5923">
        <v>7</v>
      </c>
      <c r="X5923" t="s">
        <v>8783</v>
      </c>
      <c r="Y5923" t="s">
        <v>353</v>
      </c>
      <c r="Z5923" t="s">
        <v>350</v>
      </c>
      <c r="AE5923" t="s">
        <v>233</v>
      </c>
      <c r="AF5923">
        <v>0.48450000000000004</v>
      </c>
      <c r="AG5923">
        <v>375</v>
      </c>
      <c r="AH5923">
        <v>15</v>
      </c>
      <c r="AI5923" t="s">
        <v>11632</v>
      </c>
      <c r="AJ5923">
        <v>0.67928190198932559</v>
      </c>
      <c r="AK5923">
        <v>1.7467248908296944</v>
      </c>
      <c r="AL5923" s="94">
        <v>5152.5</v>
      </c>
      <c r="AM5923" t="s">
        <v>11647</v>
      </c>
    </row>
    <row r="5924" spans="1:39" x14ac:dyDescent="0.25">
      <c r="A5924" t="s">
        <v>217</v>
      </c>
      <c r="B5924">
        <v>40195</v>
      </c>
      <c r="C5924" t="s">
        <v>8784</v>
      </c>
      <c r="D5924">
        <v>988</v>
      </c>
      <c r="E5924">
        <v>45797</v>
      </c>
      <c r="F5924">
        <v>45959</v>
      </c>
      <c r="G5924" t="s">
        <v>7620</v>
      </c>
      <c r="K5924">
        <v>0</v>
      </c>
      <c r="AE5924" t="s">
        <v>233</v>
      </c>
      <c r="AF5924">
        <v>0</v>
      </c>
      <c r="AG5924">
        <v>0</v>
      </c>
      <c r="AH5924">
        <v>0</v>
      </c>
      <c r="AI5924" t="s">
        <v>11634</v>
      </c>
      <c r="AL5924" s="94">
        <v>98.8</v>
      </c>
      <c r="AM5924" t="s">
        <v>11646</v>
      </c>
    </row>
    <row r="5925" spans="1:39" x14ac:dyDescent="0.25">
      <c r="A5925" t="s">
        <v>217</v>
      </c>
      <c r="B5925">
        <v>40196</v>
      </c>
      <c r="C5925" t="s">
        <v>8785</v>
      </c>
      <c r="D5925">
        <v>47</v>
      </c>
      <c r="E5925">
        <v>45797</v>
      </c>
      <c r="F5925">
        <v>45959</v>
      </c>
      <c r="G5925" t="s">
        <v>7620</v>
      </c>
      <c r="K5925">
        <v>0</v>
      </c>
      <c r="AE5925" t="s">
        <v>233</v>
      </c>
      <c r="AF5925">
        <v>0</v>
      </c>
      <c r="AG5925">
        <v>0</v>
      </c>
      <c r="AH5925">
        <v>0</v>
      </c>
      <c r="AI5925" t="s">
        <v>11634</v>
      </c>
      <c r="AL5925" s="94">
        <v>4.7</v>
      </c>
      <c r="AM5925" t="s">
        <v>11646</v>
      </c>
    </row>
    <row r="5926" spans="1:39" x14ac:dyDescent="0.25">
      <c r="A5926" t="s">
        <v>217</v>
      </c>
      <c r="B5926">
        <v>40198</v>
      </c>
      <c r="C5926" t="s">
        <v>8786</v>
      </c>
      <c r="D5926">
        <v>30</v>
      </c>
      <c r="E5926">
        <v>45797</v>
      </c>
      <c r="F5926">
        <v>45959</v>
      </c>
      <c r="G5926" t="s">
        <v>7620</v>
      </c>
      <c r="K5926">
        <v>0</v>
      </c>
      <c r="AE5926" t="s">
        <v>233</v>
      </c>
      <c r="AF5926">
        <v>0</v>
      </c>
      <c r="AG5926">
        <v>0</v>
      </c>
      <c r="AH5926">
        <v>0</v>
      </c>
      <c r="AI5926" t="s">
        <v>11634</v>
      </c>
      <c r="AL5926" s="94">
        <v>3</v>
      </c>
      <c r="AM5926" t="s">
        <v>11646</v>
      </c>
    </row>
    <row r="5927" spans="1:39" x14ac:dyDescent="0.25">
      <c r="A5927" t="s">
        <v>217</v>
      </c>
      <c r="B5927">
        <v>40199</v>
      </c>
      <c r="C5927" t="s">
        <v>8787</v>
      </c>
      <c r="D5927">
        <v>135</v>
      </c>
      <c r="E5927">
        <v>45797</v>
      </c>
      <c r="F5927">
        <v>45959</v>
      </c>
      <c r="G5927" t="s">
        <v>7620</v>
      </c>
      <c r="K5927">
        <v>0</v>
      </c>
      <c r="AE5927" t="s">
        <v>233</v>
      </c>
      <c r="AF5927">
        <v>0</v>
      </c>
      <c r="AG5927">
        <v>0</v>
      </c>
      <c r="AH5927">
        <v>0</v>
      </c>
      <c r="AI5927" t="s">
        <v>11634</v>
      </c>
      <c r="AL5927" s="94">
        <v>13.5</v>
      </c>
      <c r="AM5927" t="s">
        <v>11646</v>
      </c>
    </row>
    <row r="5928" spans="1:39" x14ac:dyDescent="0.25">
      <c r="A5928" t="s">
        <v>217</v>
      </c>
      <c r="B5928">
        <v>40200</v>
      </c>
      <c r="C5928" t="s">
        <v>8788</v>
      </c>
      <c r="D5928">
        <v>53</v>
      </c>
      <c r="E5928">
        <v>45797</v>
      </c>
      <c r="F5928">
        <v>45959</v>
      </c>
      <c r="G5928" t="s">
        <v>7620</v>
      </c>
      <c r="K5928">
        <v>0</v>
      </c>
      <c r="AE5928" t="s">
        <v>233</v>
      </c>
      <c r="AF5928">
        <v>0</v>
      </c>
      <c r="AG5928">
        <v>0</v>
      </c>
      <c r="AH5928">
        <v>0</v>
      </c>
      <c r="AI5928" t="s">
        <v>11634</v>
      </c>
      <c r="AL5928" s="94">
        <v>5.3</v>
      </c>
      <c r="AM5928" t="s">
        <v>11646</v>
      </c>
    </row>
    <row r="5929" spans="1:39" x14ac:dyDescent="0.25">
      <c r="A5929" t="s">
        <v>217</v>
      </c>
      <c r="B5929">
        <v>40201</v>
      </c>
      <c r="C5929" t="s">
        <v>8789</v>
      </c>
      <c r="D5929">
        <v>36</v>
      </c>
      <c r="E5929">
        <v>45797</v>
      </c>
      <c r="F5929">
        <v>45959</v>
      </c>
      <c r="G5929" t="s">
        <v>7620</v>
      </c>
      <c r="K5929">
        <v>0</v>
      </c>
      <c r="AE5929" t="s">
        <v>233</v>
      </c>
      <c r="AF5929">
        <v>0</v>
      </c>
      <c r="AG5929">
        <v>0</v>
      </c>
      <c r="AH5929">
        <v>0</v>
      </c>
      <c r="AI5929" t="s">
        <v>11634</v>
      </c>
      <c r="AL5929" s="94">
        <v>3.6</v>
      </c>
      <c r="AM5929" t="s">
        <v>11646</v>
      </c>
    </row>
    <row r="5930" spans="1:39" x14ac:dyDescent="0.25">
      <c r="A5930" t="s">
        <v>217</v>
      </c>
      <c r="B5930">
        <v>40206</v>
      </c>
      <c r="C5930" t="s">
        <v>8790</v>
      </c>
      <c r="D5930">
        <v>180</v>
      </c>
      <c r="E5930">
        <v>45797</v>
      </c>
      <c r="F5930">
        <v>45959</v>
      </c>
      <c r="G5930" t="s">
        <v>7620</v>
      </c>
      <c r="K5930">
        <v>0</v>
      </c>
      <c r="AE5930" t="s">
        <v>233</v>
      </c>
      <c r="AF5930">
        <v>0</v>
      </c>
      <c r="AG5930">
        <v>0</v>
      </c>
      <c r="AH5930">
        <v>0</v>
      </c>
      <c r="AI5930" t="s">
        <v>11634</v>
      </c>
      <c r="AL5930" s="94">
        <v>18</v>
      </c>
      <c r="AM5930" t="s">
        <v>11646</v>
      </c>
    </row>
    <row r="5931" spans="1:39" x14ac:dyDescent="0.25">
      <c r="A5931" t="s">
        <v>217</v>
      </c>
      <c r="B5931">
        <v>40202</v>
      </c>
      <c r="C5931" t="s">
        <v>8791</v>
      </c>
      <c r="D5931">
        <v>50</v>
      </c>
      <c r="E5931">
        <v>45797</v>
      </c>
      <c r="F5931">
        <v>45959</v>
      </c>
      <c r="G5931" t="s">
        <v>7620</v>
      </c>
      <c r="K5931">
        <v>0</v>
      </c>
      <c r="AE5931" t="s">
        <v>233</v>
      </c>
      <c r="AF5931">
        <v>0</v>
      </c>
      <c r="AG5931">
        <v>0</v>
      </c>
      <c r="AH5931">
        <v>0</v>
      </c>
      <c r="AI5931" t="s">
        <v>11634</v>
      </c>
      <c r="AL5931" s="94">
        <v>5</v>
      </c>
      <c r="AM5931" t="s">
        <v>11646</v>
      </c>
    </row>
    <row r="5932" spans="1:39" x14ac:dyDescent="0.25">
      <c r="A5932" t="s">
        <v>217</v>
      </c>
      <c r="B5932">
        <v>40203</v>
      </c>
      <c r="C5932" t="s">
        <v>8792</v>
      </c>
      <c r="D5932">
        <v>1496</v>
      </c>
      <c r="E5932">
        <v>45797</v>
      </c>
      <c r="F5932">
        <v>45959</v>
      </c>
      <c r="G5932" t="s">
        <v>7620</v>
      </c>
      <c r="K5932">
        <v>0</v>
      </c>
      <c r="AE5932" t="s">
        <v>233</v>
      </c>
      <c r="AF5932">
        <v>0</v>
      </c>
      <c r="AG5932">
        <v>0</v>
      </c>
      <c r="AH5932">
        <v>0</v>
      </c>
      <c r="AI5932" t="s">
        <v>11634</v>
      </c>
      <c r="AL5932" s="94">
        <v>149.6</v>
      </c>
      <c r="AM5932" t="s">
        <v>11646</v>
      </c>
    </row>
    <row r="5933" spans="1:39" x14ac:dyDescent="0.25">
      <c r="A5933" t="s">
        <v>217</v>
      </c>
      <c r="B5933">
        <v>40204</v>
      </c>
      <c r="C5933" t="s">
        <v>8793</v>
      </c>
      <c r="D5933">
        <v>179</v>
      </c>
      <c r="E5933">
        <v>45797</v>
      </c>
      <c r="F5933">
        <v>45959</v>
      </c>
      <c r="G5933" t="s">
        <v>7620</v>
      </c>
      <c r="K5933">
        <v>0</v>
      </c>
      <c r="AE5933" t="s">
        <v>233</v>
      </c>
      <c r="AF5933">
        <v>0</v>
      </c>
      <c r="AG5933">
        <v>0</v>
      </c>
      <c r="AH5933">
        <v>0</v>
      </c>
      <c r="AI5933" t="s">
        <v>11634</v>
      </c>
      <c r="AL5933" s="94">
        <v>17.899999999999999</v>
      </c>
      <c r="AM5933" t="s">
        <v>11646</v>
      </c>
    </row>
    <row r="5934" spans="1:39" x14ac:dyDescent="0.25">
      <c r="A5934" t="s">
        <v>217</v>
      </c>
      <c r="B5934">
        <v>40205</v>
      </c>
      <c r="C5934" t="s">
        <v>8794</v>
      </c>
      <c r="D5934">
        <v>256</v>
      </c>
      <c r="E5934">
        <v>45797</v>
      </c>
      <c r="F5934">
        <v>45959</v>
      </c>
      <c r="G5934" t="s">
        <v>7620</v>
      </c>
      <c r="K5934">
        <v>0</v>
      </c>
      <c r="AE5934" t="s">
        <v>233</v>
      </c>
      <c r="AF5934">
        <v>0</v>
      </c>
      <c r="AG5934">
        <v>0</v>
      </c>
      <c r="AH5934">
        <v>0</v>
      </c>
      <c r="AI5934" t="s">
        <v>11634</v>
      </c>
      <c r="AL5934" s="94">
        <v>25.6</v>
      </c>
      <c r="AM5934" t="s">
        <v>11646</v>
      </c>
    </row>
    <row r="5935" spans="1:39" x14ac:dyDescent="0.25">
      <c r="A5935" t="s">
        <v>217</v>
      </c>
      <c r="B5935">
        <v>40207</v>
      </c>
      <c r="C5935" t="s">
        <v>8795</v>
      </c>
      <c r="D5935">
        <v>1105</v>
      </c>
      <c r="E5935">
        <v>45797</v>
      </c>
      <c r="F5935">
        <v>45959</v>
      </c>
      <c r="G5935" t="s">
        <v>7620</v>
      </c>
      <c r="K5935">
        <v>0</v>
      </c>
      <c r="AE5935" t="s">
        <v>233</v>
      </c>
      <c r="AF5935">
        <v>0</v>
      </c>
      <c r="AG5935">
        <v>0</v>
      </c>
      <c r="AH5935">
        <v>0</v>
      </c>
      <c r="AI5935" t="s">
        <v>11634</v>
      </c>
      <c r="AL5935" s="94">
        <v>110.5</v>
      </c>
      <c r="AM5935" t="s">
        <v>11646</v>
      </c>
    </row>
    <row r="5936" spans="1:39" x14ac:dyDescent="0.25">
      <c r="A5936" t="s">
        <v>217</v>
      </c>
      <c r="B5936">
        <v>40208</v>
      </c>
      <c r="C5936" t="s">
        <v>8796</v>
      </c>
      <c r="D5936">
        <v>1017</v>
      </c>
      <c r="E5936">
        <v>45797</v>
      </c>
      <c r="F5936">
        <v>45959</v>
      </c>
      <c r="G5936" t="s">
        <v>7620</v>
      </c>
      <c r="K5936">
        <v>0</v>
      </c>
      <c r="AE5936" t="s">
        <v>233</v>
      </c>
      <c r="AF5936">
        <v>0</v>
      </c>
      <c r="AG5936">
        <v>0</v>
      </c>
      <c r="AH5936">
        <v>0</v>
      </c>
      <c r="AI5936" t="s">
        <v>11634</v>
      </c>
      <c r="AL5936" s="94">
        <v>101.7</v>
      </c>
      <c r="AM5936" t="s">
        <v>11646</v>
      </c>
    </row>
    <row r="5937" spans="1:39" x14ac:dyDescent="0.25">
      <c r="A5937" t="s">
        <v>217</v>
      </c>
      <c r="B5937">
        <v>40210</v>
      </c>
      <c r="C5937" t="s">
        <v>8797</v>
      </c>
      <c r="D5937">
        <v>98</v>
      </c>
      <c r="E5937">
        <v>45797</v>
      </c>
      <c r="F5937">
        <v>45966</v>
      </c>
      <c r="G5937" t="s">
        <v>7620</v>
      </c>
      <c r="K5937">
        <v>0</v>
      </c>
      <c r="AE5937" t="s">
        <v>233</v>
      </c>
      <c r="AF5937">
        <v>0</v>
      </c>
      <c r="AG5937">
        <v>0</v>
      </c>
      <c r="AH5937">
        <v>0</v>
      </c>
      <c r="AI5937" t="s">
        <v>11634</v>
      </c>
      <c r="AL5937" s="94">
        <v>9.8000000000000007</v>
      </c>
      <c r="AM5937" t="s">
        <v>11646</v>
      </c>
    </row>
    <row r="5938" spans="1:39" x14ac:dyDescent="0.25">
      <c r="A5938" t="s">
        <v>217</v>
      </c>
      <c r="B5938">
        <v>40211</v>
      </c>
      <c r="C5938" t="s">
        <v>8798</v>
      </c>
      <c r="D5938">
        <v>60</v>
      </c>
      <c r="E5938">
        <v>45797</v>
      </c>
      <c r="F5938">
        <v>45966</v>
      </c>
      <c r="G5938" t="s">
        <v>7620</v>
      </c>
      <c r="K5938">
        <v>0</v>
      </c>
      <c r="AE5938" t="s">
        <v>233</v>
      </c>
      <c r="AF5938">
        <v>0</v>
      </c>
      <c r="AG5938">
        <v>0</v>
      </c>
      <c r="AH5938">
        <v>0</v>
      </c>
      <c r="AI5938" t="s">
        <v>11634</v>
      </c>
      <c r="AL5938" s="94">
        <v>6</v>
      </c>
      <c r="AM5938" t="s">
        <v>11646</v>
      </c>
    </row>
    <row r="5939" spans="1:39" x14ac:dyDescent="0.25">
      <c r="A5939" t="s">
        <v>217</v>
      </c>
      <c r="B5939">
        <v>40212</v>
      </c>
      <c r="C5939" t="s">
        <v>8799</v>
      </c>
      <c r="D5939">
        <v>29</v>
      </c>
      <c r="E5939">
        <v>45797</v>
      </c>
      <c r="F5939">
        <v>45966</v>
      </c>
      <c r="G5939" t="s">
        <v>7620</v>
      </c>
      <c r="K5939">
        <v>0</v>
      </c>
      <c r="AE5939" t="s">
        <v>233</v>
      </c>
      <c r="AF5939">
        <v>0</v>
      </c>
      <c r="AG5939">
        <v>0</v>
      </c>
      <c r="AH5939">
        <v>0</v>
      </c>
      <c r="AI5939" t="s">
        <v>11634</v>
      </c>
      <c r="AL5939" s="94">
        <v>2.9</v>
      </c>
      <c r="AM5939" t="s">
        <v>11646</v>
      </c>
    </row>
    <row r="5940" spans="1:39" x14ac:dyDescent="0.25">
      <c r="A5940" t="s">
        <v>217</v>
      </c>
      <c r="B5940">
        <v>40213</v>
      </c>
      <c r="C5940" t="s">
        <v>8800</v>
      </c>
      <c r="D5940">
        <v>80</v>
      </c>
      <c r="E5940">
        <v>45797</v>
      </c>
      <c r="F5940">
        <v>45966</v>
      </c>
      <c r="G5940" t="s">
        <v>7620</v>
      </c>
      <c r="K5940">
        <v>0</v>
      </c>
      <c r="N5940" t="s">
        <v>350</v>
      </c>
      <c r="T5940">
        <v>0</v>
      </c>
      <c r="X5940" t="s">
        <v>8689</v>
      </c>
      <c r="AE5940" t="s">
        <v>233</v>
      </c>
      <c r="AF5940">
        <v>0</v>
      </c>
      <c r="AG5940">
        <v>0</v>
      </c>
      <c r="AH5940">
        <v>3</v>
      </c>
      <c r="AI5940" t="s">
        <v>11632</v>
      </c>
      <c r="AL5940" s="94">
        <v>8</v>
      </c>
      <c r="AM5940" t="s">
        <v>11646</v>
      </c>
    </row>
    <row r="5941" spans="1:39" x14ac:dyDescent="0.25">
      <c r="A5941" t="s">
        <v>217</v>
      </c>
      <c r="B5941">
        <v>40218</v>
      </c>
      <c r="C5941" t="s">
        <v>8801</v>
      </c>
      <c r="D5941">
        <v>74</v>
      </c>
      <c r="E5941">
        <v>45797</v>
      </c>
      <c r="F5941">
        <v>45966</v>
      </c>
      <c r="G5941" t="s">
        <v>7620</v>
      </c>
      <c r="K5941">
        <v>0</v>
      </c>
      <c r="N5941" t="s">
        <v>350</v>
      </c>
      <c r="P5941" t="s">
        <v>8802</v>
      </c>
      <c r="T5941">
        <v>0</v>
      </c>
      <c r="U5941">
        <v>0</v>
      </c>
      <c r="V5941">
        <v>0</v>
      </c>
      <c r="W5941">
        <v>0</v>
      </c>
      <c r="X5941" t="s">
        <v>8689</v>
      </c>
      <c r="Y5941" t="s">
        <v>350</v>
      </c>
      <c r="Z5941" t="s">
        <v>350</v>
      </c>
      <c r="AE5941" t="s">
        <v>233</v>
      </c>
      <c r="AF5941">
        <v>0</v>
      </c>
      <c r="AG5941">
        <v>0</v>
      </c>
      <c r="AH5941">
        <v>9</v>
      </c>
      <c r="AI5941" t="s">
        <v>11632</v>
      </c>
      <c r="AL5941" s="94">
        <v>7.4</v>
      </c>
      <c r="AM5941" t="s">
        <v>11646</v>
      </c>
    </row>
    <row r="5942" spans="1:39" x14ac:dyDescent="0.25">
      <c r="A5942" t="s">
        <v>217</v>
      </c>
      <c r="B5942">
        <v>40219</v>
      </c>
      <c r="C5942" t="s">
        <v>8803</v>
      </c>
      <c r="D5942">
        <v>728</v>
      </c>
      <c r="E5942">
        <v>45797</v>
      </c>
      <c r="F5942">
        <v>45966</v>
      </c>
      <c r="G5942" t="s">
        <v>7620</v>
      </c>
      <c r="K5942">
        <v>0</v>
      </c>
      <c r="AE5942" t="s">
        <v>233</v>
      </c>
      <c r="AF5942">
        <v>0</v>
      </c>
      <c r="AG5942">
        <v>0</v>
      </c>
      <c r="AH5942">
        <v>0</v>
      </c>
      <c r="AI5942" t="s">
        <v>11634</v>
      </c>
      <c r="AL5942" s="94">
        <v>72.8</v>
      </c>
      <c r="AM5942" t="s">
        <v>11646</v>
      </c>
    </row>
    <row r="5943" spans="1:39" x14ac:dyDescent="0.25">
      <c r="A5943" t="s">
        <v>217</v>
      </c>
      <c r="B5943">
        <v>40220</v>
      </c>
      <c r="C5943" t="s">
        <v>8804</v>
      </c>
      <c r="D5943">
        <v>65</v>
      </c>
      <c r="E5943">
        <v>45797</v>
      </c>
      <c r="F5943">
        <v>45966</v>
      </c>
      <c r="G5943" t="s">
        <v>7620</v>
      </c>
      <c r="K5943">
        <v>0</v>
      </c>
      <c r="AE5943" t="s">
        <v>233</v>
      </c>
      <c r="AF5943">
        <v>0</v>
      </c>
      <c r="AG5943">
        <v>0</v>
      </c>
      <c r="AH5943">
        <v>0</v>
      </c>
      <c r="AI5943" t="s">
        <v>11634</v>
      </c>
      <c r="AL5943" s="94">
        <v>6.5</v>
      </c>
      <c r="AM5943" t="s">
        <v>11646</v>
      </c>
    </row>
    <row r="5944" spans="1:39" x14ac:dyDescent="0.25">
      <c r="A5944" t="s">
        <v>217</v>
      </c>
      <c r="B5944">
        <v>40221</v>
      </c>
      <c r="C5944" t="s">
        <v>8805</v>
      </c>
      <c r="D5944">
        <v>52</v>
      </c>
      <c r="E5944">
        <v>45797</v>
      </c>
      <c r="F5944">
        <v>45966</v>
      </c>
      <c r="G5944" t="s">
        <v>7620</v>
      </c>
      <c r="K5944">
        <v>0</v>
      </c>
      <c r="AE5944" t="s">
        <v>233</v>
      </c>
      <c r="AF5944">
        <v>0</v>
      </c>
      <c r="AG5944">
        <v>0</v>
      </c>
      <c r="AH5944">
        <v>0</v>
      </c>
      <c r="AI5944" t="s">
        <v>11634</v>
      </c>
      <c r="AL5944" s="94">
        <v>5.2</v>
      </c>
      <c r="AM5944" t="s">
        <v>11646</v>
      </c>
    </row>
    <row r="5945" spans="1:39" x14ac:dyDescent="0.25">
      <c r="A5945" t="s">
        <v>217</v>
      </c>
      <c r="B5945">
        <v>40214</v>
      </c>
      <c r="C5945" t="s">
        <v>8806</v>
      </c>
      <c r="D5945">
        <v>218</v>
      </c>
      <c r="E5945">
        <v>45797</v>
      </c>
      <c r="F5945">
        <v>45966</v>
      </c>
      <c r="G5945" t="s">
        <v>7620</v>
      </c>
      <c r="K5945">
        <v>0</v>
      </c>
      <c r="M5945">
        <v>0</v>
      </c>
      <c r="N5945" t="s">
        <v>350</v>
      </c>
      <c r="R5945">
        <v>0</v>
      </c>
      <c r="S5945">
        <v>0</v>
      </c>
      <c r="T5945">
        <v>0</v>
      </c>
      <c r="U5945">
        <v>0</v>
      </c>
      <c r="V5945">
        <v>0</v>
      </c>
      <c r="W5945">
        <v>0</v>
      </c>
      <c r="X5945" t="s">
        <v>350</v>
      </c>
      <c r="Y5945" t="s">
        <v>350</v>
      </c>
      <c r="Z5945" t="s">
        <v>350</v>
      </c>
      <c r="AE5945" t="s">
        <v>233</v>
      </c>
      <c r="AF5945">
        <v>0</v>
      </c>
      <c r="AG5945">
        <v>0</v>
      </c>
      <c r="AH5945">
        <v>11</v>
      </c>
      <c r="AI5945" t="s">
        <v>11632</v>
      </c>
      <c r="AJ5945">
        <v>0</v>
      </c>
      <c r="AK5945">
        <v>0</v>
      </c>
      <c r="AL5945" s="94">
        <v>21.8</v>
      </c>
      <c r="AM5945" t="s">
        <v>11646</v>
      </c>
    </row>
    <row r="5946" spans="1:39" x14ac:dyDescent="0.25">
      <c r="A5946" t="s">
        <v>217</v>
      </c>
      <c r="B5946">
        <v>40215</v>
      </c>
      <c r="C5946" t="s">
        <v>8807</v>
      </c>
      <c r="D5946">
        <v>77</v>
      </c>
      <c r="E5946">
        <v>45797</v>
      </c>
      <c r="F5946">
        <v>45966</v>
      </c>
      <c r="G5946" t="s">
        <v>7620</v>
      </c>
      <c r="K5946">
        <v>0</v>
      </c>
      <c r="AE5946" t="s">
        <v>233</v>
      </c>
      <c r="AF5946">
        <v>0</v>
      </c>
      <c r="AG5946">
        <v>0</v>
      </c>
      <c r="AH5946">
        <v>0</v>
      </c>
      <c r="AI5946" t="s">
        <v>11634</v>
      </c>
      <c r="AL5946" s="94">
        <v>7.7</v>
      </c>
      <c r="AM5946" t="s">
        <v>11646</v>
      </c>
    </row>
    <row r="5947" spans="1:39" x14ac:dyDescent="0.25">
      <c r="A5947" t="s">
        <v>217</v>
      </c>
      <c r="B5947">
        <v>40216</v>
      </c>
      <c r="C5947" t="s">
        <v>8808</v>
      </c>
      <c r="D5947">
        <v>1126</v>
      </c>
      <c r="E5947">
        <v>45797</v>
      </c>
      <c r="F5947">
        <v>45966</v>
      </c>
      <c r="G5947" t="s">
        <v>7620</v>
      </c>
      <c r="K5947">
        <v>0</v>
      </c>
      <c r="N5947" t="s">
        <v>353</v>
      </c>
      <c r="O5947">
        <v>46013</v>
      </c>
      <c r="AE5947" t="s">
        <v>233</v>
      </c>
      <c r="AF5947">
        <v>0</v>
      </c>
      <c r="AG5947">
        <v>0</v>
      </c>
      <c r="AH5947">
        <v>2</v>
      </c>
      <c r="AI5947" t="s">
        <v>11632</v>
      </c>
      <c r="AL5947" s="94">
        <v>112.6</v>
      </c>
      <c r="AM5947" t="s">
        <v>11646</v>
      </c>
    </row>
    <row r="5948" spans="1:39" x14ac:dyDescent="0.25">
      <c r="A5948" t="s">
        <v>217</v>
      </c>
      <c r="B5948">
        <v>40222</v>
      </c>
      <c r="C5948" t="s">
        <v>8809</v>
      </c>
      <c r="D5948">
        <v>197</v>
      </c>
      <c r="E5948">
        <v>45797</v>
      </c>
      <c r="F5948">
        <v>45966</v>
      </c>
      <c r="G5948" t="s">
        <v>7620</v>
      </c>
      <c r="K5948">
        <v>0</v>
      </c>
      <c r="AE5948" t="s">
        <v>233</v>
      </c>
      <c r="AF5948">
        <v>0</v>
      </c>
      <c r="AG5948">
        <v>0</v>
      </c>
      <c r="AH5948">
        <v>0</v>
      </c>
      <c r="AI5948" t="s">
        <v>11634</v>
      </c>
      <c r="AL5948" s="94">
        <v>19.7</v>
      </c>
      <c r="AM5948" t="s">
        <v>11646</v>
      </c>
    </row>
    <row r="5949" spans="1:39" x14ac:dyDescent="0.25">
      <c r="A5949" t="s">
        <v>217</v>
      </c>
      <c r="B5949">
        <v>40223</v>
      </c>
      <c r="C5949" t="s">
        <v>8810</v>
      </c>
      <c r="D5949">
        <v>339</v>
      </c>
      <c r="E5949">
        <v>45797</v>
      </c>
      <c r="F5949">
        <v>45966</v>
      </c>
      <c r="G5949" t="s">
        <v>7620</v>
      </c>
      <c r="K5949">
        <v>191</v>
      </c>
      <c r="L5949">
        <v>46023</v>
      </c>
      <c r="M5949">
        <v>0.2</v>
      </c>
      <c r="N5949" t="s">
        <v>353</v>
      </c>
      <c r="O5949">
        <v>45779</v>
      </c>
      <c r="P5949" t="s">
        <v>353</v>
      </c>
      <c r="Q5949">
        <v>0.2</v>
      </c>
      <c r="T5949">
        <v>0</v>
      </c>
      <c r="U5949">
        <v>0</v>
      </c>
      <c r="V5949">
        <v>0</v>
      </c>
      <c r="W5949">
        <v>0</v>
      </c>
      <c r="X5949" t="s">
        <v>8811</v>
      </c>
      <c r="Y5949" t="s">
        <v>350</v>
      </c>
      <c r="Z5949" t="s">
        <v>350</v>
      </c>
      <c r="AE5949" t="s">
        <v>233</v>
      </c>
      <c r="AF5949">
        <v>0.2</v>
      </c>
      <c r="AG5949">
        <v>38</v>
      </c>
      <c r="AH5949">
        <v>14</v>
      </c>
      <c r="AI5949" t="s">
        <v>11632</v>
      </c>
      <c r="AL5949" s="94">
        <v>33.9</v>
      </c>
      <c r="AM5949" t="s">
        <v>11839</v>
      </c>
    </row>
    <row r="5950" spans="1:39" x14ac:dyDescent="0.25">
      <c r="A5950" t="s">
        <v>217</v>
      </c>
      <c r="B5950">
        <v>40224</v>
      </c>
      <c r="C5950" t="s">
        <v>8812</v>
      </c>
      <c r="D5950">
        <v>17</v>
      </c>
      <c r="E5950">
        <v>45797</v>
      </c>
      <c r="F5950">
        <v>45966</v>
      </c>
      <c r="G5950" t="s">
        <v>7620</v>
      </c>
      <c r="K5950">
        <v>0</v>
      </c>
      <c r="T5950">
        <v>0</v>
      </c>
      <c r="X5950" t="s">
        <v>8605</v>
      </c>
      <c r="AE5950" t="s">
        <v>233</v>
      </c>
      <c r="AF5950">
        <v>0</v>
      </c>
      <c r="AG5950">
        <v>0</v>
      </c>
      <c r="AH5950">
        <v>2</v>
      </c>
      <c r="AI5950" t="s">
        <v>11632</v>
      </c>
      <c r="AL5950" s="94">
        <v>1.7</v>
      </c>
      <c r="AM5950" t="s">
        <v>11646</v>
      </c>
    </row>
    <row r="5951" spans="1:39" x14ac:dyDescent="0.25">
      <c r="A5951" t="s">
        <v>217</v>
      </c>
      <c r="B5951">
        <v>40225</v>
      </c>
      <c r="C5951" t="s">
        <v>8813</v>
      </c>
      <c r="D5951">
        <v>1525</v>
      </c>
      <c r="E5951">
        <v>45797</v>
      </c>
      <c r="F5951">
        <v>45966</v>
      </c>
      <c r="G5951" t="s">
        <v>7620</v>
      </c>
      <c r="K5951">
        <v>0</v>
      </c>
      <c r="AE5951" t="s">
        <v>233</v>
      </c>
      <c r="AF5951">
        <v>0</v>
      </c>
      <c r="AG5951">
        <v>0</v>
      </c>
      <c r="AH5951">
        <v>0</v>
      </c>
      <c r="AI5951" t="s">
        <v>11634</v>
      </c>
      <c r="AL5951" s="94">
        <v>152.5</v>
      </c>
      <c r="AM5951" t="s">
        <v>11646</v>
      </c>
    </row>
    <row r="5952" spans="1:39" x14ac:dyDescent="0.25">
      <c r="A5952" t="s">
        <v>217</v>
      </c>
      <c r="B5952">
        <v>40228</v>
      </c>
      <c r="C5952" t="s">
        <v>8814</v>
      </c>
      <c r="D5952">
        <v>593</v>
      </c>
      <c r="E5952">
        <v>45797</v>
      </c>
      <c r="F5952">
        <v>45966</v>
      </c>
      <c r="G5952" t="s">
        <v>7620</v>
      </c>
      <c r="K5952">
        <v>0</v>
      </c>
      <c r="AE5952" t="s">
        <v>233</v>
      </c>
      <c r="AF5952">
        <v>0</v>
      </c>
      <c r="AG5952">
        <v>0</v>
      </c>
      <c r="AH5952">
        <v>0</v>
      </c>
      <c r="AI5952" t="s">
        <v>11634</v>
      </c>
      <c r="AL5952" s="94">
        <v>59.3</v>
      </c>
      <c r="AM5952" t="s">
        <v>11646</v>
      </c>
    </row>
    <row r="5953" spans="1:39" x14ac:dyDescent="0.25">
      <c r="A5953" t="s">
        <v>217</v>
      </c>
      <c r="B5953">
        <v>40229</v>
      </c>
      <c r="C5953" t="s">
        <v>8815</v>
      </c>
      <c r="D5953">
        <v>21</v>
      </c>
      <c r="E5953">
        <v>45797</v>
      </c>
      <c r="F5953">
        <v>45966</v>
      </c>
      <c r="G5953" t="s">
        <v>7620</v>
      </c>
      <c r="K5953">
        <v>0</v>
      </c>
      <c r="AE5953" t="s">
        <v>233</v>
      </c>
      <c r="AF5953">
        <v>0</v>
      </c>
      <c r="AG5953">
        <v>0</v>
      </c>
      <c r="AH5953">
        <v>0</v>
      </c>
      <c r="AI5953" t="s">
        <v>11634</v>
      </c>
      <c r="AL5953" s="94">
        <v>2.1</v>
      </c>
      <c r="AM5953" t="s">
        <v>11646</v>
      </c>
    </row>
    <row r="5954" spans="1:39" x14ac:dyDescent="0.25">
      <c r="A5954" t="s">
        <v>217</v>
      </c>
      <c r="B5954">
        <v>40230</v>
      </c>
      <c r="C5954" t="s">
        <v>8816</v>
      </c>
      <c r="D5954">
        <v>120</v>
      </c>
      <c r="E5954">
        <v>45797</v>
      </c>
      <c r="F5954">
        <v>45966</v>
      </c>
      <c r="G5954" t="s">
        <v>7620</v>
      </c>
      <c r="K5954">
        <v>0</v>
      </c>
      <c r="AE5954" t="s">
        <v>233</v>
      </c>
      <c r="AF5954">
        <v>0</v>
      </c>
      <c r="AG5954">
        <v>0</v>
      </c>
      <c r="AH5954">
        <v>0</v>
      </c>
      <c r="AI5954" t="s">
        <v>11634</v>
      </c>
      <c r="AL5954" s="94">
        <v>12</v>
      </c>
      <c r="AM5954" t="s">
        <v>11646</v>
      </c>
    </row>
    <row r="5955" spans="1:39" x14ac:dyDescent="0.25">
      <c r="A5955" t="s">
        <v>217</v>
      </c>
      <c r="B5955">
        <v>40231</v>
      </c>
      <c r="C5955" t="s">
        <v>8817</v>
      </c>
      <c r="D5955">
        <v>117</v>
      </c>
      <c r="E5955">
        <v>45797</v>
      </c>
      <c r="F5955">
        <v>45966</v>
      </c>
      <c r="G5955" t="s">
        <v>7620</v>
      </c>
      <c r="K5955">
        <v>0</v>
      </c>
      <c r="AE5955" t="s">
        <v>233</v>
      </c>
      <c r="AF5955">
        <v>0</v>
      </c>
      <c r="AG5955">
        <v>0</v>
      </c>
      <c r="AH5955">
        <v>0</v>
      </c>
      <c r="AI5955" t="s">
        <v>11634</v>
      </c>
      <c r="AL5955" s="94">
        <v>11.7</v>
      </c>
      <c r="AM5955" t="s">
        <v>11646</v>
      </c>
    </row>
    <row r="5956" spans="1:39" x14ac:dyDescent="0.25">
      <c r="A5956" t="s">
        <v>217</v>
      </c>
      <c r="B5956">
        <v>40233</v>
      </c>
      <c r="C5956" t="s">
        <v>8818</v>
      </c>
      <c r="D5956">
        <v>498</v>
      </c>
      <c r="E5956">
        <v>45797</v>
      </c>
      <c r="F5956">
        <v>45966</v>
      </c>
      <c r="G5956" t="s">
        <v>7620</v>
      </c>
      <c r="K5956">
        <v>0</v>
      </c>
      <c r="AE5956" t="s">
        <v>233</v>
      </c>
      <c r="AF5956">
        <v>0</v>
      </c>
      <c r="AG5956">
        <v>0</v>
      </c>
      <c r="AH5956">
        <v>0</v>
      </c>
      <c r="AI5956" t="s">
        <v>11634</v>
      </c>
      <c r="AL5956" s="94">
        <v>49.8</v>
      </c>
      <c r="AM5956" t="s">
        <v>11646</v>
      </c>
    </row>
    <row r="5957" spans="1:39" x14ac:dyDescent="0.25">
      <c r="A5957" t="s">
        <v>217</v>
      </c>
      <c r="B5957">
        <v>40234</v>
      </c>
      <c r="C5957" t="s">
        <v>8819</v>
      </c>
      <c r="D5957">
        <v>408</v>
      </c>
      <c r="E5957">
        <v>45797</v>
      </c>
      <c r="F5957">
        <v>45966</v>
      </c>
      <c r="G5957" t="s">
        <v>7620</v>
      </c>
      <c r="K5957">
        <v>0</v>
      </c>
      <c r="AE5957" t="s">
        <v>233</v>
      </c>
      <c r="AF5957">
        <v>0</v>
      </c>
      <c r="AG5957">
        <v>0</v>
      </c>
      <c r="AH5957">
        <v>0</v>
      </c>
      <c r="AI5957" t="s">
        <v>11634</v>
      </c>
      <c r="AL5957" s="94">
        <v>40.799999999999997</v>
      </c>
      <c r="AM5957" t="s">
        <v>11646</v>
      </c>
    </row>
    <row r="5958" spans="1:39" x14ac:dyDescent="0.25">
      <c r="A5958" t="s">
        <v>217</v>
      </c>
      <c r="B5958">
        <v>40076</v>
      </c>
      <c r="C5958" t="s">
        <v>8820</v>
      </c>
      <c r="D5958">
        <v>10145</v>
      </c>
      <c r="E5958">
        <v>45797</v>
      </c>
      <c r="F5958">
        <v>45966</v>
      </c>
      <c r="G5958" t="s">
        <v>7620</v>
      </c>
      <c r="K5958">
        <v>0</v>
      </c>
      <c r="AE5958" t="s">
        <v>233</v>
      </c>
      <c r="AF5958">
        <v>0</v>
      </c>
      <c r="AG5958">
        <v>0</v>
      </c>
      <c r="AH5958">
        <v>0</v>
      </c>
      <c r="AI5958" t="s">
        <v>11634</v>
      </c>
      <c r="AL5958" s="94">
        <v>1014.5</v>
      </c>
      <c r="AM5958" t="s">
        <v>11646</v>
      </c>
    </row>
    <row r="5959" spans="1:39" x14ac:dyDescent="0.25">
      <c r="A5959" t="s">
        <v>217</v>
      </c>
      <c r="B5959">
        <v>40181</v>
      </c>
      <c r="C5959" t="s">
        <v>8821</v>
      </c>
      <c r="D5959">
        <v>5205</v>
      </c>
      <c r="E5959">
        <v>45797</v>
      </c>
      <c r="F5959">
        <v>45966</v>
      </c>
      <c r="G5959" t="s">
        <v>7620</v>
      </c>
      <c r="K5959">
        <v>0</v>
      </c>
      <c r="AE5959" t="s">
        <v>233</v>
      </c>
      <c r="AF5959">
        <v>0</v>
      </c>
      <c r="AG5959">
        <v>0</v>
      </c>
      <c r="AH5959">
        <v>0</v>
      </c>
      <c r="AI5959" t="s">
        <v>11634</v>
      </c>
      <c r="AL5959" s="94">
        <v>520.5</v>
      </c>
      <c r="AM5959" t="s">
        <v>11646</v>
      </c>
    </row>
    <row r="5960" spans="1:39" x14ac:dyDescent="0.25">
      <c r="A5960" t="s">
        <v>218</v>
      </c>
      <c r="B5960">
        <v>26001</v>
      </c>
      <c r="C5960" t="s">
        <v>8822</v>
      </c>
      <c r="D5960">
        <v>256</v>
      </c>
      <c r="E5960">
        <v>45779</v>
      </c>
      <c r="F5960">
        <v>45935</v>
      </c>
      <c r="G5960" t="s">
        <v>2041</v>
      </c>
      <c r="H5960">
        <v>46009</v>
      </c>
      <c r="I5960" t="s">
        <v>24</v>
      </c>
      <c r="J5960" t="s">
        <v>8823</v>
      </c>
      <c r="K5960">
        <v>20</v>
      </c>
      <c r="L5960" t="s">
        <v>488</v>
      </c>
      <c r="M5960">
        <v>0.2</v>
      </c>
      <c r="N5960" t="s">
        <v>25</v>
      </c>
      <c r="P5960" t="s">
        <v>478</v>
      </c>
      <c r="Q5960">
        <v>0.2</v>
      </c>
      <c r="T5960">
        <v>0</v>
      </c>
      <c r="U5960">
        <v>0</v>
      </c>
      <c r="V5960">
        <v>0</v>
      </c>
      <c r="W5960">
        <v>0</v>
      </c>
      <c r="X5960" t="s">
        <v>8824</v>
      </c>
      <c r="Y5960" t="s">
        <v>25</v>
      </c>
      <c r="Z5960" t="s">
        <v>25</v>
      </c>
      <c r="AE5960" t="s">
        <v>218</v>
      </c>
      <c r="AF5960">
        <v>0.2</v>
      </c>
      <c r="AG5960">
        <v>4</v>
      </c>
      <c r="AH5960">
        <v>13</v>
      </c>
      <c r="AI5960" t="s">
        <v>11632</v>
      </c>
      <c r="AL5960" s="94">
        <v>25.6</v>
      </c>
      <c r="AM5960" t="s">
        <v>11647</v>
      </c>
    </row>
    <row r="5961" spans="1:39" x14ac:dyDescent="0.25">
      <c r="A5961" t="s">
        <v>218</v>
      </c>
      <c r="B5961">
        <v>26002</v>
      </c>
      <c r="C5961" t="s">
        <v>8825</v>
      </c>
      <c r="D5961">
        <v>1314</v>
      </c>
      <c r="E5961">
        <v>45779</v>
      </c>
      <c r="F5961">
        <v>45935</v>
      </c>
      <c r="G5961" t="s">
        <v>2041</v>
      </c>
      <c r="H5961">
        <v>45964</v>
      </c>
      <c r="I5961" t="s">
        <v>24</v>
      </c>
      <c r="J5961">
        <v>45964</v>
      </c>
      <c r="K5961">
        <v>0</v>
      </c>
      <c r="M5961">
        <v>0</v>
      </c>
      <c r="N5961" t="s">
        <v>25</v>
      </c>
      <c r="P5961" t="s">
        <v>25</v>
      </c>
      <c r="T5961">
        <v>13</v>
      </c>
      <c r="X5961" t="s">
        <v>25</v>
      </c>
      <c r="Y5961" t="s">
        <v>25</v>
      </c>
      <c r="Z5961" t="s">
        <v>25</v>
      </c>
      <c r="AE5961" t="s">
        <v>218</v>
      </c>
      <c r="AF5961">
        <v>0</v>
      </c>
      <c r="AG5961">
        <v>0</v>
      </c>
      <c r="AH5961">
        <v>7</v>
      </c>
      <c r="AI5961" t="s">
        <v>11632</v>
      </c>
      <c r="AL5961" s="94">
        <v>131.4</v>
      </c>
      <c r="AM5961" t="s">
        <v>11646</v>
      </c>
    </row>
    <row r="5962" spans="1:39" x14ac:dyDescent="0.25">
      <c r="A5962" t="s">
        <v>218</v>
      </c>
      <c r="B5962">
        <v>26003</v>
      </c>
      <c r="C5962" t="s">
        <v>8826</v>
      </c>
      <c r="D5962">
        <v>426</v>
      </c>
      <c r="E5962">
        <v>45779</v>
      </c>
      <c r="F5962">
        <v>45935</v>
      </c>
      <c r="G5962" t="s">
        <v>2041</v>
      </c>
      <c r="H5962">
        <v>46009</v>
      </c>
      <c r="I5962" t="s">
        <v>24</v>
      </c>
      <c r="J5962" t="s">
        <v>8827</v>
      </c>
      <c r="K5962">
        <v>0</v>
      </c>
      <c r="AE5962" t="s">
        <v>218</v>
      </c>
      <c r="AF5962">
        <v>0</v>
      </c>
      <c r="AG5962">
        <v>0</v>
      </c>
      <c r="AH5962">
        <v>0</v>
      </c>
      <c r="AI5962" t="s">
        <v>11634</v>
      </c>
      <c r="AL5962" s="94">
        <v>42.6</v>
      </c>
      <c r="AM5962" t="s">
        <v>11646</v>
      </c>
    </row>
    <row r="5963" spans="1:39" x14ac:dyDescent="0.25">
      <c r="A5963" t="s">
        <v>218</v>
      </c>
      <c r="B5963">
        <v>26004</v>
      </c>
      <c r="C5963" t="s">
        <v>8828</v>
      </c>
      <c r="D5963">
        <v>85</v>
      </c>
      <c r="E5963">
        <v>45779</v>
      </c>
      <c r="F5963">
        <v>45938</v>
      </c>
      <c r="G5963" t="s">
        <v>2041</v>
      </c>
      <c r="H5963">
        <v>45999</v>
      </c>
      <c r="I5963" t="s">
        <v>24</v>
      </c>
      <c r="J5963" t="s">
        <v>8829</v>
      </c>
      <c r="K5963">
        <v>0</v>
      </c>
      <c r="AE5963" t="s">
        <v>218</v>
      </c>
      <c r="AF5963">
        <v>0</v>
      </c>
      <c r="AG5963">
        <v>0</v>
      </c>
      <c r="AH5963">
        <v>0</v>
      </c>
      <c r="AI5963" t="s">
        <v>11634</v>
      </c>
      <c r="AL5963" s="94">
        <v>8.5</v>
      </c>
      <c r="AM5963" t="s">
        <v>11646</v>
      </c>
    </row>
    <row r="5964" spans="1:39" x14ac:dyDescent="0.25">
      <c r="A5964" t="s">
        <v>218</v>
      </c>
      <c r="B5964">
        <v>26005</v>
      </c>
      <c r="C5964" t="s">
        <v>8830</v>
      </c>
      <c r="D5964">
        <v>3855</v>
      </c>
      <c r="E5964">
        <v>45779</v>
      </c>
      <c r="F5964">
        <v>45938</v>
      </c>
      <c r="G5964" t="s">
        <v>2041</v>
      </c>
      <c r="H5964">
        <v>45964</v>
      </c>
      <c r="I5964" t="s">
        <v>24</v>
      </c>
      <c r="J5964">
        <v>45964</v>
      </c>
      <c r="K5964">
        <v>111</v>
      </c>
      <c r="L5964" t="s">
        <v>1477</v>
      </c>
      <c r="M5964">
        <v>0.49</v>
      </c>
      <c r="N5964" t="s">
        <v>478</v>
      </c>
      <c r="O5964">
        <v>45484</v>
      </c>
      <c r="P5964" t="s">
        <v>478</v>
      </c>
      <c r="Q5964">
        <v>0.14000000000000001</v>
      </c>
      <c r="R5964">
        <v>3000</v>
      </c>
      <c r="S5964">
        <v>0</v>
      </c>
      <c r="T5964">
        <v>7</v>
      </c>
      <c r="U5964">
        <v>0</v>
      </c>
      <c r="V5964">
        <v>0</v>
      </c>
      <c r="W5964">
        <v>0</v>
      </c>
      <c r="X5964" t="s">
        <v>8831</v>
      </c>
      <c r="Y5964" t="s">
        <v>25</v>
      </c>
      <c r="Z5964" t="s">
        <v>478</v>
      </c>
      <c r="AE5964" t="s">
        <v>218</v>
      </c>
      <c r="AF5964">
        <v>0.49</v>
      </c>
      <c r="AG5964">
        <v>54</v>
      </c>
      <c r="AH5964">
        <v>16</v>
      </c>
      <c r="AI5964" t="s">
        <v>11631</v>
      </c>
      <c r="AJ5964">
        <v>0.77821011673151752</v>
      </c>
      <c r="AK5964">
        <v>0</v>
      </c>
      <c r="AL5964" s="94">
        <v>385.5</v>
      </c>
      <c r="AM5964" t="s">
        <v>11647</v>
      </c>
    </row>
    <row r="5965" spans="1:39" x14ac:dyDescent="0.25">
      <c r="A5965" t="s">
        <v>218</v>
      </c>
      <c r="B5965">
        <v>26006</v>
      </c>
      <c r="C5965" t="s">
        <v>8832</v>
      </c>
      <c r="D5965">
        <v>2674</v>
      </c>
      <c r="E5965">
        <v>45779</v>
      </c>
      <c r="F5965">
        <v>45938</v>
      </c>
      <c r="G5965" t="s">
        <v>2041</v>
      </c>
      <c r="I5965" t="s">
        <v>24</v>
      </c>
      <c r="J5965" t="s">
        <v>8833</v>
      </c>
      <c r="K5965">
        <v>0</v>
      </c>
      <c r="N5965" t="s">
        <v>25</v>
      </c>
      <c r="P5965" t="s">
        <v>25</v>
      </c>
      <c r="T5965">
        <v>2</v>
      </c>
      <c r="X5965" t="s">
        <v>8834</v>
      </c>
      <c r="Y5965" t="s">
        <v>25</v>
      </c>
      <c r="Z5965" t="s">
        <v>25</v>
      </c>
      <c r="AE5965" t="s">
        <v>218</v>
      </c>
      <c r="AF5965">
        <v>0</v>
      </c>
      <c r="AG5965">
        <v>0</v>
      </c>
      <c r="AH5965">
        <v>6</v>
      </c>
      <c r="AI5965" t="s">
        <v>11632</v>
      </c>
      <c r="AL5965" s="94">
        <v>267.39999999999998</v>
      </c>
      <c r="AM5965" t="s">
        <v>11646</v>
      </c>
    </row>
    <row r="5966" spans="1:39" x14ac:dyDescent="0.25">
      <c r="A5966" t="s">
        <v>218</v>
      </c>
      <c r="B5966">
        <v>26007</v>
      </c>
      <c r="C5966" t="s">
        <v>8835</v>
      </c>
      <c r="D5966">
        <v>647</v>
      </c>
      <c r="E5966">
        <v>45779</v>
      </c>
      <c r="F5966">
        <v>45938</v>
      </c>
      <c r="G5966" t="s">
        <v>2041</v>
      </c>
      <c r="H5966">
        <v>46009</v>
      </c>
      <c r="I5966" t="s">
        <v>24</v>
      </c>
      <c r="J5966" t="s">
        <v>8827</v>
      </c>
      <c r="K5966">
        <v>0</v>
      </c>
      <c r="AE5966" t="s">
        <v>218</v>
      </c>
      <c r="AF5966">
        <v>0</v>
      </c>
      <c r="AG5966">
        <v>0</v>
      </c>
      <c r="AH5966">
        <v>0</v>
      </c>
      <c r="AI5966" t="s">
        <v>11634</v>
      </c>
      <c r="AL5966" s="94">
        <v>64.7</v>
      </c>
      <c r="AM5966" t="s">
        <v>11646</v>
      </c>
    </row>
    <row r="5967" spans="1:39" x14ac:dyDescent="0.25">
      <c r="A5967" t="s">
        <v>218</v>
      </c>
      <c r="B5967">
        <v>26008</v>
      </c>
      <c r="C5967" t="s">
        <v>8836</v>
      </c>
      <c r="D5967">
        <v>2691</v>
      </c>
      <c r="E5967">
        <v>45779</v>
      </c>
      <c r="F5967">
        <v>45938</v>
      </c>
      <c r="G5967" t="s">
        <v>2041</v>
      </c>
      <c r="H5967">
        <v>45959</v>
      </c>
      <c r="I5967" t="s">
        <v>24</v>
      </c>
      <c r="J5967">
        <v>45959</v>
      </c>
      <c r="K5967">
        <v>0</v>
      </c>
      <c r="M5967">
        <v>0</v>
      </c>
      <c r="N5967" t="s">
        <v>25</v>
      </c>
      <c r="P5967" t="s">
        <v>25</v>
      </c>
      <c r="S5967">
        <v>14000</v>
      </c>
      <c r="T5967">
        <v>2</v>
      </c>
      <c r="U5967">
        <v>0</v>
      </c>
      <c r="V5967">
        <v>0</v>
      </c>
      <c r="W5967">
        <v>0</v>
      </c>
      <c r="X5967" t="s">
        <v>25</v>
      </c>
      <c r="Y5967" t="s">
        <v>25</v>
      </c>
      <c r="Z5967" t="s">
        <v>25</v>
      </c>
      <c r="AE5967" t="s">
        <v>218</v>
      </c>
      <c r="AF5967">
        <v>0</v>
      </c>
      <c r="AG5967">
        <v>0</v>
      </c>
      <c r="AH5967">
        <v>12</v>
      </c>
      <c r="AI5967" t="s">
        <v>11632</v>
      </c>
      <c r="AK5967">
        <v>5.2025269416573767</v>
      </c>
      <c r="AL5967" s="94">
        <v>269.10000000000002</v>
      </c>
      <c r="AM5967" t="s">
        <v>11646</v>
      </c>
    </row>
    <row r="5968" spans="1:39" x14ac:dyDescent="0.25">
      <c r="A5968" t="s">
        <v>218</v>
      </c>
      <c r="B5968">
        <v>26009</v>
      </c>
      <c r="C5968" t="s">
        <v>8837</v>
      </c>
      <c r="D5968">
        <v>480</v>
      </c>
      <c r="E5968">
        <v>45779</v>
      </c>
      <c r="F5968">
        <v>45938</v>
      </c>
      <c r="G5968" t="s">
        <v>2041</v>
      </c>
      <c r="H5968">
        <v>46009</v>
      </c>
      <c r="I5968" t="s">
        <v>24</v>
      </c>
      <c r="J5968" t="s">
        <v>8827</v>
      </c>
      <c r="K5968">
        <v>0</v>
      </c>
      <c r="AE5968" t="s">
        <v>218</v>
      </c>
      <c r="AF5968">
        <v>0</v>
      </c>
      <c r="AG5968">
        <v>0</v>
      </c>
      <c r="AH5968">
        <v>0</v>
      </c>
      <c r="AI5968" t="s">
        <v>11634</v>
      </c>
      <c r="AL5968" s="94">
        <v>48</v>
      </c>
      <c r="AM5968" t="s">
        <v>11646</v>
      </c>
    </row>
    <row r="5969" spans="1:39" x14ac:dyDescent="0.25">
      <c r="A5969" t="s">
        <v>218</v>
      </c>
      <c r="B5969">
        <v>26010</v>
      </c>
      <c r="C5969" t="s">
        <v>8838</v>
      </c>
      <c r="D5969">
        <v>96</v>
      </c>
      <c r="E5969">
        <v>45779</v>
      </c>
      <c r="F5969">
        <v>45938</v>
      </c>
      <c r="G5969" t="s">
        <v>2041</v>
      </c>
      <c r="H5969">
        <v>46009</v>
      </c>
      <c r="I5969" t="s">
        <v>24</v>
      </c>
      <c r="J5969" t="s">
        <v>8827</v>
      </c>
      <c r="K5969">
        <v>0</v>
      </c>
      <c r="AE5969" t="s">
        <v>218</v>
      </c>
      <c r="AF5969">
        <v>0</v>
      </c>
      <c r="AG5969">
        <v>0</v>
      </c>
      <c r="AH5969">
        <v>0</v>
      </c>
      <c r="AI5969" t="s">
        <v>11634</v>
      </c>
      <c r="AL5969" s="94">
        <v>9.6</v>
      </c>
      <c r="AM5969" t="s">
        <v>11646</v>
      </c>
    </row>
    <row r="5970" spans="1:39" x14ac:dyDescent="0.25">
      <c r="A5970" t="s">
        <v>218</v>
      </c>
      <c r="B5970">
        <v>26011</v>
      </c>
      <c r="C5970" t="s">
        <v>8839</v>
      </c>
      <c r="D5970">
        <v>9874</v>
      </c>
      <c r="E5970">
        <v>45779</v>
      </c>
      <c r="F5970">
        <v>45938</v>
      </c>
      <c r="G5970" t="s">
        <v>2041</v>
      </c>
      <c r="H5970">
        <v>45961</v>
      </c>
      <c r="I5970" t="s">
        <v>24</v>
      </c>
      <c r="J5970">
        <v>45961</v>
      </c>
      <c r="K5970">
        <v>160</v>
      </c>
      <c r="L5970" t="s">
        <v>488</v>
      </c>
      <c r="N5970" t="s">
        <v>25</v>
      </c>
      <c r="P5970" t="s">
        <v>25</v>
      </c>
      <c r="R5970">
        <v>18150</v>
      </c>
      <c r="S5970">
        <v>2525</v>
      </c>
      <c r="X5970" t="s">
        <v>25</v>
      </c>
      <c r="Y5970" t="s">
        <v>8840</v>
      </c>
      <c r="Z5970" t="s">
        <v>25</v>
      </c>
      <c r="AE5970" t="s">
        <v>218</v>
      </c>
      <c r="AF5970">
        <v>0</v>
      </c>
      <c r="AG5970">
        <v>0</v>
      </c>
      <c r="AH5970">
        <v>9</v>
      </c>
      <c r="AI5970" t="s">
        <v>11632</v>
      </c>
      <c r="AJ5970">
        <v>1.8381608264128013</v>
      </c>
      <c r="AK5970">
        <v>0.25572209844034838</v>
      </c>
      <c r="AL5970" s="94">
        <v>987.4</v>
      </c>
      <c r="AM5970" t="s">
        <v>11647</v>
      </c>
    </row>
    <row r="5971" spans="1:39" x14ac:dyDescent="0.25">
      <c r="A5971" t="s">
        <v>218</v>
      </c>
      <c r="B5971">
        <v>26012</v>
      </c>
      <c r="C5971" t="s">
        <v>8841</v>
      </c>
      <c r="D5971">
        <v>40</v>
      </c>
      <c r="E5971">
        <v>45779</v>
      </c>
      <c r="F5971">
        <v>45938</v>
      </c>
      <c r="G5971" t="s">
        <v>2041</v>
      </c>
      <c r="H5971">
        <v>46009</v>
      </c>
      <c r="I5971" t="s">
        <v>24</v>
      </c>
      <c r="J5971" t="s">
        <v>8827</v>
      </c>
      <c r="K5971">
        <v>0</v>
      </c>
      <c r="AE5971" t="s">
        <v>218</v>
      </c>
      <c r="AF5971">
        <v>0</v>
      </c>
      <c r="AG5971">
        <v>0</v>
      </c>
      <c r="AH5971">
        <v>0</v>
      </c>
      <c r="AI5971" t="s">
        <v>11634</v>
      </c>
      <c r="AL5971" s="94">
        <v>4</v>
      </c>
      <c r="AM5971" t="s">
        <v>11646</v>
      </c>
    </row>
    <row r="5972" spans="1:39" x14ac:dyDescent="0.25">
      <c r="A5972" t="s">
        <v>218</v>
      </c>
      <c r="B5972">
        <v>26013</v>
      </c>
      <c r="C5972" t="s">
        <v>8842</v>
      </c>
      <c r="D5972">
        <v>427</v>
      </c>
      <c r="E5972">
        <v>45779</v>
      </c>
      <c r="F5972">
        <v>45938</v>
      </c>
      <c r="G5972" t="s">
        <v>2041</v>
      </c>
      <c r="H5972">
        <v>45959</v>
      </c>
      <c r="I5972" t="s">
        <v>24</v>
      </c>
      <c r="J5972">
        <v>45959</v>
      </c>
      <c r="K5972">
        <v>0</v>
      </c>
      <c r="X5972" t="s">
        <v>8843</v>
      </c>
      <c r="AE5972" t="s">
        <v>218</v>
      </c>
      <c r="AF5972">
        <v>0</v>
      </c>
      <c r="AG5972">
        <v>0</v>
      </c>
      <c r="AH5972">
        <v>1</v>
      </c>
      <c r="AI5972" t="s">
        <v>11632</v>
      </c>
      <c r="AL5972" s="94">
        <v>42.7</v>
      </c>
      <c r="AM5972" t="s">
        <v>11646</v>
      </c>
    </row>
    <row r="5973" spans="1:39" x14ac:dyDescent="0.25">
      <c r="A5973" t="s">
        <v>218</v>
      </c>
      <c r="B5973">
        <v>26014</v>
      </c>
      <c r="C5973" t="s">
        <v>8844</v>
      </c>
      <c r="D5973">
        <v>488</v>
      </c>
      <c r="E5973">
        <v>45779</v>
      </c>
      <c r="F5973">
        <v>45938</v>
      </c>
      <c r="G5973" t="s">
        <v>2041</v>
      </c>
      <c r="H5973">
        <v>45981</v>
      </c>
      <c r="I5973" t="s">
        <v>24</v>
      </c>
      <c r="J5973" t="s">
        <v>8845</v>
      </c>
      <c r="K5973">
        <v>0</v>
      </c>
      <c r="AE5973" t="s">
        <v>218</v>
      </c>
      <c r="AF5973">
        <v>0</v>
      </c>
      <c r="AG5973">
        <v>0</v>
      </c>
      <c r="AH5973">
        <v>0</v>
      </c>
      <c r="AI5973" t="s">
        <v>11634</v>
      </c>
      <c r="AL5973" s="94">
        <v>48.8</v>
      </c>
      <c r="AM5973" t="s">
        <v>11646</v>
      </c>
    </row>
    <row r="5974" spans="1:39" x14ac:dyDescent="0.25">
      <c r="A5974" t="s">
        <v>218</v>
      </c>
      <c r="B5974">
        <v>26015</v>
      </c>
      <c r="C5974" t="s">
        <v>8846</v>
      </c>
      <c r="D5974">
        <v>263</v>
      </c>
      <c r="E5974">
        <v>45779</v>
      </c>
      <c r="F5974">
        <v>45938</v>
      </c>
      <c r="G5974" t="s">
        <v>2041</v>
      </c>
      <c r="H5974">
        <v>46010</v>
      </c>
      <c r="I5974" t="s">
        <v>24</v>
      </c>
      <c r="J5974" t="s">
        <v>8847</v>
      </c>
      <c r="K5974">
        <v>0</v>
      </c>
      <c r="AE5974" t="s">
        <v>218</v>
      </c>
      <c r="AF5974">
        <v>0</v>
      </c>
      <c r="AG5974">
        <v>0</v>
      </c>
      <c r="AH5974">
        <v>0</v>
      </c>
      <c r="AI5974" t="s">
        <v>11634</v>
      </c>
      <c r="AL5974" s="94">
        <v>26.3</v>
      </c>
      <c r="AM5974" t="s">
        <v>11646</v>
      </c>
    </row>
    <row r="5975" spans="1:39" x14ac:dyDescent="0.25">
      <c r="A5975" t="s">
        <v>218</v>
      </c>
      <c r="B5975">
        <v>26016</v>
      </c>
      <c r="C5975" t="s">
        <v>8848</v>
      </c>
      <c r="D5975">
        <v>35</v>
      </c>
      <c r="E5975">
        <v>45779</v>
      </c>
      <c r="F5975">
        <v>45938</v>
      </c>
      <c r="G5975" t="s">
        <v>2041</v>
      </c>
      <c r="I5975" t="s">
        <v>24</v>
      </c>
      <c r="J5975" t="s">
        <v>8829</v>
      </c>
      <c r="K5975">
        <v>0</v>
      </c>
      <c r="AE5975" t="s">
        <v>218</v>
      </c>
      <c r="AF5975">
        <v>0</v>
      </c>
      <c r="AG5975">
        <v>0</v>
      </c>
      <c r="AH5975">
        <v>0</v>
      </c>
      <c r="AI5975" t="s">
        <v>11634</v>
      </c>
      <c r="AL5975" s="94">
        <v>3.5</v>
      </c>
      <c r="AM5975" t="s">
        <v>11646</v>
      </c>
    </row>
    <row r="5976" spans="1:39" x14ac:dyDescent="0.25">
      <c r="A5976" t="s">
        <v>218</v>
      </c>
      <c r="B5976">
        <v>26017</v>
      </c>
      <c r="C5976" t="s">
        <v>8849</v>
      </c>
      <c r="D5976">
        <v>428</v>
      </c>
      <c r="E5976">
        <v>45779</v>
      </c>
      <c r="F5976">
        <v>45938</v>
      </c>
      <c r="G5976" t="s">
        <v>2041</v>
      </c>
      <c r="H5976">
        <v>45975</v>
      </c>
      <c r="I5976" t="s">
        <v>24</v>
      </c>
      <c r="J5976" t="s">
        <v>8850</v>
      </c>
      <c r="K5976">
        <v>0</v>
      </c>
      <c r="AE5976" t="s">
        <v>218</v>
      </c>
      <c r="AF5976">
        <v>0</v>
      </c>
      <c r="AG5976">
        <v>0</v>
      </c>
      <c r="AH5976">
        <v>0</v>
      </c>
      <c r="AI5976" t="s">
        <v>11634</v>
      </c>
      <c r="AL5976" s="94">
        <v>42.8</v>
      </c>
      <c r="AM5976" t="s">
        <v>11646</v>
      </c>
    </row>
    <row r="5977" spans="1:39" x14ac:dyDescent="0.25">
      <c r="A5977" t="s">
        <v>218</v>
      </c>
      <c r="B5977">
        <v>26018</v>
      </c>
      <c r="C5977" t="s">
        <v>8851</v>
      </c>
      <c r="D5977">
        <v>15219</v>
      </c>
      <c r="E5977">
        <v>45779</v>
      </c>
      <c r="F5977">
        <v>45938</v>
      </c>
      <c r="G5977" t="s">
        <v>2041</v>
      </c>
      <c r="H5977">
        <v>45972</v>
      </c>
      <c r="I5977" t="s">
        <v>24</v>
      </c>
      <c r="J5977" t="s">
        <v>8852</v>
      </c>
      <c r="K5977">
        <v>0</v>
      </c>
      <c r="AE5977" t="s">
        <v>218</v>
      </c>
      <c r="AF5977">
        <v>0</v>
      </c>
      <c r="AG5977">
        <v>0</v>
      </c>
      <c r="AH5977">
        <v>0</v>
      </c>
      <c r="AI5977" t="s">
        <v>11634</v>
      </c>
      <c r="AL5977" s="94">
        <v>1521.9</v>
      </c>
      <c r="AM5977" t="s">
        <v>11646</v>
      </c>
    </row>
    <row r="5978" spans="1:39" x14ac:dyDescent="0.25">
      <c r="A5978" t="s">
        <v>218</v>
      </c>
      <c r="B5978">
        <v>26019</v>
      </c>
      <c r="C5978" t="s">
        <v>8853</v>
      </c>
      <c r="D5978">
        <v>565</v>
      </c>
      <c r="E5978">
        <v>45779</v>
      </c>
      <c r="F5978">
        <v>45938</v>
      </c>
      <c r="G5978" t="s">
        <v>2041</v>
      </c>
      <c r="H5978">
        <v>45960</v>
      </c>
      <c r="I5978" t="s">
        <v>24</v>
      </c>
      <c r="J5978" t="s">
        <v>8854</v>
      </c>
      <c r="K5978">
        <v>0</v>
      </c>
      <c r="AE5978" t="s">
        <v>218</v>
      </c>
      <c r="AF5978">
        <v>0</v>
      </c>
      <c r="AG5978">
        <v>0</v>
      </c>
      <c r="AH5978">
        <v>0</v>
      </c>
      <c r="AI5978" t="s">
        <v>11634</v>
      </c>
      <c r="AL5978" s="94">
        <v>56.5</v>
      </c>
      <c r="AM5978" t="s">
        <v>11646</v>
      </c>
    </row>
    <row r="5979" spans="1:39" x14ac:dyDescent="0.25">
      <c r="A5979" t="s">
        <v>218</v>
      </c>
      <c r="B5979">
        <v>26020</v>
      </c>
      <c r="C5979" t="s">
        <v>8855</v>
      </c>
      <c r="D5979">
        <v>808</v>
      </c>
      <c r="E5979">
        <v>45779</v>
      </c>
      <c r="F5979">
        <v>45938</v>
      </c>
      <c r="G5979" t="s">
        <v>2041</v>
      </c>
      <c r="H5979">
        <v>45968</v>
      </c>
      <c r="I5979" t="s">
        <v>24</v>
      </c>
      <c r="J5979">
        <v>45968</v>
      </c>
      <c r="K5979">
        <v>0</v>
      </c>
      <c r="AE5979" t="s">
        <v>218</v>
      </c>
      <c r="AF5979">
        <v>0</v>
      </c>
      <c r="AG5979">
        <v>0</v>
      </c>
      <c r="AH5979">
        <v>0</v>
      </c>
      <c r="AI5979" t="s">
        <v>11634</v>
      </c>
      <c r="AL5979" s="94">
        <v>80.8</v>
      </c>
      <c r="AM5979" t="s">
        <v>11646</v>
      </c>
    </row>
    <row r="5980" spans="1:39" x14ac:dyDescent="0.25">
      <c r="A5980" t="s">
        <v>218</v>
      </c>
      <c r="B5980">
        <v>26021</v>
      </c>
      <c r="C5980" t="s">
        <v>8856</v>
      </c>
      <c r="D5980">
        <v>4875</v>
      </c>
      <c r="E5980">
        <v>45779</v>
      </c>
      <c r="G5980" t="s">
        <v>2041</v>
      </c>
      <c r="H5980">
        <v>45811</v>
      </c>
      <c r="I5980" t="s">
        <v>28</v>
      </c>
      <c r="K5980">
        <v>0</v>
      </c>
      <c r="L5980" t="s">
        <v>719</v>
      </c>
      <c r="M5980">
        <v>100</v>
      </c>
      <c r="N5980" t="s">
        <v>478</v>
      </c>
      <c r="O5980">
        <v>45505</v>
      </c>
      <c r="P5980" t="s">
        <v>478</v>
      </c>
      <c r="Q5980">
        <v>100</v>
      </c>
      <c r="S5980">
        <v>5000</v>
      </c>
      <c r="T5980">
        <v>0</v>
      </c>
      <c r="U5980">
        <v>0</v>
      </c>
      <c r="V5980">
        <v>0</v>
      </c>
      <c r="W5980">
        <v>0</v>
      </c>
      <c r="X5980" t="s">
        <v>8857</v>
      </c>
      <c r="Y5980" t="s">
        <v>8858</v>
      </c>
      <c r="Z5980" t="s">
        <v>25</v>
      </c>
      <c r="AE5980" t="s">
        <v>218</v>
      </c>
      <c r="AF5980">
        <v>1</v>
      </c>
      <c r="AG5980">
        <v>0</v>
      </c>
      <c r="AH5980">
        <v>14</v>
      </c>
      <c r="AI5980" t="s">
        <v>11632</v>
      </c>
      <c r="AK5980">
        <v>1.0256410256410255</v>
      </c>
      <c r="AL5980" s="94">
        <v>487.5</v>
      </c>
      <c r="AM5980" t="s">
        <v>11646</v>
      </c>
    </row>
    <row r="5981" spans="1:39" x14ac:dyDescent="0.25">
      <c r="A5981" t="s">
        <v>218</v>
      </c>
      <c r="B5981">
        <v>26022</v>
      </c>
      <c r="C5981" t="s">
        <v>8859</v>
      </c>
      <c r="D5981">
        <v>201</v>
      </c>
      <c r="E5981">
        <v>45779</v>
      </c>
      <c r="F5981">
        <v>45938</v>
      </c>
      <c r="G5981" t="s">
        <v>2041</v>
      </c>
      <c r="H5981">
        <v>46010</v>
      </c>
      <c r="I5981" t="s">
        <v>24</v>
      </c>
      <c r="J5981" t="s">
        <v>8847</v>
      </c>
      <c r="K5981">
        <v>0</v>
      </c>
      <c r="AE5981" t="s">
        <v>218</v>
      </c>
      <c r="AF5981">
        <v>0</v>
      </c>
      <c r="AG5981">
        <v>0</v>
      </c>
      <c r="AH5981">
        <v>0</v>
      </c>
      <c r="AI5981" t="s">
        <v>11634</v>
      </c>
      <c r="AL5981" s="94">
        <v>20.100000000000001</v>
      </c>
      <c r="AM5981" t="s">
        <v>11646</v>
      </c>
    </row>
    <row r="5982" spans="1:39" x14ac:dyDescent="0.25">
      <c r="A5982" t="s">
        <v>218</v>
      </c>
      <c r="B5982">
        <v>26023</v>
      </c>
      <c r="C5982" t="s">
        <v>8860</v>
      </c>
      <c r="D5982">
        <v>493</v>
      </c>
      <c r="E5982">
        <v>45779</v>
      </c>
      <c r="F5982">
        <v>45938</v>
      </c>
      <c r="G5982" t="s">
        <v>2041</v>
      </c>
      <c r="H5982">
        <v>45980</v>
      </c>
      <c r="I5982" t="s">
        <v>24</v>
      </c>
      <c r="J5982" t="s">
        <v>8861</v>
      </c>
      <c r="K5982">
        <v>0</v>
      </c>
      <c r="AE5982" t="s">
        <v>218</v>
      </c>
      <c r="AF5982">
        <v>0</v>
      </c>
      <c r="AG5982">
        <v>0</v>
      </c>
      <c r="AH5982">
        <v>0</v>
      </c>
      <c r="AI5982" t="s">
        <v>11634</v>
      </c>
      <c r="AL5982" s="94">
        <v>49.3</v>
      </c>
      <c r="AM5982" t="s">
        <v>11646</v>
      </c>
    </row>
    <row r="5983" spans="1:39" x14ac:dyDescent="0.25">
      <c r="A5983" t="s">
        <v>218</v>
      </c>
      <c r="B5983">
        <v>26024</v>
      </c>
      <c r="C5983" t="s">
        <v>8862</v>
      </c>
      <c r="D5983">
        <v>199</v>
      </c>
      <c r="E5983">
        <v>45779</v>
      </c>
      <c r="F5983">
        <v>45938</v>
      </c>
      <c r="G5983" t="s">
        <v>2041</v>
      </c>
      <c r="H5983">
        <v>46014</v>
      </c>
      <c r="I5983" t="s">
        <v>24</v>
      </c>
      <c r="J5983">
        <v>46014</v>
      </c>
      <c r="K5983">
        <v>0</v>
      </c>
      <c r="M5983">
        <v>0</v>
      </c>
      <c r="N5983" t="s">
        <v>25</v>
      </c>
      <c r="P5983" t="s">
        <v>25</v>
      </c>
      <c r="T5983">
        <v>0</v>
      </c>
      <c r="U5983">
        <v>0</v>
      </c>
      <c r="V5983">
        <v>0</v>
      </c>
      <c r="W5983">
        <v>0</v>
      </c>
      <c r="X5983" t="s">
        <v>25</v>
      </c>
      <c r="Y5983" t="s">
        <v>25</v>
      </c>
      <c r="Z5983" t="s">
        <v>25</v>
      </c>
      <c r="AE5983" t="s">
        <v>218</v>
      </c>
      <c r="AF5983">
        <v>0</v>
      </c>
      <c r="AG5983">
        <v>0</v>
      </c>
      <c r="AH5983">
        <v>10</v>
      </c>
      <c r="AI5983" t="s">
        <v>11632</v>
      </c>
      <c r="AL5983" s="94">
        <v>19.899999999999999</v>
      </c>
      <c r="AM5983" t="s">
        <v>11646</v>
      </c>
    </row>
    <row r="5984" spans="1:39" x14ac:dyDescent="0.25">
      <c r="A5984" t="s">
        <v>218</v>
      </c>
      <c r="B5984">
        <v>26026</v>
      </c>
      <c r="C5984" t="s">
        <v>8863</v>
      </c>
      <c r="D5984">
        <v>1605</v>
      </c>
      <c r="E5984">
        <v>45779</v>
      </c>
      <c r="F5984">
        <v>45837</v>
      </c>
      <c r="G5984" t="s">
        <v>2041</v>
      </c>
      <c r="H5984">
        <v>45807</v>
      </c>
      <c r="I5984" t="s">
        <v>24</v>
      </c>
      <c r="J5984" t="s">
        <v>8864</v>
      </c>
      <c r="K5984">
        <v>0</v>
      </c>
      <c r="AE5984" t="s">
        <v>218</v>
      </c>
      <c r="AF5984">
        <v>0</v>
      </c>
      <c r="AG5984">
        <v>0</v>
      </c>
      <c r="AH5984">
        <v>0</v>
      </c>
      <c r="AI5984" t="s">
        <v>11634</v>
      </c>
      <c r="AL5984" s="94">
        <v>160.5</v>
      </c>
      <c r="AM5984" t="s">
        <v>11646</v>
      </c>
    </row>
    <row r="5985" spans="1:39" x14ac:dyDescent="0.25">
      <c r="A5985" t="s">
        <v>218</v>
      </c>
      <c r="B5985">
        <v>26025</v>
      </c>
      <c r="C5985" t="s">
        <v>8865</v>
      </c>
      <c r="D5985">
        <v>83</v>
      </c>
      <c r="E5985">
        <v>45779</v>
      </c>
      <c r="F5985">
        <v>45939</v>
      </c>
      <c r="G5985" t="s">
        <v>2041</v>
      </c>
      <c r="H5985">
        <v>46010</v>
      </c>
      <c r="I5985" t="s">
        <v>24</v>
      </c>
      <c r="J5985" t="s">
        <v>8847</v>
      </c>
      <c r="K5985">
        <v>0</v>
      </c>
      <c r="AE5985" t="s">
        <v>218</v>
      </c>
      <c r="AF5985">
        <v>0</v>
      </c>
      <c r="AG5985">
        <v>0</v>
      </c>
      <c r="AH5985">
        <v>0</v>
      </c>
      <c r="AI5985" t="s">
        <v>11634</v>
      </c>
      <c r="AL5985" s="94">
        <v>8.3000000000000007</v>
      </c>
      <c r="AM5985" t="s">
        <v>11646</v>
      </c>
    </row>
    <row r="5986" spans="1:39" x14ac:dyDescent="0.25">
      <c r="A5986" t="s">
        <v>218</v>
      </c>
      <c r="B5986">
        <v>26027</v>
      </c>
      <c r="C5986" t="s">
        <v>8866</v>
      </c>
      <c r="D5986">
        <v>138</v>
      </c>
      <c r="E5986">
        <v>45779</v>
      </c>
      <c r="F5986">
        <v>45939</v>
      </c>
      <c r="G5986" t="s">
        <v>2041</v>
      </c>
      <c r="H5986">
        <v>46009</v>
      </c>
      <c r="I5986" t="s">
        <v>24</v>
      </c>
      <c r="J5986" t="s">
        <v>8827</v>
      </c>
      <c r="K5986">
        <v>0</v>
      </c>
      <c r="AE5986" t="s">
        <v>218</v>
      </c>
      <c r="AF5986">
        <v>0</v>
      </c>
      <c r="AG5986">
        <v>0</v>
      </c>
      <c r="AH5986">
        <v>0</v>
      </c>
      <c r="AI5986" t="s">
        <v>11634</v>
      </c>
      <c r="AL5986" s="94">
        <v>13.8</v>
      </c>
      <c r="AM5986" t="s">
        <v>11646</v>
      </c>
    </row>
    <row r="5987" spans="1:39" x14ac:dyDescent="0.25">
      <c r="A5987" t="s">
        <v>218</v>
      </c>
      <c r="B5987">
        <v>26028</v>
      </c>
      <c r="C5987" t="s">
        <v>8867</v>
      </c>
      <c r="D5987">
        <v>170</v>
      </c>
      <c r="E5987">
        <v>45779</v>
      </c>
      <c r="F5987">
        <v>45939</v>
      </c>
      <c r="G5987" t="s">
        <v>2041</v>
      </c>
      <c r="H5987">
        <v>45965</v>
      </c>
      <c r="I5987" t="s">
        <v>24</v>
      </c>
      <c r="J5987">
        <v>45965</v>
      </c>
      <c r="K5987">
        <v>0</v>
      </c>
      <c r="M5987">
        <v>0</v>
      </c>
      <c r="N5987" t="s">
        <v>25</v>
      </c>
      <c r="P5987" t="s">
        <v>25</v>
      </c>
      <c r="T5987">
        <v>0</v>
      </c>
      <c r="U5987">
        <v>0</v>
      </c>
      <c r="V5987">
        <v>0</v>
      </c>
      <c r="W5987">
        <v>0</v>
      </c>
      <c r="X5987" t="s">
        <v>25</v>
      </c>
      <c r="Y5987" t="s">
        <v>25</v>
      </c>
      <c r="Z5987" t="s">
        <v>25</v>
      </c>
      <c r="AE5987" t="s">
        <v>218</v>
      </c>
      <c r="AF5987">
        <v>0</v>
      </c>
      <c r="AG5987">
        <v>0</v>
      </c>
      <c r="AH5987">
        <v>10</v>
      </c>
      <c r="AI5987" t="s">
        <v>11632</v>
      </c>
      <c r="AL5987" s="94">
        <v>17</v>
      </c>
      <c r="AM5987" t="s">
        <v>11646</v>
      </c>
    </row>
    <row r="5988" spans="1:39" x14ac:dyDescent="0.25">
      <c r="A5988" t="s">
        <v>218</v>
      </c>
      <c r="B5988">
        <v>26029</v>
      </c>
      <c r="C5988" t="s">
        <v>8868</v>
      </c>
      <c r="D5988">
        <v>36</v>
      </c>
      <c r="E5988">
        <v>45779</v>
      </c>
      <c r="F5988">
        <v>45939</v>
      </c>
      <c r="G5988" t="s">
        <v>2041</v>
      </c>
      <c r="H5988">
        <v>45965</v>
      </c>
      <c r="I5988" t="s">
        <v>24</v>
      </c>
      <c r="J5988">
        <v>45968</v>
      </c>
      <c r="K5988">
        <v>0</v>
      </c>
      <c r="M5988">
        <v>0</v>
      </c>
      <c r="N5988" t="s">
        <v>25</v>
      </c>
      <c r="P5988" t="s">
        <v>25</v>
      </c>
      <c r="T5988">
        <v>0</v>
      </c>
      <c r="U5988">
        <v>0</v>
      </c>
      <c r="V5988">
        <v>0</v>
      </c>
      <c r="W5988">
        <v>0</v>
      </c>
      <c r="X5988" t="s">
        <v>25</v>
      </c>
      <c r="Y5988" t="s">
        <v>25</v>
      </c>
      <c r="Z5988" t="s">
        <v>25</v>
      </c>
      <c r="AE5988" t="s">
        <v>218</v>
      </c>
      <c r="AF5988">
        <v>0</v>
      </c>
      <c r="AG5988">
        <v>0</v>
      </c>
      <c r="AH5988">
        <v>10</v>
      </c>
      <c r="AI5988" t="s">
        <v>11632</v>
      </c>
      <c r="AL5988" s="94">
        <v>3.6</v>
      </c>
      <c r="AM5988" t="s">
        <v>11646</v>
      </c>
    </row>
    <row r="5989" spans="1:39" x14ac:dyDescent="0.25">
      <c r="A5989" t="s">
        <v>218</v>
      </c>
      <c r="B5989">
        <v>26030</v>
      </c>
      <c r="C5989" t="s">
        <v>8869</v>
      </c>
      <c r="D5989">
        <v>21</v>
      </c>
      <c r="E5989">
        <v>45779</v>
      </c>
      <c r="F5989">
        <v>45939</v>
      </c>
      <c r="G5989" t="s">
        <v>2041</v>
      </c>
      <c r="H5989">
        <v>46010</v>
      </c>
      <c r="I5989" t="s">
        <v>24</v>
      </c>
      <c r="J5989" t="s">
        <v>8847</v>
      </c>
      <c r="K5989">
        <v>0</v>
      </c>
      <c r="AE5989" t="s">
        <v>218</v>
      </c>
      <c r="AF5989">
        <v>0</v>
      </c>
      <c r="AG5989">
        <v>0</v>
      </c>
      <c r="AH5989">
        <v>0</v>
      </c>
      <c r="AI5989" t="s">
        <v>11634</v>
      </c>
      <c r="AL5989" s="94">
        <v>2.1</v>
      </c>
      <c r="AM5989" t="s">
        <v>11646</v>
      </c>
    </row>
    <row r="5990" spans="1:39" x14ac:dyDescent="0.25">
      <c r="A5990" t="s">
        <v>218</v>
      </c>
      <c r="B5990">
        <v>26031</v>
      </c>
      <c r="C5990" t="s">
        <v>8870</v>
      </c>
      <c r="D5990">
        <v>101</v>
      </c>
      <c r="E5990">
        <v>45779</v>
      </c>
      <c r="F5990">
        <v>45939</v>
      </c>
      <c r="G5990" t="s">
        <v>2041</v>
      </c>
      <c r="H5990">
        <v>46010</v>
      </c>
      <c r="I5990" t="s">
        <v>24</v>
      </c>
      <c r="J5990" t="s">
        <v>8847</v>
      </c>
      <c r="K5990">
        <v>0</v>
      </c>
      <c r="AE5990" t="s">
        <v>218</v>
      </c>
      <c r="AF5990">
        <v>0</v>
      </c>
      <c r="AG5990">
        <v>0</v>
      </c>
      <c r="AH5990">
        <v>0</v>
      </c>
      <c r="AI5990" t="s">
        <v>11634</v>
      </c>
      <c r="AL5990" s="94">
        <v>10.1</v>
      </c>
      <c r="AM5990" t="s">
        <v>11646</v>
      </c>
    </row>
    <row r="5991" spans="1:39" x14ac:dyDescent="0.25">
      <c r="A5991" t="s">
        <v>218</v>
      </c>
      <c r="B5991">
        <v>26032</v>
      </c>
      <c r="C5991" t="s">
        <v>8871</v>
      </c>
      <c r="D5991">
        <v>38</v>
      </c>
      <c r="G5991" t="s">
        <v>2041</v>
      </c>
      <c r="H5991" t="s">
        <v>7239</v>
      </c>
      <c r="I5991" t="s">
        <v>3631</v>
      </c>
      <c r="K5991">
        <v>0</v>
      </c>
      <c r="AE5991" t="s">
        <v>218</v>
      </c>
      <c r="AF5991">
        <v>0</v>
      </c>
      <c r="AG5991">
        <v>0</v>
      </c>
      <c r="AH5991">
        <v>0</v>
      </c>
      <c r="AI5991" t="s">
        <v>11634</v>
      </c>
      <c r="AL5991" s="94">
        <v>3.8</v>
      </c>
      <c r="AM5991" t="s">
        <v>11646</v>
      </c>
    </row>
    <row r="5992" spans="1:39" x14ac:dyDescent="0.25">
      <c r="A5992" t="s">
        <v>218</v>
      </c>
      <c r="B5992">
        <v>26033</v>
      </c>
      <c r="C5992" t="s">
        <v>8872</v>
      </c>
      <c r="D5992">
        <v>187</v>
      </c>
      <c r="E5992">
        <v>45779</v>
      </c>
      <c r="F5992">
        <v>45939</v>
      </c>
      <c r="G5992" t="s">
        <v>2041</v>
      </c>
      <c r="H5992">
        <v>46009</v>
      </c>
      <c r="I5992" t="s">
        <v>24</v>
      </c>
      <c r="J5992" t="s">
        <v>8827</v>
      </c>
      <c r="K5992">
        <v>0</v>
      </c>
      <c r="AE5992" t="s">
        <v>218</v>
      </c>
      <c r="AF5992">
        <v>0</v>
      </c>
      <c r="AG5992">
        <v>0</v>
      </c>
      <c r="AH5992">
        <v>0</v>
      </c>
      <c r="AI5992" t="s">
        <v>11634</v>
      </c>
      <c r="AL5992" s="94">
        <v>18.7</v>
      </c>
      <c r="AM5992" t="s">
        <v>11646</v>
      </c>
    </row>
    <row r="5993" spans="1:39" x14ac:dyDescent="0.25">
      <c r="A5993" t="s">
        <v>218</v>
      </c>
      <c r="B5993">
        <v>26034</v>
      </c>
      <c r="C5993" t="s">
        <v>8873</v>
      </c>
      <c r="D5993">
        <v>749</v>
      </c>
      <c r="E5993">
        <v>45779</v>
      </c>
      <c r="F5993">
        <v>45939</v>
      </c>
      <c r="G5993" t="s">
        <v>2041</v>
      </c>
      <c r="H5993">
        <v>46013</v>
      </c>
      <c r="I5993" t="s">
        <v>24</v>
      </c>
      <c r="J5993">
        <v>46013</v>
      </c>
      <c r="K5993">
        <v>0</v>
      </c>
      <c r="M5993">
        <v>0</v>
      </c>
      <c r="N5993" t="s">
        <v>25</v>
      </c>
      <c r="P5993" t="s">
        <v>25</v>
      </c>
      <c r="Q5993">
        <v>0</v>
      </c>
      <c r="S5993">
        <v>0</v>
      </c>
      <c r="T5993">
        <v>0</v>
      </c>
      <c r="U5993">
        <v>0</v>
      </c>
      <c r="V5993">
        <v>0</v>
      </c>
      <c r="W5993">
        <v>0</v>
      </c>
      <c r="X5993" t="s">
        <v>8874</v>
      </c>
      <c r="Y5993" t="s">
        <v>8875</v>
      </c>
      <c r="Z5993" t="s">
        <v>25</v>
      </c>
      <c r="AE5993" t="s">
        <v>218</v>
      </c>
      <c r="AF5993">
        <v>0</v>
      </c>
      <c r="AG5993">
        <v>0</v>
      </c>
      <c r="AH5993">
        <v>12</v>
      </c>
      <c r="AI5993" t="s">
        <v>11632</v>
      </c>
      <c r="AK5993">
        <v>0</v>
      </c>
      <c r="AL5993" s="94">
        <v>74.900000000000006</v>
      </c>
      <c r="AM5993" t="s">
        <v>11646</v>
      </c>
    </row>
    <row r="5994" spans="1:39" x14ac:dyDescent="0.25">
      <c r="A5994" t="s">
        <v>218</v>
      </c>
      <c r="B5994">
        <v>26035</v>
      </c>
      <c r="C5994" t="s">
        <v>8876</v>
      </c>
      <c r="D5994">
        <v>22</v>
      </c>
      <c r="E5994">
        <v>45779</v>
      </c>
      <c r="F5994">
        <v>45939</v>
      </c>
      <c r="G5994" t="s">
        <v>2041</v>
      </c>
      <c r="H5994">
        <v>46010</v>
      </c>
      <c r="I5994" t="s">
        <v>24</v>
      </c>
      <c r="J5994" t="s">
        <v>8847</v>
      </c>
      <c r="K5994">
        <v>0</v>
      </c>
      <c r="AE5994" t="s">
        <v>218</v>
      </c>
      <c r="AF5994">
        <v>0</v>
      </c>
      <c r="AG5994">
        <v>0</v>
      </c>
      <c r="AH5994">
        <v>0</v>
      </c>
      <c r="AI5994" t="s">
        <v>11634</v>
      </c>
      <c r="AL5994" s="94">
        <v>2.2000000000000002</v>
      </c>
      <c r="AM5994" t="s">
        <v>11646</v>
      </c>
    </row>
    <row r="5995" spans="1:39" x14ac:dyDescent="0.25">
      <c r="A5995" t="s">
        <v>218</v>
      </c>
      <c r="B5995">
        <v>26036</v>
      </c>
      <c r="C5995" t="s">
        <v>8877</v>
      </c>
      <c r="D5995">
        <v>25064</v>
      </c>
      <c r="E5995">
        <v>45779</v>
      </c>
      <c r="G5995" t="s">
        <v>2041</v>
      </c>
      <c r="H5995">
        <v>45844</v>
      </c>
      <c r="I5995" t="s">
        <v>28</v>
      </c>
      <c r="K5995">
        <v>0</v>
      </c>
      <c r="AE5995" t="s">
        <v>218</v>
      </c>
      <c r="AF5995">
        <v>0</v>
      </c>
      <c r="AG5995">
        <v>0</v>
      </c>
      <c r="AH5995">
        <v>0</v>
      </c>
      <c r="AI5995" t="s">
        <v>11634</v>
      </c>
      <c r="AL5995" s="94">
        <v>2506.4</v>
      </c>
      <c r="AM5995" t="s">
        <v>11646</v>
      </c>
    </row>
    <row r="5996" spans="1:39" x14ac:dyDescent="0.25">
      <c r="A5996" t="s">
        <v>218</v>
      </c>
      <c r="B5996">
        <v>26037</v>
      </c>
      <c r="C5996" t="s">
        <v>8878</v>
      </c>
      <c r="D5996">
        <v>159</v>
      </c>
      <c r="E5996">
        <v>45779</v>
      </c>
      <c r="F5996">
        <v>45939</v>
      </c>
      <c r="G5996" t="s">
        <v>2041</v>
      </c>
      <c r="H5996">
        <v>45975</v>
      </c>
      <c r="I5996" t="s">
        <v>24</v>
      </c>
      <c r="J5996">
        <v>45975</v>
      </c>
      <c r="K5996">
        <v>0</v>
      </c>
      <c r="AE5996" t="s">
        <v>218</v>
      </c>
      <c r="AF5996">
        <v>0</v>
      </c>
      <c r="AG5996">
        <v>0</v>
      </c>
      <c r="AH5996">
        <v>0</v>
      </c>
      <c r="AI5996" t="s">
        <v>11634</v>
      </c>
      <c r="AL5996" s="94">
        <v>15.9</v>
      </c>
      <c r="AM5996" t="s">
        <v>11646</v>
      </c>
    </row>
    <row r="5997" spans="1:39" x14ac:dyDescent="0.25">
      <c r="A5997" t="s">
        <v>218</v>
      </c>
      <c r="B5997">
        <v>26038</v>
      </c>
      <c r="C5997" t="s">
        <v>8879</v>
      </c>
      <c r="D5997">
        <v>82</v>
      </c>
      <c r="G5997" t="s">
        <v>2041</v>
      </c>
      <c r="H5997" t="s">
        <v>7239</v>
      </c>
      <c r="I5997" t="s">
        <v>3631</v>
      </c>
      <c r="K5997">
        <v>0</v>
      </c>
      <c r="AE5997" t="s">
        <v>218</v>
      </c>
      <c r="AF5997">
        <v>0</v>
      </c>
      <c r="AG5997">
        <v>0</v>
      </c>
      <c r="AH5997">
        <v>0</v>
      </c>
      <c r="AI5997" t="s">
        <v>11634</v>
      </c>
      <c r="AL5997" s="94">
        <v>8.1999999999999993</v>
      </c>
      <c r="AM5997" t="s">
        <v>11646</v>
      </c>
    </row>
    <row r="5998" spans="1:39" x14ac:dyDescent="0.25">
      <c r="A5998" t="s">
        <v>218</v>
      </c>
      <c r="B5998">
        <v>26039</v>
      </c>
      <c r="C5998" t="s">
        <v>8880</v>
      </c>
      <c r="D5998">
        <v>44</v>
      </c>
      <c r="E5998">
        <v>45779</v>
      </c>
      <c r="F5998">
        <v>45939</v>
      </c>
      <c r="G5998" t="s">
        <v>2041</v>
      </c>
      <c r="H5998">
        <v>46009</v>
      </c>
      <c r="I5998" t="s">
        <v>24</v>
      </c>
      <c r="J5998" t="s">
        <v>8827</v>
      </c>
      <c r="K5998">
        <v>0</v>
      </c>
      <c r="AE5998" t="s">
        <v>218</v>
      </c>
      <c r="AF5998">
        <v>0</v>
      </c>
      <c r="AG5998">
        <v>0</v>
      </c>
      <c r="AH5998">
        <v>0</v>
      </c>
      <c r="AI5998" t="s">
        <v>11634</v>
      </c>
      <c r="AL5998" s="94">
        <v>4.4000000000000004</v>
      </c>
      <c r="AM5998" t="s">
        <v>11646</v>
      </c>
    </row>
    <row r="5999" spans="1:39" x14ac:dyDescent="0.25">
      <c r="A5999" t="s">
        <v>218</v>
      </c>
      <c r="B5999">
        <v>26040</v>
      </c>
      <c r="C5999" t="s">
        <v>8881</v>
      </c>
      <c r="D5999">
        <v>96</v>
      </c>
      <c r="E5999">
        <v>45779</v>
      </c>
      <c r="F5999">
        <v>45939</v>
      </c>
      <c r="G5999" t="s">
        <v>2041</v>
      </c>
      <c r="H5999">
        <v>45981</v>
      </c>
      <c r="I5999" t="s">
        <v>24</v>
      </c>
      <c r="J5999" t="s">
        <v>8861</v>
      </c>
      <c r="K5999">
        <v>0</v>
      </c>
      <c r="AE5999" t="s">
        <v>218</v>
      </c>
      <c r="AF5999">
        <v>0</v>
      </c>
      <c r="AG5999">
        <v>0</v>
      </c>
      <c r="AH5999">
        <v>0</v>
      </c>
      <c r="AI5999" t="s">
        <v>11634</v>
      </c>
      <c r="AL5999" s="94">
        <v>9.6</v>
      </c>
      <c r="AM5999" t="s">
        <v>11646</v>
      </c>
    </row>
    <row r="6000" spans="1:39" x14ac:dyDescent="0.25">
      <c r="A6000" t="s">
        <v>218</v>
      </c>
      <c r="B6000">
        <v>26041</v>
      </c>
      <c r="C6000" t="s">
        <v>8882</v>
      </c>
      <c r="D6000">
        <v>129</v>
      </c>
      <c r="E6000">
        <v>45779</v>
      </c>
      <c r="F6000">
        <v>45939</v>
      </c>
      <c r="G6000" t="s">
        <v>2041</v>
      </c>
      <c r="H6000">
        <v>45980</v>
      </c>
      <c r="I6000" t="s">
        <v>24</v>
      </c>
      <c r="J6000" t="s">
        <v>8861</v>
      </c>
      <c r="K6000">
        <v>0</v>
      </c>
      <c r="AE6000" t="s">
        <v>218</v>
      </c>
      <c r="AF6000">
        <v>0</v>
      </c>
      <c r="AG6000">
        <v>0</v>
      </c>
      <c r="AH6000">
        <v>0</v>
      </c>
      <c r="AI6000" t="s">
        <v>11634</v>
      </c>
      <c r="AL6000" s="94">
        <v>12.9</v>
      </c>
      <c r="AM6000" t="s">
        <v>11646</v>
      </c>
    </row>
    <row r="6001" spans="1:39" x14ac:dyDescent="0.25">
      <c r="A6001" t="s">
        <v>218</v>
      </c>
      <c r="B6001">
        <v>26042</v>
      </c>
      <c r="C6001" t="s">
        <v>8883</v>
      </c>
      <c r="D6001">
        <v>1062</v>
      </c>
      <c r="E6001">
        <v>45779</v>
      </c>
      <c r="F6001">
        <v>45939</v>
      </c>
      <c r="G6001" t="s">
        <v>2041</v>
      </c>
      <c r="H6001">
        <v>45961</v>
      </c>
      <c r="I6001" t="s">
        <v>24</v>
      </c>
      <c r="J6001" t="s">
        <v>8884</v>
      </c>
      <c r="K6001">
        <v>0</v>
      </c>
      <c r="AE6001" t="s">
        <v>218</v>
      </c>
      <c r="AF6001">
        <v>0</v>
      </c>
      <c r="AG6001">
        <v>0</v>
      </c>
      <c r="AH6001">
        <v>0</v>
      </c>
      <c r="AI6001" t="s">
        <v>11634</v>
      </c>
      <c r="AL6001" s="94">
        <v>106.2</v>
      </c>
      <c r="AM6001" t="s">
        <v>11646</v>
      </c>
    </row>
    <row r="6002" spans="1:39" x14ac:dyDescent="0.25">
      <c r="A6002" t="s">
        <v>218</v>
      </c>
      <c r="B6002">
        <v>26043</v>
      </c>
      <c r="C6002" t="s">
        <v>8885</v>
      </c>
      <c r="D6002">
        <v>404</v>
      </c>
      <c r="E6002">
        <v>45779</v>
      </c>
      <c r="F6002">
        <v>45939</v>
      </c>
      <c r="G6002" t="s">
        <v>2041</v>
      </c>
      <c r="H6002">
        <v>46014</v>
      </c>
      <c r="I6002" t="s">
        <v>24</v>
      </c>
      <c r="J6002" t="s">
        <v>8886</v>
      </c>
      <c r="K6002">
        <v>0</v>
      </c>
      <c r="AE6002" t="s">
        <v>218</v>
      </c>
      <c r="AF6002">
        <v>0</v>
      </c>
      <c r="AG6002">
        <v>0</v>
      </c>
      <c r="AH6002">
        <v>0</v>
      </c>
      <c r="AI6002" t="s">
        <v>11634</v>
      </c>
      <c r="AL6002" s="94">
        <v>40.4</v>
      </c>
      <c r="AM6002" t="s">
        <v>11646</v>
      </c>
    </row>
    <row r="6003" spans="1:39" x14ac:dyDescent="0.25">
      <c r="A6003" t="s">
        <v>218</v>
      </c>
      <c r="B6003">
        <v>26044</v>
      </c>
      <c r="C6003" t="s">
        <v>8887</v>
      </c>
      <c r="D6003">
        <v>56</v>
      </c>
      <c r="E6003">
        <v>45779</v>
      </c>
      <c r="F6003">
        <v>45939</v>
      </c>
      <c r="G6003" t="s">
        <v>2041</v>
      </c>
      <c r="H6003">
        <v>46010</v>
      </c>
      <c r="I6003" t="s">
        <v>24</v>
      </c>
      <c r="J6003" t="s">
        <v>8847</v>
      </c>
      <c r="K6003">
        <v>0</v>
      </c>
      <c r="AE6003" t="s">
        <v>218</v>
      </c>
      <c r="AF6003">
        <v>0</v>
      </c>
      <c r="AG6003">
        <v>0</v>
      </c>
      <c r="AH6003">
        <v>0</v>
      </c>
      <c r="AI6003" t="s">
        <v>11634</v>
      </c>
      <c r="AL6003" s="94">
        <v>5.6</v>
      </c>
      <c r="AM6003" t="s">
        <v>11646</v>
      </c>
    </row>
    <row r="6004" spans="1:39" x14ac:dyDescent="0.25">
      <c r="A6004" t="s">
        <v>218</v>
      </c>
      <c r="B6004">
        <v>26045</v>
      </c>
      <c r="C6004" t="s">
        <v>8888</v>
      </c>
      <c r="D6004">
        <v>10</v>
      </c>
      <c r="E6004">
        <v>45779</v>
      </c>
      <c r="F6004">
        <v>45939</v>
      </c>
      <c r="G6004" t="s">
        <v>2041</v>
      </c>
      <c r="H6004">
        <v>45980</v>
      </c>
      <c r="I6004" t="s">
        <v>24</v>
      </c>
      <c r="J6004" t="s">
        <v>8845</v>
      </c>
      <c r="K6004">
        <v>0</v>
      </c>
      <c r="AE6004" t="s">
        <v>218</v>
      </c>
      <c r="AF6004">
        <v>0</v>
      </c>
      <c r="AG6004">
        <v>0</v>
      </c>
      <c r="AH6004">
        <v>0</v>
      </c>
      <c r="AI6004" t="s">
        <v>11634</v>
      </c>
      <c r="AL6004" s="94">
        <v>1</v>
      </c>
      <c r="AM6004" t="s">
        <v>11646</v>
      </c>
    </row>
    <row r="6005" spans="1:39" x14ac:dyDescent="0.25">
      <c r="A6005" t="s">
        <v>218</v>
      </c>
      <c r="B6005">
        <v>26046</v>
      </c>
      <c r="C6005" t="s">
        <v>8889</v>
      </c>
      <c r="D6005">
        <v>2091</v>
      </c>
      <c r="E6005">
        <v>45779</v>
      </c>
      <c r="F6005">
        <v>45939</v>
      </c>
      <c r="G6005" t="s">
        <v>2041</v>
      </c>
      <c r="H6005">
        <v>46010</v>
      </c>
      <c r="I6005" t="s">
        <v>24</v>
      </c>
      <c r="J6005" t="s">
        <v>8847</v>
      </c>
      <c r="K6005">
        <v>0</v>
      </c>
      <c r="AE6005" t="s">
        <v>218</v>
      </c>
      <c r="AF6005">
        <v>0</v>
      </c>
      <c r="AG6005">
        <v>0</v>
      </c>
      <c r="AH6005">
        <v>0</v>
      </c>
      <c r="AI6005" t="s">
        <v>11634</v>
      </c>
      <c r="AL6005" s="94">
        <v>209.1</v>
      </c>
      <c r="AM6005" t="s">
        <v>11646</v>
      </c>
    </row>
    <row r="6006" spans="1:39" x14ac:dyDescent="0.25">
      <c r="A6006" t="s">
        <v>218</v>
      </c>
      <c r="B6006">
        <v>26047</v>
      </c>
      <c r="C6006" t="s">
        <v>8890</v>
      </c>
      <c r="D6006">
        <v>2255</v>
      </c>
      <c r="E6006">
        <v>45779</v>
      </c>
      <c r="F6006">
        <v>45939</v>
      </c>
      <c r="G6006" t="s">
        <v>2041</v>
      </c>
      <c r="H6006">
        <v>45965</v>
      </c>
      <c r="I6006" t="s">
        <v>24</v>
      </c>
      <c r="J6006" t="s">
        <v>8891</v>
      </c>
      <c r="K6006">
        <v>0</v>
      </c>
      <c r="AE6006" t="s">
        <v>218</v>
      </c>
      <c r="AF6006">
        <v>0</v>
      </c>
      <c r="AG6006">
        <v>0</v>
      </c>
      <c r="AH6006">
        <v>0</v>
      </c>
      <c r="AI6006" t="s">
        <v>11634</v>
      </c>
      <c r="AL6006" s="94">
        <v>225.5</v>
      </c>
      <c r="AM6006" t="s">
        <v>11646</v>
      </c>
    </row>
    <row r="6007" spans="1:39" x14ac:dyDescent="0.25">
      <c r="A6007" t="s">
        <v>218</v>
      </c>
      <c r="B6007">
        <v>26048</v>
      </c>
      <c r="C6007" t="s">
        <v>8892</v>
      </c>
      <c r="D6007">
        <v>17</v>
      </c>
      <c r="E6007">
        <v>45779</v>
      </c>
      <c r="F6007">
        <v>45939</v>
      </c>
      <c r="G6007" t="s">
        <v>2041</v>
      </c>
      <c r="H6007">
        <v>46010</v>
      </c>
      <c r="I6007" t="s">
        <v>24</v>
      </c>
      <c r="J6007" t="s">
        <v>8847</v>
      </c>
      <c r="K6007">
        <v>0</v>
      </c>
      <c r="AE6007" t="s">
        <v>218</v>
      </c>
      <c r="AF6007">
        <v>0</v>
      </c>
      <c r="AG6007">
        <v>0</v>
      </c>
      <c r="AH6007">
        <v>0</v>
      </c>
      <c r="AI6007" t="s">
        <v>11634</v>
      </c>
      <c r="AL6007" s="94">
        <v>1.7</v>
      </c>
      <c r="AM6007" t="s">
        <v>11646</v>
      </c>
    </row>
    <row r="6008" spans="1:39" x14ac:dyDescent="0.25">
      <c r="A6008" t="s">
        <v>218</v>
      </c>
      <c r="B6008">
        <v>26049</v>
      </c>
      <c r="C6008" t="s">
        <v>8893</v>
      </c>
      <c r="D6008">
        <v>200</v>
      </c>
      <c r="E6008">
        <v>45779</v>
      </c>
      <c r="F6008">
        <v>45939</v>
      </c>
      <c r="G6008" t="s">
        <v>2041</v>
      </c>
      <c r="H6008">
        <v>45985</v>
      </c>
      <c r="I6008" t="s">
        <v>24</v>
      </c>
      <c r="J6008" t="s">
        <v>8894</v>
      </c>
      <c r="K6008">
        <v>0</v>
      </c>
      <c r="AE6008" t="s">
        <v>218</v>
      </c>
      <c r="AF6008">
        <v>0</v>
      </c>
      <c r="AG6008">
        <v>0</v>
      </c>
      <c r="AH6008">
        <v>0</v>
      </c>
      <c r="AI6008" t="s">
        <v>11634</v>
      </c>
      <c r="AL6008" s="94">
        <v>20</v>
      </c>
      <c r="AM6008" t="s">
        <v>11646</v>
      </c>
    </row>
    <row r="6009" spans="1:39" x14ac:dyDescent="0.25">
      <c r="A6009" t="s">
        <v>218</v>
      </c>
      <c r="B6009">
        <v>26050</v>
      </c>
      <c r="C6009" t="s">
        <v>8895</v>
      </c>
      <c r="D6009">
        <v>193</v>
      </c>
      <c r="E6009">
        <v>45779</v>
      </c>
      <c r="F6009">
        <v>45939</v>
      </c>
      <c r="G6009" t="s">
        <v>2041</v>
      </c>
      <c r="H6009">
        <v>46017</v>
      </c>
      <c r="I6009" t="s">
        <v>24</v>
      </c>
      <c r="J6009">
        <v>46017</v>
      </c>
      <c r="K6009">
        <v>0</v>
      </c>
      <c r="M6009">
        <v>0</v>
      </c>
      <c r="N6009" t="s">
        <v>25</v>
      </c>
      <c r="Q6009">
        <v>0</v>
      </c>
      <c r="T6009">
        <v>0</v>
      </c>
      <c r="U6009">
        <v>0</v>
      </c>
      <c r="V6009">
        <v>0</v>
      </c>
      <c r="W6009">
        <v>3</v>
      </c>
      <c r="X6009" t="s">
        <v>25</v>
      </c>
      <c r="Y6009" t="s">
        <v>25</v>
      </c>
      <c r="Z6009" t="s">
        <v>25</v>
      </c>
      <c r="AE6009" t="s">
        <v>218</v>
      </c>
      <c r="AF6009">
        <v>0</v>
      </c>
      <c r="AG6009">
        <v>0</v>
      </c>
      <c r="AH6009">
        <v>10</v>
      </c>
      <c r="AI6009" t="s">
        <v>11632</v>
      </c>
      <c r="AL6009" s="94">
        <v>19.3</v>
      </c>
      <c r="AM6009" t="s">
        <v>11646</v>
      </c>
    </row>
    <row r="6010" spans="1:39" x14ac:dyDescent="0.25">
      <c r="A6010" t="s">
        <v>218</v>
      </c>
      <c r="B6010">
        <v>26051</v>
      </c>
      <c r="C6010" t="s">
        <v>8896</v>
      </c>
      <c r="D6010">
        <v>296</v>
      </c>
      <c r="E6010">
        <v>45779</v>
      </c>
      <c r="F6010">
        <v>45939</v>
      </c>
      <c r="G6010" t="s">
        <v>2041</v>
      </c>
      <c r="H6010">
        <v>46010</v>
      </c>
      <c r="I6010" t="s">
        <v>24</v>
      </c>
      <c r="J6010" t="s">
        <v>8847</v>
      </c>
      <c r="K6010">
        <v>0</v>
      </c>
      <c r="AE6010" t="s">
        <v>218</v>
      </c>
      <c r="AF6010">
        <v>0</v>
      </c>
      <c r="AG6010">
        <v>0</v>
      </c>
      <c r="AH6010">
        <v>0</v>
      </c>
      <c r="AI6010" t="s">
        <v>11634</v>
      </c>
      <c r="AL6010" s="94">
        <v>29.6</v>
      </c>
      <c r="AM6010" t="s">
        <v>11646</v>
      </c>
    </row>
    <row r="6011" spans="1:39" x14ac:dyDescent="0.25">
      <c r="A6011" t="s">
        <v>218</v>
      </c>
      <c r="B6011">
        <v>26052</v>
      </c>
      <c r="C6011" t="s">
        <v>8897</v>
      </c>
      <c r="D6011">
        <v>159</v>
      </c>
      <c r="E6011">
        <v>45779</v>
      </c>
      <c r="F6011">
        <v>45939</v>
      </c>
      <c r="G6011" t="s">
        <v>2041</v>
      </c>
      <c r="H6011">
        <v>46010</v>
      </c>
      <c r="I6011" t="s">
        <v>24</v>
      </c>
      <c r="J6011" t="s">
        <v>8847</v>
      </c>
      <c r="K6011">
        <v>0</v>
      </c>
      <c r="AE6011" t="s">
        <v>218</v>
      </c>
      <c r="AF6011">
        <v>0</v>
      </c>
      <c r="AG6011">
        <v>0</v>
      </c>
      <c r="AH6011">
        <v>0</v>
      </c>
      <c r="AI6011" t="s">
        <v>11634</v>
      </c>
      <c r="AL6011" s="94">
        <v>15.9</v>
      </c>
      <c r="AM6011" t="s">
        <v>11646</v>
      </c>
    </row>
    <row r="6012" spans="1:39" x14ac:dyDescent="0.25">
      <c r="A6012" t="s">
        <v>218</v>
      </c>
      <c r="B6012">
        <v>26053</v>
      </c>
      <c r="C6012" t="s">
        <v>8898</v>
      </c>
      <c r="D6012">
        <v>273</v>
      </c>
      <c r="E6012">
        <v>45779</v>
      </c>
      <c r="F6012">
        <v>45939</v>
      </c>
      <c r="G6012" t="s">
        <v>2041</v>
      </c>
      <c r="H6012">
        <v>45978</v>
      </c>
      <c r="I6012" t="s">
        <v>24</v>
      </c>
      <c r="J6012" t="s">
        <v>8899</v>
      </c>
      <c r="K6012">
        <v>0</v>
      </c>
      <c r="AE6012" t="s">
        <v>218</v>
      </c>
      <c r="AF6012">
        <v>0</v>
      </c>
      <c r="AG6012">
        <v>0</v>
      </c>
      <c r="AH6012">
        <v>0</v>
      </c>
      <c r="AI6012" t="s">
        <v>11634</v>
      </c>
      <c r="AL6012" s="94">
        <v>27.3</v>
      </c>
      <c r="AM6012" t="s">
        <v>11646</v>
      </c>
    </row>
    <row r="6013" spans="1:39" x14ac:dyDescent="0.25">
      <c r="A6013" t="s">
        <v>218</v>
      </c>
      <c r="B6013">
        <v>26054</v>
      </c>
      <c r="C6013" t="s">
        <v>8900</v>
      </c>
      <c r="D6013">
        <v>287</v>
      </c>
      <c r="E6013">
        <v>45779</v>
      </c>
      <c r="F6013">
        <v>45939</v>
      </c>
      <c r="G6013" t="s">
        <v>2041</v>
      </c>
      <c r="H6013">
        <v>46009</v>
      </c>
      <c r="I6013" t="s">
        <v>24</v>
      </c>
      <c r="J6013" t="s">
        <v>8827</v>
      </c>
      <c r="K6013">
        <v>0</v>
      </c>
      <c r="AE6013" t="s">
        <v>218</v>
      </c>
      <c r="AF6013">
        <v>0</v>
      </c>
      <c r="AG6013">
        <v>0</v>
      </c>
      <c r="AH6013">
        <v>0</v>
      </c>
      <c r="AI6013" t="s">
        <v>11634</v>
      </c>
      <c r="AL6013" s="94">
        <v>28.7</v>
      </c>
      <c r="AM6013" t="s">
        <v>11646</v>
      </c>
    </row>
    <row r="6014" spans="1:39" x14ac:dyDescent="0.25">
      <c r="A6014" t="s">
        <v>218</v>
      </c>
      <c r="B6014">
        <v>26055</v>
      </c>
      <c r="C6014" t="s">
        <v>8901</v>
      </c>
      <c r="D6014">
        <v>42</v>
      </c>
      <c r="E6014">
        <v>45779</v>
      </c>
      <c r="F6014">
        <v>45939</v>
      </c>
      <c r="G6014" t="s">
        <v>2041</v>
      </c>
      <c r="H6014">
        <v>45978</v>
      </c>
      <c r="I6014" t="s">
        <v>24</v>
      </c>
      <c r="J6014" t="s">
        <v>8902</v>
      </c>
      <c r="K6014">
        <v>0</v>
      </c>
      <c r="AE6014" t="s">
        <v>218</v>
      </c>
      <c r="AF6014">
        <v>0</v>
      </c>
      <c r="AG6014">
        <v>0</v>
      </c>
      <c r="AH6014">
        <v>0</v>
      </c>
      <c r="AI6014" t="s">
        <v>11634</v>
      </c>
      <c r="AL6014" s="94">
        <v>4.2</v>
      </c>
      <c r="AM6014" t="s">
        <v>11646</v>
      </c>
    </row>
    <row r="6015" spans="1:39" x14ac:dyDescent="0.25">
      <c r="A6015" t="s">
        <v>218</v>
      </c>
      <c r="B6015">
        <v>26056</v>
      </c>
      <c r="C6015" t="s">
        <v>8903</v>
      </c>
      <c r="D6015">
        <v>549</v>
      </c>
      <c r="G6015" t="s">
        <v>2041</v>
      </c>
      <c r="H6015" t="s">
        <v>7239</v>
      </c>
      <c r="I6015" t="s">
        <v>3631</v>
      </c>
      <c r="K6015">
        <v>0</v>
      </c>
      <c r="AE6015" t="s">
        <v>218</v>
      </c>
      <c r="AF6015">
        <v>0</v>
      </c>
      <c r="AG6015">
        <v>0</v>
      </c>
      <c r="AH6015">
        <v>0</v>
      </c>
      <c r="AI6015" t="s">
        <v>11634</v>
      </c>
      <c r="AL6015" s="94">
        <v>54.9</v>
      </c>
      <c r="AM6015" t="s">
        <v>11646</v>
      </c>
    </row>
    <row r="6016" spans="1:39" x14ac:dyDescent="0.25">
      <c r="A6016" t="s">
        <v>218</v>
      </c>
      <c r="B6016">
        <v>26057</v>
      </c>
      <c r="C6016" t="s">
        <v>8904</v>
      </c>
      <c r="D6016">
        <v>66</v>
      </c>
      <c r="E6016">
        <v>45779</v>
      </c>
      <c r="F6016">
        <v>45939</v>
      </c>
      <c r="G6016" t="s">
        <v>2041</v>
      </c>
      <c r="H6016">
        <v>46009</v>
      </c>
      <c r="I6016" t="s">
        <v>24</v>
      </c>
      <c r="J6016" t="s">
        <v>8827</v>
      </c>
      <c r="K6016">
        <v>0</v>
      </c>
      <c r="AE6016" t="s">
        <v>218</v>
      </c>
      <c r="AF6016">
        <v>0</v>
      </c>
      <c r="AG6016">
        <v>0</v>
      </c>
      <c r="AH6016">
        <v>0</v>
      </c>
      <c r="AI6016" t="s">
        <v>11634</v>
      </c>
      <c r="AL6016" s="94">
        <v>6.6</v>
      </c>
      <c r="AM6016" t="s">
        <v>11646</v>
      </c>
    </row>
    <row r="6017" spans="1:39" x14ac:dyDescent="0.25">
      <c r="A6017" t="s">
        <v>218</v>
      </c>
      <c r="B6017">
        <v>26058</v>
      </c>
      <c r="C6017" t="s">
        <v>8905</v>
      </c>
      <c r="D6017">
        <v>170</v>
      </c>
      <c r="E6017">
        <v>45779</v>
      </c>
      <c r="F6017">
        <v>45939</v>
      </c>
      <c r="G6017" t="s">
        <v>2041</v>
      </c>
      <c r="H6017">
        <v>45979</v>
      </c>
      <c r="I6017" t="s">
        <v>24</v>
      </c>
      <c r="J6017" t="s">
        <v>8845</v>
      </c>
      <c r="K6017">
        <v>0</v>
      </c>
      <c r="AE6017" t="s">
        <v>218</v>
      </c>
      <c r="AF6017">
        <v>0</v>
      </c>
      <c r="AG6017">
        <v>0</v>
      </c>
      <c r="AH6017">
        <v>0</v>
      </c>
      <c r="AI6017" t="s">
        <v>11634</v>
      </c>
      <c r="AL6017" s="94">
        <v>17</v>
      </c>
      <c r="AM6017" t="s">
        <v>11646</v>
      </c>
    </row>
    <row r="6018" spans="1:39" x14ac:dyDescent="0.25">
      <c r="A6018" t="s">
        <v>218</v>
      </c>
      <c r="B6018">
        <v>26059</v>
      </c>
      <c r="C6018" t="s">
        <v>8906</v>
      </c>
      <c r="D6018">
        <v>1635</v>
      </c>
      <c r="E6018">
        <v>45779</v>
      </c>
      <c r="F6018">
        <v>45939</v>
      </c>
      <c r="G6018" t="s">
        <v>2041</v>
      </c>
      <c r="H6018">
        <v>45964</v>
      </c>
      <c r="I6018" t="s">
        <v>24</v>
      </c>
      <c r="J6018" t="s">
        <v>8907</v>
      </c>
      <c r="K6018">
        <v>0</v>
      </c>
      <c r="L6018" t="s">
        <v>8908</v>
      </c>
      <c r="M6018" t="s">
        <v>5764</v>
      </c>
      <c r="N6018" t="s">
        <v>25</v>
      </c>
      <c r="P6018" t="s">
        <v>25</v>
      </c>
      <c r="Q6018">
        <v>0</v>
      </c>
      <c r="X6018" t="s">
        <v>25</v>
      </c>
      <c r="Y6018" t="s">
        <v>25</v>
      </c>
      <c r="Z6018" t="s">
        <v>25</v>
      </c>
      <c r="AE6018" t="s">
        <v>218</v>
      </c>
      <c r="AG6018">
        <v>0</v>
      </c>
      <c r="AH6018">
        <v>8</v>
      </c>
      <c r="AI6018" t="s">
        <v>11632</v>
      </c>
      <c r="AL6018" s="94">
        <v>163.5</v>
      </c>
      <c r="AM6018" t="s">
        <v>11646</v>
      </c>
    </row>
    <row r="6019" spans="1:39" x14ac:dyDescent="0.25">
      <c r="A6019" t="s">
        <v>218</v>
      </c>
      <c r="B6019">
        <v>26060</v>
      </c>
      <c r="C6019" t="s">
        <v>8909</v>
      </c>
      <c r="D6019">
        <v>86</v>
      </c>
      <c r="E6019">
        <v>45779</v>
      </c>
      <c r="F6019">
        <v>45939</v>
      </c>
      <c r="G6019" t="s">
        <v>2041</v>
      </c>
      <c r="H6019">
        <v>46010</v>
      </c>
      <c r="I6019" t="s">
        <v>24</v>
      </c>
      <c r="J6019" t="s">
        <v>8847</v>
      </c>
      <c r="K6019">
        <v>0</v>
      </c>
      <c r="AE6019" t="s">
        <v>218</v>
      </c>
      <c r="AF6019">
        <v>0</v>
      </c>
      <c r="AG6019">
        <v>0</v>
      </c>
      <c r="AH6019">
        <v>0</v>
      </c>
      <c r="AI6019" t="s">
        <v>11634</v>
      </c>
      <c r="AL6019" s="94">
        <v>8.6</v>
      </c>
      <c r="AM6019" t="s">
        <v>11646</v>
      </c>
    </row>
    <row r="6020" spans="1:39" x14ac:dyDescent="0.25">
      <c r="A6020" t="s">
        <v>218</v>
      </c>
      <c r="B6020">
        <v>26061</v>
      </c>
      <c r="C6020" t="s">
        <v>8910</v>
      </c>
      <c r="D6020">
        <v>2098</v>
      </c>
      <c r="E6020">
        <v>45779</v>
      </c>
      <c r="F6020">
        <v>45939</v>
      </c>
      <c r="G6020" t="s">
        <v>2041</v>
      </c>
      <c r="H6020">
        <v>46010</v>
      </c>
      <c r="I6020" t="s">
        <v>24</v>
      </c>
      <c r="J6020" t="s">
        <v>8847</v>
      </c>
      <c r="K6020">
        <v>0</v>
      </c>
      <c r="AE6020" t="s">
        <v>218</v>
      </c>
      <c r="AF6020">
        <v>0</v>
      </c>
      <c r="AG6020">
        <v>0</v>
      </c>
      <c r="AH6020">
        <v>0</v>
      </c>
      <c r="AI6020" t="s">
        <v>11634</v>
      </c>
      <c r="AL6020" s="94">
        <v>209.8</v>
      </c>
      <c r="AM6020" t="s">
        <v>11646</v>
      </c>
    </row>
    <row r="6021" spans="1:39" x14ac:dyDescent="0.25">
      <c r="A6021" t="s">
        <v>218</v>
      </c>
      <c r="B6021">
        <v>26062</v>
      </c>
      <c r="C6021" t="s">
        <v>8911</v>
      </c>
      <c r="D6021">
        <v>93</v>
      </c>
      <c r="E6021">
        <v>45779</v>
      </c>
      <c r="F6021">
        <v>45939</v>
      </c>
      <c r="G6021" t="s">
        <v>2041</v>
      </c>
      <c r="H6021">
        <v>45979</v>
      </c>
      <c r="I6021" t="s">
        <v>24</v>
      </c>
      <c r="J6021" t="s">
        <v>8845</v>
      </c>
      <c r="K6021">
        <v>0</v>
      </c>
      <c r="AE6021" t="s">
        <v>218</v>
      </c>
      <c r="AF6021">
        <v>0</v>
      </c>
      <c r="AG6021">
        <v>0</v>
      </c>
      <c r="AH6021">
        <v>0</v>
      </c>
      <c r="AI6021" t="s">
        <v>11634</v>
      </c>
      <c r="AL6021" s="94">
        <v>9.3000000000000007</v>
      </c>
      <c r="AM6021" t="s">
        <v>11646</v>
      </c>
    </row>
    <row r="6022" spans="1:39" x14ac:dyDescent="0.25">
      <c r="A6022" t="s">
        <v>218</v>
      </c>
      <c r="B6022">
        <v>26063</v>
      </c>
      <c r="C6022" t="s">
        <v>8912</v>
      </c>
      <c r="D6022">
        <v>124</v>
      </c>
      <c r="E6022">
        <v>45779</v>
      </c>
      <c r="F6022">
        <v>45939</v>
      </c>
      <c r="G6022" t="s">
        <v>2041</v>
      </c>
      <c r="H6022">
        <v>46010</v>
      </c>
      <c r="I6022" t="s">
        <v>24</v>
      </c>
      <c r="J6022" t="s">
        <v>8847</v>
      </c>
      <c r="K6022">
        <v>0</v>
      </c>
      <c r="AE6022" t="s">
        <v>218</v>
      </c>
      <c r="AF6022">
        <v>0</v>
      </c>
      <c r="AG6022">
        <v>0</v>
      </c>
      <c r="AH6022">
        <v>0</v>
      </c>
      <c r="AI6022" t="s">
        <v>11634</v>
      </c>
      <c r="AL6022" s="94">
        <v>12.4</v>
      </c>
      <c r="AM6022" t="s">
        <v>11646</v>
      </c>
    </row>
    <row r="6023" spans="1:39" x14ac:dyDescent="0.25">
      <c r="A6023" t="s">
        <v>218</v>
      </c>
      <c r="B6023">
        <v>26064</v>
      </c>
      <c r="C6023" t="s">
        <v>8913</v>
      </c>
      <c r="D6023">
        <v>3278</v>
      </c>
      <c r="E6023">
        <v>45779</v>
      </c>
      <c r="F6023">
        <v>45939</v>
      </c>
      <c r="G6023" t="s">
        <v>2041</v>
      </c>
      <c r="H6023">
        <v>45974</v>
      </c>
      <c r="I6023" t="s">
        <v>24</v>
      </c>
      <c r="J6023">
        <v>45974</v>
      </c>
      <c r="K6023">
        <v>0</v>
      </c>
      <c r="AE6023" t="s">
        <v>218</v>
      </c>
      <c r="AF6023">
        <v>0</v>
      </c>
      <c r="AG6023">
        <v>0</v>
      </c>
      <c r="AH6023">
        <v>0</v>
      </c>
      <c r="AI6023" t="s">
        <v>11634</v>
      </c>
      <c r="AL6023" s="94">
        <v>327.8</v>
      </c>
      <c r="AM6023" t="s">
        <v>11646</v>
      </c>
    </row>
    <row r="6024" spans="1:39" x14ac:dyDescent="0.25">
      <c r="A6024" t="s">
        <v>218</v>
      </c>
      <c r="B6024">
        <v>26065</v>
      </c>
      <c r="C6024" t="s">
        <v>8914</v>
      </c>
      <c r="D6024">
        <v>79</v>
      </c>
      <c r="E6024">
        <v>45779</v>
      </c>
      <c r="F6024">
        <v>45939</v>
      </c>
      <c r="G6024" t="s">
        <v>2041</v>
      </c>
      <c r="H6024">
        <v>45981</v>
      </c>
      <c r="I6024" t="s">
        <v>24</v>
      </c>
      <c r="J6024" t="s">
        <v>8845</v>
      </c>
      <c r="K6024">
        <v>0</v>
      </c>
      <c r="AE6024" t="s">
        <v>218</v>
      </c>
      <c r="AF6024">
        <v>0</v>
      </c>
      <c r="AG6024">
        <v>0</v>
      </c>
      <c r="AH6024">
        <v>0</v>
      </c>
      <c r="AI6024" t="s">
        <v>11634</v>
      </c>
      <c r="AL6024" s="94">
        <v>7.9</v>
      </c>
      <c r="AM6024" t="s">
        <v>11646</v>
      </c>
    </row>
    <row r="6025" spans="1:39" x14ac:dyDescent="0.25">
      <c r="A6025" t="s">
        <v>218</v>
      </c>
      <c r="B6025">
        <v>26066</v>
      </c>
      <c r="C6025" t="s">
        <v>8915</v>
      </c>
      <c r="D6025">
        <v>407</v>
      </c>
      <c r="E6025">
        <v>45779</v>
      </c>
      <c r="F6025">
        <v>45939</v>
      </c>
      <c r="G6025" t="s">
        <v>2041</v>
      </c>
      <c r="H6025">
        <v>45973</v>
      </c>
      <c r="I6025" t="s">
        <v>24</v>
      </c>
      <c r="J6025" t="s">
        <v>8861</v>
      </c>
      <c r="K6025">
        <v>0</v>
      </c>
      <c r="AE6025" t="s">
        <v>218</v>
      </c>
      <c r="AF6025">
        <v>0</v>
      </c>
      <c r="AG6025">
        <v>0</v>
      </c>
      <c r="AH6025">
        <v>0</v>
      </c>
      <c r="AI6025" t="s">
        <v>11634</v>
      </c>
      <c r="AL6025" s="94">
        <v>40.700000000000003</v>
      </c>
      <c r="AM6025" t="s">
        <v>11646</v>
      </c>
    </row>
    <row r="6026" spans="1:39" x14ac:dyDescent="0.25">
      <c r="A6026" t="s">
        <v>218</v>
      </c>
      <c r="B6026">
        <v>26067</v>
      </c>
      <c r="C6026" t="s">
        <v>8916</v>
      </c>
      <c r="D6026">
        <v>16</v>
      </c>
      <c r="E6026">
        <v>45779</v>
      </c>
      <c r="F6026">
        <v>45939</v>
      </c>
      <c r="G6026" t="s">
        <v>2041</v>
      </c>
      <c r="H6026">
        <v>45966</v>
      </c>
      <c r="I6026" t="s">
        <v>24</v>
      </c>
      <c r="J6026" t="s">
        <v>8861</v>
      </c>
      <c r="K6026">
        <v>0</v>
      </c>
      <c r="AE6026" t="s">
        <v>218</v>
      </c>
      <c r="AF6026">
        <v>0</v>
      </c>
      <c r="AG6026">
        <v>0</v>
      </c>
      <c r="AH6026">
        <v>0</v>
      </c>
      <c r="AI6026" t="s">
        <v>11634</v>
      </c>
      <c r="AL6026" s="94">
        <v>1.6</v>
      </c>
      <c r="AM6026" t="s">
        <v>11646</v>
      </c>
    </row>
    <row r="6027" spans="1:39" x14ac:dyDescent="0.25">
      <c r="A6027" t="s">
        <v>218</v>
      </c>
      <c r="B6027">
        <v>26068</v>
      </c>
      <c r="C6027" t="s">
        <v>8917</v>
      </c>
      <c r="D6027">
        <v>120</v>
      </c>
      <c r="E6027">
        <v>45779</v>
      </c>
      <c r="F6027">
        <v>45939</v>
      </c>
      <c r="G6027" t="s">
        <v>2041</v>
      </c>
      <c r="H6027">
        <v>45974</v>
      </c>
      <c r="I6027" t="s">
        <v>24</v>
      </c>
      <c r="J6027" t="s">
        <v>8861</v>
      </c>
      <c r="K6027">
        <v>0</v>
      </c>
      <c r="L6027" t="s">
        <v>8918</v>
      </c>
      <c r="AE6027" t="s">
        <v>218</v>
      </c>
      <c r="AF6027">
        <v>0</v>
      </c>
      <c r="AG6027">
        <v>0</v>
      </c>
      <c r="AH6027">
        <v>1</v>
      </c>
      <c r="AI6027" t="s">
        <v>11632</v>
      </c>
      <c r="AL6027" s="94">
        <v>12</v>
      </c>
      <c r="AM6027" t="s">
        <v>11646</v>
      </c>
    </row>
    <row r="6028" spans="1:39" x14ac:dyDescent="0.25">
      <c r="A6028" t="s">
        <v>218</v>
      </c>
      <c r="B6028">
        <v>26069</v>
      </c>
      <c r="C6028" t="s">
        <v>8919</v>
      </c>
      <c r="D6028">
        <v>221</v>
      </c>
      <c r="E6028">
        <v>45779</v>
      </c>
      <c r="F6028">
        <v>45939</v>
      </c>
      <c r="G6028" t="s">
        <v>2041</v>
      </c>
      <c r="H6028">
        <v>46009</v>
      </c>
      <c r="I6028" t="s">
        <v>24</v>
      </c>
      <c r="J6028" t="s">
        <v>8827</v>
      </c>
      <c r="K6028">
        <v>0</v>
      </c>
      <c r="M6028">
        <v>0</v>
      </c>
      <c r="N6028" t="s">
        <v>25</v>
      </c>
      <c r="P6028" t="s">
        <v>25</v>
      </c>
      <c r="Q6028">
        <v>0</v>
      </c>
      <c r="R6028">
        <v>0</v>
      </c>
      <c r="S6028">
        <v>500</v>
      </c>
      <c r="X6028" t="s">
        <v>8834</v>
      </c>
      <c r="Y6028" t="s">
        <v>25</v>
      </c>
      <c r="Z6028" t="s">
        <v>25</v>
      </c>
      <c r="AE6028" t="s">
        <v>218</v>
      </c>
      <c r="AF6028">
        <v>0</v>
      </c>
      <c r="AG6028">
        <v>0</v>
      </c>
      <c r="AH6028">
        <v>9</v>
      </c>
      <c r="AI6028" t="s">
        <v>11632</v>
      </c>
      <c r="AJ6028">
        <v>0</v>
      </c>
      <c r="AK6028">
        <v>2.2624434389140271</v>
      </c>
      <c r="AL6028" s="94">
        <v>22.1</v>
      </c>
      <c r="AM6028" t="s">
        <v>11646</v>
      </c>
    </row>
    <row r="6029" spans="1:39" x14ac:dyDescent="0.25">
      <c r="A6029" t="s">
        <v>218</v>
      </c>
      <c r="B6029">
        <v>26070</v>
      </c>
      <c r="C6029" t="s">
        <v>8920</v>
      </c>
      <c r="D6029">
        <v>185</v>
      </c>
      <c r="E6029">
        <v>45779</v>
      </c>
      <c r="F6029">
        <v>45939</v>
      </c>
      <c r="G6029" t="s">
        <v>2041</v>
      </c>
      <c r="H6029">
        <v>45965</v>
      </c>
      <c r="I6029" t="s">
        <v>24</v>
      </c>
      <c r="J6029" t="s">
        <v>8921</v>
      </c>
      <c r="K6029">
        <v>0</v>
      </c>
      <c r="M6029">
        <v>0</v>
      </c>
      <c r="N6029" t="s">
        <v>478</v>
      </c>
      <c r="O6029">
        <v>45796</v>
      </c>
      <c r="P6029" t="s">
        <v>25</v>
      </c>
      <c r="Q6029">
        <v>0</v>
      </c>
      <c r="S6029">
        <v>1000</v>
      </c>
      <c r="X6029" t="s">
        <v>8922</v>
      </c>
      <c r="Y6029" t="s">
        <v>8922</v>
      </c>
      <c r="Z6029" t="s">
        <v>25</v>
      </c>
      <c r="AE6029" t="s">
        <v>218</v>
      </c>
      <c r="AF6029">
        <v>0</v>
      </c>
      <c r="AG6029">
        <v>0</v>
      </c>
      <c r="AH6029">
        <v>9</v>
      </c>
      <c r="AI6029" t="s">
        <v>11632</v>
      </c>
      <c r="AK6029">
        <v>5.4054054054054053</v>
      </c>
      <c r="AL6029" s="94">
        <v>18.5</v>
      </c>
      <c r="AM6029" t="s">
        <v>11646</v>
      </c>
    </row>
    <row r="6030" spans="1:39" x14ac:dyDescent="0.25">
      <c r="A6030" t="s">
        <v>218</v>
      </c>
      <c r="B6030">
        <v>26071</v>
      </c>
      <c r="C6030" t="s">
        <v>8923</v>
      </c>
      <c r="D6030">
        <v>11979</v>
      </c>
      <c r="E6030">
        <v>45779</v>
      </c>
      <c r="F6030">
        <v>45939</v>
      </c>
      <c r="G6030" t="s">
        <v>2041</v>
      </c>
      <c r="H6030">
        <v>45972</v>
      </c>
      <c r="I6030" t="s">
        <v>24</v>
      </c>
      <c r="J6030">
        <v>45972</v>
      </c>
      <c r="K6030">
        <v>400</v>
      </c>
      <c r="L6030" t="s">
        <v>488</v>
      </c>
      <c r="M6030">
        <v>0.9</v>
      </c>
      <c r="N6030" t="s">
        <v>8924</v>
      </c>
      <c r="O6030" t="s">
        <v>1474</v>
      </c>
      <c r="P6030" t="s">
        <v>478</v>
      </c>
      <c r="Q6030">
        <v>0.9</v>
      </c>
      <c r="X6030" t="s">
        <v>8925</v>
      </c>
      <c r="Y6030" t="s">
        <v>8926</v>
      </c>
      <c r="Z6030" t="s">
        <v>25</v>
      </c>
      <c r="AE6030" t="s">
        <v>218</v>
      </c>
      <c r="AF6030">
        <v>0.9</v>
      </c>
      <c r="AG6030">
        <v>360</v>
      </c>
      <c r="AH6030">
        <v>10</v>
      </c>
      <c r="AI6030" t="s">
        <v>11632</v>
      </c>
      <c r="AL6030" s="94">
        <v>1197.9000000000001</v>
      </c>
      <c r="AM6030" t="s">
        <v>11647</v>
      </c>
    </row>
    <row r="6031" spans="1:39" x14ac:dyDescent="0.25">
      <c r="A6031" t="s">
        <v>218</v>
      </c>
      <c r="B6031">
        <v>26072</v>
      </c>
      <c r="C6031" t="s">
        <v>8927</v>
      </c>
      <c r="D6031">
        <v>338</v>
      </c>
      <c r="E6031">
        <v>45779</v>
      </c>
      <c r="F6031">
        <v>45939</v>
      </c>
      <c r="G6031" t="s">
        <v>2041</v>
      </c>
      <c r="H6031">
        <v>45966</v>
      </c>
      <c r="I6031" t="s">
        <v>24</v>
      </c>
      <c r="J6031" t="s">
        <v>8861</v>
      </c>
      <c r="K6031">
        <v>0</v>
      </c>
      <c r="AE6031" t="s">
        <v>218</v>
      </c>
      <c r="AF6031">
        <v>0</v>
      </c>
      <c r="AG6031">
        <v>0</v>
      </c>
      <c r="AH6031">
        <v>0</v>
      </c>
      <c r="AI6031" t="s">
        <v>11634</v>
      </c>
      <c r="AL6031" s="94">
        <v>33.799999999999997</v>
      </c>
      <c r="AM6031" t="s">
        <v>11646</v>
      </c>
    </row>
    <row r="6032" spans="1:39" x14ac:dyDescent="0.25">
      <c r="A6032" t="s">
        <v>218</v>
      </c>
      <c r="B6032">
        <v>26073</v>
      </c>
      <c r="C6032" t="s">
        <v>8928</v>
      </c>
      <c r="D6032">
        <v>110</v>
      </c>
      <c r="E6032">
        <v>45779</v>
      </c>
      <c r="F6032">
        <v>45939</v>
      </c>
      <c r="G6032" t="s">
        <v>2041</v>
      </c>
      <c r="H6032">
        <v>45970</v>
      </c>
      <c r="I6032" t="s">
        <v>24</v>
      </c>
      <c r="J6032" t="s">
        <v>8861</v>
      </c>
      <c r="K6032">
        <v>0</v>
      </c>
      <c r="AE6032" t="s">
        <v>218</v>
      </c>
      <c r="AF6032">
        <v>0</v>
      </c>
      <c r="AG6032">
        <v>0</v>
      </c>
      <c r="AH6032">
        <v>0</v>
      </c>
      <c r="AI6032" t="s">
        <v>11634</v>
      </c>
      <c r="AL6032" s="94">
        <v>11</v>
      </c>
      <c r="AM6032" t="s">
        <v>11646</v>
      </c>
    </row>
    <row r="6033" spans="1:39" x14ac:dyDescent="0.25">
      <c r="A6033" t="s">
        <v>218</v>
      </c>
      <c r="B6033">
        <v>26074</v>
      </c>
      <c r="C6033" t="s">
        <v>8929</v>
      </c>
      <c r="D6033">
        <v>137</v>
      </c>
      <c r="G6033" t="s">
        <v>2041</v>
      </c>
      <c r="H6033" t="s">
        <v>7239</v>
      </c>
      <c r="I6033" t="s">
        <v>3631</v>
      </c>
      <c r="K6033">
        <v>0</v>
      </c>
      <c r="AE6033" t="s">
        <v>218</v>
      </c>
      <c r="AF6033">
        <v>0</v>
      </c>
      <c r="AG6033">
        <v>0</v>
      </c>
      <c r="AH6033">
        <v>0</v>
      </c>
      <c r="AI6033" t="s">
        <v>11634</v>
      </c>
      <c r="AL6033" s="94">
        <v>13.7</v>
      </c>
      <c r="AM6033" t="s">
        <v>11646</v>
      </c>
    </row>
    <row r="6034" spans="1:39" x14ac:dyDescent="0.25">
      <c r="A6034" t="s">
        <v>218</v>
      </c>
      <c r="B6034">
        <v>26075</v>
      </c>
      <c r="C6034" t="s">
        <v>8930</v>
      </c>
      <c r="D6034">
        <v>431</v>
      </c>
      <c r="E6034">
        <v>45779</v>
      </c>
      <c r="F6034">
        <v>45939</v>
      </c>
      <c r="G6034" t="s">
        <v>2041</v>
      </c>
      <c r="H6034">
        <v>45961</v>
      </c>
      <c r="I6034" t="s">
        <v>24</v>
      </c>
      <c r="J6034" t="s">
        <v>8931</v>
      </c>
      <c r="K6034">
        <v>0</v>
      </c>
      <c r="AE6034" t="s">
        <v>218</v>
      </c>
      <c r="AF6034">
        <v>0</v>
      </c>
      <c r="AG6034">
        <v>0</v>
      </c>
      <c r="AH6034">
        <v>0</v>
      </c>
      <c r="AI6034" t="s">
        <v>11634</v>
      </c>
      <c r="AL6034" s="94">
        <v>43.1</v>
      </c>
      <c r="AM6034" t="s">
        <v>11646</v>
      </c>
    </row>
    <row r="6035" spans="1:39" x14ac:dyDescent="0.25">
      <c r="A6035" t="s">
        <v>218</v>
      </c>
      <c r="B6035">
        <v>26076</v>
      </c>
      <c r="C6035" t="s">
        <v>8932</v>
      </c>
      <c r="D6035">
        <v>135</v>
      </c>
      <c r="E6035">
        <v>45779</v>
      </c>
      <c r="F6035">
        <v>45939</v>
      </c>
      <c r="G6035" t="s">
        <v>2041</v>
      </c>
      <c r="H6035">
        <v>45961</v>
      </c>
      <c r="I6035" t="s">
        <v>24</v>
      </c>
      <c r="J6035" t="s">
        <v>8933</v>
      </c>
      <c r="K6035">
        <v>0</v>
      </c>
      <c r="AE6035" t="s">
        <v>218</v>
      </c>
      <c r="AF6035">
        <v>0</v>
      </c>
      <c r="AG6035">
        <v>0</v>
      </c>
      <c r="AH6035">
        <v>0</v>
      </c>
      <c r="AI6035" t="s">
        <v>11634</v>
      </c>
      <c r="AL6035" s="94">
        <v>13.5</v>
      </c>
      <c r="AM6035" t="s">
        <v>11646</v>
      </c>
    </row>
    <row r="6036" spans="1:39" x14ac:dyDescent="0.25">
      <c r="A6036" t="s">
        <v>218</v>
      </c>
      <c r="B6036">
        <v>26077</v>
      </c>
      <c r="C6036" t="s">
        <v>8934</v>
      </c>
      <c r="D6036">
        <v>12</v>
      </c>
      <c r="E6036">
        <v>45779</v>
      </c>
      <c r="F6036">
        <v>45939</v>
      </c>
      <c r="G6036" t="s">
        <v>2041</v>
      </c>
      <c r="H6036">
        <v>45999</v>
      </c>
      <c r="I6036" t="s">
        <v>24</v>
      </c>
      <c r="J6036" t="s">
        <v>8861</v>
      </c>
      <c r="K6036">
        <v>0</v>
      </c>
      <c r="AE6036" t="s">
        <v>218</v>
      </c>
      <c r="AF6036">
        <v>0</v>
      </c>
      <c r="AG6036">
        <v>0</v>
      </c>
      <c r="AH6036">
        <v>0</v>
      </c>
      <c r="AI6036" t="s">
        <v>11634</v>
      </c>
      <c r="AL6036" s="94">
        <v>1.2</v>
      </c>
      <c r="AM6036" t="s">
        <v>11646</v>
      </c>
    </row>
    <row r="6037" spans="1:39" x14ac:dyDescent="0.25">
      <c r="A6037" t="s">
        <v>218</v>
      </c>
      <c r="B6037">
        <v>26078</v>
      </c>
      <c r="C6037" t="s">
        <v>8935</v>
      </c>
      <c r="D6037">
        <v>98</v>
      </c>
      <c r="E6037">
        <v>45779</v>
      </c>
      <c r="F6037">
        <v>45939</v>
      </c>
      <c r="G6037" t="s">
        <v>2041</v>
      </c>
      <c r="H6037">
        <v>45960</v>
      </c>
      <c r="I6037" t="s">
        <v>24</v>
      </c>
      <c r="J6037" t="s">
        <v>8845</v>
      </c>
      <c r="K6037">
        <v>0</v>
      </c>
      <c r="L6037" t="s">
        <v>8936</v>
      </c>
      <c r="AE6037" t="s">
        <v>218</v>
      </c>
      <c r="AF6037">
        <v>0</v>
      </c>
      <c r="AG6037">
        <v>0</v>
      </c>
      <c r="AH6037">
        <v>1</v>
      </c>
      <c r="AI6037" t="s">
        <v>11632</v>
      </c>
      <c r="AL6037" s="94">
        <v>9.8000000000000007</v>
      </c>
      <c r="AM6037" t="s">
        <v>11646</v>
      </c>
    </row>
    <row r="6038" spans="1:39" x14ac:dyDescent="0.25">
      <c r="A6038" t="s">
        <v>218</v>
      </c>
      <c r="B6038">
        <v>26079</v>
      </c>
      <c r="C6038" t="s">
        <v>8937</v>
      </c>
      <c r="D6038">
        <v>840</v>
      </c>
      <c r="E6038">
        <v>45779</v>
      </c>
      <c r="F6038">
        <v>45939</v>
      </c>
      <c r="G6038" t="s">
        <v>2041</v>
      </c>
      <c r="H6038">
        <v>46010</v>
      </c>
      <c r="I6038" t="s">
        <v>24</v>
      </c>
      <c r="J6038" t="s">
        <v>8847</v>
      </c>
      <c r="K6038">
        <v>0</v>
      </c>
      <c r="AE6038" t="s">
        <v>218</v>
      </c>
      <c r="AF6038">
        <v>0</v>
      </c>
      <c r="AG6038">
        <v>0</v>
      </c>
      <c r="AH6038">
        <v>0</v>
      </c>
      <c r="AI6038" t="s">
        <v>11634</v>
      </c>
      <c r="AL6038" s="94">
        <v>84</v>
      </c>
      <c r="AM6038" t="s">
        <v>11646</v>
      </c>
    </row>
    <row r="6039" spans="1:39" x14ac:dyDescent="0.25">
      <c r="A6039" t="s">
        <v>218</v>
      </c>
      <c r="B6039">
        <v>26080</v>
      </c>
      <c r="C6039" t="s">
        <v>8938</v>
      </c>
      <c r="D6039">
        <v>649</v>
      </c>
      <c r="E6039">
        <v>45779</v>
      </c>
      <c r="F6039">
        <v>45939</v>
      </c>
      <c r="G6039" t="s">
        <v>2041</v>
      </c>
      <c r="H6039">
        <v>45960</v>
      </c>
      <c r="I6039" t="s">
        <v>24</v>
      </c>
      <c r="J6039" t="s">
        <v>8861</v>
      </c>
      <c r="K6039">
        <v>0</v>
      </c>
      <c r="AE6039" t="s">
        <v>218</v>
      </c>
      <c r="AF6039">
        <v>0</v>
      </c>
      <c r="AG6039">
        <v>0</v>
      </c>
      <c r="AH6039">
        <v>0</v>
      </c>
      <c r="AI6039" t="s">
        <v>11634</v>
      </c>
      <c r="AL6039" s="94">
        <v>64.900000000000006</v>
      </c>
      <c r="AM6039" t="s">
        <v>11646</v>
      </c>
    </row>
    <row r="6040" spans="1:39" x14ac:dyDescent="0.25">
      <c r="A6040" t="s">
        <v>218</v>
      </c>
      <c r="B6040">
        <v>26081</v>
      </c>
      <c r="C6040" t="s">
        <v>8939</v>
      </c>
      <c r="D6040">
        <v>23</v>
      </c>
      <c r="G6040" t="s">
        <v>2041</v>
      </c>
      <c r="H6040" t="s">
        <v>7239</v>
      </c>
      <c r="I6040" t="s">
        <v>3631</v>
      </c>
      <c r="K6040">
        <v>0</v>
      </c>
      <c r="AE6040" t="s">
        <v>218</v>
      </c>
      <c r="AF6040">
        <v>0</v>
      </c>
      <c r="AG6040">
        <v>0</v>
      </c>
      <c r="AH6040">
        <v>0</v>
      </c>
      <c r="AI6040" t="s">
        <v>11634</v>
      </c>
      <c r="AL6040" s="94">
        <v>2.2999999999999998</v>
      </c>
      <c r="AM6040" t="s">
        <v>11646</v>
      </c>
    </row>
    <row r="6041" spans="1:39" x14ac:dyDescent="0.25">
      <c r="A6041" t="s">
        <v>218</v>
      </c>
      <c r="B6041">
        <v>26082</v>
      </c>
      <c r="C6041" t="s">
        <v>8940</v>
      </c>
      <c r="D6041">
        <v>115</v>
      </c>
      <c r="E6041">
        <v>45779</v>
      </c>
      <c r="F6041">
        <v>45945</v>
      </c>
      <c r="G6041" t="s">
        <v>2041</v>
      </c>
      <c r="H6041">
        <v>45991</v>
      </c>
      <c r="I6041" t="s">
        <v>24</v>
      </c>
      <c r="J6041" t="s">
        <v>8941</v>
      </c>
      <c r="K6041">
        <v>0</v>
      </c>
      <c r="M6041">
        <v>0</v>
      </c>
      <c r="N6041" t="s">
        <v>25</v>
      </c>
      <c r="P6041" t="s">
        <v>25</v>
      </c>
      <c r="Q6041">
        <v>0</v>
      </c>
      <c r="T6041">
        <v>0</v>
      </c>
      <c r="U6041">
        <v>0</v>
      </c>
      <c r="V6041">
        <v>0</v>
      </c>
      <c r="W6041">
        <v>0</v>
      </c>
      <c r="X6041" t="s">
        <v>25</v>
      </c>
      <c r="Y6041" t="s">
        <v>25</v>
      </c>
      <c r="Z6041" t="s">
        <v>25</v>
      </c>
      <c r="AE6041" t="s">
        <v>218</v>
      </c>
      <c r="AF6041">
        <v>0</v>
      </c>
      <c r="AG6041">
        <v>0</v>
      </c>
      <c r="AH6041">
        <v>11</v>
      </c>
      <c r="AI6041" t="s">
        <v>11632</v>
      </c>
      <c r="AL6041" s="94">
        <v>11.5</v>
      </c>
      <c r="AM6041" t="s">
        <v>11646</v>
      </c>
    </row>
    <row r="6042" spans="1:39" x14ac:dyDescent="0.25">
      <c r="A6042" t="s">
        <v>218</v>
      </c>
      <c r="B6042">
        <v>26083</v>
      </c>
      <c r="C6042" t="s">
        <v>8942</v>
      </c>
      <c r="D6042">
        <v>390</v>
      </c>
      <c r="E6042">
        <v>45779</v>
      </c>
      <c r="F6042">
        <v>45945</v>
      </c>
      <c r="G6042" t="s">
        <v>2041</v>
      </c>
      <c r="H6042">
        <v>45965</v>
      </c>
      <c r="I6042" t="s">
        <v>24</v>
      </c>
      <c r="J6042" t="s">
        <v>8861</v>
      </c>
      <c r="K6042">
        <v>0</v>
      </c>
      <c r="AE6042" t="s">
        <v>218</v>
      </c>
      <c r="AF6042">
        <v>0</v>
      </c>
      <c r="AG6042">
        <v>0</v>
      </c>
      <c r="AH6042">
        <v>0</v>
      </c>
      <c r="AI6042" t="s">
        <v>11634</v>
      </c>
      <c r="AL6042" s="94">
        <v>39</v>
      </c>
      <c r="AM6042" t="s">
        <v>11646</v>
      </c>
    </row>
    <row r="6043" spans="1:39" x14ac:dyDescent="0.25">
      <c r="A6043" t="s">
        <v>218</v>
      </c>
      <c r="B6043">
        <v>26084</v>
      </c>
      <c r="C6043" t="s">
        <v>8943</v>
      </c>
      <c r="D6043">
        <v>11658</v>
      </c>
      <c r="E6043">
        <v>45779</v>
      </c>
      <c r="F6043">
        <v>45945</v>
      </c>
      <c r="G6043" t="s">
        <v>2041</v>
      </c>
      <c r="H6043">
        <v>45981</v>
      </c>
      <c r="I6043" t="s">
        <v>24</v>
      </c>
      <c r="J6043">
        <v>45981</v>
      </c>
      <c r="K6043">
        <v>84</v>
      </c>
      <c r="L6043" t="s">
        <v>1733</v>
      </c>
      <c r="M6043">
        <v>0.52300000000000002</v>
      </c>
      <c r="N6043" t="s">
        <v>478</v>
      </c>
      <c r="O6043">
        <v>45803</v>
      </c>
      <c r="P6043" t="s">
        <v>478</v>
      </c>
      <c r="Q6043">
        <v>0.309</v>
      </c>
      <c r="X6043" t="s">
        <v>8944</v>
      </c>
      <c r="Y6043" t="s">
        <v>25</v>
      </c>
      <c r="Z6043" t="s">
        <v>25</v>
      </c>
      <c r="AE6043" t="s">
        <v>218</v>
      </c>
      <c r="AF6043">
        <v>0.52300000000000002</v>
      </c>
      <c r="AG6043">
        <v>44</v>
      </c>
      <c r="AH6043">
        <v>10</v>
      </c>
      <c r="AI6043" t="s">
        <v>11632</v>
      </c>
      <c r="AL6043" s="94">
        <v>1165.8</v>
      </c>
      <c r="AM6043" t="s">
        <v>11648</v>
      </c>
    </row>
    <row r="6044" spans="1:39" x14ac:dyDescent="0.25">
      <c r="A6044" t="s">
        <v>218</v>
      </c>
      <c r="B6044">
        <v>26086</v>
      </c>
      <c r="C6044" t="s">
        <v>8945</v>
      </c>
      <c r="D6044">
        <v>16</v>
      </c>
      <c r="E6044">
        <v>45779</v>
      </c>
      <c r="F6044">
        <v>45945</v>
      </c>
      <c r="G6044" t="s">
        <v>2041</v>
      </c>
      <c r="H6044">
        <v>46010</v>
      </c>
      <c r="I6044" t="s">
        <v>24</v>
      </c>
      <c r="J6044" t="s">
        <v>8847</v>
      </c>
      <c r="K6044">
        <v>0</v>
      </c>
      <c r="AE6044" t="s">
        <v>218</v>
      </c>
      <c r="AF6044">
        <v>0</v>
      </c>
      <c r="AG6044">
        <v>0</v>
      </c>
      <c r="AH6044">
        <v>0</v>
      </c>
      <c r="AI6044" t="s">
        <v>11634</v>
      </c>
      <c r="AL6044" s="94">
        <v>1.6</v>
      </c>
      <c r="AM6044" t="s">
        <v>11646</v>
      </c>
    </row>
    <row r="6045" spans="1:39" x14ac:dyDescent="0.25">
      <c r="A6045" t="s">
        <v>218</v>
      </c>
      <c r="B6045">
        <v>26087</v>
      </c>
      <c r="C6045" t="s">
        <v>8946</v>
      </c>
      <c r="D6045">
        <v>245</v>
      </c>
      <c r="E6045">
        <v>45779</v>
      </c>
      <c r="F6045">
        <v>45945</v>
      </c>
      <c r="G6045" t="s">
        <v>2041</v>
      </c>
      <c r="H6045">
        <v>46009</v>
      </c>
      <c r="I6045" t="s">
        <v>24</v>
      </c>
      <c r="J6045" t="s">
        <v>8827</v>
      </c>
      <c r="K6045">
        <v>0</v>
      </c>
      <c r="AE6045" t="s">
        <v>218</v>
      </c>
      <c r="AF6045">
        <v>0</v>
      </c>
      <c r="AG6045">
        <v>0</v>
      </c>
      <c r="AH6045">
        <v>0</v>
      </c>
      <c r="AI6045" t="s">
        <v>11634</v>
      </c>
      <c r="AL6045" s="94">
        <v>24.5</v>
      </c>
      <c r="AM6045" t="s">
        <v>11646</v>
      </c>
    </row>
    <row r="6046" spans="1:39" x14ac:dyDescent="0.25">
      <c r="A6046" t="s">
        <v>218</v>
      </c>
      <c r="B6046">
        <v>26088</v>
      </c>
      <c r="C6046" t="s">
        <v>8947</v>
      </c>
      <c r="D6046">
        <v>43</v>
      </c>
      <c r="E6046">
        <v>45779</v>
      </c>
      <c r="F6046">
        <v>45945</v>
      </c>
      <c r="G6046" t="s">
        <v>2041</v>
      </c>
      <c r="H6046">
        <v>45999</v>
      </c>
      <c r="I6046" t="s">
        <v>24</v>
      </c>
      <c r="J6046" t="s">
        <v>8845</v>
      </c>
      <c r="K6046">
        <v>0</v>
      </c>
      <c r="AE6046" t="s">
        <v>218</v>
      </c>
      <c r="AF6046">
        <v>0</v>
      </c>
      <c r="AG6046">
        <v>0</v>
      </c>
      <c r="AH6046">
        <v>0</v>
      </c>
      <c r="AI6046" t="s">
        <v>11634</v>
      </c>
      <c r="AL6046" s="94">
        <v>4.3</v>
      </c>
      <c r="AM6046" t="s">
        <v>11646</v>
      </c>
    </row>
    <row r="6047" spans="1:39" x14ac:dyDescent="0.25">
      <c r="A6047" t="s">
        <v>218</v>
      </c>
      <c r="B6047">
        <v>26089</v>
      </c>
      <c r="C6047" t="s">
        <v>8948</v>
      </c>
      <c r="D6047">
        <v>151164</v>
      </c>
      <c r="E6047">
        <v>45779</v>
      </c>
      <c r="F6047">
        <v>45809</v>
      </c>
      <c r="G6047" t="s">
        <v>2041</v>
      </c>
      <c r="H6047">
        <v>45783</v>
      </c>
      <c r="I6047" t="s">
        <v>24</v>
      </c>
      <c r="J6047" t="s">
        <v>8949</v>
      </c>
      <c r="K6047">
        <v>0</v>
      </c>
      <c r="AE6047" t="s">
        <v>218</v>
      </c>
      <c r="AF6047">
        <v>0</v>
      </c>
      <c r="AG6047">
        <v>0</v>
      </c>
      <c r="AH6047">
        <v>0</v>
      </c>
      <c r="AI6047" t="s">
        <v>11634</v>
      </c>
      <c r="AL6047" s="94">
        <v>15116.4</v>
      </c>
      <c r="AM6047" t="s">
        <v>11646</v>
      </c>
    </row>
    <row r="6048" spans="1:39" x14ac:dyDescent="0.25">
      <c r="A6048" t="s">
        <v>218</v>
      </c>
      <c r="B6048">
        <v>26091</v>
      </c>
      <c r="C6048" t="s">
        <v>8950</v>
      </c>
      <c r="D6048">
        <v>147</v>
      </c>
      <c r="E6048">
        <v>45779</v>
      </c>
      <c r="F6048">
        <v>45945</v>
      </c>
      <c r="G6048" t="s">
        <v>2041</v>
      </c>
      <c r="H6048">
        <v>46010</v>
      </c>
      <c r="I6048" t="s">
        <v>24</v>
      </c>
      <c r="J6048" t="s">
        <v>8951</v>
      </c>
      <c r="K6048">
        <v>0</v>
      </c>
      <c r="M6048">
        <v>0</v>
      </c>
      <c r="N6048" t="s">
        <v>25</v>
      </c>
      <c r="P6048" t="s">
        <v>25</v>
      </c>
      <c r="Q6048">
        <v>0</v>
      </c>
      <c r="R6048">
        <v>250</v>
      </c>
      <c r="S6048">
        <v>250</v>
      </c>
      <c r="T6048">
        <v>0</v>
      </c>
      <c r="U6048">
        <v>0</v>
      </c>
      <c r="V6048">
        <v>0</v>
      </c>
      <c r="W6048">
        <v>0</v>
      </c>
      <c r="X6048" t="s">
        <v>8952</v>
      </c>
      <c r="Y6048" t="s">
        <v>478</v>
      </c>
      <c r="Z6048" t="s">
        <v>478</v>
      </c>
      <c r="AE6048" t="s">
        <v>218</v>
      </c>
      <c r="AF6048">
        <v>0</v>
      </c>
      <c r="AG6048">
        <v>0</v>
      </c>
      <c r="AH6048">
        <v>13</v>
      </c>
      <c r="AI6048" t="s">
        <v>11632</v>
      </c>
      <c r="AJ6048">
        <v>1.7006802721088434</v>
      </c>
      <c r="AK6048">
        <v>1.7006802721088434</v>
      </c>
      <c r="AL6048" s="94">
        <v>14.7</v>
      </c>
      <c r="AM6048" t="s">
        <v>11646</v>
      </c>
    </row>
    <row r="6049" spans="1:39" x14ac:dyDescent="0.25">
      <c r="A6049" t="s">
        <v>218</v>
      </c>
      <c r="B6049">
        <v>26092</v>
      </c>
      <c r="C6049" t="s">
        <v>8953</v>
      </c>
      <c r="D6049">
        <v>107</v>
      </c>
      <c r="E6049">
        <v>45781</v>
      </c>
      <c r="F6049">
        <v>45945</v>
      </c>
      <c r="G6049" t="s">
        <v>2041</v>
      </c>
      <c r="H6049">
        <v>46010</v>
      </c>
      <c r="I6049" t="s">
        <v>24</v>
      </c>
      <c r="J6049" t="s">
        <v>8847</v>
      </c>
      <c r="K6049">
        <v>0</v>
      </c>
      <c r="AE6049" t="s">
        <v>218</v>
      </c>
      <c r="AF6049">
        <v>0</v>
      </c>
      <c r="AG6049">
        <v>0</v>
      </c>
      <c r="AH6049">
        <v>0</v>
      </c>
      <c r="AI6049" t="s">
        <v>11634</v>
      </c>
      <c r="AL6049" s="94">
        <v>10.7</v>
      </c>
      <c r="AM6049" t="s">
        <v>11646</v>
      </c>
    </row>
    <row r="6050" spans="1:39" x14ac:dyDescent="0.25">
      <c r="A6050" t="s">
        <v>218</v>
      </c>
      <c r="B6050">
        <v>26093</v>
      </c>
      <c r="C6050" t="s">
        <v>8954</v>
      </c>
      <c r="D6050">
        <v>61</v>
      </c>
      <c r="G6050" t="s">
        <v>2041</v>
      </c>
      <c r="H6050" t="s">
        <v>7239</v>
      </c>
      <c r="I6050" t="s">
        <v>3631</v>
      </c>
      <c r="K6050">
        <v>0</v>
      </c>
      <c r="AE6050" t="s">
        <v>218</v>
      </c>
      <c r="AF6050">
        <v>0</v>
      </c>
      <c r="AG6050">
        <v>0</v>
      </c>
      <c r="AH6050">
        <v>0</v>
      </c>
      <c r="AI6050" t="s">
        <v>11634</v>
      </c>
      <c r="AL6050" s="94">
        <v>6.1</v>
      </c>
      <c r="AM6050" t="s">
        <v>11646</v>
      </c>
    </row>
    <row r="6051" spans="1:39" x14ac:dyDescent="0.25">
      <c r="A6051" t="s">
        <v>218</v>
      </c>
      <c r="B6051">
        <v>26094</v>
      </c>
      <c r="C6051" t="s">
        <v>8955</v>
      </c>
      <c r="D6051">
        <v>61</v>
      </c>
      <c r="E6051">
        <v>45781</v>
      </c>
      <c r="F6051">
        <v>45945</v>
      </c>
      <c r="G6051" t="s">
        <v>2041</v>
      </c>
      <c r="H6051">
        <v>45961</v>
      </c>
      <c r="I6051" t="s">
        <v>24</v>
      </c>
      <c r="J6051" t="s">
        <v>8956</v>
      </c>
      <c r="K6051">
        <v>0</v>
      </c>
      <c r="AE6051" t="s">
        <v>218</v>
      </c>
      <c r="AF6051">
        <v>0</v>
      </c>
      <c r="AG6051">
        <v>0</v>
      </c>
      <c r="AH6051">
        <v>0</v>
      </c>
      <c r="AI6051" t="s">
        <v>11634</v>
      </c>
      <c r="AL6051" s="94">
        <v>6.1</v>
      </c>
      <c r="AM6051" t="s">
        <v>11646</v>
      </c>
    </row>
    <row r="6052" spans="1:39" x14ac:dyDescent="0.25">
      <c r="A6052" t="s">
        <v>218</v>
      </c>
      <c r="B6052">
        <v>26095</v>
      </c>
      <c r="C6052" t="s">
        <v>8957</v>
      </c>
      <c r="D6052">
        <v>88</v>
      </c>
      <c r="E6052">
        <v>45781</v>
      </c>
      <c r="F6052">
        <v>45945</v>
      </c>
      <c r="G6052" t="s">
        <v>2041</v>
      </c>
      <c r="H6052">
        <v>46010</v>
      </c>
      <c r="I6052" t="s">
        <v>24</v>
      </c>
      <c r="J6052" t="s">
        <v>8847</v>
      </c>
      <c r="K6052">
        <v>0</v>
      </c>
      <c r="AE6052" t="s">
        <v>218</v>
      </c>
      <c r="AF6052">
        <v>0</v>
      </c>
      <c r="AG6052">
        <v>0</v>
      </c>
      <c r="AH6052">
        <v>0</v>
      </c>
      <c r="AI6052" t="s">
        <v>11634</v>
      </c>
      <c r="AL6052" s="94">
        <v>8.8000000000000007</v>
      </c>
      <c r="AM6052" t="s">
        <v>11646</v>
      </c>
    </row>
    <row r="6053" spans="1:39" x14ac:dyDescent="0.25">
      <c r="A6053" t="s">
        <v>218</v>
      </c>
      <c r="B6053">
        <v>26096</v>
      </c>
      <c r="C6053" t="s">
        <v>8958</v>
      </c>
      <c r="D6053">
        <v>355</v>
      </c>
      <c r="E6053">
        <v>45781</v>
      </c>
      <c r="F6053">
        <v>45945</v>
      </c>
      <c r="G6053" t="s">
        <v>2041</v>
      </c>
      <c r="H6053">
        <v>45985</v>
      </c>
      <c r="I6053" t="s">
        <v>24</v>
      </c>
      <c r="J6053" t="s">
        <v>8845</v>
      </c>
      <c r="K6053">
        <v>0</v>
      </c>
      <c r="AE6053" t="s">
        <v>218</v>
      </c>
      <c r="AF6053">
        <v>0</v>
      </c>
      <c r="AG6053">
        <v>0</v>
      </c>
      <c r="AH6053">
        <v>0</v>
      </c>
      <c r="AI6053" t="s">
        <v>11634</v>
      </c>
      <c r="AL6053" s="94">
        <v>35.5</v>
      </c>
      <c r="AM6053" t="s">
        <v>11646</v>
      </c>
    </row>
    <row r="6054" spans="1:39" x14ac:dyDescent="0.25">
      <c r="A6054" t="s">
        <v>218</v>
      </c>
      <c r="B6054">
        <v>26098</v>
      </c>
      <c r="C6054" t="s">
        <v>8959</v>
      </c>
      <c r="D6054">
        <v>98</v>
      </c>
      <c r="E6054">
        <v>45781</v>
      </c>
      <c r="F6054">
        <v>45945</v>
      </c>
      <c r="G6054" t="s">
        <v>2041</v>
      </c>
      <c r="H6054">
        <v>46010</v>
      </c>
      <c r="I6054" t="s">
        <v>24</v>
      </c>
      <c r="J6054" t="s">
        <v>8847</v>
      </c>
      <c r="K6054">
        <v>0</v>
      </c>
      <c r="AE6054" t="s">
        <v>218</v>
      </c>
      <c r="AF6054">
        <v>0</v>
      </c>
      <c r="AG6054">
        <v>0</v>
      </c>
      <c r="AH6054">
        <v>0</v>
      </c>
      <c r="AI6054" t="s">
        <v>11634</v>
      </c>
      <c r="AL6054" s="94">
        <v>9.8000000000000007</v>
      </c>
      <c r="AM6054" t="s">
        <v>11646</v>
      </c>
    </row>
    <row r="6055" spans="1:39" x14ac:dyDescent="0.25">
      <c r="A6055" t="s">
        <v>218</v>
      </c>
      <c r="B6055">
        <v>26099</v>
      </c>
      <c r="C6055" t="s">
        <v>8960</v>
      </c>
      <c r="D6055">
        <v>1665</v>
      </c>
      <c r="E6055">
        <v>45781</v>
      </c>
      <c r="F6055">
        <v>45945</v>
      </c>
      <c r="G6055" t="s">
        <v>2041</v>
      </c>
      <c r="H6055">
        <v>46010</v>
      </c>
      <c r="I6055" t="s">
        <v>24</v>
      </c>
      <c r="J6055" t="s">
        <v>8847</v>
      </c>
      <c r="K6055">
        <v>0</v>
      </c>
      <c r="AE6055" t="s">
        <v>218</v>
      </c>
      <c r="AF6055">
        <v>0</v>
      </c>
      <c r="AG6055">
        <v>0</v>
      </c>
      <c r="AH6055">
        <v>0</v>
      </c>
      <c r="AI6055" t="s">
        <v>11634</v>
      </c>
      <c r="AL6055" s="94">
        <v>166.5</v>
      </c>
      <c r="AM6055" t="s">
        <v>11646</v>
      </c>
    </row>
    <row r="6056" spans="1:39" x14ac:dyDescent="0.25">
      <c r="A6056" t="s">
        <v>218</v>
      </c>
      <c r="B6056">
        <v>26100</v>
      </c>
      <c r="C6056" t="s">
        <v>8961</v>
      </c>
      <c r="D6056">
        <v>54</v>
      </c>
      <c r="E6056">
        <v>45781</v>
      </c>
      <c r="F6056">
        <v>45945</v>
      </c>
      <c r="G6056" t="s">
        <v>2041</v>
      </c>
      <c r="H6056">
        <v>46010</v>
      </c>
      <c r="I6056" t="s">
        <v>24</v>
      </c>
      <c r="J6056" t="s">
        <v>8847</v>
      </c>
      <c r="K6056">
        <v>0</v>
      </c>
      <c r="AE6056" t="s">
        <v>218</v>
      </c>
      <c r="AF6056">
        <v>0</v>
      </c>
      <c r="AG6056">
        <v>0</v>
      </c>
      <c r="AH6056">
        <v>0</v>
      </c>
      <c r="AI6056" t="s">
        <v>11634</v>
      </c>
      <c r="AL6056" s="94">
        <v>5.4</v>
      </c>
      <c r="AM6056" t="s">
        <v>11646</v>
      </c>
    </row>
    <row r="6057" spans="1:39" x14ac:dyDescent="0.25">
      <c r="A6057" t="s">
        <v>218</v>
      </c>
      <c r="B6057">
        <v>26101</v>
      </c>
      <c r="C6057" t="s">
        <v>8962</v>
      </c>
      <c r="D6057">
        <v>35</v>
      </c>
      <c r="E6057">
        <v>45781</v>
      </c>
      <c r="F6057">
        <v>45945</v>
      </c>
      <c r="G6057" t="s">
        <v>2041</v>
      </c>
      <c r="H6057">
        <v>45991</v>
      </c>
      <c r="I6057" t="s">
        <v>24</v>
      </c>
      <c r="J6057" t="s">
        <v>8963</v>
      </c>
      <c r="K6057">
        <v>0</v>
      </c>
      <c r="M6057">
        <v>0</v>
      </c>
      <c r="N6057" t="s">
        <v>25</v>
      </c>
      <c r="P6057" t="s">
        <v>25</v>
      </c>
      <c r="Q6057">
        <v>0</v>
      </c>
      <c r="T6057">
        <v>0</v>
      </c>
      <c r="U6057">
        <v>0</v>
      </c>
      <c r="V6057">
        <v>0</v>
      </c>
      <c r="W6057">
        <v>0</v>
      </c>
      <c r="X6057" t="s">
        <v>25</v>
      </c>
      <c r="Y6057" t="s">
        <v>25</v>
      </c>
      <c r="Z6057" t="s">
        <v>25</v>
      </c>
      <c r="AE6057" t="s">
        <v>218</v>
      </c>
      <c r="AF6057">
        <v>0</v>
      </c>
      <c r="AG6057">
        <v>0</v>
      </c>
      <c r="AH6057">
        <v>11</v>
      </c>
      <c r="AI6057" t="s">
        <v>11632</v>
      </c>
      <c r="AL6057" s="94">
        <v>3.5</v>
      </c>
      <c r="AM6057" t="s">
        <v>11646</v>
      </c>
    </row>
    <row r="6058" spans="1:39" x14ac:dyDescent="0.25">
      <c r="A6058" t="s">
        <v>218</v>
      </c>
      <c r="B6058">
        <v>26102</v>
      </c>
      <c r="C6058" t="s">
        <v>8964</v>
      </c>
      <c r="D6058">
        <v>8174</v>
      </c>
      <c r="E6058">
        <v>45781</v>
      </c>
      <c r="F6058">
        <v>45945</v>
      </c>
      <c r="G6058" t="s">
        <v>2041</v>
      </c>
      <c r="H6058">
        <v>46010</v>
      </c>
      <c r="I6058" t="s">
        <v>24</v>
      </c>
      <c r="J6058" t="s">
        <v>8847</v>
      </c>
      <c r="K6058">
        <v>0</v>
      </c>
      <c r="AE6058" t="s">
        <v>218</v>
      </c>
      <c r="AF6058">
        <v>0</v>
      </c>
      <c r="AG6058">
        <v>0</v>
      </c>
      <c r="AH6058">
        <v>0</v>
      </c>
      <c r="AI6058" t="s">
        <v>11634</v>
      </c>
      <c r="AL6058" s="94">
        <v>817.4</v>
      </c>
      <c r="AM6058" t="s">
        <v>11646</v>
      </c>
    </row>
    <row r="6059" spans="1:39" x14ac:dyDescent="0.25">
      <c r="A6059" t="s">
        <v>218</v>
      </c>
      <c r="B6059">
        <v>26103</v>
      </c>
      <c r="C6059" t="s">
        <v>8965</v>
      </c>
      <c r="D6059">
        <v>1307</v>
      </c>
      <c r="E6059">
        <v>45781</v>
      </c>
      <c r="F6059">
        <v>45945</v>
      </c>
      <c r="G6059" t="s">
        <v>2041</v>
      </c>
      <c r="H6059">
        <v>45980</v>
      </c>
      <c r="I6059" t="s">
        <v>24</v>
      </c>
      <c r="J6059">
        <v>45980</v>
      </c>
      <c r="K6059">
        <v>0</v>
      </c>
      <c r="M6059">
        <v>0</v>
      </c>
      <c r="N6059" t="s">
        <v>25</v>
      </c>
      <c r="P6059" t="s">
        <v>25</v>
      </c>
      <c r="Q6059">
        <v>0</v>
      </c>
      <c r="X6059" t="s">
        <v>8966</v>
      </c>
      <c r="Y6059" t="s">
        <v>25</v>
      </c>
      <c r="Z6059" t="s">
        <v>25</v>
      </c>
      <c r="AE6059" t="s">
        <v>218</v>
      </c>
      <c r="AF6059">
        <v>0</v>
      </c>
      <c r="AG6059">
        <v>0</v>
      </c>
      <c r="AH6059">
        <v>7</v>
      </c>
      <c r="AI6059" t="s">
        <v>11632</v>
      </c>
      <c r="AL6059" s="94">
        <v>130.69999999999999</v>
      </c>
      <c r="AM6059" t="s">
        <v>11646</v>
      </c>
    </row>
    <row r="6060" spans="1:39" x14ac:dyDescent="0.25">
      <c r="A6060" t="s">
        <v>218</v>
      </c>
      <c r="B6060">
        <v>26104</v>
      </c>
      <c r="C6060" t="s">
        <v>8967</v>
      </c>
      <c r="D6060">
        <v>8</v>
      </c>
      <c r="E6060">
        <v>45781</v>
      </c>
      <c r="F6060">
        <v>45945</v>
      </c>
      <c r="G6060" t="s">
        <v>2041</v>
      </c>
      <c r="H6060">
        <v>46010</v>
      </c>
      <c r="I6060" t="s">
        <v>24</v>
      </c>
      <c r="J6060" t="s">
        <v>8847</v>
      </c>
      <c r="K6060">
        <v>0</v>
      </c>
      <c r="AE6060" t="s">
        <v>218</v>
      </c>
      <c r="AF6060">
        <v>0</v>
      </c>
      <c r="AG6060">
        <v>0</v>
      </c>
      <c r="AH6060">
        <v>0</v>
      </c>
      <c r="AI6060" t="s">
        <v>11634</v>
      </c>
      <c r="AL6060" s="94">
        <v>0.8</v>
      </c>
      <c r="AM6060" t="s">
        <v>11646</v>
      </c>
    </row>
    <row r="6061" spans="1:39" x14ac:dyDescent="0.25">
      <c r="A6061" t="s">
        <v>218</v>
      </c>
      <c r="B6061">
        <v>26105</v>
      </c>
      <c r="C6061" t="s">
        <v>8968</v>
      </c>
      <c r="D6061">
        <v>3038</v>
      </c>
      <c r="E6061">
        <v>45781</v>
      </c>
      <c r="F6061">
        <v>45945</v>
      </c>
      <c r="G6061" t="s">
        <v>2041</v>
      </c>
      <c r="H6061">
        <v>46001</v>
      </c>
      <c r="I6061" t="s">
        <v>24</v>
      </c>
      <c r="J6061" t="s">
        <v>8845</v>
      </c>
      <c r="K6061">
        <v>0</v>
      </c>
      <c r="AE6061" t="s">
        <v>218</v>
      </c>
      <c r="AF6061">
        <v>0</v>
      </c>
      <c r="AG6061">
        <v>0</v>
      </c>
      <c r="AH6061">
        <v>0</v>
      </c>
      <c r="AI6061" t="s">
        <v>11634</v>
      </c>
      <c r="AL6061" s="94">
        <v>303.8</v>
      </c>
      <c r="AM6061" t="s">
        <v>11646</v>
      </c>
    </row>
    <row r="6062" spans="1:39" x14ac:dyDescent="0.25">
      <c r="A6062" t="s">
        <v>218</v>
      </c>
      <c r="B6062">
        <v>26106</v>
      </c>
      <c r="C6062" t="s">
        <v>8969</v>
      </c>
      <c r="D6062">
        <v>85</v>
      </c>
      <c r="E6062">
        <v>45781</v>
      </c>
      <c r="F6062">
        <v>45945</v>
      </c>
      <c r="G6062" t="s">
        <v>2041</v>
      </c>
      <c r="H6062">
        <v>45964</v>
      </c>
      <c r="I6062" t="s">
        <v>24</v>
      </c>
      <c r="J6062" t="s">
        <v>8970</v>
      </c>
      <c r="K6062">
        <v>0</v>
      </c>
      <c r="M6062">
        <v>0</v>
      </c>
      <c r="N6062" t="s">
        <v>25</v>
      </c>
      <c r="P6062" t="s">
        <v>25</v>
      </c>
      <c r="Q6062">
        <v>0</v>
      </c>
      <c r="T6062">
        <v>0</v>
      </c>
      <c r="U6062">
        <v>0</v>
      </c>
      <c r="V6062">
        <v>0</v>
      </c>
      <c r="W6062">
        <v>0</v>
      </c>
      <c r="X6062" t="s">
        <v>25</v>
      </c>
      <c r="Y6062" t="s">
        <v>25</v>
      </c>
      <c r="Z6062" t="s">
        <v>25</v>
      </c>
      <c r="AE6062" t="s">
        <v>218</v>
      </c>
      <c r="AF6062">
        <v>0</v>
      </c>
      <c r="AG6062">
        <v>0</v>
      </c>
      <c r="AH6062">
        <v>11</v>
      </c>
      <c r="AI6062" t="s">
        <v>11632</v>
      </c>
      <c r="AL6062" s="94">
        <v>8.5</v>
      </c>
      <c r="AM6062" t="s">
        <v>11646</v>
      </c>
    </row>
    <row r="6063" spans="1:39" x14ac:dyDescent="0.25">
      <c r="A6063" t="s">
        <v>218</v>
      </c>
      <c r="B6063">
        <v>26107</v>
      </c>
      <c r="C6063" t="s">
        <v>8971</v>
      </c>
      <c r="D6063">
        <v>86</v>
      </c>
      <c r="E6063">
        <v>45781</v>
      </c>
      <c r="F6063">
        <v>45945</v>
      </c>
      <c r="G6063" t="s">
        <v>2041</v>
      </c>
      <c r="H6063">
        <v>46013</v>
      </c>
      <c r="I6063" t="s">
        <v>24</v>
      </c>
      <c r="J6063" t="s">
        <v>8972</v>
      </c>
      <c r="K6063">
        <v>0</v>
      </c>
      <c r="AE6063" t="s">
        <v>218</v>
      </c>
      <c r="AF6063">
        <v>0</v>
      </c>
      <c r="AG6063">
        <v>0</v>
      </c>
      <c r="AH6063">
        <v>0</v>
      </c>
      <c r="AI6063" t="s">
        <v>11634</v>
      </c>
      <c r="AL6063" s="94">
        <v>8.6</v>
      </c>
      <c r="AM6063" t="s">
        <v>11646</v>
      </c>
    </row>
    <row r="6064" spans="1:39" x14ac:dyDescent="0.25">
      <c r="A6064" t="s">
        <v>218</v>
      </c>
      <c r="B6064">
        <v>26109</v>
      </c>
      <c r="C6064" t="s">
        <v>8973</v>
      </c>
      <c r="D6064">
        <v>82</v>
      </c>
      <c r="G6064" t="s">
        <v>2041</v>
      </c>
      <c r="H6064" t="s">
        <v>7239</v>
      </c>
      <c r="I6064" t="s">
        <v>3631</v>
      </c>
      <c r="K6064">
        <v>0</v>
      </c>
      <c r="AE6064" t="s">
        <v>218</v>
      </c>
      <c r="AF6064">
        <v>0</v>
      </c>
      <c r="AG6064">
        <v>0</v>
      </c>
      <c r="AH6064">
        <v>0</v>
      </c>
      <c r="AI6064" t="s">
        <v>11634</v>
      </c>
      <c r="AL6064" s="94">
        <v>8.1999999999999993</v>
      </c>
      <c r="AM6064" t="s">
        <v>11646</v>
      </c>
    </row>
    <row r="6065" spans="1:39" x14ac:dyDescent="0.25">
      <c r="A6065" t="s">
        <v>218</v>
      </c>
      <c r="B6065">
        <v>26108</v>
      </c>
      <c r="C6065" t="s">
        <v>8974</v>
      </c>
      <c r="D6065">
        <v>331</v>
      </c>
      <c r="E6065">
        <v>45781</v>
      </c>
      <c r="F6065">
        <v>45945</v>
      </c>
      <c r="G6065" t="s">
        <v>2041</v>
      </c>
      <c r="H6065">
        <v>45966</v>
      </c>
      <c r="I6065" t="s">
        <v>24</v>
      </c>
      <c r="J6065" t="s">
        <v>8975</v>
      </c>
      <c r="K6065">
        <v>0</v>
      </c>
      <c r="L6065" t="s">
        <v>8976</v>
      </c>
      <c r="AE6065" t="s">
        <v>218</v>
      </c>
      <c r="AF6065">
        <v>0</v>
      </c>
      <c r="AG6065">
        <v>0</v>
      </c>
      <c r="AH6065">
        <v>1</v>
      </c>
      <c r="AI6065" t="s">
        <v>11632</v>
      </c>
      <c r="AL6065" s="94">
        <v>33.1</v>
      </c>
      <c r="AM6065" t="s">
        <v>11646</v>
      </c>
    </row>
    <row r="6066" spans="1:39" x14ac:dyDescent="0.25">
      <c r="A6066" t="s">
        <v>218</v>
      </c>
      <c r="B6066">
        <v>26110</v>
      </c>
      <c r="C6066" t="s">
        <v>8977</v>
      </c>
      <c r="D6066">
        <v>179</v>
      </c>
      <c r="E6066">
        <v>45781</v>
      </c>
      <c r="F6066">
        <v>45945</v>
      </c>
      <c r="G6066" t="s">
        <v>2041</v>
      </c>
      <c r="H6066">
        <v>46010</v>
      </c>
      <c r="I6066" t="s">
        <v>24</v>
      </c>
      <c r="J6066" t="s">
        <v>8847</v>
      </c>
      <c r="K6066">
        <v>0</v>
      </c>
      <c r="AE6066" t="s">
        <v>218</v>
      </c>
      <c r="AF6066">
        <v>0</v>
      </c>
      <c r="AG6066">
        <v>0</v>
      </c>
      <c r="AH6066">
        <v>0</v>
      </c>
      <c r="AI6066" t="s">
        <v>11634</v>
      </c>
      <c r="AL6066" s="94">
        <v>17.899999999999999</v>
      </c>
      <c r="AM6066" t="s">
        <v>11646</v>
      </c>
    </row>
    <row r="6067" spans="1:39" x14ac:dyDescent="0.25">
      <c r="A6067" t="s">
        <v>218</v>
      </c>
      <c r="B6067">
        <v>26111</v>
      </c>
      <c r="C6067" t="s">
        <v>8978</v>
      </c>
      <c r="D6067">
        <v>312</v>
      </c>
      <c r="E6067">
        <v>45781</v>
      </c>
      <c r="F6067">
        <v>45945</v>
      </c>
      <c r="G6067" t="s">
        <v>2041</v>
      </c>
      <c r="H6067">
        <v>45972</v>
      </c>
      <c r="I6067" t="s">
        <v>24</v>
      </c>
      <c r="J6067" t="s">
        <v>8975</v>
      </c>
      <c r="K6067">
        <v>0</v>
      </c>
      <c r="L6067" t="s">
        <v>8979</v>
      </c>
      <c r="AE6067" t="s">
        <v>218</v>
      </c>
      <c r="AF6067">
        <v>0</v>
      </c>
      <c r="AG6067">
        <v>0</v>
      </c>
      <c r="AH6067">
        <v>1</v>
      </c>
      <c r="AI6067" t="s">
        <v>11632</v>
      </c>
      <c r="AL6067" s="94">
        <v>31.2</v>
      </c>
      <c r="AM6067" t="s">
        <v>11646</v>
      </c>
    </row>
    <row r="6068" spans="1:39" x14ac:dyDescent="0.25">
      <c r="A6068" t="s">
        <v>218</v>
      </c>
      <c r="B6068">
        <v>26112</v>
      </c>
      <c r="C6068" t="s">
        <v>8980</v>
      </c>
      <c r="D6068">
        <v>216</v>
      </c>
      <c r="E6068">
        <v>45781</v>
      </c>
      <c r="F6068">
        <v>45945</v>
      </c>
      <c r="G6068" t="s">
        <v>2041</v>
      </c>
      <c r="H6068">
        <v>46010</v>
      </c>
      <c r="I6068" t="s">
        <v>24</v>
      </c>
      <c r="J6068" t="s">
        <v>8847</v>
      </c>
      <c r="K6068">
        <v>0</v>
      </c>
      <c r="AE6068" t="s">
        <v>218</v>
      </c>
      <c r="AF6068">
        <v>0</v>
      </c>
      <c r="AG6068">
        <v>0</v>
      </c>
      <c r="AH6068">
        <v>0</v>
      </c>
      <c r="AI6068" t="s">
        <v>11634</v>
      </c>
      <c r="AL6068" s="94">
        <v>21.6</v>
      </c>
      <c r="AM6068" t="s">
        <v>11646</v>
      </c>
    </row>
    <row r="6069" spans="1:39" x14ac:dyDescent="0.25">
      <c r="A6069" t="s">
        <v>218</v>
      </c>
      <c r="B6069">
        <v>26113</v>
      </c>
      <c r="C6069" t="s">
        <v>8981</v>
      </c>
      <c r="D6069">
        <v>25</v>
      </c>
      <c r="G6069" t="s">
        <v>2041</v>
      </c>
      <c r="H6069" t="s">
        <v>7239</v>
      </c>
      <c r="I6069" t="s">
        <v>3631</v>
      </c>
      <c r="K6069">
        <v>0</v>
      </c>
      <c r="AE6069" t="s">
        <v>218</v>
      </c>
      <c r="AF6069">
        <v>0</v>
      </c>
      <c r="AG6069">
        <v>0</v>
      </c>
      <c r="AH6069">
        <v>0</v>
      </c>
      <c r="AI6069" t="s">
        <v>11634</v>
      </c>
      <c r="AL6069" s="94">
        <v>2.5</v>
      </c>
      <c r="AM6069" t="s">
        <v>11646</v>
      </c>
    </row>
    <row r="6070" spans="1:39" x14ac:dyDescent="0.25">
      <c r="A6070" t="s">
        <v>218</v>
      </c>
      <c r="B6070">
        <v>26114</v>
      </c>
      <c r="C6070" t="s">
        <v>8982</v>
      </c>
      <c r="D6070">
        <v>90</v>
      </c>
      <c r="E6070">
        <v>45781</v>
      </c>
      <c r="F6070">
        <v>45945</v>
      </c>
      <c r="G6070" t="s">
        <v>2041</v>
      </c>
      <c r="H6070">
        <v>46010</v>
      </c>
      <c r="I6070" t="s">
        <v>24</v>
      </c>
      <c r="J6070" t="s">
        <v>8847</v>
      </c>
      <c r="K6070">
        <v>0</v>
      </c>
      <c r="AE6070" t="s">
        <v>218</v>
      </c>
      <c r="AF6070">
        <v>0</v>
      </c>
      <c r="AG6070">
        <v>0</v>
      </c>
      <c r="AH6070">
        <v>0</v>
      </c>
      <c r="AI6070" t="s">
        <v>11634</v>
      </c>
      <c r="AL6070" s="94">
        <v>9</v>
      </c>
      <c r="AM6070" t="s">
        <v>11646</v>
      </c>
    </row>
    <row r="6071" spans="1:39" x14ac:dyDescent="0.25">
      <c r="A6071" t="s">
        <v>218</v>
      </c>
      <c r="B6071">
        <v>26115</v>
      </c>
      <c r="C6071" t="s">
        <v>8983</v>
      </c>
      <c r="D6071">
        <v>19</v>
      </c>
      <c r="G6071" t="s">
        <v>2041</v>
      </c>
      <c r="H6071" t="s">
        <v>7239</v>
      </c>
      <c r="I6071" t="s">
        <v>3631</v>
      </c>
      <c r="J6071" t="s">
        <v>8984</v>
      </c>
      <c r="K6071">
        <v>0</v>
      </c>
      <c r="AE6071" t="s">
        <v>218</v>
      </c>
      <c r="AF6071">
        <v>0</v>
      </c>
      <c r="AG6071">
        <v>0</v>
      </c>
      <c r="AH6071">
        <v>0</v>
      </c>
      <c r="AI6071" t="s">
        <v>11634</v>
      </c>
      <c r="AL6071" s="94">
        <v>1.9</v>
      </c>
      <c r="AM6071" t="s">
        <v>11646</v>
      </c>
    </row>
    <row r="6072" spans="1:39" x14ac:dyDescent="0.25">
      <c r="A6072" t="s">
        <v>218</v>
      </c>
      <c r="B6072">
        <v>26117</v>
      </c>
      <c r="C6072" t="s">
        <v>8985</v>
      </c>
      <c r="D6072">
        <v>3754</v>
      </c>
      <c r="E6072">
        <v>45781</v>
      </c>
      <c r="F6072">
        <v>45945</v>
      </c>
      <c r="G6072" t="s">
        <v>2041</v>
      </c>
      <c r="H6072">
        <v>45980</v>
      </c>
      <c r="I6072" t="s">
        <v>24</v>
      </c>
      <c r="J6072" t="s">
        <v>8986</v>
      </c>
      <c r="K6072">
        <v>0</v>
      </c>
      <c r="AE6072" t="s">
        <v>218</v>
      </c>
      <c r="AF6072">
        <v>0</v>
      </c>
      <c r="AG6072">
        <v>0</v>
      </c>
      <c r="AH6072">
        <v>0</v>
      </c>
      <c r="AI6072" t="s">
        <v>11634</v>
      </c>
      <c r="AL6072" s="94">
        <v>375.4</v>
      </c>
      <c r="AM6072" t="s">
        <v>11646</v>
      </c>
    </row>
    <row r="6073" spans="1:39" x14ac:dyDescent="0.25">
      <c r="A6073" t="s">
        <v>218</v>
      </c>
      <c r="B6073">
        <v>26118</v>
      </c>
      <c r="C6073" t="s">
        <v>8987</v>
      </c>
      <c r="D6073">
        <v>64</v>
      </c>
      <c r="E6073">
        <v>45781</v>
      </c>
      <c r="F6073">
        <v>45945</v>
      </c>
      <c r="G6073" t="s">
        <v>2041</v>
      </c>
      <c r="H6073">
        <v>46010</v>
      </c>
      <c r="I6073" t="s">
        <v>24</v>
      </c>
      <c r="J6073" t="s">
        <v>8847</v>
      </c>
      <c r="K6073">
        <v>0</v>
      </c>
      <c r="AE6073" t="s">
        <v>218</v>
      </c>
      <c r="AF6073">
        <v>0</v>
      </c>
      <c r="AG6073">
        <v>0</v>
      </c>
      <c r="AH6073">
        <v>0</v>
      </c>
      <c r="AI6073" t="s">
        <v>11634</v>
      </c>
      <c r="AL6073" s="94">
        <v>6.4</v>
      </c>
      <c r="AM6073" t="s">
        <v>11646</v>
      </c>
    </row>
    <row r="6074" spans="1:39" x14ac:dyDescent="0.25">
      <c r="A6074" t="s">
        <v>218</v>
      </c>
      <c r="B6074">
        <v>26119</v>
      </c>
      <c r="C6074" t="s">
        <v>8988</v>
      </c>
      <c r="D6074">
        <v>223</v>
      </c>
      <c r="E6074">
        <v>45781</v>
      </c>
      <c r="F6074">
        <v>45945</v>
      </c>
      <c r="G6074" t="s">
        <v>2041</v>
      </c>
      <c r="H6074">
        <v>46010</v>
      </c>
      <c r="I6074" t="s">
        <v>24</v>
      </c>
      <c r="J6074" t="s">
        <v>8847</v>
      </c>
      <c r="K6074">
        <v>0</v>
      </c>
      <c r="N6074" t="s">
        <v>25</v>
      </c>
      <c r="P6074" t="s">
        <v>25</v>
      </c>
      <c r="Q6074">
        <v>0</v>
      </c>
      <c r="R6074">
        <v>250</v>
      </c>
      <c r="S6074">
        <v>250</v>
      </c>
      <c r="T6074">
        <v>0</v>
      </c>
      <c r="U6074">
        <v>0</v>
      </c>
      <c r="V6074">
        <v>0</v>
      </c>
      <c r="W6074">
        <v>0</v>
      </c>
      <c r="X6074" t="s">
        <v>25</v>
      </c>
      <c r="Y6074" t="s">
        <v>1628</v>
      </c>
      <c r="Z6074" t="s">
        <v>25</v>
      </c>
      <c r="AE6074" t="s">
        <v>218</v>
      </c>
      <c r="AF6074">
        <v>0</v>
      </c>
      <c r="AG6074">
        <v>0</v>
      </c>
      <c r="AH6074">
        <v>12</v>
      </c>
      <c r="AI6074" t="s">
        <v>11632</v>
      </c>
      <c r="AJ6074">
        <v>1.1210762331838564</v>
      </c>
      <c r="AK6074">
        <v>1.1210762331838564</v>
      </c>
      <c r="AL6074" s="94">
        <v>22.3</v>
      </c>
      <c r="AM6074" t="s">
        <v>11646</v>
      </c>
    </row>
    <row r="6075" spans="1:39" x14ac:dyDescent="0.25">
      <c r="A6075" t="s">
        <v>218</v>
      </c>
      <c r="B6075">
        <v>26120</v>
      </c>
      <c r="C6075" t="s">
        <v>8989</v>
      </c>
      <c r="D6075">
        <v>2139</v>
      </c>
      <c r="E6075">
        <v>45781</v>
      </c>
      <c r="F6075">
        <v>45815</v>
      </c>
      <c r="G6075" t="s">
        <v>2041</v>
      </c>
      <c r="H6075">
        <v>45790</v>
      </c>
      <c r="I6075" t="s">
        <v>24</v>
      </c>
      <c r="J6075" t="s">
        <v>8990</v>
      </c>
      <c r="K6075">
        <v>0</v>
      </c>
      <c r="L6075">
        <v>0</v>
      </c>
      <c r="M6075">
        <v>0</v>
      </c>
      <c r="N6075" t="s">
        <v>478</v>
      </c>
      <c r="O6075" t="s">
        <v>280</v>
      </c>
      <c r="P6075" t="s">
        <v>25</v>
      </c>
      <c r="Q6075">
        <v>0</v>
      </c>
      <c r="S6075">
        <v>10000</v>
      </c>
      <c r="T6075">
        <v>0</v>
      </c>
      <c r="U6075">
        <v>0</v>
      </c>
      <c r="V6075">
        <v>0</v>
      </c>
      <c r="W6075">
        <v>0</v>
      </c>
      <c r="X6075" t="s">
        <v>8991</v>
      </c>
      <c r="Y6075" t="s">
        <v>1628</v>
      </c>
      <c r="Z6075" t="s">
        <v>25</v>
      </c>
      <c r="AE6075" t="s">
        <v>218</v>
      </c>
      <c r="AF6075">
        <v>0</v>
      </c>
      <c r="AG6075">
        <v>0</v>
      </c>
      <c r="AH6075">
        <v>14</v>
      </c>
      <c r="AI6075" t="s">
        <v>11632</v>
      </c>
      <c r="AK6075">
        <v>4.6750818139317438</v>
      </c>
      <c r="AL6075" s="94">
        <v>213.9</v>
      </c>
      <c r="AM6075" t="s">
        <v>11646</v>
      </c>
    </row>
    <row r="6076" spans="1:39" x14ac:dyDescent="0.25">
      <c r="A6076" t="s">
        <v>218</v>
      </c>
      <c r="B6076">
        <v>26121</v>
      </c>
      <c r="C6076" t="s">
        <v>8992</v>
      </c>
      <c r="D6076">
        <v>31</v>
      </c>
      <c r="E6076">
        <v>45781</v>
      </c>
      <c r="F6076">
        <v>45945</v>
      </c>
      <c r="G6076" t="s">
        <v>2041</v>
      </c>
      <c r="H6076">
        <v>46010</v>
      </c>
      <c r="I6076" t="s">
        <v>24</v>
      </c>
      <c r="J6076" t="s">
        <v>8847</v>
      </c>
      <c r="K6076">
        <v>0</v>
      </c>
      <c r="AE6076" t="s">
        <v>218</v>
      </c>
      <c r="AF6076">
        <v>0</v>
      </c>
      <c r="AG6076">
        <v>0</v>
      </c>
      <c r="AH6076">
        <v>0</v>
      </c>
      <c r="AI6076" t="s">
        <v>11634</v>
      </c>
      <c r="AL6076" s="94">
        <v>3.1</v>
      </c>
      <c r="AM6076" t="s">
        <v>11646</v>
      </c>
    </row>
    <row r="6077" spans="1:39" x14ac:dyDescent="0.25">
      <c r="A6077" t="s">
        <v>218</v>
      </c>
      <c r="B6077">
        <v>26122</v>
      </c>
      <c r="C6077" t="s">
        <v>8993</v>
      </c>
      <c r="D6077">
        <v>153</v>
      </c>
      <c r="E6077">
        <v>45781</v>
      </c>
      <c r="F6077">
        <v>45945</v>
      </c>
      <c r="G6077" t="s">
        <v>2041</v>
      </c>
      <c r="H6077">
        <v>45968</v>
      </c>
      <c r="I6077" t="s">
        <v>24</v>
      </c>
      <c r="J6077" t="s">
        <v>8984</v>
      </c>
      <c r="K6077">
        <v>0</v>
      </c>
      <c r="AE6077" t="s">
        <v>218</v>
      </c>
      <c r="AF6077">
        <v>0</v>
      </c>
      <c r="AG6077">
        <v>0</v>
      </c>
      <c r="AH6077">
        <v>0</v>
      </c>
      <c r="AI6077" t="s">
        <v>11634</v>
      </c>
      <c r="AL6077" s="94">
        <v>15.3</v>
      </c>
      <c r="AM6077" t="s">
        <v>11646</v>
      </c>
    </row>
    <row r="6078" spans="1:39" x14ac:dyDescent="0.25">
      <c r="A6078" t="s">
        <v>218</v>
      </c>
      <c r="B6078">
        <v>26123</v>
      </c>
      <c r="C6078" t="s">
        <v>8994</v>
      </c>
      <c r="D6078">
        <v>142</v>
      </c>
      <c r="E6078">
        <v>45781</v>
      </c>
      <c r="F6078">
        <v>45945</v>
      </c>
      <c r="G6078" t="s">
        <v>2041</v>
      </c>
      <c r="H6078">
        <v>46010</v>
      </c>
      <c r="I6078" t="s">
        <v>24</v>
      </c>
      <c r="J6078" t="s">
        <v>8847</v>
      </c>
      <c r="K6078">
        <v>0</v>
      </c>
      <c r="AE6078" t="s">
        <v>218</v>
      </c>
      <c r="AF6078">
        <v>0</v>
      </c>
      <c r="AG6078">
        <v>0</v>
      </c>
      <c r="AH6078">
        <v>0</v>
      </c>
      <c r="AI6078" t="s">
        <v>11634</v>
      </c>
      <c r="AL6078" s="94">
        <v>14.2</v>
      </c>
      <c r="AM6078" t="s">
        <v>11646</v>
      </c>
    </row>
    <row r="6079" spans="1:39" x14ac:dyDescent="0.25">
      <c r="A6079" t="s">
        <v>218</v>
      </c>
      <c r="B6079">
        <v>26124</v>
      </c>
      <c r="C6079" t="s">
        <v>8995</v>
      </c>
      <c r="D6079">
        <v>1065</v>
      </c>
      <c r="E6079">
        <v>45781</v>
      </c>
      <c r="F6079">
        <v>45945</v>
      </c>
      <c r="G6079" t="s">
        <v>2041</v>
      </c>
      <c r="H6079">
        <v>46010</v>
      </c>
      <c r="I6079" t="s">
        <v>24</v>
      </c>
      <c r="J6079" t="s">
        <v>8847</v>
      </c>
      <c r="K6079">
        <v>0</v>
      </c>
      <c r="AE6079" t="s">
        <v>218</v>
      </c>
      <c r="AF6079">
        <v>0</v>
      </c>
      <c r="AG6079">
        <v>0</v>
      </c>
      <c r="AH6079">
        <v>0</v>
      </c>
      <c r="AI6079" t="s">
        <v>11634</v>
      </c>
      <c r="AL6079" s="94">
        <v>106.5</v>
      </c>
      <c r="AM6079" t="s">
        <v>11646</v>
      </c>
    </row>
    <row r="6080" spans="1:39" x14ac:dyDescent="0.25">
      <c r="A6080" t="s">
        <v>218</v>
      </c>
      <c r="B6080">
        <v>26125</v>
      </c>
      <c r="C6080" t="s">
        <v>8996</v>
      </c>
      <c r="D6080">
        <v>4024</v>
      </c>
      <c r="E6080">
        <v>45781</v>
      </c>
      <c r="F6080">
        <v>45945</v>
      </c>
      <c r="G6080" t="s">
        <v>2041</v>
      </c>
      <c r="H6080">
        <v>45968</v>
      </c>
      <c r="I6080" t="s">
        <v>24</v>
      </c>
      <c r="J6080">
        <v>45968</v>
      </c>
      <c r="K6080">
        <v>0</v>
      </c>
      <c r="M6080">
        <v>0</v>
      </c>
      <c r="N6080" t="s">
        <v>478</v>
      </c>
      <c r="O6080">
        <v>45758</v>
      </c>
      <c r="P6080" t="s">
        <v>25</v>
      </c>
      <c r="Q6080">
        <v>0</v>
      </c>
      <c r="R6080">
        <v>15000</v>
      </c>
      <c r="S6080">
        <v>0</v>
      </c>
      <c r="X6080" t="s">
        <v>25</v>
      </c>
      <c r="Y6080" t="s">
        <v>25</v>
      </c>
      <c r="Z6080" t="s">
        <v>25</v>
      </c>
      <c r="AE6080" t="s">
        <v>218</v>
      </c>
      <c r="AF6080">
        <v>0</v>
      </c>
      <c r="AG6080">
        <v>0</v>
      </c>
      <c r="AH6080">
        <v>10</v>
      </c>
      <c r="AI6080" t="s">
        <v>11632</v>
      </c>
      <c r="AJ6080">
        <v>3.7276341948310141</v>
      </c>
      <c r="AK6080">
        <v>0</v>
      </c>
      <c r="AL6080" s="94">
        <v>402.4</v>
      </c>
      <c r="AM6080" t="s">
        <v>11646</v>
      </c>
    </row>
    <row r="6081" spans="1:39" x14ac:dyDescent="0.25">
      <c r="A6081" t="s">
        <v>218</v>
      </c>
      <c r="B6081">
        <v>26126</v>
      </c>
      <c r="C6081" t="s">
        <v>8997</v>
      </c>
      <c r="D6081">
        <v>24</v>
      </c>
      <c r="E6081">
        <v>45781</v>
      </c>
      <c r="F6081">
        <v>45945</v>
      </c>
      <c r="G6081" t="s">
        <v>2041</v>
      </c>
      <c r="H6081">
        <v>46010</v>
      </c>
      <c r="I6081" t="s">
        <v>24</v>
      </c>
      <c r="J6081" t="s">
        <v>8847</v>
      </c>
      <c r="K6081">
        <v>0</v>
      </c>
      <c r="AE6081" t="s">
        <v>218</v>
      </c>
      <c r="AF6081">
        <v>0</v>
      </c>
      <c r="AG6081">
        <v>0</v>
      </c>
      <c r="AH6081">
        <v>0</v>
      </c>
      <c r="AI6081" t="s">
        <v>11634</v>
      </c>
      <c r="AL6081" s="94">
        <v>2.4</v>
      </c>
      <c r="AM6081" t="s">
        <v>11646</v>
      </c>
    </row>
    <row r="6082" spans="1:39" x14ac:dyDescent="0.25">
      <c r="A6082" t="s">
        <v>218</v>
      </c>
      <c r="B6082">
        <v>26127</v>
      </c>
      <c r="C6082" t="s">
        <v>8998</v>
      </c>
      <c r="D6082">
        <v>222</v>
      </c>
      <c r="E6082">
        <v>45781</v>
      </c>
      <c r="F6082">
        <v>45945</v>
      </c>
      <c r="G6082" t="s">
        <v>2041</v>
      </c>
      <c r="H6082">
        <v>45973</v>
      </c>
      <c r="I6082" t="s">
        <v>24</v>
      </c>
      <c r="J6082" t="s">
        <v>8999</v>
      </c>
      <c r="K6082">
        <v>0</v>
      </c>
      <c r="AE6082" t="s">
        <v>218</v>
      </c>
      <c r="AF6082">
        <v>0</v>
      </c>
      <c r="AG6082">
        <v>0</v>
      </c>
      <c r="AH6082">
        <v>0</v>
      </c>
      <c r="AI6082" t="s">
        <v>11634</v>
      </c>
      <c r="AL6082" s="94">
        <v>22.2</v>
      </c>
      <c r="AM6082" t="s">
        <v>11646</v>
      </c>
    </row>
    <row r="6083" spans="1:39" x14ac:dyDescent="0.25">
      <c r="A6083" t="s">
        <v>218</v>
      </c>
      <c r="B6083">
        <v>26128</v>
      </c>
      <c r="C6083" t="s">
        <v>9000</v>
      </c>
      <c r="D6083">
        <v>125</v>
      </c>
      <c r="E6083">
        <v>45781</v>
      </c>
      <c r="F6083">
        <v>45945</v>
      </c>
      <c r="G6083" t="s">
        <v>2041</v>
      </c>
      <c r="H6083">
        <v>45982</v>
      </c>
      <c r="I6083" t="s">
        <v>24</v>
      </c>
      <c r="J6083" t="s">
        <v>8845</v>
      </c>
      <c r="K6083">
        <v>0</v>
      </c>
      <c r="AE6083" t="s">
        <v>218</v>
      </c>
      <c r="AF6083">
        <v>0</v>
      </c>
      <c r="AG6083">
        <v>0</v>
      </c>
      <c r="AH6083">
        <v>0</v>
      </c>
      <c r="AI6083" t="s">
        <v>11634</v>
      </c>
      <c r="AL6083" s="94">
        <v>12.5</v>
      </c>
      <c r="AM6083" t="s">
        <v>11646</v>
      </c>
    </row>
    <row r="6084" spans="1:39" x14ac:dyDescent="0.25">
      <c r="A6084" t="s">
        <v>218</v>
      </c>
      <c r="B6084">
        <v>26129</v>
      </c>
      <c r="C6084" t="s">
        <v>9001</v>
      </c>
      <c r="D6084">
        <v>1099</v>
      </c>
      <c r="E6084">
        <v>45781</v>
      </c>
      <c r="F6084">
        <v>45945</v>
      </c>
      <c r="G6084" t="s">
        <v>2041</v>
      </c>
      <c r="H6084">
        <v>45975</v>
      </c>
      <c r="I6084" t="s">
        <v>24</v>
      </c>
      <c r="J6084" t="s">
        <v>8975</v>
      </c>
      <c r="K6084">
        <v>0</v>
      </c>
      <c r="AE6084" t="s">
        <v>218</v>
      </c>
      <c r="AF6084">
        <v>0</v>
      </c>
      <c r="AG6084">
        <v>0</v>
      </c>
      <c r="AH6084">
        <v>0</v>
      </c>
      <c r="AI6084" t="s">
        <v>11634</v>
      </c>
      <c r="AL6084" s="94">
        <v>109.9</v>
      </c>
      <c r="AM6084" t="s">
        <v>11646</v>
      </c>
    </row>
    <row r="6085" spans="1:39" x14ac:dyDescent="0.25">
      <c r="A6085" t="s">
        <v>218</v>
      </c>
      <c r="B6085">
        <v>26130</v>
      </c>
      <c r="C6085" t="s">
        <v>9002</v>
      </c>
      <c r="D6085">
        <v>215</v>
      </c>
      <c r="E6085">
        <v>45781</v>
      </c>
      <c r="F6085">
        <v>45945</v>
      </c>
      <c r="G6085" t="s">
        <v>2041</v>
      </c>
      <c r="I6085" t="s">
        <v>24</v>
      </c>
      <c r="K6085">
        <v>0</v>
      </c>
      <c r="AE6085" t="s">
        <v>218</v>
      </c>
      <c r="AF6085">
        <v>0</v>
      </c>
      <c r="AG6085">
        <v>0</v>
      </c>
      <c r="AH6085">
        <v>0</v>
      </c>
      <c r="AI6085" t="s">
        <v>11634</v>
      </c>
      <c r="AL6085" s="94">
        <v>21.5</v>
      </c>
      <c r="AM6085" t="s">
        <v>11646</v>
      </c>
    </row>
    <row r="6086" spans="1:39" x14ac:dyDescent="0.25">
      <c r="A6086" t="s">
        <v>218</v>
      </c>
      <c r="B6086">
        <v>26131</v>
      </c>
      <c r="C6086" t="s">
        <v>9003</v>
      </c>
      <c r="D6086">
        <v>32</v>
      </c>
      <c r="E6086">
        <v>45781</v>
      </c>
      <c r="F6086">
        <v>45945</v>
      </c>
      <c r="G6086" t="s">
        <v>2041</v>
      </c>
      <c r="H6086">
        <v>46010</v>
      </c>
      <c r="I6086" t="s">
        <v>24</v>
      </c>
      <c r="J6086" t="s">
        <v>8847</v>
      </c>
      <c r="K6086">
        <v>0</v>
      </c>
      <c r="AE6086" t="s">
        <v>218</v>
      </c>
      <c r="AF6086">
        <v>0</v>
      </c>
      <c r="AG6086">
        <v>0</v>
      </c>
      <c r="AH6086">
        <v>0</v>
      </c>
      <c r="AI6086" t="s">
        <v>11634</v>
      </c>
      <c r="AL6086" s="94">
        <v>3.2</v>
      </c>
      <c r="AM6086" t="s">
        <v>11646</v>
      </c>
    </row>
    <row r="6087" spans="1:39" x14ac:dyDescent="0.25">
      <c r="A6087" t="s">
        <v>218</v>
      </c>
      <c r="B6087">
        <v>26132</v>
      </c>
      <c r="C6087" t="s">
        <v>9004</v>
      </c>
      <c r="D6087">
        <v>127</v>
      </c>
      <c r="G6087" t="s">
        <v>2041</v>
      </c>
      <c r="H6087" t="s">
        <v>7239</v>
      </c>
      <c r="I6087" t="s">
        <v>3631</v>
      </c>
      <c r="K6087">
        <v>0</v>
      </c>
      <c r="AE6087" t="s">
        <v>218</v>
      </c>
      <c r="AF6087">
        <v>0</v>
      </c>
      <c r="AG6087">
        <v>0</v>
      </c>
      <c r="AH6087">
        <v>0</v>
      </c>
      <c r="AI6087" t="s">
        <v>11634</v>
      </c>
      <c r="AL6087" s="94">
        <v>12.7</v>
      </c>
      <c r="AM6087" t="s">
        <v>11646</v>
      </c>
    </row>
    <row r="6088" spans="1:39" x14ac:dyDescent="0.25">
      <c r="A6088" t="s">
        <v>218</v>
      </c>
      <c r="B6088">
        <v>26139</v>
      </c>
      <c r="C6088" t="s">
        <v>9005</v>
      </c>
      <c r="D6088">
        <v>64</v>
      </c>
      <c r="E6088">
        <v>45781</v>
      </c>
      <c r="F6088">
        <v>45945</v>
      </c>
      <c r="G6088" t="s">
        <v>2041</v>
      </c>
      <c r="H6088">
        <v>45964</v>
      </c>
      <c r="I6088" t="s">
        <v>24</v>
      </c>
      <c r="J6088">
        <v>45965</v>
      </c>
      <c r="K6088">
        <v>0</v>
      </c>
      <c r="M6088">
        <v>0</v>
      </c>
      <c r="N6088" t="s">
        <v>25</v>
      </c>
      <c r="P6088" t="s">
        <v>25</v>
      </c>
      <c r="Q6088">
        <v>0</v>
      </c>
      <c r="T6088">
        <v>0</v>
      </c>
      <c r="U6088">
        <v>0</v>
      </c>
      <c r="V6088">
        <v>0</v>
      </c>
      <c r="W6088">
        <v>0</v>
      </c>
      <c r="X6088" t="s">
        <v>8834</v>
      </c>
      <c r="Y6088" t="s">
        <v>25</v>
      </c>
      <c r="Z6088" t="s">
        <v>25</v>
      </c>
      <c r="AE6088" t="s">
        <v>218</v>
      </c>
      <c r="AF6088">
        <v>0</v>
      </c>
      <c r="AG6088">
        <v>0</v>
      </c>
      <c r="AH6088">
        <v>11</v>
      </c>
      <c r="AI6088" t="s">
        <v>11632</v>
      </c>
      <c r="AL6088" s="94">
        <v>6.4</v>
      </c>
      <c r="AM6088" t="s">
        <v>11646</v>
      </c>
    </row>
    <row r="6089" spans="1:39" x14ac:dyDescent="0.25">
      <c r="A6089" t="s">
        <v>218</v>
      </c>
      <c r="B6089">
        <v>26142</v>
      </c>
      <c r="C6089" t="s">
        <v>9006</v>
      </c>
      <c r="D6089">
        <v>1014</v>
      </c>
      <c r="E6089">
        <v>45781</v>
      </c>
      <c r="F6089">
        <v>45945</v>
      </c>
      <c r="G6089" t="s">
        <v>2041</v>
      </c>
      <c r="H6089">
        <v>45968</v>
      </c>
      <c r="I6089" t="s">
        <v>24</v>
      </c>
      <c r="J6089">
        <v>45968</v>
      </c>
      <c r="K6089">
        <v>0</v>
      </c>
      <c r="M6089">
        <v>0</v>
      </c>
      <c r="N6089" t="s">
        <v>25</v>
      </c>
      <c r="P6089" t="s">
        <v>25</v>
      </c>
      <c r="Q6089">
        <v>0</v>
      </c>
      <c r="R6089">
        <v>0</v>
      </c>
      <c r="S6089">
        <v>2500</v>
      </c>
      <c r="T6089">
        <v>2</v>
      </c>
      <c r="U6089">
        <v>0</v>
      </c>
      <c r="V6089">
        <v>0</v>
      </c>
      <c r="W6089">
        <v>0</v>
      </c>
      <c r="X6089" t="s">
        <v>9007</v>
      </c>
      <c r="Y6089" t="s">
        <v>7419</v>
      </c>
      <c r="Z6089" t="s">
        <v>478</v>
      </c>
      <c r="AE6089" t="s">
        <v>218</v>
      </c>
      <c r="AF6089">
        <v>0</v>
      </c>
      <c r="AG6089">
        <v>0</v>
      </c>
      <c r="AH6089">
        <v>13</v>
      </c>
      <c r="AI6089" t="s">
        <v>11632</v>
      </c>
      <c r="AJ6089">
        <v>0</v>
      </c>
      <c r="AK6089">
        <v>2.4654832347140041</v>
      </c>
      <c r="AL6089" s="94">
        <v>101.4</v>
      </c>
      <c r="AM6089" t="s">
        <v>11646</v>
      </c>
    </row>
    <row r="6090" spans="1:39" x14ac:dyDescent="0.25">
      <c r="A6090" t="s">
        <v>218</v>
      </c>
      <c r="B6090">
        <v>26134</v>
      </c>
      <c r="C6090" t="s">
        <v>9008</v>
      </c>
      <c r="D6090">
        <v>103</v>
      </c>
      <c r="E6090">
        <v>45781</v>
      </c>
      <c r="F6090">
        <v>45945</v>
      </c>
      <c r="G6090" t="s">
        <v>2041</v>
      </c>
      <c r="H6090">
        <v>46010</v>
      </c>
      <c r="I6090" t="s">
        <v>24</v>
      </c>
      <c r="J6090" t="s">
        <v>8847</v>
      </c>
      <c r="K6090">
        <v>0</v>
      </c>
      <c r="AE6090" t="s">
        <v>218</v>
      </c>
      <c r="AF6090">
        <v>0</v>
      </c>
      <c r="AG6090">
        <v>0</v>
      </c>
      <c r="AH6090">
        <v>0</v>
      </c>
      <c r="AI6090" t="s">
        <v>11634</v>
      </c>
      <c r="AL6090" s="94">
        <v>10.3</v>
      </c>
      <c r="AM6090" t="s">
        <v>11646</v>
      </c>
    </row>
    <row r="6091" spans="1:39" x14ac:dyDescent="0.25">
      <c r="A6091" t="s">
        <v>218</v>
      </c>
      <c r="B6091">
        <v>26135</v>
      </c>
      <c r="C6091" t="s">
        <v>9009</v>
      </c>
      <c r="D6091">
        <v>192</v>
      </c>
      <c r="E6091">
        <v>45781</v>
      </c>
      <c r="F6091">
        <v>45945</v>
      </c>
      <c r="G6091" t="s">
        <v>2041</v>
      </c>
      <c r="H6091">
        <v>46010</v>
      </c>
      <c r="I6091" t="s">
        <v>24</v>
      </c>
      <c r="J6091" t="s">
        <v>8847</v>
      </c>
      <c r="K6091">
        <v>0</v>
      </c>
      <c r="AE6091" t="s">
        <v>218</v>
      </c>
      <c r="AF6091">
        <v>0</v>
      </c>
      <c r="AG6091">
        <v>0</v>
      </c>
      <c r="AH6091">
        <v>0</v>
      </c>
      <c r="AI6091" t="s">
        <v>11634</v>
      </c>
      <c r="AL6091" s="94">
        <v>19.2</v>
      </c>
      <c r="AM6091" t="s">
        <v>11646</v>
      </c>
    </row>
    <row r="6092" spans="1:39" x14ac:dyDescent="0.25">
      <c r="A6092" t="s">
        <v>218</v>
      </c>
      <c r="B6092">
        <v>26136</v>
      </c>
      <c r="C6092" t="s">
        <v>9010</v>
      </c>
      <c r="D6092">
        <v>111</v>
      </c>
      <c r="E6092">
        <v>45781</v>
      </c>
      <c r="F6092">
        <v>45945</v>
      </c>
      <c r="G6092" t="s">
        <v>2041</v>
      </c>
      <c r="H6092">
        <v>45968</v>
      </c>
      <c r="I6092" t="s">
        <v>24</v>
      </c>
      <c r="J6092" t="s">
        <v>9011</v>
      </c>
      <c r="K6092">
        <v>0</v>
      </c>
      <c r="M6092">
        <v>0</v>
      </c>
      <c r="N6092" t="s">
        <v>25</v>
      </c>
      <c r="P6092" t="s">
        <v>25</v>
      </c>
      <c r="Q6092">
        <v>0</v>
      </c>
      <c r="T6092">
        <v>0</v>
      </c>
      <c r="U6092">
        <v>0</v>
      </c>
      <c r="V6092">
        <v>0</v>
      </c>
      <c r="W6092">
        <v>0</v>
      </c>
      <c r="X6092" t="s">
        <v>25</v>
      </c>
      <c r="Y6092" t="s">
        <v>25</v>
      </c>
      <c r="Z6092" t="s">
        <v>25</v>
      </c>
      <c r="AE6092" t="s">
        <v>218</v>
      </c>
      <c r="AF6092">
        <v>0</v>
      </c>
      <c r="AG6092">
        <v>0</v>
      </c>
      <c r="AH6092">
        <v>11</v>
      </c>
      <c r="AI6092" t="s">
        <v>11632</v>
      </c>
      <c r="AL6092" s="94">
        <v>11.1</v>
      </c>
      <c r="AM6092" t="s">
        <v>11646</v>
      </c>
    </row>
    <row r="6093" spans="1:39" x14ac:dyDescent="0.25">
      <c r="A6093" t="s">
        <v>218</v>
      </c>
      <c r="B6093">
        <v>26138</v>
      </c>
      <c r="C6093" t="s">
        <v>9012</v>
      </c>
      <c r="D6093">
        <v>6348</v>
      </c>
      <c r="E6093">
        <v>45781</v>
      </c>
      <c r="F6093">
        <v>45945</v>
      </c>
      <c r="G6093" t="s">
        <v>2041</v>
      </c>
      <c r="I6093" t="s">
        <v>24</v>
      </c>
      <c r="J6093" t="s">
        <v>8829</v>
      </c>
      <c r="K6093">
        <v>0</v>
      </c>
      <c r="AE6093" t="s">
        <v>218</v>
      </c>
      <c r="AF6093">
        <v>0</v>
      </c>
      <c r="AG6093">
        <v>0</v>
      </c>
      <c r="AH6093">
        <v>0</v>
      </c>
      <c r="AI6093" t="s">
        <v>11634</v>
      </c>
      <c r="AL6093" s="94">
        <v>634.79999999999995</v>
      </c>
      <c r="AM6093" t="s">
        <v>11646</v>
      </c>
    </row>
    <row r="6094" spans="1:39" x14ac:dyDescent="0.25">
      <c r="A6094" t="s">
        <v>218</v>
      </c>
      <c r="B6094">
        <v>26140</v>
      </c>
      <c r="C6094" t="s">
        <v>9013</v>
      </c>
      <c r="D6094">
        <v>254</v>
      </c>
      <c r="E6094">
        <v>45781</v>
      </c>
      <c r="F6094">
        <v>45945</v>
      </c>
      <c r="G6094" t="s">
        <v>2041</v>
      </c>
      <c r="I6094" t="s">
        <v>24</v>
      </c>
      <c r="J6094" t="s">
        <v>8829</v>
      </c>
      <c r="K6094">
        <v>0</v>
      </c>
      <c r="AE6094" t="s">
        <v>218</v>
      </c>
      <c r="AF6094">
        <v>0</v>
      </c>
      <c r="AG6094">
        <v>0</v>
      </c>
      <c r="AH6094">
        <v>0</v>
      </c>
      <c r="AI6094" t="s">
        <v>11634</v>
      </c>
      <c r="AL6094" s="94">
        <v>25.4</v>
      </c>
      <c r="AM6094" t="s">
        <v>11646</v>
      </c>
    </row>
    <row r="6095" spans="1:39" x14ac:dyDescent="0.25">
      <c r="A6095" t="s">
        <v>218</v>
      </c>
      <c r="B6095">
        <v>26141</v>
      </c>
      <c r="C6095" t="s">
        <v>9014</v>
      </c>
      <c r="D6095">
        <v>96</v>
      </c>
      <c r="E6095">
        <v>45781</v>
      </c>
      <c r="F6095">
        <v>45945</v>
      </c>
      <c r="G6095" t="s">
        <v>2041</v>
      </c>
      <c r="H6095">
        <v>46010</v>
      </c>
      <c r="I6095" t="s">
        <v>24</v>
      </c>
      <c r="J6095" t="s">
        <v>8847</v>
      </c>
      <c r="K6095">
        <v>0</v>
      </c>
      <c r="AE6095" t="s">
        <v>218</v>
      </c>
      <c r="AF6095">
        <v>0</v>
      </c>
      <c r="AG6095">
        <v>0</v>
      </c>
      <c r="AH6095">
        <v>0</v>
      </c>
      <c r="AI6095" t="s">
        <v>11634</v>
      </c>
      <c r="AL6095" s="94">
        <v>9.6</v>
      </c>
      <c r="AM6095" t="s">
        <v>11646</v>
      </c>
    </row>
    <row r="6096" spans="1:39" x14ac:dyDescent="0.25">
      <c r="A6096" t="s">
        <v>218</v>
      </c>
      <c r="B6096">
        <v>26143</v>
      </c>
      <c r="C6096" t="s">
        <v>9015</v>
      </c>
      <c r="D6096">
        <v>659</v>
      </c>
      <c r="E6096">
        <v>45781</v>
      </c>
      <c r="F6096">
        <v>45945</v>
      </c>
      <c r="G6096" t="s">
        <v>2041</v>
      </c>
      <c r="H6096">
        <v>46013</v>
      </c>
      <c r="I6096" t="s">
        <v>24</v>
      </c>
      <c r="J6096" t="s">
        <v>8972</v>
      </c>
      <c r="K6096">
        <v>0</v>
      </c>
      <c r="AE6096" t="s">
        <v>218</v>
      </c>
      <c r="AF6096">
        <v>0</v>
      </c>
      <c r="AG6096">
        <v>0</v>
      </c>
      <c r="AH6096">
        <v>0</v>
      </c>
      <c r="AI6096" t="s">
        <v>11634</v>
      </c>
      <c r="AL6096" s="94">
        <v>65.900000000000006</v>
      </c>
      <c r="AM6096" t="s">
        <v>11646</v>
      </c>
    </row>
    <row r="6097" spans="1:39" x14ac:dyDescent="0.25">
      <c r="A6097" t="s">
        <v>218</v>
      </c>
      <c r="B6097">
        <v>26144</v>
      </c>
      <c r="C6097" t="s">
        <v>9016</v>
      </c>
      <c r="D6097">
        <v>217</v>
      </c>
      <c r="E6097">
        <v>45781</v>
      </c>
      <c r="F6097">
        <v>45945</v>
      </c>
      <c r="G6097" t="s">
        <v>2041</v>
      </c>
      <c r="H6097">
        <v>45974</v>
      </c>
      <c r="I6097" t="s">
        <v>24</v>
      </c>
      <c r="J6097">
        <v>45974</v>
      </c>
      <c r="K6097">
        <v>0</v>
      </c>
      <c r="X6097" t="s">
        <v>719</v>
      </c>
      <c r="Y6097" t="s">
        <v>25</v>
      </c>
      <c r="Z6097" t="s">
        <v>25</v>
      </c>
      <c r="AE6097" t="s">
        <v>218</v>
      </c>
      <c r="AF6097">
        <v>0</v>
      </c>
      <c r="AG6097">
        <v>0</v>
      </c>
      <c r="AH6097">
        <v>3</v>
      </c>
      <c r="AI6097" t="s">
        <v>11632</v>
      </c>
      <c r="AL6097" s="94">
        <v>21.7</v>
      </c>
      <c r="AM6097" t="s">
        <v>11646</v>
      </c>
    </row>
    <row r="6098" spans="1:39" x14ac:dyDescent="0.25">
      <c r="A6098" t="s">
        <v>218</v>
      </c>
      <c r="B6098">
        <v>26145</v>
      </c>
      <c r="C6098" t="s">
        <v>9017</v>
      </c>
      <c r="D6098">
        <v>260</v>
      </c>
      <c r="E6098">
        <v>45781</v>
      </c>
      <c r="F6098">
        <v>45945</v>
      </c>
      <c r="G6098" t="s">
        <v>2041</v>
      </c>
      <c r="H6098">
        <v>45974</v>
      </c>
      <c r="I6098" t="s">
        <v>24</v>
      </c>
      <c r="J6098" t="s">
        <v>8845</v>
      </c>
      <c r="K6098">
        <v>0</v>
      </c>
      <c r="AE6098" t="s">
        <v>218</v>
      </c>
      <c r="AF6098">
        <v>0</v>
      </c>
      <c r="AG6098">
        <v>0</v>
      </c>
      <c r="AH6098">
        <v>0</v>
      </c>
      <c r="AI6098" t="s">
        <v>11634</v>
      </c>
      <c r="AL6098" s="94">
        <v>26</v>
      </c>
      <c r="AM6098" t="s">
        <v>11646</v>
      </c>
    </row>
    <row r="6099" spans="1:39" x14ac:dyDescent="0.25">
      <c r="A6099" t="s">
        <v>218</v>
      </c>
      <c r="B6099">
        <v>26146</v>
      </c>
      <c r="C6099" t="s">
        <v>9018</v>
      </c>
      <c r="D6099">
        <v>85</v>
      </c>
      <c r="E6099">
        <v>45781</v>
      </c>
      <c r="F6099">
        <v>45945</v>
      </c>
      <c r="G6099" t="s">
        <v>2041</v>
      </c>
      <c r="H6099">
        <v>46010</v>
      </c>
      <c r="I6099" t="s">
        <v>24</v>
      </c>
      <c r="J6099" t="s">
        <v>8847</v>
      </c>
      <c r="K6099">
        <v>0</v>
      </c>
      <c r="AE6099" t="s">
        <v>218</v>
      </c>
      <c r="AF6099">
        <v>0</v>
      </c>
      <c r="AG6099">
        <v>0</v>
      </c>
      <c r="AH6099">
        <v>0</v>
      </c>
      <c r="AI6099" t="s">
        <v>11634</v>
      </c>
      <c r="AL6099" s="94">
        <v>8.5</v>
      </c>
      <c r="AM6099" t="s">
        <v>11646</v>
      </c>
    </row>
    <row r="6100" spans="1:39" x14ac:dyDescent="0.25">
      <c r="A6100" t="s">
        <v>218</v>
      </c>
      <c r="B6100">
        <v>26147</v>
      </c>
      <c r="C6100" t="s">
        <v>9019</v>
      </c>
      <c r="D6100">
        <v>39</v>
      </c>
      <c r="E6100">
        <v>45781</v>
      </c>
      <c r="F6100">
        <v>45945</v>
      </c>
      <c r="G6100" t="s">
        <v>2041</v>
      </c>
      <c r="H6100">
        <v>45991</v>
      </c>
      <c r="I6100" t="s">
        <v>24</v>
      </c>
      <c r="J6100" t="s">
        <v>8963</v>
      </c>
      <c r="K6100">
        <v>0</v>
      </c>
      <c r="M6100">
        <v>0</v>
      </c>
      <c r="N6100" t="s">
        <v>25</v>
      </c>
      <c r="P6100" t="s">
        <v>25</v>
      </c>
      <c r="Q6100">
        <v>0</v>
      </c>
      <c r="T6100">
        <v>0</v>
      </c>
      <c r="U6100">
        <v>0</v>
      </c>
      <c r="V6100">
        <v>0</v>
      </c>
      <c r="W6100">
        <v>0</v>
      </c>
      <c r="X6100" t="s">
        <v>25</v>
      </c>
      <c r="Y6100" t="s">
        <v>25</v>
      </c>
      <c r="Z6100" t="s">
        <v>25</v>
      </c>
      <c r="AE6100" t="s">
        <v>218</v>
      </c>
      <c r="AF6100">
        <v>0</v>
      </c>
      <c r="AG6100">
        <v>0</v>
      </c>
      <c r="AH6100">
        <v>11</v>
      </c>
      <c r="AI6100" t="s">
        <v>11632</v>
      </c>
      <c r="AL6100" s="94">
        <v>3.9</v>
      </c>
      <c r="AM6100" t="s">
        <v>11646</v>
      </c>
    </row>
    <row r="6101" spans="1:39" x14ac:dyDescent="0.25">
      <c r="A6101" t="s">
        <v>218</v>
      </c>
      <c r="B6101">
        <v>26148</v>
      </c>
      <c r="C6101" t="s">
        <v>9020</v>
      </c>
      <c r="D6101">
        <v>171</v>
      </c>
      <c r="E6101">
        <v>45781</v>
      </c>
      <c r="F6101">
        <v>45945</v>
      </c>
      <c r="G6101" t="s">
        <v>2041</v>
      </c>
      <c r="H6101">
        <v>45972</v>
      </c>
      <c r="I6101" t="s">
        <v>24</v>
      </c>
      <c r="J6101" t="s">
        <v>9021</v>
      </c>
      <c r="K6101">
        <v>70</v>
      </c>
      <c r="L6101" t="s">
        <v>488</v>
      </c>
      <c r="M6101">
        <v>0.35</v>
      </c>
      <c r="N6101" t="s">
        <v>25</v>
      </c>
      <c r="P6101" t="s">
        <v>25</v>
      </c>
      <c r="Q6101">
        <v>0</v>
      </c>
      <c r="R6101">
        <v>1500</v>
      </c>
      <c r="S6101">
        <v>1500</v>
      </c>
      <c r="T6101">
        <v>0</v>
      </c>
      <c r="U6101">
        <v>0</v>
      </c>
      <c r="V6101">
        <v>0</v>
      </c>
      <c r="W6101">
        <v>0</v>
      </c>
      <c r="X6101" t="s">
        <v>9022</v>
      </c>
      <c r="Y6101" t="s">
        <v>478</v>
      </c>
      <c r="Z6101" t="s">
        <v>478</v>
      </c>
      <c r="AE6101" t="s">
        <v>218</v>
      </c>
      <c r="AF6101">
        <v>0.35</v>
      </c>
      <c r="AG6101">
        <v>24</v>
      </c>
      <c r="AH6101">
        <v>15</v>
      </c>
      <c r="AI6101" t="s">
        <v>11632</v>
      </c>
      <c r="AJ6101">
        <v>8.7719298245614041</v>
      </c>
      <c r="AK6101">
        <v>8.7719298245614041</v>
      </c>
      <c r="AL6101" s="94">
        <v>17.100000000000001</v>
      </c>
      <c r="AM6101" t="s">
        <v>11839</v>
      </c>
    </row>
    <row r="6102" spans="1:39" x14ac:dyDescent="0.25">
      <c r="A6102" t="s">
        <v>218</v>
      </c>
      <c r="B6102">
        <v>26149</v>
      </c>
      <c r="C6102" t="s">
        <v>9023</v>
      </c>
      <c r="D6102">
        <v>45</v>
      </c>
      <c r="E6102">
        <v>45781</v>
      </c>
      <c r="F6102">
        <v>45945</v>
      </c>
      <c r="G6102" t="s">
        <v>2041</v>
      </c>
      <c r="H6102">
        <v>46010</v>
      </c>
      <c r="I6102" t="s">
        <v>24</v>
      </c>
      <c r="J6102" t="s">
        <v>8847</v>
      </c>
      <c r="K6102">
        <v>0</v>
      </c>
      <c r="AE6102" t="s">
        <v>218</v>
      </c>
      <c r="AF6102">
        <v>0</v>
      </c>
      <c r="AG6102">
        <v>0</v>
      </c>
      <c r="AH6102">
        <v>0</v>
      </c>
      <c r="AI6102" t="s">
        <v>11634</v>
      </c>
      <c r="AL6102" s="94">
        <v>4.5</v>
      </c>
      <c r="AM6102" t="s">
        <v>11646</v>
      </c>
    </row>
    <row r="6103" spans="1:39" x14ac:dyDescent="0.25">
      <c r="A6103" t="s">
        <v>218</v>
      </c>
      <c r="B6103">
        <v>26150</v>
      </c>
      <c r="C6103" t="s">
        <v>9024</v>
      </c>
      <c r="D6103">
        <v>122</v>
      </c>
      <c r="E6103">
        <v>45781</v>
      </c>
      <c r="F6103">
        <v>45945</v>
      </c>
      <c r="G6103" t="s">
        <v>2041</v>
      </c>
      <c r="H6103">
        <v>46010</v>
      </c>
      <c r="I6103" t="s">
        <v>24</v>
      </c>
      <c r="J6103" t="s">
        <v>9025</v>
      </c>
      <c r="K6103">
        <v>0</v>
      </c>
      <c r="AE6103" t="s">
        <v>218</v>
      </c>
      <c r="AF6103">
        <v>0</v>
      </c>
      <c r="AG6103">
        <v>0</v>
      </c>
      <c r="AH6103">
        <v>0</v>
      </c>
      <c r="AI6103" t="s">
        <v>11634</v>
      </c>
      <c r="AL6103" s="94">
        <v>12.2</v>
      </c>
      <c r="AM6103" t="s">
        <v>11646</v>
      </c>
    </row>
    <row r="6104" spans="1:39" x14ac:dyDescent="0.25">
      <c r="A6104" t="s">
        <v>218</v>
      </c>
      <c r="B6104">
        <v>26153</v>
      </c>
      <c r="C6104" t="s">
        <v>9026</v>
      </c>
      <c r="D6104">
        <v>8</v>
      </c>
      <c r="E6104">
        <v>45781</v>
      </c>
      <c r="F6104">
        <v>45945</v>
      </c>
      <c r="G6104" t="s">
        <v>2041</v>
      </c>
      <c r="H6104">
        <v>45991</v>
      </c>
      <c r="I6104" t="s">
        <v>24</v>
      </c>
      <c r="J6104" t="s">
        <v>8963</v>
      </c>
      <c r="K6104">
        <v>0</v>
      </c>
      <c r="M6104">
        <v>0</v>
      </c>
      <c r="N6104" t="s">
        <v>25</v>
      </c>
      <c r="P6104" t="s">
        <v>25</v>
      </c>
      <c r="Q6104">
        <v>0</v>
      </c>
      <c r="T6104">
        <v>0</v>
      </c>
      <c r="U6104">
        <v>0</v>
      </c>
      <c r="V6104">
        <v>0</v>
      </c>
      <c r="W6104">
        <v>0</v>
      </c>
      <c r="X6104" t="s">
        <v>25</v>
      </c>
      <c r="Y6104" t="s">
        <v>25</v>
      </c>
      <c r="Z6104" t="s">
        <v>25</v>
      </c>
      <c r="AE6104" t="s">
        <v>218</v>
      </c>
      <c r="AF6104">
        <v>0</v>
      </c>
      <c r="AG6104">
        <v>0</v>
      </c>
      <c r="AH6104">
        <v>11</v>
      </c>
      <c r="AI6104" t="s">
        <v>11632</v>
      </c>
      <c r="AL6104" s="94">
        <v>0.8</v>
      </c>
      <c r="AM6104" t="s">
        <v>11646</v>
      </c>
    </row>
    <row r="6105" spans="1:39" x14ac:dyDescent="0.25">
      <c r="A6105" t="s">
        <v>218</v>
      </c>
      <c r="B6105">
        <v>26151</v>
      </c>
      <c r="C6105" t="s">
        <v>9027</v>
      </c>
      <c r="D6105">
        <v>458</v>
      </c>
      <c r="E6105">
        <v>45781</v>
      </c>
      <c r="F6105">
        <v>45945</v>
      </c>
      <c r="G6105" t="s">
        <v>2041</v>
      </c>
      <c r="H6105">
        <v>45967</v>
      </c>
      <c r="I6105" t="s">
        <v>24</v>
      </c>
      <c r="J6105" t="s">
        <v>9028</v>
      </c>
      <c r="K6105">
        <v>0</v>
      </c>
      <c r="M6105">
        <v>0</v>
      </c>
      <c r="N6105" t="s">
        <v>25</v>
      </c>
      <c r="P6105" t="s">
        <v>25</v>
      </c>
      <c r="Q6105">
        <v>0</v>
      </c>
      <c r="T6105">
        <v>0</v>
      </c>
      <c r="U6105">
        <v>0</v>
      </c>
      <c r="V6105">
        <v>0</v>
      </c>
      <c r="W6105">
        <v>0</v>
      </c>
      <c r="X6105" t="s">
        <v>25</v>
      </c>
      <c r="Y6105" t="s">
        <v>25</v>
      </c>
      <c r="Z6105" t="s">
        <v>25</v>
      </c>
      <c r="AE6105" t="s">
        <v>218</v>
      </c>
      <c r="AF6105">
        <v>0</v>
      </c>
      <c r="AG6105">
        <v>0</v>
      </c>
      <c r="AH6105">
        <v>11</v>
      </c>
      <c r="AI6105" t="s">
        <v>11632</v>
      </c>
      <c r="AL6105" s="94">
        <v>45.8</v>
      </c>
      <c r="AM6105" t="s">
        <v>11646</v>
      </c>
    </row>
    <row r="6106" spans="1:39" x14ac:dyDescent="0.25">
      <c r="A6106" t="s">
        <v>218</v>
      </c>
      <c r="B6106">
        <v>26152</v>
      </c>
      <c r="C6106" t="s">
        <v>9029</v>
      </c>
      <c r="D6106">
        <v>55</v>
      </c>
      <c r="E6106">
        <v>45781</v>
      </c>
      <c r="F6106">
        <v>45945</v>
      </c>
      <c r="G6106" t="s">
        <v>2041</v>
      </c>
      <c r="H6106">
        <v>46010</v>
      </c>
      <c r="I6106" t="s">
        <v>24</v>
      </c>
      <c r="J6106" t="s">
        <v>8847</v>
      </c>
      <c r="K6106">
        <v>0</v>
      </c>
      <c r="AE6106" t="s">
        <v>218</v>
      </c>
      <c r="AF6106">
        <v>0</v>
      </c>
      <c r="AG6106">
        <v>0</v>
      </c>
      <c r="AH6106">
        <v>0</v>
      </c>
      <c r="AI6106" t="s">
        <v>11634</v>
      </c>
      <c r="AL6106" s="94">
        <v>5.5</v>
      </c>
      <c r="AM6106" t="s">
        <v>11646</v>
      </c>
    </row>
    <row r="6107" spans="1:39" x14ac:dyDescent="0.25">
      <c r="A6107" t="s">
        <v>218</v>
      </c>
      <c r="B6107">
        <v>26154</v>
      </c>
      <c r="C6107" t="s">
        <v>9030</v>
      </c>
      <c r="D6107">
        <v>7</v>
      </c>
      <c r="E6107">
        <v>45781</v>
      </c>
      <c r="F6107">
        <v>45945</v>
      </c>
      <c r="G6107" t="s">
        <v>2041</v>
      </c>
      <c r="H6107">
        <v>46045</v>
      </c>
      <c r="I6107" t="s">
        <v>24</v>
      </c>
      <c r="J6107" t="s">
        <v>8829</v>
      </c>
      <c r="K6107">
        <v>0</v>
      </c>
      <c r="AE6107" t="s">
        <v>218</v>
      </c>
      <c r="AF6107">
        <v>0</v>
      </c>
      <c r="AG6107">
        <v>0</v>
      </c>
      <c r="AH6107">
        <v>0</v>
      </c>
      <c r="AI6107" t="s">
        <v>11634</v>
      </c>
      <c r="AL6107" s="94">
        <v>0.7</v>
      </c>
      <c r="AM6107" t="s">
        <v>11646</v>
      </c>
    </row>
    <row r="6108" spans="1:39" x14ac:dyDescent="0.25">
      <c r="A6108" t="s">
        <v>218</v>
      </c>
      <c r="B6108">
        <v>26155</v>
      </c>
      <c r="C6108" t="s">
        <v>9031</v>
      </c>
      <c r="D6108">
        <v>146</v>
      </c>
      <c r="E6108">
        <v>45781</v>
      </c>
      <c r="F6108">
        <v>45945</v>
      </c>
      <c r="G6108" t="s">
        <v>2041</v>
      </c>
      <c r="H6108">
        <v>46010</v>
      </c>
      <c r="I6108" t="s">
        <v>24</v>
      </c>
      <c r="J6108" t="s">
        <v>8847</v>
      </c>
      <c r="K6108">
        <v>0</v>
      </c>
      <c r="AE6108" t="s">
        <v>218</v>
      </c>
      <c r="AF6108">
        <v>0</v>
      </c>
      <c r="AG6108">
        <v>0</v>
      </c>
      <c r="AH6108">
        <v>0</v>
      </c>
      <c r="AI6108" t="s">
        <v>11634</v>
      </c>
      <c r="AL6108" s="94">
        <v>14.6</v>
      </c>
      <c r="AM6108" t="s">
        <v>11646</v>
      </c>
    </row>
    <row r="6109" spans="1:39" x14ac:dyDescent="0.25">
      <c r="A6109" t="s">
        <v>218</v>
      </c>
      <c r="B6109">
        <v>26157</v>
      </c>
      <c r="C6109" t="s">
        <v>9032</v>
      </c>
      <c r="D6109">
        <v>374</v>
      </c>
      <c r="E6109">
        <v>45781</v>
      </c>
      <c r="F6109">
        <v>45945</v>
      </c>
      <c r="G6109" t="s">
        <v>2041</v>
      </c>
      <c r="H6109">
        <v>46010</v>
      </c>
      <c r="I6109" t="s">
        <v>24</v>
      </c>
      <c r="J6109" t="s">
        <v>8847</v>
      </c>
      <c r="K6109">
        <v>0</v>
      </c>
      <c r="AE6109" t="s">
        <v>218</v>
      </c>
      <c r="AF6109">
        <v>0</v>
      </c>
      <c r="AG6109">
        <v>0</v>
      </c>
      <c r="AH6109">
        <v>0</v>
      </c>
      <c r="AI6109" t="s">
        <v>11634</v>
      </c>
      <c r="AL6109" s="94">
        <v>37.4</v>
      </c>
      <c r="AM6109" t="s">
        <v>11646</v>
      </c>
    </row>
    <row r="6110" spans="1:39" x14ac:dyDescent="0.25">
      <c r="A6110" t="s">
        <v>218</v>
      </c>
      <c r="B6110">
        <v>26158</v>
      </c>
      <c r="C6110" t="s">
        <v>9033</v>
      </c>
      <c r="D6110">
        <v>367</v>
      </c>
      <c r="E6110">
        <v>45781</v>
      </c>
      <c r="F6110">
        <v>45945</v>
      </c>
      <c r="G6110" t="s">
        <v>2041</v>
      </c>
      <c r="H6110">
        <v>45974</v>
      </c>
      <c r="I6110" t="s">
        <v>24</v>
      </c>
      <c r="J6110">
        <v>45974</v>
      </c>
      <c r="K6110">
        <v>0</v>
      </c>
      <c r="AE6110" t="s">
        <v>218</v>
      </c>
      <c r="AF6110">
        <v>0</v>
      </c>
      <c r="AG6110">
        <v>0</v>
      </c>
      <c r="AH6110">
        <v>0</v>
      </c>
      <c r="AI6110" t="s">
        <v>11634</v>
      </c>
      <c r="AL6110" s="94">
        <v>36.700000000000003</v>
      </c>
      <c r="AM6110" t="s">
        <v>11646</v>
      </c>
    </row>
    <row r="6111" spans="1:39" x14ac:dyDescent="0.25">
      <c r="A6111" t="s">
        <v>218</v>
      </c>
      <c r="B6111">
        <v>26160</v>
      </c>
      <c r="C6111" t="s">
        <v>9034</v>
      </c>
      <c r="D6111">
        <v>990</v>
      </c>
      <c r="E6111">
        <v>45781</v>
      </c>
      <c r="F6111">
        <v>45945</v>
      </c>
      <c r="G6111" t="s">
        <v>2041</v>
      </c>
      <c r="H6111">
        <v>45968</v>
      </c>
      <c r="I6111" t="s">
        <v>24</v>
      </c>
      <c r="J6111" t="s">
        <v>8975</v>
      </c>
      <c r="K6111">
        <v>0</v>
      </c>
      <c r="AE6111" t="s">
        <v>218</v>
      </c>
      <c r="AF6111">
        <v>0</v>
      </c>
      <c r="AG6111">
        <v>0</v>
      </c>
      <c r="AH6111">
        <v>0</v>
      </c>
      <c r="AI6111" t="s">
        <v>11634</v>
      </c>
      <c r="AL6111" s="94">
        <v>99</v>
      </c>
      <c r="AM6111" t="s">
        <v>11646</v>
      </c>
    </row>
    <row r="6112" spans="1:39" x14ac:dyDescent="0.25">
      <c r="A6112" t="s">
        <v>218</v>
      </c>
      <c r="B6112">
        <v>26161</v>
      </c>
      <c r="C6112" t="s">
        <v>9035</v>
      </c>
      <c r="D6112">
        <v>12</v>
      </c>
      <c r="E6112">
        <v>45781</v>
      </c>
      <c r="F6112">
        <v>45945</v>
      </c>
      <c r="G6112" t="s">
        <v>2041</v>
      </c>
      <c r="H6112">
        <v>46010</v>
      </c>
      <c r="I6112" t="s">
        <v>24</v>
      </c>
      <c r="J6112" t="s">
        <v>8847</v>
      </c>
      <c r="K6112">
        <v>0</v>
      </c>
      <c r="AE6112" t="s">
        <v>218</v>
      </c>
      <c r="AF6112">
        <v>0</v>
      </c>
      <c r="AG6112">
        <v>0</v>
      </c>
      <c r="AH6112">
        <v>0</v>
      </c>
      <c r="AI6112" t="s">
        <v>11634</v>
      </c>
      <c r="AL6112" s="94">
        <v>1.2</v>
      </c>
      <c r="AM6112" t="s">
        <v>11646</v>
      </c>
    </row>
    <row r="6113" spans="1:39" x14ac:dyDescent="0.25">
      <c r="A6113" t="s">
        <v>218</v>
      </c>
      <c r="B6113">
        <v>26162</v>
      </c>
      <c r="C6113" t="s">
        <v>9036</v>
      </c>
      <c r="D6113">
        <v>132</v>
      </c>
      <c r="E6113">
        <v>45781</v>
      </c>
      <c r="F6113">
        <v>45945</v>
      </c>
      <c r="G6113" t="s">
        <v>2041</v>
      </c>
      <c r="H6113">
        <v>46010</v>
      </c>
      <c r="I6113" t="s">
        <v>24</v>
      </c>
      <c r="J6113" t="s">
        <v>8847</v>
      </c>
      <c r="K6113">
        <v>0</v>
      </c>
      <c r="AE6113" t="s">
        <v>218</v>
      </c>
      <c r="AF6113">
        <v>0</v>
      </c>
      <c r="AG6113">
        <v>0</v>
      </c>
      <c r="AH6113">
        <v>0</v>
      </c>
      <c r="AI6113" t="s">
        <v>11634</v>
      </c>
      <c r="AL6113" s="94">
        <v>13.2</v>
      </c>
      <c r="AM6113" t="s">
        <v>11646</v>
      </c>
    </row>
    <row r="6114" spans="1:39" x14ac:dyDescent="0.25">
      <c r="A6114" t="s">
        <v>218</v>
      </c>
      <c r="B6114">
        <v>26163</v>
      </c>
      <c r="C6114" t="s">
        <v>9037</v>
      </c>
      <c r="D6114">
        <v>189</v>
      </c>
      <c r="E6114">
        <v>45781</v>
      </c>
      <c r="F6114">
        <v>45945</v>
      </c>
      <c r="G6114" t="s">
        <v>2041</v>
      </c>
      <c r="H6114">
        <v>45974</v>
      </c>
      <c r="I6114" t="s">
        <v>24</v>
      </c>
      <c r="J6114" t="s">
        <v>8975</v>
      </c>
      <c r="K6114">
        <v>0</v>
      </c>
      <c r="AE6114" t="s">
        <v>218</v>
      </c>
      <c r="AF6114">
        <v>0</v>
      </c>
      <c r="AG6114">
        <v>0</v>
      </c>
      <c r="AH6114">
        <v>0</v>
      </c>
      <c r="AI6114" t="s">
        <v>11634</v>
      </c>
      <c r="AL6114" s="94">
        <v>18.899999999999999</v>
      </c>
      <c r="AM6114" t="s">
        <v>11646</v>
      </c>
    </row>
    <row r="6115" spans="1:39" x14ac:dyDescent="0.25">
      <c r="A6115" t="s">
        <v>218</v>
      </c>
      <c r="B6115">
        <v>26164</v>
      </c>
      <c r="C6115" t="s">
        <v>9038</v>
      </c>
      <c r="D6115">
        <v>51</v>
      </c>
      <c r="G6115" t="s">
        <v>2041</v>
      </c>
      <c r="H6115" t="s">
        <v>7239</v>
      </c>
      <c r="I6115" t="s">
        <v>3631</v>
      </c>
      <c r="K6115">
        <v>0</v>
      </c>
      <c r="AE6115" t="s">
        <v>218</v>
      </c>
      <c r="AF6115">
        <v>0</v>
      </c>
      <c r="AG6115">
        <v>0</v>
      </c>
      <c r="AH6115">
        <v>0</v>
      </c>
      <c r="AI6115" t="s">
        <v>11634</v>
      </c>
      <c r="AL6115" s="94">
        <v>5.0999999999999996</v>
      </c>
      <c r="AM6115" t="s">
        <v>11646</v>
      </c>
    </row>
    <row r="6116" spans="1:39" x14ac:dyDescent="0.25">
      <c r="A6116" t="s">
        <v>218</v>
      </c>
      <c r="B6116">
        <v>26165</v>
      </c>
      <c r="C6116" t="s">
        <v>9039</v>
      </c>
      <c r="D6116">
        <v>379</v>
      </c>
      <c r="E6116">
        <v>45781</v>
      </c>
      <c r="F6116">
        <v>45945</v>
      </c>
      <c r="G6116" t="s">
        <v>2041</v>
      </c>
      <c r="H6116">
        <v>45965</v>
      </c>
      <c r="I6116" t="s">
        <v>24</v>
      </c>
      <c r="J6116" t="s">
        <v>8975</v>
      </c>
      <c r="K6116">
        <v>0</v>
      </c>
      <c r="AE6116" t="s">
        <v>218</v>
      </c>
      <c r="AF6116">
        <v>0</v>
      </c>
      <c r="AG6116">
        <v>0</v>
      </c>
      <c r="AH6116">
        <v>0</v>
      </c>
      <c r="AI6116" t="s">
        <v>11634</v>
      </c>
      <c r="AL6116" s="94">
        <v>37.9</v>
      </c>
      <c r="AM6116" t="s">
        <v>11646</v>
      </c>
    </row>
    <row r="6117" spans="1:39" x14ac:dyDescent="0.25">
      <c r="A6117" t="s">
        <v>218</v>
      </c>
      <c r="B6117">
        <v>26166</v>
      </c>
      <c r="C6117" t="s">
        <v>9040</v>
      </c>
      <c r="D6117">
        <v>161</v>
      </c>
      <c r="E6117">
        <v>45781</v>
      </c>
      <c r="F6117">
        <v>45945</v>
      </c>
      <c r="G6117" t="s">
        <v>2041</v>
      </c>
      <c r="H6117">
        <v>46010</v>
      </c>
      <c r="I6117" t="s">
        <v>24</v>
      </c>
      <c r="J6117" t="s">
        <v>8847</v>
      </c>
      <c r="K6117">
        <v>0</v>
      </c>
      <c r="AE6117" t="s">
        <v>218</v>
      </c>
      <c r="AF6117">
        <v>0</v>
      </c>
      <c r="AG6117">
        <v>0</v>
      </c>
      <c r="AH6117">
        <v>0</v>
      </c>
      <c r="AI6117" t="s">
        <v>11634</v>
      </c>
      <c r="AL6117" s="94">
        <v>16.100000000000001</v>
      </c>
      <c r="AM6117" t="s">
        <v>11646</v>
      </c>
    </row>
    <row r="6118" spans="1:39" x14ac:dyDescent="0.25">
      <c r="A6118" t="s">
        <v>218</v>
      </c>
      <c r="B6118">
        <v>26167</v>
      </c>
      <c r="C6118" t="s">
        <v>9041</v>
      </c>
      <c r="D6118">
        <v>73</v>
      </c>
      <c r="E6118">
        <v>45781</v>
      </c>
      <c r="F6118">
        <v>45945</v>
      </c>
      <c r="G6118" t="s">
        <v>2041</v>
      </c>
      <c r="H6118">
        <v>45972</v>
      </c>
      <c r="I6118" t="s">
        <v>24</v>
      </c>
      <c r="J6118" t="s">
        <v>8975</v>
      </c>
      <c r="K6118">
        <v>0</v>
      </c>
      <c r="AE6118" t="s">
        <v>218</v>
      </c>
      <c r="AF6118">
        <v>0</v>
      </c>
      <c r="AG6118">
        <v>0</v>
      </c>
      <c r="AH6118">
        <v>0</v>
      </c>
      <c r="AI6118" t="s">
        <v>11634</v>
      </c>
      <c r="AL6118" s="94">
        <v>7.3</v>
      </c>
      <c r="AM6118" t="s">
        <v>11646</v>
      </c>
    </row>
    <row r="6119" spans="1:39" x14ac:dyDescent="0.25">
      <c r="A6119" t="s">
        <v>218</v>
      </c>
      <c r="B6119">
        <v>26168</v>
      </c>
      <c r="C6119" t="s">
        <v>9042</v>
      </c>
      <c r="D6119">
        <v>9207</v>
      </c>
      <c r="E6119">
        <v>45781</v>
      </c>
      <c r="F6119">
        <v>45945</v>
      </c>
      <c r="G6119" t="s">
        <v>2041</v>
      </c>
      <c r="H6119">
        <v>45974</v>
      </c>
      <c r="I6119" t="s">
        <v>24</v>
      </c>
      <c r="J6119">
        <v>45974</v>
      </c>
      <c r="K6119">
        <v>250</v>
      </c>
      <c r="L6119" t="s">
        <v>1419</v>
      </c>
      <c r="M6119">
        <v>0.3</v>
      </c>
      <c r="N6119" t="s">
        <v>478</v>
      </c>
      <c r="O6119">
        <v>45842</v>
      </c>
      <c r="P6119" t="s">
        <v>478</v>
      </c>
      <c r="R6119">
        <v>6626.5</v>
      </c>
      <c r="S6119">
        <v>0</v>
      </c>
      <c r="V6119">
        <v>0</v>
      </c>
      <c r="W6119">
        <v>0</v>
      </c>
      <c r="X6119" t="s">
        <v>1628</v>
      </c>
      <c r="Y6119" t="s">
        <v>37</v>
      </c>
      <c r="Z6119" t="s">
        <v>37</v>
      </c>
      <c r="AE6119" t="s">
        <v>218</v>
      </c>
      <c r="AF6119">
        <v>0.3</v>
      </c>
      <c r="AG6119">
        <v>75</v>
      </c>
      <c r="AH6119">
        <v>13</v>
      </c>
      <c r="AI6119" t="s">
        <v>11632</v>
      </c>
      <c r="AJ6119">
        <v>0.71972412294992938</v>
      </c>
      <c r="AK6119">
        <v>0</v>
      </c>
      <c r="AL6119" s="94">
        <v>920.7</v>
      </c>
      <c r="AM6119" t="s">
        <v>11647</v>
      </c>
    </row>
    <row r="6120" spans="1:39" x14ac:dyDescent="0.25">
      <c r="A6120" t="s">
        <v>218</v>
      </c>
      <c r="B6120">
        <v>26169</v>
      </c>
      <c r="C6120" t="s">
        <v>9043</v>
      </c>
      <c r="D6120">
        <v>71</v>
      </c>
      <c r="E6120">
        <v>45781</v>
      </c>
      <c r="F6120">
        <v>45945</v>
      </c>
      <c r="G6120" t="s">
        <v>2041</v>
      </c>
      <c r="I6120" t="s">
        <v>24</v>
      </c>
      <c r="J6120" t="s">
        <v>8829</v>
      </c>
      <c r="K6120">
        <v>0</v>
      </c>
      <c r="AE6120" t="s">
        <v>218</v>
      </c>
      <c r="AF6120">
        <v>0</v>
      </c>
      <c r="AG6120">
        <v>0</v>
      </c>
      <c r="AH6120">
        <v>0</v>
      </c>
      <c r="AI6120" t="s">
        <v>11634</v>
      </c>
      <c r="AL6120" s="94">
        <v>7.1</v>
      </c>
      <c r="AM6120" t="s">
        <v>11646</v>
      </c>
    </row>
    <row r="6121" spans="1:39" x14ac:dyDescent="0.25">
      <c r="A6121" t="s">
        <v>218</v>
      </c>
      <c r="B6121">
        <v>26170</v>
      </c>
      <c r="C6121" t="s">
        <v>9044</v>
      </c>
      <c r="D6121">
        <v>617</v>
      </c>
      <c r="E6121">
        <v>45781</v>
      </c>
      <c r="G6121" t="s">
        <v>2041</v>
      </c>
      <c r="H6121">
        <v>45825</v>
      </c>
      <c r="I6121" t="s">
        <v>28</v>
      </c>
      <c r="K6121">
        <v>0</v>
      </c>
      <c r="N6121" t="s">
        <v>25</v>
      </c>
      <c r="P6121" t="s">
        <v>25</v>
      </c>
      <c r="Q6121">
        <v>0</v>
      </c>
      <c r="R6121">
        <v>0</v>
      </c>
      <c r="S6121">
        <v>0</v>
      </c>
      <c r="T6121">
        <v>10</v>
      </c>
      <c r="U6121">
        <v>0</v>
      </c>
      <c r="V6121">
        <v>0</v>
      </c>
      <c r="W6121">
        <v>0</v>
      </c>
      <c r="X6121" t="s">
        <v>8991</v>
      </c>
      <c r="Y6121" t="s">
        <v>25</v>
      </c>
      <c r="Z6121" t="s">
        <v>25</v>
      </c>
      <c r="AE6121" t="s">
        <v>218</v>
      </c>
      <c r="AF6121">
        <v>0</v>
      </c>
      <c r="AG6121">
        <v>0</v>
      </c>
      <c r="AH6121">
        <v>12</v>
      </c>
      <c r="AI6121" t="s">
        <v>11632</v>
      </c>
      <c r="AJ6121">
        <v>0</v>
      </c>
      <c r="AK6121">
        <v>0</v>
      </c>
      <c r="AL6121" s="94">
        <v>61.7</v>
      </c>
      <c r="AM6121" t="s">
        <v>11646</v>
      </c>
    </row>
    <row r="6122" spans="1:39" x14ac:dyDescent="0.25">
      <c r="A6122" t="s">
        <v>218</v>
      </c>
      <c r="B6122">
        <v>26171</v>
      </c>
      <c r="C6122" t="s">
        <v>9045</v>
      </c>
      <c r="D6122">
        <v>147</v>
      </c>
      <c r="E6122">
        <v>45781</v>
      </c>
      <c r="F6122">
        <v>45945</v>
      </c>
      <c r="G6122" t="s">
        <v>2041</v>
      </c>
      <c r="H6122">
        <v>45975</v>
      </c>
      <c r="I6122" t="s">
        <v>24</v>
      </c>
      <c r="J6122" t="s">
        <v>9046</v>
      </c>
      <c r="K6122">
        <v>0</v>
      </c>
      <c r="AE6122" t="s">
        <v>218</v>
      </c>
      <c r="AF6122">
        <v>0</v>
      </c>
      <c r="AG6122">
        <v>0</v>
      </c>
      <c r="AH6122">
        <v>0</v>
      </c>
      <c r="AI6122" t="s">
        <v>11634</v>
      </c>
      <c r="AL6122" s="94">
        <v>14.7</v>
      </c>
      <c r="AM6122" t="s">
        <v>11646</v>
      </c>
    </row>
    <row r="6123" spans="1:39" x14ac:dyDescent="0.25">
      <c r="A6123" t="s">
        <v>218</v>
      </c>
      <c r="B6123">
        <v>26172</v>
      </c>
      <c r="C6123" t="s">
        <v>9047</v>
      </c>
      <c r="D6123">
        <v>27</v>
      </c>
      <c r="E6123">
        <v>45781</v>
      </c>
      <c r="F6123">
        <v>45945</v>
      </c>
      <c r="G6123" t="s">
        <v>2041</v>
      </c>
      <c r="H6123">
        <v>45975</v>
      </c>
      <c r="I6123" t="s">
        <v>24</v>
      </c>
      <c r="J6123" t="s">
        <v>9046</v>
      </c>
      <c r="K6123">
        <v>0</v>
      </c>
      <c r="AE6123" t="s">
        <v>218</v>
      </c>
      <c r="AF6123">
        <v>0</v>
      </c>
      <c r="AG6123">
        <v>0</v>
      </c>
      <c r="AH6123">
        <v>0</v>
      </c>
      <c r="AI6123" t="s">
        <v>11634</v>
      </c>
      <c r="AL6123" s="94">
        <v>2.7</v>
      </c>
      <c r="AM6123" t="s">
        <v>11646</v>
      </c>
    </row>
    <row r="6124" spans="1:39" x14ac:dyDescent="0.25">
      <c r="A6124" t="s">
        <v>218</v>
      </c>
      <c r="B6124">
        <v>26173</v>
      </c>
      <c r="C6124" t="s">
        <v>9048</v>
      </c>
      <c r="D6124">
        <v>4</v>
      </c>
      <c r="G6124" t="s">
        <v>2041</v>
      </c>
      <c r="H6124" t="s">
        <v>7239</v>
      </c>
      <c r="I6124" t="s">
        <v>3631</v>
      </c>
      <c r="K6124">
        <v>0</v>
      </c>
      <c r="AE6124" t="s">
        <v>218</v>
      </c>
      <c r="AF6124">
        <v>0</v>
      </c>
      <c r="AG6124">
        <v>0</v>
      </c>
      <c r="AH6124">
        <v>0</v>
      </c>
      <c r="AI6124" t="s">
        <v>11634</v>
      </c>
      <c r="AL6124" s="94">
        <v>0.4</v>
      </c>
      <c r="AM6124" t="s">
        <v>11646</v>
      </c>
    </row>
    <row r="6125" spans="1:39" x14ac:dyDescent="0.25">
      <c r="A6125" t="s">
        <v>218</v>
      </c>
      <c r="B6125">
        <v>26174</v>
      </c>
      <c r="C6125" t="s">
        <v>9049</v>
      </c>
      <c r="D6125">
        <v>130</v>
      </c>
      <c r="E6125">
        <v>45781</v>
      </c>
      <c r="F6125">
        <v>45945</v>
      </c>
      <c r="G6125" t="s">
        <v>2041</v>
      </c>
      <c r="H6125">
        <v>45970</v>
      </c>
      <c r="I6125" t="s">
        <v>24</v>
      </c>
      <c r="J6125" t="s">
        <v>8975</v>
      </c>
      <c r="K6125">
        <v>0</v>
      </c>
      <c r="AE6125" t="s">
        <v>218</v>
      </c>
      <c r="AF6125">
        <v>0</v>
      </c>
      <c r="AG6125">
        <v>0</v>
      </c>
      <c r="AH6125">
        <v>0</v>
      </c>
      <c r="AI6125" t="s">
        <v>11634</v>
      </c>
      <c r="AL6125" s="94">
        <v>13</v>
      </c>
      <c r="AM6125" t="s">
        <v>11646</v>
      </c>
    </row>
    <row r="6126" spans="1:39" x14ac:dyDescent="0.25">
      <c r="A6126" t="s">
        <v>218</v>
      </c>
      <c r="B6126">
        <v>26175</v>
      </c>
      <c r="C6126" t="s">
        <v>9050</v>
      </c>
      <c r="D6126">
        <v>41</v>
      </c>
      <c r="E6126">
        <v>45781</v>
      </c>
      <c r="F6126">
        <v>45945</v>
      </c>
      <c r="G6126" t="s">
        <v>2041</v>
      </c>
      <c r="H6126">
        <v>46010</v>
      </c>
      <c r="I6126" t="s">
        <v>24</v>
      </c>
      <c r="J6126" t="s">
        <v>8847</v>
      </c>
      <c r="K6126">
        <v>0</v>
      </c>
      <c r="AE6126" t="s">
        <v>218</v>
      </c>
      <c r="AF6126">
        <v>0</v>
      </c>
      <c r="AG6126">
        <v>0</v>
      </c>
      <c r="AH6126">
        <v>0</v>
      </c>
      <c r="AI6126" t="s">
        <v>11634</v>
      </c>
      <c r="AL6126" s="94">
        <v>4.0999999999999996</v>
      </c>
      <c r="AM6126" t="s">
        <v>11646</v>
      </c>
    </row>
    <row r="6127" spans="1:39" x14ac:dyDescent="0.25">
      <c r="A6127" t="s">
        <v>218</v>
      </c>
      <c r="B6127">
        <v>26176</v>
      </c>
      <c r="C6127" t="s">
        <v>9051</v>
      </c>
      <c r="D6127">
        <v>75</v>
      </c>
      <c r="E6127">
        <v>45781</v>
      </c>
      <c r="F6127">
        <v>45945</v>
      </c>
      <c r="G6127" t="s">
        <v>2041</v>
      </c>
      <c r="H6127">
        <v>46010</v>
      </c>
      <c r="I6127" t="s">
        <v>24</v>
      </c>
      <c r="J6127" t="s">
        <v>8847</v>
      </c>
      <c r="K6127">
        <v>0</v>
      </c>
      <c r="AE6127" t="s">
        <v>218</v>
      </c>
      <c r="AF6127">
        <v>0</v>
      </c>
      <c r="AG6127">
        <v>0</v>
      </c>
      <c r="AH6127">
        <v>0</v>
      </c>
      <c r="AI6127" t="s">
        <v>11634</v>
      </c>
      <c r="AL6127" s="94">
        <v>7.5</v>
      </c>
      <c r="AM6127" t="s">
        <v>11646</v>
      </c>
    </row>
    <row r="6128" spans="1:39" x14ac:dyDescent="0.25">
      <c r="A6128" t="s">
        <v>218</v>
      </c>
      <c r="B6128">
        <v>26177</v>
      </c>
      <c r="C6128" t="s">
        <v>9052</v>
      </c>
      <c r="D6128">
        <v>348</v>
      </c>
      <c r="E6128">
        <v>45781</v>
      </c>
      <c r="G6128" t="s">
        <v>2041</v>
      </c>
      <c r="H6128">
        <v>45819</v>
      </c>
      <c r="I6128" t="s">
        <v>28</v>
      </c>
      <c r="K6128">
        <v>0</v>
      </c>
      <c r="N6128" t="s">
        <v>25</v>
      </c>
      <c r="P6128" t="s">
        <v>25</v>
      </c>
      <c r="Q6128">
        <v>0</v>
      </c>
      <c r="R6128">
        <v>0</v>
      </c>
      <c r="S6128">
        <v>0</v>
      </c>
      <c r="T6128">
        <v>0</v>
      </c>
      <c r="U6128">
        <v>0</v>
      </c>
      <c r="V6128">
        <v>0</v>
      </c>
      <c r="W6128">
        <v>0</v>
      </c>
      <c r="X6128" t="s">
        <v>25</v>
      </c>
      <c r="Y6128" t="s">
        <v>25</v>
      </c>
      <c r="Z6128" t="s">
        <v>25</v>
      </c>
      <c r="AE6128" t="s">
        <v>218</v>
      </c>
      <c r="AF6128">
        <v>0</v>
      </c>
      <c r="AG6128">
        <v>0</v>
      </c>
      <c r="AH6128">
        <v>12</v>
      </c>
      <c r="AI6128" t="s">
        <v>11632</v>
      </c>
      <c r="AJ6128">
        <v>0</v>
      </c>
      <c r="AK6128">
        <v>0</v>
      </c>
      <c r="AL6128" s="94">
        <v>34.799999999999997</v>
      </c>
      <c r="AM6128" t="s">
        <v>11646</v>
      </c>
    </row>
    <row r="6129" spans="1:39" x14ac:dyDescent="0.25">
      <c r="A6129" t="s">
        <v>218</v>
      </c>
      <c r="B6129">
        <v>26179</v>
      </c>
      <c r="C6129" t="s">
        <v>9053</v>
      </c>
      <c r="D6129">
        <v>40</v>
      </c>
      <c r="E6129">
        <v>45781</v>
      </c>
      <c r="F6129">
        <v>45945</v>
      </c>
      <c r="G6129" t="s">
        <v>2041</v>
      </c>
      <c r="H6129">
        <v>46010</v>
      </c>
      <c r="I6129" t="s">
        <v>24</v>
      </c>
      <c r="J6129" t="s">
        <v>8847</v>
      </c>
      <c r="K6129">
        <v>0</v>
      </c>
      <c r="AE6129" t="s">
        <v>218</v>
      </c>
      <c r="AF6129">
        <v>0</v>
      </c>
      <c r="AG6129">
        <v>0</v>
      </c>
      <c r="AH6129">
        <v>0</v>
      </c>
      <c r="AI6129" t="s">
        <v>11634</v>
      </c>
      <c r="AL6129" s="94">
        <v>4</v>
      </c>
      <c r="AM6129" t="s">
        <v>11646</v>
      </c>
    </row>
    <row r="6130" spans="1:39" x14ac:dyDescent="0.25">
      <c r="A6130" t="s">
        <v>218</v>
      </c>
      <c r="B6130">
        <v>26180</v>
      </c>
      <c r="C6130" t="s">
        <v>9054</v>
      </c>
      <c r="D6130">
        <v>255</v>
      </c>
      <c r="E6130">
        <v>45781</v>
      </c>
      <c r="F6130">
        <v>45945</v>
      </c>
      <c r="G6130" t="s">
        <v>2041</v>
      </c>
      <c r="H6130">
        <v>46010</v>
      </c>
      <c r="I6130" t="s">
        <v>24</v>
      </c>
      <c r="J6130" t="s">
        <v>8847</v>
      </c>
      <c r="K6130">
        <v>0</v>
      </c>
      <c r="AE6130" t="s">
        <v>218</v>
      </c>
      <c r="AF6130">
        <v>0</v>
      </c>
      <c r="AG6130">
        <v>0</v>
      </c>
      <c r="AH6130">
        <v>0</v>
      </c>
      <c r="AI6130" t="s">
        <v>11634</v>
      </c>
      <c r="AL6130" s="94">
        <v>25.5</v>
      </c>
      <c r="AM6130" t="s">
        <v>11646</v>
      </c>
    </row>
    <row r="6131" spans="1:39" x14ac:dyDescent="0.25">
      <c r="A6131" t="s">
        <v>218</v>
      </c>
      <c r="B6131">
        <v>26181</v>
      </c>
      <c r="C6131" t="s">
        <v>9055</v>
      </c>
      <c r="D6131">
        <v>14</v>
      </c>
      <c r="E6131">
        <v>45781</v>
      </c>
      <c r="F6131">
        <v>45945</v>
      </c>
      <c r="G6131" t="s">
        <v>2041</v>
      </c>
      <c r="H6131">
        <v>45982</v>
      </c>
      <c r="I6131" t="s">
        <v>24</v>
      </c>
      <c r="J6131" t="s">
        <v>9056</v>
      </c>
      <c r="K6131">
        <v>0</v>
      </c>
      <c r="AE6131" t="s">
        <v>218</v>
      </c>
      <c r="AF6131">
        <v>0</v>
      </c>
      <c r="AG6131">
        <v>0</v>
      </c>
      <c r="AH6131">
        <v>0</v>
      </c>
      <c r="AI6131" t="s">
        <v>11634</v>
      </c>
      <c r="AL6131" s="94">
        <v>1.4</v>
      </c>
      <c r="AM6131" t="s">
        <v>11646</v>
      </c>
    </row>
    <row r="6132" spans="1:39" x14ac:dyDescent="0.25">
      <c r="A6132" t="s">
        <v>218</v>
      </c>
      <c r="B6132">
        <v>26183</v>
      </c>
      <c r="C6132" t="s">
        <v>9057</v>
      </c>
      <c r="D6132">
        <v>86</v>
      </c>
      <c r="E6132">
        <v>45781</v>
      </c>
      <c r="F6132">
        <v>45945</v>
      </c>
      <c r="G6132" t="s">
        <v>2041</v>
      </c>
      <c r="H6132">
        <v>46010</v>
      </c>
      <c r="I6132" t="s">
        <v>24</v>
      </c>
      <c r="J6132" t="s">
        <v>9058</v>
      </c>
      <c r="K6132">
        <v>0</v>
      </c>
      <c r="M6132">
        <v>0</v>
      </c>
      <c r="N6132" t="s">
        <v>25</v>
      </c>
      <c r="P6132" t="s">
        <v>25</v>
      </c>
      <c r="Q6132">
        <v>0</v>
      </c>
      <c r="X6132" t="s">
        <v>25</v>
      </c>
      <c r="Y6132" t="s">
        <v>25</v>
      </c>
      <c r="Z6132" t="s">
        <v>9059</v>
      </c>
      <c r="AE6132" t="s">
        <v>218</v>
      </c>
      <c r="AF6132">
        <v>0</v>
      </c>
      <c r="AG6132">
        <v>0</v>
      </c>
      <c r="AH6132">
        <v>7</v>
      </c>
      <c r="AI6132" t="s">
        <v>11632</v>
      </c>
      <c r="AL6132" s="94">
        <v>8.6</v>
      </c>
      <c r="AM6132" t="s">
        <v>11646</v>
      </c>
    </row>
    <row r="6133" spans="1:39" x14ac:dyDescent="0.25">
      <c r="A6133" t="s">
        <v>219</v>
      </c>
      <c r="B6133">
        <v>41001</v>
      </c>
      <c r="C6133" t="s">
        <v>9060</v>
      </c>
      <c r="D6133">
        <v>2042</v>
      </c>
      <c r="E6133">
        <v>45774</v>
      </c>
      <c r="F6133">
        <v>45963</v>
      </c>
      <c r="G6133" t="s">
        <v>9061</v>
      </c>
      <c r="H6133">
        <v>46029</v>
      </c>
      <c r="I6133" t="s">
        <v>5736</v>
      </c>
      <c r="K6133">
        <v>0</v>
      </c>
      <c r="L6133" t="s">
        <v>4068</v>
      </c>
      <c r="N6133" t="s">
        <v>9062</v>
      </c>
      <c r="P6133" t="s">
        <v>4068</v>
      </c>
      <c r="X6133" t="s">
        <v>9063</v>
      </c>
      <c r="Y6133" t="s">
        <v>4068</v>
      </c>
      <c r="Z6133" t="s">
        <v>4068</v>
      </c>
      <c r="AE6133" t="s">
        <v>232</v>
      </c>
      <c r="AF6133">
        <v>0</v>
      </c>
      <c r="AG6133">
        <v>0</v>
      </c>
      <c r="AH6133">
        <v>6</v>
      </c>
      <c r="AI6133" t="s">
        <v>11632</v>
      </c>
      <c r="AL6133" s="94">
        <v>204.2</v>
      </c>
      <c r="AM6133" t="s">
        <v>11646</v>
      </c>
    </row>
    <row r="6134" spans="1:39" x14ac:dyDescent="0.25">
      <c r="A6134" t="s">
        <v>219</v>
      </c>
      <c r="B6134">
        <v>41002</v>
      </c>
      <c r="C6134" t="s">
        <v>9064</v>
      </c>
      <c r="D6134">
        <v>1673</v>
      </c>
      <c r="E6134">
        <v>45774</v>
      </c>
      <c r="G6134" t="s">
        <v>9065</v>
      </c>
      <c r="K6134">
        <v>0</v>
      </c>
      <c r="AE6134" t="s">
        <v>232</v>
      </c>
      <c r="AF6134">
        <v>0</v>
      </c>
      <c r="AG6134">
        <v>0</v>
      </c>
      <c r="AH6134">
        <v>0</v>
      </c>
      <c r="AI6134" t="s">
        <v>11634</v>
      </c>
      <c r="AL6134" s="94">
        <v>167.3</v>
      </c>
      <c r="AM6134" t="s">
        <v>11646</v>
      </c>
    </row>
    <row r="6135" spans="1:39" x14ac:dyDescent="0.25">
      <c r="A6135" t="s">
        <v>219</v>
      </c>
      <c r="B6135">
        <v>41003</v>
      </c>
      <c r="C6135" t="s">
        <v>9066</v>
      </c>
      <c r="D6135">
        <v>3223</v>
      </c>
      <c r="E6135">
        <v>45774</v>
      </c>
      <c r="G6135" t="s">
        <v>9065</v>
      </c>
      <c r="K6135">
        <v>0</v>
      </c>
      <c r="AE6135" t="s">
        <v>232</v>
      </c>
      <c r="AF6135">
        <v>0</v>
      </c>
      <c r="AG6135">
        <v>0</v>
      </c>
      <c r="AH6135">
        <v>0</v>
      </c>
      <c r="AI6135" t="s">
        <v>11634</v>
      </c>
      <c r="AL6135" s="94">
        <v>322.3</v>
      </c>
      <c r="AM6135" t="s">
        <v>11646</v>
      </c>
    </row>
    <row r="6136" spans="1:39" x14ac:dyDescent="0.25">
      <c r="A6136" t="s">
        <v>219</v>
      </c>
      <c r="B6136">
        <v>41004</v>
      </c>
      <c r="C6136" t="s">
        <v>9067</v>
      </c>
      <c r="D6136">
        <v>76922</v>
      </c>
      <c r="E6136">
        <v>45774</v>
      </c>
      <c r="G6136" t="s">
        <v>9065</v>
      </c>
      <c r="K6136">
        <v>0</v>
      </c>
      <c r="AE6136" t="s">
        <v>232</v>
      </c>
      <c r="AF6136">
        <v>0</v>
      </c>
      <c r="AG6136">
        <v>0</v>
      </c>
      <c r="AH6136">
        <v>0</v>
      </c>
      <c r="AI6136" t="s">
        <v>11634</v>
      </c>
      <c r="AL6136" s="94">
        <v>7692.2</v>
      </c>
      <c r="AM6136" t="s">
        <v>11646</v>
      </c>
    </row>
    <row r="6137" spans="1:39" x14ac:dyDescent="0.25">
      <c r="A6137" t="s">
        <v>219</v>
      </c>
      <c r="B6137">
        <v>41005</v>
      </c>
      <c r="C6137" t="s">
        <v>9068</v>
      </c>
      <c r="D6137">
        <v>12250</v>
      </c>
      <c r="E6137">
        <v>45774</v>
      </c>
      <c r="G6137" t="s">
        <v>9065</v>
      </c>
      <c r="K6137">
        <v>0</v>
      </c>
      <c r="AE6137" t="s">
        <v>232</v>
      </c>
      <c r="AF6137">
        <v>0</v>
      </c>
      <c r="AG6137">
        <v>0</v>
      </c>
      <c r="AH6137">
        <v>0</v>
      </c>
      <c r="AI6137" t="s">
        <v>11634</v>
      </c>
      <c r="AL6137" s="94">
        <v>1225</v>
      </c>
      <c r="AM6137" t="s">
        <v>11646</v>
      </c>
    </row>
    <row r="6138" spans="1:39" x14ac:dyDescent="0.25">
      <c r="A6138" t="s">
        <v>219</v>
      </c>
      <c r="B6138">
        <v>41006</v>
      </c>
      <c r="C6138" t="s">
        <v>9069</v>
      </c>
      <c r="D6138">
        <v>3279</v>
      </c>
      <c r="E6138">
        <v>45774</v>
      </c>
      <c r="G6138" t="s">
        <v>9065</v>
      </c>
      <c r="K6138">
        <v>0</v>
      </c>
      <c r="AE6138" t="s">
        <v>232</v>
      </c>
      <c r="AF6138">
        <v>0</v>
      </c>
      <c r="AG6138">
        <v>0</v>
      </c>
      <c r="AH6138">
        <v>0</v>
      </c>
      <c r="AI6138" t="s">
        <v>11634</v>
      </c>
      <c r="AL6138" s="94">
        <v>327.9</v>
      </c>
      <c r="AM6138" t="s">
        <v>11646</v>
      </c>
    </row>
    <row r="6139" spans="1:39" x14ac:dyDescent="0.25">
      <c r="A6139" t="s">
        <v>219</v>
      </c>
      <c r="B6139">
        <v>41007</v>
      </c>
      <c r="C6139" t="s">
        <v>9070</v>
      </c>
      <c r="D6139">
        <v>16666</v>
      </c>
      <c r="E6139">
        <v>45774</v>
      </c>
      <c r="G6139" t="s">
        <v>9065</v>
      </c>
      <c r="K6139">
        <v>0</v>
      </c>
      <c r="AE6139" t="s">
        <v>232</v>
      </c>
      <c r="AF6139">
        <v>0</v>
      </c>
      <c r="AG6139">
        <v>0</v>
      </c>
      <c r="AH6139">
        <v>0</v>
      </c>
      <c r="AI6139" t="s">
        <v>11634</v>
      </c>
      <c r="AL6139" s="94">
        <v>1666.6</v>
      </c>
      <c r="AM6139" t="s">
        <v>11646</v>
      </c>
    </row>
    <row r="6140" spans="1:39" x14ac:dyDescent="0.25">
      <c r="A6140" t="s">
        <v>219</v>
      </c>
      <c r="B6140">
        <v>41008</v>
      </c>
      <c r="C6140" t="s">
        <v>9071</v>
      </c>
      <c r="D6140">
        <v>1241</v>
      </c>
      <c r="E6140">
        <v>45774</v>
      </c>
      <c r="G6140" t="s">
        <v>9065</v>
      </c>
      <c r="K6140">
        <v>0</v>
      </c>
      <c r="AE6140" t="s">
        <v>232</v>
      </c>
      <c r="AF6140">
        <v>0</v>
      </c>
      <c r="AG6140">
        <v>0</v>
      </c>
      <c r="AH6140">
        <v>0</v>
      </c>
      <c r="AI6140" t="s">
        <v>11634</v>
      </c>
      <c r="AL6140" s="94">
        <v>124.1</v>
      </c>
      <c r="AM6140" t="s">
        <v>11646</v>
      </c>
    </row>
    <row r="6141" spans="1:39" x14ac:dyDescent="0.25">
      <c r="A6141" t="s">
        <v>219</v>
      </c>
      <c r="B6141">
        <v>41009</v>
      </c>
      <c r="C6141" t="s">
        <v>9072</v>
      </c>
      <c r="D6141">
        <v>1328</v>
      </c>
      <c r="E6141">
        <v>45774</v>
      </c>
      <c r="G6141" t="s">
        <v>9065</v>
      </c>
      <c r="K6141">
        <v>0</v>
      </c>
      <c r="AE6141" t="s">
        <v>232</v>
      </c>
      <c r="AF6141">
        <v>0</v>
      </c>
      <c r="AG6141">
        <v>0</v>
      </c>
      <c r="AH6141">
        <v>0</v>
      </c>
      <c r="AI6141" t="s">
        <v>11634</v>
      </c>
      <c r="AL6141" s="94">
        <v>132.80000000000001</v>
      </c>
      <c r="AM6141" t="s">
        <v>11646</v>
      </c>
    </row>
    <row r="6142" spans="1:39" x14ac:dyDescent="0.25">
      <c r="A6142" t="s">
        <v>219</v>
      </c>
      <c r="B6142">
        <v>41010</v>
      </c>
      <c r="C6142" t="s">
        <v>9073</v>
      </c>
      <c r="D6142">
        <v>6653</v>
      </c>
      <c r="E6142">
        <v>45774</v>
      </c>
      <c r="G6142" t="s">
        <v>9065</v>
      </c>
      <c r="K6142">
        <v>0</v>
      </c>
      <c r="AE6142" t="s">
        <v>232</v>
      </c>
      <c r="AF6142">
        <v>0</v>
      </c>
      <c r="AG6142">
        <v>0</v>
      </c>
      <c r="AH6142">
        <v>0</v>
      </c>
      <c r="AI6142" t="s">
        <v>11634</v>
      </c>
      <c r="AL6142" s="94">
        <v>665.3</v>
      </c>
      <c r="AM6142" t="s">
        <v>11646</v>
      </c>
    </row>
    <row r="6143" spans="1:39" x14ac:dyDescent="0.25">
      <c r="A6143" t="s">
        <v>219</v>
      </c>
      <c r="B6143">
        <v>41011</v>
      </c>
      <c r="C6143" t="s">
        <v>9074</v>
      </c>
      <c r="D6143">
        <v>19417</v>
      </c>
      <c r="E6143">
        <v>45774</v>
      </c>
      <c r="G6143" t="s">
        <v>9065</v>
      </c>
      <c r="K6143">
        <v>0</v>
      </c>
      <c r="AE6143" t="s">
        <v>232</v>
      </c>
      <c r="AF6143">
        <v>0</v>
      </c>
      <c r="AG6143">
        <v>0</v>
      </c>
      <c r="AH6143">
        <v>0</v>
      </c>
      <c r="AI6143" t="s">
        <v>11634</v>
      </c>
      <c r="AL6143" s="94">
        <v>1941.7</v>
      </c>
      <c r="AM6143" t="s">
        <v>11646</v>
      </c>
    </row>
    <row r="6144" spans="1:39" x14ac:dyDescent="0.25">
      <c r="A6144" t="s">
        <v>219</v>
      </c>
      <c r="B6144">
        <v>41012</v>
      </c>
      <c r="C6144" t="s">
        <v>9075</v>
      </c>
      <c r="D6144">
        <v>4886</v>
      </c>
      <c r="E6144">
        <v>45774</v>
      </c>
      <c r="G6144" t="s">
        <v>9065</v>
      </c>
      <c r="K6144">
        <v>0</v>
      </c>
      <c r="AE6144" t="s">
        <v>232</v>
      </c>
      <c r="AF6144">
        <v>0</v>
      </c>
      <c r="AG6144">
        <v>0</v>
      </c>
      <c r="AH6144">
        <v>0</v>
      </c>
      <c r="AI6144" t="s">
        <v>11634</v>
      </c>
      <c r="AL6144" s="94">
        <v>488.6</v>
      </c>
      <c r="AM6144" t="s">
        <v>11646</v>
      </c>
    </row>
    <row r="6145" spans="1:39" x14ac:dyDescent="0.25">
      <c r="A6145" t="s">
        <v>219</v>
      </c>
      <c r="B6145">
        <v>41013</v>
      </c>
      <c r="C6145" t="s">
        <v>9076</v>
      </c>
      <c r="D6145">
        <v>6079</v>
      </c>
      <c r="E6145">
        <v>45774</v>
      </c>
      <c r="G6145" t="s">
        <v>9065</v>
      </c>
      <c r="K6145">
        <v>0</v>
      </c>
      <c r="AE6145" t="s">
        <v>232</v>
      </c>
      <c r="AF6145">
        <v>0</v>
      </c>
      <c r="AG6145">
        <v>0</v>
      </c>
      <c r="AH6145">
        <v>0</v>
      </c>
      <c r="AI6145" t="s">
        <v>11634</v>
      </c>
      <c r="AL6145" s="94">
        <v>607.9</v>
      </c>
      <c r="AM6145" t="s">
        <v>11646</v>
      </c>
    </row>
    <row r="6146" spans="1:39" x14ac:dyDescent="0.25">
      <c r="A6146" t="s">
        <v>219</v>
      </c>
      <c r="B6146">
        <v>41014</v>
      </c>
      <c r="C6146" t="s">
        <v>9077</v>
      </c>
      <c r="D6146">
        <v>3078</v>
      </c>
      <c r="E6146">
        <v>45774</v>
      </c>
      <c r="G6146" t="s">
        <v>9065</v>
      </c>
      <c r="K6146">
        <v>0</v>
      </c>
      <c r="AE6146" t="s">
        <v>232</v>
      </c>
      <c r="AF6146">
        <v>0</v>
      </c>
      <c r="AG6146">
        <v>0</v>
      </c>
      <c r="AH6146">
        <v>0</v>
      </c>
      <c r="AI6146" t="s">
        <v>11634</v>
      </c>
      <c r="AL6146" s="94">
        <v>307.8</v>
      </c>
      <c r="AM6146" t="s">
        <v>11646</v>
      </c>
    </row>
    <row r="6147" spans="1:39" x14ac:dyDescent="0.25">
      <c r="A6147" t="s">
        <v>219</v>
      </c>
      <c r="B6147">
        <v>41015</v>
      </c>
      <c r="C6147" t="s">
        <v>9078</v>
      </c>
      <c r="D6147">
        <v>7358</v>
      </c>
      <c r="E6147">
        <v>45774</v>
      </c>
      <c r="G6147" t="s">
        <v>9065</v>
      </c>
      <c r="K6147">
        <v>0</v>
      </c>
      <c r="AE6147" t="s">
        <v>232</v>
      </c>
      <c r="AF6147">
        <v>0</v>
      </c>
      <c r="AG6147">
        <v>0</v>
      </c>
      <c r="AH6147">
        <v>0</v>
      </c>
      <c r="AI6147" t="s">
        <v>11634</v>
      </c>
      <c r="AL6147" s="94">
        <v>735.8</v>
      </c>
      <c r="AM6147" t="s">
        <v>11646</v>
      </c>
    </row>
    <row r="6148" spans="1:39" x14ac:dyDescent="0.25">
      <c r="A6148" t="s">
        <v>219</v>
      </c>
      <c r="B6148">
        <v>41016</v>
      </c>
      <c r="C6148" t="s">
        <v>9079</v>
      </c>
      <c r="D6148">
        <v>11251</v>
      </c>
      <c r="E6148">
        <v>45774</v>
      </c>
      <c r="G6148" t="s">
        <v>9065</v>
      </c>
      <c r="K6148">
        <v>0</v>
      </c>
      <c r="AE6148" t="s">
        <v>232</v>
      </c>
      <c r="AF6148">
        <v>0</v>
      </c>
      <c r="AG6148">
        <v>0</v>
      </c>
      <c r="AH6148">
        <v>0</v>
      </c>
      <c r="AI6148" t="s">
        <v>11634</v>
      </c>
      <c r="AL6148" s="94">
        <v>1125.0999999999999</v>
      </c>
      <c r="AM6148" t="s">
        <v>11646</v>
      </c>
    </row>
    <row r="6149" spans="1:39" x14ac:dyDescent="0.25">
      <c r="A6149" t="s">
        <v>219</v>
      </c>
      <c r="B6149">
        <v>41017</v>
      </c>
      <c r="C6149" t="s">
        <v>9080</v>
      </c>
      <c r="D6149">
        <v>22970</v>
      </c>
      <c r="E6149">
        <v>45774</v>
      </c>
      <c r="G6149" t="s">
        <v>9065</v>
      </c>
      <c r="K6149">
        <v>0</v>
      </c>
      <c r="AE6149" t="s">
        <v>232</v>
      </c>
      <c r="AF6149">
        <v>0</v>
      </c>
      <c r="AG6149">
        <v>0</v>
      </c>
      <c r="AH6149">
        <v>0</v>
      </c>
      <c r="AI6149" t="s">
        <v>11634</v>
      </c>
      <c r="AL6149" s="94">
        <v>2297</v>
      </c>
      <c r="AM6149" t="s">
        <v>11646</v>
      </c>
    </row>
    <row r="6150" spans="1:39" x14ac:dyDescent="0.25">
      <c r="A6150" t="s">
        <v>219</v>
      </c>
      <c r="B6150">
        <v>41018</v>
      </c>
      <c r="C6150" t="s">
        <v>9081</v>
      </c>
      <c r="D6150">
        <v>12883</v>
      </c>
      <c r="E6150">
        <v>45774</v>
      </c>
      <c r="G6150" t="s">
        <v>9065</v>
      </c>
      <c r="K6150">
        <v>0</v>
      </c>
      <c r="AE6150" t="s">
        <v>232</v>
      </c>
      <c r="AF6150">
        <v>0</v>
      </c>
      <c r="AG6150">
        <v>0</v>
      </c>
      <c r="AH6150">
        <v>0</v>
      </c>
      <c r="AI6150" t="s">
        <v>11634</v>
      </c>
      <c r="AL6150" s="94">
        <v>1288.3</v>
      </c>
      <c r="AM6150" t="s">
        <v>11646</v>
      </c>
    </row>
    <row r="6151" spans="1:39" x14ac:dyDescent="0.25">
      <c r="A6151" t="s">
        <v>219</v>
      </c>
      <c r="B6151">
        <v>41019</v>
      </c>
      <c r="C6151" t="s">
        <v>9082</v>
      </c>
      <c r="D6151">
        <v>7327</v>
      </c>
      <c r="E6151">
        <v>45774</v>
      </c>
      <c r="G6151" t="s">
        <v>9065</v>
      </c>
      <c r="K6151">
        <v>0</v>
      </c>
      <c r="AE6151" t="s">
        <v>232</v>
      </c>
      <c r="AF6151">
        <v>0</v>
      </c>
      <c r="AG6151">
        <v>0</v>
      </c>
      <c r="AH6151">
        <v>0</v>
      </c>
      <c r="AI6151" t="s">
        <v>11634</v>
      </c>
      <c r="AL6151" s="94">
        <v>732.7</v>
      </c>
      <c r="AM6151" t="s">
        <v>11646</v>
      </c>
    </row>
    <row r="6152" spans="1:39" x14ac:dyDescent="0.25">
      <c r="A6152" t="s">
        <v>219</v>
      </c>
      <c r="B6152">
        <v>41020</v>
      </c>
      <c r="C6152" t="s">
        <v>9083</v>
      </c>
      <c r="D6152">
        <v>16410</v>
      </c>
      <c r="E6152">
        <v>45774</v>
      </c>
      <c r="G6152" t="s">
        <v>9065</v>
      </c>
      <c r="K6152">
        <v>0</v>
      </c>
      <c r="AE6152" t="s">
        <v>232</v>
      </c>
      <c r="AF6152">
        <v>0</v>
      </c>
      <c r="AG6152">
        <v>0</v>
      </c>
      <c r="AH6152">
        <v>0</v>
      </c>
      <c r="AI6152" t="s">
        <v>11634</v>
      </c>
      <c r="AL6152" s="94">
        <v>1641</v>
      </c>
      <c r="AM6152" t="s">
        <v>11646</v>
      </c>
    </row>
    <row r="6153" spans="1:39" x14ac:dyDescent="0.25">
      <c r="A6153" t="s">
        <v>219</v>
      </c>
      <c r="B6153">
        <v>41021</v>
      </c>
      <c r="C6153" t="s">
        <v>9084</v>
      </c>
      <c r="D6153">
        <v>28705</v>
      </c>
      <c r="E6153">
        <v>45900</v>
      </c>
      <c r="F6153">
        <v>45963</v>
      </c>
      <c r="G6153" t="s">
        <v>9061</v>
      </c>
      <c r="H6153">
        <v>46060</v>
      </c>
      <c r="I6153" t="s">
        <v>24</v>
      </c>
      <c r="K6153">
        <v>650</v>
      </c>
      <c r="L6153">
        <v>46006</v>
      </c>
      <c r="M6153">
        <v>0.54</v>
      </c>
      <c r="N6153" t="s">
        <v>1109</v>
      </c>
      <c r="O6153">
        <v>45446</v>
      </c>
      <c r="P6153" t="s">
        <v>1109</v>
      </c>
      <c r="Q6153">
        <v>0.05</v>
      </c>
      <c r="R6153">
        <v>20700</v>
      </c>
      <c r="S6153">
        <v>0</v>
      </c>
      <c r="T6153">
        <v>135</v>
      </c>
      <c r="U6153">
        <v>85</v>
      </c>
      <c r="V6153">
        <v>9</v>
      </c>
      <c r="W6153">
        <v>139</v>
      </c>
      <c r="X6153" t="s">
        <v>9085</v>
      </c>
      <c r="Y6153" t="s">
        <v>1109</v>
      </c>
      <c r="Z6153" t="s">
        <v>1109</v>
      </c>
      <c r="AE6153" t="s">
        <v>232</v>
      </c>
      <c r="AF6153">
        <v>0.54</v>
      </c>
      <c r="AG6153">
        <v>351</v>
      </c>
      <c r="AH6153">
        <v>16</v>
      </c>
      <c r="AI6153" t="s">
        <v>11631</v>
      </c>
      <c r="AJ6153">
        <v>0.72112872321895138</v>
      </c>
      <c r="AK6153">
        <v>0</v>
      </c>
      <c r="AL6153" s="94">
        <v>2870.5</v>
      </c>
      <c r="AM6153" t="s">
        <v>11647</v>
      </c>
    </row>
    <row r="6154" spans="1:39" x14ac:dyDescent="0.25">
      <c r="A6154" t="s">
        <v>219</v>
      </c>
      <c r="B6154">
        <v>41022</v>
      </c>
      <c r="C6154" t="s">
        <v>9086</v>
      </c>
      <c r="D6154">
        <v>5132</v>
      </c>
      <c r="E6154">
        <v>45900</v>
      </c>
      <c r="F6154">
        <v>45963</v>
      </c>
      <c r="G6154" t="s">
        <v>9061</v>
      </c>
      <c r="H6154">
        <v>45935</v>
      </c>
      <c r="I6154" t="s">
        <v>24</v>
      </c>
      <c r="K6154">
        <v>0</v>
      </c>
      <c r="N6154" t="s">
        <v>350</v>
      </c>
      <c r="P6154" t="s">
        <v>350</v>
      </c>
      <c r="X6154" t="s">
        <v>9087</v>
      </c>
      <c r="Y6154" t="s">
        <v>350</v>
      </c>
      <c r="Z6154" t="s">
        <v>350</v>
      </c>
      <c r="AE6154" t="s">
        <v>232</v>
      </c>
      <c r="AF6154">
        <v>0</v>
      </c>
      <c r="AG6154">
        <v>0</v>
      </c>
      <c r="AH6154">
        <v>5</v>
      </c>
      <c r="AI6154" t="s">
        <v>11632</v>
      </c>
      <c r="AL6154" s="94">
        <v>513.20000000000005</v>
      </c>
      <c r="AM6154" t="s">
        <v>11646</v>
      </c>
    </row>
    <row r="6155" spans="1:39" x14ac:dyDescent="0.25">
      <c r="A6155" t="s">
        <v>219</v>
      </c>
      <c r="B6155">
        <v>41023</v>
      </c>
      <c r="C6155" t="s">
        <v>9088</v>
      </c>
      <c r="D6155">
        <v>10728</v>
      </c>
      <c r="E6155">
        <v>45900</v>
      </c>
      <c r="F6155">
        <v>45963</v>
      </c>
      <c r="G6155" t="s">
        <v>9061</v>
      </c>
      <c r="I6155" t="s">
        <v>24</v>
      </c>
      <c r="K6155">
        <v>0</v>
      </c>
      <c r="AE6155" t="s">
        <v>232</v>
      </c>
      <c r="AF6155">
        <v>0</v>
      </c>
      <c r="AG6155">
        <v>0</v>
      </c>
      <c r="AH6155">
        <v>0</v>
      </c>
      <c r="AI6155" t="s">
        <v>11634</v>
      </c>
      <c r="AL6155" s="94">
        <v>1072.8</v>
      </c>
      <c r="AM6155" t="s">
        <v>11646</v>
      </c>
    </row>
    <row r="6156" spans="1:39" x14ac:dyDescent="0.25">
      <c r="A6156" t="s">
        <v>219</v>
      </c>
      <c r="B6156">
        <v>41901</v>
      </c>
      <c r="C6156" t="s">
        <v>9089</v>
      </c>
      <c r="D6156">
        <v>3410</v>
      </c>
      <c r="E6156">
        <v>45900</v>
      </c>
      <c r="F6156">
        <v>45963</v>
      </c>
      <c r="G6156" t="s">
        <v>9061</v>
      </c>
      <c r="H6156">
        <v>46014</v>
      </c>
      <c r="I6156" t="s">
        <v>24</v>
      </c>
      <c r="J6156">
        <v>46049</v>
      </c>
      <c r="K6156">
        <v>106</v>
      </c>
      <c r="L6156">
        <v>45839</v>
      </c>
      <c r="M6156">
        <v>0.57999999999999996</v>
      </c>
      <c r="N6156" t="s">
        <v>31</v>
      </c>
      <c r="O6156">
        <v>45463</v>
      </c>
      <c r="P6156" t="s">
        <v>31</v>
      </c>
      <c r="Q6156">
        <v>0.57999999999999996</v>
      </c>
      <c r="R6156">
        <v>10150.69</v>
      </c>
      <c r="S6156">
        <v>0</v>
      </c>
      <c r="X6156" t="s">
        <v>350</v>
      </c>
      <c r="Y6156" t="s">
        <v>350</v>
      </c>
      <c r="Z6156" t="s">
        <v>350</v>
      </c>
      <c r="AE6156" t="s">
        <v>232</v>
      </c>
      <c r="AF6156">
        <v>0.57999999999999996</v>
      </c>
      <c r="AG6156">
        <v>61</v>
      </c>
      <c r="AH6156">
        <v>12</v>
      </c>
      <c r="AI6156" t="s">
        <v>11632</v>
      </c>
      <c r="AJ6156">
        <v>2.9767419354838713</v>
      </c>
      <c r="AK6156">
        <v>0</v>
      </c>
      <c r="AL6156" s="94">
        <v>341</v>
      </c>
      <c r="AM6156" t="s">
        <v>11647</v>
      </c>
    </row>
    <row r="6157" spans="1:39" x14ac:dyDescent="0.25">
      <c r="A6157" t="s">
        <v>219</v>
      </c>
      <c r="B6157">
        <v>41024</v>
      </c>
      <c r="C6157" t="s">
        <v>9090</v>
      </c>
      <c r="D6157">
        <v>29871</v>
      </c>
      <c r="E6157">
        <v>45900</v>
      </c>
      <c r="F6157">
        <v>45963</v>
      </c>
      <c r="G6157" t="s">
        <v>9061</v>
      </c>
      <c r="H6157">
        <v>46037</v>
      </c>
      <c r="I6157" t="s">
        <v>24</v>
      </c>
      <c r="J6157">
        <v>46077</v>
      </c>
      <c r="K6157">
        <v>0</v>
      </c>
      <c r="L6157">
        <v>45688</v>
      </c>
      <c r="M6157">
        <v>0.98</v>
      </c>
      <c r="N6157" t="s">
        <v>31</v>
      </c>
      <c r="O6157">
        <v>45499</v>
      </c>
      <c r="Q6157">
        <v>7.5</v>
      </c>
      <c r="R6157">
        <v>25000</v>
      </c>
      <c r="S6157">
        <v>0</v>
      </c>
      <c r="X6157" t="s">
        <v>9091</v>
      </c>
      <c r="Y6157" t="s">
        <v>9092</v>
      </c>
      <c r="Z6157" t="s">
        <v>350</v>
      </c>
      <c r="AE6157" t="s">
        <v>232</v>
      </c>
      <c r="AF6157">
        <v>0.98</v>
      </c>
      <c r="AG6157">
        <v>0</v>
      </c>
      <c r="AH6157">
        <v>10</v>
      </c>
      <c r="AI6157" t="s">
        <v>11632</v>
      </c>
      <c r="AJ6157">
        <v>0.83693214154196383</v>
      </c>
      <c r="AK6157">
        <v>0</v>
      </c>
      <c r="AL6157" s="94">
        <v>2987.1</v>
      </c>
      <c r="AM6157" t="s">
        <v>11646</v>
      </c>
    </row>
    <row r="6158" spans="1:39" x14ac:dyDescent="0.25">
      <c r="A6158" t="s">
        <v>219</v>
      </c>
      <c r="B6158">
        <v>41025</v>
      </c>
      <c r="C6158" t="s">
        <v>9093</v>
      </c>
      <c r="D6158">
        <v>2617</v>
      </c>
      <c r="E6158">
        <v>45900</v>
      </c>
      <c r="F6158">
        <v>45963</v>
      </c>
      <c r="G6158" t="s">
        <v>9061</v>
      </c>
      <c r="I6158" t="s">
        <v>24</v>
      </c>
      <c r="K6158">
        <v>0</v>
      </c>
      <c r="O6158">
        <v>707</v>
      </c>
      <c r="AE6158" t="s">
        <v>232</v>
      </c>
      <c r="AF6158">
        <v>0</v>
      </c>
      <c r="AG6158">
        <v>0</v>
      </c>
      <c r="AH6158">
        <v>1</v>
      </c>
      <c r="AI6158" t="s">
        <v>11632</v>
      </c>
      <c r="AL6158" s="94">
        <v>261.7</v>
      </c>
      <c r="AM6158" t="s">
        <v>11646</v>
      </c>
    </row>
    <row r="6159" spans="1:39" x14ac:dyDescent="0.25">
      <c r="A6159" t="s">
        <v>219</v>
      </c>
      <c r="B6159">
        <v>41026</v>
      </c>
      <c r="C6159" t="s">
        <v>9094</v>
      </c>
      <c r="D6159">
        <v>5307</v>
      </c>
      <c r="E6159">
        <v>45900</v>
      </c>
      <c r="F6159">
        <v>45963</v>
      </c>
      <c r="G6159" t="s">
        <v>9061</v>
      </c>
      <c r="I6159" t="s">
        <v>24</v>
      </c>
      <c r="K6159">
        <v>0</v>
      </c>
      <c r="AE6159" t="s">
        <v>232</v>
      </c>
      <c r="AF6159">
        <v>0</v>
      </c>
      <c r="AG6159">
        <v>0</v>
      </c>
      <c r="AH6159">
        <v>0</v>
      </c>
      <c r="AI6159" t="s">
        <v>11634</v>
      </c>
      <c r="AL6159" s="94">
        <v>530.70000000000005</v>
      </c>
      <c r="AM6159" t="s">
        <v>11646</v>
      </c>
    </row>
    <row r="6160" spans="1:39" x14ac:dyDescent="0.25">
      <c r="A6160" t="s">
        <v>219</v>
      </c>
      <c r="B6160">
        <v>41027</v>
      </c>
      <c r="C6160" t="s">
        <v>9095</v>
      </c>
      <c r="D6160">
        <v>5134</v>
      </c>
      <c r="E6160">
        <v>45900</v>
      </c>
      <c r="F6160">
        <v>45963</v>
      </c>
      <c r="G6160" t="s">
        <v>9061</v>
      </c>
      <c r="I6160" t="s">
        <v>24</v>
      </c>
      <c r="K6160">
        <v>0</v>
      </c>
      <c r="AE6160" t="s">
        <v>232</v>
      </c>
      <c r="AF6160">
        <v>0</v>
      </c>
      <c r="AG6160">
        <v>0</v>
      </c>
      <c r="AH6160">
        <v>0</v>
      </c>
      <c r="AI6160" t="s">
        <v>11634</v>
      </c>
      <c r="AL6160" s="94">
        <v>513.4</v>
      </c>
      <c r="AM6160" t="s">
        <v>11646</v>
      </c>
    </row>
    <row r="6161" spans="1:39" x14ac:dyDescent="0.25">
      <c r="A6161" t="s">
        <v>219</v>
      </c>
      <c r="B6161">
        <v>41028</v>
      </c>
      <c r="C6161" t="s">
        <v>9096</v>
      </c>
      <c r="D6161">
        <v>2863</v>
      </c>
      <c r="E6161">
        <v>45900</v>
      </c>
      <c r="F6161">
        <v>45963</v>
      </c>
      <c r="G6161" t="s">
        <v>9061</v>
      </c>
      <c r="I6161" t="s">
        <v>24</v>
      </c>
      <c r="K6161">
        <v>0</v>
      </c>
      <c r="AE6161" t="s">
        <v>232</v>
      </c>
      <c r="AF6161">
        <v>0</v>
      </c>
      <c r="AG6161">
        <v>0</v>
      </c>
      <c r="AH6161">
        <v>0</v>
      </c>
      <c r="AI6161" t="s">
        <v>11634</v>
      </c>
      <c r="AL6161" s="94">
        <v>286.3</v>
      </c>
      <c r="AM6161" t="s">
        <v>11646</v>
      </c>
    </row>
    <row r="6162" spans="1:39" x14ac:dyDescent="0.25">
      <c r="A6162" t="s">
        <v>219</v>
      </c>
      <c r="B6162">
        <v>41029</v>
      </c>
      <c r="C6162" t="s">
        <v>9097</v>
      </c>
      <c r="D6162">
        <v>17153</v>
      </c>
      <c r="E6162">
        <v>45900</v>
      </c>
      <c r="F6162">
        <v>45963</v>
      </c>
      <c r="G6162" t="s">
        <v>9061</v>
      </c>
      <c r="H6162">
        <v>45951</v>
      </c>
      <c r="I6162" t="s">
        <v>24</v>
      </c>
      <c r="J6162">
        <v>46058</v>
      </c>
      <c r="K6162">
        <v>0</v>
      </c>
      <c r="L6162" t="s">
        <v>1544</v>
      </c>
      <c r="N6162" t="s">
        <v>1109</v>
      </c>
      <c r="O6162">
        <v>45198</v>
      </c>
      <c r="P6162" t="s">
        <v>1544</v>
      </c>
      <c r="R6162">
        <v>15000</v>
      </c>
      <c r="S6162">
        <v>19965</v>
      </c>
      <c r="X6162" t="s">
        <v>9098</v>
      </c>
      <c r="Y6162" t="s">
        <v>25</v>
      </c>
      <c r="Z6162" t="s">
        <v>1544</v>
      </c>
      <c r="AE6162" t="s">
        <v>232</v>
      </c>
      <c r="AF6162">
        <v>0</v>
      </c>
      <c r="AG6162">
        <v>0</v>
      </c>
      <c r="AH6162">
        <v>9</v>
      </c>
      <c r="AI6162" t="s">
        <v>11632</v>
      </c>
      <c r="AJ6162">
        <v>0.87448259779630388</v>
      </c>
      <c r="AK6162">
        <v>1.1639363376668805</v>
      </c>
      <c r="AL6162" s="94">
        <v>1715.3</v>
      </c>
      <c r="AM6162" t="s">
        <v>11646</v>
      </c>
    </row>
    <row r="6163" spans="1:39" x14ac:dyDescent="0.25">
      <c r="A6163" t="s">
        <v>219</v>
      </c>
      <c r="B6163">
        <v>41030</v>
      </c>
      <c r="C6163" t="s">
        <v>9099</v>
      </c>
      <c r="D6163">
        <v>612</v>
      </c>
      <c r="E6163">
        <v>45900</v>
      </c>
      <c r="F6163">
        <v>45963</v>
      </c>
      <c r="G6163" t="s">
        <v>9061</v>
      </c>
      <c r="H6163">
        <v>46031</v>
      </c>
      <c r="I6163" t="s">
        <v>24</v>
      </c>
      <c r="J6163" t="s">
        <v>1059</v>
      </c>
      <c r="K6163">
        <v>0</v>
      </c>
      <c r="L6163" t="s">
        <v>350</v>
      </c>
      <c r="N6163" t="s">
        <v>350</v>
      </c>
      <c r="O6163" t="s">
        <v>350</v>
      </c>
      <c r="P6163" t="s">
        <v>350</v>
      </c>
      <c r="X6163" t="s">
        <v>350</v>
      </c>
      <c r="Y6163" t="s">
        <v>350</v>
      </c>
      <c r="Z6163" t="s">
        <v>350</v>
      </c>
      <c r="AE6163" t="s">
        <v>232</v>
      </c>
      <c r="AF6163">
        <v>0</v>
      </c>
      <c r="AG6163">
        <v>0</v>
      </c>
      <c r="AH6163">
        <v>7</v>
      </c>
      <c r="AI6163" t="s">
        <v>11632</v>
      </c>
      <c r="AL6163" s="94">
        <v>61.2</v>
      </c>
      <c r="AM6163" t="s">
        <v>11646</v>
      </c>
    </row>
    <row r="6164" spans="1:39" x14ac:dyDescent="0.25">
      <c r="A6164" t="s">
        <v>219</v>
      </c>
      <c r="B6164">
        <v>41031</v>
      </c>
      <c r="C6164" t="s">
        <v>9100</v>
      </c>
      <c r="D6164">
        <v>1511</v>
      </c>
      <c r="E6164">
        <v>45900</v>
      </c>
      <c r="F6164">
        <v>45963</v>
      </c>
      <c r="G6164" t="s">
        <v>9061</v>
      </c>
      <c r="I6164" t="s">
        <v>24</v>
      </c>
      <c r="K6164">
        <v>0</v>
      </c>
      <c r="AE6164" t="s">
        <v>232</v>
      </c>
      <c r="AF6164">
        <v>0</v>
      </c>
      <c r="AG6164">
        <v>0</v>
      </c>
      <c r="AH6164">
        <v>0</v>
      </c>
      <c r="AI6164" t="s">
        <v>11634</v>
      </c>
      <c r="AL6164" s="94">
        <v>151.1</v>
      </c>
      <c r="AM6164" t="s">
        <v>11646</v>
      </c>
    </row>
    <row r="6165" spans="1:39" x14ac:dyDescent="0.25">
      <c r="A6165" t="s">
        <v>219</v>
      </c>
      <c r="B6165">
        <v>41032</v>
      </c>
      <c r="C6165" t="s">
        <v>9101</v>
      </c>
      <c r="D6165">
        <v>4629</v>
      </c>
      <c r="E6165">
        <v>45900</v>
      </c>
      <c r="F6165">
        <v>45963</v>
      </c>
      <c r="G6165" t="s">
        <v>9061</v>
      </c>
      <c r="I6165" t="s">
        <v>24</v>
      </c>
      <c r="K6165">
        <v>0</v>
      </c>
      <c r="AE6165" t="s">
        <v>232</v>
      </c>
      <c r="AF6165">
        <v>0</v>
      </c>
      <c r="AG6165">
        <v>0</v>
      </c>
      <c r="AH6165">
        <v>0</v>
      </c>
      <c r="AI6165" t="s">
        <v>11634</v>
      </c>
      <c r="AL6165" s="94">
        <v>462.9</v>
      </c>
      <c r="AM6165" t="s">
        <v>11646</v>
      </c>
    </row>
    <row r="6166" spans="1:39" x14ac:dyDescent="0.25">
      <c r="A6166" t="s">
        <v>219</v>
      </c>
      <c r="B6166">
        <v>41033</v>
      </c>
      <c r="C6166" t="s">
        <v>9102</v>
      </c>
      <c r="D6166">
        <v>5742</v>
      </c>
      <c r="E6166">
        <v>45900</v>
      </c>
      <c r="F6166">
        <v>45963</v>
      </c>
      <c r="G6166" t="s">
        <v>9061</v>
      </c>
      <c r="I6166" t="s">
        <v>24</v>
      </c>
      <c r="K6166">
        <v>0</v>
      </c>
      <c r="AE6166" t="s">
        <v>232</v>
      </c>
      <c r="AF6166">
        <v>0</v>
      </c>
      <c r="AG6166">
        <v>0</v>
      </c>
      <c r="AH6166">
        <v>0</v>
      </c>
      <c r="AI6166" t="s">
        <v>11634</v>
      </c>
      <c r="AL6166" s="94">
        <v>574.20000000000005</v>
      </c>
      <c r="AM6166" t="s">
        <v>11646</v>
      </c>
    </row>
    <row r="6167" spans="1:39" x14ac:dyDescent="0.25">
      <c r="A6167" t="s">
        <v>219</v>
      </c>
      <c r="B6167">
        <v>41034</v>
      </c>
      <c r="C6167" t="s">
        <v>9103</v>
      </c>
      <c r="D6167">
        <v>31095</v>
      </c>
      <c r="E6167">
        <v>45900</v>
      </c>
      <c r="F6167">
        <v>45963</v>
      </c>
      <c r="G6167" t="s">
        <v>9061</v>
      </c>
      <c r="I6167" t="s">
        <v>24</v>
      </c>
      <c r="K6167">
        <v>0</v>
      </c>
      <c r="AE6167" t="s">
        <v>232</v>
      </c>
      <c r="AF6167">
        <v>0</v>
      </c>
      <c r="AG6167">
        <v>0</v>
      </c>
      <c r="AH6167">
        <v>0</v>
      </c>
      <c r="AI6167" t="s">
        <v>11634</v>
      </c>
      <c r="AL6167" s="94">
        <v>3109.5</v>
      </c>
      <c r="AM6167" t="s">
        <v>11646</v>
      </c>
    </row>
    <row r="6168" spans="1:39" x14ac:dyDescent="0.25">
      <c r="A6168" t="s">
        <v>219</v>
      </c>
      <c r="B6168">
        <v>41035</v>
      </c>
      <c r="C6168" t="s">
        <v>9104</v>
      </c>
      <c r="D6168">
        <v>1198</v>
      </c>
      <c r="E6168">
        <v>45900</v>
      </c>
      <c r="F6168">
        <v>45963</v>
      </c>
      <c r="G6168" t="s">
        <v>9061</v>
      </c>
      <c r="I6168" t="s">
        <v>24</v>
      </c>
      <c r="K6168">
        <v>0</v>
      </c>
      <c r="AE6168" t="s">
        <v>232</v>
      </c>
      <c r="AF6168">
        <v>0</v>
      </c>
      <c r="AG6168">
        <v>0</v>
      </c>
      <c r="AH6168">
        <v>0</v>
      </c>
      <c r="AI6168" t="s">
        <v>11634</v>
      </c>
      <c r="AL6168" s="94">
        <v>119.8</v>
      </c>
      <c r="AM6168" t="s">
        <v>11646</v>
      </c>
    </row>
    <row r="6169" spans="1:39" x14ac:dyDescent="0.25">
      <c r="A6169" t="s">
        <v>219</v>
      </c>
      <c r="B6169">
        <v>41036</v>
      </c>
      <c r="C6169" t="s">
        <v>9105</v>
      </c>
      <c r="D6169">
        <v>4697</v>
      </c>
      <c r="E6169">
        <v>45900</v>
      </c>
      <c r="F6169">
        <v>45963</v>
      </c>
      <c r="G6169" t="s">
        <v>9061</v>
      </c>
      <c r="I6169" t="s">
        <v>24</v>
      </c>
      <c r="K6169">
        <v>0</v>
      </c>
      <c r="AE6169" t="s">
        <v>232</v>
      </c>
      <c r="AF6169">
        <v>0</v>
      </c>
      <c r="AG6169">
        <v>0</v>
      </c>
      <c r="AH6169">
        <v>0</v>
      </c>
      <c r="AI6169" t="s">
        <v>11634</v>
      </c>
      <c r="AL6169" s="94">
        <v>469.7</v>
      </c>
      <c r="AM6169" t="s">
        <v>11646</v>
      </c>
    </row>
    <row r="6170" spans="1:39" x14ac:dyDescent="0.25">
      <c r="A6170" t="s">
        <v>219</v>
      </c>
      <c r="B6170">
        <v>41037</v>
      </c>
      <c r="C6170" t="s">
        <v>9106</v>
      </c>
      <c r="D6170">
        <v>3970</v>
      </c>
      <c r="E6170">
        <v>45900</v>
      </c>
      <c r="F6170">
        <v>45963</v>
      </c>
      <c r="G6170" t="s">
        <v>9061</v>
      </c>
      <c r="I6170" t="s">
        <v>24</v>
      </c>
      <c r="K6170">
        <v>0</v>
      </c>
      <c r="AE6170" t="s">
        <v>232</v>
      </c>
      <c r="AF6170">
        <v>0</v>
      </c>
      <c r="AG6170">
        <v>0</v>
      </c>
      <c r="AH6170">
        <v>0</v>
      </c>
      <c r="AI6170" t="s">
        <v>11634</v>
      </c>
      <c r="AL6170" s="94">
        <v>397</v>
      </c>
      <c r="AM6170" t="s">
        <v>11646</v>
      </c>
    </row>
    <row r="6171" spans="1:39" x14ac:dyDescent="0.25">
      <c r="A6171" t="s">
        <v>219</v>
      </c>
      <c r="B6171">
        <v>41903</v>
      </c>
      <c r="C6171" t="s">
        <v>9107</v>
      </c>
      <c r="D6171">
        <v>8716</v>
      </c>
      <c r="E6171">
        <v>45900</v>
      </c>
      <c r="F6171">
        <v>45938</v>
      </c>
      <c r="G6171" t="s">
        <v>1112</v>
      </c>
      <c r="H6171">
        <v>45906</v>
      </c>
      <c r="I6171" t="s">
        <v>24</v>
      </c>
      <c r="K6171">
        <v>150</v>
      </c>
      <c r="L6171">
        <v>45973</v>
      </c>
      <c r="M6171">
        <v>0.1933</v>
      </c>
      <c r="N6171" t="s">
        <v>31</v>
      </c>
      <c r="O6171">
        <v>45491</v>
      </c>
      <c r="P6171" t="s">
        <v>31</v>
      </c>
      <c r="Q6171">
        <v>19.329999999999998</v>
      </c>
      <c r="R6171">
        <v>10000</v>
      </c>
      <c r="S6171">
        <v>4000</v>
      </c>
      <c r="X6171" t="s">
        <v>341</v>
      </c>
      <c r="Y6171" t="s">
        <v>341</v>
      </c>
      <c r="Z6171" t="s">
        <v>341</v>
      </c>
      <c r="AE6171" t="s">
        <v>232</v>
      </c>
      <c r="AF6171">
        <v>0.1933</v>
      </c>
      <c r="AG6171">
        <v>29</v>
      </c>
      <c r="AH6171">
        <v>12</v>
      </c>
      <c r="AI6171" t="s">
        <v>11632</v>
      </c>
      <c r="AJ6171">
        <v>1.1473152822395594</v>
      </c>
      <c r="AK6171">
        <v>0.45892611289582375</v>
      </c>
      <c r="AL6171" s="94">
        <v>871.6</v>
      </c>
      <c r="AM6171" t="s">
        <v>11647</v>
      </c>
    </row>
    <row r="6172" spans="1:39" x14ac:dyDescent="0.25">
      <c r="A6172" t="s">
        <v>219</v>
      </c>
      <c r="B6172">
        <v>41038</v>
      </c>
      <c r="C6172" t="s">
        <v>9108</v>
      </c>
      <c r="D6172">
        <v>140430</v>
      </c>
      <c r="E6172">
        <v>45900</v>
      </c>
      <c r="F6172">
        <v>45938</v>
      </c>
      <c r="G6172" t="s">
        <v>1112</v>
      </c>
      <c r="I6172" t="s">
        <v>24</v>
      </c>
      <c r="K6172">
        <v>0</v>
      </c>
      <c r="AE6172" t="s">
        <v>232</v>
      </c>
      <c r="AF6172">
        <v>0</v>
      </c>
      <c r="AG6172">
        <v>0</v>
      </c>
      <c r="AH6172">
        <v>0</v>
      </c>
      <c r="AI6172" t="s">
        <v>11634</v>
      </c>
      <c r="AL6172" s="94">
        <v>14043</v>
      </c>
      <c r="AM6172" t="s">
        <v>11646</v>
      </c>
    </row>
    <row r="6173" spans="1:39" x14ac:dyDescent="0.25">
      <c r="A6173" t="s">
        <v>219</v>
      </c>
      <c r="B6173">
        <v>41039</v>
      </c>
      <c r="C6173" t="s">
        <v>9109</v>
      </c>
      <c r="D6173">
        <v>39500</v>
      </c>
      <c r="E6173">
        <v>45900</v>
      </c>
      <c r="F6173">
        <v>45938</v>
      </c>
      <c r="G6173" t="s">
        <v>1112</v>
      </c>
      <c r="I6173" t="s">
        <v>24</v>
      </c>
      <c r="K6173">
        <v>0</v>
      </c>
      <c r="AE6173" t="s">
        <v>232</v>
      </c>
      <c r="AF6173">
        <v>0</v>
      </c>
      <c r="AG6173">
        <v>0</v>
      </c>
      <c r="AH6173">
        <v>0</v>
      </c>
      <c r="AI6173" t="s">
        <v>11634</v>
      </c>
      <c r="AL6173" s="94">
        <v>3950</v>
      </c>
      <c r="AM6173" t="s">
        <v>11646</v>
      </c>
    </row>
    <row r="6174" spans="1:39" x14ac:dyDescent="0.25">
      <c r="A6174" t="s">
        <v>219</v>
      </c>
      <c r="B6174">
        <v>41040</v>
      </c>
      <c r="C6174" t="s">
        <v>9110</v>
      </c>
      <c r="D6174">
        <v>16482</v>
      </c>
      <c r="E6174">
        <v>45900</v>
      </c>
      <c r="F6174">
        <v>45938</v>
      </c>
      <c r="G6174" t="s">
        <v>1112</v>
      </c>
      <c r="I6174" t="s">
        <v>24</v>
      </c>
      <c r="K6174">
        <v>0</v>
      </c>
      <c r="AE6174" t="s">
        <v>232</v>
      </c>
      <c r="AF6174">
        <v>0</v>
      </c>
      <c r="AG6174">
        <v>0</v>
      </c>
      <c r="AH6174">
        <v>0</v>
      </c>
      <c r="AI6174" t="s">
        <v>11634</v>
      </c>
      <c r="AL6174" s="94">
        <v>1648.2</v>
      </c>
      <c r="AM6174" t="s">
        <v>11646</v>
      </c>
    </row>
    <row r="6175" spans="1:39" x14ac:dyDescent="0.25">
      <c r="A6175" t="s">
        <v>219</v>
      </c>
      <c r="B6175">
        <v>41041</v>
      </c>
      <c r="C6175" t="s">
        <v>9111</v>
      </c>
      <c r="D6175">
        <v>12394</v>
      </c>
      <c r="E6175">
        <v>45900</v>
      </c>
      <c r="F6175">
        <v>45938</v>
      </c>
      <c r="G6175" t="s">
        <v>1112</v>
      </c>
      <c r="I6175" t="s">
        <v>24</v>
      </c>
      <c r="K6175">
        <v>0</v>
      </c>
      <c r="AE6175" t="s">
        <v>232</v>
      </c>
      <c r="AF6175">
        <v>0</v>
      </c>
      <c r="AG6175">
        <v>0</v>
      </c>
      <c r="AH6175">
        <v>0</v>
      </c>
      <c r="AI6175" t="s">
        <v>11634</v>
      </c>
      <c r="AL6175" s="94">
        <v>1239.4000000000001</v>
      </c>
      <c r="AM6175" t="s">
        <v>11646</v>
      </c>
    </row>
    <row r="6176" spans="1:39" x14ac:dyDescent="0.25">
      <c r="A6176" t="s">
        <v>219</v>
      </c>
      <c r="B6176">
        <v>41042</v>
      </c>
      <c r="C6176" t="s">
        <v>9112</v>
      </c>
      <c r="D6176">
        <v>7247</v>
      </c>
      <c r="E6176">
        <v>45900</v>
      </c>
      <c r="F6176">
        <v>45938</v>
      </c>
      <c r="G6176" t="s">
        <v>1112</v>
      </c>
      <c r="I6176" t="s">
        <v>24</v>
      </c>
      <c r="K6176">
        <v>0</v>
      </c>
      <c r="AE6176" t="s">
        <v>232</v>
      </c>
      <c r="AF6176">
        <v>0</v>
      </c>
      <c r="AG6176">
        <v>0</v>
      </c>
      <c r="AH6176">
        <v>0</v>
      </c>
      <c r="AI6176" t="s">
        <v>11634</v>
      </c>
      <c r="AL6176" s="94">
        <v>724.7</v>
      </c>
      <c r="AM6176" t="s">
        <v>11646</v>
      </c>
    </row>
    <row r="6177" spans="1:39" x14ac:dyDescent="0.25">
      <c r="A6177" t="s">
        <v>219</v>
      </c>
      <c r="B6177">
        <v>41043</v>
      </c>
      <c r="C6177" t="s">
        <v>9113</v>
      </c>
      <c r="D6177">
        <v>812</v>
      </c>
      <c r="E6177">
        <v>45900</v>
      </c>
      <c r="F6177">
        <v>45938</v>
      </c>
      <c r="G6177" t="s">
        <v>1112</v>
      </c>
      <c r="H6177">
        <v>45965</v>
      </c>
      <c r="I6177" t="s">
        <v>24</v>
      </c>
      <c r="J6177">
        <v>45964</v>
      </c>
      <c r="K6177">
        <v>0</v>
      </c>
      <c r="L6177">
        <v>0</v>
      </c>
      <c r="M6177">
        <v>0</v>
      </c>
      <c r="N6177" t="s">
        <v>350</v>
      </c>
      <c r="O6177" t="s">
        <v>4640</v>
      </c>
      <c r="P6177" t="s">
        <v>350</v>
      </c>
      <c r="Q6177">
        <v>0</v>
      </c>
      <c r="X6177" t="s">
        <v>350</v>
      </c>
      <c r="Y6177" t="s">
        <v>350</v>
      </c>
      <c r="Z6177" t="s">
        <v>350</v>
      </c>
      <c r="AE6177" t="s">
        <v>232</v>
      </c>
      <c r="AF6177">
        <v>0</v>
      </c>
      <c r="AG6177">
        <v>0</v>
      </c>
      <c r="AH6177">
        <v>10</v>
      </c>
      <c r="AI6177" t="s">
        <v>11632</v>
      </c>
      <c r="AL6177" s="94">
        <v>81.2</v>
      </c>
      <c r="AM6177" t="s">
        <v>11646</v>
      </c>
    </row>
    <row r="6178" spans="1:39" x14ac:dyDescent="0.25">
      <c r="A6178" t="s">
        <v>219</v>
      </c>
      <c r="B6178">
        <v>41044</v>
      </c>
      <c r="C6178" t="s">
        <v>9114</v>
      </c>
      <c r="D6178">
        <v>10473</v>
      </c>
      <c r="E6178">
        <v>45900</v>
      </c>
      <c r="F6178">
        <v>45938</v>
      </c>
      <c r="G6178" t="s">
        <v>1112</v>
      </c>
      <c r="H6178">
        <v>45981</v>
      </c>
      <c r="I6178" t="s">
        <v>24</v>
      </c>
      <c r="J6178">
        <v>46000</v>
      </c>
      <c r="K6178">
        <v>200</v>
      </c>
      <c r="L6178">
        <v>45981</v>
      </c>
      <c r="M6178">
        <v>0.72499999999999998</v>
      </c>
      <c r="N6178" t="s">
        <v>1109</v>
      </c>
      <c r="O6178">
        <v>45698</v>
      </c>
      <c r="P6178">
        <v>145</v>
      </c>
      <c r="Q6178">
        <v>0.72499999999999998</v>
      </c>
      <c r="R6178">
        <v>12500</v>
      </c>
      <c r="S6178">
        <v>5899.71</v>
      </c>
      <c r="X6178" t="s">
        <v>350</v>
      </c>
      <c r="Y6178" t="s">
        <v>9115</v>
      </c>
      <c r="Z6178" t="s">
        <v>9116</v>
      </c>
      <c r="AE6178" t="s">
        <v>232</v>
      </c>
      <c r="AF6178">
        <v>0.72499999999999998</v>
      </c>
      <c r="AG6178">
        <v>145</v>
      </c>
      <c r="AH6178">
        <v>12</v>
      </c>
      <c r="AI6178" t="s">
        <v>11632</v>
      </c>
      <c r="AJ6178">
        <v>1.1935453069798529</v>
      </c>
      <c r="AK6178">
        <v>0.56332569464336868</v>
      </c>
      <c r="AL6178" s="94">
        <v>1047.3</v>
      </c>
      <c r="AM6178" t="s">
        <v>11647</v>
      </c>
    </row>
    <row r="6179" spans="1:39" x14ac:dyDescent="0.25">
      <c r="A6179" t="s">
        <v>219</v>
      </c>
      <c r="B6179">
        <v>41045</v>
      </c>
      <c r="C6179" t="s">
        <v>9117</v>
      </c>
      <c r="D6179">
        <v>7923</v>
      </c>
      <c r="E6179">
        <v>45900</v>
      </c>
      <c r="F6179">
        <v>45938</v>
      </c>
      <c r="G6179" t="s">
        <v>1112</v>
      </c>
      <c r="H6179">
        <v>46042</v>
      </c>
      <c r="I6179" t="s">
        <v>24</v>
      </c>
      <c r="K6179">
        <v>305</v>
      </c>
      <c r="L6179">
        <v>2023</v>
      </c>
      <c r="M6179">
        <v>0.82</v>
      </c>
      <c r="N6179" t="s">
        <v>25</v>
      </c>
      <c r="P6179" t="s">
        <v>25</v>
      </c>
      <c r="R6179">
        <v>444.5</v>
      </c>
      <c r="S6179">
        <v>33769.68</v>
      </c>
      <c r="T6179">
        <v>9</v>
      </c>
      <c r="U6179">
        <v>0</v>
      </c>
      <c r="V6179">
        <v>0</v>
      </c>
      <c r="W6179">
        <v>0</v>
      </c>
      <c r="X6179" t="s">
        <v>9118</v>
      </c>
      <c r="Y6179" t="s">
        <v>26</v>
      </c>
      <c r="Z6179" t="s">
        <v>25</v>
      </c>
      <c r="AE6179" t="s">
        <v>232</v>
      </c>
      <c r="AF6179">
        <v>0.82</v>
      </c>
      <c r="AG6179">
        <v>250</v>
      </c>
      <c r="AH6179">
        <v>14</v>
      </c>
      <c r="AI6179" t="s">
        <v>11632</v>
      </c>
      <c r="AJ6179">
        <v>5.6102486431907107E-2</v>
      </c>
      <c r="AK6179">
        <v>4.2622340022718666</v>
      </c>
      <c r="AL6179" s="94">
        <v>792.3</v>
      </c>
      <c r="AM6179" t="s">
        <v>11647</v>
      </c>
    </row>
    <row r="6180" spans="1:39" x14ac:dyDescent="0.25">
      <c r="A6180" t="s">
        <v>219</v>
      </c>
      <c r="B6180">
        <v>41046</v>
      </c>
      <c r="C6180" t="s">
        <v>9119</v>
      </c>
      <c r="D6180">
        <v>3658</v>
      </c>
      <c r="E6180">
        <v>45900</v>
      </c>
      <c r="F6180">
        <v>45938</v>
      </c>
      <c r="G6180" t="s">
        <v>1112</v>
      </c>
      <c r="H6180">
        <v>45972</v>
      </c>
      <c r="I6180" t="s">
        <v>24</v>
      </c>
      <c r="K6180">
        <v>0</v>
      </c>
      <c r="L6180" t="s">
        <v>6439</v>
      </c>
      <c r="N6180" t="s">
        <v>341</v>
      </c>
      <c r="P6180" t="s">
        <v>9120</v>
      </c>
      <c r="Q6180">
        <v>0</v>
      </c>
      <c r="R6180">
        <v>0</v>
      </c>
      <c r="S6180">
        <v>0</v>
      </c>
      <c r="X6180" t="s">
        <v>9121</v>
      </c>
      <c r="Y6180" t="s">
        <v>341</v>
      </c>
      <c r="Z6180" t="s">
        <v>341</v>
      </c>
      <c r="AE6180" t="s">
        <v>232</v>
      </c>
      <c r="AF6180">
        <v>0</v>
      </c>
      <c r="AG6180">
        <v>0</v>
      </c>
      <c r="AH6180">
        <v>9</v>
      </c>
      <c r="AI6180" t="s">
        <v>11632</v>
      </c>
      <c r="AJ6180">
        <v>0</v>
      </c>
      <c r="AK6180">
        <v>0</v>
      </c>
      <c r="AL6180" s="94">
        <v>365.8</v>
      </c>
      <c r="AM6180" t="s">
        <v>11646</v>
      </c>
    </row>
    <row r="6181" spans="1:39" x14ac:dyDescent="0.25">
      <c r="A6181" t="s">
        <v>219</v>
      </c>
      <c r="B6181">
        <v>41047</v>
      </c>
      <c r="C6181" t="s">
        <v>9122</v>
      </c>
      <c r="D6181">
        <v>13524</v>
      </c>
      <c r="E6181">
        <v>45900</v>
      </c>
      <c r="F6181">
        <v>45938</v>
      </c>
      <c r="G6181" t="s">
        <v>1112</v>
      </c>
      <c r="H6181">
        <v>46009</v>
      </c>
      <c r="I6181" t="s">
        <v>24</v>
      </c>
      <c r="J6181">
        <v>45629</v>
      </c>
      <c r="K6181">
        <v>83</v>
      </c>
      <c r="L6181">
        <v>45901</v>
      </c>
      <c r="M6181">
        <v>0.42</v>
      </c>
      <c r="N6181" t="s">
        <v>1109</v>
      </c>
      <c r="O6181">
        <v>45809</v>
      </c>
      <c r="P6181" t="s">
        <v>350</v>
      </c>
      <c r="T6181">
        <v>39</v>
      </c>
      <c r="U6181">
        <v>46</v>
      </c>
      <c r="V6181">
        <v>0</v>
      </c>
      <c r="W6181">
        <v>15</v>
      </c>
      <c r="X6181" t="s">
        <v>26</v>
      </c>
      <c r="Y6181" t="s">
        <v>350</v>
      </c>
      <c r="Z6181" t="s">
        <v>350</v>
      </c>
      <c r="AE6181" t="s">
        <v>232</v>
      </c>
      <c r="AF6181">
        <v>0.42</v>
      </c>
      <c r="AG6181">
        <v>35</v>
      </c>
      <c r="AH6181">
        <v>13</v>
      </c>
      <c r="AI6181" t="s">
        <v>11632</v>
      </c>
      <c r="AL6181" s="94">
        <v>1352.4</v>
      </c>
      <c r="AM6181" t="s">
        <v>11648</v>
      </c>
    </row>
    <row r="6182" spans="1:39" x14ac:dyDescent="0.25">
      <c r="A6182" t="s">
        <v>219</v>
      </c>
      <c r="B6182">
        <v>41048</v>
      </c>
      <c r="C6182" t="s">
        <v>9123</v>
      </c>
      <c r="D6182">
        <v>2522</v>
      </c>
      <c r="E6182">
        <v>45900</v>
      </c>
      <c r="F6182">
        <v>45938</v>
      </c>
      <c r="G6182" t="s">
        <v>1112</v>
      </c>
      <c r="H6182">
        <v>45965</v>
      </c>
      <c r="I6182" t="s">
        <v>24</v>
      </c>
      <c r="J6182">
        <v>45964</v>
      </c>
      <c r="K6182">
        <v>0</v>
      </c>
      <c r="N6182" t="s">
        <v>350</v>
      </c>
      <c r="P6182" t="s">
        <v>350</v>
      </c>
      <c r="X6182" t="s">
        <v>9124</v>
      </c>
      <c r="Y6182" t="s">
        <v>9124</v>
      </c>
      <c r="Z6182" t="s">
        <v>350</v>
      </c>
      <c r="AE6182" t="s">
        <v>232</v>
      </c>
      <c r="AF6182">
        <v>0</v>
      </c>
      <c r="AG6182">
        <v>0</v>
      </c>
      <c r="AH6182">
        <v>5</v>
      </c>
      <c r="AI6182" t="s">
        <v>11632</v>
      </c>
      <c r="AL6182" s="94">
        <v>252.2</v>
      </c>
      <c r="AM6182" t="s">
        <v>11646</v>
      </c>
    </row>
    <row r="6183" spans="1:39" x14ac:dyDescent="0.25">
      <c r="A6183" t="s">
        <v>219</v>
      </c>
      <c r="B6183">
        <v>41049</v>
      </c>
      <c r="C6183" t="s">
        <v>9125</v>
      </c>
      <c r="D6183">
        <v>14064</v>
      </c>
      <c r="E6183">
        <v>45900</v>
      </c>
      <c r="F6183">
        <v>45938</v>
      </c>
      <c r="G6183" t="s">
        <v>1112</v>
      </c>
      <c r="H6183">
        <v>45959</v>
      </c>
      <c r="I6183" t="s">
        <v>24</v>
      </c>
      <c r="K6183">
        <v>806</v>
      </c>
      <c r="L6183">
        <v>45901</v>
      </c>
      <c r="M6183">
        <v>0.314</v>
      </c>
      <c r="N6183" t="s">
        <v>1109</v>
      </c>
      <c r="O6183">
        <v>45484</v>
      </c>
      <c r="P6183" t="s">
        <v>1109</v>
      </c>
      <c r="Q6183">
        <v>0.314</v>
      </c>
      <c r="R6183">
        <v>9000</v>
      </c>
      <c r="S6183">
        <v>12500</v>
      </c>
      <c r="X6183" t="s">
        <v>9126</v>
      </c>
      <c r="Y6183" t="s">
        <v>341</v>
      </c>
      <c r="Z6183" t="s">
        <v>31</v>
      </c>
      <c r="AE6183" t="s">
        <v>232</v>
      </c>
      <c r="AF6183">
        <v>0.314</v>
      </c>
      <c r="AG6183">
        <v>253</v>
      </c>
      <c r="AH6183">
        <v>12</v>
      </c>
      <c r="AI6183" t="s">
        <v>11632</v>
      </c>
      <c r="AJ6183">
        <v>0.63993174061433444</v>
      </c>
      <c r="AK6183">
        <v>0.88879408418657568</v>
      </c>
      <c r="AL6183" s="94">
        <v>1406.4</v>
      </c>
      <c r="AM6183" t="s">
        <v>11647</v>
      </c>
    </row>
    <row r="6184" spans="1:39" x14ac:dyDescent="0.25">
      <c r="A6184" t="s">
        <v>219</v>
      </c>
      <c r="B6184">
        <v>41050</v>
      </c>
      <c r="C6184" t="s">
        <v>9127</v>
      </c>
      <c r="D6184">
        <v>6566</v>
      </c>
      <c r="E6184">
        <v>45900</v>
      </c>
      <c r="F6184">
        <v>45939</v>
      </c>
      <c r="G6184" t="s">
        <v>1112</v>
      </c>
      <c r="H6184">
        <v>45936</v>
      </c>
      <c r="I6184" t="s">
        <v>24</v>
      </c>
      <c r="J6184">
        <v>46106</v>
      </c>
      <c r="K6184">
        <v>121</v>
      </c>
      <c r="L6184">
        <v>45929</v>
      </c>
      <c r="N6184" t="s">
        <v>350</v>
      </c>
      <c r="P6184" t="s">
        <v>487</v>
      </c>
      <c r="S6184">
        <v>15500</v>
      </c>
      <c r="X6184" t="s">
        <v>1109</v>
      </c>
      <c r="Y6184" t="s">
        <v>1109</v>
      </c>
      <c r="Z6184" t="s">
        <v>350</v>
      </c>
      <c r="AE6184" t="s">
        <v>232</v>
      </c>
      <c r="AF6184">
        <v>0</v>
      </c>
      <c r="AG6184">
        <v>0</v>
      </c>
      <c r="AH6184">
        <v>8</v>
      </c>
      <c r="AI6184" t="s">
        <v>11632</v>
      </c>
      <c r="AK6184">
        <v>2.3606457508376484</v>
      </c>
      <c r="AL6184" s="94">
        <v>656.6</v>
      </c>
      <c r="AM6184" t="s">
        <v>11647</v>
      </c>
    </row>
    <row r="6185" spans="1:39" x14ac:dyDescent="0.25">
      <c r="A6185" t="s">
        <v>219</v>
      </c>
      <c r="B6185">
        <v>41051</v>
      </c>
      <c r="C6185" t="s">
        <v>9128</v>
      </c>
      <c r="D6185">
        <v>3360</v>
      </c>
      <c r="E6185">
        <v>45900</v>
      </c>
      <c r="F6185">
        <v>45938</v>
      </c>
      <c r="G6185" t="s">
        <v>1112</v>
      </c>
      <c r="H6185" t="s">
        <v>9129</v>
      </c>
      <c r="I6185" t="s">
        <v>24</v>
      </c>
      <c r="J6185">
        <v>46020</v>
      </c>
      <c r="K6185">
        <v>86</v>
      </c>
      <c r="L6185">
        <v>45901</v>
      </c>
      <c r="M6185">
        <v>7.0000000000000007E-2</v>
      </c>
      <c r="N6185" t="s">
        <v>1109</v>
      </c>
      <c r="O6185">
        <v>45447</v>
      </c>
      <c r="P6185" t="s">
        <v>1109</v>
      </c>
      <c r="Q6185">
        <v>7.0000000000000007E-2</v>
      </c>
      <c r="X6185" t="s">
        <v>9130</v>
      </c>
      <c r="Y6185" t="s">
        <v>1109</v>
      </c>
      <c r="Z6185" t="s">
        <v>350</v>
      </c>
      <c r="AE6185" t="s">
        <v>232</v>
      </c>
      <c r="AF6185">
        <v>7.0000000000000007E-2</v>
      </c>
      <c r="AG6185">
        <v>6</v>
      </c>
      <c r="AH6185">
        <v>10</v>
      </c>
      <c r="AI6185" t="s">
        <v>11632</v>
      </c>
      <c r="AL6185" s="94">
        <v>336</v>
      </c>
      <c r="AM6185" t="s">
        <v>11647</v>
      </c>
    </row>
    <row r="6186" spans="1:39" x14ac:dyDescent="0.25">
      <c r="A6186" t="s">
        <v>219</v>
      </c>
      <c r="B6186">
        <v>41902</v>
      </c>
      <c r="C6186" t="s">
        <v>9131</v>
      </c>
      <c r="D6186">
        <v>5781</v>
      </c>
      <c r="E6186">
        <v>45900</v>
      </c>
      <c r="F6186">
        <v>45938</v>
      </c>
      <c r="G6186" t="s">
        <v>1112</v>
      </c>
      <c r="I6186" t="s">
        <v>24</v>
      </c>
      <c r="K6186">
        <v>0</v>
      </c>
      <c r="AE6186" t="s">
        <v>232</v>
      </c>
      <c r="AF6186">
        <v>0</v>
      </c>
      <c r="AG6186">
        <v>0</v>
      </c>
      <c r="AH6186">
        <v>0</v>
      </c>
      <c r="AI6186" t="s">
        <v>11634</v>
      </c>
      <c r="AL6186" s="94">
        <v>578.1</v>
      </c>
      <c r="AM6186" t="s">
        <v>11646</v>
      </c>
    </row>
    <row r="6187" spans="1:39" x14ac:dyDescent="0.25">
      <c r="A6187" t="s">
        <v>219</v>
      </c>
      <c r="B6187">
        <v>41052</v>
      </c>
      <c r="C6187" t="s">
        <v>9132</v>
      </c>
      <c r="D6187">
        <v>3861</v>
      </c>
      <c r="E6187">
        <v>45900</v>
      </c>
      <c r="F6187">
        <v>45947</v>
      </c>
      <c r="G6187" t="s">
        <v>1112</v>
      </c>
      <c r="H6187">
        <v>46047</v>
      </c>
      <c r="I6187" t="s">
        <v>24</v>
      </c>
      <c r="K6187">
        <v>0</v>
      </c>
      <c r="L6187" t="s">
        <v>6044</v>
      </c>
      <c r="M6187">
        <v>0</v>
      </c>
      <c r="N6187" t="s">
        <v>25</v>
      </c>
      <c r="P6187" t="s">
        <v>25</v>
      </c>
      <c r="Q6187">
        <v>0</v>
      </c>
      <c r="T6187">
        <v>1</v>
      </c>
      <c r="U6187">
        <v>0</v>
      </c>
      <c r="V6187">
        <v>0</v>
      </c>
      <c r="W6187">
        <v>0</v>
      </c>
      <c r="X6187" t="s">
        <v>9133</v>
      </c>
      <c r="Y6187" t="s">
        <v>25</v>
      </c>
      <c r="Z6187" t="s">
        <v>25</v>
      </c>
      <c r="AE6187" t="s">
        <v>232</v>
      </c>
      <c r="AF6187">
        <v>0</v>
      </c>
      <c r="AG6187">
        <v>0</v>
      </c>
      <c r="AH6187">
        <v>12</v>
      </c>
      <c r="AI6187" t="s">
        <v>11632</v>
      </c>
      <c r="AL6187" s="94">
        <v>386.1</v>
      </c>
      <c r="AM6187" t="s">
        <v>11646</v>
      </c>
    </row>
    <row r="6188" spans="1:39" x14ac:dyDescent="0.25">
      <c r="A6188" t="s">
        <v>219</v>
      </c>
      <c r="B6188">
        <v>41053</v>
      </c>
      <c r="C6188" t="s">
        <v>9134</v>
      </c>
      <c r="D6188">
        <v>27745</v>
      </c>
      <c r="E6188">
        <v>45900</v>
      </c>
      <c r="F6188">
        <v>45947</v>
      </c>
      <c r="G6188" t="s">
        <v>1112</v>
      </c>
      <c r="H6188">
        <v>45961</v>
      </c>
      <c r="I6188" t="s">
        <v>24</v>
      </c>
      <c r="J6188">
        <v>46031</v>
      </c>
      <c r="K6188">
        <v>180</v>
      </c>
      <c r="L6188">
        <v>45627</v>
      </c>
      <c r="M6188">
        <v>0.87770000000000004</v>
      </c>
      <c r="N6188" t="s">
        <v>26</v>
      </c>
      <c r="O6188">
        <v>45470</v>
      </c>
      <c r="P6188" t="s">
        <v>26</v>
      </c>
      <c r="Q6188">
        <v>9.4399999999999998E-2</v>
      </c>
      <c r="R6188">
        <v>20000</v>
      </c>
      <c r="S6188">
        <v>20000</v>
      </c>
      <c r="T6188">
        <v>159</v>
      </c>
      <c r="U6188">
        <v>47</v>
      </c>
      <c r="V6188">
        <v>1</v>
      </c>
      <c r="W6188">
        <v>3</v>
      </c>
      <c r="X6188" t="s">
        <v>26</v>
      </c>
      <c r="Y6188" t="s">
        <v>26</v>
      </c>
      <c r="Z6188" t="s">
        <v>26</v>
      </c>
      <c r="AE6188" t="s">
        <v>232</v>
      </c>
      <c r="AF6188">
        <v>0.87770000000000004</v>
      </c>
      <c r="AG6188">
        <v>158</v>
      </c>
      <c r="AH6188">
        <v>16</v>
      </c>
      <c r="AI6188" t="s">
        <v>11631</v>
      </c>
      <c r="AJ6188">
        <v>0.72085060371238063</v>
      </c>
      <c r="AK6188">
        <v>0.72085060371238063</v>
      </c>
      <c r="AL6188" s="94">
        <v>2774.5</v>
      </c>
      <c r="AM6188" t="s">
        <v>11648</v>
      </c>
    </row>
    <row r="6189" spans="1:39" x14ac:dyDescent="0.25">
      <c r="A6189" t="s">
        <v>219</v>
      </c>
      <c r="B6189">
        <v>41054</v>
      </c>
      <c r="C6189" t="s">
        <v>9135</v>
      </c>
      <c r="D6189">
        <v>888</v>
      </c>
      <c r="E6189">
        <v>45900</v>
      </c>
      <c r="F6189">
        <v>45947</v>
      </c>
      <c r="G6189" t="s">
        <v>1112</v>
      </c>
      <c r="I6189" t="s">
        <v>24</v>
      </c>
      <c r="K6189">
        <v>0</v>
      </c>
      <c r="AE6189" t="s">
        <v>232</v>
      </c>
      <c r="AF6189">
        <v>0</v>
      </c>
      <c r="AG6189">
        <v>0</v>
      </c>
      <c r="AH6189">
        <v>0</v>
      </c>
      <c r="AI6189" t="s">
        <v>11634</v>
      </c>
      <c r="AL6189" s="94">
        <v>88.8</v>
      </c>
      <c r="AM6189" t="s">
        <v>11646</v>
      </c>
    </row>
    <row r="6190" spans="1:39" x14ac:dyDescent="0.25">
      <c r="A6190" t="s">
        <v>219</v>
      </c>
      <c r="B6190">
        <v>41055</v>
      </c>
      <c r="C6190" t="s">
        <v>9136</v>
      </c>
      <c r="D6190">
        <v>18189</v>
      </c>
      <c r="E6190">
        <v>45900</v>
      </c>
      <c r="F6190">
        <v>45947</v>
      </c>
      <c r="G6190" t="s">
        <v>1112</v>
      </c>
      <c r="H6190">
        <v>45973</v>
      </c>
      <c r="I6190" t="s">
        <v>24</v>
      </c>
      <c r="K6190">
        <v>200</v>
      </c>
      <c r="L6190">
        <v>46037</v>
      </c>
      <c r="M6190">
        <v>0.03</v>
      </c>
      <c r="N6190" t="s">
        <v>1109</v>
      </c>
      <c r="O6190">
        <v>45785</v>
      </c>
      <c r="P6190" t="s">
        <v>31</v>
      </c>
      <c r="Q6190">
        <v>0.03</v>
      </c>
      <c r="R6190">
        <v>48400</v>
      </c>
      <c r="S6190">
        <v>20000</v>
      </c>
      <c r="T6190">
        <v>133</v>
      </c>
      <c r="U6190">
        <v>19</v>
      </c>
      <c r="V6190">
        <v>16</v>
      </c>
      <c r="W6190">
        <v>10</v>
      </c>
      <c r="X6190" t="s">
        <v>9137</v>
      </c>
      <c r="Y6190" t="s">
        <v>31</v>
      </c>
      <c r="Z6190" t="s">
        <v>31</v>
      </c>
      <c r="AE6190" t="s">
        <v>232</v>
      </c>
      <c r="AF6190">
        <v>0.03</v>
      </c>
      <c r="AG6190">
        <v>6</v>
      </c>
      <c r="AH6190">
        <v>16</v>
      </c>
      <c r="AI6190" t="s">
        <v>11631</v>
      </c>
      <c r="AJ6190">
        <v>2.6609489251745559</v>
      </c>
      <c r="AK6190">
        <v>1.0995656715597339</v>
      </c>
      <c r="AL6190" s="94">
        <v>1818.9</v>
      </c>
      <c r="AM6190" t="s">
        <v>11647</v>
      </c>
    </row>
    <row r="6191" spans="1:39" x14ac:dyDescent="0.25">
      <c r="A6191" t="s">
        <v>219</v>
      </c>
      <c r="B6191">
        <v>41056</v>
      </c>
      <c r="C6191" t="s">
        <v>9138</v>
      </c>
      <c r="D6191">
        <v>4626</v>
      </c>
      <c r="E6191">
        <v>45900</v>
      </c>
      <c r="F6191">
        <v>45947</v>
      </c>
      <c r="G6191" t="s">
        <v>1112</v>
      </c>
      <c r="I6191" t="s">
        <v>24</v>
      </c>
      <c r="K6191">
        <v>0</v>
      </c>
      <c r="AE6191" t="s">
        <v>232</v>
      </c>
      <c r="AF6191">
        <v>0</v>
      </c>
      <c r="AG6191">
        <v>0</v>
      </c>
      <c r="AH6191">
        <v>0</v>
      </c>
      <c r="AI6191" t="s">
        <v>11634</v>
      </c>
      <c r="AL6191" s="94">
        <v>462.6</v>
      </c>
      <c r="AM6191" t="s">
        <v>11646</v>
      </c>
    </row>
    <row r="6192" spans="1:39" x14ac:dyDescent="0.25">
      <c r="A6192" t="s">
        <v>219</v>
      </c>
      <c r="B6192">
        <v>41057</v>
      </c>
      <c r="C6192" t="s">
        <v>9139</v>
      </c>
      <c r="D6192">
        <v>305</v>
      </c>
      <c r="E6192">
        <v>45900</v>
      </c>
      <c r="F6192">
        <v>45947</v>
      </c>
      <c r="G6192" t="s">
        <v>1112</v>
      </c>
      <c r="I6192" t="s">
        <v>24</v>
      </c>
      <c r="K6192">
        <v>0</v>
      </c>
      <c r="AE6192" t="s">
        <v>232</v>
      </c>
      <c r="AF6192">
        <v>0</v>
      </c>
      <c r="AG6192">
        <v>0</v>
      </c>
      <c r="AH6192">
        <v>0</v>
      </c>
      <c r="AI6192" t="s">
        <v>11634</v>
      </c>
      <c r="AL6192" s="94">
        <v>30.5</v>
      </c>
      <c r="AM6192" t="s">
        <v>11646</v>
      </c>
    </row>
    <row r="6193" spans="1:39" x14ac:dyDescent="0.25">
      <c r="A6193" t="s">
        <v>219</v>
      </c>
      <c r="B6193">
        <v>41058</v>
      </c>
      <c r="C6193" t="s">
        <v>9140</v>
      </c>
      <c r="D6193">
        <v>24238</v>
      </c>
      <c r="E6193">
        <v>45900</v>
      </c>
      <c r="F6193">
        <v>45947</v>
      </c>
      <c r="G6193" t="s">
        <v>1112</v>
      </c>
      <c r="H6193">
        <v>46034</v>
      </c>
      <c r="I6193" t="s">
        <v>24</v>
      </c>
      <c r="J6193">
        <v>46058</v>
      </c>
      <c r="K6193">
        <v>162</v>
      </c>
      <c r="M6193">
        <v>1</v>
      </c>
      <c r="N6193" t="s">
        <v>1109</v>
      </c>
      <c r="O6193">
        <v>2023</v>
      </c>
      <c r="P6193" t="s">
        <v>1109</v>
      </c>
      <c r="Q6193">
        <v>1</v>
      </c>
      <c r="R6193">
        <v>46903.11</v>
      </c>
      <c r="S6193">
        <v>44588.5</v>
      </c>
      <c r="T6193">
        <v>27</v>
      </c>
      <c r="U6193">
        <v>7</v>
      </c>
      <c r="V6193">
        <v>2</v>
      </c>
      <c r="W6193">
        <v>15</v>
      </c>
      <c r="X6193" t="s">
        <v>9141</v>
      </c>
      <c r="Y6193" t="s">
        <v>350</v>
      </c>
      <c r="Z6193" t="s">
        <v>1109</v>
      </c>
      <c r="AE6193" t="s">
        <v>232</v>
      </c>
      <c r="AF6193">
        <v>1</v>
      </c>
      <c r="AG6193">
        <v>162</v>
      </c>
      <c r="AH6193">
        <v>15</v>
      </c>
      <c r="AI6193" t="s">
        <v>11632</v>
      </c>
      <c r="AJ6193">
        <v>1.9351064444261077</v>
      </c>
      <c r="AK6193">
        <v>1.8396113540721182</v>
      </c>
      <c r="AL6193" s="94">
        <v>2423.8000000000002</v>
      </c>
      <c r="AM6193" t="s">
        <v>11648</v>
      </c>
    </row>
    <row r="6194" spans="1:39" x14ac:dyDescent="0.25">
      <c r="A6194" t="s">
        <v>219</v>
      </c>
      <c r="B6194">
        <v>41059</v>
      </c>
      <c r="C6194" t="s">
        <v>9142</v>
      </c>
      <c r="D6194">
        <v>47898</v>
      </c>
      <c r="E6194">
        <v>45900</v>
      </c>
      <c r="F6194">
        <v>45947</v>
      </c>
      <c r="G6194" t="s">
        <v>1112</v>
      </c>
      <c r="H6194">
        <v>46014</v>
      </c>
      <c r="I6194" t="s">
        <v>24</v>
      </c>
      <c r="K6194">
        <v>450</v>
      </c>
      <c r="L6194">
        <v>45717</v>
      </c>
      <c r="M6194">
        <v>0.52600000000000002</v>
      </c>
      <c r="N6194" t="s">
        <v>1109</v>
      </c>
      <c r="O6194">
        <v>45127</v>
      </c>
      <c r="P6194" t="s">
        <v>1109</v>
      </c>
      <c r="Q6194">
        <v>0.52600000000000002</v>
      </c>
      <c r="R6194">
        <v>43000</v>
      </c>
      <c r="S6194">
        <v>60000</v>
      </c>
      <c r="T6194">
        <v>214</v>
      </c>
      <c r="U6194">
        <v>170</v>
      </c>
      <c r="V6194">
        <v>41</v>
      </c>
      <c r="W6194">
        <v>121</v>
      </c>
      <c r="X6194" t="s">
        <v>9143</v>
      </c>
      <c r="Y6194" t="s">
        <v>1109</v>
      </c>
      <c r="Z6194" t="s">
        <v>1109</v>
      </c>
      <c r="AE6194" t="s">
        <v>232</v>
      </c>
      <c r="AF6194">
        <v>0.52600000000000002</v>
      </c>
      <c r="AG6194">
        <v>237</v>
      </c>
      <c r="AH6194">
        <v>16</v>
      </c>
      <c r="AI6194" t="s">
        <v>11631</v>
      </c>
      <c r="AJ6194">
        <v>0.89774103302851893</v>
      </c>
      <c r="AK6194">
        <v>1.2526619065514217</v>
      </c>
      <c r="AL6194" s="94">
        <v>4789.8</v>
      </c>
      <c r="AM6194" t="s">
        <v>11648</v>
      </c>
    </row>
    <row r="6195" spans="1:39" x14ac:dyDescent="0.25">
      <c r="A6195" t="s">
        <v>219</v>
      </c>
      <c r="B6195">
        <v>41060</v>
      </c>
      <c r="C6195" t="s">
        <v>9144</v>
      </c>
      <c r="D6195">
        <v>19382</v>
      </c>
      <c r="E6195">
        <v>45900</v>
      </c>
      <c r="F6195">
        <v>45947</v>
      </c>
      <c r="G6195" t="s">
        <v>1112</v>
      </c>
      <c r="I6195" t="s">
        <v>24</v>
      </c>
      <c r="K6195">
        <v>370</v>
      </c>
      <c r="L6195">
        <v>45261</v>
      </c>
      <c r="M6195">
        <v>0.84</v>
      </c>
      <c r="N6195" t="s">
        <v>26</v>
      </c>
      <c r="O6195">
        <v>44771</v>
      </c>
      <c r="P6195" t="s">
        <v>341</v>
      </c>
      <c r="Q6195">
        <v>0</v>
      </c>
      <c r="R6195">
        <v>20000</v>
      </c>
      <c r="S6195">
        <v>40000</v>
      </c>
      <c r="T6195">
        <v>88</v>
      </c>
      <c r="U6195">
        <v>0</v>
      </c>
      <c r="V6195">
        <v>10</v>
      </c>
      <c r="W6195">
        <v>7</v>
      </c>
      <c r="X6195" t="s">
        <v>9145</v>
      </c>
      <c r="Y6195" t="s">
        <v>31</v>
      </c>
      <c r="Z6195" t="s">
        <v>341</v>
      </c>
      <c r="AE6195" t="s">
        <v>232</v>
      </c>
      <c r="AF6195">
        <v>0.84</v>
      </c>
      <c r="AG6195">
        <v>311</v>
      </c>
      <c r="AH6195">
        <v>16</v>
      </c>
      <c r="AI6195" t="s">
        <v>11631</v>
      </c>
      <c r="AJ6195">
        <v>1.0318852543597152</v>
      </c>
      <c r="AK6195">
        <v>2.0637705087194305</v>
      </c>
      <c r="AL6195" s="94">
        <v>1938.2</v>
      </c>
      <c r="AM6195" t="s">
        <v>11647</v>
      </c>
    </row>
    <row r="6196" spans="1:39" x14ac:dyDescent="0.25">
      <c r="A6196" t="s">
        <v>219</v>
      </c>
      <c r="B6196">
        <v>41061</v>
      </c>
      <c r="C6196" t="s">
        <v>9146</v>
      </c>
      <c r="D6196">
        <v>2555</v>
      </c>
      <c r="E6196">
        <v>45900</v>
      </c>
      <c r="F6196">
        <v>45947</v>
      </c>
      <c r="G6196" t="s">
        <v>1112</v>
      </c>
      <c r="H6196">
        <v>45979</v>
      </c>
      <c r="I6196" t="s">
        <v>9147</v>
      </c>
      <c r="K6196">
        <v>0</v>
      </c>
      <c r="AE6196" t="s">
        <v>232</v>
      </c>
      <c r="AF6196">
        <v>0</v>
      </c>
      <c r="AG6196">
        <v>0</v>
      </c>
      <c r="AH6196">
        <v>0</v>
      </c>
      <c r="AI6196" t="s">
        <v>11634</v>
      </c>
      <c r="AL6196" s="94">
        <v>255.5</v>
      </c>
      <c r="AM6196" t="s">
        <v>11646</v>
      </c>
    </row>
    <row r="6197" spans="1:39" x14ac:dyDescent="0.25">
      <c r="A6197" t="s">
        <v>219</v>
      </c>
      <c r="B6197">
        <v>41062</v>
      </c>
      <c r="C6197" t="s">
        <v>9148</v>
      </c>
      <c r="D6197">
        <v>2643</v>
      </c>
      <c r="E6197">
        <v>45900</v>
      </c>
      <c r="F6197">
        <v>45947</v>
      </c>
      <c r="G6197" t="s">
        <v>1112</v>
      </c>
      <c r="H6197">
        <v>46078</v>
      </c>
      <c r="I6197" t="s">
        <v>24</v>
      </c>
      <c r="K6197">
        <v>0</v>
      </c>
      <c r="AE6197" t="s">
        <v>232</v>
      </c>
      <c r="AF6197">
        <v>0</v>
      </c>
      <c r="AG6197">
        <v>0</v>
      </c>
      <c r="AH6197">
        <v>0</v>
      </c>
      <c r="AI6197" t="s">
        <v>11634</v>
      </c>
      <c r="AL6197" s="94">
        <v>264.3</v>
      </c>
      <c r="AM6197" t="s">
        <v>11646</v>
      </c>
    </row>
    <row r="6198" spans="1:39" x14ac:dyDescent="0.25">
      <c r="A6198" t="s">
        <v>219</v>
      </c>
      <c r="B6198">
        <v>41063</v>
      </c>
      <c r="C6198" t="s">
        <v>9149</v>
      </c>
      <c r="D6198">
        <v>3636</v>
      </c>
      <c r="E6198">
        <v>45900</v>
      </c>
      <c r="F6198">
        <v>45947</v>
      </c>
      <c r="G6198" t="s">
        <v>1112</v>
      </c>
      <c r="H6198">
        <v>46020</v>
      </c>
      <c r="I6198" t="s">
        <v>24</v>
      </c>
      <c r="K6198">
        <v>0</v>
      </c>
      <c r="L6198" t="s">
        <v>9150</v>
      </c>
      <c r="N6198" t="s">
        <v>350</v>
      </c>
      <c r="P6198" t="s">
        <v>350</v>
      </c>
      <c r="X6198" t="s">
        <v>9151</v>
      </c>
      <c r="Y6198" t="s">
        <v>9152</v>
      </c>
      <c r="Z6198" t="s">
        <v>9153</v>
      </c>
      <c r="AE6198" t="s">
        <v>232</v>
      </c>
      <c r="AF6198">
        <v>0</v>
      </c>
      <c r="AG6198">
        <v>0</v>
      </c>
      <c r="AH6198">
        <v>6</v>
      </c>
      <c r="AI6198" t="s">
        <v>11632</v>
      </c>
      <c r="AL6198" s="94">
        <v>363.6</v>
      </c>
      <c r="AM6198" t="s">
        <v>11646</v>
      </c>
    </row>
    <row r="6199" spans="1:39" x14ac:dyDescent="0.25">
      <c r="A6199" t="s">
        <v>219</v>
      </c>
      <c r="B6199">
        <v>41064</v>
      </c>
      <c r="C6199" t="s">
        <v>9154</v>
      </c>
      <c r="D6199">
        <v>7031</v>
      </c>
      <c r="E6199">
        <v>45900</v>
      </c>
      <c r="F6199">
        <v>45947</v>
      </c>
      <c r="G6199" t="s">
        <v>1112</v>
      </c>
      <c r="H6199">
        <v>46044</v>
      </c>
      <c r="I6199" t="s">
        <v>24</v>
      </c>
      <c r="K6199">
        <v>0</v>
      </c>
      <c r="N6199" t="s">
        <v>350</v>
      </c>
      <c r="P6199" t="s">
        <v>350</v>
      </c>
      <c r="Q6199">
        <v>0</v>
      </c>
      <c r="R6199">
        <v>10000</v>
      </c>
      <c r="S6199">
        <v>0</v>
      </c>
      <c r="X6199" t="s">
        <v>9155</v>
      </c>
      <c r="Y6199" t="s">
        <v>1109</v>
      </c>
      <c r="Z6199" t="s">
        <v>1109</v>
      </c>
      <c r="AE6199" t="s">
        <v>232</v>
      </c>
      <c r="AF6199">
        <v>0</v>
      </c>
      <c r="AG6199">
        <v>0</v>
      </c>
      <c r="AH6199">
        <v>8</v>
      </c>
      <c r="AI6199" t="s">
        <v>11632</v>
      </c>
      <c r="AJ6199">
        <v>1.4222727919214906</v>
      </c>
      <c r="AK6199">
        <v>0</v>
      </c>
      <c r="AL6199" s="94">
        <v>703.1</v>
      </c>
      <c r="AM6199" t="s">
        <v>11646</v>
      </c>
    </row>
    <row r="6200" spans="1:39" x14ac:dyDescent="0.25">
      <c r="A6200" t="s">
        <v>219</v>
      </c>
      <c r="B6200">
        <v>41065</v>
      </c>
      <c r="C6200" t="s">
        <v>9156</v>
      </c>
      <c r="D6200">
        <v>27228</v>
      </c>
      <c r="E6200">
        <v>45900</v>
      </c>
      <c r="F6200">
        <v>45947</v>
      </c>
      <c r="G6200" t="s">
        <v>1112</v>
      </c>
      <c r="H6200">
        <v>46014</v>
      </c>
      <c r="I6200" t="s">
        <v>24</v>
      </c>
      <c r="J6200">
        <v>46051</v>
      </c>
      <c r="K6200">
        <v>725</v>
      </c>
      <c r="L6200">
        <v>45839</v>
      </c>
      <c r="M6200" t="s">
        <v>5764</v>
      </c>
      <c r="N6200" t="s">
        <v>26</v>
      </c>
      <c r="O6200">
        <v>45469</v>
      </c>
      <c r="P6200" t="s">
        <v>1109</v>
      </c>
      <c r="Q6200">
        <v>0.93789999999999996</v>
      </c>
      <c r="R6200">
        <v>67027</v>
      </c>
      <c r="S6200">
        <v>22000</v>
      </c>
      <c r="X6200" t="s">
        <v>9157</v>
      </c>
      <c r="Y6200" t="s">
        <v>9158</v>
      </c>
      <c r="Z6200" t="s">
        <v>9158</v>
      </c>
      <c r="AE6200" t="s">
        <v>232</v>
      </c>
      <c r="AG6200">
        <v>0</v>
      </c>
      <c r="AH6200">
        <v>12</v>
      </c>
      <c r="AI6200" t="s">
        <v>11632</v>
      </c>
      <c r="AJ6200">
        <v>2.4616938445717644</v>
      </c>
      <c r="AK6200">
        <v>0.80799177317467308</v>
      </c>
      <c r="AL6200" s="94">
        <v>2722.8</v>
      </c>
      <c r="AM6200" t="s">
        <v>11647</v>
      </c>
    </row>
    <row r="6201" spans="1:39" x14ac:dyDescent="0.25">
      <c r="A6201" t="s">
        <v>219</v>
      </c>
      <c r="B6201">
        <v>41066</v>
      </c>
      <c r="C6201" t="s">
        <v>9159</v>
      </c>
      <c r="D6201">
        <v>1520</v>
      </c>
      <c r="E6201">
        <v>45900</v>
      </c>
      <c r="F6201">
        <v>45947</v>
      </c>
      <c r="G6201" t="s">
        <v>1112</v>
      </c>
      <c r="H6201">
        <v>46083</v>
      </c>
      <c r="I6201" t="s">
        <v>24</v>
      </c>
      <c r="K6201">
        <v>60</v>
      </c>
      <c r="L6201" t="s">
        <v>3353</v>
      </c>
      <c r="N6201" t="s">
        <v>350</v>
      </c>
      <c r="P6201" t="s">
        <v>350</v>
      </c>
      <c r="R6201">
        <v>9000</v>
      </c>
      <c r="X6201" t="s">
        <v>9160</v>
      </c>
      <c r="Y6201" t="s">
        <v>9161</v>
      </c>
      <c r="Z6201" t="s">
        <v>31</v>
      </c>
      <c r="AE6201" t="s">
        <v>232</v>
      </c>
      <c r="AF6201">
        <v>0</v>
      </c>
      <c r="AG6201">
        <v>0</v>
      </c>
      <c r="AH6201">
        <v>8</v>
      </c>
      <c r="AI6201" t="s">
        <v>11632</v>
      </c>
      <c r="AJ6201">
        <v>5.9210526315789478</v>
      </c>
      <c r="AL6201" s="94">
        <v>152</v>
      </c>
      <c r="AM6201" t="s">
        <v>11647</v>
      </c>
    </row>
    <row r="6202" spans="1:39" x14ac:dyDescent="0.25">
      <c r="A6202" t="s">
        <v>219</v>
      </c>
      <c r="B6202">
        <v>41067</v>
      </c>
      <c r="C6202" t="s">
        <v>9162</v>
      </c>
      <c r="D6202">
        <v>9504</v>
      </c>
      <c r="E6202">
        <v>45900</v>
      </c>
      <c r="F6202">
        <v>45947</v>
      </c>
      <c r="G6202" t="s">
        <v>1112</v>
      </c>
      <c r="H6202">
        <v>45978</v>
      </c>
      <c r="I6202" t="s">
        <v>24</v>
      </c>
      <c r="K6202">
        <v>0</v>
      </c>
      <c r="L6202" t="s">
        <v>9163</v>
      </c>
      <c r="N6202" t="s">
        <v>9164</v>
      </c>
      <c r="O6202">
        <v>2026</v>
      </c>
      <c r="P6202" t="s">
        <v>9150</v>
      </c>
      <c r="R6202" t="s">
        <v>5764</v>
      </c>
      <c r="S6202">
        <v>15000</v>
      </c>
      <c r="T6202">
        <v>13</v>
      </c>
      <c r="U6202">
        <v>17</v>
      </c>
      <c r="X6202" t="s">
        <v>9165</v>
      </c>
      <c r="Y6202" t="s">
        <v>9166</v>
      </c>
      <c r="Z6202" t="s">
        <v>350</v>
      </c>
      <c r="AE6202" t="s">
        <v>232</v>
      </c>
      <c r="AF6202">
        <v>0</v>
      </c>
      <c r="AG6202">
        <v>0</v>
      </c>
      <c r="AH6202">
        <v>11</v>
      </c>
      <c r="AI6202" t="s">
        <v>11632</v>
      </c>
      <c r="AK6202">
        <v>1.5782828282828283</v>
      </c>
      <c r="AL6202" s="94">
        <v>950.4</v>
      </c>
      <c r="AM6202" t="s">
        <v>11646</v>
      </c>
    </row>
    <row r="6203" spans="1:39" x14ac:dyDescent="0.25">
      <c r="A6203" t="s">
        <v>219</v>
      </c>
      <c r="B6203">
        <v>41068</v>
      </c>
      <c r="C6203" t="s">
        <v>9167</v>
      </c>
      <c r="D6203">
        <v>17374</v>
      </c>
      <c r="E6203">
        <v>45900</v>
      </c>
      <c r="F6203">
        <v>45947</v>
      </c>
      <c r="G6203" t="s">
        <v>1112</v>
      </c>
      <c r="I6203" t="s">
        <v>24</v>
      </c>
      <c r="K6203">
        <v>0</v>
      </c>
      <c r="AE6203" t="s">
        <v>232</v>
      </c>
      <c r="AF6203">
        <v>0</v>
      </c>
      <c r="AG6203">
        <v>0</v>
      </c>
      <c r="AH6203">
        <v>0</v>
      </c>
      <c r="AI6203" t="s">
        <v>11634</v>
      </c>
      <c r="AL6203" s="94">
        <v>1737.4</v>
      </c>
      <c r="AM6203" t="s">
        <v>11646</v>
      </c>
    </row>
    <row r="6204" spans="1:39" x14ac:dyDescent="0.25">
      <c r="A6204" t="s">
        <v>219</v>
      </c>
      <c r="B6204">
        <v>41069</v>
      </c>
      <c r="C6204" t="s">
        <v>9168</v>
      </c>
      <c r="D6204">
        <v>38757</v>
      </c>
      <c r="E6204">
        <v>45900</v>
      </c>
      <c r="F6204">
        <v>45947</v>
      </c>
      <c r="G6204" t="s">
        <v>1112</v>
      </c>
      <c r="H6204">
        <v>46031</v>
      </c>
      <c r="I6204" t="s">
        <v>24</v>
      </c>
      <c r="J6204">
        <v>46058</v>
      </c>
      <c r="K6204">
        <v>283</v>
      </c>
      <c r="L6204">
        <v>46021</v>
      </c>
      <c r="M6204">
        <v>0.55000000000000004</v>
      </c>
      <c r="N6204" t="s">
        <v>26</v>
      </c>
      <c r="O6204">
        <v>45118</v>
      </c>
      <c r="P6204" t="s">
        <v>26</v>
      </c>
      <c r="Q6204">
        <v>0.65</v>
      </c>
      <c r="R6204">
        <v>18284.990000000002</v>
      </c>
      <c r="S6204">
        <v>44794</v>
      </c>
      <c r="T6204">
        <v>512</v>
      </c>
      <c r="V6204">
        <v>1</v>
      </c>
      <c r="W6204">
        <v>2</v>
      </c>
      <c r="X6204" t="s">
        <v>9169</v>
      </c>
      <c r="Y6204" t="s">
        <v>3063</v>
      </c>
      <c r="Z6204" t="s">
        <v>9170</v>
      </c>
      <c r="AE6204" t="s">
        <v>232</v>
      </c>
      <c r="AF6204">
        <v>0.55000000000000004</v>
      </c>
      <c r="AG6204">
        <v>156</v>
      </c>
      <c r="AH6204">
        <v>15</v>
      </c>
      <c r="AI6204" t="s">
        <v>11632</v>
      </c>
      <c r="AJ6204">
        <v>0.47178548391258357</v>
      </c>
      <c r="AK6204">
        <v>1.1557654101194623</v>
      </c>
      <c r="AL6204" s="94">
        <v>3875.7</v>
      </c>
      <c r="AM6204" t="s">
        <v>11648</v>
      </c>
    </row>
    <row r="6205" spans="1:39" x14ac:dyDescent="0.25">
      <c r="A6205" t="s">
        <v>219</v>
      </c>
      <c r="B6205">
        <v>41904</v>
      </c>
      <c r="C6205" t="s">
        <v>9171</v>
      </c>
      <c r="D6205">
        <v>2306</v>
      </c>
      <c r="E6205">
        <v>45900</v>
      </c>
      <c r="F6205">
        <v>45938</v>
      </c>
      <c r="G6205" t="s">
        <v>1112</v>
      </c>
      <c r="H6205">
        <v>45980</v>
      </c>
      <c r="I6205" t="s">
        <v>24</v>
      </c>
      <c r="K6205">
        <v>0</v>
      </c>
      <c r="L6205" t="s">
        <v>9164</v>
      </c>
      <c r="N6205" t="s">
        <v>9172</v>
      </c>
      <c r="P6205" t="s">
        <v>9164</v>
      </c>
      <c r="X6205" t="s">
        <v>9173</v>
      </c>
      <c r="Y6205" t="s">
        <v>9174</v>
      </c>
      <c r="AE6205" t="s">
        <v>232</v>
      </c>
      <c r="AF6205">
        <v>0</v>
      </c>
      <c r="AG6205">
        <v>0</v>
      </c>
      <c r="AH6205">
        <v>5</v>
      </c>
      <c r="AI6205" t="s">
        <v>11632</v>
      </c>
      <c r="AL6205" s="94">
        <v>230.6</v>
      </c>
      <c r="AM6205" t="s">
        <v>11646</v>
      </c>
    </row>
    <row r="6206" spans="1:39" x14ac:dyDescent="0.25">
      <c r="A6206" t="s">
        <v>219</v>
      </c>
      <c r="B6206">
        <v>41070</v>
      </c>
      <c r="C6206" t="s">
        <v>9175</v>
      </c>
      <c r="D6206">
        <v>9277</v>
      </c>
      <c r="E6206">
        <v>45900</v>
      </c>
      <c r="F6206">
        <v>45947</v>
      </c>
      <c r="G6206" t="s">
        <v>1112</v>
      </c>
      <c r="H6206">
        <v>46034</v>
      </c>
      <c r="I6206" t="s">
        <v>24</v>
      </c>
      <c r="K6206">
        <v>0</v>
      </c>
      <c r="N6206" t="s">
        <v>9176</v>
      </c>
      <c r="O6206" t="s">
        <v>9177</v>
      </c>
      <c r="R6206">
        <v>0</v>
      </c>
      <c r="S6206">
        <v>0</v>
      </c>
      <c r="T6206">
        <v>2</v>
      </c>
      <c r="U6206">
        <v>1</v>
      </c>
      <c r="V6206">
        <v>0</v>
      </c>
      <c r="W6206">
        <v>1</v>
      </c>
      <c r="X6206" t="s">
        <v>9178</v>
      </c>
      <c r="Y6206" t="s">
        <v>350</v>
      </c>
      <c r="Z6206" t="s">
        <v>350</v>
      </c>
      <c r="AE6206" t="s">
        <v>232</v>
      </c>
      <c r="AF6206">
        <v>0</v>
      </c>
      <c r="AG6206">
        <v>0</v>
      </c>
      <c r="AH6206">
        <v>11</v>
      </c>
      <c r="AI6206" t="s">
        <v>11632</v>
      </c>
      <c r="AJ6206">
        <v>0</v>
      </c>
      <c r="AK6206">
        <v>0</v>
      </c>
      <c r="AL6206" s="94">
        <v>927.7</v>
      </c>
      <c r="AM6206" t="s">
        <v>11646</v>
      </c>
    </row>
    <row r="6207" spans="1:39" x14ac:dyDescent="0.25">
      <c r="A6207" t="s">
        <v>219</v>
      </c>
      <c r="B6207">
        <v>41071</v>
      </c>
      <c r="C6207" t="s">
        <v>9179</v>
      </c>
      <c r="D6207">
        <v>6779</v>
      </c>
      <c r="E6207">
        <v>45900</v>
      </c>
      <c r="F6207">
        <v>45947</v>
      </c>
      <c r="G6207" t="s">
        <v>1112</v>
      </c>
      <c r="I6207" t="s">
        <v>24</v>
      </c>
      <c r="K6207">
        <v>0</v>
      </c>
      <c r="AE6207" t="s">
        <v>232</v>
      </c>
      <c r="AF6207">
        <v>0</v>
      </c>
      <c r="AG6207">
        <v>0</v>
      </c>
      <c r="AH6207">
        <v>0</v>
      </c>
      <c r="AI6207" t="s">
        <v>11634</v>
      </c>
      <c r="AL6207" s="94">
        <v>677.9</v>
      </c>
      <c r="AM6207" t="s">
        <v>11646</v>
      </c>
    </row>
    <row r="6208" spans="1:39" x14ac:dyDescent="0.25">
      <c r="A6208" t="s">
        <v>219</v>
      </c>
      <c r="B6208">
        <v>41072</v>
      </c>
      <c r="C6208" t="s">
        <v>9180</v>
      </c>
      <c r="D6208">
        <v>5085</v>
      </c>
      <c r="E6208">
        <v>45900</v>
      </c>
      <c r="F6208">
        <v>45947</v>
      </c>
      <c r="G6208" t="s">
        <v>1112</v>
      </c>
      <c r="I6208" t="s">
        <v>24</v>
      </c>
      <c r="K6208">
        <v>0</v>
      </c>
      <c r="AE6208" t="s">
        <v>232</v>
      </c>
      <c r="AF6208">
        <v>0</v>
      </c>
      <c r="AG6208">
        <v>0</v>
      </c>
      <c r="AH6208">
        <v>0</v>
      </c>
      <c r="AI6208" t="s">
        <v>11634</v>
      </c>
      <c r="AL6208" s="94">
        <v>508.5</v>
      </c>
      <c r="AM6208" t="s">
        <v>11646</v>
      </c>
    </row>
    <row r="6209" spans="1:39" x14ac:dyDescent="0.25">
      <c r="A6209" t="s">
        <v>219</v>
      </c>
      <c r="B6209">
        <v>41073</v>
      </c>
      <c r="C6209" t="s">
        <v>9181</v>
      </c>
      <c r="D6209">
        <v>2074</v>
      </c>
      <c r="E6209">
        <v>45900</v>
      </c>
      <c r="F6209">
        <v>45947</v>
      </c>
      <c r="G6209" t="s">
        <v>1112</v>
      </c>
      <c r="H6209">
        <v>46105</v>
      </c>
      <c r="I6209" t="s">
        <v>24</v>
      </c>
      <c r="K6209">
        <v>0</v>
      </c>
      <c r="L6209" t="s">
        <v>9182</v>
      </c>
      <c r="N6209" t="s">
        <v>350</v>
      </c>
      <c r="P6209" t="s">
        <v>341</v>
      </c>
      <c r="X6209" t="s">
        <v>9183</v>
      </c>
      <c r="Y6209" t="s">
        <v>958</v>
      </c>
      <c r="Z6209" t="s">
        <v>341</v>
      </c>
      <c r="AE6209" t="s">
        <v>232</v>
      </c>
      <c r="AF6209">
        <v>0</v>
      </c>
      <c r="AG6209">
        <v>0</v>
      </c>
      <c r="AH6209">
        <v>6</v>
      </c>
      <c r="AI6209" t="s">
        <v>11632</v>
      </c>
      <c r="AL6209" s="94">
        <v>207.4</v>
      </c>
      <c r="AM6209" t="s">
        <v>11646</v>
      </c>
    </row>
    <row r="6210" spans="1:39" x14ac:dyDescent="0.25">
      <c r="A6210" t="s">
        <v>219</v>
      </c>
      <c r="B6210">
        <v>41074</v>
      </c>
      <c r="C6210" t="s">
        <v>9184</v>
      </c>
      <c r="D6210">
        <v>3670</v>
      </c>
      <c r="E6210">
        <v>45900</v>
      </c>
      <c r="F6210">
        <v>45947</v>
      </c>
      <c r="G6210" t="s">
        <v>1112</v>
      </c>
      <c r="H6210">
        <v>46020</v>
      </c>
      <c r="I6210" t="s">
        <v>24</v>
      </c>
      <c r="J6210">
        <v>46042</v>
      </c>
      <c r="K6210">
        <v>300</v>
      </c>
      <c r="L6210" t="s">
        <v>9185</v>
      </c>
      <c r="M6210">
        <v>0.2</v>
      </c>
      <c r="N6210" t="s">
        <v>26</v>
      </c>
      <c r="O6210">
        <v>45015</v>
      </c>
      <c r="P6210" t="s">
        <v>26</v>
      </c>
      <c r="Q6210">
        <v>0.2</v>
      </c>
      <c r="R6210">
        <v>0</v>
      </c>
      <c r="S6210">
        <v>0</v>
      </c>
      <c r="X6210" t="s">
        <v>9186</v>
      </c>
      <c r="Y6210" t="s">
        <v>25</v>
      </c>
      <c r="Z6210" t="s">
        <v>25</v>
      </c>
      <c r="AE6210" t="s">
        <v>232</v>
      </c>
      <c r="AF6210">
        <v>0.2</v>
      </c>
      <c r="AG6210">
        <v>60</v>
      </c>
      <c r="AH6210">
        <v>12</v>
      </c>
      <c r="AI6210" t="s">
        <v>11632</v>
      </c>
      <c r="AJ6210">
        <v>0</v>
      </c>
      <c r="AK6210">
        <v>0</v>
      </c>
      <c r="AL6210" s="94">
        <v>367</v>
      </c>
      <c r="AM6210" t="s">
        <v>11647</v>
      </c>
    </row>
    <row r="6211" spans="1:39" x14ac:dyDescent="0.25">
      <c r="A6211" t="s">
        <v>219</v>
      </c>
      <c r="B6211">
        <v>41075</v>
      </c>
      <c r="C6211" t="s">
        <v>9187</v>
      </c>
      <c r="D6211">
        <v>14105</v>
      </c>
      <c r="E6211">
        <v>45900</v>
      </c>
      <c r="F6211">
        <v>45947</v>
      </c>
      <c r="G6211" t="s">
        <v>1112</v>
      </c>
      <c r="I6211" t="s">
        <v>24</v>
      </c>
      <c r="K6211">
        <v>0</v>
      </c>
      <c r="AE6211" t="s">
        <v>232</v>
      </c>
      <c r="AF6211">
        <v>0</v>
      </c>
      <c r="AG6211">
        <v>0</v>
      </c>
      <c r="AH6211">
        <v>0</v>
      </c>
      <c r="AI6211" t="s">
        <v>11634</v>
      </c>
      <c r="AL6211" s="94">
        <v>1410.5</v>
      </c>
      <c r="AM6211" t="s">
        <v>11646</v>
      </c>
    </row>
    <row r="6212" spans="1:39" x14ac:dyDescent="0.25">
      <c r="A6212" t="s">
        <v>219</v>
      </c>
      <c r="B6212">
        <v>41076</v>
      </c>
      <c r="C6212" t="s">
        <v>9188</v>
      </c>
      <c r="D6212">
        <v>2509</v>
      </c>
      <c r="E6212">
        <v>45900</v>
      </c>
      <c r="F6212">
        <v>45947</v>
      </c>
      <c r="G6212" t="s">
        <v>1112</v>
      </c>
      <c r="I6212" t="s">
        <v>24</v>
      </c>
      <c r="K6212">
        <v>0</v>
      </c>
      <c r="AE6212" t="s">
        <v>232</v>
      </c>
      <c r="AF6212">
        <v>0</v>
      </c>
      <c r="AG6212">
        <v>0</v>
      </c>
      <c r="AH6212">
        <v>0</v>
      </c>
      <c r="AI6212" t="s">
        <v>11634</v>
      </c>
      <c r="AL6212" s="94">
        <v>250.9</v>
      </c>
      <c r="AM6212" t="s">
        <v>11646</v>
      </c>
    </row>
    <row r="6213" spans="1:39" x14ac:dyDescent="0.25">
      <c r="A6213" t="s">
        <v>219</v>
      </c>
      <c r="B6213">
        <v>41077</v>
      </c>
      <c r="C6213" t="s">
        <v>9189</v>
      </c>
      <c r="D6213">
        <v>10799</v>
      </c>
      <c r="E6213">
        <v>45900</v>
      </c>
      <c r="F6213">
        <v>45947</v>
      </c>
      <c r="G6213" t="s">
        <v>1112</v>
      </c>
      <c r="I6213" t="s">
        <v>24</v>
      </c>
      <c r="K6213">
        <v>0</v>
      </c>
      <c r="AE6213" t="s">
        <v>232</v>
      </c>
      <c r="AF6213">
        <v>0</v>
      </c>
      <c r="AG6213">
        <v>0</v>
      </c>
      <c r="AH6213">
        <v>0</v>
      </c>
      <c r="AI6213" t="s">
        <v>11634</v>
      </c>
      <c r="AL6213" s="94">
        <v>1079.9000000000001</v>
      </c>
      <c r="AM6213" t="s">
        <v>11646</v>
      </c>
    </row>
    <row r="6214" spans="1:39" x14ac:dyDescent="0.25">
      <c r="A6214" t="s">
        <v>219</v>
      </c>
      <c r="B6214">
        <v>41078</v>
      </c>
      <c r="C6214" t="s">
        <v>9190</v>
      </c>
      <c r="D6214">
        <v>2927</v>
      </c>
      <c r="E6214">
        <v>45900</v>
      </c>
      <c r="F6214">
        <v>45947</v>
      </c>
      <c r="G6214" t="s">
        <v>1112</v>
      </c>
      <c r="H6214">
        <v>46042</v>
      </c>
      <c r="I6214" t="s">
        <v>24</v>
      </c>
      <c r="J6214">
        <v>46063</v>
      </c>
      <c r="K6214">
        <v>0</v>
      </c>
      <c r="M6214">
        <v>0</v>
      </c>
      <c r="N6214" t="s">
        <v>341</v>
      </c>
      <c r="P6214" t="s">
        <v>341</v>
      </c>
      <c r="Q6214">
        <v>0</v>
      </c>
      <c r="R6214">
        <v>0</v>
      </c>
      <c r="S6214">
        <v>0</v>
      </c>
      <c r="X6214" t="s">
        <v>9191</v>
      </c>
      <c r="Y6214" t="s">
        <v>393</v>
      </c>
      <c r="Z6214" t="s">
        <v>25</v>
      </c>
      <c r="AE6214" t="s">
        <v>232</v>
      </c>
      <c r="AF6214">
        <v>0</v>
      </c>
      <c r="AG6214">
        <v>0</v>
      </c>
      <c r="AH6214">
        <v>9</v>
      </c>
      <c r="AI6214" t="s">
        <v>11632</v>
      </c>
      <c r="AJ6214">
        <v>0</v>
      </c>
      <c r="AK6214">
        <v>0</v>
      </c>
      <c r="AL6214" s="94">
        <v>292.7</v>
      </c>
      <c r="AM6214" t="s">
        <v>11646</v>
      </c>
    </row>
    <row r="6215" spans="1:39" x14ac:dyDescent="0.25">
      <c r="A6215" t="s">
        <v>219</v>
      </c>
      <c r="B6215">
        <v>41079</v>
      </c>
      <c r="C6215" t="s">
        <v>9192</v>
      </c>
      <c r="D6215">
        <v>11871</v>
      </c>
      <c r="E6215">
        <v>45900</v>
      </c>
      <c r="F6215">
        <v>45947</v>
      </c>
      <c r="G6215" t="s">
        <v>1112</v>
      </c>
      <c r="H6215">
        <v>45964</v>
      </c>
      <c r="I6215" t="s">
        <v>24</v>
      </c>
      <c r="K6215">
        <v>0</v>
      </c>
      <c r="L6215" t="s">
        <v>9193</v>
      </c>
      <c r="N6215" t="s">
        <v>1109</v>
      </c>
      <c r="P6215" t="s">
        <v>9193</v>
      </c>
      <c r="X6215" t="s">
        <v>9194</v>
      </c>
      <c r="Y6215" t="s">
        <v>26</v>
      </c>
      <c r="Z6215" t="s">
        <v>26</v>
      </c>
      <c r="AE6215" t="s">
        <v>232</v>
      </c>
      <c r="AF6215">
        <v>0</v>
      </c>
      <c r="AG6215">
        <v>0</v>
      </c>
      <c r="AH6215">
        <v>6</v>
      </c>
      <c r="AI6215" t="s">
        <v>11632</v>
      </c>
      <c r="AL6215" s="94">
        <v>1187.0999999999999</v>
      </c>
      <c r="AM6215" t="s">
        <v>11646</v>
      </c>
    </row>
    <row r="6216" spans="1:39" x14ac:dyDescent="0.25">
      <c r="A6216" t="s">
        <v>219</v>
      </c>
      <c r="B6216">
        <v>41080</v>
      </c>
      <c r="C6216" t="s">
        <v>9195</v>
      </c>
      <c r="D6216">
        <v>1531</v>
      </c>
      <c r="E6216">
        <v>45900</v>
      </c>
      <c r="F6216">
        <v>45947</v>
      </c>
      <c r="G6216" t="s">
        <v>1112</v>
      </c>
      <c r="H6216">
        <v>45968</v>
      </c>
      <c r="I6216" t="s">
        <v>24</v>
      </c>
      <c r="J6216">
        <v>46079</v>
      </c>
      <c r="K6216">
        <v>40</v>
      </c>
      <c r="N6216" t="s">
        <v>9164</v>
      </c>
      <c r="P6216" t="s">
        <v>1109</v>
      </c>
      <c r="R6216" t="s">
        <v>5764</v>
      </c>
      <c r="X6216" t="s">
        <v>9196</v>
      </c>
      <c r="Y6216" t="s">
        <v>350</v>
      </c>
      <c r="Z6216" t="s">
        <v>350</v>
      </c>
      <c r="AE6216" t="s">
        <v>232</v>
      </c>
      <c r="AF6216">
        <v>0</v>
      </c>
      <c r="AG6216">
        <v>0</v>
      </c>
      <c r="AH6216">
        <v>7</v>
      </c>
      <c r="AI6216" t="s">
        <v>11632</v>
      </c>
      <c r="AL6216" s="94">
        <v>153.1</v>
      </c>
      <c r="AM6216" t="s">
        <v>11647</v>
      </c>
    </row>
    <row r="6217" spans="1:39" x14ac:dyDescent="0.25">
      <c r="A6217" t="s">
        <v>219</v>
      </c>
      <c r="B6217">
        <v>41081</v>
      </c>
      <c r="C6217" t="s">
        <v>9197</v>
      </c>
      <c r="D6217">
        <v>40529</v>
      </c>
      <c r="E6217">
        <v>45900</v>
      </c>
      <c r="F6217">
        <v>45947</v>
      </c>
      <c r="G6217" t="s">
        <v>1112</v>
      </c>
      <c r="H6217">
        <v>45968</v>
      </c>
      <c r="I6217" t="s">
        <v>24</v>
      </c>
      <c r="J6217">
        <v>46020</v>
      </c>
      <c r="K6217">
        <v>200</v>
      </c>
      <c r="L6217">
        <v>2025</v>
      </c>
      <c r="M6217">
        <v>0.97</v>
      </c>
      <c r="N6217" t="s">
        <v>31</v>
      </c>
      <c r="O6217">
        <v>45566</v>
      </c>
      <c r="P6217" t="s">
        <v>31</v>
      </c>
      <c r="Q6217">
        <v>0.48</v>
      </c>
      <c r="R6217">
        <v>26000</v>
      </c>
      <c r="S6217">
        <v>35000</v>
      </c>
      <c r="X6217" t="s">
        <v>26</v>
      </c>
      <c r="Y6217" t="s">
        <v>26</v>
      </c>
      <c r="Z6217" t="s">
        <v>26</v>
      </c>
      <c r="AE6217" t="s">
        <v>232</v>
      </c>
      <c r="AF6217">
        <v>0.97</v>
      </c>
      <c r="AG6217">
        <v>194</v>
      </c>
      <c r="AH6217">
        <v>12</v>
      </c>
      <c r="AI6217" t="s">
        <v>11632</v>
      </c>
      <c r="AJ6217">
        <v>0.64151595154087193</v>
      </c>
      <c r="AK6217">
        <v>0.86357916553578917</v>
      </c>
      <c r="AL6217" s="94">
        <v>4052.9</v>
      </c>
      <c r="AM6217" t="s">
        <v>11648</v>
      </c>
    </row>
    <row r="6218" spans="1:39" x14ac:dyDescent="0.25">
      <c r="A6218" t="s">
        <v>219</v>
      </c>
      <c r="B6218">
        <v>41082</v>
      </c>
      <c r="C6218" t="s">
        <v>9198</v>
      </c>
      <c r="D6218">
        <v>4180</v>
      </c>
      <c r="E6218">
        <v>45900</v>
      </c>
      <c r="F6218">
        <v>45947</v>
      </c>
      <c r="G6218" t="s">
        <v>1112</v>
      </c>
      <c r="H6218">
        <v>46108</v>
      </c>
      <c r="I6218" t="s">
        <v>24</v>
      </c>
      <c r="K6218">
        <v>195</v>
      </c>
      <c r="L6218">
        <v>45778</v>
      </c>
      <c r="M6218">
        <v>0.3</v>
      </c>
      <c r="N6218" t="s">
        <v>31</v>
      </c>
      <c r="O6218">
        <v>45925</v>
      </c>
      <c r="P6218" t="s">
        <v>341</v>
      </c>
      <c r="R6218">
        <v>0</v>
      </c>
      <c r="S6218">
        <v>0</v>
      </c>
      <c r="T6218">
        <v>10</v>
      </c>
      <c r="U6218">
        <v>15</v>
      </c>
      <c r="V6218">
        <v>0</v>
      </c>
      <c r="W6218">
        <v>5</v>
      </c>
      <c r="X6218" t="s">
        <v>25</v>
      </c>
      <c r="Y6218" t="s">
        <v>25</v>
      </c>
      <c r="Z6218" t="s">
        <v>25</v>
      </c>
      <c r="AE6218" t="s">
        <v>232</v>
      </c>
      <c r="AF6218">
        <v>0.3</v>
      </c>
      <c r="AG6218">
        <v>58</v>
      </c>
      <c r="AH6218">
        <v>15</v>
      </c>
      <c r="AI6218" t="s">
        <v>11632</v>
      </c>
      <c r="AJ6218">
        <v>0</v>
      </c>
      <c r="AK6218">
        <v>0</v>
      </c>
      <c r="AL6218" s="94">
        <v>418</v>
      </c>
      <c r="AM6218" t="s">
        <v>11647</v>
      </c>
    </row>
    <row r="6219" spans="1:39" x14ac:dyDescent="0.25">
      <c r="A6219" t="s">
        <v>219</v>
      </c>
      <c r="B6219">
        <v>41083</v>
      </c>
      <c r="C6219" t="s">
        <v>9199</v>
      </c>
      <c r="D6219">
        <v>1439</v>
      </c>
      <c r="E6219">
        <v>45900</v>
      </c>
      <c r="F6219">
        <v>45947</v>
      </c>
      <c r="G6219" t="s">
        <v>1112</v>
      </c>
      <c r="I6219" t="s">
        <v>24</v>
      </c>
      <c r="K6219">
        <v>0</v>
      </c>
      <c r="AE6219" t="s">
        <v>232</v>
      </c>
      <c r="AF6219">
        <v>0</v>
      </c>
      <c r="AG6219">
        <v>0</v>
      </c>
      <c r="AH6219">
        <v>0</v>
      </c>
      <c r="AI6219" t="s">
        <v>11634</v>
      </c>
      <c r="AL6219" s="94">
        <v>143.9</v>
      </c>
      <c r="AM6219" t="s">
        <v>11646</v>
      </c>
    </row>
    <row r="6220" spans="1:39" x14ac:dyDescent="0.25">
      <c r="A6220" t="s">
        <v>219</v>
      </c>
      <c r="B6220">
        <v>41084</v>
      </c>
      <c r="C6220" t="s">
        <v>9200</v>
      </c>
      <c r="D6220">
        <v>3290</v>
      </c>
      <c r="E6220">
        <v>45900</v>
      </c>
      <c r="F6220">
        <v>45947</v>
      </c>
      <c r="G6220" t="s">
        <v>1112</v>
      </c>
      <c r="I6220" t="s">
        <v>24</v>
      </c>
      <c r="K6220">
        <v>0</v>
      </c>
      <c r="AE6220" t="s">
        <v>232</v>
      </c>
      <c r="AF6220">
        <v>0</v>
      </c>
      <c r="AG6220">
        <v>0</v>
      </c>
      <c r="AH6220">
        <v>0</v>
      </c>
      <c r="AI6220" t="s">
        <v>11634</v>
      </c>
      <c r="AL6220" s="94">
        <v>329</v>
      </c>
      <c r="AM6220" t="s">
        <v>11646</v>
      </c>
    </row>
    <row r="6221" spans="1:39" x14ac:dyDescent="0.25">
      <c r="A6221" t="s">
        <v>219</v>
      </c>
      <c r="B6221">
        <v>41085</v>
      </c>
      <c r="C6221" t="s">
        <v>9201</v>
      </c>
      <c r="D6221">
        <v>5580</v>
      </c>
      <c r="E6221">
        <v>45900</v>
      </c>
      <c r="F6221">
        <v>45947</v>
      </c>
      <c r="G6221" t="s">
        <v>1112</v>
      </c>
      <c r="I6221" t="s">
        <v>24</v>
      </c>
      <c r="K6221">
        <v>0</v>
      </c>
      <c r="AE6221" t="s">
        <v>232</v>
      </c>
      <c r="AF6221">
        <v>0</v>
      </c>
      <c r="AG6221">
        <v>0</v>
      </c>
      <c r="AH6221">
        <v>0</v>
      </c>
      <c r="AI6221" t="s">
        <v>11634</v>
      </c>
      <c r="AL6221" s="94">
        <v>558</v>
      </c>
      <c r="AM6221" t="s">
        <v>11646</v>
      </c>
    </row>
    <row r="6222" spans="1:39" x14ac:dyDescent="0.25">
      <c r="A6222" t="s">
        <v>219</v>
      </c>
      <c r="B6222">
        <v>41086</v>
      </c>
      <c r="C6222" t="s">
        <v>9202</v>
      </c>
      <c r="D6222">
        <v>23090</v>
      </c>
      <c r="E6222">
        <v>45900</v>
      </c>
      <c r="F6222">
        <v>45938</v>
      </c>
      <c r="G6222" t="s">
        <v>1112</v>
      </c>
      <c r="H6222">
        <v>45932</v>
      </c>
      <c r="I6222" t="s">
        <v>9203</v>
      </c>
      <c r="K6222">
        <v>200</v>
      </c>
      <c r="L6222">
        <v>2023</v>
      </c>
      <c r="M6222">
        <v>29</v>
      </c>
      <c r="N6222" t="s">
        <v>25</v>
      </c>
      <c r="P6222" t="s">
        <v>31</v>
      </c>
      <c r="Q6222" t="s">
        <v>5764</v>
      </c>
      <c r="T6222">
        <v>26</v>
      </c>
      <c r="U6222">
        <v>66</v>
      </c>
      <c r="V6222">
        <v>6</v>
      </c>
      <c r="W6222">
        <v>8</v>
      </c>
      <c r="X6222" t="s">
        <v>25</v>
      </c>
      <c r="Y6222" t="s">
        <v>25</v>
      </c>
      <c r="Z6222" t="s">
        <v>25</v>
      </c>
      <c r="AE6222" t="s">
        <v>232</v>
      </c>
      <c r="AF6222">
        <v>0.28999999999999998</v>
      </c>
      <c r="AG6222">
        <v>58</v>
      </c>
      <c r="AH6222">
        <v>13</v>
      </c>
      <c r="AI6222" t="s">
        <v>11632</v>
      </c>
      <c r="AL6222" s="94">
        <v>2309</v>
      </c>
      <c r="AM6222" t="s">
        <v>11648</v>
      </c>
    </row>
    <row r="6223" spans="1:39" x14ac:dyDescent="0.25">
      <c r="A6223" t="s">
        <v>219</v>
      </c>
      <c r="B6223">
        <v>41088</v>
      </c>
      <c r="C6223" t="s">
        <v>9204</v>
      </c>
      <c r="D6223">
        <v>600</v>
      </c>
      <c r="E6223">
        <v>45900</v>
      </c>
      <c r="F6223">
        <v>45938</v>
      </c>
      <c r="G6223" t="s">
        <v>1112</v>
      </c>
      <c r="H6223">
        <v>45901</v>
      </c>
      <c r="I6223" t="s">
        <v>24</v>
      </c>
      <c r="K6223">
        <v>0</v>
      </c>
      <c r="AE6223" t="s">
        <v>232</v>
      </c>
      <c r="AF6223">
        <v>0</v>
      </c>
      <c r="AG6223">
        <v>0</v>
      </c>
      <c r="AH6223">
        <v>0</v>
      </c>
      <c r="AI6223" t="s">
        <v>11634</v>
      </c>
      <c r="AL6223" s="94">
        <v>60</v>
      </c>
      <c r="AM6223" t="s">
        <v>11646</v>
      </c>
    </row>
    <row r="6224" spans="1:39" x14ac:dyDescent="0.25">
      <c r="A6224" t="s">
        <v>219</v>
      </c>
      <c r="B6224">
        <v>41087</v>
      </c>
      <c r="C6224" t="s">
        <v>9205</v>
      </c>
      <c r="D6224">
        <v>14375</v>
      </c>
      <c r="E6224">
        <v>45900</v>
      </c>
      <c r="F6224">
        <v>45938</v>
      </c>
      <c r="G6224" t="s">
        <v>1112</v>
      </c>
      <c r="I6224" t="s">
        <v>24</v>
      </c>
      <c r="K6224">
        <v>0</v>
      </c>
      <c r="AE6224" t="s">
        <v>232</v>
      </c>
      <c r="AF6224">
        <v>0</v>
      </c>
      <c r="AG6224">
        <v>0</v>
      </c>
      <c r="AH6224">
        <v>0</v>
      </c>
      <c r="AI6224" t="s">
        <v>11634</v>
      </c>
      <c r="AL6224" s="94">
        <v>1437.5</v>
      </c>
      <c r="AM6224" t="s">
        <v>11646</v>
      </c>
    </row>
    <row r="6225" spans="1:39" x14ac:dyDescent="0.25">
      <c r="A6225" t="s">
        <v>219</v>
      </c>
      <c r="B6225">
        <v>41089</v>
      </c>
      <c r="C6225" t="s">
        <v>9206</v>
      </c>
      <c r="D6225">
        <v>8625</v>
      </c>
      <c r="E6225">
        <v>45900</v>
      </c>
      <c r="F6225">
        <v>45938</v>
      </c>
      <c r="G6225" t="s">
        <v>1112</v>
      </c>
      <c r="H6225">
        <v>45946</v>
      </c>
      <c r="I6225" t="s">
        <v>24</v>
      </c>
      <c r="K6225">
        <v>223</v>
      </c>
      <c r="L6225">
        <v>45807</v>
      </c>
      <c r="M6225">
        <v>0.80549999999999999</v>
      </c>
      <c r="N6225" t="s">
        <v>31</v>
      </c>
      <c r="O6225">
        <v>44280</v>
      </c>
      <c r="R6225">
        <v>9800</v>
      </c>
      <c r="S6225">
        <v>18150</v>
      </c>
      <c r="T6225">
        <v>10</v>
      </c>
      <c r="W6225">
        <v>25</v>
      </c>
      <c r="X6225" t="s">
        <v>9207</v>
      </c>
      <c r="Y6225" t="s">
        <v>341</v>
      </c>
      <c r="Z6225" t="s">
        <v>31</v>
      </c>
      <c r="AE6225" t="s">
        <v>232</v>
      </c>
      <c r="AF6225">
        <v>0.80549999999999999</v>
      </c>
      <c r="AG6225">
        <v>180</v>
      </c>
      <c r="AH6225">
        <v>12</v>
      </c>
      <c r="AI6225" t="s">
        <v>11632</v>
      </c>
      <c r="AJ6225">
        <v>1.136231884057971</v>
      </c>
      <c r="AK6225">
        <v>2.1043478260869564</v>
      </c>
      <c r="AL6225" s="94">
        <v>862.5</v>
      </c>
      <c r="AM6225" t="s">
        <v>11647</v>
      </c>
    </row>
    <row r="6226" spans="1:39" x14ac:dyDescent="0.25">
      <c r="A6226" t="s">
        <v>219</v>
      </c>
      <c r="B6226">
        <v>41090</v>
      </c>
      <c r="C6226" t="s">
        <v>9208</v>
      </c>
      <c r="D6226">
        <v>4213</v>
      </c>
      <c r="E6226">
        <v>45900</v>
      </c>
      <c r="F6226">
        <v>45938</v>
      </c>
      <c r="G6226" t="s">
        <v>1112</v>
      </c>
      <c r="H6226">
        <v>45964</v>
      </c>
      <c r="I6226" t="s">
        <v>24</v>
      </c>
      <c r="K6226">
        <v>0</v>
      </c>
      <c r="M6226">
        <v>0.06</v>
      </c>
      <c r="N6226" t="s">
        <v>31</v>
      </c>
      <c r="O6226">
        <v>45870</v>
      </c>
      <c r="P6226" t="s">
        <v>25</v>
      </c>
      <c r="T6226">
        <v>48</v>
      </c>
      <c r="U6226">
        <v>96</v>
      </c>
      <c r="X6226" t="s">
        <v>341</v>
      </c>
      <c r="Y6226" t="s">
        <v>341</v>
      </c>
      <c r="Z6226" t="s">
        <v>341</v>
      </c>
      <c r="AE6226" t="s">
        <v>232</v>
      </c>
      <c r="AF6226">
        <v>0.06</v>
      </c>
      <c r="AG6226">
        <v>0</v>
      </c>
      <c r="AH6226">
        <v>9</v>
      </c>
      <c r="AI6226" t="s">
        <v>11632</v>
      </c>
      <c r="AL6226" s="94">
        <v>421.3</v>
      </c>
      <c r="AM6226" t="s">
        <v>11646</v>
      </c>
    </row>
    <row r="6227" spans="1:39" x14ac:dyDescent="0.25">
      <c r="A6227" t="s">
        <v>219</v>
      </c>
      <c r="B6227">
        <v>41091</v>
      </c>
      <c r="C6227" t="s">
        <v>9209</v>
      </c>
      <c r="D6227">
        <v>687488</v>
      </c>
      <c r="E6227">
        <v>45900</v>
      </c>
      <c r="F6227">
        <v>45938</v>
      </c>
      <c r="G6227" t="s">
        <v>1112</v>
      </c>
      <c r="I6227" t="s">
        <v>24</v>
      </c>
      <c r="J6227" t="s">
        <v>9210</v>
      </c>
      <c r="K6227">
        <v>0</v>
      </c>
      <c r="AE6227" t="s">
        <v>232</v>
      </c>
      <c r="AF6227">
        <v>0</v>
      </c>
      <c r="AG6227">
        <v>0</v>
      </c>
      <c r="AH6227">
        <v>0</v>
      </c>
      <c r="AI6227" t="s">
        <v>11634</v>
      </c>
      <c r="AL6227" s="94">
        <v>68748.800000000003</v>
      </c>
      <c r="AM6227" t="s">
        <v>11646</v>
      </c>
    </row>
    <row r="6228" spans="1:39" x14ac:dyDescent="0.25">
      <c r="A6228" t="s">
        <v>219</v>
      </c>
      <c r="B6228">
        <v>41092</v>
      </c>
      <c r="C6228" t="s">
        <v>9211</v>
      </c>
      <c r="D6228">
        <v>9373</v>
      </c>
      <c r="E6228">
        <v>45900</v>
      </c>
      <c r="F6228">
        <v>45938</v>
      </c>
      <c r="G6228" t="s">
        <v>1112</v>
      </c>
      <c r="H6228">
        <v>45993</v>
      </c>
      <c r="I6228" t="s">
        <v>24</v>
      </c>
      <c r="J6228">
        <v>46079</v>
      </c>
      <c r="K6228">
        <v>0</v>
      </c>
      <c r="L6228" t="s">
        <v>9164</v>
      </c>
      <c r="N6228" t="s">
        <v>9212</v>
      </c>
      <c r="O6228" t="s">
        <v>9213</v>
      </c>
      <c r="P6228" t="s">
        <v>350</v>
      </c>
      <c r="X6228" t="s">
        <v>350</v>
      </c>
      <c r="Y6228" t="s">
        <v>350</v>
      </c>
      <c r="Z6228" t="s">
        <v>350</v>
      </c>
      <c r="AE6228" t="s">
        <v>232</v>
      </c>
      <c r="AF6228">
        <v>0</v>
      </c>
      <c r="AG6228">
        <v>0</v>
      </c>
      <c r="AH6228">
        <v>7</v>
      </c>
      <c r="AI6228" t="s">
        <v>11632</v>
      </c>
      <c r="AL6228" s="94">
        <v>937.3</v>
      </c>
      <c r="AM6228" t="s">
        <v>11646</v>
      </c>
    </row>
    <row r="6229" spans="1:39" x14ac:dyDescent="0.25">
      <c r="A6229" t="s">
        <v>219</v>
      </c>
      <c r="B6229">
        <v>41093</v>
      </c>
      <c r="C6229" t="s">
        <v>9214</v>
      </c>
      <c r="D6229">
        <v>25488</v>
      </c>
      <c r="E6229">
        <v>45900</v>
      </c>
      <c r="F6229">
        <v>45938</v>
      </c>
      <c r="G6229" t="s">
        <v>1112</v>
      </c>
      <c r="I6229" t="s">
        <v>24</v>
      </c>
      <c r="K6229">
        <v>0</v>
      </c>
      <c r="AE6229" t="s">
        <v>232</v>
      </c>
      <c r="AF6229">
        <v>0</v>
      </c>
      <c r="AG6229">
        <v>0</v>
      </c>
      <c r="AH6229">
        <v>0</v>
      </c>
      <c r="AI6229" t="s">
        <v>11634</v>
      </c>
      <c r="AL6229" s="94">
        <v>2548.8000000000002</v>
      </c>
      <c r="AM6229" t="s">
        <v>11646</v>
      </c>
    </row>
    <row r="6230" spans="1:39" x14ac:dyDescent="0.25">
      <c r="A6230" t="s">
        <v>219</v>
      </c>
      <c r="B6230">
        <v>41094</v>
      </c>
      <c r="C6230" t="s">
        <v>9215</v>
      </c>
      <c r="D6230">
        <v>9394</v>
      </c>
      <c r="E6230">
        <v>45900</v>
      </c>
      <c r="F6230">
        <v>45938</v>
      </c>
      <c r="G6230" t="s">
        <v>1112</v>
      </c>
      <c r="H6230">
        <v>46086</v>
      </c>
      <c r="I6230" t="s">
        <v>24</v>
      </c>
      <c r="K6230">
        <v>0</v>
      </c>
      <c r="AE6230" t="s">
        <v>232</v>
      </c>
      <c r="AF6230">
        <v>0</v>
      </c>
      <c r="AG6230">
        <v>0</v>
      </c>
      <c r="AH6230">
        <v>0</v>
      </c>
      <c r="AI6230" t="s">
        <v>11634</v>
      </c>
      <c r="AL6230" s="94">
        <v>939.4</v>
      </c>
      <c r="AM6230" t="s">
        <v>11646</v>
      </c>
    </row>
    <row r="6231" spans="1:39" x14ac:dyDescent="0.25">
      <c r="A6231" t="s">
        <v>219</v>
      </c>
      <c r="B6231">
        <v>41095</v>
      </c>
      <c r="C6231" t="s">
        <v>9216</v>
      </c>
      <c r="D6231">
        <v>52173</v>
      </c>
      <c r="E6231">
        <v>45900</v>
      </c>
      <c r="F6231">
        <v>45938</v>
      </c>
      <c r="G6231" t="s">
        <v>1112</v>
      </c>
      <c r="H6231">
        <v>45988</v>
      </c>
      <c r="I6231" t="s">
        <v>24</v>
      </c>
      <c r="J6231">
        <v>46000</v>
      </c>
      <c r="K6231">
        <v>437</v>
      </c>
      <c r="L6231">
        <v>45972</v>
      </c>
      <c r="M6231">
        <v>0.73</v>
      </c>
      <c r="N6231" t="s">
        <v>350</v>
      </c>
      <c r="P6231" t="s">
        <v>350</v>
      </c>
      <c r="R6231">
        <v>102934.65</v>
      </c>
      <c r="S6231">
        <v>15387.3</v>
      </c>
      <c r="T6231">
        <v>300</v>
      </c>
      <c r="U6231">
        <v>152</v>
      </c>
      <c r="V6231">
        <v>66</v>
      </c>
      <c r="W6231">
        <v>130</v>
      </c>
      <c r="X6231" t="s">
        <v>9217</v>
      </c>
      <c r="Y6231" t="s">
        <v>26</v>
      </c>
      <c r="Z6231" t="s">
        <v>26</v>
      </c>
      <c r="AE6231" t="s">
        <v>232</v>
      </c>
      <c r="AF6231">
        <v>0.73</v>
      </c>
      <c r="AG6231">
        <v>319</v>
      </c>
      <c r="AH6231">
        <v>14</v>
      </c>
      <c r="AI6231" t="s">
        <v>11632</v>
      </c>
      <c r="AJ6231">
        <v>1.972948651601403</v>
      </c>
      <c r="AK6231">
        <v>0.29492841124719682</v>
      </c>
      <c r="AL6231" s="94">
        <v>5217.3</v>
      </c>
      <c r="AM6231" t="s">
        <v>11648</v>
      </c>
    </row>
    <row r="6232" spans="1:39" x14ac:dyDescent="0.25">
      <c r="A6232" t="s">
        <v>219</v>
      </c>
      <c r="B6232">
        <v>41096</v>
      </c>
      <c r="C6232" t="s">
        <v>9218</v>
      </c>
      <c r="D6232">
        <v>8080</v>
      </c>
      <c r="E6232">
        <v>45900</v>
      </c>
      <c r="G6232" t="s">
        <v>1112</v>
      </c>
      <c r="H6232">
        <v>45908</v>
      </c>
      <c r="I6232" t="s">
        <v>28</v>
      </c>
      <c r="K6232">
        <v>348</v>
      </c>
      <c r="L6232">
        <v>45778</v>
      </c>
      <c r="M6232">
        <v>0.6</v>
      </c>
      <c r="N6232" t="s">
        <v>1109</v>
      </c>
      <c r="O6232">
        <v>45754</v>
      </c>
      <c r="P6232" t="s">
        <v>1109</v>
      </c>
      <c r="Q6232">
        <v>0.23</v>
      </c>
      <c r="R6232" t="s">
        <v>5764</v>
      </c>
      <c r="S6232">
        <v>6000</v>
      </c>
      <c r="T6232">
        <v>17</v>
      </c>
      <c r="U6232">
        <v>3</v>
      </c>
      <c r="V6232">
        <v>0</v>
      </c>
      <c r="W6232">
        <v>3</v>
      </c>
      <c r="X6232" t="s">
        <v>1109</v>
      </c>
      <c r="Y6232" t="s">
        <v>350</v>
      </c>
      <c r="Z6232" t="s">
        <v>350</v>
      </c>
      <c r="AE6232" t="s">
        <v>232</v>
      </c>
      <c r="AF6232">
        <v>0.6</v>
      </c>
      <c r="AG6232">
        <v>209</v>
      </c>
      <c r="AH6232">
        <v>16</v>
      </c>
      <c r="AI6232" t="s">
        <v>11631</v>
      </c>
      <c r="AK6232">
        <v>0.74257425742574257</v>
      </c>
      <c r="AL6232" s="94">
        <v>808</v>
      </c>
      <c r="AM6232" t="s">
        <v>11647</v>
      </c>
    </row>
    <row r="6233" spans="1:39" x14ac:dyDescent="0.25">
      <c r="A6233" t="s">
        <v>219</v>
      </c>
      <c r="B6233">
        <v>41097</v>
      </c>
      <c r="C6233" t="s">
        <v>9219</v>
      </c>
      <c r="D6233">
        <v>4677</v>
      </c>
      <c r="E6233">
        <v>45900</v>
      </c>
      <c r="F6233">
        <v>45938</v>
      </c>
      <c r="G6233" t="s">
        <v>1112</v>
      </c>
      <c r="I6233" t="s">
        <v>24</v>
      </c>
      <c r="K6233">
        <v>0</v>
      </c>
      <c r="AE6233" t="s">
        <v>232</v>
      </c>
      <c r="AF6233">
        <v>0</v>
      </c>
      <c r="AG6233">
        <v>0</v>
      </c>
      <c r="AH6233">
        <v>0</v>
      </c>
      <c r="AI6233" t="s">
        <v>11634</v>
      </c>
      <c r="AL6233" s="94">
        <v>467.7</v>
      </c>
      <c r="AM6233" t="s">
        <v>11646</v>
      </c>
    </row>
    <row r="6234" spans="1:39" x14ac:dyDescent="0.25">
      <c r="A6234" t="s">
        <v>219</v>
      </c>
      <c r="B6234">
        <v>41100</v>
      </c>
      <c r="C6234" t="s">
        <v>9220</v>
      </c>
      <c r="D6234">
        <v>1002</v>
      </c>
      <c r="E6234">
        <v>45900</v>
      </c>
      <c r="F6234">
        <v>45938</v>
      </c>
      <c r="G6234" t="s">
        <v>1112</v>
      </c>
      <c r="H6234">
        <v>45960</v>
      </c>
      <c r="I6234" t="s">
        <v>24</v>
      </c>
      <c r="K6234">
        <v>0</v>
      </c>
      <c r="N6234" t="s">
        <v>350</v>
      </c>
      <c r="P6234" t="s">
        <v>350</v>
      </c>
      <c r="X6234" t="s">
        <v>9124</v>
      </c>
      <c r="Y6234" t="s">
        <v>350</v>
      </c>
      <c r="Z6234" t="s">
        <v>350</v>
      </c>
      <c r="AE6234" t="s">
        <v>232</v>
      </c>
      <c r="AF6234">
        <v>0</v>
      </c>
      <c r="AG6234">
        <v>0</v>
      </c>
      <c r="AH6234">
        <v>5</v>
      </c>
      <c r="AI6234" t="s">
        <v>11632</v>
      </c>
      <c r="AL6234" s="94">
        <v>100.2</v>
      </c>
      <c r="AM6234" t="s">
        <v>11646</v>
      </c>
    </row>
    <row r="6235" spans="1:39" x14ac:dyDescent="0.25">
      <c r="A6235" t="s">
        <v>219</v>
      </c>
      <c r="B6235">
        <v>41098</v>
      </c>
      <c r="C6235" t="s">
        <v>9221</v>
      </c>
      <c r="D6235">
        <v>6938</v>
      </c>
      <c r="E6235">
        <v>45900</v>
      </c>
      <c r="F6235">
        <v>45938</v>
      </c>
      <c r="G6235" t="s">
        <v>1112</v>
      </c>
      <c r="H6235">
        <v>45978</v>
      </c>
      <c r="I6235" t="s">
        <v>24</v>
      </c>
      <c r="J6235">
        <v>46036</v>
      </c>
      <c r="K6235">
        <v>150</v>
      </c>
      <c r="M6235">
        <v>60</v>
      </c>
      <c r="N6235" t="s">
        <v>1109</v>
      </c>
      <c r="O6235">
        <v>45858</v>
      </c>
      <c r="P6235" t="s">
        <v>1109</v>
      </c>
      <c r="Q6235">
        <v>60</v>
      </c>
      <c r="R6235">
        <v>40000</v>
      </c>
      <c r="S6235">
        <v>40000</v>
      </c>
      <c r="X6235" t="s">
        <v>9196</v>
      </c>
      <c r="Y6235" t="s">
        <v>1109</v>
      </c>
      <c r="Z6235" t="s">
        <v>1109</v>
      </c>
      <c r="AE6235" t="s">
        <v>232</v>
      </c>
      <c r="AF6235">
        <v>0.6</v>
      </c>
      <c r="AG6235">
        <v>90</v>
      </c>
      <c r="AH6235">
        <v>11</v>
      </c>
      <c r="AI6235" t="s">
        <v>11632</v>
      </c>
      <c r="AJ6235">
        <v>5.7653502450273857</v>
      </c>
      <c r="AK6235">
        <v>5.7653502450273857</v>
      </c>
      <c r="AL6235" s="94">
        <v>693.8</v>
      </c>
      <c r="AM6235" t="s">
        <v>11647</v>
      </c>
    </row>
    <row r="6236" spans="1:39" x14ac:dyDescent="0.25">
      <c r="A6236" t="s">
        <v>219</v>
      </c>
      <c r="B6236">
        <v>41099</v>
      </c>
      <c r="C6236" t="s">
        <v>9222</v>
      </c>
      <c r="D6236">
        <v>5033</v>
      </c>
      <c r="E6236">
        <v>45900</v>
      </c>
      <c r="F6236">
        <v>45938</v>
      </c>
      <c r="G6236" t="s">
        <v>1112</v>
      </c>
      <c r="I6236" t="s">
        <v>24</v>
      </c>
      <c r="K6236">
        <v>0</v>
      </c>
      <c r="AE6236" t="s">
        <v>232</v>
      </c>
      <c r="AF6236">
        <v>0</v>
      </c>
      <c r="AG6236">
        <v>0</v>
      </c>
      <c r="AH6236">
        <v>0</v>
      </c>
      <c r="AI6236" t="s">
        <v>11634</v>
      </c>
      <c r="AL6236" s="94">
        <v>503.3</v>
      </c>
      <c r="AM6236" t="s">
        <v>11646</v>
      </c>
    </row>
    <row r="6237" spans="1:39" x14ac:dyDescent="0.25">
      <c r="A6237" t="s">
        <v>219</v>
      </c>
      <c r="B6237">
        <v>41101</v>
      </c>
      <c r="C6237" t="s">
        <v>9223</v>
      </c>
      <c r="D6237">
        <v>7794</v>
      </c>
      <c r="E6237">
        <v>45900</v>
      </c>
      <c r="F6237">
        <v>45938</v>
      </c>
      <c r="G6237" t="s">
        <v>1112</v>
      </c>
      <c r="H6237">
        <v>46091</v>
      </c>
      <c r="I6237" t="s">
        <v>24</v>
      </c>
      <c r="K6237">
        <v>0</v>
      </c>
      <c r="N6237" t="s">
        <v>31</v>
      </c>
      <c r="O6237">
        <v>45108</v>
      </c>
      <c r="R6237">
        <v>10000</v>
      </c>
      <c r="S6237">
        <v>6000</v>
      </c>
      <c r="T6237">
        <v>10</v>
      </c>
      <c r="V6237">
        <v>0</v>
      </c>
      <c r="W6237">
        <v>13</v>
      </c>
      <c r="X6237" t="s">
        <v>9224</v>
      </c>
      <c r="Y6237" t="s">
        <v>31</v>
      </c>
      <c r="Z6237" t="s">
        <v>31</v>
      </c>
      <c r="AE6237" t="s">
        <v>232</v>
      </c>
      <c r="AF6237">
        <v>0</v>
      </c>
      <c r="AG6237">
        <v>0</v>
      </c>
      <c r="AH6237">
        <v>10</v>
      </c>
      <c r="AI6237" t="s">
        <v>11632</v>
      </c>
      <c r="AJ6237">
        <v>1.2830382345393894</v>
      </c>
      <c r="AK6237">
        <v>0.76982294072363355</v>
      </c>
      <c r="AL6237" s="94">
        <v>779.4</v>
      </c>
      <c r="AM6237" t="s">
        <v>11646</v>
      </c>
    </row>
    <row r="6238" spans="1:39" x14ac:dyDescent="0.25">
      <c r="A6238" t="s">
        <v>219</v>
      </c>
      <c r="B6238">
        <v>41102</v>
      </c>
      <c r="C6238" t="s">
        <v>9225</v>
      </c>
      <c r="D6238">
        <v>19310</v>
      </c>
      <c r="E6238">
        <v>45900</v>
      </c>
      <c r="G6238" t="s">
        <v>1112</v>
      </c>
      <c r="H6238">
        <v>45919</v>
      </c>
      <c r="I6238" t="s">
        <v>397</v>
      </c>
      <c r="K6238">
        <v>270</v>
      </c>
      <c r="L6238" t="s">
        <v>487</v>
      </c>
      <c r="M6238">
        <v>0.05</v>
      </c>
      <c r="N6238" t="s">
        <v>1109</v>
      </c>
      <c r="O6238">
        <v>45809</v>
      </c>
      <c r="P6238">
        <v>15</v>
      </c>
      <c r="Q6238">
        <v>0.05</v>
      </c>
      <c r="R6238" t="s">
        <v>5764</v>
      </c>
      <c r="T6238">
        <v>5</v>
      </c>
      <c r="U6238">
        <v>15</v>
      </c>
      <c r="X6238" t="s">
        <v>1109</v>
      </c>
      <c r="Y6238" t="s">
        <v>1109</v>
      </c>
      <c r="Z6238" t="s">
        <v>1109</v>
      </c>
      <c r="AE6238" t="s">
        <v>232</v>
      </c>
      <c r="AF6238">
        <v>0.05</v>
      </c>
      <c r="AG6238">
        <v>14</v>
      </c>
      <c r="AH6238">
        <v>13</v>
      </c>
      <c r="AI6238" t="s">
        <v>11632</v>
      </c>
      <c r="AL6238" s="94">
        <v>1931</v>
      </c>
      <c r="AM6238" t="s">
        <v>11647</v>
      </c>
    </row>
    <row r="6239" spans="1:39" x14ac:dyDescent="0.25">
      <c r="A6239" t="s">
        <v>220</v>
      </c>
      <c r="B6239">
        <v>38001</v>
      </c>
      <c r="C6239" t="s">
        <v>9226</v>
      </c>
      <c r="D6239">
        <v>50549</v>
      </c>
      <c r="E6239">
        <v>45769</v>
      </c>
      <c r="G6239" t="s">
        <v>6923</v>
      </c>
      <c r="K6239">
        <v>0</v>
      </c>
      <c r="AE6239" t="s">
        <v>238</v>
      </c>
      <c r="AF6239">
        <v>0</v>
      </c>
      <c r="AG6239">
        <v>0</v>
      </c>
      <c r="AH6239">
        <v>0</v>
      </c>
      <c r="AI6239" t="s">
        <v>11634</v>
      </c>
      <c r="AL6239" s="94">
        <v>5054.8999999999996</v>
      </c>
      <c r="AM6239" t="s">
        <v>11646</v>
      </c>
    </row>
    <row r="6240" spans="1:39" x14ac:dyDescent="0.25">
      <c r="A6240" t="s">
        <v>220</v>
      </c>
      <c r="B6240">
        <v>38002</v>
      </c>
      <c r="C6240" t="s">
        <v>9227</v>
      </c>
      <c r="D6240">
        <v>1108</v>
      </c>
      <c r="E6240">
        <v>45769</v>
      </c>
      <c r="G6240" t="s">
        <v>6923</v>
      </c>
      <c r="H6240" t="s">
        <v>9228</v>
      </c>
      <c r="I6240" t="s">
        <v>24</v>
      </c>
      <c r="K6240">
        <v>0</v>
      </c>
      <c r="M6240">
        <v>0</v>
      </c>
      <c r="N6240" t="s">
        <v>25</v>
      </c>
      <c r="P6240" t="s">
        <v>25</v>
      </c>
      <c r="Q6240">
        <v>0</v>
      </c>
      <c r="T6240">
        <v>5</v>
      </c>
      <c r="U6240">
        <v>0</v>
      </c>
      <c r="V6240">
        <v>0</v>
      </c>
      <c r="W6240">
        <v>0</v>
      </c>
      <c r="X6240" t="s">
        <v>9229</v>
      </c>
      <c r="Y6240" t="s">
        <v>488</v>
      </c>
      <c r="Z6240" t="s">
        <v>488</v>
      </c>
      <c r="AE6240" t="s">
        <v>238</v>
      </c>
      <c r="AF6240">
        <v>0</v>
      </c>
      <c r="AG6240">
        <v>0</v>
      </c>
      <c r="AH6240">
        <v>12</v>
      </c>
      <c r="AI6240" t="s">
        <v>11632</v>
      </c>
      <c r="AL6240" s="94">
        <v>110.8</v>
      </c>
      <c r="AM6240" t="s">
        <v>11646</v>
      </c>
    </row>
    <row r="6241" spans="1:39" x14ac:dyDescent="0.25">
      <c r="A6241" t="s">
        <v>220</v>
      </c>
      <c r="B6241">
        <v>38003</v>
      </c>
      <c r="C6241" t="s">
        <v>9230</v>
      </c>
      <c r="D6241">
        <v>2071</v>
      </c>
      <c r="E6241">
        <v>45769</v>
      </c>
      <c r="G6241" t="s">
        <v>6923</v>
      </c>
      <c r="K6241">
        <v>0</v>
      </c>
      <c r="AE6241" t="s">
        <v>238</v>
      </c>
      <c r="AF6241">
        <v>0</v>
      </c>
      <c r="AG6241">
        <v>0</v>
      </c>
      <c r="AH6241">
        <v>0</v>
      </c>
      <c r="AI6241" t="s">
        <v>11634</v>
      </c>
      <c r="AL6241" s="94">
        <v>207.1</v>
      </c>
      <c r="AM6241" t="s">
        <v>11646</v>
      </c>
    </row>
    <row r="6242" spans="1:39" x14ac:dyDescent="0.25">
      <c r="A6242" t="s">
        <v>220</v>
      </c>
      <c r="B6242">
        <v>38004</v>
      </c>
      <c r="C6242" t="s">
        <v>9231</v>
      </c>
      <c r="D6242">
        <v>5776</v>
      </c>
      <c r="E6242">
        <v>45769</v>
      </c>
      <c r="G6242" t="s">
        <v>6923</v>
      </c>
      <c r="K6242">
        <v>0</v>
      </c>
      <c r="AE6242" t="s">
        <v>238</v>
      </c>
      <c r="AF6242">
        <v>0</v>
      </c>
      <c r="AG6242">
        <v>0</v>
      </c>
      <c r="AH6242">
        <v>0</v>
      </c>
      <c r="AI6242" t="s">
        <v>11634</v>
      </c>
      <c r="AL6242" s="94">
        <v>577.6</v>
      </c>
      <c r="AM6242" t="s">
        <v>11646</v>
      </c>
    </row>
    <row r="6243" spans="1:39" x14ac:dyDescent="0.25">
      <c r="A6243" t="s">
        <v>220</v>
      </c>
      <c r="B6243">
        <v>38005</v>
      </c>
      <c r="C6243" t="s">
        <v>9232</v>
      </c>
      <c r="D6243">
        <v>9120</v>
      </c>
      <c r="E6243">
        <v>45769</v>
      </c>
      <c r="G6243" t="s">
        <v>6923</v>
      </c>
      <c r="K6243">
        <v>0</v>
      </c>
      <c r="AE6243" t="s">
        <v>238</v>
      </c>
      <c r="AF6243">
        <v>0</v>
      </c>
      <c r="AG6243">
        <v>0</v>
      </c>
      <c r="AH6243">
        <v>0</v>
      </c>
      <c r="AI6243" t="s">
        <v>11634</v>
      </c>
      <c r="AL6243" s="94">
        <v>912</v>
      </c>
      <c r="AM6243" t="s">
        <v>11646</v>
      </c>
    </row>
    <row r="6244" spans="1:39" x14ac:dyDescent="0.25">
      <c r="A6244" t="s">
        <v>220</v>
      </c>
      <c r="B6244">
        <v>38006</v>
      </c>
      <c r="C6244" t="s">
        <v>9233</v>
      </c>
      <c r="D6244">
        <v>86624</v>
      </c>
      <c r="E6244">
        <v>45769</v>
      </c>
      <c r="G6244" t="s">
        <v>6923</v>
      </c>
      <c r="K6244">
        <v>0</v>
      </c>
      <c r="AE6244" t="s">
        <v>238</v>
      </c>
      <c r="AF6244">
        <v>0</v>
      </c>
      <c r="AG6244">
        <v>0</v>
      </c>
      <c r="AH6244">
        <v>0</v>
      </c>
      <c r="AI6244" t="s">
        <v>11634</v>
      </c>
      <c r="AL6244" s="94">
        <v>8662.4</v>
      </c>
      <c r="AM6244" t="s">
        <v>11646</v>
      </c>
    </row>
    <row r="6245" spans="1:39" x14ac:dyDescent="0.25">
      <c r="A6245" t="s">
        <v>220</v>
      </c>
      <c r="B6245">
        <v>38007</v>
      </c>
      <c r="C6245" t="s">
        <v>9234</v>
      </c>
      <c r="D6245">
        <v>2014</v>
      </c>
      <c r="E6245">
        <v>45769</v>
      </c>
      <c r="G6245" t="s">
        <v>6923</v>
      </c>
      <c r="K6245">
        <v>0</v>
      </c>
      <c r="AE6245" t="s">
        <v>238</v>
      </c>
      <c r="AF6245">
        <v>0</v>
      </c>
      <c r="AG6245">
        <v>0</v>
      </c>
      <c r="AH6245">
        <v>0</v>
      </c>
      <c r="AI6245" t="s">
        <v>11634</v>
      </c>
      <c r="AL6245" s="94">
        <v>201.4</v>
      </c>
      <c r="AM6245" t="s">
        <v>11646</v>
      </c>
    </row>
    <row r="6246" spans="1:39" x14ac:dyDescent="0.25">
      <c r="A6246" t="s">
        <v>220</v>
      </c>
      <c r="B6246">
        <v>38008</v>
      </c>
      <c r="C6246" t="s">
        <v>9235</v>
      </c>
      <c r="D6246">
        <v>7428</v>
      </c>
      <c r="E6246">
        <v>45769</v>
      </c>
      <c r="G6246" t="s">
        <v>6923</v>
      </c>
      <c r="K6246">
        <v>0</v>
      </c>
      <c r="AE6246" t="s">
        <v>238</v>
      </c>
      <c r="AF6246">
        <v>0</v>
      </c>
      <c r="AG6246">
        <v>0</v>
      </c>
      <c r="AH6246">
        <v>0</v>
      </c>
      <c r="AI6246" t="s">
        <v>11634</v>
      </c>
      <c r="AL6246" s="94">
        <v>742.8</v>
      </c>
      <c r="AM6246" t="s">
        <v>11646</v>
      </c>
    </row>
    <row r="6247" spans="1:39" x14ac:dyDescent="0.25">
      <c r="A6247" t="s">
        <v>220</v>
      </c>
      <c r="B6247">
        <v>38009</v>
      </c>
      <c r="C6247" t="s">
        <v>9236</v>
      </c>
      <c r="D6247">
        <v>6112</v>
      </c>
      <c r="E6247">
        <v>45769</v>
      </c>
      <c r="G6247" t="s">
        <v>6923</v>
      </c>
      <c r="K6247">
        <v>0</v>
      </c>
      <c r="AE6247" t="s">
        <v>238</v>
      </c>
      <c r="AF6247">
        <v>0</v>
      </c>
      <c r="AG6247">
        <v>0</v>
      </c>
      <c r="AH6247">
        <v>0</v>
      </c>
      <c r="AI6247" t="s">
        <v>11634</v>
      </c>
      <c r="AL6247" s="94">
        <v>611.20000000000005</v>
      </c>
      <c r="AM6247" t="s">
        <v>11646</v>
      </c>
    </row>
    <row r="6248" spans="1:39" x14ac:dyDescent="0.25">
      <c r="A6248" t="s">
        <v>220</v>
      </c>
      <c r="B6248">
        <v>38010</v>
      </c>
      <c r="C6248" t="s">
        <v>9237</v>
      </c>
      <c r="D6248">
        <v>4680</v>
      </c>
      <c r="E6248">
        <v>45769</v>
      </c>
      <c r="G6248" t="s">
        <v>6923</v>
      </c>
      <c r="K6248">
        <v>0</v>
      </c>
      <c r="AE6248" t="s">
        <v>238</v>
      </c>
      <c r="AF6248">
        <v>0</v>
      </c>
      <c r="AG6248">
        <v>0</v>
      </c>
      <c r="AH6248">
        <v>0</v>
      </c>
      <c r="AI6248" t="s">
        <v>11634</v>
      </c>
      <c r="AL6248" s="94">
        <v>468</v>
      </c>
      <c r="AM6248" t="s">
        <v>11646</v>
      </c>
    </row>
    <row r="6249" spans="1:39" x14ac:dyDescent="0.25">
      <c r="A6249" t="s">
        <v>220</v>
      </c>
      <c r="B6249">
        <v>38011</v>
      </c>
      <c r="C6249" t="s">
        <v>9238</v>
      </c>
      <c r="D6249">
        <v>28795</v>
      </c>
      <c r="E6249">
        <v>45769</v>
      </c>
      <c r="G6249" t="s">
        <v>6923</v>
      </c>
      <c r="K6249">
        <v>0</v>
      </c>
      <c r="AE6249" t="s">
        <v>238</v>
      </c>
      <c r="AF6249">
        <v>0</v>
      </c>
      <c r="AG6249">
        <v>0</v>
      </c>
      <c r="AH6249">
        <v>0</v>
      </c>
      <c r="AI6249" t="s">
        <v>11634</v>
      </c>
      <c r="AL6249" s="94">
        <v>2879.5</v>
      </c>
      <c r="AM6249" t="s">
        <v>11646</v>
      </c>
    </row>
    <row r="6250" spans="1:39" x14ac:dyDescent="0.25">
      <c r="A6250" t="s">
        <v>220</v>
      </c>
      <c r="B6250">
        <v>38012</v>
      </c>
      <c r="C6250" t="s">
        <v>9239</v>
      </c>
      <c r="D6250">
        <v>3066</v>
      </c>
      <c r="E6250">
        <v>45769</v>
      </c>
      <c r="G6250" t="s">
        <v>6923</v>
      </c>
      <c r="K6250">
        <v>0</v>
      </c>
      <c r="AE6250" t="s">
        <v>238</v>
      </c>
      <c r="AF6250">
        <v>0</v>
      </c>
      <c r="AG6250">
        <v>0</v>
      </c>
      <c r="AH6250">
        <v>0</v>
      </c>
      <c r="AI6250" t="s">
        <v>11634</v>
      </c>
      <c r="AL6250" s="94">
        <v>306.60000000000002</v>
      </c>
      <c r="AM6250" t="s">
        <v>11646</v>
      </c>
    </row>
    <row r="6251" spans="1:39" x14ac:dyDescent="0.25">
      <c r="A6251" t="s">
        <v>220</v>
      </c>
      <c r="B6251">
        <v>38013</v>
      </c>
      <c r="C6251" t="s">
        <v>9240</v>
      </c>
      <c r="D6251">
        <v>4528</v>
      </c>
      <c r="E6251">
        <v>45769</v>
      </c>
      <c r="G6251" t="s">
        <v>6923</v>
      </c>
      <c r="H6251">
        <v>45792</v>
      </c>
      <c r="I6251" t="s">
        <v>24</v>
      </c>
      <c r="K6251">
        <v>275</v>
      </c>
      <c r="L6251">
        <v>2024</v>
      </c>
      <c r="M6251">
        <v>10</v>
      </c>
      <c r="N6251" t="s">
        <v>26</v>
      </c>
      <c r="O6251" t="s">
        <v>1684</v>
      </c>
      <c r="P6251" t="s">
        <v>26</v>
      </c>
      <c r="Q6251">
        <v>10</v>
      </c>
      <c r="T6251">
        <v>0</v>
      </c>
      <c r="U6251">
        <v>0</v>
      </c>
      <c r="V6251">
        <v>0</v>
      </c>
      <c r="W6251">
        <v>0</v>
      </c>
      <c r="X6251" t="s">
        <v>9241</v>
      </c>
      <c r="Y6251" t="s">
        <v>25</v>
      </c>
      <c r="Z6251" t="s">
        <v>25</v>
      </c>
      <c r="AE6251" t="s">
        <v>238</v>
      </c>
      <c r="AF6251">
        <v>0.1</v>
      </c>
      <c r="AG6251">
        <v>28</v>
      </c>
      <c r="AH6251">
        <v>14</v>
      </c>
      <c r="AI6251" t="s">
        <v>11632</v>
      </c>
      <c r="AL6251" s="94">
        <v>452.8</v>
      </c>
      <c r="AM6251" t="s">
        <v>11647</v>
      </c>
    </row>
    <row r="6252" spans="1:39" x14ac:dyDescent="0.25">
      <c r="A6252" t="s">
        <v>220</v>
      </c>
      <c r="B6252">
        <v>38014</v>
      </c>
      <c r="C6252" t="s">
        <v>9242</v>
      </c>
      <c r="D6252">
        <v>1900</v>
      </c>
      <c r="E6252">
        <v>45769</v>
      </c>
      <c r="G6252" t="s">
        <v>6923</v>
      </c>
      <c r="K6252">
        <v>0</v>
      </c>
      <c r="AE6252" t="s">
        <v>238</v>
      </c>
      <c r="AF6252">
        <v>0</v>
      </c>
      <c r="AG6252">
        <v>0</v>
      </c>
      <c r="AH6252">
        <v>0</v>
      </c>
      <c r="AI6252" t="s">
        <v>11634</v>
      </c>
      <c r="AL6252" s="94">
        <v>190</v>
      </c>
      <c r="AM6252" t="s">
        <v>11646</v>
      </c>
    </row>
    <row r="6253" spans="1:39" x14ac:dyDescent="0.25">
      <c r="A6253" t="s">
        <v>220</v>
      </c>
      <c r="B6253">
        <v>38015</v>
      </c>
      <c r="C6253" t="s">
        <v>9243</v>
      </c>
      <c r="D6253">
        <v>4924</v>
      </c>
      <c r="E6253">
        <v>45769</v>
      </c>
      <c r="G6253" t="s">
        <v>6923</v>
      </c>
      <c r="K6253">
        <v>0</v>
      </c>
      <c r="AE6253" t="s">
        <v>238</v>
      </c>
      <c r="AF6253">
        <v>0</v>
      </c>
      <c r="AG6253">
        <v>0</v>
      </c>
      <c r="AH6253">
        <v>0</v>
      </c>
      <c r="AI6253" t="s">
        <v>11634</v>
      </c>
      <c r="AL6253" s="94">
        <v>492.4</v>
      </c>
      <c r="AM6253" t="s">
        <v>11646</v>
      </c>
    </row>
    <row r="6254" spans="1:39" x14ac:dyDescent="0.25">
      <c r="A6254" t="s">
        <v>220</v>
      </c>
      <c r="B6254">
        <v>38016</v>
      </c>
      <c r="C6254" t="s">
        <v>9244</v>
      </c>
      <c r="D6254">
        <v>1983</v>
      </c>
      <c r="E6254">
        <v>45769</v>
      </c>
      <c r="G6254" t="s">
        <v>6923</v>
      </c>
      <c r="K6254">
        <v>0</v>
      </c>
      <c r="AE6254" t="s">
        <v>238</v>
      </c>
      <c r="AF6254">
        <v>0</v>
      </c>
      <c r="AG6254">
        <v>0</v>
      </c>
      <c r="AH6254">
        <v>0</v>
      </c>
      <c r="AI6254" t="s">
        <v>11634</v>
      </c>
      <c r="AL6254" s="94">
        <v>198.3</v>
      </c>
      <c r="AM6254" t="s">
        <v>11646</v>
      </c>
    </row>
    <row r="6255" spans="1:39" x14ac:dyDescent="0.25">
      <c r="A6255" t="s">
        <v>220</v>
      </c>
      <c r="B6255">
        <v>38017</v>
      </c>
      <c r="C6255" t="s">
        <v>9245</v>
      </c>
      <c r="D6255">
        <v>57143</v>
      </c>
      <c r="E6255">
        <v>45769</v>
      </c>
      <c r="G6255" t="s">
        <v>6923</v>
      </c>
      <c r="K6255">
        <v>0</v>
      </c>
      <c r="AE6255" t="s">
        <v>238</v>
      </c>
      <c r="AF6255">
        <v>0</v>
      </c>
      <c r="AG6255">
        <v>0</v>
      </c>
      <c r="AH6255">
        <v>0</v>
      </c>
      <c r="AI6255" t="s">
        <v>11634</v>
      </c>
      <c r="AL6255" s="94">
        <v>5714.3</v>
      </c>
      <c r="AM6255" t="s">
        <v>11646</v>
      </c>
    </row>
    <row r="6256" spans="1:39" x14ac:dyDescent="0.25">
      <c r="A6256" t="s">
        <v>220</v>
      </c>
      <c r="B6256">
        <v>38018</v>
      </c>
      <c r="C6256" t="s">
        <v>9246</v>
      </c>
      <c r="D6256">
        <v>5593</v>
      </c>
      <c r="E6256">
        <v>45769</v>
      </c>
      <c r="G6256" t="s">
        <v>6923</v>
      </c>
      <c r="K6256">
        <v>0</v>
      </c>
      <c r="AE6256" t="s">
        <v>238</v>
      </c>
      <c r="AF6256">
        <v>0</v>
      </c>
      <c r="AG6256">
        <v>0</v>
      </c>
      <c r="AH6256">
        <v>0</v>
      </c>
      <c r="AI6256" t="s">
        <v>11634</v>
      </c>
      <c r="AL6256" s="94">
        <v>559.29999999999995</v>
      </c>
      <c r="AM6256" t="s">
        <v>11646</v>
      </c>
    </row>
    <row r="6257" spans="1:39" x14ac:dyDescent="0.25">
      <c r="A6257" t="s">
        <v>220</v>
      </c>
      <c r="B6257">
        <v>38019</v>
      </c>
      <c r="C6257" t="s">
        <v>9247</v>
      </c>
      <c r="D6257">
        <v>22642</v>
      </c>
      <c r="E6257">
        <v>45769</v>
      </c>
      <c r="G6257" t="s">
        <v>6923</v>
      </c>
      <c r="K6257">
        <v>0</v>
      </c>
      <c r="AE6257" t="s">
        <v>238</v>
      </c>
      <c r="AF6257">
        <v>0</v>
      </c>
      <c r="AG6257">
        <v>0</v>
      </c>
      <c r="AH6257">
        <v>0</v>
      </c>
      <c r="AI6257" t="s">
        <v>11634</v>
      </c>
      <c r="AL6257" s="94">
        <v>2264.1999999999998</v>
      </c>
      <c r="AM6257" t="s">
        <v>11646</v>
      </c>
    </row>
    <row r="6258" spans="1:39" x14ac:dyDescent="0.25">
      <c r="A6258" t="s">
        <v>220</v>
      </c>
      <c r="B6258">
        <v>38020</v>
      </c>
      <c r="C6258" t="s">
        <v>9248</v>
      </c>
      <c r="D6258">
        <v>21716</v>
      </c>
      <c r="E6258">
        <v>45769</v>
      </c>
      <c r="G6258" t="s">
        <v>6923</v>
      </c>
      <c r="K6258">
        <v>0</v>
      </c>
      <c r="AE6258" t="s">
        <v>238</v>
      </c>
      <c r="AF6258">
        <v>0</v>
      </c>
      <c r="AG6258">
        <v>0</v>
      </c>
      <c r="AH6258">
        <v>0</v>
      </c>
      <c r="AI6258" t="s">
        <v>11634</v>
      </c>
      <c r="AL6258" s="94">
        <v>2171.6</v>
      </c>
      <c r="AM6258" t="s">
        <v>11646</v>
      </c>
    </row>
    <row r="6259" spans="1:39" x14ac:dyDescent="0.25">
      <c r="A6259" t="s">
        <v>220</v>
      </c>
      <c r="B6259">
        <v>38021</v>
      </c>
      <c r="C6259" t="s">
        <v>9249</v>
      </c>
      <c r="D6259">
        <v>1887</v>
      </c>
      <c r="E6259">
        <v>45769</v>
      </c>
      <c r="G6259" t="s">
        <v>6923</v>
      </c>
      <c r="K6259">
        <v>0</v>
      </c>
      <c r="AE6259" t="s">
        <v>238</v>
      </c>
      <c r="AF6259">
        <v>0</v>
      </c>
      <c r="AG6259">
        <v>0</v>
      </c>
      <c r="AH6259">
        <v>0</v>
      </c>
      <c r="AI6259" t="s">
        <v>11634</v>
      </c>
      <c r="AL6259" s="94">
        <v>188.7</v>
      </c>
      <c r="AM6259" t="s">
        <v>11646</v>
      </c>
    </row>
    <row r="6260" spans="1:39" x14ac:dyDescent="0.25">
      <c r="A6260" t="s">
        <v>220</v>
      </c>
      <c r="B6260">
        <v>38022</v>
      </c>
      <c r="C6260" t="s">
        <v>9250</v>
      </c>
      <c r="D6260">
        <v>24285</v>
      </c>
      <c r="E6260">
        <v>45769</v>
      </c>
      <c r="G6260" t="s">
        <v>6923</v>
      </c>
      <c r="K6260">
        <v>0</v>
      </c>
      <c r="AE6260" t="s">
        <v>238</v>
      </c>
      <c r="AF6260">
        <v>0</v>
      </c>
      <c r="AG6260">
        <v>0</v>
      </c>
      <c r="AH6260">
        <v>0</v>
      </c>
      <c r="AI6260" t="s">
        <v>11634</v>
      </c>
      <c r="AL6260" s="94">
        <v>2428.5</v>
      </c>
      <c r="AM6260" t="s">
        <v>11646</v>
      </c>
    </row>
    <row r="6261" spans="1:39" x14ac:dyDescent="0.25">
      <c r="A6261" t="s">
        <v>220</v>
      </c>
      <c r="B6261">
        <v>38051</v>
      </c>
      <c r="C6261" t="s">
        <v>9251</v>
      </c>
      <c r="D6261">
        <v>9313</v>
      </c>
      <c r="E6261">
        <v>45769</v>
      </c>
      <c r="G6261" t="s">
        <v>6923</v>
      </c>
      <c r="K6261">
        <v>0</v>
      </c>
      <c r="AE6261" t="s">
        <v>238</v>
      </c>
      <c r="AF6261">
        <v>0</v>
      </c>
      <c r="AG6261">
        <v>0</v>
      </c>
      <c r="AH6261">
        <v>0</v>
      </c>
      <c r="AI6261" t="s">
        <v>11634</v>
      </c>
      <c r="AL6261" s="94">
        <v>931.3</v>
      </c>
      <c r="AM6261" t="s">
        <v>11646</v>
      </c>
    </row>
    <row r="6262" spans="1:39" x14ac:dyDescent="0.25">
      <c r="A6262" t="s">
        <v>220</v>
      </c>
      <c r="B6262">
        <v>38024</v>
      </c>
      <c r="C6262" t="s">
        <v>9252</v>
      </c>
      <c r="D6262">
        <v>20283</v>
      </c>
      <c r="E6262">
        <v>45769</v>
      </c>
      <c r="G6262" t="s">
        <v>6923</v>
      </c>
      <c r="K6262">
        <v>0</v>
      </c>
      <c r="AE6262" t="s">
        <v>238</v>
      </c>
      <c r="AF6262">
        <v>0</v>
      </c>
      <c r="AG6262">
        <v>0</v>
      </c>
      <c r="AH6262">
        <v>0</v>
      </c>
      <c r="AI6262" t="s">
        <v>11634</v>
      </c>
      <c r="AL6262" s="94">
        <v>2028.3</v>
      </c>
      <c r="AM6262" t="s">
        <v>11646</v>
      </c>
    </row>
    <row r="6263" spans="1:39" x14ac:dyDescent="0.25">
      <c r="A6263" t="s">
        <v>220</v>
      </c>
      <c r="B6263">
        <v>38025</v>
      </c>
      <c r="C6263" t="s">
        <v>9253</v>
      </c>
      <c r="D6263">
        <v>9160</v>
      </c>
      <c r="E6263">
        <v>45769</v>
      </c>
      <c r="G6263" t="s">
        <v>6923</v>
      </c>
      <c r="K6263">
        <v>0</v>
      </c>
      <c r="AE6263" t="s">
        <v>238</v>
      </c>
      <c r="AF6263">
        <v>0</v>
      </c>
      <c r="AG6263">
        <v>0</v>
      </c>
      <c r="AH6263">
        <v>0</v>
      </c>
      <c r="AI6263" t="s">
        <v>11634</v>
      </c>
      <c r="AL6263" s="94">
        <v>916</v>
      </c>
      <c r="AM6263" t="s">
        <v>11646</v>
      </c>
    </row>
    <row r="6264" spans="1:39" x14ac:dyDescent="0.25">
      <c r="A6264" t="s">
        <v>220</v>
      </c>
      <c r="B6264">
        <v>38026</v>
      </c>
      <c r="C6264" t="s">
        <v>9254</v>
      </c>
      <c r="D6264">
        <v>42585</v>
      </c>
      <c r="E6264">
        <v>45769</v>
      </c>
      <c r="G6264" t="s">
        <v>6923</v>
      </c>
      <c r="K6264">
        <v>0</v>
      </c>
      <c r="AE6264" t="s">
        <v>238</v>
      </c>
      <c r="AF6264">
        <v>0</v>
      </c>
      <c r="AG6264">
        <v>0</v>
      </c>
      <c r="AH6264">
        <v>0</v>
      </c>
      <c r="AI6264" t="s">
        <v>11634</v>
      </c>
      <c r="AL6264" s="94">
        <v>4258.5</v>
      </c>
      <c r="AM6264" t="s">
        <v>11646</v>
      </c>
    </row>
    <row r="6265" spans="1:39" x14ac:dyDescent="0.25">
      <c r="A6265" t="s">
        <v>220</v>
      </c>
      <c r="B6265">
        <v>38027</v>
      </c>
      <c r="C6265" t="s">
        <v>9255</v>
      </c>
      <c r="D6265">
        <v>8156</v>
      </c>
      <c r="E6265">
        <v>45769</v>
      </c>
      <c r="G6265" t="s">
        <v>6923</v>
      </c>
      <c r="K6265">
        <v>0</v>
      </c>
      <c r="AE6265" t="s">
        <v>238</v>
      </c>
      <c r="AF6265">
        <v>0</v>
      </c>
      <c r="AG6265">
        <v>0</v>
      </c>
      <c r="AH6265">
        <v>0</v>
      </c>
      <c r="AI6265" t="s">
        <v>11634</v>
      </c>
      <c r="AL6265" s="94">
        <v>815.6</v>
      </c>
      <c r="AM6265" t="s">
        <v>11646</v>
      </c>
    </row>
    <row r="6266" spans="1:39" x14ac:dyDescent="0.25">
      <c r="A6266" t="s">
        <v>220</v>
      </c>
      <c r="B6266">
        <v>38901</v>
      </c>
      <c r="C6266" t="s">
        <v>9256</v>
      </c>
      <c r="D6266">
        <v>2010</v>
      </c>
      <c r="E6266">
        <v>45769</v>
      </c>
      <c r="G6266" t="s">
        <v>6923</v>
      </c>
      <c r="K6266">
        <v>0</v>
      </c>
      <c r="AE6266" t="s">
        <v>238</v>
      </c>
      <c r="AF6266">
        <v>0</v>
      </c>
      <c r="AG6266">
        <v>0</v>
      </c>
      <c r="AH6266">
        <v>0</v>
      </c>
      <c r="AI6266" t="s">
        <v>11634</v>
      </c>
      <c r="AL6266" s="94">
        <v>201</v>
      </c>
      <c r="AM6266" t="s">
        <v>11646</v>
      </c>
    </row>
    <row r="6267" spans="1:39" x14ac:dyDescent="0.25">
      <c r="A6267" t="s">
        <v>220</v>
      </c>
      <c r="B6267">
        <v>38028</v>
      </c>
      <c r="C6267" t="s">
        <v>9257</v>
      </c>
      <c r="D6267">
        <v>31377</v>
      </c>
      <c r="E6267">
        <v>45769</v>
      </c>
      <c r="G6267" t="s">
        <v>6923</v>
      </c>
      <c r="K6267">
        <v>0</v>
      </c>
      <c r="AE6267" t="s">
        <v>238</v>
      </c>
      <c r="AF6267">
        <v>0</v>
      </c>
      <c r="AG6267">
        <v>0</v>
      </c>
      <c r="AH6267">
        <v>0</v>
      </c>
      <c r="AI6267" t="s">
        <v>11634</v>
      </c>
      <c r="AL6267" s="94">
        <v>3137.7</v>
      </c>
      <c r="AM6267" t="s">
        <v>11646</v>
      </c>
    </row>
    <row r="6268" spans="1:39" x14ac:dyDescent="0.25">
      <c r="A6268" t="s">
        <v>220</v>
      </c>
      <c r="B6268">
        <v>38029</v>
      </c>
      <c r="C6268" t="s">
        <v>9258</v>
      </c>
      <c r="D6268">
        <v>2355</v>
      </c>
      <c r="E6268">
        <v>45769</v>
      </c>
      <c r="G6268" t="s">
        <v>6923</v>
      </c>
      <c r="K6268">
        <v>0</v>
      </c>
      <c r="AE6268" t="s">
        <v>238</v>
      </c>
      <c r="AF6268">
        <v>0</v>
      </c>
      <c r="AG6268">
        <v>0</v>
      </c>
      <c r="AH6268">
        <v>0</v>
      </c>
      <c r="AI6268" t="s">
        <v>11634</v>
      </c>
      <c r="AL6268" s="94">
        <v>235.5</v>
      </c>
      <c r="AM6268" t="s">
        <v>11646</v>
      </c>
    </row>
    <row r="6269" spans="1:39" x14ac:dyDescent="0.25">
      <c r="A6269" t="s">
        <v>220</v>
      </c>
      <c r="B6269">
        <v>38030</v>
      </c>
      <c r="C6269" t="s">
        <v>9259</v>
      </c>
      <c r="D6269">
        <v>2699</v>
      </c>
      <c r="E6269">
        <v>45769</v>
      </c>
      <c r="G6269" t="s">
        <v>6923</v>
      </c>
      <c r="K6269">
        <v>0</v>
      </c>
      <c r="AE6269" t="s">
        <v>238</v>
      </c>
      <c r="AF6269">
        <v>0</v>
      </c>
      <c r="AG6269">
        <v>0</v>
      </c>
      <c r="AH6269">
        <v>0</v>
      </c>
      <c r="AI6269" t="s">
        <v>11634</v>
      </c>
      <c r="AL6269" s="94">
        <v>269.89999999999998</v>
      </c>
      <c r="AM6269" t="s">
        <v>11646</v>
      </c>
    </row>
    <row r="6270" spans="1:39" x14ac:dyDescent="0.25">
      <c r="A6270" t="s">
        <v>220</v>
      </c>
      <c r="B6270">
        <v>38031</v>
      </c>
      <c r="C6270" t="s">
        <v>9260</v>
      </c>
      <c r="D6270">
        <v>37522</v>
      </c>
      <c r="E6270">
        <v>45769</v>
      </c>
      <c r="G6270" t="s">
        <v>6923</v>
      </c>
      <c r="K6270">
        <v>0</v>
      </c>
      <c r="AE6270" t="s">
        <v>238</v>
      </c>
      <c r="AF6270">
        <v>0</v>
      </c>
      <c r="AG6270">
        <v>0</v>
      </c>
      <c r="AH6270">
        <v>0</v>
      </c>
      <c r="AI6270" t="s">
        <v>11634</v>
      </c>
      <c r="AL6270" s="94">
        <v>3752.2</v>
      </c>
      <c r="AM6270" t="s">
        <v>11646</v>
      </c>
    </row>
    <row r="6271" spans="1:39" x14ac:dyDescent="0.25">
      <c r="A6271" t="s">
        <v>220</v>
      </c>
      <c r="B6271">
        <v>38032</v>
      </c>
      <c r="C6271" t="s">
        <v>9261</v>
      </c>
      <c r="D6271">
        <v>17983</v>
      </c>
      <c r="E6271">
        <v>45770</v>
      </c>
      <c r="G6271" t="s">
        <v>6923</v>
      </c>
      <c r="K6271">
        <v>0</v>
      </c>
      <c r="AE6271" t="s">
        <v>238</v>
      </c>
      <c r="AF6271">
        <v>0</v>
      </c>
      <c r="AG6271">
        <v>0</v>
      </c>
      <c r="AH6271">
        <v>0</v>
      </c>
      <c r="AI6271" t="s">
        <v>11634</v>
      </c>
      <c r="AL6271" s="94">
        <v>1798.3</v>
      </c>
      <c r="AM6271" t="s">
        <v>11646</v>
      </c>
    </row>
    <row r="6272" spans="1:39" x14ac:dyDescent="0.25">
      <c r="A6272" t="s">
        <v>220</v>
      </c>
      <c r="B6272">
        <v>38033</v>
      </c>
      <c r="C6272" t="s">
        <v>9262</v>
      </c>
      <c r="D6272">
        <v>4296</v>
      </c>
      <c r="E6272">
        <v>45770</v>
      </c>
      <c r="G6272" t="s">
        <v>6923</v>
      </c>
      <c r="K6272">
        <v>0</v>
      </c>
      <c r="AE6272" t="s">
        <v>238</v>
      </c>
      <c r="AF6272">
        <v>0</v>
      </c>
      <c r="AG6272">
        <v>0</v>
      </c>
      <c r="AH6272">
        <v>0</v>
      </c>
      <c r="AI6272" t="s">
        <v>11634</v>
      </c>
      <c r="AL6272" s="94">
        <v>429.6</v>
      </c>
      <c r="AM6272" t="s">
        <v>11646</v>
      </c>
    </row>
    <row r="6273" spans="1:39" x14ac:dyDescent="0.25">
      <c r="A6273" t="s">
        <v>220</v>
      </c>
      <c r="B6273">
        <v>38023</v>
      </c>
      <c r="C6273" t="s">
        <v>9263</v>
      </c>
      <c r="D6273">
        <v>160258</v>
      </c>
      <c r="E6273">
        <v>45770</v>
      </c>
      <c r="G6273" t="s">
        <v>6923</v>
      </c>
      <c r="K6273">
        <v>0</v>
      </c>
      <c r="AE6273" t="s">
        <v>238</v>
      </c>
      <c r="AF6273">
        <v>0</v>
      </c>
      <c r="AG6273">
        <v>0</v>
      </c>
      <c r="AH6273">
        <v>0</v>
      </c>
      <c r="AI6273" t="s">
        <v>11634</v>
      </c>
      <c r="AL6273" s="94">
        <v>16025.8</v>
      </c>
      <c r="AM6273" t="s">
        <v>11646</v>
      </c>
    </row>
    <row r="6274" spans="1:39" x14ac:dyDescent="0.25">
      <c r="A6274" t="s">
        <v>220</v>
      </c>
      <c r="B6274">
        <v>38034</v>
      </c>
      <c r="C6274" t="s">
        <v>9264</v>
      </c>
      <c r="D6274">
        <v>4904</v>
      </c>
      <c r="E6274">
        <v>45770</v>
      </c>
      <c r="G6274" t="s">
        <v>6923</v>
      </c>
      <c r="K6274">
        <v>0</v>
      </c>
      <c r="AE6274" t="s">
        <v>238</v>
      </c>
      <c r="AF6274">
        <v>0</v>
      </c>
      <c r="AG6274">
        <v>0</v>
      </c>
      <c r="AH6274">
        <v>0</v>
      </c>
      <c r="AI6274" t="s">
        <v>11634</v>
      </c>
      <c r="AL6274" s="94">
        <v>490.4</v>
      </c>
      <c r="AM6274" t="s">
        <v>11646</v>
      </c>
    </row>
    <row r="6275" spans="1:39" x14ac:dyDescent="0.25">
      <c r="A6275" t="s">
        <v>220</v>
      </c>
      <c r="B6275">
        <v>38035</v>
      </c>
      <c r="C6275" t="s">
        <v>9265</v>
      </c>
      <c r="D6275">
        <v>23138</v>
      </c>
      <c r="E6275">
        <v>45770</v>
      </c>
      <c r="G6275" t="s">
        <v>6923</v>
      </c>
      <c r="K6275">
        <v>0</v>
      </c>
      <c r="AE6275" t="s">
        <v>238</v>
      </c>
      <c r="AF6275">
        <v>0</v>
      </c>
      <c r="AG6275">
        <v>0</v>
      </c>
      <c r="AH6275">
        <v>0</v>
      </c>
      <c r="AI6275" t="s">
        <v>11634</v>
      </c>
      <c r="AL6275" s="94">
        <v>2313.8000000000002</v>
      </c>
      <c r="AM6275" t="s">
        <v>11646</v>
      </c>
    </row>
    <row r="6276" spans="1:39" x14ac:dyDescent="0.25">
      <c r="A6276" t="s">
        <v>220</v>
      </c>
      <c r="B6276">
        <v>38036</v>
      </c>
      <c r="C6276" t="s">
        <v>9266</v>
      </c>
      <c r="D6276">
        <v>9562</v>
      </c>
      <c r="E6276">
        <v>45770</v>
      </c>
      <c r="G6276" t="s">
        <v>6923</v>
      </c>
      <c r="K6276">
        <v>0</v>
      </c>
      <c r="AE6276" t="s">
        <v>238</v>
      </c>
      <c r="AF6276">
        <v>0</v>
      </c>
      <c r="AG6276">
        <v>0</v>
      </c>
      <c r="AH6276">
        <v>0</v>
      </c>
      <c r="AI6276" t="s">
        <v>11634</v>
      </c>
      <c r="AL6276" s="94">
        <v>956.2</v>
      </c>
      <c r="AM6276" t="s">
        <v>11646</v>
      </c>
    </row>
    <row r="6277" spans="1:39" x14ac:dyDescent="0.25">
      <c r="A6277" t="s">
        <v>220</v>
      </c>
      <c r="B6277">
        <v>38037</v>
      </c>
      <c r="C6277" t="s">
        <v>9267</v>
      </c>
      <c r="D6277">
        <v>15565</v>
      </c>
      <c r="E6277">
        <v>45770</v>
      </c>
      <c r="G6277" t="s">
        <v>6923</v>
      </c>
      <c r="K6277">
        <v>0</v>
      </c>
      <c r="AE6277" t="s">
        <v>238</v>
      </c>
      <c r="AF6277">
        <v>0</v>
      </c>
      <c r="AG6277">
        <v>0</v>
      </c>
      <c r="AH6277">
        <v>0</v>
      </c>
      <c r="AI6277" t="s">
        <v>11634</v>
      </c>
      <c r="AL6277" s="94">
        <v>1556.5</v>
      </c>
      <c r="AM6277" t="s">
        <v>11646</v>
      </c>
    </row>
    <row r="6278" spans="1:39" x14ac:dyDescent="0.25">
      <c r="A6278" t="s">
        <v>220</v>
      </c>
      <c r="B6278">
        <v>38038</v>
      </c>
      <c r="C6278" t="s">
        <v>9268</v>
      </c>
      <c r="D6278">
        <v>211359</v>
      </c>
      <c r="E6278">
        <v>45770</v>
      </c>
      <c r="G6278" t="s">
        <v>6923</v>
      </c>
      <c r="K6278">
        <v>0</v>
      </c>
      <c r="AE6278" t="s">
        <v>238</v>
      </c>
      <c r="AF6278">
        <v>0</v>
      </c>
      <c r="AG6278">
        <v>0</v>
      </c>
      <c r="AH6278">
        <v>0</v>
      </c>
      <c r="AI6278" t="s">
        <v>11634</v>
      </c>
      <c r="AL6278" s="94">
        <v>21135.9</v>
      </c>
      <c r="AM6278" t="s">
        <v>11646</v>
      </c>
    </row>
    <row r="6279" spans="1:39" x14ac:dyDescent="0.25">
      <c r="A6279" t="s">
        <v>220</v>
      </c>
      <c r="B6279">
        <v>38039</v>
      </c>
      <c r="C6279" t="s">
        <v>9269</v>
      </c>
      <c r="D6279">
        <v>15386</v>
      </c>
      <c r="E6279">
        <v>45770</v>
      </c>
      <c r="G6279" t="s">
        <v>6923</v>
      </c>
      <c r="K6279">
        <v>0</v>
      </c>
      <c r="AE6279" t="s">
        <v>238</v>
      </c>
      <c r="AF6279">
        <v>0</v>
      </c>
      <c r="AG6279">
        <v>0</v>
      </c>
      <c r="AH6279">
        <v>0</v>
      </c>
      <c r="AI6279" t="s">
        <v>11634</v>
      </c>
      <c r="AL6279" s="94">
        <v>1538.6</v>
      </c>
      <c r="AM6279" t="s">
        <v>11646</v>
      </c>
    </row>
    <row r="6280" spans="1:39" x14ac:dyDescent="0.25">
      <c r="A6280" t="s">
        <v>220</v>
      </c>
      <c r="B6280">
        <v>38040</v>
      </c>
      <c r="C6280" t="s">
        <v>9270</v>
      </c>
      <c r="D6280">
        <v>12373</v>
      </c>
      <c r="E6280">
        <v>45770</v>
      </c>
      <c r="G6280" t="s">
        <v>6923</v>
      </c>
      <c r="K6280">
        <v>0</v>
      </c>
      <c r="AE6280" t="s">
        <v>238</v>
      </c>
      <c r="AF6280">
        <v>0</v>
      </c>
      <c r="AG6280">
        <v>0</v>
      </c>
      <c r="AH6280">
        <v>0</v>
      </c>
      <c r="AI6280" t="s">
        <v>11634</v>
      </c>
      <c r="AL6280" s="94">
        <v>1237.3</v>
      </c>
      <c r="AM6280" t="s">
        <v>11646</v>
      </c>
    </row>
    <row r="6281" spans="1:39" x14ac:dyDescent="0.25">
      <c r="A6281" t="s">
        <v>220</v>
      </c>
      <c r="B6281">
        <v>38041</v>
      </c>
      <c r="C6281" t="s">
        <v>9271</v>
      </c>
      <c r="D6281">
        <v>9278</v>
      </c>
      <c r="E6281">
        <v>45770</v>
      </c>
      <c r="G6281" t="s">
        <v>6923</v>
      </c>
      <c r="H6281" t="s">
        <v>9272</v>
      </c>
      <c r="I6281" t="s">
        <v>28</v>
      </c>
      <c r="K6281">
        <v>264</v>
      </c>
      <c r="L6281" t="s">
        <v>1654</v>
      </c>
      <c r="M6281">
        <v>59.46</v>
      </c>
      <c r="N6281" t="s">
        <v>26</v>
      </c>
      <c r="O6281">
        <v>45088</v>
      </c>
      <c r="P6281" t="s">
        <v>26</v>
      </c>
      <c r="Q6281">
        <v>59.46</v>
      </c>
      <c r="R6281">
        <v>7500</v>
      </c>
      <c r="S6281">
        <v>7500</v>
      </c>
      <c r="T6281">
        <v>0</v>
      </c>
      <c r="U6281">
        <v>0</v>
      </c>
      <c r="V6281">
        <v>0</v>
      </c>
      <c r="W6281">
        <v>0</v>
      </c>
      <c r="X6281" t="s">
        <v>9273</v>
      </c>
      <c r="Y6281" t="s">
        <v>25</v>
      </c>
      <c r="Z6281" t="s">
        <v>26</v>
      </c>
      <c r="AE6281" t="s">
        <v>238</v>
      </c>
      <c r="AF6281">
        <v>0.59460000000000002</v>
      </c>
      <c r="AG6281">
        <v>157</v>
      </c>
      <c r="AH6281">
        <v>16</v>
      </c>
      <c r="AI6281" t="s">
        <v>11631</v>
      </c>
      <c r="AJ6281">
        <v>0.80836387152403533</v>
      </c>
      <c r="AK6281">
        <v>0.80836387152403533</v>
      </c>
      <c r="AL6281" s="94">
        <v>927.8</v>
      </c>
      <c r="AM6281" t="s">
        <v>11647</v>
      </c>
    </row>
    <row r="6282" spans="1:39" x14ac:dyDescent="0.25">
      <c r="A6282" t="s">
        <v>220</v>
      </c>
      <c r="B6282">
        <v>38042</v>
      </c>
      <c r="C6282" t="s">
        <v>9274</v>
      </c>
      <c r="D6282">
        <v>4705</v>
      </c>
      <c r="E6282">
        <v>45770</v>
      </c>
      <c r="G6282" t="s">
        <v>6923</v>
      </c>
      <c r="H6282">
        <v>45783</v>
      </c>
      <c r="I6282" t="s">
        <v>28</v>
      </c>
      <c r="K6282">
        <v>84</v>
      </c>
      <c r="L6282" t="s">
        <v>1684</v>
      </c>
      <c r="M6282">
        <v>37</v>
      </c>
      <c r="N6282" t="s">
        <v>26</v>
      </c>
      <c r="O6282">
        <v>45502</v>
      </c>
      <c r="P6282" t="s">
        <v>26</v>
      </c>
      <c r="Q6282">
        <v>37</v>
      </c>
      <c r="R6282">
        <v>5000</v>
      </c>
      <c r="S6282">
        <v>5000</v>
      </c>
      <c r="T6282">
        <v>23</v>
      </c>
      <c r="U6282">
        <v>31</v>
      </c>
      <c r="V6282">
        <v>0</v>
      </c>
      <c r="W6282">
        <v>6</v>
      </c>
      <c r="X6282" t="s">
        <v>25</v>
      </c>
      <c r="Y6282" t="s">
        <v>25</v>
      </c>
      <c r="Z6282" t="s">
        <v>25</v>
      </c>
      <c r="AE6282" t="s">
        <v>238</v>
      </c>
      <c r="AF6282">
        <v>0.37</v>
      </c>
      <c r="AG6282">
        <v>31</v>
      </c>
      <c r="AH6282">
        <v>16</v>
      </c>
      <c r="AI6282" t="s">
        <v>11631</v>
      </c>
      <c r="AJ6282">
        <v>1.0626992561105206</v>
      </c>
      <c r="AK6282">
        <v>1.0626992561105206</v>
      </c>
      <c r="AL6282" s="94">
        <v>470.5</v>
      </c>
      <c r="AM6282" t="s">
        <v>11647</v>
      </c>
    </row>
    <row r="6283" spans="1:39" x14ac:dyDescent="0.25">
      <c r="A6283" t="s">
        <v>220</v>
      </c>
      <c r="B6283">
        <v>38043</v>
      </c>
      <c r="C6283" t="s">
        <v>9275</v>
      </c>
      <c r="D6283">
        <v>24746</v>
      </c>
      <c r="E6283">
        <v>45770</v>
      </c>
      <c r="G6283" t="s">
        <v>6923</v>
      </c>
      <c r="K6283">
        <v>0</v>
      </c>
      <c r="AE6283" t="s">
        <v>238</v>
      </c>
      <c r="AF6283">
        <v>0</v>
      </c>
      <c r="AG6283">
        <v>0</v>
      </c>
      <c r="AH6283">
        <v>0</v>
      </c>
      <c r="AI6283" t="s">
        <v>11634</v>
      </c>
      <c r="AL6283" s="94">
        <v>2474.6</v>
      </c>
      <c r="AM6283" t="s">
        <v>11646</v>
      </c>
    </row>
    <row r="6284" spans="1:39" x14ac:dyDescent="0.25">
      <c r="A6284" t="s">
        <v>220</v>
      </c>
      <c r="B6284">
        <v>38044</v>
      </c>
      <c r="C6284" t="s">
        <v>9276</v>
      </c>
      <c r="D6284">
        <v>2787</v>
      </c>
      <c r="E6284">
        <v>45770</v>
      </c>
      <c r="G6284" t="s">
        <v>6923</v>
      </c>
      <c r="K6284">
        <v>0</v>
      </c>
      <c r="AE6284" t="s">
        <v>238</v>
      </c>
      <c r="AF6284">
        <v>0</v>
      </c>
      <c r="AG6284">
        <v>0</v>
      </c>
      <c r="AH6284">
        <v>0</v>
      </c>
      <c r="AI6284" t="s">
        <v>11634</v>
      </c>
      <c r="AL6284" s="94">
        <v>278.7</v>
      </c>
      <c r="AM6284" t="s">
        <v>11646</v>
      </c>
    </row>
    <row r="6285" spans="1:39" x14ac:dyDescent="0.25">
      <c r="A6285" t="s">
        <v>220</v>
      </c>
      <c r="B6285">
        <v>38045</v>
      </c>
      <c r="C6285" t="s">
        <v>9277</v>
      </c>
      <c r="D6285">
        <v>4559</v>
      </c>
      <c r="E6285">
        <v>45770</v>
      </c>
      <c r="G6285" t="s">
        <v>6923</v>
      </c>
      <c r="K6285">
        <v>0</v>
      </c>
      <c r="AE6285" t="s">
        <v>238</v>
      </c>
      <c r="AF6285">
        <v>0</v>
      </c>
      <c r="AG6285">
        <v>0</v>
      </c>
      <c r="AH6285">
        <v>0</v>
      </c>
      <c r="AI6285" t="s">
        <v>11634</v>
      </c>
      <c r="AL6285" s="94">
        <v>455.9</v>
      </c>
      <c r="AM6285" t="s">
        <v>11646</v>
      </c>
    </row>
    <row r="6286" spans="1:39" x14ac:dyDescent="0.25">
      <c r="A6286" t="s">
        <v>220</v>
      </c>
      <c r="B6286">
        <v>38046</v>
      </c>
      <c r="C6286" t="s">
        <v>9278</v>
      </c>
      <c r="D6286">
        <v>11405</v>
      </c>
      <c r="E6286">
        <v>45770</v>
      </c>
      <c r="G6286" t="s">
        <v>6923</v>
      </c>
      <c r="K6286">
        <v>0</v>
      </c>
      <c r="AE6286" t="s">
        <v>238</v>
      </c>
      <c r="AF6286">
        <v>0</v>
      </c>
      <c r="AG6286">
        <v>0</v>
      </c>
      <c r="AH6286">
        <v>0</v>
      </c>
      <c r="AI6286" t="s">
        <v>11634</v>
      </c>
      <c r="AL6286" s="94">
        <v>1140.5</v>
      </c>
      <c r="AM6286" t="s">
        <v>11646</v>
      </c>
    </row>
    <row r="6287" spans="1:39" x14ac:dyDescent="0.25">
      <c r="A6287" t="s">
        <v>220</v>
      </c>
      <c r="B6287">
        <v>38047</v>
      </c>
      <c r="C6287" t="s">
        <v>9279</v>
      </c>
      <c r="D6287">
        <v>2684</v>
      </c>
      <c r="E6287">
        <v>45770</v>
      </c>
      <c r="G6287" t="s">
        <v>6923</v>
      </c>
      <c r="K6287">
        <v>0</v>
      </c>
      <c r="AE6287" t="s">
        <v>238</v>
      </c>
      <c r="AF6287">
        <v>0</v>
      </c>
      <c r="AG6287">
        <v>0</v>
      </c>
      <c r="AH6287">
        <v>0</v>
      </c>
      <c r="AI6287" t="s">
        <v>11634</v>
      </c>
      <c r="AL6287" s="94">
        <v>268.39999999999998</v>
      </c>
      <c r="AM6287" t="s">
        <v>11646</v>
      </c>
    </row>
    <row r="6288" spans="1:39" x14ac:dyDescent="0.25">
      <c r="A6288" t="s">
        <v>220</v>
      </c>
      <c r="B6288">
        <v>38049</v>
      </c>
      <c r="C6288" t="s">
        <v>9280</v>
      </c>
      <c r="D6288">
        <v>4854</v>
      </c>
      <c r="E6288">
        <v>45770</v>
      </c>
      <c r="G6288" t="s">
        <v>6923</v>
      </c>
      <c r="K6288">
        <v>0</v>
      </c>
      <c r="AE6288" t="s">
        <v>238</v>
      </c>
      <c r="AF6288">
        <v>0</v>
      </c>
      <c r="AG6288">
        <v>0</v>
      </c>
      <c r="AH6288">
        <v>0</v>
      </c>
      <c r="AI6288" t="s">
        <v>11634</v>
      </c>
      <c r="AL6288" s="94">
        <v>485.4</v>
      </c>
      <c r="AM6288" t="s">
        <v>11646</v>
      </c>
    </row>
    <row r="6289" spans="1:39" x14ac:dyDescent="0.25">
      <c r="A6289" t="s">
        <v>220</v>
      </c>
      <c r="B6289">
        <v>38050</v>
      </c>
      <c r="C6289" t="s">
        <v>9281</v>
      </c>
      <c r="D6289">
        <v>2954</v>
      </c>
      <c r="E6289">
        <v>45770</v>
      </c>
      <c r="G6289" t="s">
        <v>6923</v>
      </c>
      <c r="K6289">
        <v>0</v>
      </c>
      <c r="AE6289" t="s">
        <v>238</v>
      </c>
      <c r="AF6289">
        <v>0</v>
      </c>
      <c r="AG6289">
        <v>0</v>
      </c>
      <c r="AH6289">
        <v>0</v>
      </c>
      <c r="AI6289" t="s">
        <v>11634</v>
      </c>
      <c r="AL6289" s="94">
        <v>295.39999999999998</v>
      </c>
      <c r="AM6289" t="s">
        <v>11646</v>
      </c>
    </row>
    <row r="6290" spans="1:39" x14ac:dyDescent="0.25">
      <c r="A6290" t="s">
        <v>220</v>
      </c>
      <c r="B6290">
        <v>38048</v>
      </c>
      <c r="C6290" t="s">
        <v>9282</v>
      </c>
      <c r="D6290">
        <v>5268</v>
      </c>
      <c r="E6290">
        <v>45770</v>
      </c>
      <c r="G6290" t="s">
        <v>6923</v>
      </c>
      <c r="K6290">
        <v>0</v>
      </c>
      <c r="AE6290" t="s">
        <v>238</v>
      </c>
      <c r="AF6290">
        <v>0</v>
      </c>
      <c r="AG6290">
        <v>0</v>
      </c>
      <c r="AH6290">
        <v>0</v>
      </c>
      <c r="AI6290" t="s">
        <v>11634</v>
      </c>
      <c r="AL6290" s="94">
        <v>526.79999999999995</v>
      </c>
      <c r="AM6290" t="s">
        <v>11646</v>
      </c>
    </row>
    <row r="6291" spans="1:39" x14ac:dyDescent="0.25">
      <c r="A6291" t="s">
        <v>220</v>
      </c>
      <c r="B6291">
        <v>38052</v>
      </c>
      <c r="C6291" t="s">
        <v>9283</v>
      </c>
      <c r="D6291">
        <v>1871</v>
      </c>
      <c r="E6291">
        <v>45770</v>
      </c>
      <c r="G6291" t="s">
        <v>6923</v>
      </c>
      <c r="K6291">
        <v>0</v>
      </c>
      <c r="AE6291" t="s">
        <v>238</v>
      </c>
      <c r="AF6291">
        <v>0</v>
      </c>
      <c r="AG6291">
        <v>0</v>
      </c>
      <c r="AH6291">
        <v>0</v>
      </c>
      <c r="AI6291" t="s">
        <v>11634</v>
      </c>
      <c r="AL6291" s="94">
        <v>187.1</v>
      </c>
      <c r="AM6291" t="s">
        <v>11646</v>
      </c>
    </row>
    <row r="6292" spans="1:39" x14ac:dyDescent="0.25">
      <c r="A6292" t="s">
        <v>220</v>
      </c>
      <c r="B6292">
        <v>38053</v>
      </c>
      <c r="C6292" t="s">
        <v>9284</v>
      </c>
      <c r="D6292">
        <v>5070</v>
      </c>
      <c r="E6292">
        <v>45770</v>
      </c>
      <c r="G6292" t="s">
        <v>6923</v>
      </c>
      <c r="K6292">
        <v>0</v>
      </c>
      <c r="AE6292" t="s">
        <v>238</v>
      </c>
      <c r="AF6292">
        <v>0</v>
      </c>
      <c r="AG6292">
        <v>0</v>
      </c>
      <c r="AH6292">
        <v>0</v>
      </c>
      <c r="AI6292" t="s">
        <v>11634</v>
      </c>
      <c r="AL6292" s="94">
        <v>507</v>
      </c>
      <c r="AM6292" t="s">
        <v>11646</v>
      </c>
    </row>
    <row r="6293" spans="1:39" x14ac:dyDescent="0.25">
      <c r="A6293" t="s">
        <v>221</v>
      </c>
      <c r="B6293">
        <v>42001</v>
      </c>
      <c r="C6293" t="s">
        <v>9285</v>
      </c>
      <c r="D6293">
        <v>386</v>
      </c>
      <c r="E6293">
        <v>45800</v>
      </c>
      <c r="F6293">
        <v>45845</v>
      </c>
      <c r="G6293" t="s">
        <v>7620</v>
      </c>
      <c r="H6293">
        <v>45835</v>
      </c>
      <c r="I6293" t="s">
        <v>24</v>
      </c>
      <c r="K6293">
        <v>0</v>
      </c>
      <c r="AE6293" t="s">
        <v>233</v>
      </c>
      <c r="AF6293">
        <v>0</v>
      </c>
      <c r="AG6293">
        <v>0</v>
      </c>
      <c r="AH6293">
        <v>0</v>
      </c>
      <c r="AI6293" t="s">
        <v>11634</v>
      </c>
      <c r="AL6293" s="94">
        <v>38.6</v>
      </c>
      <c r="AM6293" t="s">
        <v>11646</v>
      </c>
    </row>
    <row r="6294" spans="1:39" x14ac:dyDescent="0.25">
      <c r="A6294" t="s">
        <v>221</v>
      </c>
      <c r="B6294">
        <v>42003</v>
      </c>
      <c r="C6294" t="s">
        <v>9286</v>
      </c>
      <c r="D6294">
        <v>58</v>
      </c>
      <c r="E6294">
        <v>45800</v>
      </c>
      <c r="F6294">
        <v>45966</v>
      </c>
      <c r="G6294" t="s">
        <v>7620</v>
      </c>
      <c r="K6294">
        <v>0</v>
      </c>
      <c r="AE6294" t="s">
        <v>233</v>
      </c>
      <c r="AF6294">
        <v>0</v>
      </c>
      <c r="AG6294">
        <v>0</v>
      </c>
      <c r="AH6294">
        <v>0</v>
      </c>
      <c r="AI6294" t="s">
        <v>11634</v>
      </c>
      <c r="AL6294" s="94">
        <v>5.8</v>
      </c>
      <c r="AM6294" t="s">
        <v>11646</v>
      </c>
    </row>
    <row r="6295" spans="1:39" x14ac:dyDescent="0.25">
      <c r="A6295" t="s">
        <v>221</v>
      </c>
      <c r="B6295">
        <v>42004</v>
      </c>
      <c r="C6295" t="s">
        <v>9287</v>
      </c>
      <c r="D6295">
        <v>3094</v>
      </c>
      <c r="E6295">
        <v>45800</v>
      </c>
      <c r="F6295">
        <v>45966</v>
      </c>
      <c r="G6295" t="s">
        <v>7620</v>
      </c>
      <c r="K6295">
        <v>49</v>
      </c>
      <c r="L6295">
        <v>2025</v>
      </c>
      <c r="M6295">
        <v>0.5</v>
      </c>
      <c r="N6295" t="s">
        <v>353</v>
      </c>
      <c r="O6295">
        <v>45364</v>
      </c>
      <c r="P6295" t="s">
        <v>353</v>
      </c>
      <c r="Q6295">
        <v>0.4</v>
      </c>
      <c r="R6295">
        <v>3500</v>
      </c>
      <c r="T6295">
        <v>4</v>
      </c>
      <c r="U6295">
        <v>14</v>
      </c>
      <c r="X6295" t="s">
        <v>350</v>
      </c>
      <c r="Y6295" t="s">
        <v>350</v>
      </c>
      <c r="Z6295" t="s">
        <v>350</v>
      </c>
      <c r="AE6295" t="s">
        <v>233</v>
      </c>
      <c r="AF6295">
        <v>0.5</v>
      </c>
      <c r="AG6295">
        <v>24</v>
      </c>
      <c r="AH6295">
        <v>13</v>
      </c>
      <c r="AI6295" t="s">
        <v>11632</v>
      </c>
      <c r="AJ6295">
        <v>1.1312217194570136</v>
      </c>
      <c r="AL6295" s="94">
        <v>309.39999999999998</v>
      </c>
      <c r="AM6295" t="s">
        <v>11647</v>
      </c>
    </row>
    <row r="6296" spans="1:39" x14ac:dyDescent="0.25">
      <c r="A6296" t="s">
        <v>221</v>
      </c>
      <c r="B6296">
        <v>42006</v>
      </c>
      <c r="C6296" t="s">
        <v>9288</v>
      </c>
      <c r="D6296">
        <v>199</v>
      </c>
      <c r="E6296">
        <v>45800</v>
      </c>
      <c r="F6296">
        <v>45966</v>
      </c>
      <c r="G6296" t="s">
        <v>7620</v>
      </c>
      <c r="K6296">
        <v>0</v>
      </c>
      <c r="AE6296" t="s">
        <v>233</v>
      </c>
      <c r="AF6296">
        <v>0</v>
      </c>
      <c r="AG6296">
        <v>0</v>
      </c>
      <c r="AH6296">
        <v>0</v>
      </c>
      <c r="AI6296" t="s">
        <v>11634</v>
      </c>
      <c r="AL6296" s="94">
        <v>19.899999999999999</v>
      </c>
      <c r="AM6296" t="s">
        <v>11646</v>
      </c>
    </row>
    <row r="6297" spans="1:39" x14ac:dyDescent="0.25">
      <c r="A6297" t="s">
        <v>221</v>
      </c>
      <c r="B6297">
        <v>42007</v>
      </c>
      <c r="C6297" t="s">
        <v>9289</v>
      </c>
      <c r="D6297">
        <v>107</v>
      </c>
      <c r="E6297">
        <v>45800</v>
      </c>
      <c r="F6297">
        <v>45966</v>
      </c>
      <c r="G6297" t="s">
        <v>7620</v>
      </c>
      <c r="K6297">
        <v>0</v>
      </c>
      <c r="N6297" t="s">
        <v>350</v>
      </c>
      <c r="P6297" t="s">
        <v>350</v>
      </c>
      <c r="T6297">
        <v>0</v>
      </c>
      <c r="U6297">
        <v>0</v>
      </c>
      <c r="V6297">
        <v>0</v>
      </c>
      <c r="W6297">
        <v>0</v>
      </c>
      <c r="X6297" t="s">
        <v>8689</v>
      </c>
      <c r="Y6297" t="s">
        <v>350</v>
      </c>
      <c r="Z6297" t="s">
        <v>350</v>
      </c>
      <c r="AE6297" t="s">
        <v>233</v>
      </c>
      <c r="AF6297">
        <v>0</v>
      </c>
      <c r="AG6297">
        <v>0</v>
      </c>
      <c r="AH6297">
        <v>9</v>
      </c>
      <c r="AI6297" t="s">
        <v>11632</v>
      </c>
      <c r="AL6297" s="94">
        <v>10.7</v>
      </c>
      <c r="AM6297" t="s">
        <v>11646</v>
      </c>
    </row>
    <row r="6298" spans="1:39" x14ac:dyDescent="0.25">
      <c r="A6298" t="s">
        <v>221</v>
      </c>
      <c r="B6298">
        <v>42008</v>
      </c>
      <c r="C6298" t="s">
        <v>9290</v>
      </c>
      <c r="D6298">
        <v>59</v>
      </c>
      <c r="E6298">
        <v>45800</v>
      </c>
      <c r="F6298">
        <v>45966</v>
      </c>
      <c r="G6298" t="s">
        <v>7620</v>
      </c>
      <c r="K6298">
        <v>0</v>
      </c>
      <c r="AE6298" t="s">
        <v>233</v>
      </c>
      <c r="AF6298">
        <v>0</v>
      </c>
      <c r="AG6298">
        <v>0</v>
      </c>
      <c r="AH6298">
        <v>0</v>
      </c>
      <c r="AI6298" t="s">
        <v>11634</v>
      </c>
      <c r="AL6298" s="94">
        <v>5.9</v>
      </c>
      <c r="AM6298" t="s">
        <v>11646</v>
      </c>
    </row>
    <row r="6299" spans="1:39" x14ac:dyDescent="0.25">
      <c r="A6299" t="s">
        <v>221</v>
      </c>
      <c r="B6299">
        <v>42009</v>
      </c>
      <c r="C6299" t="s">
        <v>9291</v>
      </c>
      <c r="D6299">
        <v>83</v>
      </c>
      <c r="E6299">
        <v>45800</v>
      </c>
      <c r="F6299">
        <v>45966</v>
      </c>
      <c r="G6299" t="s">
        <v>7620</v>
      </c>
      <c r="K6299">
        <v>0</v>
      </c>
      <c r="AE6299" t="s">
        <v>233</v>
      </c>
      <c r="AF6299">
        <v>0</v>
      </c>
      <c r="AG6299">
        <v>0</v>
      </c>
      <c r="AH6299">
        <v>0</v>
      </c>
      <c r="AI6299" t="s">
        <v>11634</v>
      </c>
      <c r="AL6299" s="94">
        <v>8.3000000000000007</v>
      </c>
      <c r="AM6299" t="s">
        <v>11646</v>
      </c>
    </row>
    <row r="6300" spans="1:39" x14ac:dyDescent="0.25">
      <c r="A6300" t="s">
        <v>221</v>
      </c>
      <c r="B6300">
        <v>42010</v>
      </c>
      <c r="C6300" t="s">
        <v>9292</v>
      </c>
      <c r="D6300">
        <v>20</v>
      </c>
      <c r="E6300">
        <v>45800</v>
      </c>
      <c r="F6300">
        <v>45966</v>
      </c>
      <c r="G6300" t="s">
        <v>7620</v>
      </c>
      <c r="K6300">
        <v>0</v>
      </c>
      <c r="AE6300" t="s">
        <v>233</v>
      </c>
      <c r="AF6300">
        <v>0</v>
      </c>
      <c r="AG6300">
        <v>0</v>
      </c>
      <c r="AH6300">
        <v>0</v>
      </c>
      <c r="AI6300" t="s">
        <v>11634</v>
      </c>
      <c r="AL6300" s="94">
        <v>2</v>
      </c>
      <c r="AM6300" t="s">
        <v>11646</v>
      </c>
    </row>
    <row r="6301" spans="1:39" x14ac:dyDescent="0.25">
      <c r="A6301" t="s">
        <v>221</v>
      </c>
      <c r="B6301">
        <v>42011</v>
      </c>
      <c r="C6301" t="s">
        <v>9293</v>
      </c>
      <c r="D6301">
        <v>18</v>
      </c>
      <c r="E6301">
        <v>45800</v>
      </c>
      <c r="F6301">
        <v>45966</v>
      </c>
      <c r="G6301" t="s">
        <v>7620</v>
      </c>
      <c r="K6301">
        <v>0</v>
      </c>
      <c r="M6301">
        <v>0</v>
      </c>
      <c r="N6301" t="s">
        <v>350</v>
      </c>
      <c r="P6301" t="s">
        <v>350</v>
      </c>
      <c r="T6301">
        <v>0</v>
      </c>
      <c r="U6301">
        <v>0</v>
      </c>
      <c r="V6301">
        <v>0</v>
      </c>
      <c r="W6301">
        <v>0</v>
      </c>
      <c r="X6301" t="s">
        <v>4640</v>
      </c>
      <c r="Y6301" t="s">
        <v>350</v>
      </c>
      <c r="Z6301" t="s">
        <v>350</v>
      </c>
      <c r="AE6301" t="s">
        <v>233</v>
      </c>
      <c r="AF6301">
        <v>0</v>
      </c>
      <c r="AG6301">
        <v>0</v>
      </c>
      <c r="AH6301">
        <v>10</v>
      </c>
      <c r="AI6301" t="s">
        <v>11632</v>
      </c>
      <c r="AL6301" s="94">
        <v>1.8</v>
      </c>
      <c r="AM6301" t="s">
        <v>11646</v>
      </c>
    </row>
    <row r="6302" spans="1:39" x14ac:dyDescent="0.25">
      <c r="A6302" t="s">
        <v>221</v>
      </c>
      <c r="B6302">
        <v>42012</v>
      </c>
      <c r="C6302" t="s">
        <v>9294</v>
      </c>
      <c r="D6302">
        <v>28</v>
      </c>
      <c r="E6302">
        <v>45800</v>
      </c>
      <c r="F6302">
        <v>45966</v>
      </c>
      <c r="G6302" t="s">
        <v>7620</v>
      </c>
      <c r="K6302">
        <v>0</v>
      </c>
      <c r="AE6302" t="s">
        <v>233</v>
      </c>
      <c r="AF6302">
        <v>0</v>
      </c>
      <c r="AG6302">
        <v>0</v>
      </c>
      <c r="AH6302">
        <v>0</v>
      </c>
      <c r="AI6302" t="s">
        <v>11634</v>
      </c>
      <c r="AL6302" s="94">
        <v>2.8</v>
      </c>
      <c r="AM6302" t="s">
        <v>11646</v>
      </c>
    </row>
    <row r="6303" spans="1:39" x14ac:dyDescent="0.25">
      <c r="A6303" t="s">
        <v>221</v>
      </c>
      <c r="B6303">
        <v>42013</v>
      </c>
      <c r="C6303" t="s">
        <v>9295</v>
      </c>
      <c r="D6303">
        <v>30</v>
      </c>
      <c r="E6303">
        <v>45800</v>
      </c>
      <c r="F6303">
        <v>45966</v>
      </c>
      <c r="G6303" t="s">
        <v>7620</v>
      </c>
      <c r="K6303">
        <v>0</v>
      </c>
      <c r="M6303">
        <v>0</v>
      </c>
      <c r="N6303" t="s">
        <v>350</v>
      </c>
      <c r="P6303" t="s">
        <v>350</v>
      </c>
      <c r="T6303">
        <v>0</v>
      </c>
      <c r="U6303">
        <v>0</v>
      </c>
      <c r="V6303">
        <v>0</v>
      </c>
      <c r="W6303">
        <v>0</v>
      </c>
      <c r="X6303" t="s">
        <v>4640</v>
      </c>
      <c r="Y6303" t="s">
        <v>350</v>
      </c>
      <c r="Z6303" t="s">
        <v>350</v>
      </c>
      <c r="AE6303" t="s">
        <v>233</v>
      </c>
      <c r="AF6303">
        <v>0</v>
      </c>
      <c r="AG6303">
        <v>0</v>
      </c>
      <c r="AH6303">
        <v>10</v>
      </c>
      <c r="AI6303" t="s">
        <v>11632</v>
      </c>
      <c r="AL6303" s="94">
        <v>3</v>
      </c>
      <c r="AM6303" t="s">
        <v>11646</v>
      </c>
    </row>
    <row r="6304" spans="1:39" x14ac:dyDescent="0.25">
      <c r="A6304" t="s">
        <v>221</v>
      </c>
      <c r="B6304">
        <v>42014</v>
      </c>
      <c r="C6304" t="s">
        <v>9296</v>
      </c>
      <c r="D6304">
        <v>60</v>
      </c>
      <c r="E6304">
        <v>45800</v>
      </c>
      <c r="F6304">
        <v>45966</v>
      </c>
      <c r="G6304" t="s">
        <v>7620</v>
      </c>
      <c r="K6304">
        <v>0</v>
      </c>
      <c r="AE6304" t="s">
        <v>233</v>
      </c>
      <c r="AF6304">
        <v>0</v>
      </c>
      <c r="AG6304">
        <v>0</v>
      </c>
      <c r="AH6304">
        <v>0</v>
      </c>
      <c r="AI6304" t="s">
        <v>11634</v>
      </c>
      <c r="AL6304" s="94">
        <v>6</v>
      </c>
      <c r="AM6304" t="s">
        <v>11646</v>
      </c>
    </row>
    <row r="6305" spans="1:39" x14ac:dyDescent="0.25">
      <c r="A6305" t="s">
        <v>221</v>
      </c>
      <c r="B6305">
        <v>42015</v>
      </c>
      <c r="C6305" t="s">
        <v>9297</v>
      </c>
      <c r="D6305">
        <v>24</v>
      </c>
      <c r="E6305">
        <v>45800</v>
      </c>
      <c r="F6305">
        <v>45966</v>
      </c>
      <c r="G6305" t="s">
        <v>7620</v>
      </c>
      <c r="K6305">
        <v>0</v>
      </c>
      <c r="AE6305" t="s">
        <v>233</v>
      </c>
      <c r="AF6305">
        <v>0</v>
      </c>
      <c r="AG6305">
        <v>0</v>
      </c>
      <c r="AH6305">
        <v>0</v>
      </c>
      <c r="AI6305" t="s">
        <v>11634</v>
      </c>
      <c r="AL6305" s="94">
        <v>2.4</v>
      </c>
      <c r="AM6305" t="s">
        <v>11646</v>
      </c>
    </row>
    <row r="6306" spans="1:39" x14ac:dyDescent="0.25">
      <c r="A6306" t="s">
        <v>221</v>
      </c>
      <c r="B6306">
        <v>42016</v>
      </c>
      <c r="C6306" t="s">
        <v>9298</v>
      </c>
      <c r="D6306">
        <v>21</v>
      </c>
      <c r="E6306">
        <v>45800</v>
      </c>
      <c r="F6306">
        <v>45966</v>
      </c>
      <c r="G6306" t="s">
        <v>7620</v>
      </c>
      <c r="K6306">
        <v>0</v>
      </c>
      <c r="AE6306" t="s">
        <v>233</v>
      </c>
      <c r="AF6306">
        <v>0</v>
      </c>
      <c r="AG6306">
        <v>0</v>
      </c>
      <c r="AH6306">
        <v>0</v>
      </c>
      <c r="AI6306" t="s">
        <v>11634</v>
      </c>
      <c r="AL6306" s="94">
        <v>2.1</v>
      </c>
      <c r="AM6306" t="s">
        <v>11646</v>
      </c>
    </row>
    <row r="6307" spans="1:39" x14ac:dyDescent="0.25">
      <c r="A6307" t="s">
        <v>221</v>
      </c>
      <c r="B6307">
        <v>42017</v>
      </c>
      <c r="C6307" t="s">
        <v>9299</v>
      </c>
      <c r="D6307">
        <v>182</v>
      </c>
      <c r="E6307">
        <v>45800</v>
      </c>
      <c r="F6307">
        <v>45966</v>
      </c>
      <c r="G6307" t="s">
        <v>7620</v>
      </c>
      <c r="K6307">
        <v>0</v>
      </c>
      <c r="T6307">
        <v>0</v>
      </c>
      <c r="U6307">
        <v>0</v>
      </c>
      <c r="V6307">
        <v>0</v>
      </c>
      <c r="W6307">
        <v>0</v>
      </c>
      <c r="X6307" t="s">
        <v>350</v>
      </c>
      <c r="Y6307" t="s">
        <v>350</v>
      </c>
      <c r="Z6307" t="s">
        <v>350</v>
      </c>
      <c r="AE6307" t="s">
        <v>233</v>
      </c>
      <c r="AF6307">
        <v>0</v>
      </c>
      <c r="AG6307">
        <v>0</v>
      </c>
      <c r="AH6307">
        <v>7</v>
      </c>
      <c r="AI6307" t="s">
        <v>11632</v>
      </c>
      <c r="AL6307" s="94">
        <v>18.2</v>
      </c>
      <c r="AM6307" t="s">
        <v>11646</v>
      </c>
    </row>
    <row r="6308" spans="1:39" x14ac:dyDescent="0.25">
      <c r="A6308" t="s">
        <v>221</v>
      </c>
      <c r="B6308">
        <v>42018</v>
      </c>
      <c r="C6308" t="s">
        <v>9300</v>
      </c>
      <c r="D6308">
        <v>124</v>
      </c>
      <c r="E6308">
        <v>45800</v>
      </c>
      <c r="F6308">
        <v>45966</v>
      </c>
      <c r="G6308" t="s">
        <v>7620</v>
      </c>
      <c r="K6308">
        <v>0</v>
      </c>
      <c r="AE6308" t="s">
        <v>233</v>
      </c>
      <c r="AF6308">
        <v>0</v>
      </c>
      <c r="AG6308">
        <v>0</v>
      </c>
      <c r="AH6308">
        <v>0</v>
      </c>
      <c r="AI6308" t="s">
        <v>11634</v>
      </c>
      <c r="AL6308" s="94">
        <v>12.4</v>
      </c>
      <c r="AM6308" t="s">
        <v>11646</v>
      </c>
    </row>
    <row r="6309" spans="1:39" x14ac:dyDescent="0.25">
      <c r="A6309" t="s">
        <v>221</v>
      </c>
      <c r="B6309">
        <v>42019</v>
      </c>
      <c r="C6309" t="s">
        <v>9301</v>
      </c>
      <c r="D6309">
        <v>626</v>
      </c>
      <c r="E6309">
        <v>45800</v>
      </c>
      <c r="F6309">
        <v>45966</v>
      </c>
      <c r="G6309" t="s">
        <v>7620</v>
      </c>
      <c r="K6309">
        <v>0</v>
      </c>
      <c r="AE6309" t="s">
        <v>233</v>
      </c>
      <c r="AF6309">
        <v>0</v>
      </c>
      <c r="AG6309">
        <v>0</v>
      </c>
      <c r="AH6309">
        <v>0</v>
      </c>
      <c r="AI6309" t="s">
        <v>11634</v>
      </c>
      <c r="AL6309" s="94">
        <v>62.6</v>
      </c>
      <c r="AM6309" t="s">
        <v>11646</v>
      </c>
    </row>
    <row r="6310" spans="1:39" x14ac:dyDescent="0.25">
      <c r="A6310" t="s">
        <v>221</v>
      </c>
      <c r="B6310">
        <v>42020</v>
      </c>
      <c r="C6310" t="s">
        <v>9302</v>
      </c>
      <c r="D6310">
        <v>5476</v>
      </c>
      <c r="E6310">
        <v>45800</v>
      </c>
      <c r="F6310">
        <v>45966</v>
      </c>
      <c r="G6310" t="s">
        <v>7620</v>
      </c>
      <c r="K6310">
        <v>57</v>
      </c>
      <c r="M6310">
        <v>0.49120000000000003</v>
      </c>
      <c r="N6310" t="s">
        <v>353</v>
      </c>
      <c r="O6310">
        <v>44932</v>
      </c>
      <c r="P6310" t="s">
        <v>350</v>
      </c>
      <c r="T6310">
        <v>7</v>
      </c>
      <c r="U6310">
        <v>5</v>
      </c>
      <c r="V6310">
        <v>0</v>
      </c>
      <c r="W6310">
        <v>0</v>
      </c>
      <c r="X6310" t="s">
        <v>9303</v>
      </c>
      <c r="Y6310" t="s">
        <v>9303</v>
      </c>
      <c r="Z6310" t="s">
        <v>350</v>
      </c>
      <c r="AE6310" t="s">
        <v>233</v>
      </c>
      <c r="AF6310">
        <v>0.49120000000000003</v>
      </c>
      <c r="AG6310">
        <v>28</v>
      </c>
      <c r="AH6310">
        <v>12</v>
      </c>
      <c r="AI6310" t="s">
        <v>11632</v>
      </c>
      <c r="AL6310" s="94">
        <v>547.6</v>
      </c>
      <c r="AM6310" t="s">
        <v>11647</v>
      </c>
    </row>
    <row r="6311" spans="1:39" x14ac:dyDescent="0.25">
      <c r="A6311" t="s">
        <v>221</v>
      </c>
      <c r="B6311">
        <v>42021</v>
      </c>
      <c r="C6311" t="s">
        <v>9304</v>
      </c>
      <c r="D6311">
        <v>60</v>
      </c>
      <c r="E6311">
        <v>45800</v>
      </c>
      <c r="F6311">
        <v>45966</v>
      </c>
      <c r="G6311" t="s">
        <v>7620</v>
      </c>
      <c r="K6311">
        <v>0</v>
      </c>
      <c r="AE6311" t="s">
        <v>233</v>
      </c>
      <c r="AF6311">
        <v>0</v>
      </c>
      <c r="AG6311">
        <v>0</v>
      </c>
      <c r="AH6311">
        <v>0</v>
      </c>
      <c r="AI6311" t="s">
        <v>11634</v>
      </c>
      <c r="AL6311" s="94">
        <v>6</v>
      </c>
      <c r="AM6311" t="s">
        <v>11646</v>
      </c>
    </row>
    <row r="6312" spans="1:39" x14ac:dyDescent="0.25">
      <c r="A6312" t="s">
        <v>221</v>
      </c>
      <c r="B6312">
        <v>42022</v>
      </c>
      <c r="C6312" t="s">
        <v>9305</v>
      </c>
      <c r="D6312">
        <v>216</v>
      </c>
      <c r="E6312">
        <v>45800</v>
      </c>
      <c r="F6312">
        <v>45966</v>
      </c>
      <c r="G6312" t="s">
        <v>7620</v>
      </c>
      <c r="K6312">
        <v>0</v>
      </c>
      <c r="AE6312" t="s">
        <v>233</v>
      </c>
      <c r="AF6312">
        <v>0</v>
      </c>
      <c r="AG6312">
        <v>0</v>
      </c>
      <c r="AH6312">
        <v>0</v>
      </c>
      <c r="AI6312" t="s">
        <v>11634</v>
      </c>
      <c r="AL6312" s="94">
        <v>21.6</v>
      </c>
      <c r="AM6312" t="s">
        <v>11646</v>
      </c>
    </row>
    <row r="6313" spans="1:39" x14ac:dyDescent="0.25">
      <c r="A6313" t="s">
        <v>221</v>
      </c>
      <c r="B6313">
        <v>42023</v>
      </c>
      <c r="C6313" t="s">
        <v>9306</v>
      </c>
      <c r="D6313">
        <v>51</v>
      </c>
      <c r="E6313" t="s">
        <v>7678</v>
      </c>
      <c r="G6313" t="s">
        <v>7620</v>
      </c>
      <c r="K6313">
        <v>0</v>
      </c>
      <c r="AE6313" t="s">
        <v>233</v>
      </c>
      <c r="AF6313">
        <v>0</v>
      </c>
      <c r="AG6313">
        <v>0</v>
      </c>
      <c r="AH6313">
        <v>0</v>
      </c>
      <c r="AI6313" t="s">
        <v>11634</v>
      </c>
      <c r="AL6313" s="94">
        <v>5.0999999999999996</v>
      </c>
      <c r="AM6313" t="s">
        <v>11646</v>
      </c>
    </row>
    <row r="6314" spans="1:39" x14ac:dyDescent="0.25">
      <c r="A6314" t="s">
        <v>221</v>
      </c>
      <c r="B6314">
        <v>42024</v>
      </c>
      <c r="C6314" t="s">
        <v>9307</v>
      </c>
      <c r="D6314">
        <v>76</v>
      </c>
      <c r="E6314">
        <v>45800</v>
      </c>
      <c r="F6314">
        <v>45966</v>
      </c>
      <c r="G6314" t="s">
        <v>7620</v>
      </c>
      <c r="K6314">
        <v>0</v>
      </c>
      <c r="M6314">
        <v>0</v>
      </c>
      <c r="N6314" t="s">
        <v>350</v>
      </c>
      <c r="P6314" t="s">
        <v>350</v>
      </c>
      <c r="T6314">
        <v>0</v>
      </c>
      <c r="U6314">
        <v>0</v>
      </c>
      <c r="V6314">
        <v>0</v>
      </c>
      <c r="W6314">
        <v>0</v>
      </c>
      <c r="X6314" t="s">
        <v>4640</v>
      </c>
      <c r="Y6314" t="s">
        <v>350</v>
      </c>
      <c r="Z6314" t="s">
        <v>350</v>
      </c>
      <c r="AE6314" t="s">
        <v>233</v>
      </c>
      <c r="AF6314">
        <v>0</v>
      </c>
      <c r="AG6314">
        <v>0</v>
      </c>
      <c r="AH6314">
        <v>10</v>
      </c>
      <c r="AI6314" t="s">
        <v>11632</v>
      </c>
      <c r="AL6314" s="94">
        <v>7.6</v>
      </c>
      <c r="AM6314" t="s">
        <v>11646</v>
      </c>
    </row>
    <row r="6315" spans="1:39" x14ac:dyDescent="0.25">
      <c r="A6315" t="s">
        <v>221</v>
      </c>
      <c r="B6315">
        <v>42025</v>
      </c>
      <c r="C6315" t="s">
        <v>9308</v>
      </c>
      <c r="D6315">
        <v>1545</v>
      </c>
      <c r="E6315">
        <v>45800</v>
      </c>
      <c r="F6315">
        <v>45966</v>
      </c>
      <c r="G6315" t="s">
        <v>7620</v>
      </c>
      <c r="K6315">
        <v>0</v>
      </c>
      <c r="N6315" t="s">
        <v>353</v>
      </c>
      <c r="O6315">
        <v>45444</v>
      </c>
      <c r="X6315" t="s">
        <v>9309</v>
      </c>
      <c r="AE6315" t="s">
        <v>233</v>
      </c>
      <c r="AF6315">
        <v>0</v>
      </c>
      <c r="AG6315">
        <v>0</v>
      </c>
      <c r="AH6315">
        <v>3</v>
      </c>
      <c r="AI6315" t="s">
        <v>11632</v>
      </c>
      <c r="AL6315" s="94">
        <v>154.5</v>
      </c>
      <c r="AM6315" t="s">
        <v>11646</v>
      </c>
    </row>
    <row r="6316" spans="1:39" x14ac:dyDescent="0.25">
      <c r="A6316" t="s">
        <v>221</v>
      </c>
      <c r="B6316">
        <v>42026</v>
      </c>
      <c r="C6316" t="s">
        <v>9310</v>
      </c>
      <c r="D6316">
        <v>42</v>
      </c>
      <c r="E6316">
        <v>45800</v>
      </c>
      <c r="F6316">
        <v>45966</v>
      </c>
      <c r="G6316" t="s">
        <v>7620</v>
      </c>
      <c r="K6316">
        <v>0</v>
      </c>
      <c r="AE6316" t="s">
        <v>233</v>
      </c>
      <c r="AF6316">
        <v>0</v>
      </c>
      <c r="AG6316">
        <v>0</v>
      </c>
      <c r="AH6316">
        <v>0</v>
      </c>
      <c r="AI6316" t="s">
        <v>11634</v>
      </c>
      <c r="AL6316" s="94">
        <v>4.2</v>
      </c>
      <c r="AM6316" t="s">
        <v>11646</v>
      </c>
    </row>
    <row r="6317" spans="1:39" x14ac:dyDescent="0.25">
      <c r="A6317" t="s">
        <v>221</v>
      </c>
      <c r="B6317">
        <v>42027</v>
      </c>
      <c r="C6317" t="s">
        <v>9311</v>
      </c>
      <c r="D6317">
        <v>70</v>
      </c>
      <c r="E6317">
        <v>45800</v>
      </c>
      <c r="F6317">
        <v>45833</v>
      </c>
      <c r="G6317" t="s">
        <v>7620</v>
      </c>
      <c r="H6317">
        <v>45804</v>
      </c>
      <c r="I6317" t="s">
        <v>24</v>
      </c>
      <c r="K6317">
        <v>0</v>
      </c>
      <c r="L6317" t="s">
        <v>3889</v>
      </c>
      <c r="N6317" t="s">
        <v>350</v>
      </c>
      <c r="P6317" t="s">
        <v>350</v>
      </c>
      <c r="R6317">
        <v>0</v>
      </c>
      <c r="S6317">
        <v>0</v>
      </c>
      <c r="T6317">
        <v>0</v>
      </c>
      <c r="U6317">
        <v>0</v>
      </c>
      <c r="V6317">
        <v>0</v>
      </c>
      <c r="W6317">
        <v>0</v>
      </c>
      <c r="X6317" t="s">
        <v>7722</v>
      </c>
      <c r="Z6317" t="s">
        <v>350</v>
      </c>
      <c r="AE6317" t="s">
        <v>233</v>
      </c>
      <c r="AF6317">
        <v>0</v>
      </c>
      <c r="AG6317">
        <v>0</v>
      </c>
      <c r="AH6317">
        <v>12</v>
      </c>
      <c r="AI6317" t="s">
        <v>11632</v>
      </c>
      <c r="AJ6317">
        <v>0</v>
      </c>
      <c r="AK6317">
        <v>0</v>
      </c>
      <c r="AL6317" s="94">
        <v>7</v>
      </c>
      <c r="AM6317" t="s">
        <v>11646</v>
      </c>
    </row>
    <row r="6318" spans="1:39" x14ac:dyDescent="0.25">
      <c r="A6318" t="s">
        <v>221</v>
      </c>
      <c r="B6318">
        <v>42028</v>
      </c>
      <c r="C6318" t="s">
        <v>9312</v>
      </c>
      <c r="D6318">
        <v>115</v>
      </c>
      <c r="E6318">
        <v>45800</v>
      </c>
      <c r="F6318">
        <v>45966</v>
      </c>
      <c r="G6318" t="s">
        <v>7620</v>
      </c>
      <c r="K6318">
        <v>0</v>
      </c>
      <c r="AE6318" t="s">
        <v>233</v>
      </c>
      <c r="AF6318">
        <v>0</v>
      </c>
      <c r="AG6318">
        <v>0</v>
      </c>
      <c r="AH6318">
        <v>0</v>
      </c>
      <c r="AI6318" t="s">
        <v>11634</v>
      </c>
      <c r="AL6318" s="94">
        <v>11.5</v>
      </c>
      <c r="AM6318" t="s">
        <v>11646</v>
      </c>
    </row>
    <row r="6319" spans="1:39" x14ac:dyDescent="0.25">
      <c r="A6319" t="s">
        <v>221</v>
      </c>
      <c r="B6319">
        <v>42029</v>
      </c>
      <c r="C6319" t="s">
        <v>9313</v>
      </c>
      <c r="D6319">
        <v>122</v>
      </c>
      <c r="E6319">
        <v>45800</v>
      </c>
      <c r="F6319">
        <v>45966</v>
      </c>
      <c r="G6319" t="s">
        <v>7620</v>
      </c>
      <c r="K6319">
        <v>0</v>
      </c>
      <c r="AE6319" t="s">
        <v>233</v>
      </c>
      <c r="AF6319">
        <v>0</v>
      </c>
      <c r="AG6319">
        <v>0</v>
      </c>
      <c r="AH6319">
        <v>0</v>
      </c>
      <c r="AI6319" t="s">
        <v>11634</v>
      </c>
      <c r="AL6319" s="94">
        <v>12.2</v>
      </c>
      <c r="AM6319" t="s">
        <v>11646</v>
      </c>
    </row>
    <row r="6320" spans="1:39" x14ac:dyDescent="0.25">
      <c r="A6320" t="s">
        <v>221</v>
      </c>
      <c r="B6320">
        <v>42030</v>
      </c>
      <c r="C6320" t="s">
        <v>9314</v>
      </c>
      <c r="D6320">
        <v>107</v>
      </c>
      <c r="E6320">
        <v>45800</v>
      </c>
      <c r="F6320">
        <v>45966</v>
      </c>
      <c r="G6320" t="s">
        <v>7620</v>
      </c>
      <c r="K6320">
        <v>0</v>
      </c>
      <c r="AE6320" t="s">
        <v>233</v>
      </c>
      <c r="AF6320">
        <v>0</v>
      </c>
      <c r="AG6320">
        <v>0</v>
      </c>
      <c r="AH6320">
        <v>0</v>
      </c>
      <c r="AI6320" t="s">
        <v>11634</v>
      </c>
      <c r="AL6320" s="94">
        <v>10.7</v>
      </c>
      <c r="AM6320" t="s">
        <v>11646</v>
      </c>
    </row>
    <row r="6321" spans="1:39" x14ac:dyDescent="0.25">
      <c r="A6321" t="s">
        <v>221</v>
      </c>
      <c r="B6321">
        <v>42031</v>
      </c>
      <c r="C6321" t="s">
        <v>9315</v>
      </c>
      <c r="D6321">
        <v>25</v>
      </c>
      <c r="E6321">
        <v>45800</v>
      </c>
      <c r="F6321">
        <v>45966</v>
      </c>
      <c r="G6321" t="s">
        <v>7620</v>
      </c>
      <c r="K6321">
        <v>0</v>
      </c>
      <c r="AE6321" t="s">
        <v>233</v>
      </c>
      <c r="AF6321">
        <v>0</v>
      </c>
      <c r="AG6321">
        <v>0</v>
      </c>
      <c r="AH6321">
        <v>0</v>
      </c>
      <c r="AI6321" t="s">
        <v>11634</v>
      </c>
      <c r="AL6321" s="94">
        <v>2.5</v>
      </c>
      <c r="AM6321" t="s">
        <v>11646</v>
      </c>
    </row>
    <row r="6322" spans="1:39" x14ac:dyDescent="0.25">
      <c r="A6322" t="s">
        <v>221</v>
      </c>
      <c r="B6322">
        <v>42032</v>
      </c>
      <c r="C6322" t="s">
        <v>9316</v>
      </c>
      <c r="D6322">
        <v>144</v>
      </c>
      <c r="E6322" t="s">
        <v>9317</v>
      </c>
      <c r="F6322">
        <v>45971</v>
      </c>
      <c r="G6322" t="s">
        <v>7620</v>
      </c>
      <c r="K6322">
        <v>0</v>
      </c>
      <c r="AE6322" t="s">
        <v>233</v>
      </c>
      <c r="AF6322">
        <v>0</v>
      </c>
      <c r="AG6322">
        <v>0</v>
      </c>
      <c r="AH6322">
        <v>0</v>
      </c>
      <c r="AI6322" t="s">
        <v>11634</v>
      </c>
      <c r="AL6322" s="94">
        <v>14.4</v>
      </c>
      <c r="AM6322" t="s">
        <v>11646</v>
      </c>
    </row>
    <row r="6323" spans="1:39" x14ac:dyDescent="0.25">
      <c r="A6323" t="s">
        <v>221</v>
      </c>
      <c r="B6323">
        <v>42033</v>
      </c>
      <c r="C6323" t="s">
        <v>9318</v>
      </c>
      <c r="D6323">
        <v>60</v>
      </c>
      <c r="E6323" t="s">
        <v>9317</v>
      </c>
      <c r="F6323">
        <v>45971</v>
      </c>
      <c r="G6323" t="s">
        <v>7620</v>
      </c>
      <c r="K6323">
        <v>0</v>
      </c>
      <c r="AE6323" t="s">
        <v>233</v>
      </c>
      <c r="AF6323">
        <v>0</v>
      </c>
      <c r="AG6323">
        <v>0</v>
      </c>
      <c r="AH6323">
        <v>0</v>
      </c>
      <c r="AI6323" t="s">
        <v>11634</v>
      </c>
      <c r="AL6323" s="94">
        <v>6</v>
      </c>
      <c r="AM6323" t="s">
        <v>11646</v>
      </c>
    </row>
    <row r="6324" spans="1:39" x14ac:dyDescent="0.25">
      <c r="A6324" t="s">
        <v>221</v>
      </c>
      <c r="B6324">
        <v>42034</v>
      </c>
      <c r="C6324" t="s">
        <v>9319</v>
      </c>
      <c r="D6324">
        <v>41</v>
      </c>
      <c r="E6324">
        <v>45800</v>
      </c>
      <c r="F6324">
        <v>45966</v>
      </c>
      <c r="G6324" t="s">
        <v>7620</v>
      </c>
      <c r="K6324">
        <v>0</v>
      </c>
      <c r="T6324">
        <v>0</v>
      </c>
      <c r="X6324" t="s">
        <v>9320</v>
      </c>
      <c r="AE6324" t="s">
        <v>233</v>
      </c>
      <c r="AF6324">
        <v>0</v>
      </c>
      <c r="AG6324">
        <v>0</v>
      </c>
      <c r="AH6324">
        <v>2</v>
      </c>
      <c r="AI6324" t="s">
        <v>11632</v>
      </c>
      <c r="AL6324" s="94">
        <v>4.0999999999999996</v>
      </c>
      <c r="AM6324" t="s">
        <v>11646</v>
      </c>
    </row>
    <row r="6325" spans="1:39" x14ac:dyDescent="0.25">
      <c r="A6325" t="s">
        <v>221</v>
      </c>
      <c r="B6325">
        <v>42035</v>
      </c>
      <c r="C6325" t="s">
        <v>9321</v>
      </c>
      <c r="D6325">
        <v>831</v>
      </c>
      <c r="E6325">
        <v>45800</v>
      </c>
      <c r="F6325">
        <v>45966</v>
      </c>
      <c r="G6325" t="s">
        <v>7620</v>
      </c>
      <c r="K6325">
        <v>0</v>
      </c>
      <c r="AE6325" t="s">
        <v>233</v>
      </c>
      <c r="AF6325">
        <v>0</v>
      </c>
      <c r="AG6325">
        <v>0</v>
      </c>
      <c r="AH6325">
        <v>0</v>
      </c>
      <c r="AI6325" t="s">
        <v>11634</v>
      </c>
      <c r="AL6325" s="94">
        <v>83.1</v>
      </c>
      <c r="AM6325" t="s">
        <v>11646</v>
      </c>
    </row>
    <row r="6326" spans="1:39" x14ac:dyDescent="0.25">
      <c r="A6326" t="s">
        <v>221</v>
      </c>
      <c r="B6326">
        <v>42036</v>
      </c>
      <c r="C6326" t="s">
        <v>9322</v>
      </c>
      <c r="D6326">
        <v>38</v>
      </c>
      <c r="E6326">
        <v>45800</v>
      </c>
      <c r="F6326">
        <v>45966</v>
      </c>
      <c r="G6326" t="s">
        <v>7620</v>
      </c>
      <c r="K6326">
        <v>0</v>
      </c>
      <c r="AE6326" t="s">
        <v>233</v>
      </c>
      <c r="AF6326">
        <v>0</v>
      </c>
      <c r="AG6326">
        <v>0</v>
      </c>
      <c r="AH6326">
        <v>0</v>
      </c>
      <c r="AI6326" t="s">
        <v>11634</v>
      </c>
      <c r="AL6326" s="94">
        <v>3.8</v>
      </c>
      <c r="AM6326" t="s">
        <v>11646</v>
      </c>
    </row>
    <row r="6327" spans="1:39" x14ac:dyDescent="0.25">
      <c r="A6327" t="s">
        <v>221</v>
      </c>
      <c r="B6327">
        <v>42037</v>
      </c>
      <c r="C6327" t="s">
        <v>9323</v>
      </c>
      <c r="D6327">
        <v>26</v>
      </c>
      <c r="E6327">
        <v>45800</v>
      </c>
      <c r="F6327">
        <v>45966</v>
      </c>
      <c r="G6327" t="s">
        <v>7620</v>
      </c>
      <c r="K6327">
        <v>0</v>
      </c>
      <c r="AE6327" t="s">
        <v>233</v>
      </c>
      <c r="AF6327">
        <v>0</v>
      </c>
      <c r="AG6327">
        <v>0</v>
      </c>
      <c r="AH6327">
        <v>0</v>
      </c>
      <c r="AI6327" t="s">
        <v>11634</v>
      </c>
      <c r="AL6327" s="94">
        <v>2.6</v>
      </c>
      <c r="AM6327" t="s">
        <v>11646</v>
      </c>
    </row>
    <row r="6328" spans="1:39" x14ac:dyDescent="0.25">
      <c r="A6328" t="s">
        <v>221</v>
      </c>
      <c r="B6328">
        <v>42039</v>
      </c>
      <c r="C6328" t="s">
        <v>9324</v>
      </c>
      <c r="D6328">
        <v>228</v>
      </c>
      <c r="E6328">
        <v>45800</v>
      </c>
      <c r="F6328">
        <v>45966</v>
      </c>
      <c r="G6328" t="s">
        <v>7620</v>
      </c>
      <c r="K6328">
        <v>0</v>
      </c>
      <c r="AE6328" t="s">
        <v>233</v>
      </c>
      <c r="AF6328">
        <v>0</v>
      </c>
      <c r="AG6328">
        <v>0</v>
      </c>
      <c r="AH6328">
        <v>0</v>
      </c>
      <c r="AI6328" t="s">
        <v>11634</v>
      </c>
      <c r="AL6328" s="94">
        <v>22.8</v>
      </c>
      <c r="AM6328" t="s">
        <v>11646</v>
      </c>
    </row>
    <row r="6329" spans="1:39" x14ac:dyDescent="0.25">
      <c r="A6329" t="s">
        <v>221</v>
      </c>
      <c r="B6329">
        <v>42041</v>
      </c>
      <c r="C6329" t="s">
        <v>9325</v>
      </c>
      <c r="D6329">
        <v>28</v>
      </c>
      <c r="E6329">
        <v>45800</v>
      </c>
      <c r="F6329">
        <v>45966</v>
      </c>
      <c r="G6329" t="s">
        <v>7620</v>
      </c>
      <c r="K6329">
        <v>0</v>
      </c>
      <c r="AE6329" t="s">
        <v>233</v>
      </c>
      <c r="AF6329">
        <v>0</v>
      </c>
      <c r="AG6329">
        <v>0</v>
      </c>
      <c r="AH6329">
        <v>0</v>
      </c>
      <c r="AI6329" t="s">
        <v>11634</v>
      </c>
      <c r="AL6329" s="94">
        <v>2.8</v>
      </c>
      <c r="AM6329" t="s">
        <v>11646</v>
      </c>
    </row>
    <row r="6330" spans="1:39" x14ac:dyDescent="0.25">
      <c r="A6330" t="s">
        <v>221</v>
      </c>
      <c r="B6330">
        <v>42042</v>
      </c>
      <c r="C6330" t="s">
        <v>9326</v>
      </c>
      <c r="D6330">
        <v>74</v>
      </c>
      <c r="E6330">
        <v>45800</v>
      </c>
      <c r="F6330">
        <v>45966</v>
      </c>
      <c r="G6330" t="s">
        <v>7620</v>
      </c>
      <c r="K6330">
        <v>0</v>
      </c>
      <c r="T6330">
        <v>0</v>
      </c>
      <c r="U6330">
        <v>0</v>
      </c>
      <c r="V6330">
        <v>0</v>
      </c>
      <c r="W6330">
        <v>0</v>
      </c>
      <c r="X6330" t="s">
        <v>9327</v>
      </c>
      <c r="AE6330" t="s">
        <v>233</v>
      </c>
      <c r="AF6330">
        <v>0</v>
      </c>
      <c r="AG6330">
        <v>0</v>
      </c>
      <c r="AH6330">
        <v>6</v>
      </c>
      <c r="AI6330" t="s">
        <v>11632</v>
      </c>
      <c r="AL6330" s="94">
        <v>7.4</v>
      </c>
      <c r="AM6330" t="s">
        <v>11646</v>
      </c>
    </row>
    <row r="6331" spans="1:39" x14ac:dyDescent="0.25">
      <c r="A6331" t="s">
        <v>221</v>
      </c>
      <c r="B6331">
        <v>42043</v>
      </c>
      <c r="C6331" t="s">
        <v>9328</v>
      </c>
      <c r="D6331">
        <v>5204</v>
      </c>
      <c r="E6331">
        <v>45800</v>
      </c>
      <c r="F6331">
        <v>45966</v>
      </c>
      <c r="G6331" t="s">
        <v>7620</v>
      </c>
      <c r="K6331">
        <v>400</v>
      </c>
      <c r="L6331">
        <v>45839</v>
      </c>
      <c r="M6331">
        <v>0.09</v>
      </c>
      <c r="N6331" t="s">
        <v>353</v>
      </c>
      <c r="O6331">
        <v>45492</v>
      </c>
      <c r="P6331" t="s">
        <v>353</v>
      </c>
      <c r="Q6331">
        <v>0.09</v>
      </c>
      <c r="R6331">
        <v>35000</v>
      </c>
      <c r="T6331">
        <v>0</v>
      </c>
      <c r="U6331">
        <v>36</v>
      </c>
      <c r="V6331">
        <v>0</v>
      </c>
      <c r="X6331" t="s">
        <v>9329</v>
      </c>
      <c r="Y6331" t="s">
        <v>350</v>
      </c>
      <c r="Z6331" t="s">
        <v>350</v>
      </c>
      <c r="AE6331" t="s">
        <v>233</v>
      </c>
      <c r="AF6331">
        <v>0.09</v>
      </c>
      <c r="AG6331">
        <v>36</v>
      </c>
      <c r="AH6331">
        <v>14</v>
      </c>
      <c r="AI6331" t="s">
        <v>11632</v>
      </c>
      <c r="AJ6331">
        <v>6.7255956956187548</v>
      </c>
      <c r="AL6331" s="94">
        <v>520.4</v>
      </c>
      <c r="AM6331" t="s">
        <v>11647</v>
      </c>
    </row>
    <row r="6332" spans="1:39" x14ac:dyDescent="0.25">
      <c r="A6332" t="s">
        <v>221</v>
      </c>
      <c r="B6332">
        <v>42044</v>
      </c>
      <c r="C6332" t="s">
        <v>9330</v>
      </c>
      <c r="D6332">
        <v>53</v>
      </c>
      <c r="E6332">
        <v>45800</v>
      </c>
      <c r="F6332">
        <v>45966</v>
      </c>
      <c r="G6332" t="s">
        <v>7620</v>
      </c>
      <c r="K6332">
        <v>0</v>
      </c>
      <c r="AE6332" t="s">
        <v>233</v>
      </c>
      <c r="AF6332">
        <v>0</v>
      </c>
      <c r="AG6332">
        <v>0</v>
      </c>
      <c r="AH6332">
        <v>0</v>
      </c>
      <c r="AI6332" t="s">
        <v>11634</v>
      </c>
      <c r="AL6332" s="94">
        <v>5.3</v>
      </c>
      <c r="AM6332" t="s">
        <v>11646</v>
      </c>
    </row>
    <row r="6333" spans="1:39" x14ac:dyDescent="0.25">
      <c r="A6333" t="s">
        <v>221</v>
      </c>
      <c r="B6333">
        <v>42045</v>
      </c>
      <c r="C6333" t="s">
        <v>9331</v>
      </c>
      <c r="D6333">
        <v>299</v>
      </c>
      <c r="E6333">
        <v>45800</v>
      </c>
      <c r="F6333">
        <v>45966</v>
      </c>
      <c r="G6333" t="s">
        <v>7620</v>
      </c>
      <c r="K6333">
        <v>0</v>
      </c>
      <c r="AE6333" t="s">
        <v>233</v>
      </c>
      <c r="AF6333">
        <v>0</v>
      </c>
      <c r="AG6333">
        <v>0</v>
      </c>
      <c r="AH6333">
        <v>0</v>
      </c>
      <c r="AI6333" t="s">
        <v>11634</v>
      </c>
      <c r="AL6333" s="94">
        <v>29.9</v>
      </c>
      <c r="AM6333" t="s">
        <v>11646</v>
      </c>
    </row>
    <row r="6334" spans="1:39" x14ac:dyDescent="0.25">
      <c r="A6334" t="s">
        <v>221</v>
      </c>
      <c r="B6334">
        <v>42046</v>
      </c>
      <c r="C6334" t="s">
        <v>9332</v>
      </c>
      <c r="D6334">
        <v>43</v>
      </c>
      <c r="E6334">
        <v>45800</v>
      </c>
      <c r="F6334">
        <v>45966</v>
      </c>
      <c r="G6334" t="s">
        <v>7620</v>
      </c>
      <c r="K6334">
        <v>0</v>
      </c>
      <c r="AE6334" t="s">
        <v>233</v>
      </c>
      <c r="AF6334">
        <v>0</v>
      </c>
      <c r="AG6334">
        <v>0</v>
      </c>
      <c r="AH6334">
        <v>0</v>
      </c>
      <c r="AI6334" t="s">
        <v>11634</v>
      </c>
      <c r="AL6334" s="94">
        <v>4.3</v>
      </c>
      <c r="AM6334" t="s">
        <v>11646</v>
      </c>
    </row>
    <row r="6335" spans="1:39" x14ac:dyDescent="0.25">
      <c r="A6335" t="s">
        <v>221</v>
      </c>
      <c r="B6335">
        <v>42048</v>
      </c>
      <c r="C6335" t="s">
        <v>9333</v>
      </c>
      <c r="D6335">
        <v>51</v>
      </c>
      <c r="E6335">
        <v>45800</v>
      </c>
      <c r="F6335">
        <v>45966</v>
      </c>
      <c r="G6335" t="s">
        <v>7620</v>
      </c>
      <c r="K6335">
        <v>0</v>
      </c>
      <c r="AE6335" t="s">
        <v>233</v>
      </c>
      <c r="AF6335">
        <v>0</v>
      </c>
      <c r="AG6335">
        <v>0</v>
      </c>
      <c r="AH6335">
        <v>0</v>
      </c>
      <c r="AI6335" t="s">
        <v>11634</v>
      </c>
      <c r="AL6335" s="94">
        <v>5.0999999999999996</v>
      </c>
      <c r="AM6335" t="s">
        <v>11646</v>
      </c>
    </row>
    <row r="6336" spans="1:39" x14ac:dyDescent="0.25">
      <c r="A6336" t="s">
        <v>221</v>
      </c>
      <c r="B6336">
        <v>42049</v>
      </c>
      <c r="C6336" t="s">
        <v>9334</v>
      </c>
      <c r="D6336">
        <v>104</v>
      </c>
      <c r="E6336">
        <v>45800</v>
      </c>
      <c r="F6336">
        <v>45966</v>
      </c>
      <c r="G6336" t="s">
        <v>7620</v>
      </c>
      <c r="K6336">
        <v>0</v>
      </c>
      <c r="AE6336" t="s">
        <v>233</v>
      </c>
      <c r="AF6336">
        <v>0</v>
      </c>
      <c r="AG6336">
        <v>0</v>
      </c>
      <c r="AH6336">
        <v>0</v>
      </c>
      <c r="AI6336" t="s">
        <v>11634</v>
      </c>
      <c r="AL6336" s="94">
        <v>10.4</v>
      </c>
      <c r="AM6336" t="s">
        <v>11646</v>
      </c>
    </row>
    <row r="6337" spans="1:39" x14ac:dyDescent="0.25">
      <c r="A6337" t="s">
        <v>221</v>
      </c>
      <c r="B6337">
        <v>42050</v>
      </c>
      <c r="C6337" t="s">
        <v>9335</v>
      </c>
      <c r="D6337">
        <v>27</v>
      </c>
      <c r="E6337">
        <v>45800</v>
      </c>
      <c r="F6337">
        <v>45966</v>
      </c>
      <c r="G6337" t="s">
        <v>7620</v>
      </c>
      <c r="K6337">
        <v>0</v>
      </c>
      <c r="AE6337" t="s">
        <v>233</v>
      </c>
      <c r="AF6337">
        <v>0</v>
      </c>
      <c r="AG6337">
        <v>0</v>
      </c>
      <c r="AH6337">
        <v>0</v>
      </c>
      <c r="AI6337" t="s">
        <v>11634</v>
      </c>
      <c r="AL6337" s="94">
        <v>2.7</v>
      </c>
      <c r="AM6337" t="s">
        <v>11646</v>
      </c>
    </row>
    <row r="6338" spans="1:39" x14ac:dyDescent="0.25">
      <c r="A6338" t="s">
        <v>221</v>
      </c>
      <c r="B6338">
        <v>42051</v>
      </c>
      <c r="C6338" t="s">
        <v>9336</v>
      </c>
      <c r="D6338">
        <v>22</v>
      </c>
      <c r="E6338">
        <v>45800</v>
      </c>
      <c r="F6338">
        <v>45967</v>
      </c>
      <c r="G6338" t="s">
        <v>7620</v>
      </c>
      <c r="K6338">
        <v>0</v>
      </c>
      <c r="AE6338" t="s">
        <v>233</v>
      </c>
      <c r="AF6338">
        <v>0</v>
      </c>
      <c r="AG6338">
        <v>0</v>
      </c>
      <c r="AH6338">
        <v>0</v>
      </c>
      <c r="AI6338" t="s">
        <v>11634</v>
      </c>
      <c r="AL6338" s="94">
        <v>2.2000000000000002</v>
      </c>
      <c r="AM6338" t="s">
        <v>11646</v>
      </c>
    </row>
    <row r="6339" spans="1:39" x14ac:dyDescent="0.25">
      <c r="A6339" t="s">
        <v>221</v>
      </c>
      <c r="B6339">
        <v>42052</v>
      </c>
      <c r="C6339" t="s">
        <v>9337</v>
      </c>
      <c r="D6339">
        <v>14</v>
      </c>
      <c r="E6339">
        <v>45800</v>
      </c>
      <c r="F6339">
        <v>45967</v>
      </c>
      <c r="G6339" t="s">
        <v>7620</v>
      </c>
      <c r="K6339">
        <v>0</v>
      </c>
      <c r="AE6339" t="s">
        <v>233</v>
      </c>
      <c r="AF6339">
        <v>0</v>
      </c>
      <c r="AG6339">
        <v>0</v>
      </c>
      <c r="AH6339">
        <v>0</v>
      </c>
      <c r="AI6339" t="s">
        <v>11634</v>
      </c>
      <c r="AL6339" s="94">
        <v>1.4</v>
      </c>
      <c r="AM6339" t="s">
        <v>11646</v>
      </c>
    </row>
    <row r="6340" spans="1:39" x14ac:dyDescent="0.25">
      <c r="A6340" t="s">
        <v>221</v>
      </c>
      <c r="B6340">
        <v>42053</v>
      </c>
      <c r="C6340" t="s">
        <v>9338</v>
      </c>
      <c r="D6340">
        <v>18</v>
      </c>
      <c r="E6340">
        <v>45800</v>
      </c>
      <c r="F6340">
        <v>45967</v>
      </c>
      <c r="G6340" t="s">
        <v>7620</v>
      </c>
      <c r="K6340">
        <v>0</v>
      </c>
      <c r="AE6340" t="s">
        <v>233</v>
      </c>
      <c r="AF6340">
        <v>0</v>
      </c>
      <c r="AG6340">
        <v>0</v>
      </c>
      <c r="AH6340">
        <v>0</v>
      </c>
      <c r="AI6340" t="s">
        <v>11634</v>
      </c>
      <c r="AL6340" s="94">
        <v>1.8</v>
      </c>
      <c r="AM6340" t="s">
        <v>11646</v>
      </c>
    </row>
    <row r="6341" spans="1:39" x14ac:dyDescent="0.25">
      <c r="A6341" t="s">
        <v>221</v>
      </c>
      <c r="B6341">
        <v>42054</v>
      </c>
      <c r="C6341" t="s">
        <v>9339</v>
      </c>
      <c r="D6341">
        <v>19</v>
      </c>
      <c r="E6341">
        <v>45800</v>
      </c>
      <c r="F6341">
        <v>45967</v>
      </c>
      <c r="G6341" t="s">
        <v>7620</v>
      </c>
      <c r="K6341">
        <v>0</v>
      </c>
      <c r="AE6341" t="s">
        <v>233</v>
      </c>
      <c r="AF6341">
        <v>0</v>
      </c>
      <c r="AG6341">
        <v>0</v>
      </c>
      <c r="AH6341">
        <v>0</v>
      </c>
      <c r="AI6341" t="s">
        <v>11634</v>
      </c>
      <c r="AL6341" s="94">
        <v>1.9</v>
      </c>
      <c r="AM6341" t="s">
        <v>11646</v>
      </c>
    </row>
    <row r="6342" spans="1:39" x14ac:dyDescent="0.25">
      <c r="A6342" t="s">
        <v>221</v>
      </c>
      <c r="B6342">
        <v>42055</v>
      </c>
      <c r="C6342" t="s">
        <v>9340</v>
      </c>
      <c r="D6342">
        <v>146</v>
      </c>
      <c r="E6342">
        <v>45800</v>
      </c>
      <c r="F6342">
        <v>45833</v>
      </c>
      <c r="G6342" t="s">
        <v>7620</v>
      </c>
      <c r="H6342">
        <v>45807</v>
      </c>
      <c r="I6342" t="s">
        <v>24</v>
      </c>
      <c r="K6342">
        <v>0</v>
      </c>
      <c r="L6342" t="s">
        <v>9341</v>
      </c>
      <c r="N6342" t="s">
        <v>350</v>
      </c>
      <c r="R6342">
        <v>0</v>
      </c>
      <c r="S6342">
        <v>0</v>
      </c>
      <c r="T6342">
        <v>0</v>
      </c>
      <c r="U6342">
        <v>0</v>
      </c>
      <c r="V6342">
        <v>0</v>
      </c>
      <c r="W6342">
        <v>0</v>
      </c>
      <c r="X6342" t="s">
        <v>9342</v>
      </c>
      <c r="Y6342" t="s">
        <v>9343</v>
      </c>
      <c r="Z6342" t="s">
        <v>341</v>
      </c>
      <c r="AE6342" t="s">
        <v>233</v>
      </c>
      <c r="AF6342">
        <v>0</v>
      </c>
      <c r="AG6342">
        <v>0</v>
      </c>
      <c r="AH6342">
        <v>12</v>
      </c>
      <c r="AI6342" t="s">
        <v>11632</v>
      </c>
      <c r="AJ6342">
        <v>0</v>
      </c>
      <c r="AK6342">
        <v>0</v>
      </c>
      <c r="AL6342" s="94">
        <v>14.6</v>
      </c>
      <c r="AM6342" t="s">
        <v>11646</v>
      </c>
    </row>
    <row r="6343" spans="1:39" x14ac:dyDescent="0.25">
      <c r="A6343" t="s">
        <v>221</v>
      </c>
      <c r="B6343">
        <v>42056</v>
      </c>
      <c r="C6343" t="s">
        <v>9344</v>
      </c>
      <c r="D6343">
        <v>34</v>
      </c>
      <c r="E6343">
        <v>45800</v>
      </c>
      <c r="F6343">
        <v>45967</v>
      </c>
      <c r="G6343" t="s">
        <v>7620</v>
      </c>
      <c r="K6343">
        <v>0</v>
      </c>
      <c r="AE6343" t="s">
        <v>233</v>
      </c>
      <c r="AF6343">
        <v>0</v>
      </c>
      <c r="AG6343">
        <v>0</v>
      </c>
      <c r="AH6343">
        <v>0</v>
      </c>
      <c r="AI6343" t="s">
        <v>11634</v>
      </c>
      <c r="AL6343" s="94">
        <v>3.4</v>
      </c>
      <c r="AM6343" t="s">
        <v>11646</v>
      </c>
    </row>
    <row r="6344" spans="1:39" x14ac:dyDescent="0.25">
      <c r="A6344" t="s">
        <v>221</v>
      </c>
      <c r="B6344">
        <v>42058</v>
      </c>
      <c r="C6344" t="s">
        <v>9345</v>
      </c>
      <c r="D6344">
        <v>95</v>
      </c>
      <c r="E6344">
        <v>45800</v>
      </c>
      <c r="F6344">
        <v>45967</v>
      </c>
      <c r="G6344" t="s">
        <v>7620</v>
      </c>
      <c r="K6344">
        <v>0</v>
      </c>
      <c r="AE6344" t="s">
        <v>233</v>
      </c>
      <c r="AF6344">
        <v>0</v>
      </c>
      <c r="AG6344">
        <v>0</v>
      </c>
      <c r="AH6344">
        <v>0</v>
      </c>
      <c r="AI6344" t="s">
        <v>11634</v>
      </c>
      <c r="AL6344" s="94">
        <v>9.5</v>
      </c>
      <c r="AM6344" t="s">
        <v>11646</v>
      </c>
    </row>
    <row r="6345" spans="1:39" x14ac:dyDescent="0.25">
      <c r="A6345" t="s">
        <v>221</v>
      </c>
      <c r="B6345">
        <v>42057</v>
      </c>
      <c r="C6345" t="s">
        <v>9346</v>
      </c>
      <c r="D6345">
        <v>158</v>
      </c>
      <c r="E6345">
        <v>45800</v>
      </c>
      <c r="F6345">
        <v>45967</v>
      </c>
      <c r="G6345" t="s">
        <v>7620</v>
      </c>
      <c r="K6345">
        <v>0</v>
      </c>
      <c r="AE6345" t="s">
        <v>233</v>
      </c>
      <c r="AF6345">
        <v>0</v>
      </c>
      <c r="AG6345">
        <v>0</v>
      </c>
      <c r="AH6345">
        <v>0</v>
      </c>
      <c r="AI6345" t="s">
        <v>11634</v>
      </c>
      <c r="AL6345" s="94">
        <v>15.8</v>
      </c>
      <c r="AM6345" t="s">
        <v>11646</v>
      </c>
    </row>
    <row r="6346" spans="1:39" x14ac:dyDescent="0.25">
      <c r="A6346" t="s">
        <v>221</v>
      </c>
      <c r="B6346">
        <v>42059</v>
      </c>
      <c r="C6346" t="s">
        <v>9347</v>
      </c>
      <c r="D6346">
        <v>21</v>
      </c>
      <c r="E6346">
        <v>45800</v>
      </c>
      <c r="F6346">
        <v>45967</v>
      </c>
      <c r="G6346" t="s">
        <v>7620</v>
      </c>
      <c r="K6346">
        <v>0</v>
      </c>
      <c r="AE6346" t="s">
        <v>233</v>
      </c>
      <c r="AF6346">
        <v>0</v>
      </c>
      <c r="AG6346">
        <v>0</v>
      </c>
      <c r="AH6346">
        <v>0</v>
      </c>
      <c r="AI6346" t="s">
        <v>11634</v>
      </c>
      <c r="AL6346" s="94">
        <v>2.1</v>
      </c>
      <c r="AM6346" t="s">
        <v>11646</v>
      </c>
    </row>
    <row r="6347" spans="1:39" x14ac:dyDescent="0.25">
      <c r="A6347" t="s">
        <v>221</v>
      </c>
      <c r="B6347">
        <v>42060</v>
      </c>
      <c r="C6347" t="s">
        <v>9348</v>
      </c>
      <c r="D6347">
        <v>30</v>
      </c>
      <c r="E6347">
        <v>45800</v>
      </c>
      <c r="F6347">
        <v>45967</v>
      </c>
      <c r="G6347" t="s">
        <v>7620</v>
      </c>
      <c r="K6347">
        <v>0</v>
      </c>
      <c r="AE6347" t="s">
        <v>233</v>
      </c>
      <c r="AF6347">
        <v>0</v>
      </c>
      <c r="AG6347">
        <v>0</v>
      </c>
      <c r="AH6347">
        <v>0</v>
      </c>
      <c r="AI6347" t="s">
        <v>11634</v>
      </c>
      <c r="AL6347" s="94">
        <v>3</v>
      </c>
      <c r="AM6347" t="s">
        <v>11646</v>
      </c>
    </row>
    <row r="6348" spans="1:39" x14ac:dyDescent="0.25">
      <c r="A6348" t="s">
        <v>221</v>
      </c>
      <c r="B6348">
        <v>42061</v>
      </c>
      <c r="C6348" t="s">
        <v>9349</v>
      </c>
      <c r="D6348">
        <v>314</v>
      </c>
      <c r="E6348">
        <v>45800</v>
      </c>
      <c r="F6348">
        <v>45967</v>
      </c>
      <c r="G6348" t="s">
        <v>7620</v>
      </c>
      <c r="K6348">
        <v>0</v>
      </c>
      <c r="AE6348" t="s">
        <v>233</v>
      </c>
      <c r="AF6348">
        <v>0</v>
      </c>
      <c r="AG6348">
        <v>0</v>
      </c>
      <c r="AH6348">
        <v>0</v>
      </c>
      <c r="AI6348" t="s">
        <v>11634</v>
      </c>
      <c r="AL6348" s="94">
        <v>31.4</v>
      </c>
      <c r="AM6348" t="s">
        <v>11646</v>
      </c>
    </row>
    <row r="6349" spans="1:39" x14ac:dyDescent="0.25">
      <c r="A6349" t="s">
        <v>221</v>
      </c>
      <c r="B6349">
        <v>42062</v>
      </c>
      <c r="C6349" t="s">
        <v>9350</v>
      </c>
      <c r="D6349">
        <v>15</v>
      </c>
      <c r="E6349">
        <v>45909</v>
      </c>
      <c r="F6349">
        <v>45928</v>
      </c>
      <c r="G6349" t="s">
        <v>7620</v>
      </c>
      <c r="H6349">
        <v>45852</v>
      </c>
      <c r="I6349" t="s">
        <v>24</v>
      </c>
      <c r="K6349">
        <v>0</v>
      </c>
      <c r="AE6349" t="s">
        <v>233</v>
      </c>
      <c r="AF6349">
        <v>0</v>
      </c>
      <c r="AG6349">
        <v>0</v>
      </c>
      <c r="AH6349">
        <v>0</v>
      </c>
      <c r="AI6349" t="s">
        <v>11634</v>
      </c>
      <c r="AL6349" s="94">
        <v>1.5</v>
      </c>
      <c r="AM6349" t="s">
        <v>11646</v>
      </c>
    </row>
    <row r="6350" spans="1:39" x14ac:dyDescent="0.25">
      <c r="A6350" t="s">
        <v>221</v>
      </c>
      <c r="B6350">
        <v>42063</v>
      </c>
      <c r="C6350" t="s">
        <v>9351</v>
      </c>
      <c r="D6350">
        <v>39</v>
      </c>
      <c r="E6350">
        <v>45800</v>
      </c>
      <c r="F6350">
        <v>45967</v>
      </c>
      <c r="G6350" t="s">
        <v>7620</v>
      </c>
      <c r="K6350">
        <v>0</v>
      </c>
      <c r="AE6350" t="s">
        <v>233</v>
      </c>
      <c r="AF6350">
        <v>0</v>
      </c>
      <c r="AG6350">
        <v>0</v>
      </c>
      <c r="AH6350">
        <v>0</v>
      </c>
      <c r="AI6350" t="s">
        <v>11634</v>
      </c>
      <c r="AL6350" s="94">
        <v>3.9</v>
      </c>
      <c r="AM6350" t="s">
        <v>11646</v>
      </c>
    </row>
    <row r="6351" spans="1:39" x14ac:dyDescent="0.25">
      <c r="A6351" t="s">
        <v>221</v>
      </c>
      <c r="B6351">
        <v>42064</v>
      </c>
      <c r="C6351" t="s">
        <v>9352</v>
      </c>
      <c r="D6351">
        <v>70</v>
      </c>
      <c r="E6351">
        <v>45800</v>
      </c>
      <c r="F6351">
        <v>45967</v>
      </c>
      <c r="G6351" t="s">
        <v>7620</v>
      </c>
      <c r="K6351">
        <v>0</v>
      </c>
      <c r="AE6351" t="s">
        <v>233</v>
      </c>
      <c r="AF6351">
        <v>0</v>
      </c>
      <c r="AG6351">
        <v>0</v>
      </c>
      <c r="AH6351">
        <v>0</v>
      </c>
      <c r="AI6351" t="s">
        <v>11634</v>
      </c>
      <c r="AL6351" s="94">
        <v>7</v>
      </c>
      <c r="AM6351" t="s">
        <v>11646</v>
      </c>
    </row>
    <row r="6352" spans="1:39" x14ac:dyDescent="0.25">
      <c r="A6352" t="s">
        <v>221</v>
      </c>
      <c r="B6352">
        <v>42065</v>
      </c>
      <c r="C6352" t="s">
        <v>9353</v>
      </c>
      <c r="D6352">
        <v>20</v>
      </c>
      <c r="E6352">
        <v>45800</v>
      </c>
      <c r="F6352">
        <v>45967</v>
      </c>
      <c r="G6352" t="s">
        <v>7620</v>
      </c>
      <c r="K6352">
        <v>0</v>
      </c>
      <c r="AE6352" t="s">
        <v>233</v>
      </c>
      <c r="AF6352">
        <v>0</v>
      </c>
      <c r="AG6352">
        <v>0</v>
      </c>
      <c r="AH6352">
        <v>0</v>
      </c>
      <c r="AI6352" t="s">
        <v>11634</v>
      </c>
      <c r="AL6352" s="94">
        <v>2</v>
      </c>
      <c r="AM6352" t="s">
        <v>11646</v>
      </c>
    </row>
    <row r="6353" spans="1:39" x14ac:dyDescent="0.25">
      <c r="A6353" t="s">
        <v>221</v>
      </c>
      <c r="B6353">
        <v>42068</v>
      </c>
      <c r="C6353" t="s">
        <v>9354</v>
      </c>
      <c r="D6353">
        <v>68</v>
      </c>
      <c r="E6353">
        <v>45800</v>
      </c>
      <c r="F6353">
        <v>45967</v>
      </c>
      <c r="G6353" t="s">
        <v>7620</v>
      </c>
      <c r="K6353">
        <v>0</v>
      </c>
      <c r="AE6353" t="s">
        <v>233</v>
      </c>
      <c r="AF6353">
        <v>0</v>
      </c>
      <c r="AG6353">
        <v>0</v>
      </c>
      <c r="AH6353">
        <v>0</v>
      </c>
      <c r="AI6353" t="s">
        <v>11634</v>
      </c>
      <c r="AL6353" s="94">
        <v>6.8</v>
      </c>
      <c r="AM6353" t="s">
        <v>11646</v>
      </c>
    </row>
    <row r="6354" spans="1:39" x14ac:dyDescent="0.25">
      <c r="A6354" t="s">
        <v>221</v>
      </c>
      <c r="B6354">
        <v>42069</v>
      </c>
      <c r="C6354" t="s">
        <v>9355</v>
      </c>
      <c r="D6354">
        <v>1574</v>
      </c>
      <c r="E6354">
        <v>45800</v>
      </c>
      <c r="F6354">
        <v>45967</v>
      </c>
      <c r="G6354" t="s">
        <v>7620</v>
      </c>
      <c r="K6354">
        <v>0</v>
      </c>
      <c r="AE6354" t="s">
        <v>233</v>
      </c>
      <c r="AF6354">
        <v>0</v>
      </c>
      <c r="AG6354">
        <v>0</v>
      </c>
      <c r="AH6354">
        <v>0</v>
      </c>
      <c r="AI6354" t="s">
        <v>11634</v>
      </c>
      <c r="AL6354" s="94">
        <v>157.4</v>
      </c>
      <c r="AM6354" t="s">
        <v>11646</v>
      </c>
    </row>
    <row r="6355" spans="1:39" x14ac:dyDescent="0.25">
      <c r="A6355" t="s">
        <v>221</v>
      </c>
      <c r="B6355">
        <v>42070</v>
      </c>
      <c r="C6355" t="s">
        <v>9356</v>
      </c>
      <c r="D6355">
        <v>24</v>
      </c>
      <c r="E6355">
        <v>45800</v>
      </c>
      <c r="F6355">
        <v>45967</v>
      </c>
      <c r="G6355" t="s">
        <v>7620</v>
      </c>
      <c r="K6355">
        <v>0</v>
      </c>
      <c r="AE6355" t="s">
        <v>233</v>
      </c>
      <c r="AF6355">
        <v>0</v>
      </c>
      <c r="AG6355">
        <v>0</v>
      </c>
      <c r="AH6355">
        <v>0</v>
      </c>
      <c r="AI6355" t="s">
        <v>11634</v>
      </c>
      <c r="AL6355" s="94">
        <v>2.4</v>
      </c>
      <c r="AM6355" t="s">
        <v>11646</v>
      </c>
    </row>
    <row r="6356" spans="1:39" x14ac:dyDescent="0.25">
      <c r="A6356" t="s">
        <v>221</v>
      </c>
      <c r="B6356">
        <v>42071</v>
      </c>
      <c r="C6356" t="s">
        <v>9357</v>
      </c>
      <c r="D6356">
        <v>163</v>
      </c>
      <c r="E6356">
        <v>45800</v>
      </c>
      <c r="F6356">
        <v>45967</v>
      </c>
      <c r="G6356" t="s">
        <v>7620</v>
      </c>
      <c r="K6356">
        <v>0</v>
      </c>
      <c r="AE6356" t="s">
        <v>233</v>
      </c>
      <c r="AF6356">
        <v>0</v>
      </c>
      <c r="AG6356">
        <v>0</v>
      </c>
      <c r="AH6356">
        <v>0</v>
      </c>
      <c r="AI6356" t="s">
        <v>11634</v>
      </c>
      <c r="AL6356" s="94">
        <v>16.3</v>
      </c>
      <c r="AM6356" t="s">
        <v>11646</v>
      </c>
    </row>
    <row r="6357" spans="1:39" x14ac:dyDescent="0.25">
      <c r="A6357" t="s">
        <v>221</v>
      </c>
      <c r="B6357">
        <v>42073</v>
      </c>
      <c r="C6357" t="s">
        <v>9358</v>
      </c>
      <c r="D6357">
        <v>69</v>
      </c>
      <c r="E6357">
        <v>45800</v>
      </c>
      <c r="F6357">
        <v>45967</v>
      </c>
      <c r="G6357" t="s">
        <v>7620</v>
      </c>
      <c r="K6357">
        <v>0</v>
      </c>
      <c r="N6357" t="s">
        <v>350</v>
      </c>
      <c r="T6357">
        <v>0</v>
      </c>
      <c r="U6357">
        <v>0</v>
      </c>
      <c r="V6357">
        <v>0</v>
      </c>
      <c r="W6357">
        <v>0</v>
      </c>
      <c r="X6357" t="s">
        <v>350</v>
      </c>
      <c r="Y6357" t="s">
        <v>9327</v>
      </c>
      <c r="Z6357" t="s">
        <v>350</v>
      </c>
      <c r="AE6357" t="s">
        <v>233</v>
      </c>
      <c r="AF6357">
        <v>0</v>
      </c>
      <c r="AG6357">
        <v>0</v>
      </c>
      <c r="AH6357">
        <v>9</v>
      </c>
      <c r="AI6357" t="s">
        <v>11632</v>
      </c>
      <c r="AL6357" s="94">
        <v>6.9</v>
      </c>
      <c r="AM6357" t="s">
        <v>11646</v>
      </c>
    </row>
    <row r="6358" spans="1:39" x14ac:dyDescent="0.25">
      <c r="A6358" t="s">
        <v>221</v>
      </c>
      <c r="B6358">
        <v>42075</v>
      </c>
      <c r="C6358" t="s">
        <v>9359</v>
      </c>
      <c r="D6358">
        <v>72</v>
      </c>
      <c r="E6358">
        <v>45909</v>
      </c>
      <c r="G6358" t="s">
        <v>7620</v>
      </c>
      <c r="H6358">
        <v>45855</v>
      </c>
      <c r="I6358" t="s">
        <v>24</v>
      </c>
      <c r="K6358">
        <v>0</v>
      </c>
      <c r="AE6358" t="s">
        <v>233</v>
      </c>
      <c r="AF6358">
        <v>0</v>
      </c>
      <c r="AG6358">
        <v>0</v>
      </c>
      <c r="AH6358">
        <v>0</v>
      </c>
      <c r="AI6358" t="s">
        <v>11634</v>
      </c>
      <c r="AL6358" s="94">
        <v>7.2</v>
      </c>
      <c r="AM6358" t="s">
        <v>11646</v>
      </c>
    </row>
    <row r="6359" spans="1:39" x14ac:dyDescent="0.25">
      <c r="A6359" t="s">
        <v>221</v>
      </c>
      <c r="B6359">
        <v>42076</v>
      </c>
      <c r="C6359" t="s">
        <v>9360</v>
      </c>
      <c r="D6359">
        <v>165</v>
      </c>
      <c r="E6359">
        <v>45800</v>
      </c>
      <c r="F6359">
        <v>45967</v>
      </c>
      <c r="G6359" t="s">
        <v>7620</v>
      </c>
      <c r="K6359">
        <v>0</v>
      </c>
      <c r="AE6359" t="s">
        <v>233</v>
      </c>
      <c r="AF6359">
        <v>0</v>
      </c>
      <c r="AG6359">
        <v>0</v>
      </c>
      <c r="AH6359">
        <v>0</v>
      </c>
      <c r="AI6359" t="s">
        <v>11634</v>
      </c>
      <c r="AL6359" s="94">
        <v>16.5</v>
      </c>
      <c r="AM6359" t="s">
        <v>11646</v>
      </c>
    </row>
    <row r="6360" spans="1:39" x14ac:dyDescent="0.25">
      <c r="A6360" t="s">
        <v>221</v>
      </c>
      <c r="B6360">
        <v>42078</v>
      </c>
      <c r="C6360" t="s">
        <v>9361</v>
      </c>
      <c r="D6360">
        <v>1026</v>
      </c>
      <c r="E6360">
        <v>45800</v>
      </c>
      <c r="F6360">
        <v>45967</v>
      </c>
      <c r="G6360" t="s">
        <v>7620</v>
      </c>
      <c r="K6360">
        <v>0</v>
      </c>
      <c r="AE6360" t="s">
        <v>233</v>
      </c>
      <c r="AF6360">
        <v>0</v>
      </c>
      <c r="AG6360">
        <v>0</v>
      </c>
      <c r="AH6360">
        <v>0</v>
      </c>
      <c r="AI6360" t="s">
        <v>11634</v>
      </c>
      <c r="AL6360" s="94">
        <v>102.6</v>
      </c>
      <c r="AM6360" t="s">
        <v>11646</v>
      </c>
    </row>
    <row r="6361" spans="1:39" x14ac:dyDescent="0.25">
      <c r="A6361" t="s">
        <v>221</v>
      </c>
      <c r="B6361">
        <v>42080</v>
      </c>
      <c r="C6361" t="s">
        <v>9362</v>
      </c>
      <c r="D6361">
        <v>151</v>
      </c>
      <c r="E6361">
        <v>45802</v>
      </c>
      <c r="F6361">
        <v>45967</v>
      </c>
      <c r="G6361" t="s">
        <v>7620</v>
      </c>
      <c r="K6361">
        <v>0</v>
      </c>
      <c r="N6361" t="s">
        <v>350</v>
      </c>
      <c r="T6361">
        <v>0</v>
      </c>
      <c r="U6361">
        <v>0</v>
      </c>
      <c r="V6361">
        <v>0</v>
      </c>
      <c r="W6361">
        <v>0</v>
      </c>
      <c r="X6361" t="s">
        <v>9363</v>
      </c>
      <c r="Y6361" t="s">
        <v>350</v>
      </c>
      <c r="Z6361" t="s">
        <v>350</v>
      </c>
      <c r="AE6361" t="s">
        <v>233</v>
      </c>
      <c r="AF6361">
        <v>0</v>
      </c>
      <c r="AG6361">
        <v>0</v>
      </c>
      <c r="AH6361">
        <v>8</v>
      </c>
      <c r="AI6361" t="s">
        <v>11632</v>
      </c>
      <c r="AL6361" s="94">
        <v>15.1</v>
      </c>
      <c r="AM6361" t="s">
        <v>11646</v>
      </c>
    </row>
    <row r="6362" spans="1:39" x14ac:dyDescent="0.25">
      <c r="A6362" t="s">
        <v>221</v>
      </c>
      <c r="B6362">
        <v>42081</v>
      </c>
      <c r="C6362" t="s">
        <v>9364</v>
      </c>
      <c r="D6362">
        <v>128</v>
      </c>
      <c r="E6362">
        <v>45802</v>
      </c>
      <c r="F6362">
        <v>45967</v>
      </c>
      <c r="G6362" t="s">
        <v>7620</v>
      </c>
      <c r="K6362">
        <v>0</v>
      </c>
      <c r="N6362" t="s">
        <v>350</v>
      </c>
      <c r="P6362" t="s">
        <v>7727</v>
      </c>
      <c r="T6362">
        <v>0</v>
      </c>
      <c r="U6362">
        <v>0</v>
      </c>
      <c r="V6362">
        <v>0</v>
      </c>
      <c r="W6362">
        <v>0</v>
      </c>
      <c r="X6362" t="s">
        <v>9363</v>
      </c>
      <c r="Y6362" t="s">
        <v>9365</v>
      </c>
      <c r="Z6362" t="s">
        <v>350</v>
      </c>
      <c r="AE6362" t="s">
        <v>233</v>
      </c>
      <c r="AF6362">
        <v>0</v>
      </c>
      <c r="AG6362">
        <v>0</v>
      </c>
      <c r="AH6362">
        <v>9</v>
      </c>
      <c r="AI6362" t="s">
        <v>11632</v>
      </c>
      <c r="AL6362" s="94">
        <v>12.8</v>
      </c>
      <c r="AM6362" t="s">
        <v>11646</v>
      </c>
    </row>
    <row r="6363" spans="1:39" x14ac:dyDescent="0.25">
      <c r="A6363" t="s">
        <v>221</v>
      </c>
      <c r="B6363">
        <v>42082</v>
      </c>
      <c r="C6363" t="s">
        <v>9366</v>
      </c>
      <c r="D6363">
        <v>13</v>
      </c>
      <c r="E6363">
        <v>45802</v>
      </c>
      <c r="F6363">
        <v>45967</v>
      </c>
      <c r="G6363" t="s">
        <v>7620</v>
      </c>
      <c r="K6363">
        <v>0</v>
      </c>
      <c r="AE6363" t="s">
        <v>233</v>
      </c>
      <c r="AF6363">
        <v>0</v>
      </c>
      <c r="AG6363">
        <v>0</v>
      </c>
      <c r="AH6363">
        <v>0</v>
      </c>
      <c r="AI6363" t="s">
        <v>11634</v>
      </c>
      <c r="AL6363" s="94">
        <v>1.3</v>
      </c>
      <c r="AM6363" t="s">
        <v>11646</v>
      </c>
    </row>
    <row r="6364" spans="1:39" x14ac:dyDescent="0.25">
      <c r="A6364" t="s">
        <v>221</v>
      </c>
      <c r="B6364">
        <v>42083</v>
      </c>
      <c r="C6364" t="s">
        <v>9367</v>
      </c>
      <c r="D6364">
        <v>21</v>
      </c>
      <c r="E6364">
        <v>45802</v>
      </c>
      <c r="F6364">
        <v>45967</v>
      </c>
      <c r="G6364" t="s">
        <v>7620</v>
      </c>
      <c r="K6364">
        <v>0</v>
      </c>
      <c r="AE6364" t="s">
        <v>233</v>
      </c>
      <c r="AF6364">
        <v>0</v>
      </c>
      <c r="AG6364">
        <v>0</v>
      </c>
      <c r="AH6364">
        <v>0</v>
      </c>
      <c r="AI6364" t="s">
        <v>11634</v>
      </c>
      <c r="AL6364" s="94">
        <v>2.1</v>
      </c>
      <c r="AM6364" t="s">
        <v>11646</v>
      </c>
    </row>
    <row r="6365" spans="1:39" x14ac:dyDescent="0.25">
      <c r="A6365" t="s">
        <v>221</v>
      </c>
      <c r="B6365">
        <v>42084</v>
      </c>
      <c r="C6365" t="s">
        <v>9368</v>
      </c>
      <c r="D6365">
        <v>19</v>
      </c>
      <c r="E6365">
        <v>45802</v>
      </c>
      <c r="F6365">
        <v>45967</v>
      </c>
      <c r="G6365" t="s">
        <v>7620</v>
      </c>
      <c r="K6365">
        <v>0</v>
      </c>
      <c r="AE6365" t="s">
        <v>233</v>
      </c>
      <c r="AF6365">
        <v>0</v>
      </c>
      <c r="AG6365">
        <v>0</v>
      </c>
      <c r="AH6365">
        <v>0</v>
      </c>
      <c r="AI6365" t="s">
        <v>11634</v>
      </c>
      <c r="AL6365" s="94">
        <v>1.9</v>
      </c>
      <c r="AM6365" t="s">
        <v>11646</v>
      </c>
    </row>
    <row r="6366" spans="1:39" x14ac:dyDescent="0.25">
      <c r="A6366" t="s">
        <v>221</v>
      </c>
      <c r="B6366">
        <v>42085</v>
      </c>
      <c r="C6366" t="s">
        <v>9369</v>
      </c>
      <c r="D6366">
        <v>150</v>
      </c>
      <c r="E6366">
        <v>45802</v>
      </c>
      <c r="F6366">
        <v>45967</v>
      </c>
      <c r="G6366" t="s">
        <v>7620</v>
      </c>
      <c r="K6366">
        <v>0</v>
      </c>
      <c r="AE6366" t="s">
        <v>233</v>
      </c>
      <c r="AF6366">
        <v>0</v>
      </c>
      <c r="AG6366">
        <v>0</v>
      </c>
      <c r="AH6366">
        <v>0</v>
      </c>
      <c r="AI6366" t="s">
        <v>11634</v>
      </c>
      <c r="AL6366" s="94">
        <v>15</v>
      </c>
      <c r="AM6366" t="s">
        <v>11646</v>
      </c>
    </row>
    <row r="6367" spans="1:39" x14ac:dyDescent="0.25">
      <c r="A6367" t="s">
        <v>221</v>
      </c>
      <c r="B6367">
        <v>42086</v>
      </c>
      <c r="C6367" t="s">
        <v>9370</v>
      </c>
      <c r="D6367">
        <v>32</v>
      </c>
      <c r="E6367" t="s">
        <v>9371</v>
      </c>
      <c r="G6367" t="s">
        <v>7620</v>
      </c>
      <c r="K6367">
        <v>0</v>
      </c>
      <c r="AE6367" t="s">
        <v>233</v>
      </c>
      <c r="AF6367">
        <v>0</v>
      </c>
      <c r="AG6367">
        <v>0</v>
      </c>
      <c r="AH6367">
        <v>0</v>
      </c>
      <c r="AI6367" t="s">
        <v>11634</v>
      </c>
      <c r="AL6367" s="94">
        <v>3.2</v>
      </c>
      <c r="AM6367" t="s">
        <v>11646</v>
      </c>
    </row>
    <row r="6368" spans="1:39" x14ac:dyDescent="0.25">
      <c r="A6368" t="s">
        <v>221</v>
      </c>
      <c r="B6368">
        <v>42087</v>
      </c>
      <c r="C6368" t="s">
        <v>9372</v>
      </c>
      <c r="D6368">
        <v>65</v>
      </c>
      <c r="E6368">
        <v>45802</v>
      </c>
      <c r="F6368">
        <v>45967</v>
      </c>
      <c r="G6368" t="s">
        <v>7620</v>
      </c>
      <c r="K6368">
        <v>0</v>
      </c>
      <c r="T6368">
        <v>1</v>
      </c>
      <c r="U6368">
        <v>0</v>
      </c>
      <c r="V6368">
        <v>0</v>
      </c>
      <c r="W6368">
        <v>0</v>
      </c>
      <c r="X6368" t="s">
        <v>9373</v>
      </c>
      <c r="AE6368" t="s">
        <v>233</v>
      </c>
      <c r="AF6368">
        <v>0</v>
      </c>
      <c r="AG6368">
        <v>0</v>
      </c>
      <c r="AH6368">
        <v>5</v>
      </c>
      <c r="AI6368" t="s">
        <v>11632</v>
      </c>
      <c r="AL6368" s="94">
        <v>6.5</v>
      </c>
      <c r="AM6368" t="s">
        <v>11646</v>
      </c>
    </row>
    <row r="6369" spans="1:39" x14ac:dyDescent="0.25">
      <c r="A6369" t="s">
        <v>221</v>
      </c>
      <c r="B6369">
        <v>42088</v>
      </c>
      <c r="C6369" t="s">
        <v>9374</v>
      </c>
      <c r="D6369">
        <v>61</v>
      </c>
      <c r="E6369">
        <v>45802</v>
      </c>
      <c r="F6369">
        <v>45967</v>
      </c>
      <c r="G6369" t="s">
        <v>7620</v>
      </c>
      <c r="K6369">
        <v>0</v>
      </c>
      <c r="AE6369" t="s">
        <v>233</v>
      </c>
      <c r="AF6369">
        <v>0</v>
      </c>
      <c r="AG6369">
        <v>0</v>
      </c>
      <c r="AH6369">
        <v>0</v>
      </c>
      <c r="AI6369" t="s">
        <v>11634</v>
      </c>
      <c r="AL6369" s="94">
        <v>6.1</v>
      </c>
      <c r="AM6369" t="s">
        <v>11646</v>
      </c>
    </row>
    <row r="6370" spans="1:39" x14ac:dyDescent="0.25">
      <c r="A6370" t="s">
        <v>221</v>
      </c>
      <c r="B6370">
        <v>42089</v>
      </c>
      <c r="C6370" t="s">
        <v>9375</v>
      </c>
      <c r="D6370">
        <v>64</v>
      </c>
      <c r="E6370">
        <v>45802</v>
      </c>
      <c r="F6370">
        <v>45967</v>
      </c>
      <c r="G6370" t="s">
        <v>7620</v>
      </c>
      <c r="K6370">
        <v>0</v>
      </c>
      <c r="T6370">
        <v>0</v>
      </c>
      <c r="U6370">
        <v>0</v>
      </c>
      <c r="V6370">
        <v>0</v>
      </c>
      <c r="W6370">
        <v>0</v>
      </c>
      <c r="X6370" t="s">
        <v>9376</v>
      </c>
      <c r="AE6370" t="s">
        <v>233</v>
      </c>
      <c r="AF6370">
        <v>0</v>
      </c>
      <c r="AG6370">
        <v>0</v>
      </c>
      <c r="AH6370">
        <v>5</v>
      </c>
      <c r="AI6370" t="s">
        <v>11632</v>
      </c>
      <c r="AL6370" s="94">
        <v>6.4</v>
      </c>
      <c r="AM6370" t="s">
        <v>11646</v>
      </c>
    </row>
    <row r="6371" spans="1:39" x14ac:dyDescent="0.25">
      <c r="A6371" t="s">
        <v>221</v>
      </c>
      <c r="B6371">
        <v>42090</v>
      </c>
      <c r="C6371" t="s">
        <v>9377</v>
      </c>
      <c r="D6371">
        <v>78</v>
      </c>
      <c r="E6371">
        <v>45802</v>
      </c>
      <c r="F6371">
        <v>45967</v>
      </c>
      <c r="G6371" t="s">
        <v>7620</v>
      </c>
      <c r="K6371">
        <v>0</v>
      </c>
      <c r="AE6371" t="s">
        <v>233</v>
      </c>
      <c r="AF6371">
        <v>0</v>
      </c>
      <c r="AG6371">
        <v>0</v>
      </c>
      <c r="AH6371">
        <v>0</v>
      </c>
      <c r="AI6371" t="s">
        <v>11634</v>
      </c>
      <c r="AL6371" s="94">
        <v>7.8</v>
      </c>
      <c r="AM6371" t="s">
        <v>11646</v>
      </c>
    </row>
    <row r="6372" spans="1:39" x14ac:dyDescent="0.25">
      <c r="A6372" t="s">
        <v>221</v>
      </c>
      <c r="B6372">
        <v>42092</v>
      </c>
      <c r="C6372" t="s">
        <v>9378</v>
      </c>
      <c r="D6372">
        <v>51</v>
      </c>
      <c r="E6372">
        <v>45802</v>
      </c>
      <c r="F6372">
        <v>45967</v>
      </c>
      <c r="G6372" t="s">
        <v>7620</v>
      </c>
      <c r="K6372">
        <v>0</v>
      </c>
      <c r="AE6372" t="s">
        <v>233</v>
      </c>
      <c r="AF6372">
        <v>0</v>
      </c>
      <c r="AG6372">
        <v>0</v>
      </c>
      <c r="AH6372">
        <v>0</v>
      </c>
      <c r="AI6372" t="s">
        <v>11634</v>
      </c>
      <c r="AL6372" s="94">
        <v>5.0999999999999996</v>
      </c>
      <c r="AM6372" t="s">
        <v>11646</v>
      </c>
    </row>
    <row r="6373" spans="1:39" x14ac:dyDescent="0.25">
      <c r="A6373" t="s">
        <v>221</v>
      </c>
      <c r="B6373">
        <v>42093</v>
      </c>
      <c r="C6373" t="s">
        <v>9379</v>
      </c>
      <c r="D6373">
        <v>52</v>
      </c>
      <c r="E6373">
        <v>45802</v>
      </c>
      <c r="F6373">
        <v>45967</v>
      </c>
      <c r="G6373" t="s">
        <v>7620</v>
      </c>
      <c r="K6373">
        <v>0</v>
      </c>
      <c r="AE6373" t="s">
        <v>233</v>
      </c>
      <c r="AF6373">
        <v>0</v>
      </c>
      <c r="AG6373">
        <v>0</v>
      </c>
      <c r="AH6373">
        <v>0</v>
      </c>
      <c r="AI6373" t="s">
        <v>11634</v>
      </c>
      <c r="AL6373" s="94">
        <v>5.2</v>
      </c>
      <c r="AM6373" t="s">
        <v>11646</v>
      </c>
    </row>
    <row r="6374" spans="1:39" x14ac:dyDescent="0.25">
      <c r="A6374" t="s">
        <v>221</v>
      </c>
      <c r="B6374">
        <v>42094</v>
      </c>
      <c r="C6374" t="s">
        <v>9380</v>
      </c>
      <c r="D6374">
        <v>785</v>
      </c>
      <c r="E6374">
        <v>45802</v>
      </c>
      <c r="F6374">
        <v>45967</v>
      </c>
      <c r="G6374" t="s">
        <v>7620</v>
      </c>
      <c r="K6374">
        <v>0</v>
      </c>
      <c r="N6374" t="s">
        <v>353</v>
      </c>
      <c r="AE6374" t="s">
        <v>233</v>
      </c>
      <c r="AF6374">
        <v>0</v>
      </c>
      <c r="AG6374">
        <v>0</v>
      </c>
      <c r="AH6374">
        <v>1</v>
      </c>
      <c r="AI6374" t="s">
        <v>11632</v>
      </c>
      <c r="AL6374" s="94">
        <v>78.5</v>
      </c>
      <c r="AM6374" t="s">
        <v>11646</v>
      </c>
    </row>
    <row r="6375" spans="1:39" x14ac:dyDescent="0.25">
      <c r="A6375" t="s">
        <v>221</v>
      </c>
      <c r="B6375">
        <v>42095</v>
      </c>
      <c r="C6375" t="s">
        <v>9381</v>
      </c>
      <c r="D6375">
        <v>3059</v>
      </c>
      <c r="E6375">
        <v>45802</v>
      </c>
      <c r="F6375">
        <v>45967</v>
      </c>
      <c r="G6375" t="s">
        <v>7620</v>
      </c>
      <c r="K6375">
        <v>0</v>
      </c>
      <c r="AE6375" t="s">
        <v>233</v>
      </c>
      <c r="AF6375">
        <v>0</v>
      </c>
      <c r="AG6375">
        <v>0</v>
      </c>
      <c r="AH6375">
        <v>0</v>
      </c>
      <c r="AI6375" t="s">
        <v>11634</v>
      </c>
      <c r="AL6375" s="94">
        <v>305.89999999999998</v>
      </c>
      <c r="AM6375" t="s">
        <v>11646</v>
      </c>
    </row>
    <row r="6376" spans="1:39" x14ac:dyDescent="0.25">
      <c r="A6376" t="s">
        <v>221</v>
      </c>
      <c r="B6376">
        <v>42096</v>
      </c>
      <c r="C6376" t="s">
        <v>9382</v>
      </c>
      <c r="D6376">
        <v>288</v>
      </c>
      <c r="E6376">
        <v>45802</v>
      </c>
      <c r="F6376">
        <v>45967</v>
      </c>
      <c r="G6376" t="s">
        <v>7620</v>
      </c>
      <c r="K6376">
        <v>0</v>
      </c>
      <c r="AE6376" t="s">
        <v>233</v>
      </c>
      <c r="AF6376">
        <v>0</v>
      </c>
      <c r="AG6376">
        <v>0</v>
      </c>
      <c r="AH6376">
        <v>0</v>
      </c>
      <c r="AI6376" t="s">
        <v>11634</v>
      </c>
      <c r="AL6376" s="94">
        <v>28.8</v>
      </c>
      <c r="AM6376" t="s">
        <v>11646</v>
      </c>
    </row>
    <row r="6377" spans="1:39" x14ac:dyDescent="0.25">
      <c r="A6377" t="s">
        <v>221</v>
      </c>
      <c r="B6377">
        <v>42097</v>
      </c>
      <c r="C6377" t="s">
        <v>9383</v>
      </c>
      <c r="D6377">
        <v>26</v>
      </c>
      <c r="E6377">
        <v>45802</v>
      </c>
      <c r="F6377">
        <v>45967</v>
      </c>
      <c r="G6377" t="s">
        <v>7620</v>
      </c>
      <c r="K6377">
        <v>0</v>
      </c>
      <c r="AE6377" t="s">
        <v>233</v>
      </c>
      <c r="AF6377">
        <v>0</v>
      </c>
      <c r="AG6377">
        <v>0</v>
      </c>
      <c r="AH6377">
        <v>0</v>
      </c>
      <c r="AI6377" t="s">
        <v>11634</v>
      </c>
      <c r="AL6377" s="94">
        <v>2.6</v>
      </c>
      <c r="AM6377" t="s">
        <v>11646</v>
      </c>
    </row>
    <row r="6378" spans="1:39" x14ac:dyDescent="0.25">
      <c r="A6378" t="s">
        <v>221</v>
      </c>
      <c r="B6378">
        <v>42098</v>
      </c>
      <c r="C6378" t="s">
        <v>9384</v>
      </c>
      <c r="D6378">
        <v>11</v>
      </c>
      <c r="E6378">
        <v>45802</v>
      </c>
      <c r="F6378">
        <v>45967</v>
      </c>
      <c r="G6378" t="s">
        <v>7620</v>
      </c>
      <c r="K6378">
        <v>5</v>
      </c>
      <c r="N6378" t="s">
        <v>9385</v>
      </c>
      <c r="P6378" t="s">
        <v>350</v>
      </c>
      <c r="T6378">
        <v>0</v>
      </c>
      <c r="U6378">
        <v>0</v>
      </c>
      <c r="X6378" t="s">
        <v>9386</v>
      </c>
      <c r="Z6378" t="s">
        <v>350</v>
      </c>
      <c r="AE6378" t="s">
        <v>233</v>
      </c>
      <c r="AF6378">
        <v>0</v>
      </c>
      <c r="AG6378">
        <v>0</v>
      </c>
      <c r="AH6378">
        <v>7</v>
      </c>
      <c r="AI6378" t="s">
        <v>11632</v>
      </c>
      <c r="AL6378" s="94">
        <v>1.1000000000000001</v>
      </c>
      <c r="AM6378" t="s">
        <v>11839</v>
      </c>
    </row>
    <row r="6379" spans="1:39" x14ac:dyDescent="0.25">
      <c r="A6379" t="s">
        <v>221</v>
      </c>
      <c r="B6379">
        <v>42100</v>
      </c>
      <c r="C6379" t="s">
        <v>9387</v>
      </c>
      <c r="D6379">
        <v>25</v>
      </c>
      <c r="E6379">
        <v>45802</v>
      </c>
      <c r="F6379">
        <v>45967</v>
      </c>
      <c r="G6379" t="s">
        <v>7620</v>
      </c>
      <c r="K6379">
        <v>0</v>
      </c>
      <c r="M6379">
        <v>0</v>
      </c>
      <c r="N6379" t="s">
        <v>350</v>
      </c>
      <c r="P6379" t="s">
        <v>350</v>
      </c>
      <c r="S6379">
        <v>100</v>
      </c>
      <c r="T6379">
        <v>0</v>
      </c>
      <c r="U6379">
        <v>0</v>
      </c>
      <c r="V6379">
        <v>0</v>
      </c>
      <c r="W6379">
        <v>0</v>
      </c>
      <c r="X6379" t="s">
        <v>350</v>
      </c>
      <c r="Y6379" t="s">
        <v>9327</v>
      </c>
      <c r="Z6379" t="s">
        <v>350</v>
      </c>
      <c r="AE6379" t="s">
        <v>233</v>
      </c>
      <c r="AF6379">
        <v>0</v>
      </c>
      <c r="AG6379">
        <v>0</v>
      </c>
      <c r="AH6379">
        <v>12</v>
      </c>
      <c r="AI6379" t="s">
        <v>11632</v>
      </c>
      <c r="AK6379">
        <v>4</v>
      </c>
      <c r="AL6379" s="94">
        <v>2.5</v>
      </c>
      <c r="AM6379" t="s">
        <v>11646</v>
      </c>
    </row>
    <row r="6380" spans="1:39" x14ac:dyDescent="0.25">
      <c r="A6380" t="s">
        <v>221</v>
      </c>
      <c r="B6380">
        <v>42103</v>
      </c>
      <c r="C6380" t="s">
        <v>9388</v>
      </c>
      <c r="D6380">
        <v>716</v>
      </c>
      <c r="E6380">
        <v>45802</v>
      </c>
      <c r="F6380">
        <v>45967</v>
      </c>
      <c r="G6380" t="s">
        <v>7620</v>
      </c>
      <c r="K6380">
        <v>0</v>
      </c>
      <c r="AE6380" t="s">
        <v>233</v>
      </c>
      <c r="AF6380">
        <v>0</v>
      </c>
      <c r="AG6380">
        <v>0</v>
      </c>
      <c r="AH6380">
        <v>0</v>
      </c>
      <c r="AI6380" t="s">
        <v>11634</v>
      </c>
      <c r="AL6380" s="94">
        <v>71.599999999999994</v>
      </c>
      <c r="AM6380" t="s">
        <v>11646</v>
      </c>
    </row>
    <row r="6381" spans="1:39" x14ac:dyDescent="0.25">
      <c r="A6381" t="s">
        <v>221</v>
      </c>
      <c r="B6381">
        <v>42105</v>
      </c>
      <c r="C6381" t="s">
        <v>9389</v>
      </c>
      <c r="D6381">
        <v>49</v>
      </c>
      <c r="E6381" t="s">
        <v>9390</v>
      </c>
      <c r="G6381" t="s">
        <v>7620</v>
      </c>
      <c r="K6381">
        <v>0</v>
      </c>
      <c r="AE6381" t="s">
        <v>233</v>
      </c>
      <c r="AF6381">
        <v>0</v>
      </c>
      <c r="AG6381">
        <v>0</v>
      </c>
      <c r="AH6381">
        <v>0</v>
      </c>
      <c r="AI6381" t="s">
        <v>11634</v>
      </c>
      <c r="AL6381" s="94">
        <v>4.9000000000000004</v>
      </c>
      <c r="AM6381" t="s">
        <v>11646</v>
      </c>
    </row>
    <row r="6382" spans="1:39" x14ac:dyDescent="0.25">
      <c r="A6382" t="s">
        <v>221</v>
      </c>
      <c r="B6382">
        <v>42106</v>
      </c>
      <c r="C6382" t="s">
        <v>9391</v>
      </c>
      <c r="D6382">
        <v>13</v>
      </c>
      <c r="E6382">
        <v>45802</v>
      </c>
      <c r="F6382">
        <v>45967</v>
      </c>
      <c r="G6382" t="s">
        <v>7620</v>
      </c>
      <c r="K6382">
        <v>0</v>
      </c>
      <c r="AE6382" t="s">
        <v>233</v>
      </c>
      <c r="AF6382">
        <v>0</v>
      </c>
      <c r="AG6382">
        <v>0</v>
      </c>
      <c r="AH6382">
        <v>0</v>
      </c>
      <c r="AI6382" t="s">
        <v>11634</v>
      </c>
      <c r="AL6382" s="94">
        <v>1.3</v>
      </c>
      <c r="AM6382" t="s">
        <v>11646</v>
      </c>
    </row>
    <row r="6383" spans="1:39" x14ac:dyDescent="0.25">
      <c r="A6383" t="s">
        <v>221</v>
      </c>
      <c r="B6383">
        <v>42107</v>
      </c>
      <c r="C6383" t="s">
        <v>9392</v>
      </c>
      <c r="D6383">
        <v>64</v>
      </c>
      <c r="E6383">
        <v>45802</v>
      </c>
      <c r="F6383">
        <v>45967</v>
      </c>
      <c r="G6383" t="s">
        <v>7620</v>
      </c>
      <c r="K6383">
        <v>0</v>
      </c>
      <c r="AE6383" t="s">
        <v>233</v>
      </c>
      <c r="AF6383">
        <v>0</v>
      </c>
      <c r="AG6383">
        <v>0</v>
      </c>
      <c r="AH6383">
        <v>0</v>
      </c>
      <c r="AI6383" t="s">
        <v>11634</v>
      </c>
      <c r="AL6383" s="94">
        <v>6.4</v>
      </c>
      <c r="AM6383" t="s">
        <v>11646</v>
      </c>
    </row>
    <row r="6384" spans="1:39" x14ac:dyDescent="0.25">
      <c r="A6384" t="s">
        <v>221</v>
      </c>
      <c r="B6384">
        <v>42108</v>
      </c>
      <c r="C6384" t="s">
        <v>9393</v>
      </c>
      <c r="D6384">
        <v>9</v>
      </c>
      <c r="E6384">
        <v>45802</v>
      </c>
      <c r="F6384">
        <v>45968</v>
      </c>
      <c r="G6384" t="s">
        <v>7620</v>
      </c>
      <c r="K6384">
        <v>0</v>
      </c>
      <c r="AE6384" t="s">
        <v>233</v>
      </c>
      <c r="AF6384">
        <v>0</v>
      </c>
      <c r="AG6384">
        <v>0</v>
      </c>
      <c r="AH6384">
        <v>0</v>
      </c>
      <c r="AI6384" t="s">
        <v>11634</v>
      </c>
      <c r="AL6384" s="94">
        <v>0.9</v>
      </c>
      <c r="AM6384" t="s">
        <v>11646</v>
      </c>
    </row>
    <row r="6385" spans="1:39" x14ac:dyDescent="0.25">
      <c r="A6385" t="s">
        <v>221</v>
      </c>
      <c r="B6385">
        <v>42110</v>
      </c>
      <c r="C6385" t="s">
        <v>9394</v>
      </c>
      <c r="D6385">
        <v>81</v>
      </c>
      <c r="E6385">
        <v>45802</v>
      </c>
      <c r="F6385">
        <v>45968</v>
      </c>
      <c r="G6385" t="s">
        <v>7620</v>
      </c>
      <c r="K6385">
        <v>0</v>
      </c>
      <c r="AE6385" t="s">
        <v>233</v>
      </c>
      <c r="AF6385">
        <v>0</v>
      </c>
      <c r="AG6385">
        <v>0</v>
      </c>
      <c r="AH6385">
        <v>0</v>
      </c>
      <c r="AI6385" t="s">
        <v>11634</v>
      </c>
      <c r="AL6385" s="94">
        <v>8.1</v>
      </c>
      <c r="AM6385" t="s">
        <v>11646</v>
      </c>
    </row>
    <row r="6386" spans="1:39" x14ac:dyDescent="0.25">
      <c r="A6386" t="s">
        <v>221</v>
      </c>
      <c r="B6386">
        <v>42111</v>
      </c>
      <c r="C6386" t="s">
        <v>9395</v>
      </c>
      <c r="D6386">
        <v>254</v>
      </c>
      <c r="E6386">
        <v>45802</v>
      </c>
      <c r="F6386">
        <v>45968</v>
      </c>
      <c r="G6386" t="s">
        <v>7620</v>
      </c>
      <c r="K6386">
        <v>0</v>
      </c>
      <c r="AE6386" t="s">
        <v>233</v>
      </c>
      <c r="AF6386">
        <v>0</v>
      </c>
      <c r="AG6386">
        <v>0</v>
      </c>
      <c r="AH6386">
        <v>0</v>
      </c>
      <c r="AI6386" t="s">
        <v>11634</v>
      </c>
      <c r="AL6386" s="94">
        <v>25.4</v>
      </c>
      <c r="AM6386" t="s">
        <v>11646</v>
      </c>
    </row>
    <row r="6387" spans="1:39" x14ac:dyDescent="0.25">
      <c r="A6387" t="s">
        <v>221</v>
      </c>
      <c r="B6387">
        <v>42113</v>
      </c>
      <c r="C6387" t="s">
        <v>9396</v>
      </c>
      <c r="D6387">
        <v>671</v>
      </c>
      <c r="E6387">
        <v>45802</v>
      </c>
      <c r="F6387">
        <v>45968</v>
      </c>
      <c r="G6387" t="s">
        <v>7620</v>
      </c>
      <c r="K6387">
        <v>0</v>
      </c>
      <c r="AE6387" t="s">
        <v>233</v>
      </c>
      <c r="AF6387">
        <v>0</v>
      </c>
      <c r="AG6387">
        <v>0</v>
      </c>
      <c r="AH6387">
        <v>0</v>
      </c>
      <c r="AI6387" t="s">
        <v>11634</v>
      </c>
      <c r="AL6387" s="94">
        <v>67.099999999999994</v>
      </c>
      <c r="AM6387" t="s">
        <v>11646</v>
      </c>
    </row>
    <row r="6388" spans="1:39" x14ac:dyDescent="0.25">
      <c r="A6388" t="s">
        <v>221</v>
      </c>
      <c r="B6388">
        <v>42115</v>
      </c>
      <c r="C6388" t="s">
        <v>9397</v>
      </c>
      <c r="D6388">
        <v>78</v>
      </c>
      <c r="E6388">
        <v>45802</v>
      </c>
      <c r="F6388">
        <v>45968</v>
      </c>
      <c r="G6388" t="s">
        <v>7620</v>
      </c>
      <c r="K6388">
        <v>0</v>
      </c>
      <c r="AE6388" t="s">
        <v>233</v>
      </c>
      <c r="AF6388">
        <v>0</v>
      </c>
      <c r="AG6388">
        <v>0</v>
      </c>
      <c r="AH6388">
        <v>0</v>
      </c>
      <c r="AI6388" t="s">
        <v>11634</v>
      </c>
      <c r="AL6388" s="94">
        <v>7.8</v>
      </c>
      <c r="AM6388" t="s">
        <v>11646</v>
      </c>
    </row>
    <row r="6389" spans="1:39" x14ac:dyDescent="0.25">
      <c r="A6389" t="s">
        <v>221</v>
      </c>
      <c r="B6389">
        <v>42116</v>
      </c>
      <c r="C6389" t="s">
        <v>9398</v>
      </c>
      <c r="D6389">
        <v>40</v>
      </c>
      <c r="E6389" t="s">
        <v>9371</v>
      </c>
      <c r="G6389" t="s">
        <v>7620</v>
      </c>
      <c r="I6389" t="s">
        <v>24</v>
      </c>
      <c r="K6389">
        <v>0</v>
      </c>
      <c r="AE6389" t="s">
        <v>233</v>
      </c>
      <c r="AF6389">
        <v>0</v>
      </c>
      <c r="AG6389">
        <v>0</v>
      </c>
      <c r="AH6389">
        <v>0</v>
      </c>
      <c r="AI6389" t="s">
        <v>11634</v>
      </c>
      <c r="AL6389" s="94">
        <v>4</v>
      </c>
      <c r="AM6389" t="s">
        <v>11646</v>
      </c>
    </row>
    <row r="6390" spans="1:39" x14ac:dyDescent="0.25">
      <c r="A6390" t="s">
        <v>221</v>
      </c>
      <c r="B6390">
        <v>42117</v>
      </c>
      <c r="C6390" t="s">
        <v>9399</v>
      </c>
      <c r="D6390">
        <v>158</v>
      </c>
      <c r="E6390">
        <v>45802</v>
      </c>
      <c r="F6390">
        <v>45968</v>
      </c>
      <c r="G6390" t="s">
        <v>7620</v>
      </c>
      <c r="K6390">
        <v>0</v>
      </c>
      <c r="AE6390" t="s">
        <v>233</v>
      </c>
      <c r="AF6390">
        <v>0</v>
      </c>
      <c r="AG6390">
        <v>0</v>
      </c>
      <c r="AH6390">
        <v>0</v>
      </c>
      <c r="AI6390" t="s">
        <v>11634</v>
      </c>
      <c r="AL6390" s="94">
        <v>15.8</v>
      </c>
      <c r="AM6390" t="s">
        <v>11646</v>
      </c>
    </row>
    <row r="6391" spans="1:39" x14ac:dyDescent="0.25">
      <c r="A6391" t="s">
        <v>221</v>
      </c>
      <c r="B6391">
        <v>42118</v>
      </c>
      <c r="C6391" t="s">
        <v>9400</v>
      </c>
      <c r="D6391">
        <v>18</v>
      </c>
      <c r="E6391">
        <v>45802</v>
      </c>
      <c r="F6391">
        <v>45968</v>
      </c>
      <c r="G6391" t="s">
        <v>7620</v>
      </c>
      <c r="K6391">
        <v>0</v>
      </c>
      <c r="AE6391" t="s">
        <v>233</v>
      </c>
      <c r="AF6391">
        <v>0</v>
      </c>
      <c r="AG6391">
        <v>0</v>
      </c>
      <c r="AH6391">
        <v>0</v>
      </c>
      <c r="AI6391" t="s">
        <v>11634</v>
      </c>
      <c r="AL6391" s="94">
        <v>1.8</v>
      </c>
      <c r="AM6391" t="s">
        <v>11646</v>
      </c>
    </row>
    <row r="6392" spans="1:39" x14ac:dyDescent="0.25">
      <c r="A6392" t="s">
        <v>221</v>
      </c>
      <c r="B6392">
        <v>42119</v>
      </c>
      <c r="C6392" t="s">
        <v>9401</v>
      </c>
      <c r="D6392">
        <v>177</v>
      </c>
      <c r="E6392">
        <v>45802</v>
      </c>
      <c r="F6392">
        <v>45968</v>
      </c>
      <c r="G6392" t="s">
        <v>7620</v>
      </c>
      <c r="K6392">
        <v>0</v>
      </c>
      <c r="AE6392" t="s">
        <v>233</v>
      </c>
      <c r="AF6392">
        <v>0</v>
      </c>
      <c r="AG6392">
        <v>0</v>
      </c>
      <c r="AH6392">
        <v>0</v>
      </c>
      <c r="AI6392" t="s">
        <v>11634</v>
      </c>
      <c r="AL6392" s="94">
        <v>17.7</v>
      </c>
      <c r="AM6392" t="s">
        <v>11646</v>
      </c>
    </row>
    <row r="6393" spans="1:39" x14ac:dyDescent="0.25">
      <c r="A6393" t="s">
        <v>221</v>
      </c>
      <c r="B6393">
        <v>42120</v>
      </c>
      <c r="C6393" t="s">
        <v>9402</v>
      </c>
      <c r="D6393">
        <v>140</v>
      </c>
      <c r="E6393">
        <v>45802</v>
      </c>
      <c r="F6393">
        <v>45968</v>
      </c>
      <c r="G6393" t="s">
        <v>7620</v>
      </c>
      <c r="K6393">
        <v>0</v>
      </c>
      <c r="AE6393" t="s">
        <v>233</v>
      </c>
      <c r="AF6393">
        <v>0</v>
      </c>
      <c r="AG6393">
        <v>0</v>
      </c>
      <c r="AH6393">
        <v>0</v>
      </c>
      <c r="AI6393" t="s">
        <v>11634</v>
      </c>
      <c r="AL6393" s="94">
        <v>14</v>
      </c>
      <c r="AM6393" t="s">
        <v>11646</v>
      </c>
    </row>
    <row r="6394" spans="1:39" x14ac:dyDescent="0.25">
      <c r="A6394" t="s">
        <v>221</v>
      </c>
      <c r="B6394">
        <v>42121</v>
      </c>
      <c r="C6394" t="s">
        <v>9403</v>
      </c>
      <c r="D6394">
        <v>45</v>
      </c>
      <c r="E6394">
        <v>45802</v>
      </c>
      <c r="F6394">
        <v>45833</v>
      </c>
      <c r="G6394" t="s">
        <v>7620</v>
      </c>
      <c r="H6394">
        <v>45804</v>
      </c>
      <c r="I6394" t="s">
        <v>24</v>
      </c>
      <c r="K6394">
        <v>0</v>
      </c>
      <c r="R6394">
        <v>0</v>
      </c>
      <c r="S6394">
        <v>0</v>
      </c>
      <c r="T6394">
        <v>0</v>
      </c>
      <c r="U6394">
        <v>0</v>
      </c>
      <c r="V6394">
        <v>0</v>
      </c>
      <c r="W6394">
        <v>0</v>
      </c>
      <c r="AE6394" t="s">
        <v>233</v>
      </c>
      <c r="AF6394">
        <v>0</v>
      </c>
      <c r="AG6394">
        <v>0</v>
      </c>
      <c r="AH6394">
        <v>6</v>
      </c>
      <c r="AI6394" t="s">
        <v>11632</v>
      </c>
      <c r="AJ6394">
        <v>0</v>
      </c>
      <c r="AK6394">
        <v>0</v>
      </c>
      <c r="AL6394" s="94">
        <v>4.5</v>
      </c>
      <c r="AM6394" t="s">
        <v>11646</v>
      </c>
    </row>
    <row r="6395" spans="1:39" x14ac:dyDescent="0.25">
      <c r="A6395" t="s">
        <v>221</v>
      </c>
      <c r="B6395">
        <v>42123</v>
      </c>
      <c r="C6395" t="s">
        <v>9404</v>
      </c>
      <c r="D6395">
        <v>202</v>
      </c>
      <c r="E6395">
        <v>45802</v>
      </c>
      <c r="F6395">
        <v>45968</v>
      </c>
      <c r="G6395" t="s">
        <v>7620</v>
      </c>
      <c r="K6395">
        <v>0</v>
      </c>
      <c r="AE6395" t="s">
        <v>233</v>
      </c>
      <c r="AF6395">
        <v>0</v>
      </c>
      <c r="AG6395">
        <v>0</v>
      </c>
      <c r="AH6395">
        <v>0</v>
      </c>
      <c r="AI6395" t="s">
        <v>11634</v>
      </c>
      <c r="AL6395" s="94">
        <v>20.2</v>
      </c>
      <c r="AM6395" t="s">
        <v>11646</v>
      </c>
    </row>
    <row r="6396" spans="1:39" x14ac:dyDescent="0.25">
      <c r="A6396" t="s">
        <v>221</v>
      </c>
      <c r="B6396">
        <v>42124</v>
      </c>
      <c r="C6396" t="s">
        <v>9405</v>
      </c>
      <c r="D6396">
        <v>55</v>
      </c>
      <c r="E6396">
        <v>45802</v>
      </c>
      <c r="F6396">
        <v>45968</v>
      </c>
      <c r="G6396" t="s">
        <v>7620</v>
      </c>
      <c r="K6396">
        <v>0</v>
      </c>
      <c r="AE6396" t="s">
        <v>233</v>
      </c>
      <c r="AF6396">
        <v>0</v>
      </c>
      <c r="AG6396">
        <v>0</v>
      </c>
      <c r="AH6396">
        <v>0</v>
      </c>
      <c r="AI6396" t="s">
        <v>11634</v>
      </c>
      <c r="AL6396" s="94">
        <v>5.5</v>
      </c>
      <c r="AM6396" t="s">
        <v>11646</v>
      </c>
    </row>
    <row r="6397" spans="1:39" x14ac:dyDescent="0.25">
      <c r="A6397" t="s">
        <v>221</v>
      </c>
      <c r="B6397">
        <v>42125</v>
      </c>
      <c r="C6397" t="s">
        <v>9406</v>
      </c>
      <c r="D6397">
        <v>75</v>
      </c>
      <c r="E6397">
        <v>45802</v>
      </c>
      <c r="F6397">
        <v>45968</v>
      </c>
      <c r="G6397" t="s">
        <v>7620</v>
      </c>
      <c r="K6397">
        <v>0</v>
      </c>
      <c r="AE6397" t="s">
        <v>233</v>
      </c>
      <c r="AF6397">
        <v>0</v>
      </c>
      <c r="AG6397">
        <v>0</v>
      </c>
      <c r="AH6397">
        <v>0</v>
      </c>
      <c r="AI6397" t="s">
        <v>11634</v>
      </c>
      <c r="AL6397" s="94">
        <v>7.5</v>
      </c>
      <c r="AM6397" t="s">
        <v>11646</v>
      </c>
    </row>
    <row r="6398" spans="1:39" x14ac:dyDescent="0.25">
      <c r="A6398" t="s">
        <v>221</v>
      </c>
      <c r="B6398">
        <v>42127</v>
      </c>
      <c r="C6398" t="s">
        <v>9407</v>
      </c>
      <c r="D6398">
        <v>36</v>
      </c>
      <c r="E6398">
        <v>45802</v>
      </c>
      <c r="F6398">
        <v>45968</v>
      </c>
      <c r="G6398" t="s">
        <v>7620</v>
      </c>
      <c r="K6398">
        <v>0</v>
      </c>
      <c r="AE6398" t="s">
        <v>233</v>
      </c>
      <c r="AF6398">
        <v>0</v>
      </c>
      <c r="AG6398">
        <v>0</v>
      </c>
      <c r="AH6398">
        <v>0</v>
      </c>
      <c r="AI6398" t="s">
        <v>11634</v>
      </c>
      <c r="AL6398" s="94">
        <v>3.6</v>
      </c>
      <c r="AM6398" t="s">
        <v>11646</v>
      </c>
    </row>
    <row r="6399" spans="1:39" x14ac:dyDescent="0.25">
      <c r="A6399" t="s">
        <v>221</v>
      </c>
      <c r="B6399">
        <v>42128</v>
      </c>
      <c r="C6399" t="s">
        <v>9408</v>
      </c>
      <c r="D6399">
        <v>71</v>
      </c>
      <c r="E6399">
        <v>45802</v>
      </c>
      <c r="F6399">
        <v>45968</v>
      </c>
      <c r="G6399" t="s">
        <v>7620</v>
      </c>
      <c r="K6399">
        <v>0</v>
      </c>
      <c r="AE6399" t="s">
        <v>233</v>
      </c>
      <c r="AF6399">
        <v>0</v>
      </c>
      <c r="AG6399">
        <v>0</v>
      </c>
      <c r="AH6399">
        <v>0</v>
      </c>
      <c r="AI6399" t="s">
        <v>11634</v>
      </c>
      <c r="AL6399" s="94">
        <v>7.1</v>
      </c>
      <c r="AM6399" t="s">
        <v>11646</v>
      </c>
    </row>
    <row r="6400" spans="1:39" x14ac:dyDescent="0.25">
      <c r="A6400" t="s">
        <v>221</v>
      </c>
      <c r="B6400">
        <v>42129</v>
      </c>
      <c r="C6400" t="s">
        <v>9409</v>
      </c>
      <c r="D6400">
        <v>732</v>
      </c>
      <c r="E6400">
        <v>45802</v>
      </c>
      <c r="F6400">
        <v>45968</v>
      </c>
      <c r="G6400" t="s">
        <v>7620</v>
      </c>
      <c r="K6400">
        <v>0</v>
      </c>
      <c r="AE6400" t="s">
        <v>233</v>
      </c>
      <c r="AF6400">
        <v>0</v>
      </c>
      <c r="AG6400">
        <v>0</v>
      </c>
      <c r="AH6400">
        <v>0</v>
      </c>
      <c r="AI6400" t="s">
        <v>11634</v>
      </c>
      <c r="AL6400" s="94">
        <v>73.2</v>
      </c>
      <c r="AM6400" t="s">
        <v>11646</v>
      </c>
    </row>
    <row r="6401" spans="1:39" x14ac:dyDescent="0.25">
      <c r="A6401" t="s">
        <v>221</v>
      </c>
      <c r="B6401">
        <v>42130</v>
      </c>
      <c r="C6401" t="s">
        <v>9410</v>
      </c>
      <c r="D6401">
        <v>50</v>
      </c>
      <c r="E6401">
        <v>45802</v>
      </c>
      <c r="F6401">
        <v>45968</v>
      </c>
      <c r="G6401" t="s">
        <v>7620</v>
      </c>
      <c r="K6401">
        <v>0</v>
      </c>
      <c r="AE6401" t="s">
        <v>233</v>
      </c>
      <c r="AF6401">
        <v>0</v>
      </c>
      <c r="AG6401">
        <v>0</v>
      </c>
      <c r="AH6401">
        <v>0</v>
      </c>
      <c r="AI6401" t="s">
        <v>11634</v>
      </c>
      <c r="AL6401" s="94">
        <v>5</v>
      </c>
      <c r="AM6401" t="s">
        <v>11646</v>
      </c>
    </row>
    <row r="6402" spans="1:39" x14ac:dyDescent="0.25">
      <c r="A6402" t="s">
        <v>221</v>
      </c>
      <c r="B6402">
        <v>42132</v>
      </c>
      <c r="C6402" t="s">
        <v>9411</v>
      </c>
      <c r="D6402">
        <v>172</v>
      </c>
      <c r="E6402">
        <v>45802</v>
      </c>
      <c r="F6402">
        <v>45968</v>
      </c>
      <c r="G6402" t="s">
        <v>7620</v>
      </c>
      <c r="K6402">
        <v>0</v>
      </c>
      <c r="AE6402" t="s">
        <v>233</v>
      </c>
      <c r="AF6402">
        <v>0</v>
      </c>
      <c r="AG6402">
        <v>0</v>
      </c>
      <c r="AH6402">
        <v>0</v>
      </c>
      <c r="AI6402" t="s">
        <v>11634</v>
      </c>
      <c r="AL6402" s="94">
        <v>17.2</v>
      </c>
      <c r="AM6402" t="s">
        <v>11646</v>
      </c>
    </row>
    <row r="6403" spans="1:39" x14ac:dyDescent="0.25">
      <c r="A6403" t="s">
        <v>221</v>
      </c>
      <c r="B6403">
        <v>42134</v>
      </c>
      <c r="C6403" t="s">
        <v>9412</v>
      </c>
      <c r="D6403">
        <v>3838</v>
      </c>
      <c r="E6403">
        <v>45802</v>
      </c>
      <c r="F6403">
        <v>45968</v>
      </c>
      <c r="G6403" t="s">
        <v>7620</v>
      </c>
      <c r="K6403">
        <v>0</v>
      </c>
      <c r="AE6403" t="s">
        <v>233</v>
      </c>
      <c r="AF6403">
        <v>0</v>
      </c>
      <c r="AG6403">
        <v>0</v>
      </c>
      <c r="AH6403">
        <v>0</v>
      </c>
      <c r="AI6403" t="s">
        <v>11634</v>
      </c>
      <c r="AL6403" s="94">
        <v>383.8</v>
      </c>
      <c r="AM6403" t="s">
        <v>11646</v>
      </c>
    </row>
    <row r="6404" spans="1:39" x14ac:dyDescent="0.25">
      <c r="A6404" t="s">
        <v>221</v>
      </c>
      <c r="B6404">
        <v>42135</v>
      </c>
      <c r="C6404" t="s">
        <v>9413</v>
      </c>
      <c r="D6404">
        <v>61</v>
      </c>
      <c r="E6404">
        <v>45802</v>
      </c>
      <c r="F6404">
        <v>45968</v>
      </c>
      <c r="G6404" t="s">
        <v>7620</v>
      </c>
      <c r="K6404">
        <v>0</v>
      </c>
      <c r="AE6404" t="s">
        <v>233</v>
      </c>
      <c r="AF6404">
        <v>0</v>
      </c>
      <c r="AG6404">
        <v>0</v>
      </c>
      <c r="AH6404">
        <v>0</v>
      </c>
      <c r="AI6404" t="s">
        <v>11634</v>
      </c>
      <c r="AL6404" s="94">
        <v>6.1</v>
      </c>
      <c r="AM6404" t="s">
        <v>11646</v>
      </c>
    </row>
    <row r="6405" spans="1:39" x14ac:dyDescent="0.25">
      <c r="A6405" t="s">
        <v>221</v>
      </c>
      <c r="B6405">
        <v>42139</v>
      </c>
      <c r="C6405" t="s">
        <v>9414</v>
      </c>
      <c r="D6405">
        <v>18</v>
      </c>
      <c r="E6405">
        <v>45802</v>
      </c>
      <c r="F6405">
        <v>45968</v>
      </c>
      <c r="G6405" t="s">
        <v>7620</v>
      </c>
      <c r="K6405">
        <v>0</v>
      </c>
      <c r="AE6405" t="s">
        <v>233</v>
      </c>
      <c r="AF6405">
        <v>0</v>
      </c>
      <c r="AG6405">
        <v>0</v>
      </c>
      <c r="AH6405">
        <v>0</v>
      </c>
      <c r="AI6405" t="s">
        <v>11634</v>
      </c>
      <c r="AL6405" s="94">
        <v>1.8</v>
      </c>
      <c r="AM6405" t="s">
        <v>11646</v>
      </c>
    </row>
    <row r="6406" spans="1:39" x14ac:dyDescent="0.25">
      <c r="A6406" t="s">
        <v>221</v>
      </c>
      <c r="B6406">
        <v>42140</v>
      </c>
      <c r="C6406" t="s">
        <v>9415</v>
      </c>
      <c r="D6406">
        <v>12</v>
      </c>
      <c r="E6406">
        <v>45802</v>
      </c>
      <c r="F6406">
        <v>45968</v>
      </c>
      <c r="G6406" t="s">
        <v>7620</v>
      </c>
      <c r="K6406">
        <v>0</v>
      </c>
      <c r="AE6406" t="s">
        <v>233</v>
      </c>
      <c r="AF6406">
        <v>0</v>
      </c>
      <c r="AG6406">
        <v>0</v>
      </c>
      <c r="AH6406">
        <v>0</v>
      </c>
      <c r="AI6406" t="s">
        <v>11634</v>
      </c>
      <c r="AL6406" s="94">
        <v>1.2</v>
      </c>
      <c r="AM6406" t="s">
        <v>11646</v>
      </c>
    </row>
    <row r="6407" spans="1:39" x14ac:dyDescent="0.25">
      <c r="A6407" t="s">
        <v>221</v>
      </c>
      <c r="B6407">
        <v>42141</v>
      </c>
      <c r="C6407" t="s">
        <v>9416</v>
      </c>
      <c r="D6407">
        <v>110</v>
      </c>
      <c r="E6407">
        <v>45802</v>
      </c>
      <c r="F6407">
        <v>45833</v>
      </c>
      <c r="G6407" t="s">
        <v>7620</v>
      </c>
      <c r="H6407">
        <v>45804</v>
      </c>
      <c r="I6407" t="s">
        <v>24</v>
      </c>
      <c r="K6407">
        <v>0</v>
      </c>
      <c r="R6407">
        <v>0</v>
      </c>
      <c r="S6407">
        <v>0</v>
      </c>
      <c r="T6407">
        <v>0</v>
      </c>
      <c r="U6407">
        <v>0</v>
      </c>
      <c r="V6407">
        <v>0</v>
      </c>
      <c r="W6407">
        <v>0</v>
      </c>
      <c r="AE6407" t="s">
        <v>233</v>
      </c>
      <c r="AF6407">
        <v>0</v>
      </c>
      <c r="AG6407">
        <v>0</v>
      </c>
      <c r="AH6407">
        <v>6</v>
      </c>
      <c r="AI6407" t="s">
        <v>11632</v>
      </c>
      <c r="AJ6407">
        <v>0</v>
      </c>
      <c r="AK6407">
        <v>0</v>
      </c>
      <c r="AL6407" s="94">
        <v>11</v>
      </c>
      <c r="AM6407" t="s">
        <v>11646</v>
      </c>
    </row>
    <row r="6408" spans="1:39" x14ac:dyDescent="0.25">
      <c r="A6408" t="s">
        <v>221</v>
      </c>
      <c r="B6408">
        <v>42142</v>
      </c>
      <c r="C6408" t="s">
        <v>9417</v>
      </c>
      <c r="D6408">
        <v>46</v>
      </c>
      <c r="E6408">
        <v>45802</v>
      </c>
      <c r="F6408">
        <v>45968</v>
      </c>
      <c r="G6408" t="s">
        <v>7620</v>
      </c>
      <c r="K6408">
        <v>0</v>
      </c>
      <c r="AE6408" t="s">
        <v>233</v>
      </c>
      <c r="AF6408">
        <v>0</v>
      </c>
      <c r="AG6408">
        <v>0</v>
      </c>
      <c r="AH6408">
        <v>0</v>
      </c>
      <c r="AI6408" t="s">
        <v>11634</v>
      </c>
      <c r="AL6408" s="94">
        <v>4.5999999999999996</v>
      </c>
      <c r="AM6408" t="s">
        <v>11646</v>
      </c>
    </row>
    <row r="6409" spans="1:39" x14ac:dyDescent="0.25">
      <c r="A6409" t="s">
        <v>221</v>
      </c>
      <c r="B6409">
        <v>42144</v>
      </c>
      <c r="C6409" t="s">
        <v>9418</v>
      </c>
      <c r="D6409">
        <v>512</v>
      </c>
      <c r="E6409">
        <v>45802</v>
      </c>
      <c r="F6409">
        <v>45968</v>
      </c>
      <c r="G6409" t="s">
        <v>7620</v>
      </c>
      <c r="K6409">
        <v>0</v>
      </c>
      <c r="AE6409" t="s">
        <v>233</v>
      </c>
      <c r="AF6409">
        <v>0</v>
      </c>
      <c r="AG6409">
        <v>0</v>
      </c>
      <c r="AH6409">
        <v>0</v>
      </c>
      <c r="AI6409" t="s">
        <v>11634</v>
      </c>
      <c r="AL6409" s="94">
        <v>51.2</v>
      </c>
      <c r="AM6409" t="s">
        <v>11646</v>
      </c>
    </row>
    <row r="6410" spans="1:39" x14ac:dyDescent="0.25">
      <c r="A6410" t="s">
        <v>221</v>
      </c>
      <c r="B6410">
        <v>42145</v>
      </c>
      <c r="C6410" t="s">
        <v>9419</v>
      </c>
      <c r="D6410">
        <v>127</v>
      </c>
      <c r="E6410">
        <v>45802</v>
      </c>
      <c r="F6410">
        <v>45968</v>
      </c>
      <c r="G6410" t="s">
        <v>7620</v>
      </c>
      <c r="K6410">
        <v>0</v>
      </c>
      <c r="AE6410" t="s">
        <v>233</v>
      </c>
      <c r="AF6410">
        <v>0</v>
      </c>
      <c r="AG6410">
        <v>0</v>
      </c>
      <c r="AH6410">
        <v>0</v>
      </c>
      <c r="AI6410" t="s">
        <v>11634</v>
      </c>
      <c r="AL6410" s="94">
        <v>12.7</v>
      </c>
      <c r="AM6410" t="s">
        <v>11646</v>
      </c>
    </row>
    <row r="6411" spans="1:39" x14ac:dyDescent="0.25">
      <c r="A6411" t="s">
        <v>221</v>
      </c>
      <c r="B6411">
        <v>42148</v>
      </c>
      <c r="C6411" t="s">
        <v>9420</v>
      </c>
      <c r="D6411">
        <v>10</v>
      </c>
      <c r="E6411">
        <v>45802</v>
      </c>
      <c r="F6411">
        <v>45968</v>
      </c>
      <c r="G6411" t="s">
        <v>7620</v>
      </c>
      <c r="K6411">
        <v>0</v>
      </c>
      <c r="AE6411" t="s">
        <v>233</v>
      </c>
      <c r="AF6411">
        <v>0</v>
      </c>
      <c r="AG6411">
        <v>0</v>
      </c>
      <c r="AH6411">
        <v>0</v>
      </c>
      <c r="AI6411" t="s">
        <v>11634</v>
      </c>
      <c r="AL6411" s="94">
        <v>1</v>
      </c>
      <c r="AM6411" t="s">
        <v>11646</v>
      </c>
    </row>
    <row r="6412" spans="1:39" x14ac:dyDescent="0.25">
      <c r="A6412" t="s">
        <v>221</v>
      </c>
      <c r="B6412">
        <v>42149</v>
      </c>
      <c r="C6412" t="s">
        <v>9421</v>
      </c>
      <c r="D6412">
        <v>476</v>
      </c>
      <c r="E6412">
        <v>45802</v>
      </c>
      <c r="F6412">
        <v>45968</v>
      </c>
      <c r="G6412" t="s">
        <v>7620</v>
      </c>
      <c r="K6412">
        <v>0</v>
      </c>
      <c r="AE6412" t="s">
        <v>233</v>
      </c>
      <c r="AF6412">
        <v>0</v>
      </c>
      <c r="AG6412">
        <v>0</v>
      </c>
      <c r="AH6412">
        <v>0</v>
      </c>
      <c r="AI6412" t="s">
        <v>11634</v>
      </c>
      <c r="AL6412" s="94">
        <v>47.6</v>
      </c>
      <c r="AM6412" t="s">
        <v>11646</v>
      </c>
    </row>
    <row r="6413" spans="1:39" x14ac:dyDescent="0.25">
      <c r="A6413" t="s">
        <v>221</v>
      </c>
      <c r="B6413">
        <v>42151</v>
      </c>
      <c r="C6413" t="s">
        <v>2757</v>
      </c>
      <c r="D6413">
        <v>36</v>
      </c>
      <c r="E6413">
        <v>45802</v>
      </c>
      <c r="F6413">
        <v>45968</v>
      </c>
      <c r="G6413" t="s">
        <v>7620</v>
      </c>
      <c r="K6413">
        <v>0</v>
      </c>
      <c r="AE6413" t="s">
        <v>233</v>
      </c>
      <c r="AF6413">
        <v>0</v>
      </c>
      <c r="AG6413">
        <v>0</v>
      </c>
      <c r="AH6413">
        <v>0</v>
      </c>
      <c r="AI6413" t="s">
        <v>11634</v>
      </c>
      <c r="AL6413" s="94">
        <v>3.6</v>
      </c>
      <c r="AM6413" t="s">
        <v>11646</v>
      </c>
    </row>
    <row r="6414" spans="1:39" x14ac:dyDescent="0.25">
      <c r="A6414" t="s">
        <v>221</v>
      </c>
      <c r="B6414">
        <v>42152</v>
      </c>
      <c r="C6414" t="s">
        <v>9422</v>
      </c>
      <c r="D6414">
        <v>62</v>
      </c>
      <c r="E6414">
        <v>45802</v>
      </c>
      <c r="F6414">
        <v>45968</v>
      </c>
      <c r="G6414" t="s">
        <v>7620</v>
      </c>
      <c r="K6414">
        <v>0</v>
      </c>
      <c r="AE6414" t="s">
        <v>233</v>
      </c>
      <c r="AF6414">
        <v>0</v>
      </c>
      <c r="AG6414">
        <v>0</v>
      </c>
      <c r="AH6414">
        <v>0</v>
      </c>
      <c r="AI6414" t="s">
        <v>11634</v>
      </c>
      <c r="AL6414" s="94">
        <v>6.2</v>
      </c>
      <c r="AM6414" t="s">
        <v>11646</v>
      </c>
    </row>
    <row r="6415" spans="1:39" x14ac:dyDescent="0.25">
      <c r="A6415" t="s">
        <v>221</v>
      </c>
      <c r="B6415">
        <v>42153</v>
      </c>
      <c r="C6415" t="s">
        <v>9423</v>
      </c>
      <c r="D6415">
        <v>20</v>
      </c>
      <c r="E6415" t="s">
        <v>7678</v>
      </c>
      <c r="G6415" t="s">
        <v>7620</v>
      </c>
      <c r="K6415">
        <v>0</v>
      </c>
      <c r="AE6415" t="s">
        <v>233</v>
      </c>
      <c r="AF6415">
        <v>0</v>
      </c>
      <c r="AG6415">
        <v>0</v>
      </c>
      <c r="AH6415">
        <v>0</v>
      </c>
      <c r="AI6415" t="s">
        <v>11634</v>
      </c>
      <c r="AL6415" s="94">
        <v>2</v>
      </c>
      <c r="AM6415" t="s">
        <v>11646</v>
      </c>
    </row>
    <row r="6416" spans="1:39" x14ac:dyDescent="0.25">
      <c r="A6416" t="s">
        <v>221</v>
      </c>
      <c r="B6416">
        <v>42154</v>
      </c>
      <c r="C6416" t="s">
        <v>9424</v>
      </c>
      <c r="D6416">
        <v>110</v>
      </c>
      <c r="E6416">
        <v>45802</v>
      </c>
      <c r="F6416">
        <v>45968</v>
      </c>
      <c r="G6416" t="s">
        <v>7620</v>
      </c>
      <c r="K6416">
        <v>0</v>
      </c>
      <c r="AE6416" t="s">
        <v>233</v>
      </c>
      <c r="AF6416">
        <v>0</v>
      </c>
      <c r="AG6416">
        <v>0</v>
      </c>
      <c r="AH6416">
        <v>0</v>
      </c>
      <c r="AI6416" t="s">
        <v>11634</v>
      </c>
      <c r="AL6416" s="94">
        <v>11</v>
      </c>
      <c r="AM6416" t="s">
        <v>11646</v>
      </c>
    </row>
    <row r="6417" spans="1:39" x14ac:dyDescent="0.25">
      <c r="A6417" t="s">
        <v>221</v>
      </c>
      <c r="B6417">
        <v>42155</v>
      </c>
      <c r="C6417" t="s">
        <v>9425</v>
      </c>
      <c r="D6417">
        <v>130</v>
      </c>
      <c r="E6417">
        <v>45802</v>
      </c>
      <c r="F6417">
        <v>45968</v>
      </c>
      <c r="G6417" t="s">
        <v>7620</v>
      </c>
      <c r="K6417">
        <v>0</v>
      </c>
      <c r="AE6417" t="s">
        <v>233</v>
      </c>
      <c r="AF6417">
        <v>0</v>
      </c>
      <c r="AG6417">
        <v>0</v>
      </c>
      <c r="AH6417">
        <v>0</v>
      </c>
      <c r="AI6417" t="s">
        <v>11634</v>
      </c>
      <c r="AL6417" s="94">
        <v>13</v>
      </c>
      <c r="AM6417" t="s">
        <v>11646</v>
      </c>
    </row>
    <row r="6418" spans="1:39" x14ac:dyDescent="0.25">
      <c r="A6418" t="s">
        <v>221</v>
      </c>
      <c r="B6418">
        <v>42156</v>
      </c>
      <c r="C6418" t="s">
        <v>9426</v>
      </c>
      <c r="D6418">
        <v>22</v>
      </c>
      <c r="E6418">
        <v>45802</v>
      </c>
      <c r="F6418">
        <v>45968</v>
      </c>
      <c r="G6418" t="s">
        <v>7620</v>
      </c>
      <c r="K6418">
        <v>0</v>
      </c>
      <c r="AE6418" t="s">
        <v>233</v>
      </c>
      <c r="AF6418">
        <v>0</v>
      </c>
      <c r="AG6418">
        <v>0</v>
      </c>
      <c r="AH6418">
        <v>0</v>
      </c>
      <c r="AI6418" t="s">
        <v>11634</v>
      </c>
      <c r="AL6418" s="94">
        <v>2.2000000000000002</v>
      </c>
      <c r="AM6418" t="s">
        <v>11646</v>
      </c>
    </row>
    <row r="6419" spans="1:39" x14ac:dyDescent="0.25">
      <c r="A6419" t="s">
        <v>221</v>
      </c>
      <c r="B6419">
        <v>42157</v>
      </c>
      <c r="C6419" t="s">
        <v>9427</v>
      </c>
      <c r="D6419">
        <v>8</v>
      </c>
      <c r="E6419">
        <v>45802</v>
      </c>
      <c r="F6419">
        <v>45968</v>
      </c>
      <c r="G6419" t="s">
        <v>7620</v>
      </c>
      <c r="K6419">
        <v>0</v>
      </c>
      <c r="AE6419" t="s">
        <v>233</v>
      </c>
      <c r="AF6419">
        <v>0</v>
      </c>
      <c r="AG6419">
        <v>0</v>
      </c>
      <c r="AH6419">
        <v>0</v>
      </c>
      <c r="AI6419" t="s">
        <v>11634</v>
      </c>
      <c r="AL6419" s="94">
        <v>0.8</v>
      </c>
      <c r="AM6419" t="s">
        <v>11646</v>
      </c>
    </row>
    <row r="6420" spans="1:39" x14ac:dyDescent="0.25">
      <c r="A6420" t="s">
        <v>221</v>
      </c>
      <c r="B6420">
        <v>42158</v>
      </c>
      <c r="C6420" t="s">
        <v>9428</v>
      </c>
      <c r="D6420">
        <v>123</v>
      </c>
      <c r="E6420">
        <v>45803</v>
      </c>
      <c r="F6420">
        <v>45968</v>
      </c>
      <c r="G6420" t="s">
        <v>7620</v>
      </c>
      <c r="K6420">
        <v>0</v>
      </c>
      <c r="AE6420" t="s">
        <v>233</v>
      </c>
      <c r="AF6420">
        <v>0</v>
      </c>
      <c r="AG6420">
        <v>0</v>
      </c>
      <c r="AH6420">
        <v>0</v>
      </c>
      <c r="AI6420" t="s">
        <v>11634</v>
      </c>
      <c r="AL6420" s="94">
        <v>12.3</v>
      </c>
      <c r="AM6420" t="s">
        <v>11646</v>
      </c>
    </row>
    <row r="6421" spans="1:39" x14ac:dyDescent="0.25">
      <c r="A6421" t="s">
        <v>221</v>
      </c>
      <c r="B6421">
        <v>42159</v>
      </c>
      <c r="C6421" t="s">
        <v>9429</v>
      </c>
      <c r="D6421">
        <v>44</v>
      </c>
      <c r="E6421">
        <v>45803</v>
      </c>
      <c r="F6421">
        <v>45968</v>
      </c>
      <c r="G6421" t="s">
        <v>7620</v>
      </c>
      <c r="K6421">
        <v>0</v>
      </c>
      <c r="AE6421" t="s">
        <v>233</v>
      </c>
      <c r="AF6421">
        <v>0</v>
      </c>
      <c r="AG6421">
        <v>0</v>
      </c>
      <c r="AH6421">
        <v>0</v>
      </c>
      <c r="AI6421" t="s">
        <v>11634</v>
      </c>
      <c r="AL6421" s="94">
        <v>4.4000000000000004</v>
      </c>
      <c r="AM6421" t="s">
        <v>11646</v>
      </c>
    </row>
    <row r="6422" spans="1:39" x14ac:dyDescent="0.25">
      <c r="A6422" t="s">
        <v>221</v>
      </c>
      <c r="B6422">
        <v>42160</v>
      </c>
      <c r="C6422" t="s">
        <v>9430</v>
      </c>
      <c r="D6422">
        <v>251</v>
      </c>
      <c r="E6422">
        <v>45803</v>
      </c>
      <c r="F6422">
        <v>45968</v>
      </c>
      <c r="G6422" t="s">
        <v>7620</v>
      </c>
      <c r="K6422">
        <v>0</v>
      </c>
      <c r="AE6422" t="s">
        <v>233</v>
      </c>
      <c r="AF6422">
        <v>0</v>
      </c>
      <c r="AG6422">
        <v>0</v>
      </c>
      <c r="AH6422">
        <v>0</v>
      </c>
      <c r="AI6422" t="s">
        <v>11634</v>
      </c>
      <c r="AL6422" s="94">
        <v>25.1</v>
      </c>
      <c r="AM6422" t="s">
        <v>11646</v>
      </c>
    </row>
    <row r="6423" spans="1:39" x14ac:dyDescent="0.25">
      <c r="A6423" t="s">
        <v>221</v>
      </c>
      <c r="B6423">
        <v>42161</v>
      </c>
      <c r="C6423" t="s">
        <v>9431</v>
      </c>
      <c r="D6423">
        <v>145</v>
      </c>
      <c r="E6423">
        <v>45803</v>
      </c>
      <c r="F6423">
        <v>45845</v>
      </c>
      <c r="G6423" t="s">
        <v>7620</v>
      </c>
      <c r="H6423">
        <v>45835</v>
      </c>
      <c r="I6423" t="s">
        <v>24</v>
      </c>
      <c r="J6423" t="s">
        <v>9432</v>
      </c>
      <c r="K6423">
        <v>0</v>
      </c>
      <c r="AE6423" t="s">
        <v>233</v>
      </c>
      <c r="AF6423">
        <v>0</v>
      </c>
      <c r="AG6423">
        <v>0</v>
      </c>
      <c r="AH6423">
        <v>0</v>
      </c>
      <c r="AI6423" t="s">
        <v>11634</v>
      </c>
      <c r="AL6423" s="94">
        <v>14.5</v>
      </c>
      <c r="AM6423" t="s">
        <v>11646</v>
      </c>
    </row>
    <row r="6424" spans="1:39" x14ac:dyDescent="0.25">
      <c r="A6424" t="s">
        <v>221</v>
      </c>
      <c r="B6424">
        <v>42162</v>
      </c>
      <c r="C6424" t="s">
        <v>9433</v>
      </c>
      <c r="D6424">
        <v>2935</v>
      </c>
      <c r="E6424">
        <v>45803</v>
      </c>
      <c r="F6424">
        <v>45968</v>
      </c>
      <c r="G6424" t="s">
        <v>7620</v>
      </c>
      <c r="K6424">
        <v>0</v>
      </c>
      <c r="AE6424" t="s">
        <v>233</v>
      </c>
      <c r="AF6424">
        <v>0</v>
      </c>
      <c r="AG6424">
        <v>0</v>
      </c>
      <c r="AH6424">
        <v>0</v>
      </c>
      <c r="AI6424" t="s">
        <v>11634</v>
      </c>
      <c r="AL6424" s="94">
        <v>293.5</v>
      </c>
      <c r="AM6424" t="s">
        <v>11646</v>
      </c>
    </row>
    <row r="6425" spans="1:39" x14ac:dyDescent="0.25">
      <c r="A6425" t="s">
        <v>221</v>
      </c>
      <c r="B6425">
        <v>42163</v>
      </c>
      <c r="C6425" t="s">
        <v>9434</v>
      </c>
      <c r="D6425">
        <v>59</v>
      </c>
      <c r="E6425">
        <v>45803</v>
      </c>
      <c r="F6425">
        <v>45845</v>
      </c>
      <c r="G6425" t="s">
        <v>7620</v>
      </c>
      <c r="H6425">
        <v>45819</v>
      </c>
      <c r="I6425" t="s">
        <v>24</v>
      </c>
      <c r="K6425">
        <v>30</v>
      </c>
      <c r="L6425" t="s">
        <v>7678</v>
      </c>
      <c r="M6425">
        <v>0.25</v>
      </c>
      <c r="N6425" t="s">
        <v>7678</v>
      </c>
      <c r="O6425" t="s">
        <v>9435</v>
      </c>
      <c r="P6425">
        <v>0</v>
      </c>
      <c r="Q6425">
        <v>0</v>
      </c>
      <c r="R6425">
        <v>3000</v>
      </c>
      <c r="S6425">
        <v>0</v>
      </c>
      <c r="T6425">
        <v>0</v>
      </c>
      <c r="U6425">
        <v>0</v>
      </c>
      <c r="V6425">
        <v>0</v>
      </c>
      <c r="W6425">
        <v>14</v>
      </c>
      <c r="X6425" t="s">
        <v>9436</v>
      </c>
      <c r="Y6425" t="s">
        <v>9436</v>
      </c>
      <c r="Z6425" t="s">
        <v>350</v>
      </c>
      <c r="AE6425" t="s">
        <v>233</v>
      </c>
      <c r="AF6425">
        <v>0.25</v>
      </c>
      <c r="AG6425">
        <v>8</v>
      </c>
      <c r="AH6425">
        <v>16</v>
      </c>
      <c r="AI6425" t="s">
        <v>11631</v>
      </c>
      <c r="AJ6425">
        <v>50.847457627118644</v>
      </c>
      <c r="AK6425">
        <v>0</v>
      </c>
      <c r="AL6425" s="94">
        <v>5.9</v>
      </c>
      <c r="AM6425" t="s">
        <v>11839</v>
      </c>
    </row>
    <row r="6426" spans="1:39" x14ac:dyDescent="0.25">
      <c r="A6426" t="s">
        <v>221</v>
      </c>
      <c r="B6426">
        <v>42164</v>
      </c>
      <c r="C6426" t="s">
        <v>9437</v>
      </c>
      <c r="D6426">
        <v>1949</v>
      </c>
      <c r="E6426">
        <v>45803</v>
      </c>
      <c r="F6426">
        <v>45968</v>
      </c>
      <c r="G6426" t="s">
        <v>7620</v>
      </c>
      <c r="K6426">
        <v>0</v>
      </c>
      <c r="AE6426" t="s">
        <v>233</v>
      </c>
      <c r="AF6426">
        <v>0</v>
      </c>
      <c r="AG6426">
        <v>0</v>
      </c>
      <c r="AH6426">
        <v>0</v>
      </c>
      <c r="AI6426" t="s">
        <v>11634</v>
      </c>
      <c r="AL6426" s="94">
        <v>194.9</v>
      </c>
      <c r="AM6426" t="s">
        <v>11646</v>
      </c>
    </row>
    <row r="6427" spans="1:39" x14ac:dyDescent="0.25">
      <c r="A6427" t="s">
        <v>221</v>
      </c>
      <c r="B6427">
        <v>42165</v>
      </c>
      <c r="C6427" t="s">
        <v>9438</v>
      </c>
      <c r="D6427">
        <v>619</v>
      </c>
      <c r="E6427">
        <v>45803</v>
      </c>
      <c r="F6427">
        <v>45968</v>
      </c>
      <c r="G6427" t="s">
        <v>7620</v>
      </c>
      <c r="K6427">
        <v>0</v>
      </c>
      <c r="AE6427" t="s">
        <v>233</v>
      </c>
      <c r="AF6427">
        <v>0</v>
      </c>
      <c r="AG6427">
        <v>0</v>
      </c>
      <c r="AH6427">
        <v>0</v>
      </c>
      <c r="AI6427" t="s">
        <v>11634</v>
      </c>
      <c r="AL6427" s="94">
        <v>61.9</v>
      </c>
      <c r="AM6427" t="s">
        <v>11646</v>
      </c>
    </row>
    <row r="6428" spans="1:39" x14ac:dyDescent="0.25">
      <c r="A6428" t="s">
        <v>221</v>
      </c>
      <c r="B6428">
        <v>42166</v>
      </c>
      <c r="C6428" t="s">
        <v>9439</v>
      </c>
      <c r="D6428">
        <v>56</v>
      </c>
      <c r="E6428">
        <v>45803</v>
      </c>
      <c r="F6428">
        <v>45968</v>
      </c>
      <c r="G6428" t="s">
        <v>7620</v>
      </c>
      <c r="K6428">
        <v>0</v>
      </c>
      <c r="AE6428" t="s">
        <v>233</v>
      </c>
      <c r="AF6428">
        <v>0</v>
      </c>
      <c r="AG6428">
        <v>0</v>
      </c>
      <c r="AH6428">
        <v>0</v>
      </c>
      <c r="AI6428" t="s">
        <v>11634</v>
      </c>
      <c r="AL6428" s="94">
        <v>5.6</v>
      </c>
      <c r="AM6428" t="s">
        <v>11646</v>
      </c>
    </row>
    <row r="6429" spans="1:39" x14ac:dyDescent="0.25">
      <c r="A6429" t="s">
        <v>221</v>
      </c>
      <c r="B6429">
        <v>42167</v>
      </c>
      <c r="C6429" t="s">
        <v>9440</v>
      </c>
      <c r="D6429">
        <v>242</v>
      </c>
      <c r="E6429">
        <v>45803</v>
      </c>
      <c r="F6429">
        <v>45968</v>
      </c>
      <c r="G6429" t="s">
        <v>7620</v>
      </c>
      <c r="K6429">
        <v>0</v>
      </c>
      <c r="AE6429" t="s">
        <v>233</v>
      </c>
      <c r="AF6429">
        <v>0</v>
      </c>
      <c r="AG6429">
        <v>0</v>
      </c>
      <c r="AH6429">
        <v>0</v>
      </c>
      <c r="AI6429" t="s">
        <v>11634</v>
      </c>
      <c r="AL6429" s="94">
        <v>24.2</v>
      </c>
      <c r="AM6429" t="s">
        <v>11646</v>
      </c>
    </row>
    <row r="6430" spans="1:39" x14ac:dyDescent="0.25">
      <c r="A6430" t="s">
        <v>221</v>
      </c>
      <c r="B6430">
        <v>42168</v>
      </c>
      <c r="C6430" t="s">
        <v>9441</v>
      </c>
      <c r="D6430">
        <v>113</v>
      </c>
      <c r="E6430">
        <v>45803</v>
      </c>
      <c r="F6430">
        <v>45968</v>
      </c>
      <c r="G6430" t="s">
        <v>7620</v>
      </c>
      <c r="K6430">
        <v>0</v>
      </c>
      <c r="AE6430" t="s">
        <v>233</v>
      </c>
      <c r="AF6430">
        <v>0</v>
      </c>
      <c r="AG6430">
        <v>0</v>
      </c>
      <c r="AH6430">
        <v>0</v>
      </c>
      <c r="AI6430" t="s">
        <v>11634</v>
      </c>
      <c r="AL6430" s="94">
        <v>11.3</v>
      </c>
      <c r="AM6430" t="s">
        <v>11646</v>
      </c>
    </row>
    <row r="6431" spans="1:39" x14ac:dyDescent="0.25">
      <c r="A6431" t="s">
        <v>221</v>
      </c>
      <c r="B6431">
        <v>42171</v>
      </c>
      <c r="C6431" t="s">
        <v>9442</v>
      </c>
      <c r="D6431">
        <v>122</v>
      </c>
      <c r="E6431">
        <v>45803</v>
      </c>
      <c r="F6431">
        <v>45968</v>
      </c>
      <c r="G6431" t="s">
        <v>7620</v>
      </c>
      <c r="K6431">
        <v>0</v>
      </c>
      <c r="N6431" t="s">
        <v>350</v>
      </c>
      <c r="X6431" t="s">
        <v>350</v>
      </c>
      <c r="Y6431" t="s">
        <v>4640</v>
      </c>
      <c r="Z6431" t="s">
        <v>350</v>
      </c>
      <c r="AE6431" t="s">
        <v>233</v>
      </c>
      <c r="AF6431">
        <v>0</v>
      </c>
      <c r="AG6431">
        <v>0</v>
      </c>
      <c r="AH6431">
        <v>4</v>
      </c>
      <c r="AI6431" t="s">
        <v>11632</v>
      </c>
      <c r="AL6431" s="94">
        <v>12.2</v>
      </c>
      <c r="AM6431" t="s">
        <v>11646</v>
      </c>
    </row>
    <row r="6432" spans="1:39" x14ac:dyDescent="0.25">
      <c r="A6432" t="s">
        <v>221</v>
      </c>
      <c r="B6432">
        <v>42174</v>
      </c>
      <c r="C6432" t="s">
        <v>9443</v>
      </c>
      <c r="D6432">
        <v>175</v>
      </c>
      <c r="E6432">
        <v>45803</v>
      </c>
      <c r="F6432">
        <v>45968</v>
      </c>
      <c r="G6432" t="s">
        <v>7620</v>
      </c>
      <c r="K6432">
        <v>0</v>
      </c>
      <c r="AE6432" t="s">
        <v>233</v>
      </c>
      <c r="AF6432">
        <v>0</v>
      </c>
      <c r="AG6432">
        <v>0</v>
      </c>
      <c r="AH6432">
        <v>0</v>
      </c>
      <c r="AI6432" t="s">
        <v>11634</v>
      </c>
      <c r="AL6432" s="94">
        <v>17.5</v>
      </c>
      <c r="AM6432" t="s">
        <v>11646</v>
      </c>
    </row>
    <row r="6433" spans="1:39" x14ac:dyDescent="0.25">
      <c r="A6433" t="s">
        <v>221</v>
      </c>
      <c r="B6433">
        <v>42175</v>
      </c>
      <c r="C6433" t="s">
        <v>9444</v>
      </c>
      <c r="D6433">
        <v>33</v>
      </c>
      <c r="E6433">
        <v>45803</v>
      </c>
      <c r="F6433">
        <v>45968</v>
      </c>
      <c r="G6433" t="s">
        <v>7620</v>
      </c>
      <c r="K6433">
        <v>0</v>
      </c>
      <c r="AE6433" t="s">
        <v>233</v>
      </c>
      <c r="AF6433">
        <v>0</v>
      </c>
      <c r="AG6433">
        <v>0</v>
      </c>
      <c r="AH6433">
        <v>0</v>
      </c>
      <c r="AI6433" t="s">
        <v>11634</v>
      </c>
      <c r="AL6433" s="94">
        <v>3.3</v>
      </c>
      <c r="AM6433" t="s">
        <v>11646</v>
      </c>
    </row>
    <row r="6434" spans="1:39" x14ac:dyDescent="0.25">
      <c r="A6434" t="s">
        <v>221</v>
      </c>
      <c r="B6434">
        <v>42176</v>
      </c>
      <c r="C6434" t="s">
        <v>9445</v>
      </c>
      <c r="D6434">
        <v>23</v>
      </c>
      <c r="E6434">
        <v>45968</v>
      </c>
      <c r="G6434" t="s">
        <v>7620</v>
      </c>
      <c r="K6434">
        <v>0</v>
      </c>
      <c r="AE6434" t="s">
        <v>233</v>
      </c>
      <c r="AF6434">
        <v>0</v>
      </c>
      <c r="AG6434">
        <v>0</v>
      </c>
      <c r="AH6434">
        <v>0</v>
      </c>
      <c r="AI6434" t="s">
        <v>11634</v>
      </c>
      <c r="AL6434" s="94">
        <v>2.2999999999999998</v>
      </c>
      <c r="AM6434" t="s">
        <v>11646</v>
      </c>
    </row>
    <row r="6435" spans="1:39" x14ac:dyDescent="0.25">
      <c r="A6435" t="s">
        <v>221</v>
      </c>
      <c r="B6435">
        <v>42177</v>
      </c>
      <c r="C6435" t="s">
        <v>9446</v>
      </c>
      <c r="D6435">
        <v>57</v>
      </c>
      <c r="E6435">
        <v>45968</v>
      </c>
      <c r="G6435" t="s">
        <v>7620</v>
      </c>
      <c r="K6435">
        <v>0</v>
      </c>
      <c r="AE6435" t="s">
        <v>233</v>
      </c>
      <c r="AF6435">
        <v>0</v>
      </c>
      <c r="AG6435">
        <v>0</v>
      </c>
      <c r="AH6435">
        <v>0</v>
      </c>
      <c r="AI6435" t="s">
        <v>11634</v>
      </c>
      <c r="AL6435" s="94">
        <v>5.7</v>
      </c>
      <c r="AM6435" t="s">
        <v>11646</v>
      </c>
    </row>
    <row r="6436" spans="1:39" x14ac:dyDescent="0.25">
      <c r="A6436" t="s">
        <v>221</v>
      </c>
      <c r="B6436">
        <v>42178</v>
      </c>
      <c r="C6436" t="s">
        <v>9447</v>
      </c>
      <c r="D6436">
        <v>101</v>
      </c>
      <c r="E6436">
        <v>45968</v>
      </c>
      <c r="G6436" t="s">
        <v>7620</v>
      </c>
      <c r="K6436">
        <v>0</v>
      </c>
      <c r="AE6436" t="s">
        <v>233</v>
      </c>
      <c r="AF6436">
        <v>0</v>
      </c>
      <c r="AG6436">
        <v>0</v>
      </c>
      <c r="AH6436">
        <v>0</v>
      </c>
      <c r="AI6436" t="s">
        <v>11634</v>
      </c>
      <c r="AL6436" s="94">
        <v>10.1</v>
      </c>
      <c r="AM6436" t="s">
        <v>11646</v>
      </c>
    </row>
    <row r="6437" spans="1:39" x14ac:dyDescent="0.25">
      <c r="A6437" t="s">
        <v>221</v>
      </c>
      <c r="B6437">
        <v>42181</v>
      </c>
      <c r="C6437" t="s">
        <v>9448</v>
      </c>
      <c r="D6437">
        <v>424</v>
      </c>
      <c r="E6437">
        <v>45803</v>
      </c>
      <c r="F6437">
        <v>45968</v>
      </c>
      <c r="G6437" t="s">
        <v>7620</v>
      </c>
      <c r="K6437">
        <v>0</v>
      </c>
      <c r="AE6437" t="s">
        <v>233</v>
      </c>
      <c r="AF6437">
        <v>0</v>
      </c>
      <c r="AG6437">
        <v>0</v>
      </c>
      <c r="AH6437">
        <v>0</v>
      </c>
      <c r="AI6437" t="s">
        <v>11634</v>
      </c>
      <c r="AL6437" s="94">
        <v>42.4</v>
      </c>
      <c r="AM6437" t="s">
        <v>11646</v>
      </c>
    </row>
    <row r="6438" spans="1:39" x14ac:dyDescent="0.25">
      <c r="A6438" t="s">
        <v>221</v>
      </c>
      <c r="B6438">
        <v>42182</v>
      </c>
      <c r="C6438" t="s">
        <v>9449</v>
      </c>
      <c r="D6438">
        <v>46</v>
      </c>
      <c r="E6438">
        <v>45803</v>
      </c>
      <c r="F6438">
        <v>45968</v>
      </c>
      <c r="G6438" t="s">
        <v>7620</v>
      </c>
      <c r="K6438">
        <v>0</v>
      </c>
      <c r="AE6438" t="s">
        <v>233</v>
      </c>
      <c r="AF6438">
        <v>0</v>
      </c>
      <c r="AG6438">
        <v>0</v>
      </c>
      <c r="AH6438">
        <v>0</v>
      </c>
      <c r="AI6438" t="s">
        <v>11634</v>
      </c>
      <c r="AL6438" s="94">
        <v>4.5999999999999996</v>
      </c>
      <c r="AM6438" t="s">
        <v>11646</v>
      </c>
    </row>
    <row r="6439" spans="1:39" x14ac:dyDescent="0.25">
      <c r="A6439" t="s">
        <v>221</v>
      </c>
      <c r="B6439">
        <v>42183</v>
      </c>
      <c r="C6439" t="s">
        <v>9450</v>
      </c>
      <c r="D6439">
        <v>96</v>
      </c>
      <c r="E6439">
        <v>45803</v>
      </c>
      <c r="F6439">
        <v>45968</v>
      </c>
      <c r="G6439" t="s">
        <v>7620</v>
      </c>
      <c r="K6439">
        <v>0</v>
      </c>
      <c r="AE6439" t="s">
        <v>233</v>
      </c>
      <c r="AF6439">
        <v>0</v>
      </c>
      <c r="AG6439">
        <v>0</v>
      </c>
      <c r="AH6439">
        <v>0</v>
      </c>
      <c r="AI6439" t="s">
        <v>11634</v>
      </c>
      <c r="AL6439" s="94">
        <v>9.6</v>
      </c>
      <c r="AM6439" t="s">
        <v>11646</v>
      </c>
    </row>
    <row r="6440" spans="1:39" x14ac:dyDescent="0.25">
      <c r="A6440" t="s">
        <v>221</v>
      </c>
      <c r="B6440">
        <v>42184</v>
      </c>
      <c r="C6440" t="s">
        <v>9451</v>
      </c>
      <c r="D6440">
        <v>45</v>
      </c>
      <c r="E6440">
        <v>45803</v>
      </c>
      <c r="F6440">
        <v>45968</v>
      </c>
      <c r="G6440" t="s">
        <v>7620</v>
      </c>
      <c r="K6440">
        <v>0</v>
      </c>
      <c r="AE6440" t="s">
        <v>233</v>
      </c>
      <c r="AF6440">
        <v>0</v>
      </c>
      <c r="AG6440">
        <v>0</v>
      </c>
      <c r="AH6440">
        <v>0</v>
      </c>
      <c r="AI6440" t="s">
        <v>11634</v>
      </c>
      <c r="AL6440" s="94">
        <v>4.5</v>
      </c>
      <c r="AM6440" t="s">
        <v>11646</v>
      </c>
    </row>
    <row r="6441" spans="1:39" x14ac:dyDescent="0.25">
      <c r="A6441" t="s">
        <v>221</v>
      </c>
      <c r="B6441">
        <v>42185</v>
      </c>
      <c r="C6441" t="s">
        <v>9452</v>
      </c>
      <c r="D6441">
        <v>26</v>
      </c>
      <c r="E6441">
        <v>45803</v>
      </c>
      <c r="F6441">
        <v>45968</v>
      </c>
      <c r="G6441" t="s">
        <v>7620</v>
      </c>
      <c r="K6441">
        <v>0</v>
      </c>
      <c r="AE6441" t="s">
        <v>233</v>
      </c>
      <c r="AF6441">
        <v>0</v>
      </c>
      <c r="AG6441">
        <v>0</v>
      </c>
      <c r="AH6441">
        <v>0</v>
      </c>
      <c r="AI6441" t="s">
        <v>11634</v>
      </c>
      <c r="AL6441" s="94">
        <v>2.6</v>
      </c>
      <c r="AM6441" t="s">
        <v>11646</v>
      </c>
    </row>
    <row r="6442" spans="1:39" x14ac:dyDescent="0.25">
      <c r="A6442" t="s">
        <v>221</v>
      </c>
      <c r="B6442">
        <v>42187</v>
      </c>
      <c r="C6442" t="s">
        <v>9453</v>
      </c>
      <c r="D6442">
        <v>56</v>
      </c>
      <c r="E6442">
        <v>45803</v>
      </c>
      <c r="F6442">
        <v>45968</v>
      </c>
      <c r="G6442" t="s">
        <v>7620</v>
      </c>
      <c r="K6442">
        <v>0</v>
      </c>
      <c r="AE6442" t="s">
        <v>233</v>
      </c>
      <c r="AF6442">
        <v>0</v>
      </c>
      <c r="AG6442">
        <v>0</v>
      </c>
      <c r="AH6442">
        <v>0</v>
      </c>
      <c r="AI6442" t="s">
        <v>11634</v>
      </c>
      <c r="AL6442" s="94">
        <v>5.6</v>
      </c>
      <c r="AM6442" t="s">
        <v>11646</v>
      </c>
    </row>
    <row r="6443" spans="1:39" x14ac:dyDescent="0.25">
      <c r="A6443" t="s">
        <v>221</v>
      </c>
      <c r="B6443">
        <v>42188</v>
      </c>
      <c r="C6443" t="s">
        <v>9454</v>
      </c>
      <c r="D6443">
        <v>47</v>
      </c>
      <c r="E6443">
        <v>45803</v>
      </c>
      <c r="F6443">
        <v>45968</v>
      </c>
      <c r="G6443" t="s">
        <v>7620</v>
      </c>
      <c r="K6443">
        <v>0</v>
      </c>
      <c r="AE6443" t="s">
        <v>233</v>
      </c>
      <c r="AF6443">
        <v>0</v>
      </c>
      <c r="AG6443">
        <v>0</v>
      </c>
      <c r="AH6443">
        <v>0</v>
      </c>
      <c r="AI6443" t="s">
        <v>11634</v>
      </c>
      <c r="AL6443" s="94">
        <v>4.7</v>
      </c>
      <c r="AM6443" t="s">
        <v>11646</v>
      </c>
    </row>
    <row r="6444" spans="1:39" x14ac:dyDescent="0.25">
      <c r="A6444" t="s">
        <v>221</v>
      </c>
      <c r="B6444">
        <v>42189</v>
      </c>
      <c r="C6444" t="s">
        <v>9455</v>
      </c>
      <c r="D6444">
        <v>91</v>
      </c>
      <c r="E6444">
        <v>45803</v>
      </c>
      <c r="F6444">
        <v>45968</v>
      </c>
      <c r="G6444" t="s">
        <v>7620</v>
      </c>
      <c r="K6444">
        <v>0</v>
      </c>
      <c r="AE6444" t="s">
        <v>233</v>
      </c>
      <c r="AF6444">
        <v>0</v>
      </c>
      <c r="AG6444">
        <v>0</v>
      </c>
      <c r="AH6444">
        <v>0</v>
      </c>
      <c r="AI6444" t="s">
        <v>11634</v>
      </c>
      <c r="AL6444" s="94">
        <v>9.1</v>
      </c>
      <c r="AM6444" t="s">
        <v>11646</v>
      </c>
    </row>
    <row r="6445" spans="1:39" x14ac:dyDescent="0.25">
      <c r="A6445" t="s">
        <v>221</v>
      </c>
      <c r="B6445">
        <v>42190</v>
      </c>
      <c r="C6445" t="s">
        <v>9456</v>
      </c>
      <c r="D6445">
        <v>83</v>
      </c>
      <c r="E6445">
        <v>45803</v>
      </c>
      <c r="F6445">
        <v>45968</v>
      </c>
      <c r="G6445" t="s">
        <v>7620</v>
      </c>
      <c r="K6445">
        <v>0</v>
      </c>
      <c r="AE6445" t="s">
        <v>233</v>
      </c>
      <c r="AF6445">
        <v>0</v>
      </c>
      <c r="AG6445">
        <v>0</v>
      </c>
      <c r="AH6445">
        <v>0</v>
      </c>
      <c r="AI6445" t="s">
        <v>11634</v>
      </c>
      <c r="AL6445" s="94">
        <v>8.3000000000000007</v>
      </c>
      <c r="AM6445" t="s">
        <v>11646</v>
      </c>
    </row>
    <row r="6446" spans="1:39" x14ac:dyDescent="0.25">
      <c r="A6446" t="s">
        <v>221</v>
      </c>
      <c r="B6446">
        <v>42191</v>
      </c>
      <c r="C6446" t="s">
        <v>9457</v>
      </c>
      <c r="D6446">
        <v>218</v>
      </c>
      <c r="E6446">
        <v>45803</v>
      </c>
      <c r="F6446">
        <v>45968</v>
      </c>
      <c r="G6446" t="s">
        <v>7620</v>
      </c>
      <c r="K6446">
        <v>0</v>
      </c>
      <c r="AE6446" t="s">
        <v>233</v>
      </c>
      <c r="AF6446">
        <v>0</v>
      </c>
      <c r="AG6446">
        <v>0</v>
      </c>
      <c r="AH6446">
        <v>0</v>
      </c>
      <c r="AI6446" t="s">
        <v>11634</v>
      </c>
      <c r="AL6446" s="94">
        <v>21.8</v>
      </c>
      <c r="AM6446" t="s">
        <v>11646</v>
      </c>
    </row>
    <row r="6447" spans="1:39" x14ac:dyDescent="0.25">
      <c r="A6447" t="s">
        <v>221</v>
      </c>
      <c r="B6447">
        <v>42192</v>
      </c>
      <c r="C6447" t="s">
        <v>9458</v>
      </c>
      <c r="D6447">
        <v>37</v>
      </c>
      <c r="E6447">
        <v>45803</v>
      </c>
      <c r="F6447">
        <v>45968</v>
      </c>
      <c r="G6447" t="s">
        <v>7620</v>
      </c>
      <c r="K6447">
        <v>0</v>
      </c>
      <c r="N6447" t="s">
        <v>350</v>
      </c>
      <c r="P6447" t="s">
        <v>350</v>
      </c>
      <c r="T6447">
        <v>0</v>
      </c>
      <c r="U6447">
        <v>0</v>
      </c>
      <c r="V6447">
        <v>0</v>
      </c>
      <c r="W6447">
        <v>0</v>
      </c>
      <c r="X6447" t="s">
        <v>350</v>
      </c>
      <c r="Y6447" t="s">
        <v>350</v>
      </c>
      <c r="AE6447" t="s">
        <v>233</v>
      </c>
      <c r="AF6447">
        <v>0</v>
      </c>
      <c r="AG6447">
        <v>0</v>
      </c>
      <c r="AH6447">
        <v>8</v>
      </c>
      <c r="AI6447" t="s">
        <v>11632</v>
      </c>
      <c r="AL6447" s="94">
        <v>3.7</v>
      </c>
      <c r="AM6447" t="s">
        <v>11646</v>
      </c>
    </row>
    <row r="6448" spans="1:39" x14ac:dyDescent="0.25">
      <c r="A6448" t="s">
        <v>221</v>
      </c>
      <c r="B6448">
        <v>42193</v>
      </c>
      <c r="C6448" t="s">
        <v>9459</v>
      </c>
      <c r="D6448">
        <v>13</v>
      </c>
      <c r="E6448">
        <v>45803</v>
      </c>
      <c r="F6448">
        <v>45968</v>
      </c>
      <c r="G6448" t="s">
        <v>7620</v>
      </c>
      <c r="K6448">
        <v>0</v>
      </c>
      <c r="AE6448" t="s">
        <v>233</v>
      </c>
      <c r="AF6448">
        <v>0</v>
      </c>
      <c r="AG6448">
        <v>0</v>
      </c>
      <c r="AH6448">
        <v>0</v>
      </c>
      <c r="AI6448" t="s">
        <v>11634</v>
      </c>
      <c r="AL6448" s="94">
        <v>1.3</v>
      </c>
      <c r="AM6448" t="s">
        <v>11646</v>
      </c>
    </row>
    <row r="6449" spans="1:39" x14ac:dyDescent="0.25">
      <c r="A6449" t="s">
        <v>221</v>
      </c>
      <c r="B6449">
        <v>42194</v>
      </c>
      <c r="C6449" t="s">
        <v>9460</v>
      </c>
      <c r="D6449">
        <v>137</v>
      </c>
      <c r="E6449">
        <v>45803</v>
      </c>
      <c r="F6449">
        <v>45968</v>
      </c>
      <c r="G6449" t="s">
        <v>7620</v>
      </c>
      <c r="K6449">
        <v>0</v>
      </c>
      <c r="AE6449" t="s">
        <v>233</v>
      </c>
      <c r="AF6449">
        <v>0</v>
      </c>
      <c r="AG6449">
        <v>0</v>
      </c>
      <c r="AH6449">
        <v>0</v>
      </c>
      <c r="AI6449" t="s">
        <v>11634</v>
      </c>
      <c r="AL6449" s="94">
        <v>13.7</v>
      </c>
      <c r="AM6449" t="s">
        <v>11646</v>
      </c>
    </row>
    <row r="6450" spans="1:39" x14ac:dyDescent="0.25">
      <c r="A6450" t="s">
        <v>221</v>
      </c>
      <c r="B6450">
        <v>42195</v>
      </c>
      <c r="C6450" t="s">
        <v>9461</v>
      </c>
      <c r="D6450">
        <v>94</v>
      </c>
      <c r="E6450">
        <v>45803</v>
      </c>
      <c r="F6450">
        <v>45968</v>
      </c>
      <c r="G6450" t="s">
        <v>7620</v>
      </c>
      <c r="K6450">
        <v>0</v>
      </c>
      <c r="AE6450" t="s">
        <v>233</v>
      </c>
      <c r="AF6450">
        <v>0</v>
      </c>
      <c r="AG6450">
        <v>0</v>
      </c>
      <c r="AH6450">
        <v>0</v>
      </c>
      <c r="AI6450" t="s">
        <v>11634</v>
      </c>
      <c r="AL6450" s="94">
        <v>9.4</v>
      </c>
      <c r="AM6450" t="s">
        <v>11646</v>
      </c>
    </row>
    <row r="6451" spans="1:39" x14ac:dyDescent="0.25">
      <c r="A6451" t="s">
        <v>221</v>
      </c>
      <c r="B6451">
        <v>42196</v>
      </c>
      <c r="C6451" t="s">
        <v>9462</v>
      </c>
      <c r="D6451">
        <v>8</v>
      </c>
      <c r="E6451">
        <v>45909</v>
      </c>
      <c r="G6451" t="s">
        <v>7620</v>
      </c>
      <c r="H6451">
        <v>45911</v>
      </c>
      <c r="I6451" t="s">
        <v>24</v>
      </c>
      <c r="K6451">
        <v>0</v>
      </c>
      <c r="AE6451" t="s">
        <v>233</v>
      </c>
      <c r="AF6451">
        <v>0</v>
      </c>
      <c r="AG6451">
        <v>0</v>
      </c>
      <c r="AH6451">
        <v>0</v>
      </c>
      <c r="AI6451" t="s">
        <v>11634</v>
      </c>
      <c r="AL6451" s="94">
        <v>0.8</v>
      </c>
      <c r="AM6451" t="s">
        <v>11646</v>
      </c>
    </row>
    <row r="6452" spans="1:39" x14ac:dyDescent="0.25">
      <c r="A6452" t="s">
        <v>221</v>
      </c>
      <c r="B6452">
        <v>42197</v>
      </c>
      <c r="C6452" t="s">
        <v>9463</v>
      </c>
      <c r="D6452">
        <v>62</v>
      </c>
      <c r="E6452">
        <v>45803</v>
      </c>
      <c r="F6452">
        <v>45968</v>
      </c>
      <c r="G6452" t="s">
        <v>7620</v>
      </c>
      <c r="K6452">
        <v>0</v>
      </c>
      <c r="AE6452" t="s">
        <v>233</v>
      </c>
      <c r="AF6452">
        <v>0</v>
      </c>
      <c r="AG6452">
        <v>0</v>
      </c>
      <c r="AH6452">
        <v>0</v>
      </c>
      <c r="AI6452" t="s">
        <v>11634</v>
      </c>
      <c r="AL6452" s="94">
        <v>6.2</v>
      </c>
      <c r="AM6452" t="s">
        <v>11646</v>
      </c>
    </row>
    <row r="6453" spans="1:39" x14ac:dyDescent="0.25">
      <c r="A6453" t="s">
        <v>221</v>
      </c>
      <c r="B6453">
        <v>42198</v>
      </c>
      <c r="C6453" t="s">
        <v>9464</v>
      </c>
      <c r="D6453">
        <v>19</v>
      </c>
      <c r="E6453">
        <v>45803</v>
      </c>
      <c r="F6453">
        <v>45968</v>
      </c>
      <c r="G6453" t="s">
        <v>7620</v>
      </c>
      <c r="K6453">
        <v>0</v>
      </c>
      <c r="AE6453" t="s">
        <v>233</v>
      </c>
      <c r="AF6453">
        <v>0</v>
      </c>
      <c r="AG6453">
        <v>0</v>
      </c>
      <c r="AH6453">
        <v>0</v>
      </c>
      <c r="AI6453" t="s">
        <v>11634</v>
      </c>
      <c r="AL6453" s="94">
        <v>1.9</v>
      </c>
      <c r="AM6453" t="s">
        <v>11646</v>
      </c>
    </row>
    <row r="6454" spans="1:39" x14ac:dyDescent="0.25">
      <c r="A6454" t="s">
        <v>221</v>
      </c>
      <c r="B6454">
        <v>42200</v>
      </c>
      <c r="C6454" t="s">
        <v>9465</v>
      </c>
      <c r="D6454">
        <v>67</v>
      </c>
      <c r="E6454">
        <v>45803</v>
      </c>
      <c r="F6454">
        <v>45968</v>
      </c>
      <c r="G6454" t="s">
        <v>7620</v>
      </c>
      <c r="K6454">
        <v>0</v>
      </c>
      <c r="AE6454" t="s">
        <v>233</v>
      </c>
      <c r="AF6454">
        <v>0</v>
      </c>
      <c r="AG6454">
        <v>0</v>
      </c>
      <c r="AH6454">
        <v>0</v>
      </c>
      <c r="AI6454" t="s">
        <v>11634</v>
      </c>
      <c r="AL6454" s="94">
        <v>6.7</v>
      </c>
      <c r="AM6454" t="s">
        <v>11646</v>
      </c>
    </row>
    <row r="6455" spans="1:39" x14ac:dyDescent="0.25">
      <c r="A6455" t="s">
        <v>221</v>
      </c>
      <c r="B6455">
        <v>42201</v>
      </c>
      <c r="C6455" t="s">
        <v>9466</v>
      </c>
      <c r="D6455">
        <v>27</v>
      </c>
      <c r="E6455">
        <v>45803</v>
      </c>
      <c r="F6455">
        <v>45968</v>
      </c>
      <c r="G6455" t="s">
        <v>7620</v>
      </c>
      <c r="K6455">
        <v>0</v>
      </c>
      <c r="AE6455" t="s">
        <v>233</v>
      </c>
      <c r="AF6455">
        <v>0</v>
      </c>
      <c r="AG6455">
        <v>0</v>
      </c>
      <c r="AH6455">
        <v>0</v>
      </c>
      <c r="AI6455" t="s">
        <v>11634</v>
      </c>
      <c r="AL6455" s="94">
        <v>2.7</v>
      </c>
      <c r="AM6455" t="s">
        <v>11646</v>
      </c>
    </row>
    <row r="6456" spans="1:39" x14ac:dyDescent="0.25">
      <c r="A6456" t="s">
        <v>221</v>
      </c>
      <c r="B6456">
        <v>42202</v>
      </c>
      <c r="C6456" t="s">
        <v>9467</v>
      </c>
      <c r="D6456">
        <v>15</v>
      </c>
      <c r="E6456">
        <v>45803</v>
      </c>
      <c r="F6456">
        <v>45968</v>
      </c>
      <c r="G6456" t="s">
        <v>7620</v>
      </c>
      <c r="K6456">
        <v>0</v>
      </c>
      <c r="AE6456" t="s">
        <v>233</v>
      </c>
      <c r="AF6456">
        <v>0</v>
      </c>
      <c r="AG6456">
        <v>0</v>
      </c>
      <c r="AH6456">
        <v>0</v>
      </c>
      <c r="AI6456" t="s">
        <v>11634</v>
      </c>
      <c r="AL6456" s="94">
        <v>1.5</v>
      </c>
      <c r="AM6456" t="s">
        <v>11646</v>
      </c>
    </row>
    <row r="6457" spans="1:39" x14ac:dyDescent="0.25">
      <c r="A6457" t="s">
        <v>221</v>
      </c>
      <c r="B6457">
        <v>42204</v>
      </c>
      <c r="C6457" t="s">
        <v>9468</v>
      </c>
      <c r="D6457">
        <v>49</v>
      </c>
      <c r="E6457">
        <v>45803</v>
      </c>
      <c r="F6457">
        <v>45968</v>
      </c>
      <c r="G6457" t="s">
        <v>7620</v>
      </c>
      <c r="K6457">
        <v>0</v>
      </c>
      <c r="AE6457" t="s">
        <v>233</v>
      </c>
      <c r="AF6457">
        <v>0</v>
      </c>
      <c r="AG6457">
        <v>0</v>
      </c>
      <c r="AH6457">
        <v>0</v>
      </c>
      <c r="AI6457" t="s">
        <v>11634</v>
      </c>
      <c r="AL6457" s="94">
        <v>4.9000000000000004</v>
      </c>
      <c r="AM6457" t="s">
        <v>11646</v>
      </c>
    </row>
    <row r="6458" spans="1:39" x14ac:dyDescent="0.25">
      <c r="A6458" t="s">
        <v>221</v>
      </c>
      <c r="B6458">
        <v>42205</v>
      </c>
      <c r="C6458" t="s">
        <v>9469</v>
      </c>
      <c r="D6458">
        <v>86</v>
      </c>
      <c r="E6458">
        <v>45803</v>
      </c>
      <c r="F6458">
        <v>45968</v>
      </c>
      <c r="G6458" t="s">
        <v>7620</v>
      </c>
      <c r="K6458">
        <v>0</v>
      </c>
      <c r="AE6458" t="s">
        <v>233</v>
      </c>
      <c r="AF6458">
        <v>0</v>
      </c>
      <c r="AG6458">
        <v>0</v>
      </c>
      <c r="AH6458">
        <v>0</v>
      </c>
      <c r="AI6458" t="s">
        <v>11634</v>
      </c>
      <c r="AL6458" s="94">
        <v>8.6</v>
      </c>
      <c r="AM6458" t="s">
        <v>11646</v>
      </c>
    </row>
    <row r="6459" spans="1:39" x14ac:dyDescent="0.25">
      <c r="A6459" t="s">
        <v>221</v>
      </c>
      <c r="B6459">
        <v>42206</v>
      </c>
      <c r="C6459" t="s">
        <v>9470</v>
      </c>
      <c r="D6459">
        <v>8</v>
      </c>
      <c r="E6459">
        <v>45803</v>
      </c>
      <c r="F6459">
        <v>45968</v>
      </c>
      <c r="G6459" t="s">
        <v>7620</v>
      </c>
      <c r="K6459">
        <v>0</v>
      </c>
      <c r="AE6459" t="s">
        <v>233</v>
      </c>
      <c r="AF6459">
        <v>0</v>
      </c>
      <c r="AG6459">
        <v>0</v>
      </c>
      <c r="AH6459">
        <v>0</v>
      </c>
      <c r="AI6459" t="s">
        <v>11634</v>
      </c>
      <c r="AL6459" s="94">
        <v>0.8</v>
      </c>
      <c r="AM6459" t="s">
        <v>11646</v>
      </c>
    </row>
    <row r="6460" spans="1:39" x14ac:dyDescent="0.25">
      <c r="A6460" t="s">
        <v>221</v>
      </c>
      <c r="B6460">
        <v>42207</v>
      </c>
      <c r="C6460" t="s">
        <v>9471</v>
      </c>
      <c r="D6460">
        <v>50</v>
      </c>
      <c r="E6460">
        <v>45803</v>
      </c>
      <c r="F6460">
        <v>45968</v>
      </c>
      <c r="G6460" t="s">
        <v>7620</v>
      </c>
      <c r="K6460">
        <v>0</v>
      </c>
      <c r="AE6460" t="s">
        <v>233</v>
      </c>
      <c r="AF6460">
        <v>0</v>
      </c>
      <c r="AG6460">
        <v>0</v>
      </c>
      <c r="AH6460">
        <v>0</v>
      </c>
      <c r="AI6460" t="s">
        <v>11634</v>
      </c>
      <c r="AL6460" s="94">
        <v>5</v>
      </c>
      <c r="AM6460" t="s">
        <v>11646</v>
      </c>
    </row>
    <row r="6461" spans="1:39" x14ac:dyDescent="0.25">
      <c r="A6461" t="s">
        <v>221</v>
      </c>
      <c r="B6461">
        <v>42208</v>
      </c>
      <c r="C6461" t="s">
        <v>9472</v>
      </c>
      <c r="D6461">
        <v>30</v>
      </c>
      <c r="E6461">
        <v>45803</v>
      </c>
      <c r="F6461">
        <v>45968</v>
      </c>
      <c r="G6461" t="s">
        <v>7620</v>
      </c>
      <c r="K6461">
        <v>0</v>
      </c>
      <c r="AE6461" t="s">
        <v>233</v>
      </c>
      <c r="AF6461">
        <v>0</v>
      </c>
      <c r="AG6461">
        <v>0</v>
      </c>
      <c r="AH6461">
        <v>0</v>
      </c>
      <c r="AI6461" t="s">
        <v>11634</v>
      </c>
      <c r="AL6461" s="94">
        <v>3</v>
      </c>
      <c r="AM6461" t="s">
        <v>11646</v>
      </c>
    </row>
    <row r="6462" spans="1:39" x14ac:dyDescent="0.25">
      <c r="A6462" t="s">
        <v>221</v>
      </c>
      <c r="B6462">
        <v>42209</v>
      </c>
      <c r="C6462" t="s">
        <v>9473</v>
      </c>
      <c r="D6462">
        <v>156</v>
      </c>
      <c r="E6462">
        <v>45803</v>
      </c>
      <c r="F6462">
        <v>45968</v>
      </c>
      <c r="G6462" t="s">
        <v>7620</v>
      </c>
      <c r="K6462">
        <v>0</v>
      </c>
      <c r="AE6462" t="s">
        <v>233</v>
      </c>
      <c r="AF6462">
        <v>0</v>
      </c>
      <c r="AG6462">
        <v>0</v>
      </c>
      <c r="AH6462">
        <v>0</v>
      </c>
      <c r="AI6462" t="s">
        <v>11634</v>
      </c>
      <c r="AL6462" s="94">
        <v>15.6</v>
      </c>
      <c r="AM6462" t="s">
        <v>11646</v>
      </c>
    </row>
    <row r="6463" spans="1:39" x14ac:dyDescent="0.25">
      <c r="A6463" t="s">
        <v>221</v>
      </c>
      <c r="B6463">
        <v>42211</v>
      </c>
      <c r="C6463" t="s">
        <v>9474</v>
      </c>
      <c r="D6463">
        <v>75</v>
      </c>
      <c r="E6463">
        <v>45803</v>
      </c>
      <c r="F6463">
        <v>45968</v>
      </c>
      <c r="G6463" t="s">
        <v>7620</v>
      </c>
      <c r="K6463">
        <v>0</v>
      </c>
      <c r="AE6463" t="s">
        <v>233</v>
      </c>
      <c r="AF6463">
        <v>0</v>
      </c>
      <c r="AG6463">
        <v>0</v>
      </c>
      <c r="AH6463">
        <v>0</v>
      </c>
      <c r="AI6463" t="s">
        <v>11634</v>
      </c>
      <c r="AL6463" s="94">
        <v>7.5</v>
      </c>
      <c r="AM6463" t="s">
        <v>11646</v>
      </c>
    </row>
    <row r="6464" spans="1:39" x14ac:dyDescent="0.25">
      <c r="A6464" t="s">
        <v>221</v>
      </c>
      <c r="B6464">
        <v>42212</v>
      </c>
      <c r="C6464" t="s">
        <v>9475</v>
      </c>
      <c r="D6464">
        <v>60</v>
      </c>
      <c r="E6464">
        <v>45803</v>
      </c>
      <c r="F6464">
        <v>45968</v>
      </c>
      <c r="G6464" t="s">
        <v>7620</v>
      </c>
      <c r="K6464">
        <v>0</v>
      </c>
      <c r="AE6464" t="s">
        <v>233</v>
      </c>
      <c r="AF6464">
        <v>0</v>
      </c>
      <c r="AG6464">
        <v>0</v>
      </c>
      <c r="AH6464">
        <v>0</v>
      </c>
      <c r="AI6464" t="s">
        <v>11634</v>
      </c>
      <c r="AL6464" s="94">
        <v>6</v>
      </c>
      <c r="AM6464" t="s">
        <v>11646</v>
      </c>
    </row>
    <row r="6465" spans="1:39" x14ac:dyDescent="0.25">
      <c r="A6465" t="s">
        <v>221</v>
      </c>
      <c r="B6465">
        <v>42213</v>
      </c>
      <c r="C6465" t="s">
        <v>9476</v>
      </c>
      <c r="D6465">
        <v>24</v>
      </c>
      <c r="E6465">
        <v>45803</v>
      </c>
      <c r="F6465">
        <v>45968</v>
      </c>
      <c r="G6465" t="s">
        <v>7620</v>
      </c>
      <c r="K6465">
        <v>0</v>
      </c>
      <c r="AE6465" t="s">
        <v>233</v>
      </c>
      <c r="AF6465">
        <v>0</v>
      </c>
      <c r="AG6465">
        <v>0</v>
      </c>
      <c r="AH6465">
        <v>0</v>
      </c>
      <c r="AI6465" t="s">
        <v>11634</v>
      </c>
      <c r="AL6465" s="94">
        <v>2.4</v>
      </c>
      <c r="AM6465" t="s">
        <v>11646</v>
      </c>
    </row>
    <row r="6466" spans="1:39" x14ac:dyDescent="0.25">
      <c r="A6466" t="s">
        <v>221</v>
      </c>
      <c r="B6466">
        <v>42215</v>
      </c>
      <c r="C6466" t="s">
        <v>9477</v>
      </c>
      <c r="D6466">
        <v>833</v>
      </c>
      <c r="E6466">
        <v>45803</v>
      </c>
      <c r="F6466">
        <v>45853</v>
      </c>
      <c r="G6466" t="s">
        <v>7620</v>
      </c>
      <c r="H6466">
        <v>45840</v>
      </c>
      <c r="I6466" t="s">
        <v>24</v>
      </c>
      <c r="J6466" t="s">
        <v>9478</v>
      </c>
      <c r="K6466">
        <v>0</v>
      </c>
      <c r="AE6466" t="s">
        <v>233</v>
      </c>
      <c r="AF6466">
        <v>0</v>
      </c>
      <c r="AG6466">
        <v>0</v>
      </c>
      <c r="AH6466">
        <v>0</v>
      </c>
      <c r="AI6466" t="s">
        <v>11634</v>
      </c>
      <c r="AL6466" s="94">
        <v>83.3</v>
      </c>
      <c r="AM6466" t="s">
        <v>11646</v>
      </c>
    </row>
    <row r="6467" spans="1:39" x14ac:dyDescent="0.25">
      <c r="A6467" t="s">
        <v>221</v>
      </c>
      <c r="B6467">
        <v>42216</v>
      </c>
      <c r="C6467" t="s">
        <v>9479</v>
      </c>
      <c r="D6467">
        <v>30</v>
      </c>
      <c r="E6467">
        <v>45803</v>
      </c>
      <c r="F6467">
        <v>45968</v>
      </c>
      <c r="G6467" t="s">
        <v>7620</v>
      </c>
      <c r="K6467">
        <v>0</v>
      </c>
      <c r="AE6467" t="s">
        <v>233</v>
      </c>
      <c r="AF6467">
        <v>0</v>
      </c>
      <c r="AG6467">
        <v>0</v>
      </c>
      <c r="AH6467">
        <v>0</v>
      </c>
      <c r="AI6467" t="s">
        <v>11634</v>
      </c>
      <c r="AL6467" s="94">
        <v>3</v>
      </c>
      <c r="AM6467" t="s">
        <v>11646</v>
      </c>
    </row>
    <row r="6468" spans="1:39" x14ac:dyDescent="0.25">
      <c r="A6468" t="s">
        <v>221</v>
      </c>
      <c r="B6468">
        <v>42217</v>
      </c>
      <c r="C6468" t="s">
        <v>9480</v>
      </c>
      <c r="D6468">
        <v>33</v>
      </c>
      <c r="E6468">
        <v>45803</v>
      </c>
      <c r="F6468">
        <v>45968</v>
      </c>
      <c r="G6468" t="s">
        <v>7620</v>
      </c>
      <c r="K6468">
        <v>0</v>
      </c>
      <c r="AE6468" t="s">
        <v>233</v>
      </c>
      <c r="AF6468">
        <v>0</v>
      </c>
      <c r="AG6468">
        <v>0</v>
      </c>
      <c r="AH6468">
        <v>0</v>
      </c>
      <c r="AI6468" t="s">
        <v>11634</v>
      </c>
      <c r="AL6468" s="94">
        <v>3.3</v>
      </c>
      <c r="AM6468" t="s">
        <v>11646</v>
      </c>
    </row>
    <row r="6469" spans="1:39" x14ac:dyDescent="0.25">
      <c r="A6469" t="s">
        <v>221</v>
      </c>
      <c r="B6469">
        <v>42218</v>
      </c>
      <c r="C6469" t="s">
        <v>9481</v>
      </c>
      <c r="D6469">
        <v>106</v>
      </c>
      <c r="E6469">
        <v>45803</v>
      </c>
      <c r="F6469">
        <v>45968</v>
      </c>
      <c r="G6469" t="s">
        <v>7620</v>
      </c>
      <c r="K6469">
        <v>0</v>
      </c>
      <c r="AE6469" t="s">
        <v>233</v>
      </c>
      <c r="AF6469">
        <v>0</v>
      </c>
      <c r="AG6469">
        <v>0</v>
      </c>
      <c r="AH6469">
        <v>0</v>
      </c>
      <c r="AI6469" t="s">
        <v>11634</v>
      </c>
      <c r="AL6469" s="94">
        <v>10.6</v>
      </c>
      <c r="AM6469" t="s">
        <v>11646</v>
      </c>
    </row>
    <row r="6470" spans="1:39" x14ac:dyDescent="0.25">
      <c r="A6470" t="s">
        <v>221</v>
      </c>
      <c r="B6470">
        <v>42219</v>
      </c>
      <c r="C6470" t="s">
        <v>9482</v>
      </c>
      <c r="D6470">
        <v>37</v>
      </c>
      <c r="E6470">
        <v>45803</v>
      </c>
      <c r="F6470">
        <v>45968</v>
      </c>
      <c r="G6470" t="s">
        <v>7620</v>
      </c>
      <c r="K6470">
        <v>0</v>
      </c>
      <c r="AE6470" t="s">
        <v>233</v>
      </c>
      <c r="AF6470">
        <v>0</v>
      </c>
      <c r="AG6470">
        <v>0</v>
      </c>
      <c r="AH6470">
        <v>0</v>
      </c>
      <c r="AI6470" t="s">
        <v>11634</v>
      </c>
      <c r="AL6470" s="94">
        <v>3.7</v>
      </c>
      <c r="AM6470" t="s">
        <v>11646</v>
      </c>
    </row>
    <row r="6471" spans="1:39" x14ac:dyDescent="0.25">
      <c r="A6471" t="s">
        <v>222</v>
      </c>
      <c r="C6471" t="s">
        <v>9483</v>
      </c>
      <c r="D6471">
        <v>957</v>
      </c>
      <c r="E6471">
        <v>45776</v>
      </c>
      <c r="F6471" t="s">
        <v>9484</v>
      </c>
      <c r="G6471" t="s">
        <v>1418</v>
      </c>
      <c r="H6471">
        <v>45819</v>
      </c>
      <c r="I6471" t="s">
        <v>24</v>
      </c>
      <c r="K6471">
        <v>0</v>
      </c>
      <c r="N6471" t="s">
        <v>26</v>
      </c>
      <c r="O6471">
        <v>45791</v>
      </c>
      <c r="AE6471" t="s">
        <v>235</v>
      </c>
      <c r="AF6471">
        <v>0</v>
      </c>
      <c r="AG6471">
        <v>0</v>
      </c>
      <c r="AH6471">
        <v>2</v>
      </c>
      <c r="AI6471" t="s">
        <v>11632</v>
      </c>
      <c r="AL6471" s="94">
        <v>95.7</v>
      </c>
      <c r="AM6471" t="s">
        <v>11646</v>
      </c>
    </row>
    <row r="6472" spans="1:39" x14ac:dyDescent="0.25">
      <c r="A6472" t="s">
        <v>222</v>
      </c>
      <c r="B6472">
        <v>43002</v>
      </c>
      <c r="C6472" t="s">
        <v>9485</v>
      </c>
      <c r="D6472">
        <v>2677</v>
      </c>
      <c r="E6472">
        <v>45776</v>
      </c>
      <c r="F6472" t="s">
        <v>9486</v>
      </c>
      <c r="G6472" t="s">
        <v>1418</v>
      </c>
      <c r="H6472" t="s">
        <v>9487</v>
      </c>
      <c r="I6472" t="s">
        <v>24</v>
      </c>
      <c r="J6472">
        <v>45918</v>
      </c>
      <c r="K6472">
        <v>200</v>
      </c>
      <c r="L6472">
        <v>45627</v>
      </c>
      <c r="M6472">
        <v>25</v>
      </c>
      <c r="N6472" t="s">
        <v>25</v>
      </c>
      <c r="P6472" t="s">
        <v>26</v>
      </c>
      <c r="Q6472">
        <v>20</v>
      </c>
      <c r="R6472">
        <v>3500</v>
      </c>
      <c r="S6472">
        <v>3500</v>
      </c>
      <c r="T6472">
        <v>6</v>
      </c>
      <c r="U6472">
        <v>19</v>
      </c>
      <c r="V6472">
        <v>3</v>
      </c>
      <c r="W6472">
        <v>0</v>
      </c>
      <c r="X6472" t="s">
        <v>9488</v>
      </c>
      <c r="Y6472" t="s">
        <v>26</v>
      </c>
      <c r="Z6472" t="s">
        <v>26</v>
      </c>
      <c r="AE6472" t="s">
        <v>235</v>
      </c>
      <c r="AF6472">
        <v>0.25</v>
      </c>
      <c r="AG6472">
        <v>50</v>
      </c>
      <c r="AH6472">
        <v>15</v>
      </c>
      <c r="AI6472" t="s">
        <v>11632</v>
      </c>
      <c r="AJ6472">
        <v>1.3074336944340681</v>
      </c>
      <c r="AK6472">
        <v>1.3074336944340681</v>
      </c>
      <c r="AL6472" s="94">
        <v>267.7</v>
      </c>
      <c r="AM6472" t="s">
        <v>11647</v>
      </c>
    </row>
    <row r="6473" spans="1:39" x14ac:dyDescent="0.25">
      <c r="A6473" t="s">
        <v>222</v>
      </c>
      <c r="B6473">
        <v>43003</v>
      </c>
      <c r="C6473" t="s">
        <v>9489</v>
      </c>
      <c r="D6473">
        <v>537</v>
      </c>
      <c r="E6473">
        <v>45776</v>
      </c>
      <c r="G6473" t="s">
        <v>1418</v>
      </c>
      <c r="H6473">
        <v>45783</v>
      </c>
      <c r="I6473" t="s">
        <v>28</v>
      </c>
      <c r="J6473" t="s">
        <v>1309</v>
      </c>
      <c r="K6473">
        <v>0</v>
      </c>
      <c r="N6473" t="s">
        <v>25</v>
      </c>
      <c r="P6473" t="s">
        <v>25</v>
      </c>
      <c r="Q6473">
        <v>0</v>
      </c>
      <c r="R6473">
        <v>0</v>
      </c>
      <c r="S6473">
        <v>0</v>
      </c>
      <c r="T6473">
        <v>0</v>
      </c>
      <c r="U6473">
        <v>0</v>
      </c>
      <c r="V6473">
        <v>0</v>
      </c>
      <c r="W6473">
        <v>0</v>
      </c>
      <c r="X6473" t="s">
        <v>9490</v>
      </c>
      <c r="Y6473" t="s">
        <v>488</v>
      </c>
      <c r="Z6473" t="s">
        <v>25</v>
      </c>
      <c r="AE6473" t="s">
        <v>235</v>
      </c>
      <c r="AF6473">
        <v>0</v>
      </c>
      <c r="AG6473">
        <v>0</v>
      </c>
      <c r="AH6473">
        <v>13</v>
      </c>
      <c r="AI6473" t="s">
        <v>11632</v>
      </c>
      <c r="AJ6473">
        <v>0</v>
      </c>
      <c r="AK6473">
        <v>0</v>
      </c>
      <c r="AL6473" s="94">
        <v>53.7</v>
      </c>
      <c r="AM6473" t="s">
        <v>11646</v>
      </c>
    </row>
    <row r="6474" spans="1:39" x14ac:dyDescent="0.25">
      <c r="A6474" t="s">
        <v>222</v>
      </c>
      <c r="B6474">
        <v>43004</v>
      </c>
      <c r="C6474" t="s">
        <v>9491</v>
      </c>
      <c r="D6474">
        <v>9943</v>
      </c>
      <c r="E6474">
        <v>45776</v>
      </c>
      <c r="F6474">
        <v>45956</v>
      </c>
      <c r="G6474" t="s">
        <v>1418</v>
      </c>
      <c r="J6474">
        <v>45989</v>
      </c>
      <c r="K6474">
        <v>47</v>
      </c>
      <c r="L6474">
        <v>45985</v>
      </c>
      <c r="N6474" t="s">
        <v>25</v>
      </c>
      <c r="P6474" t="s">
        <v>26</v>
      </c>
      <c r="X6474" t="s">
        <v>9492</v>
      </c>
      <c r="Y6474" t="s">
        <v>271</v>
      </c>
      <c r="Z6474" t="s">
        <v>271</v>
      </c>
      <c r="AE6474" t="s">
        <v>235</v>
      </c>
      <c r="AF6474">
        <v>0</v>
      </c>
      <c r="AG6474">
        <v>0</v>
      </c>
      <c r="AH6474">
        <v>7</v>
      </c>
      <c r="AI6474" t="s">
        <v>11632</v>
      </c>
      <c r="AL6474" s="94">
        <v>994.3</v>
      </c>
      <c r="AM6474" t="s">
        <v>11648</v>
      </c>
    </row>
    <row r="6475" spans="1:39" x14ac:dyDescent="0.25">
      <c r="A6475" t="s">
        <v>222</v>
      </c>
      <c r="B6475">
        <v>43005</v>
      </c>
      <c r="C6475" t="s">
        <v>9493</v>
      </c>
      <c r="D6475">
        <v>5348</v>
      </c>
      <c r="E6475">
        <v>45776</v>
      </c>
      <c r="G6475" t="s">
        <v>1418</v>
      </c>
      <c r="H6475">
        <v>45786</v>
      </c>
      <c r="I6475" t="s">
        <v>28</v>
      </c>
      <c r="K6475">
        <v>83</v>
      </c>
      <c r="L6475">
        <v>45785</v>
      </c>
      <c r="M6475">
        <v>97.59</v>
      </c>
      <c r="N6475" t="s">
        <v>25</v>
      </c>
      <c r="P6475" t="s">
        <v>26</v>
      </c>
      <c r="Q6475">
        <v>97.59</v>
      </c>
      <c r="R6475">
        <v>6500</v>
      </c>
      <c r="S6475">
        <v>7000</v>
      </c>
      <c r="T6475">
        <v>9</v>
      </c>
      <c r="U6475">
        <v>3</v>
      </c>
      <c r="V6475">
        <v>18</v>
      </c>
      <c r="W6475">
        <v>18</v>
      </c>
      <c r="X6475" t="s">
        <v>9494</v>
      </c>
      <c r="Y6475" t="s">
        <v>25</v>
      </c>
      <c r="Z6475" t="s">
        <v>25</v>
      </c>
      <c r="AE6475" t="s">
        <v>235</v>
      </c>
      <c r="AF6475">
        <v>0.97589999999999999</v>
      </c>
      <c r="AG6475">
        <v>81</v>
      </c>
      <c r="AH6475">
        <v>15</v>
      </c>
      <c r="AI6475" t="s">
        <v>11632</v>
      </c>
      <c r="AJ6475">
        <v>1.2154076290201945</v>
      </c>
      <c r="AK6475">
        <v>1.3089005235602094</v>
      </c>
      <c r="AL6475" s="94">
        <v>534.79999999999995</v>
      </c>
      <c r="AM6475" t="s">
        <v>11647</v>
      </c>
    </row>
    <row r="6476" spans="1:39" x14ac:dyDescent="0.25">
      <c r="A6476" t="s">
        <v>222</v>
      </c>
      <c r="B6476">
        <v>43904</v>
      </c>
      <c r="C6476" t="s">
        <v>9495</v>
      </c>
      <c r="D6476">
        <v>4471</v>
      </c>
      <c r="E6476">
        <v>45776</v>
      </c>
      <c r="F6476">
        <v>45956</v>
      </c>
      <c r="G6476" t="s">
        <v>1418</v>
      </c>
      <c r="K6476">
        <v>0</v>
      </c>
      <c r="AE6476" t="s">
        <v>235</v>
      </c>
      <c r="AF6476">
        <v>0</v>
      </c>
      <c r="AG6476">
        <v>0</v>
      </c>
      <c r="AH6476">
        <v>0</v>
      </c>
      <c r="AI6476" t="s">
        <v>11634</v>
      </c>
      <c r="AL6476" s="94">
        <v>447.1</v>
      </c>
      <c r="AM6476" t="s">
        <v>11646</v>
      </c>
    </row>
    <row r="6477" spans="1:39" x14ac:dyDescent="0.25">
      <c r="A6477" t="s">
        <v>222</v>
      </c>
      <c r="B6477">
        <v>43006</v>
      </c>
      <c r="C6477" t="s">
        <v>9496</v>
      </c>
      <c r="D6477">
        <v>880</v>
      </c>
      <c r="E6477">
        <v>45776</v>
      </c>
      <c r="F6477" t="s">
        <v>9497</v>
      </c>
      <c r="G6477" t="s">
        <v>1418</v>
      </c>
      <c r="H6477" t="s">
        <v>9498</v>
      </c>
      <c r="I6477" t="s">
        <v>24</v>
      </c>
      <c r="J6477" t="s">
        <v>9499</v>
      </c>
      <c r="K6477">
        <v>0</v>
      </c>
      <c r="N6477" t="s">
        <v>25</v>
      </c>
      <c r="R6477">
        <v>2000</v>
      </c>
      <c r="S6477">
        <v>2000</v>
      </c>
      <c r="T6477">
        <v>17</v>
      </c>
      <c r="U6477">
        <v>0</v>
      </c>
      <c r="X6477" t="s">
        <v>9500</v>
      </c>
      <c r="Z6477" t="s">
        <v>25</v>
      </c>
      <c r="AE6477" t="s">
        <v>235</v>
      </c>
      <c r="AF6477">
        <v>0</v>
      </c>
      <c r="AG6477">
        <v>0</v>
      </c>
      <c r="AH6477">
        <v>7</v>
      </c>
      <c r="AI6477" t="s">
        <v>11632</v>
      </c>
      <c r="AJ6477">
        <v>2.2727272727272729</v>
      </c>
      <c r="AK6477">
        <v>2.2727272727272729</v>
      </c>
      <c r="AL6477" s="94">
        <v>88</v>
      </c>
      <c r="AM6477" t="s">
        <v>11646</v>
      </c>
    </row>
    <row r="6478" spans="1:39" x14ac:dyDescent="0.25">
      <c r="A6478" t="s">
        <v>222</v>
      </c>
      <c r="B6478">
        <v>43007</v>
      </c>
      <c r="C6478" t="s">
        <v>9501</v>
      </c>
      <c r="D6478">
        <v>962</v>
      </c>
      <c r="E6478">
        <v>45776</v>
      </c>
      <c r="F6478">
        <v>45956</v>
      </c>
      <c r="G6478" t="s">
        <v>1418</v>
      </c>
      <c r="K6478">
        <v>0</v>
      </c>
      <c r="AE6478" t="s">
        <v>235</v>
      </c>
      <c r="AF6478">
        <v>0</v>
      </c>
      <c r="AG6478">
        <v>0</v>
      </c>
      <c r="AH6478">
        <v>0</v>
      </c>
      <c r="AI6478" t="s">
        <v>11634</v>
      </c>
      <c r="AL6478" s="94">
        <v>96.2</v>
      </c>
      <c r="AM6478" t="s">
        <v>11646</v>
      </c>
    </row>
    <row r="6479" spans="1:39" x14ac:dyDescent="0.25">
      <c r="A6479" t="s">
        <v>222</v>
      </c>
      <c r="B6479">
        <v>43008</v>
      </c>
      <c r="C6479" t="s">
        <v>9502</v>
      </c>
      <c r="D6479">
        <v>361</v>
      </c>
      <c r="E6479">
        <v>45776</v>
      </c>
      <c r="F6479">
        <v>45961</v>
      </c>
      <c r="G6479" t="s">
        <v>1418</v>
      </c>
      <c r="K6479">
        <v>0</v>
      </c>
      <c r="AE6479" t="s">
        <v>235</v>
      </c>
      <c r="AF6479">
        <v>0</v>
      </c>
      <c r="AG6479">
        <v>0</v>
      </c>
      <c r="AH6479">
        <v>0</v>
      </c>
      <c r="AI6479" t="s">
        <v>11634</v>
      </c>
      <c r="AL6479" s="94">
        <v>36.1</v>
      </c>
      <c r="AM6479" t="s">
        <v>11646</v>
      </c>
    </row>
    <row r="6480" spans="1:39" x14ac:dyDescent="0.25">
      <c r="A6480" t="s">
        <v>222</v>
      </c>
      <c r="B6480">
        <v>43009</v>
      </c>
      <c r="C6480" t="s">
        <v>9503</v>
      </c>
      <c r="D6480">
        <v>2019</v>
      </c>
      <c r="E6480">
        <v>45776</v>
      </c>
      <c r="F6480">
        <v>45961</v>
      </c>
      <c r="G6480" t="s">
        <v>1418</v>
      </c>
      <c r="H6480" t="s">
        <v>9504</v>
      </c>
      <c r="I6480" t="s">
        <v>28</v>
      </c>
      <c r="J6480">
        <v>45996</v>
      </c>
      <c r="K6480">
        <v>0</v>
      </c>
      <c r="N6480" t="s">
        <v>25</v>
      </c>
      <c r="P6480" t="s">
        <v>26</v>
      </c>
      <c r="R6480">
        <v>15000</v>
      </c>
      <c r="S6480">
        <v>6000</v>
      </c>
      <c r="V6480">
        <v>5</v>
      </c>
      <c r="X6480" t="s">
        <v>9505</v>
      </c>
      <c r="Z6480" t="s">
        <v>25</v>
      </c>
      <c r="AE6480" t="s">
        <v>235</v>
      </c>
      <c r="AF6480">
        <v>0</v>
      </c>
      <c r="AG6480">
        <v>0</v>
      </c>
      <c r="AH6480">
        <v>7</v>
      </c>
      <c r="AI6480" t="s">
        <v>11632</v>
      </c>
      <c r="AJ6480">
        <v>7.4294205052005946</v>
      </c>
      <c r="AK6480">
        <v>2.9717682020802378</v>
      </c>
      <c r="AL6480" s="94">
        <v>201.9</v>
      </c>
      <c r="AM6480" t="s">
        <v>11646</v>
      </c>
    </row>
    <row r="6481" spans="1:39" x14ac:dyDescent="0.25">
      <c r="A6481" t="s">
        <v>222</v>
      </c>
      <c r="B6481">
        <v>43010</v>
      </c>
      <c r="C6481" t="s">
        <v>9506</v>
      </c>
      <c r="D6481">
        <v>504</v>
      </c>
      <c r="E6481">
        <v>45776</v>
      </c>
      <c r="F6481">
        <v>45961</v>
      </c>
      <c r="G6481" t="s">
        <v>1418</v>
      </c>
      <c r="J6481">
        <v>45995</v>
      </c>
      <c r="K6481">
        <v>0</v>
      </c>
      <c r="L6481" t="s">
        <v>9507</v>
      </c>
      <c r="N6481" t="s">
        <v>25</v>
      </c>
      <c r="P6481" t="s">
        <v>25</v>
      </c>
      <c r="R6481">
        <v>0</v>
      </c>
      <c r="S6481">
        <v>0</v>
      </c>
      <c r="T6481">
        <v>1</v>
      </c>
      <c r="U6481">
        <v>0</v>
      </c>
      <c r="V6481">
        <v>0</v>
      </c>
      <c r="W6481">
        <v>0</v>
      </c>
      <c r="X6481" t="s">
        <v>9508</v>
      </c>
      <c r="Y6481" t="s">
        <v>25</v>
      </c>
      <c r="Z6481" t="s">
        <v>25</v>
      </c>
      <c r="AE6481" t="s">
        <v>235</v>
      </c>
      <c r="AF6481">
        <v>0</v>
      </c>
      <c r="AG6481">
        <v>0</v>
      </c>
      <c r="AH6481">
        <v>13</v>
      </c>
      <c r="AI6481" t="s">
        <v>11632</v>
      </c>
      <c r="AJ6481">
        <v>0</v>
      </c>
      <c r="AK6481">
        <v>0</v>
      </c>
      <c r="AL6481" s="94">
        <v>50.4</v>
      </c>
      <c r="AM6481" t="s">
        <v>11646</v>
      </c>
    </row>
    <row r="6482" spans="1:39" x14ac:dyDescent="0.25">
      <c r="A6482" t="s">
        <v>222</v>
      </c>
      <c r="B6482">
        <v>43011</v>
      </c>
      <c r="C6482" t="s">
        <v>9509</v>
      </c>
      <c r="D6482">
        <v>1338</v>
      </c>
      <c r="E6482">
        <v>45776</v>
      </c>
      <c r="F6482">
        <v>45961</v>
      </c>
      <c r="G6482" t="s">
        <v>1418</v>
      </c>
      <c r="J6482">
        <v>45994</v>
      </c>
      <c r="K6482">
        <v>125</v>
      </c>
      <c r="L6482">
        <v>2024</v>
      </c>
      <c r="M6482">
        <v>38</v>
      </c>
      <c r="N6482" t="s">
        <v>26</v>
      </c>
      <c r="O6482">
        <v>45467</v>
      </c>
      <c r="P6482" t="s">
        <v>26</v>
      </c>
      <c r="Q6482">
        <v>6</v>
      </c>
      <c r="R6482">
        <v>2000</v>
      </c>
      <c r="T6482">
        <v>0</v>
      </c>
      <c r="U6482">
        <v>0</v>
      </c>
      <c r="V6482">
        <v>0</v>
      </c>
      <c r="W6482">
        <v>0</v>
      </c>
      <c r="X6482" t="s">
        <v>9510</v>
      </c>
      <c r="Y6482" t="s">
        <v>25</v>
      </c>
      <c r="Z6482" t="s">
        <v>25</v>
      </c>
      <c r="AE6482" t="s">
        <v>235</v>
      </c>
      <c r="AF6482">
        <v>0.38</v>
      </c>
      <c r="AG6482">
        <v>48</v>
      </c>
      <c r="AH6482">
        <v>15</v>
      </c>
      <c r="AI6482" t="s">
        <v>11632</v>
      </c>
      <c r="AJ6482">
        <v>1.4947683109118086</v>
      </c>
      <c r="AL6482" s="94">
        <v>133.80000000000001</v>
      </c>
      <c r="AM6482" t="s">
        <v>11647</v>
      </c>
    </row>
    <row r="6483" spans="1:39" x14ac:dyDescent="0.25">
      <c r="A6483" t="s">
        <v>222</v>
      </c>
      <c r="B6483">
        <v>43012</v>
      </c>
      <c r="C6483" t="s">
        <v>9511</v>
      </c>
      <c r="D6483">
        <v>5838</v>
      </c>
      <c r="E6483">
        <v>45776</v>
      </c>
      <c r="G6483" t="s">
        <v>1418</v>
      </c>
      <c r="H6483">
        <v>45812</v>
      </c>
      <c r="I6483" t="s">
        <v>28</v>
      </c>
      <c r="K6483">
        <v>400</v>
      </c>
      <c r="L6483" t="s">
        <v>9512</v>
      </c>
      <c r="M6483">
        <v>50</v>
      </c>
      <c r="N6483" t="s">
        <v>25</v>
      </c>
      <c r="P6483" t="s">
        <v>26</v>
      </c>
      <c r="Q6483">
        <v>50</v>
      </c>
      <c r="R6483">
        <v>9000</v>
      </c>
      <c r="S6483">
        <v>9000</v>
      </c>
      <c r="T6483">
        <v>3</v>
      </c>
      <c r="U6483">
        <v>17</v>
      </c>
      <c r="V6483">
        <v>0</v>
      </c>
      <c r="W6483">
        <v>0</v>
      </c>
      <c r="X6483" t="s">
        <v>9513</v>
      </c>
      <c r="Y6483" t="s">
        <v>25</v>
      </c>
      <c r="Z6483" t="s">
        <v>1518</v>
      </c>
      <c r="AE6483" t="s">
        <v>235</v>
      </c>
      <c r="AF6483">
        <v>0.5</v>
      </c>
      <c r="AG6483">
        <v>200</v>
      </c>
      <c r="AH6483">
        <v>15</v>
      </c>
      <c r="AI6483" t="s">
        <v>11632</v>
      </c>
      <c r="AJ6483">
        <v>1.5416238437821173</v>
      </c>
      <c r="AK6483">
        <v>1.5416238437821173</v>
      </c>
      <c r="AL6483" s="94">
        <v>583.79999999999995</v>
      </c>
      <c r="AM6483" t="s">
        <v>11647</v>
      </c>
    </row>
    <row r="6484" spans="1:39" x14ac:dyDescent="0.25">
      <c r="A6484" t="s">
        <v>222</v>
      </c>
      <c r="B6484">
        <v>43013</v>
      </c>
      <c r="C6484" t="s">
        <v>9514</v>
      </c>
      <c r="D6484">
        <v>7373</v>
      </c>
      <c r="E6484">
        <v>45776</v>
      </c>
      <c r="F6484">
        <v>45965</v>
      </c>
      <c r="G6484" t="s">
        <v>1418</v>
      </c>
      <c r="J6484">
        <v>45987</v>
      </c>
      <c r="K6484">
        <v>480</v>
      </c>
      <c r="L6484">
        <v>45550</v>
      </c>
      <c r="M6484">
        <v>29.38</v>
      </c>
      <c r="N6484" t="s">
        <v>26</v>
      </c>
      <c r="O6484">
        <v>45498</v>
      </c>
      <c r="P6484" t="s">
        <v>26</v>
      </c>
      <c r="Q6484">
        <v>29.38</v>
      </c>
      <c r="R6484">
        <v>10000</v>
      </c>
      <c r="S6484">
        <v>2500</v>
      </c>
      <c r="U6484">
        <v>141</v>
      </c>
      <c r="X6484" t="s">
        <v>9515</v>
      </c>
      <c r="Y6484" t="s">
        <v>26</v>
      </c>
      <c r="Z6484" t="s">
        <v>9516</v>
      </c>
      <c r="AE6484" t="s">
        <v>235</v>
      </c>
      <c r="AF6484">
        <v>0.29380000000000001</v>
      </c>
      <c r="AG6484">
        <v>141</v>
      </c>
      <c r="AH6484">
        <v>13</v>
      </c>
      <c r="AI6484" t="s">
        <v>11632</v>
      </c>
      <c r="AJ6484">
        <v>1.3563000135630001</v>
      </c>
      <c r="AK6484">
        <v>0.33907500339075003</v>
      </c>
      <c r="AL6484" s="94">
        <v>737.3</v>
      </c>
      <c r="AM6484" t="s">
        <v>11647</v>
      </c>
    </row>
    <row r="6485" spans="1:39" x14ac:dyDescent="0.25">
      <c r="A6485" t="s">
        <v>222</v>
      </c>
      <c r="B6485">
        <v>43906</v>
      </c>
      <c r="C6485" t="s">
        <v>9517</v>
      </c>
      <c r="D6485">
        <v>3681</v>
      </c>
      <c r="E6485">
        <v>45776</v>
      </c>
      <c r="F6485">
        <v>45965</v>
      </c>
      <c r="G6485" t="s">
        <v>1418</v>
      </c>
      <c r="J6485">
        <v>45988</v>
      </c>
      <c r="K6485">
        <v>0</v>
      </c>
      <c r="N6485" t="s">
        <v>26</v>
      </c>
      <c r="O6485">
        <v>45729</v>
      </c>
      <c r="P6485" t="s">
        <v>25</v>
      </c>
      <c r="R6485">
        <v>5500</v>
      </c>
      <c r="S6485">
        <v>10000</v>
      </c>
      <c r="T6485">
        <v>6</v>
      </c>
      <c r="U6485">
        <v>47</v>
      </c>
      <c r="V6485">
        <v>0</v>
      </c>
      <c r="W6485">
        <v>5</v>
      </c>
      <c r="X6485" t="s">
        <v>9518</v>
      </c>
      <c r="Y6485" t="s">
        <v>25</v>
      </c>
      <c r="Z6485" t="s">
        <v>25</v>
      </c>
      <c r="AE6485" t="s">
        <v>235</v>
      </c>
      <c r="AF6485">
        <v>0</v>
      </c>
      <c r="AG6485">
        <v>0</v>
      </c>
      <c r="AH6485">
        <v>12</v>
      </c>
      <c r="AI6485" t="s">
        <v>11632</v>
      </c>
      <c r="AJ6485">
        <v>1.4941591958706872</v>
      </c>
      <c r="AK6485">
        <v>2.7166530834012494</v>
      </c>
      <c r="AL6485" s="94">
        <v>368.1</v>
      </c>
      <c r="AM6485" t="s">
        <v>11646</v>
      </c>
    </row>
    <row r="6486" spans="1:39" x14ac:dyDescent="0.25">
      <c r="A6486" t="s">
        <v>222</v>
      </c>
      <c r="B6486">
        <v>43014</v>
      </c>
      <c r="C6486" t="s">
        <v>9519</v>
      </c>
      <c r="D6486">
        <v>22637</v>
      </c>
      <c r="E6486">
        <v>45776</v>
      </c>
      <c r="F6486">
        <v>45956</v>
      </c>
      <c r="G6486" t="s">
        <v>1418</v>
      </c>
      <c r="K6486">
        <v>0</v>
      </c>
      <c r="AE6486" t="s">
        <v>235</v>
      </c>
      <c r="AF6486">
        <v>0</v>
      </c>
      <c r="AG6486">
        <v>0</v>
      </c>
      <c r="AH6486">
        <v>0</v>
      </c>
      <c r="AI6486" t="s">
        <v>11634</v>
      </c>
      <c r="AL6486" s="94">
        <v>2263.6999999999998</v>
      </c>
      <c r="AM6486" t="s">
        <v>11646</v>
      </c>
    </row>
    <row r="6487" spans="1:39" x14ac:dyDescent="0.25">
      <c r="A6487" t="s">
        <v>222</v>
      </c>
      <c r="B6487">
        <v>43016</v>
      </c>
      <c r="C6487" t="s">
        <v>9520</v>
      </c>
      <c r="D6487">
        <v>5758</v>
      </c>
      <c r="E6487">
        <v>45776</v>
      </c>
      <c r="F6487">
        <v>45965</v>
      </c>
      <c r="G6487" t="s">
        <v>1418</v>
      </c>
      <c r="K6487">
        <v>0</v>
      </c>
      <c r="AE6487" t="s">
        <v>235</v>
      </c>
      <c r="AF6487">
        <v>0</v>
      </c>
      <c r="AG6487">
        <v>0</v>
      </c>
      <c r="AH6487">
        <v>0</v>
      </c>
      <c r="AI6487" t="s">
        <v>11634</v>
      </c>
      <c r="AL6487" s="94">
        <v>575.79999999999995</v>
      </c>
      <c r="AM6487" t="s">
        <v>11646</v>
      </c>
    </row>
    <row r="6488" spans="1:39" x14ac:dyDescent="0.25">
      <c r="A6488" t="s">
        <v>222</v>
      </c>
      <c r="B6488">
        <v>43015</v>
      </c>
      <c r="C6488" t="s">
        <v>9521</v>
      </c>
      <c r="D6488">
        <v>129</v>
      </c>
      <c r="E6488">
        <v>45776</v>
      </c>
      <c r="F6488" t="s">
        <v>9522</v>
      </c>
      <c r="G6488" t="s">
        <v>1418</v>
      </c>
      <c r="K6488">
        <v>0</v>
      </c>
      <c r="AE6488" t="s">
        <v>235</v>
      </c>
      <c r="AF6488">
        <v>0</v>
      </c>
      <c r="AG6488">
        <v>0</v>
      </c>
      <c r="AH6488">
        <v>0</v>
      </c>
      <c r="AI6488" t="s">
        <v>11634</v>
      </c>
      <c r="AL6488" s="94">
        <v>12.9</v>
      </c>
      <c r="AM6488" t="s">
        <v>11646</v>
      </c>
    </row>
    <row r="6489" spans="1:39" x14ac:dyDescent="0.25">
      <c r="A6489" t="s">
        <v>222</v>
      </c>
      <c r="B6489">
        <v>43017</v>
      </c>
      <c r="C6489" t="s">
        <v>9523</v>
      </c>
      <c r="D6489">
        <v>129</v>
      </c>
      <c r="E6489">
        <v>45776</v>
      </c>
      <c r="F6489">
        <v>45965</v>
      </c>
      <c r="G6489" t="s">
        <v>1418</v>
      </c>
      <c r="K6489">
        <v>0</v>
      </c>
      <c r="AE6489" t="s">
        <v>235</v>
      </c>
      <c r="AF6489">
        <v>0</v>
      </c>
      <c r="AG6489">
        <v>0</v>
      </c>
      <c r="AH6489">
        <v>0</v>
      </c>
      <c r="AI6489" t="s">
        <v>11634</v>
      </c>
      <c r="AL6489" s="94">
        <v>12.9</v>
      </c>
      <c r="AM6489" t="s">
        <v>11646</v>
      </c>
    </row>
    <row r="6490" spans="1:39" x14ac:dyDescent="0.25">
      <c r="A6490" t="s">
        <v>222</v>
      </c>
      <c r="B6490">
        <v>43018</v>
      </c>
      <c r="C6490" t="s">
        <v>9524</v>
      </c>
      <c r="D6490">
        <v>463</v>
      </c>
      <c r="E6490">
        <v>45776</v>
      </c>
      <c r="F6490">
        <v>45965</v>
      </c>
      <c r="G6490" t="s">
        <v>1418</v>
      </c>
      <c r="J6490">
        <v>46072</v>
      </c>
      <c r="K6490">
        <v>0</v>
      </c>
      <c r="T6490">
        <v>0</v>
      </c>
      <c r="U6490">
        <v>0</v>
      </c>
      <c r="V6490">
        <v>0</v>
      </c>
      <c r="W6490">
        <v>0</v>
      </c>
      <c r="X6490" t="s">
        <v>9500</v>
      </c>
      <c r="AE6490" t="s">
        <v>235</v>
      </c>
      <c r="AF6490">
        <v>0</v>
      </c>
      <c r="AG6490">
        <v>0</v>
      </c>
      <c r="AH6490">
        <v>5</v>
      </c>
      <c r="AI6490" t="s">
        <v>11632</v>
      </c>
      <c r="AL6490" s="94">
        <v>46.3</v>
      </c>
      <c r="AM6490" t="s">
        <v>11646</v>
      </c>
    </row>
    <row r="6491" spans="1:39" x14ac:dyDescent="0.25">
      <c r="A6491" t="s">
        <v>222</v>
      </c>
      <c r="B6491">
        <v>43019</v>
      </c>
      <c r="C6491" t="s">
        <v>9525</v>
      </c>
      <c r="D6491">
        <v>1608</v>
      </c>
      <c r="E6491">
        <v>45776</v>
      </c>
      <c r="G6491" t="s">
        <v>1418</v>
      </c>
      <c r="H6491" t="s">
        <v>9526</v>
      </c>
      <c r="K6491">
        <v>167</v>
      </c>
      <c r="L6491" t="s">
        <v>1419</v>
      </c>
      <c r="M6491">
        <v>60</v>
      </c>
      <c r="N6491" t="s">
        <v>26</v>
      </c>
      <c r="O6491">
        <v>45504</v>
      </c>
      <c r="P6491" t="s">
        <v>26</v>
      </c>
      <c r="Q6491">
        <v>54</v>
      </c>
      <c r="R6491">
        <v>11250</v>
      </c>
      <c r="S6491">
        <v>11250</v>
      </c>
      <c r="T6491">
        <v>4</v>
      </c>
      <c r="U6491">
        <v>1</v>
      </c>
      <c r="V6491">
        <v>0</v>
      </c>
      <c r="W6491">
        <v>0</v>
      </c>
      <c r="X6491" t="s">
        <v>9527</v>
      </c>
      <c r="Y6491" t="s">
        <v>25</v>
      </c>
      <c r="Z6491" t="s">
        <v>26</v>
      </c>
      <c r="AE6491" t="s">
        <v>235</v>
      </c>
      <c r="AF6491">
        <v>0.6</v>
      </c>
      <c r="AG6491">
        <v>100</v>
      </c>
      <c r="AH6491">
        <v>16</v>
      </c>
      <c r="AI6491" t="s">
        <v>11631</v>
      </c>
      <c r="AJ6491">
        <v>6.9962686567164178</v>
      </c>
      <c r="AK6491">
        <v>6.9962686567164178</v>
      </c>
      <c r="AL6491" s="94">
        <v>160.80000000000001</v>
      </c>
      <c r="AM6491" t="s">
        <v>11647</v>
      </c>
    </row>
    <row r="6492" spans="1:39" x14ac:dyDescent="0.25">
      <c r="A6492" t="s">
        <v>222</v>
      </c>
      <c r="B6492">
        <v>43020</v>
      </c>
      <c r="C6492" t="s">
        <v>9528</v>
      </c>
      <c r="D6492">
        <v>3347</v>
      </c>
      <c r="E6492">
        <v>45776</v>
      </c>
      <c r="F6492">
        <v>45965</v>
      </c>
      <c r="G6492" t="s">
        <v>1418</v>
      </c>
      <c r="K6492">
        <v>0</v>
      </c>
      <c r="AE6492" t="s">
        <v>235</v>
      </c>
      <c r="AF6492">
        <v>0</v>
      </c>
      <c r="AG6492">
        <v>0</v>
      </c>
      <c r="AH6492">
        <v>0</v>
      </c>
      <c r="AI6492" t="s">
        <v>11634</v>
      </c>
      <c r="AL6492" s="94">
        <v>334.7</v>
      </c>
      <c r="AM6492" t="s">
        <v>11646</v>
      </c>
    </row>
    <row r="6493" spans="1:39" x14ac:dyDescent="0.25">
      <c r="A6493" t="s">
        <v>222</v>
      </c>
      <c r="B6493">
        <v>43021</v>
      </c>
      <c r="C6493" t="s">
        <v>9529</v>
      </c>
      <c r="D6493">
        <v>471</v>
      </c>
      <c r="E6493">
        <v>45776</v>
      </c>
      <c r="F6493">
        <v>45965</v>
      </c>
      <c r="G6493" t="s">
        <v>1418</v>
      </c>
      <c r="J6493">
        <v>46084</v>
      </c>
      <c r="K6493">
        <v>0</v>
      </c>
      <c r="AE6493" t="s">
        <v>235</v>
      </c>
      <c r="AF6493">
        <v>0</v>
      </c>
      <c r="AG6493">
        <v>0</v>
      </c>
      <c r="AH6493">
        <v>0</v>
      </c>
      <c r="AI6493" t="s">
        <v>11634</v>
      </c>
      <c r="AL6493" s="94">
        <v>47.1</v>
      </c>
      <c r="AM6493" t="s">
        <v>11646</v>
      </c>
    </row>
    <row r="6494" spans="1:39" x14ac:dyDescent="0.25">
      <c r="A6494" t="s">
        <v>222</v>
      </c>
      <c r="B6494">
        <v>43022</v>
      </c>
      <c r="C6494" t="s">
        <v>9530</v>
      </c>
      <c r="D6494">
        <v>1877</v>
      </c>
      <c r="E6494">
        <v>45776</v>
      </c>
      <c r="F6494">
        <v>45815</v>
      </c>
      <c r="G6494" t="s">
        <v>1418</v>
      </c>
      <c r="H6494">
        <v>45783</v>
      </c>
      <c r="I6494" t="s">
        <v>24</v>
      </c>
      <c r="J6494">
        <v>45838</v>
      </c>
      <c r="K6494">
        <v>50</v>
      </c>
      <c r="L6494" t="s">
        <v>9531</v>
      </c>
      <c r="M6494">
        <v>30</v>
      </c>
      <c r="N6494" t="s">
        <v>25</v>
      </c>
      <c r="P6494" t="s">
        <v>25</v>
      </c>
      <c r="R6494">
        <v>0</v>
      </c>
      <c r="S6494">
        <v>0</v>
      </c>
      <c r="T6494">
        <v>0</v>
      </c>
      <c r="U6494">
        <v>0</v>
      </c>
      <c r="V6494">
        <v>0</v>
      </c>
      <c r="W6494">
        <v>0</v>
      </c>
      <c r="X6494" t="s">
        <v>25</v>
      </c>
      <c r="Y6494" t="s">
        <v>25</v>
      </c>
      <c r="Z6494" t="s">
        <v>25</v>
      </c>
      <c r="AE6494" t="s">
        <v>235</v>
      </c>
      <c r="AF6494">
        <v>0.3</v>
      </c>
      <c r="AG6494">
        <v>15</v>
      </c>
      <c r="AH6494">
        <v>14</v>
      </c>
      <c r="AI6494" t="s">
        <v>11632</v>
      </c>
      <c r="AJ6494">
        <v>0</v>
      </c>
      <c r="AK6494">
        <v>0</v>
      </c>
      <c r="AL6494" s="94">
        <v>187.7</v>
      </c>
      <c r="AM6494" t="s">
        <v>11647</v>
      </c>
    </row>
    <row r="6495" spans="1:39" x14ac:dyDescent="0.25">
      <c r="A6495" t="s">
        <v>222</v>
      </c>
      <c r="B6495">
        <v>43023</v>
      </c>
      <c r="C6495" t="s">
        <v>9532</v>
      </c>
      <c r="D6495">
        <v>298</v>
      </c>
      <c r="E6495">
        <v>45776</v>
      </c>
      <c r="F6495">
        <v>45965</v>
      </c>
      <c r="G6495" t="s">
        <v>1418</v>
      </c>
      <c r="K6495">
        <v>0</v>
      </c>
      <c r="AE6495" t="s">
        <v>235</v>
      </c>
      <c r="AF6495">
        <v>0</v>
      </c>
      <c r="AG6495">
        <v>0</v>
      </c>
      <c r="AH6495">
        <v>0</v>
      </c>
      <c r="AI6495" t="s">
        <v>11634</v>
      </c>
      <c r="AL6495" s="94">
        <v>29.8</v>
      </c>
      <c r="AM6495" t="s">
        <v>11646</v>
      </c>
    </row>
    <row r="6496" spans="1:39" x14ac:dyDescent="0.25">
      <c r="A6496" t="s">
        <v>222</v>
      </c>
      <c r="B6496">
        <v>43024</v>
      </c>
      <c r="C6496" t="s">
        <v>9533</v>
      </c>
      <c r="D6496">
        <v>2417</v>
      </c>
      <c r="E6496" t="s">
        <v>9534</v>
      </c>
      <c r="F6496" t="s">
        <v>9535</v>
      </c>
      <c r="G6496" t="s">
        <v>1418</v>
      </c>
      <c r="H6496" t="s">
        <v>9536</v>
      </c>
      <c r="I6496" t="s">
        <v>24</v>
      </c>
      <c r="J6496">
        <v>45839</v>
      </c>
      <c r="K6496">
        <v>175</v>
      </c>
      <c r="L6496" t="s">
        <v>9537</v>
      </c>
      <c r="M6496">
        <v>45</v>
      </c>
      <c r="N6496" t="s">
        <v>26</v>
      </c>
      <c r="O6496">
        <v>45755</v>
      </c>
      <c r="R6496">
        <v>2250</v>
      </c>
      <c r="S6496">
        <v>2250</v>
      </c>
      <c r="T6496">
        <v>0</v>
      </c>
      <c r="U6496">
        <v>0</v>
      </c>
      <c r="V6496">
        <v>0</v>
      </c>
      <c r="W6496">
        <v>0</v>
      </c>
      <c r="Y6496" t="s">
        <v>25</v>
      </c>
      <c r="Z6496" t="s">
        <v>25</v>
      </c>
      <c r="AE6496" t="s">
        <v>235</v>
      </c>
      <c r="AF6496">
        <v>0.45</v>
      </c>
      <c r="AG6496">
        <v>79</v>
      </c>
      <c r="AH6496">
        <v>13</v>
      </c>
      <c r="AI6496" t="s">
        <v>11632</v>
      </c>
      <c r="AJ6496">
        <v>0.93090608191973523</v>
      </c>
      <c r="AK6496">
        <v>0.93090608191973523</v>
      </c>
      <c r="AL6496" s="94">
        <v>241.7</v>
      </c>
      <c r="AM6496" t="s">
        <v>11647</v>
      </c>
    </row>
    <row r="6497" spans="1:39" x14ac:dyDescent="0.25">
      <c r="A6497" t="s">
        <v>222</v>
      </c>
      <c r="B6497">
        <v>43025</v>
      </c>
      <c r="C6497" t="s">
        <v>9538</v>
      </c>
      <c r="D6497">
        <v>718</v>
      </c>
      <c r="E6497">
        <v>45776</v>
      </c>
      <c r="F6497">
        <v>45965</v>
      </c>
      <c r="G6497" t="s">
        <v>1418</v>
      </c>
      <c r="J6497">
        <v>46065</v>
      </c>
      <c r="K6497">
        <v>0</v>
      </c>
      <c r="X6497" t="s">
        <v>9539</v>
      </c>
      <c r="AE6497" t="s">
        <v>235</v>
      </c>
      <c r="AF6497">
        <v>0</v>
      </c>
      <c r="AG6497">
        <v>0</v>
      </c>
      <c r="AH6497">
        <v>1</v>
      </c>
      <c r="AI6497" t="s">
        <v>11632</v>
      </c>
      <c r="AL6497" s="94">
        <v>71.8</v>
      </c>
      <c r="AM6497" t="s">
        <v>11646</v>
      </c>
    </row>
    <row r="6498" spans="1:39" x14ac:dyDescent="0.25">
      <c r="A6498" t="s">
        <v>222</v>
      </c>
      <c r="B6498">
        <v>43026</v>
      </c>
      <c r="C6498" t="s">
        <v>9540</v>
      </c>
      <c r="D6498">
        <v>1186</v>
      </c>
      <c r="E6498">
        <v>45776</v>
      </c>
      <c r="F6498">
        <v>45965</v>
      </c>
      <c r="G6498" t="s">
        <v>1418</v>
      </c>
      <c r="J6498">
        <v>46070</v>
      </c>
      <c r="K6498">
        <v>53</v>
      </c>
      <c r="L6498">
        <v>45939</v>
      </c>
      <c r="M6498">
        <v>100</v>
      </c>
      <c r="N6498" t="s">
        <v>26</v>
      </c>
      <c r="O6498">
        <v>45926</v>
      </c>
      <c r="P6498" t="s">
        <v>26</v>
      </c>
      <c r="Q6498">
        <v>100</v>
      </c>
      <c r="R6498">
        <v>500</v>
      </c>
      <c r="S6498">
        <v>100</v>
      </c>
      <c r="T6498">
        <v>0</v>
      </c>
      <c r="U6498">
        <v>42</v>
      </c>
      <c r="V6498">
        <v>0</v>
      </c>
      <c r="W6498">
        <v>6</v>
      </c>
      <c r="X6498" t="s">
        <v>9541</v>
      </c>
      <c r="Y6498" t="s">
        <v>25</v>
      </c>
      <c r="Z6498" t="s">
        <v>25</v>
      </c>
      <c r="AE6498" t="s">
        <v>235</v>
      </c>
      <c r="AF6498">
        <v>1</v>
      </c>
      <c r="AG6498">
        <v>53</v>
      </c>
      <c r="AH6498">
        <v>16</v>
      </c>
      <c r="AI6498" t="s">
        <v>11631</v>
      </c>
      <c r="AJ6498">
        <v>0.42158516020236086</v>
      </c>
      <c r="AK6498">
        <v>8.4317032040472181E-2</v>
      </c>
      <c r="AL6498" s="94">
        <v>118.6</v>
      </c>
      <c r="AM6498" t="s">
        <v>11647</v>
      </c>
    </row>
    <row r="6499" spans="1:39" x14ac:dyDescent="0.25">
      <c r="A6499" t="s">
        <v>222</v>
      </c>
      <c r="B6499">
        <v>43028</v>
      </c>
      <c r="C6499" t="s">
        <v>9542</v>
      </c>
      <c r="D6499">
        <v>4168</v>
      </c>
      <c r="E6499">
        <v>45776</v>
      </c>
      <c r="F6499">
        <v>45965</v>
      </c>
      <c r="G6499" t="s">
        <v>1418</v>
      </c>
      <c r="K6499">
        <v>0</v>
      </c>
      <c r="AE6499" t="s">
        <v>235</v>
      </c>
      <c r="AF6499">
        <v>0</v>
      </c>
      <c r="AG6499">
        <v>0</v>
      </c>
      <c r="AH6499">
        <v>0</v>
      </c>
      <c r="AI6499" t="s">
        <v>11634</v>
      </c>
      <c r="AL6499" s="94">
        <v>416.8</v>
      </c>
      <c r="AM6499" t="s">
        <v>11646</v>
      </c>
    </row>
    <row r="6500" spans="1:39" x14ac:dyDescent="0.25">
      <c r="A6500" t="s">
        <v>222</v>
      </c>
      <c r="B6500">
        <v>43029</v>
      </c>
      <c r="C6500" t="s">
        <v>9543</v>
      </c>
      <c r="D6500">
        <v>393</v>
      </c>
      <c r="E6500">
        <v>45776</v>
      </c>
      <c r="F6500">
        <v>45965</v>
      </c>
      <c r="G6500" t="s">
        <v>1418</v>
      </c>
      <c r="J6500">
        <v>46071</v>
      </c>
      <c r="K6500">
        <v>0</v>
      </c>
      <c r="M6500">
        <v>50</v>
      </c>
      <c r="N6500" t="s">
        <v>25</v>
      </c>
      <c r="P6500" t="s">
        <v>25</v>
      </c>
      <c r="R6500">
        <v>2000</v>
      </c>
      <c r="S6500">
        <v>2000</v>
      </c>
      <c r="T6500">
        <v>3</v>
      </c>
      <c r="U6500">
        <v>10</v>
      </c>
      <c r="V6500">
        <v>1</v>
      </c>
      <c r="W6500">
        <v>0</v>
      </c>
      <c r="X6500" t="s">
        <v>25</v>
      </c>
      <c r="Y6500" t="s">
        <v>25</v>
      </c>
      <c r="Z6500" t="s">
        <v>25</v>
      </c>
      <c r="AE6500" t="s">
        <v>235</v>
      </c>
      <c r="AF6500">
        <v>0.5</v>
      </c>
      <c r="AG6500">
        <v>0</v>
      </c>
      <c r="AH6500">
        <v>12</v>
      </c>
      <c r="AI6500" t="s">
        <v>11632</v>
      </c>
      <c r="AJ6500">
        <v>5.0890585241730282</v>
      </c>
      <c r="AK6500">
        <v>5.0890585241730282</v>
      </c>
      <c r="AL6500" s="94">
        <v>39.299999999999997</v>
      </c>
      <c r="AM6500" t="s">
        <v>11646</v>
      </c>
    </row>
    <row r="6501" spans="1:39" x14ac:dyDescent="0.25">
      <c r="A6501" t="s">
        <v>222</v>
      </c>
      <c r="B6501">
        <v>43030</v>
      </c>
      <c r="C6501" t="s">
        <v>9544</v>
      </c>
      <c r="D6501">
        <v>760</v>
      </c>
      <c r="E6501">
        <v>45776</v>
      </c>
      <c r="F6501">
        <v>45965</v>
      </c>
      <c r="G6501" t="s">
        <v>1418</v>
      </c>
      <c r="J6501">
        <v>46084</v>
      </c>
      <c r="K6501">
        <v>0</v>
      </c>
      <c r="AE6501" t="s">
        <v>235</v>
      </c>
      <c r="AF6501">
        <v>0</v>
      </c>
      <c r="AG6501">
        <v>0</v>
      </c>
      <c r="AH6501">
        <v>0</v>
      </c>
      <c r="AI6501" t="s">
        <v>11634</v>
      </c>
      <c r="AL6501" s="94">
        <v>76</v>
      </c>
      <c r="AM6501" t="s">
        <v>11646</v>
      </c>
    </row>
    <row r="6502" spans="1:39" x14ac:dyDescent="0.25">
      <c r="A6502" t="s">
        <v>222</v>
      </c>
      <c r="B6502">
        <v>43031</v>
      </c>
      <c r="C6502" t="s">
        <v>9545</v>
      </c>
      <c r="D6502">
        <v>2260</v>
      </c>
      <c r="E6502">
        <v>45776</v>
      </c>
      <c r="F6502">
        <v>45965</v>
      </c>
      <c r="G6502" t="s">
        <v>1418</v>
      </c>
      <c r="J6502">
        <v>46090</v>
      </c>
      <c r="K6502">
        <v>75</v>
      </c>
      <c r="L6502">
        <v>46022</v>
      </c>
      <c r="M6502">
        <v>100</v>
      </c>
      <c r="N6502" t="s">
        <v>26</v>
      </c>
      <c r="O6502">
        <v>45617</v>
      </c>
      <c r="P6502" t="s">
        <v>26</v>
      </c>
      <c r="Q6502">
        <v>100</v>
      </c>
      <c r="R6502">
        <v>1210</v>
      </c>
      <c r="S6502">
        <v>9207.44</v>
      </c>
      <c r="T6502">
        <v>14</v>
      </c>
      <c r="U6502">
        <v>5</v>
      </c>
      <c r="X6502" t="s">
        <v>9546</v>
      </c>
      <c r="Y6502" t="s">
        <v>26</v>
      </c>
      <c r="Z6502" t="s">
        <v>26</v>
      </c>
      <c r="AE6502" t="s">
        <v>235</v>
      </c>
      <c r="AF6502">
        <v>1</v>
      </c>
      <c r="AG6502">
        <v>75</v>
      </c>
      <c r="AH6502">
        <v>14</v>
      </c>
      <c r="AI6502" t="s">
        <v>11632</v>
      </c>
      <c r="AJ6502">
        <v>0.53539823008849563</v>
      </c>
      <c r="AK6502">
        <v>4.0740884955752215</v>
      </c>
      <c r="AL6502" s="94">
        <v>226</v>
      </c>
      <c r="AM6502" t="s">
        <v>11647</v>
      </c>
    </row>
    <row r="6503" spans="1:39" x14ac:dyDescent="0.25">
      <c r="A6503" t="s">
        <v>222</v>
      </c>
      <c r="B6503">
        <v>43032</v>
      </c>
      <c r="C6503" t="s">
        <v>9547</v>
      </c>
      <c r="D6503">
        <v>554</v>
      </c>
      <c r="E6503">
        <v>45776</v>
      </c>
      <c r="F6503">
        <v>45965</v>
      </c>
      <c r="G6503" t="s">
        <v>1418</v>
      </c>
      <c r="J6503">
        <v>46093</v>
      </c>
      <c r="K6503">
        <v>0</v>
      </c>
      <c r="N6503" t="s">
        <v>25</v>
      </c>
      <c r="P6503" t="s">
        <v>25</v>
      </c>
      <c r="R6503">
        <v>0</v>
      </c>
      <c r="S6503">
        <v>0</v>
      </c>
      <c r="T6503">
        <v>3</v>
      </c>
      <c r="U6503">
        <v>0</v>
      </c>
      <c r="X6503" t="s">
        <v>25</v>
      </c>
      <c r="Y6503" t="s">
        <v>25</v>
      </c>
      <c r="Z6503" t="s">
        <v>25</v>
      </c>
      <c r="AE6503" t="s">
        <v>235</v>
      </c>
      <c r="AF6503">
        <v>0</v>
      </c>
      <c r="AG6503">
        <v>0</v>
      </c>
      <c r="AH6503">
        <v>9</v>
      </c>
      <c r="AI6503" t="s">
        <v>11632</v>
      </c>
      <c r="AJ6503">
        <v>0</v>
      </c>
      <c r="AK6503">
        <v>0</v>
      </c>
      <c r="AL6503" s="94">
        <v>55.4</v>
      </c>
      <c r="AM6503" t="s">
        <v>11646</v>
      </c>
    </row>
    <row r="6504" spans="1:39" x14ac:dyDescent="0.25">
      <c r="A6504" t="s">
        <v>222</v>
      </c>
      <c r="B6504">
        <v>43033</v>
      </c>
      <c r="C6504" t="s">
        <v>9548</v>
      </c>
      <c r="D6504">
        <v>1174</v>
      </c>
      <c r="E6504">
        <v>45779</v>
      </c>
      <c r="F6504">
        <v>45965</v>
      </c>
      <c r="G6504" t="s">
        <v>1418</v>
      </c>
      <c r="J6504">
        <v>46002</v>
      </c>
      <c r="K6504">
        <v>54</v>
      </c>
      <c r="L6504" t="s">
        <v>280</v>
      </c>
      <c r="M6504">
        <v>60</v>
      </c>
      <c r="N6504" t="s">
        <v>26</v>
      </c>
      <c r="O6504">
        <v>45797</v>
      </c>
      <c r="P6504" t="s">
        <v>26</v>
      </c>
      <c r="Q6504">
        <v>10</v>
      </c>
      <c r="R6504">
        <v>2500</v>
      </c>
      <c r="S6504">
        <v>5000</v>
      </c>
      <c r="T6504">
        <v>4</v>
      </c>
      <c r="U6504">
        <v>0</v>
      </c>
      <c r="V6504">
        <v>0</v>
      </c>
      <c r="W6504">
        <v>0</v>
      </c>
      <c r="X6504" t="s">
        <v>9549</v>
      </c>
      <c r="Y6504" t="s">
        <v>26</v>
      </c>
      <c r="Z6504" t="s">
        <v>25</v>
      </c>
      <c r="AE6504" t="s">
        <v>235</v>
      </c>
      <c r="AF6504">
        <v>0.6</v>
      </c>
      <c r="AG6504">
        <v>32</v>
      </c>
      <c r="AH6504">
        <v>16</v>
      </c>
      <c r="AI6504" t="s">
        <v>11631</v>
      </c>
      <c r="AJ6504">
        <v>2.1294718909710393</v>
      </c>
      <c r="AK6504">
        <v>4.2589437819420786</v>
      </c>
      <c r="AL6504" s="94">
        <v>117.4</v>
      </c>
      <c r="AM6504" t="s">
        <v>11647</v>
      </c>
    </row>
    <row r="6505" spans="1:39" x14ac:dyDescent="0.25">
      <c r="A6505" t="s">
        <v>222</v>
      </c>
      <c r="B6505">
        <v>43034</v>
      </c>
      <c r="C6505" t="s">
        <v>9550</v>
      </c>
      <c r="D6505">
        <v>696</v>
      </c>
      <c r="E6505">
        <v>45779</v>
      </c>
      <c r="F6505">
        <v>45965</v>
      </c>
      <c r="G6505" t="s">
        <v>1418</v>
      </c>
      <c r="J6505">
        <v>46020</v>
      </c>
      <c r="K6505">
        <v>67</v>
      </c>
      <c r="L6505">
        <v>45995</v>
      </c>
      <c r="M6505">
        <v>95</v>
      </c>
      <c r="N6505" t="s">
        <v>26</v>
      </c>
      <c r="O6505">
        <v>45483</v>
      </c>
      <c r="P6505" t="s">
        <v>26</v>
      </c>
      <c r="Q6505">
        <v>95</v>
      </c>
      <c r="R6505">
        <v>2000</v>
      </c>
      <c r="S6505">
        <v>2000</v>
      </c>
      <c r="T6505">
        <v>2</v>
      </c>
      <c r="U6505">
        <v>0</v>
      </c>
      <c r="V6505">
        <v>0</v>
      </c>
      <c r="W6505">
        <v>2</v>
      </c>
      <c r="X6505" t="s">
        <v>25</v>
      </c>
      <c r="Y6505" t="s">
        <v>25</v>
      </c>
      <c r="Z6505" t="s">
        <v>25</v>
      </c>
      <c r="AE6505" t="s">
        <v>235</v>
      </c>
      <c r="AF6505">
        <v>0.95</v>
      </c>
      <c r="AG6505">
        <v>64</v>
      </c>
      <c r="AH6505">
        <v>16</v>
      </c>
      <c r="AI6505" t="s">
        <v>11631</v>
      </c>
      <c r="AJ6505">
        <v>2.8735632183908044</v>
      </c>
      <c r="AK6505">
        <v>2.8735632183908044</v>
      </c>
      <c r="AL6505" s="94">
        <v>69.599999999999994</v>
      </c>
      <c r="AM6505" t="s">
        <v>11647</v>
      </c>
    </row>
    <row r="6506" spans="1:39" x14ac:dyDescent="0.25">
      <c r="A6506" t="s">
        <v>222</v>
      </c>
      <c r="B6506">
        <v>43035</v>
      </c>
      <c r="C6506" t="s">
        <v>9551</v>
      </c>
      <c r="D6506">
        <v>302</v>
      </c>
      <c r="E6506">
        <v>45779</v>
      </c>
      <c r="F6506">
        <v>45965</v>
      </c>
      <c r="G6506" t="s">
        <v>1418</v>
      </c>
      <c r="J6506">
        <v>46058</v>
      </c>
      <c r="K6506">
        <v>0</v>
      </c>
      <c r="AE6506" t="s">
        <v>235</v>
      </c>
      <c r="AF6506">
        <v>0</v>
      </c>
      <c r="AG6506">
        <v>0</v>
      </c>
      <c r="AH6506">
        <v>0</v>
      </c>
      <c r="AI6506" t="s">
        <v>11634</v>
      </c>
      <c r="AL6506" s="94">
        <v>30.2</v>
      </c>
      <c r="AM6506" t="s">
        <v>11646</v>
      </c>
    </row>
    <row r="6507" spans="1:39" x14ac:dyDescent="0.25">
      <c r="A6507" t="s">
        <v>222</v>
      </c>
      <c r="B6507">
        <v>43036</v>
      </c>
      <c r="C6507" t="s">
        <v>9552</v>
      </c>
      <c r="D6507">
        <v>1321</v>
      </c>
      <c r="E6507">
        <v>45779</v>
      </c>
      <c r="F6507">
        <v>45965</v>
      </c>
      <c r="G6507" t="s">
        <v>1418</v>
      </c>
      <c r="J6507">
        <v>46009</v>
      </c>
      <c r="K6507">
        <v>0</v>
      </c>
      <c r="M6507">
        <v>80</v>
      </c>
      <c r="N6507" t="s">
        <v>25</v>
      </c>
      <c r="P6507" t="s">
        <v>26</v>
      </c>
      <c r="R6507">
        <v>6000</v>
      </c>
      <c r="S6507">
        <v>6000</v>
      </c>
      <c r="T6507">
        <v>5</v>
      </c>
      <c r="U6507">
        <v>9</v>
      </c>
      <c r="V6507">
        <v>0</v>
      </c>
      <c r="W6507">
        <v>3</v>
      </c>
      <c r="X6507" t="s">
        <v>9553</v>
      </c>
      <c r="Y6507" t="s">
        <v>25</v>
      </c>
      <c r="Z6507" t="s">
        <v>25</v>
      </c>
      <c r="AE6507" t="s">
        <v>235</v>
      </c>
      <c r="AF6507">
        <v>0.8</v>
      </c>
      <c r="AG6507">
        <v>0</v>
      </c>
      <c r="AH6507">
        <v>12</v>
      </c>
      <c r="AI6507" t="s">
        <v>11632</v>
      </c>
      <c r="AJ6507">
        <v>4.5420136260408785</v>
      </c>
      <c r="AK6507">
        <v>4.5420136260408785</v>
      </c>
      <c r="AL6507" s="94">
        <v>132.1</v>
      </c>
      <c r="AM6507" t="s">
        <v>11646</v>
      </c>
    </row>
    <row r="6508" spans="1:39" x14ac:dyDescent="0.25">
      <c r="A6508" t="s">
        <v>222</v>
      </c>
      <c r="B6508">
        <v>43037</v>
      </c>
      <c r="C6508" t="s">
        <v>9554</v>
      </c>
      <c r="D6508">
        <v>31828</v>
      </c>
      <c r="E6508">
        <v>45779</v>
      </c>
      <c r="F6508">
        <v>45965</v>
      </c>
      <c r="G6508" t="s">
        <v>1418</v>
      </c>
      <c r="J6508">
        <v>46058</v>
      </c>
      <c r="K6508">
        <v>0</v>
      </c>
      <c r="AE6508" t="s">
        <v>235</v>
      </c>
      <c r="AF6508">
        <v>0</v>
      </c>
      <c r="AG6508">
        <v>0</v>
      </c>
      <c r="AH6508">
        <v>0</v>
      </c>
      <c r="AI6508" t="s">
        <v>11634</v>
      </c>
      <c r="AL6508" s="94">
        <v>3182.8</v>
      </c>
      <c r="AM6508" t="s">
        <v>11646</v>
      </c>
    </row>
    <row r="6509" spans="1:39" x14ac:dyDescent="0.25">
      <c r="A6509" t="s">
        <v>222</v>
      </c>
      <c r="B6509">
        <v>43903</v>
      </c>
      <c r="C6509" t="s">
        <v>9555</v>
      </c>
      <c r="D6509">
        <v>3392</v>
      </c>
      <c r="E6509">
        <v>45779</v>
      </c>
      <c r="F6509">
        <v>45965</v>
      </c>
      <c r="G6509" t="s">
        <v>1418</v>
      </c>
      <c r="J6509">
        <v>46072</v>
      </c>
      <c r="K6509">
        <v>17</v>
      </c>
      <c r="L6509">
        <v>46042</v>
      </c>
      <c r="M6509">
        <v>74.650000000000006</v>
      </c>
      <c r="N6509" t="s">
        <v>26</v>
      </c>
      <c r="O6509">
        <v>45980</v>
      </c>
      <c r="P6509" t="s">
        <v>26</v>
      </c>
      <c r="Q6509">
        <v>74.650000000000006</v>
      </c>
      <c r="R6509">
        <v>4000</v>
      </c>
      <c r="S6509">
        <v>4000</v>
      </c>
      <c r="T6509">
        <v>12</v>
      </c>
      <c r="U6509">
        <v>8</v>
      </c>
      <c r="V6509">
        <v>0</v>
      </c>
      <c r="W6509">
        <v>2</v>
      </c>
      <c r="X6509" t="s">
        <v>25</v>
      </c>
      <c r="Y6509" t="s">
        <v>1518</v>
      </c>
      <c r="Z6509" t="s">
        <v>26</v>
      </c>
      <c r="AE6509" t="s">
        <v>235</v>
      </c>
      <c r="AF6509">
        <v>0.74650000000000005</v>
      </c>
      <c r="AG6509">
        <v>13</v>
      </c>
      <c r="AH6509">
        <v>16</v>
      </c>
      <c r="AI6509" t="s">
        <v>11631</v>
      </c>
      <c r="AJ6509">
        <v>1.179245283018868</v>
      </c>
      <c r="AK6509">
        <v>1.179245283018868</v>
      </c>
      <c r="AL6509" s="94">
        <v>339.2</v>
      </c>
      <c r="AM6509" t="s">
        <v>11648</v>
      </c>
    </row>
    <row r="6510" spans="1:39" x14ac:dyDescent="0.25">
      <c r="A6510" t="s">
        <v>222</v>
      </c>
      <c r="B6510">
        <v>43038</v>
      </c>
      <c r="C6510" t="s">
        <v>9556</v>
      </c>
      <c r="D6510">
        <v>36849</v>
      </c>
      <c r="E6510">
        <v>45779</v>
      </c>
      <c r="G6510" t="s">
        <v>1418</v>
      </c>
      <c r="H6510">
        <v>45789</v>
      </c>
      <c r="I6510" t="s">
        <v>28</v>
      </c>
      <c r="K6510">
        <v>1124</v>
      </c>
      <c r="L6510" t="s">
        <v>1633</v>
      </c>
      <c r="M6510">
        <v>6.32</v>
      </c>
      <c r="N6510" t="s">
        <v>25</v>
      </c>
      <c r="P6510" t="s">
        <v>25</v>
      </c>
      <c r="R6510">
        <v>30000</v>
      </c>
      <c r="S6510">
        <v>58000</v>
      </c>
      <c r="T6510">
        <v>67</v>
      </c>
      <c r="U6510">
        <v>11</v>
      </c>
      <c r="V6510">
        <v>9</v>
      </c>
      <c r="W6510">
        <v>7</v>
      </c>
      <c r="X6510" t="s">
        <v>9557</v>
      </c>
      <c r="Y6510" t="s">
        <v>25</v>
      </c>
      <c r="Z6510" t="s">
        <v>25</v>
      </c>
      <c r="AE6510" t="s">
        <v>235</v>
      </c>
      <c r="AF6510">
        <v>6.3200000000000006E-2</v>
      </c>
      <c r="AG6510">
        <v>71</v>
      </c>
      <c r="AH6510">
        <v>14</v>
      </c>
      <c r="AI6510" t="s">
        <v>11632</v>
      </c>
      <c r="AJ6510">
        <v>0.81413335504355611</v>
      </c>
      <c r="AK6510">
        <v>1.5739911530842086</v>
      </c>
      <c r="AL6510" s="94">
        <v>3684.9</v>
      </c>
      <c r="AM6510" t="s">
        <v>11647</v>
      </c>
    </row>
    <row r="6511" spans="1:39" x14ac:dyDescent="0.25">
      <c r="A6511" t="s">
        <v>222</v>
      </c>
      <c r="B6511">
        <v>43907</v>
      </c>
      <c r="C6511" t="s">
        <v>9558</v>
      </c>
      <c r="D6511">
        <v>5943</v>
      </c>
      <c r="E6511">
        <v>45779</v>
      </c>
      <c r="G6511" t="s">
        <v>1418</v>
      </c>
      <c r="H6511">
        <v>45954</v>
      </c>
      <c r="K6511">
        <v>117</v>
      </c>
      <c r="L6511" t="s">
        <v>1733</v>
      </c>
      <c r="M6511">
        <v>72.5</v>
      </c>
      <c r="N6511" t="s">
        <v>25</v>
      </c>
      <c r="P6511" t="s">
        <v>25</v>
      </c>
      <c r="S6511">
        <v>5000</v>
      </c>
      <c r="T6511">
        <v>55</v>
      </c>
      <c r="U6511">
        <v>15</v>
      </c>
      <c r="V6511">
        <v>0</v>
      </c>
      <c r="X6511" t="s">
        <v>9559</v>
      </c>
      <c r="Y6511" t="s">
        <v>25</v>
      </c>
      <c r="Z6511" t="s">
        <v>25</v>
      </c>
      <c r="AE6511" t="s">
        <v>235</v>
      </c>
      <c r="AF6511">
        <v>0.72499999999999998</v>
      </c>
      <c r="AG6511">
        <v>85</v>
      </c>
      <c r="AH6511">
        <v>12</v>
      </c>
      <c r="AI6511" t="s">
        <v>11632</v>
      </c>
      <c r="AK6511">
        <v>0.84132592966515229</v>
      </c>
      <c r="AL6511" s="94">
        <v>594.29999999999995</v>
      </c>
      <c r="AM6511" t="s">
        <v>11647</v>
      </c>
    </row>
    <row r="6512" spans="1:39" x14ac:dyDescent="0.25">
      <c r="A6512" t="s">
        <v>222</v>
      </c>
      <c r="B6512">
        <v>43039</v>
      </c>
      <c r="C6512" t="s">
        <v>9560</v>
      </c>
      <c r="D6512">
        <v>106</v>
      </c>
      <c r="E6512">
        <v>45779</v>
      </c>
      <c r="F6512">
        <v>45965</v>
      </c>
      <c r="G6512" t="s">
        <v>1418</v>
      </c>
      <c r="J6512">
        <v>46070</v>
      </c>
      <c r="K6512">
        <v>0</v>
      </c>
      <c r="N6512" t="s">
        <v>25</v>
      </c>
      <c r="P6512" t="s">
        <v>25</v>
      </c>
      <c r="R6512">
        <v>0</v>
      </c>
      <c r="S6512">
        <v>0</v>
      </c>
      <c r="T6512">
        <v>0</v>
      </c>
      <c r="U6512">
        <v>0</v>
      </c>
      <c r="V6512">
        <v>0</v>
      </c>
      <c r="W6512">
        <v>0</v>
      </c>
      <c r="X6512" t="s">
        <v>25</v>
      </c>
      <c r="Y6512" t="s">
        <v>25</v>
      </c>
      <c r="Z6512" t="s">
        <v>25</v>
      </c>
      <c r="AE6512" t="s">
        <v>235</v>
      </c>
      <c r="AF6512">
        <v>0</v>
      </c>
      <c r="AG6512">
        <v>0</v>
      </c>
      <c r="AH6512">
        <v>11</v>
      </c>
      <c r="AI6512" t="s">
        <v>11632</v>
      </c>
      <c r="AJ6512">
        <v>0</v>
      </c>
      <c r="AK6512">
        <v>0</v>
      </c>
      <c r="AL6512" s="94">
        <v>10.6</v>
      </c>
      <c r="AM6512" t="s">
        <v>11646</v>
      </c>
    </row>
    <row r="6513" spans="1:39" x14ac:dyDescent="0.25">
      <c r="A6513" t="s">
        <v>222</v>
      </c>
      <c r="B6513">
        <v>43040</v>
      </c>
      <c r="C6513" t="s">
        <v>9561</v>
      </c>
      <c r="D6513">
        <v>428</v>
      </c>
      <c r="E6513">
        <v>45779</v>
      </c>
      <c r="F6513">
        <v>45965</v>
      </c>
      <c r="G6513" t="s">
        <v>1418</v>
      </c>
      <c r="J6513">
        <v>46013</v>
      </c>
      <c r="K6513">
        <v>116</v>
      </c>
      <c r="L6513" t="s">
        <v>1831</v>
      </c>
      <c r="M6513">
        <v>51</v>
      </c>
      <c r="N6513" t="s">
        <v>26</v>
      </c>
      <c r="O6513">
        <v>45455</v>
      </c>
      <c r="P6513" t="s">
        <v>25</v>
      </c>
      <c r="R6513">
        <v>11600</v>
      </c>
      <c r="S6513">
        <v>0</v>
      </c>
      <c r="T6513">
        <v>0</v>
      </c>
      <c r="U6513">
        <v>5</v>
      </c>
      <c r="V6513">
        <v>0</v>
      </c>
      <c r="W6513">
        <v>2</v>
      </c>
      <c r="X6513" t="s">
        <v>9562</v>
      </c>
      <c r="Y6513" t="s">
        <v>25</v>
      </c>
      <c r="Z6513" t="s">
        <v>26</v>
      </c>
      <c r="AE6513" t="s">
        <v>235</v>
      </c>
      <c r="AF6513">
        <v>0.51</v>
      </c>
      <c r="AG6513">
        <v>59</v>
      </c>
      <c r="AH6513">
        <v>15</v>
      </c>
      <c r="AI6513" t="s">
        <v>11632</v>
      </c>
      <c r="AJ6513">
        <v>27.102803738317757</v>
      </c>
      <c r="AK6513">
        <v>0</v>
      </c>
      <c r="AL6513" s="94">
        <v>42.8</v>
      </c>
      <c r="AM6513" t="s">
        <v>11839</v>
      </c>
    </row>
    <row r="6514" spans="1:39" x14ac:dyDescent="0.25">
      <c r="A6514" t="s">
        <v>222</v>
      </c>
      <c r="B6514">
        <v>43041</v>
      </c>
      <c r="C6514" t="s">
        <v>9563</v>
      </c>
      <c r="D6514">
        <v>240</v>
      </c>
      <c r="E6514">
        <v>45779</v>
      </c>
      <c r="F6514">
        <v>45965</v>
      </c>
      <c r="G6514" t="s">
        <v>1418</v>
      </c>
      <c r="J6514">
        <v>45992</v>
      </c>
      <c r="K6514">
        <v>0</v>
      </c>
      <c r="N6514" t="s">
        <v>25</v>
      </c>
      <c r="P6514" t="s">
        <v>25</v>
      </c>
      <c r="R6514">
        <v>0</v>
      </c>
      <c r="S6514">
        <v>0</v>
      </c>
      <c r="T6514">
        <v>0</v>
      </c>
      <c r="U6514">
        <v>0</v>
      </c>
      <c r="V6514">
        <v>0</v>
      </c>
      <c r="W6514">
        <v>0</v>
      </c>
      <c r="X6514" t="s">
        <v>25</v>
      </c>
      <c r="Y6514" t="s">
        <v>25</v>
      </c>
      <c r="Z6514" t="s">
        <v>25</v>
      </c>
      <c r="AE6514" t="s">
        <v>235</v>
      </c>
      <c r="AF6514">
        <v>0</v>
      </c>
      <c r="AG6514">
        <v>0</v>
      </c>
      <c r="AH6514">
        <v>11</v>
      </c>
      <c r="AI6514" t="s">
        <v>11632</v>
      </c>
      <c r="AJ6514">
        <v>0</v>
      </c>
      <c r="AK6514">
        <v>0</v>
      </c>
      <c r="AL6514" s="94">
        <v>24</v>
      </c>
      <c r="AM6514" t="s">
        <v>11646</v>
      </c>
    </row>
    <row r="6515" spans="1:39" x14ac:dyDescent="0.25">
      <c r="A6515" t="s">
        <v>222</v>
      </c>
      <c r="B6515">
        <v>43042</v>
      </c>
      <c r="C6515" t="s">
        <v>9564</v>
      </c>
      <c r="D6515">
        <v>2995</v>
      </c>
      <c r="E6515">
        <v>45779</v>
      </c>
      <c r="F6515">
        <v>45965</v>
      </c>
      <c r="G6515" t="s">
        <v>1418</v>
      </c>
      <c r="J6515">
        <v>45993</v>
      </c>
      <c r="K6515">
        <v>263</v>
      </c>
      <c r="L6515" t="s">
        <v>1831</v>
      </c>
      <c r="M6515">
        <v>83</v>
      </c>
      <c r="N6515" t="s">
        <v>26</v>
      </c>
      <c r="O6515">
        <v>45126</v>
      </c>
      <c r="P6515" t="s">
        <v>478</v>
      </c>
      <c r="Q6515">
        <v>28</v>
      </c>
      <c r="R6515">
        <v>8000</v>
      </c>
      <c r="S6515">
        <v>3999.82</v>
      </c>
      <c r="T6515">
        <v>4</v>
      </c>
      <c r="U6515">
        <v>40</v>
      </c>
      <c r="V6515">
        <v>0</v>
      </c>
      <c r="W6515">
        <v>13</v>
      </c>
      <c r="X6515" t="s">
        <v>9565</v>
      </c>
      <c r="Y6515" t="s">
        <v>1518</v>
      </c>
      <c r="Z6515" t="s">
        <v>25</v>
      </c>
      <c r="AE6515" t="s">
        <v>235</v>
      </c>
      <c r="AF6515">
        <v>0.83</v>
      </c>
      <c r="AG6515">
        <v>218</v>
      </c>
      <c r="AH6515">
        <v>16</v>
      </c>
      <c r="AI6515" t="s">
        <v>11631</v>
      </c>
      <c r="AJ6515">
        <v>2.671118530884808</v>
      </c>
      <c r="AK6515">
        <v>1.3354991652754591</v>
      </c>
      <c r="AL6515" s="94">
        <v>299.5</v>
      </c>
      <c r="AM6515" t="s">
        <v>11647</v>
      </c>
    </row>
    <row r="6516" spans="1:39" x14ac:dyDescent="0.25">
      <c r="A6516" t="s">
        <v>222</v>
      </c>
      <c r="B6516">
        <v>43043</v>
      </c>
      <c r="C6516" t="s">
        <v>9566</v>
      </c>
      <c r="D6516">
        <v>5218</v>
      </c>
      <c r="E6516">
        <v>45779</v>
      </c>
      <c r="G6516" t="s">
        <v>1418</v>
      </c>
      <c r="H6516">
        <v>45819</v>
      </c>
      <c r="I6516" t="s">
        <v>28</v>
      </c>
      <c r="J6516" t="s">
        <v>9567</v>
      </c>
      <c r="K6516">
        <v>100</v>
      </c>
      <c r="M6516">
        <v>0</v>
      </c>
      <c r="N6516" t="s">
        <v>25</v>
      </c>
      <c r="P6516" t="s">
        <v>25</v>
      </c>
      <c r="Q6516">
        <v>0</v>
      </c>
      <c r="R6516">
        <v>11500</v>
      </c>
      <c r="S6516">
        <v>11500</v>
      </c>
      <c r="T6516">
        <v>0</v>
      </c>
      <c r="U6516">
        <v>62</v>
      </c>
      <c r="V6516">
        <v>0</v>
      </c>
      <c r="W6516">
        <v>0</v>
      </c>
      <c r="X6516" t="s">
        <v>9568</v>
      </c>
      <c r="Y6516" t="s">
        <v>1518</v>
      </c>
      <c r="Z6516" t="s">
        <v>25</v>
      </c>
      <c r="AE6516" t="s">
        <v>235</v>
      </c>
      <c r="AF6516">
        <v>0</v>
      </c>
      <c r="AG6516">
        <v>0</v>
      </c>
      <c r="AH6516">
        <v>14</v>
      </c>
      <c r="AI6516" t="s">
        <v>11632</v>
      </c>
      <c r="AJ6516">
        <v>2.2039095438865464</v>
      </c>
      <c r="AK6516">
        <v>2.2039095438865464</v>
      </c>
      <c r="AL6516" s="94">
        <v>521.79999999999995</v>
      </c>
      <c r="AM6516" t="s">
        <v>11647</v>
      </c>
    </row>
    <row r="6517" spans="1:39" x14ac:dyDescent="0.25">
      <c r="A6517" t="s">
        <v>222</v>
      </c>
      <c r="B6517">
        <v>43045</v>
      </c>
      <c r="C6517" t="s">
        <v>9569</v>
      </c>
      <c r="D6517">
        <v>160</v>
      </c>
      <c r="E6517">
        <v>45779</v>
      </c>
      <c r="F6517">
        <v>45965</v>
      </c>
      <c r="G6517" t="s">
        <v>1418</v>
      </c>
      <c r="J6517">
        <v>46058</v>
      </c>
      <c r="K6517">
        <v>0</v>
      </c>
      <c r="AE6517" t="s">
        <v>235</v>
      </c>
      <c r="AF6517">
        <v>0</v>
      </c>
      <c r="AG6517">
        <v>0</v>
      </c>
      <c r="AH6517">
        <v>0</v>
      </c>
      <c r="AI6517" t="s">
        <v>11634</v>
      </c>
      <c r="AL6517" s="94">
        <v>16</v>
      </c>
      <c r="AM6517" t="s">
        <v>11646</v>
      </c>
    </row>
    <row r="6518" spans="1:39" x14ac:dyDescent="0.25">
      <c r="A6518" t="s">
        <v>222</v>
      </c>
      <c r="B6518">
        <v>43046</v>
      </c>
      <c r="C6518" t="s">
        <v>9570</v>
      </c>
      <c r="D6518">
        <v>113</v>
      </c>
      <c r="E6518">
        <v>45779</v>
      </c>
      <c r="F6518">
        <v>45965</v>
      </c>
      <c r="G6518" t="s">
        <v>1418</v>
      </c>
      <c r="J6518">
        <v>45995</v>
      </c>
      <c r="K6518">
        <v>0</v>
      </c>
      <c r="AE6518" t="s">
        <v>235</v>
      </c>
      <c r="AF6518">
        <v>0</v>
      </c>
      <c r="AG6518">
        <v>0</v>
      </c>
      <c r="AH6518">
        <v>0</v>
      </c>
      <c r="AI6518" t="s">
        <v>11634</v>
      </c>
      <c r="AL6518" s="94">
        <v>11.3</v>
      </c>
      <c r="AM6518" t="s">
        <v>11646</v>
      </c>
    </row>
    <row r="6519" spans="1:39" x14ac:dyDescent="0.25">
      <c r="A6519" t="s">
        <v>222</v>
      </c>
      <c r="B6519">
        <v>43047</v>
      </c>
      <c r="C6519" t="s">
        <v>9571</v>
      </c>
      <c r="D6519">
        <v>6888</v>
      </c>
      <c r="E6519">
        <v>45779</v>
      </c>
      <c r="G6519" t="s">
        <v>1418</v>
      </c>
      <c r="H6519">
        <v>45831</v>
      </c>
      <c r="K6519">
        <v>1000</v>
      </c>
      <c r="M6519">
        <v>10</v>
      </c>
      <c r="N6519" t="s">
        <v>25</v>
      </c>
      <c r="P6519" t="s">
        <v>26</v>
      </c>
      <c r="Q6519">
        <v>10</v>
      </c>
      <c r="R6519">
        <v>0</v>
      </c>
      <c r="S6519">
        <v>0</v>
      </c>
      <c r="T6519">
        <v>36</v>
      </c>
      <c r="U6519">
        <v>38</v>
      </c>
      <c r="V6519">
        <v>1</v>
      </c>
      <c r="W6519">
        <v>29</v>
      </c>
      <c r="X6519" t="s">
        <v>9572</v>
      </c>
      <c r="Y6519" t="s">
        <v>25</v>
      </c>
      <c r="Z6519" t="s">
        <v>25</v>
      </c>
      <c r="AE6519" t="s">
        <v>235</v>
      </c>
      <c r="AF6519">
        <v>0.1</v>
      </c>
      <c r="AG6519">
        <v>100</v>
      </c>
      <c r="AH6519">
        <v>14</v>
      </c>
      <c r="AI6519" t="s">
        <v>11632</v>
      </c>
      <c r="AJ6519">
        <v>0</v>
      </c>
      <c r="AK6519">
        <v>0</v>
      </c>
      <c r="AL6519" s="94">
        <v>688.8</v>
      </c>
      <c r="AM6519" t="s">
        <v>11647</v>
      </c>
    </row>
    <row r="6520" spans="1:39" x14ac:dyDescent="0.25">
      <c r="A6520" t="s">
        <v>222</v>
      </c>
      <c r="B6520">
        <v>43048</v>
      </c>
      <c r="C6520" t="s">
        <v>9573</v>
      </c>
      <c r="D6520">
        <v>1019</v>
      </c>
      <c r="E6520">
        <v>45779</v>
      </c>
      <c r="G6520" t="s">
        <v>1418</v>
      </c>
      <c r="H6520">
        <v>45818</v>
      </c>
      <c r="I6520" t="s">
        <v>28</v>
      </c>
      <c r="J6520" t="s">
        <v>9574</v>
      </c>
      <c r="K6520">
        <v>0</v>
      </c>
      <c r="M6520">
        <v>0</v>
      </c>
      <c r="N6520" t="s">
        <v>25</v>
      </c>
      <c r="P6520" t="s">
        <v>25</v>
      </c>
      <c r="Q6520">
        <v>0</v>
      </c>
      <c r="R6520">
        <v>0</v>
      </c>
      <c r="S6520">
        <v>0</v>
      </c>
      <c r="T6520">
        <v>0</v>
      </c>
      <c r="U6520">
        <v>0</v>
      </c>
      <c r="V6520">
        <v>0</v>
      </c>
      <c r="W6520">
        <v>0</v>
      </c>
      <c r="X6520" t="s">
        <v>3992</v>
      </c>
      <c r="Y6520" t="s">
        <v>25</v>
      </c>
      <c r="Z6520" t="s">
        <v>25</v>
      </c>
      <c r="AE6520" t="s">
        <v>235</v>
      </c>
      <c r="AF6520">
        <v>0</v>
      </c>
      <c r="AG6520">
        <v>0</v>
      </c>
      <c r="AH6520">
        <v>14</v>
      </c>
      <c r="AI6520" t="s">
        <v>11632</v>
      </c>
      <c r="AJ6520">
        <v>0</v>
      </c>
      <c r="AK6520">
        <v>0</v>
      </c>
      <c r="AL6520" s="94">
        <v>101.9</v>
      </c>
      <c r="AM6520" t="s">
        <v>11646</v>
      </c>
    </row>
    <row r="6521" spans="1:39" x14ac:dyDescent="0.25">
      <c r="A6521" t="s">
        <v>222</v>
      </c>
      <c r="B6521">
        <v>43049</v>
      </c>
      <c r="C6521" t="s">
        <v>9575</v>
      </c>
      <c r="D6521">
        <v>1023</v>
      </c>
      <c r="E6521">
        <v>45779</v>
      </c>
      <c r="F6521">
        <v>45965</v>
      </c>
      <c r="G6521" t="s">
        <v>1418</v>
      </c>
      <c r="J6521">
        <v>46069</v>
      </c>
      <c r="K6521">
        <v>65</v>
      </c>
      <c r="L6521" t="s">
        <v>7773</v>
      </c>
      <c r="M6521">
        <v>90</v>
      </c>
      <c r="N6521" t="s">
        <v>26</v>
      </c>
      <c r="O6521">
        <v>45924</v>
      </c>
      <c r="P6521" t="s">
        <v>26</v>
      </c>
      <c r="Q6521">
        <v>90</v>
      </c>
      <c r="R6521">
        <v>1000</v>
      </c>
      <c r="S6521">
        <v>0</v>
      </c>
      <c r="T6521">
        <v>3</v>
      </c>
      <c r="U6521">
        <v>0</v>
      </c>
      <c r="V6521">
        <v>0</v>
      </c>
      <c r="W6521">
        <v>0</v>
      </c>
      <c r="X6521" t="s">
        <v>9576</v>
      </c>
      <c r="Y6521" t="s">
        <v>9577</v>
      </c>
      <c r="Z6521" t="s">
        <v>25</v>
      </c>
      <c r="AE6521" t="s">
        <v>235</v>
      </c>
      <c r="AF6521">
        <v>0.9</v>
      </c>
      <c r="AG6521">
        <v>58</v>
      </c>
      <c r="AH6521">
        <v>16</v>
      </c>
      <c r="AI6521" t="s">
        <v>11631</v>
      </c>
      <c r="AJ6521">
        <v>0.97751710654936463</v>
      </c>
      <c r="AK6521">
        <v>0</v>
      </c>
      <c r="AL6521" s="94">
        <v>102.3</v>
      </c>
      <c r="AM6521" t="s">
        <v>11647</v>
      </c>
    </row>
    <row r="6522" spans="1:39" x14ac:dyDescent="0.25">
      <c r="A6522" t="s">
        <v>222</v>
      </c>
      <c r="B6522">
        <v>43050</v>
      </c>
      <c r="C6522" t="s">
        <v>9578</v>
      </c>
      <c r="D6522">
        <v>4190</v>
      </c>
      <c r="E6522">
        <v>45779</v>
      </c>
      <c r="F6522">
        <v>45983</v>
      </c>
      <c r="G6522" t="s">
        <v>1418</v>
      </c>
      <c r="J6522">
        <v>46001</v>
      </c>
      <c r="K6522">
        <v>0</v>
      </c>
      <c r="N6522" t="s">
        <v>25</v>
      </c>
      <c r="T6522">
        <v>10</v>
      </c>
      <c r="U6522">
        <v>0</v>
      </c>
      <c r="V6522">
        <v>0</v>
      </c>
      <c r="W6522">
        <v>1</v>
      </c>
      <c r="X6522" t="s">
        <v>9579</v>
      </c>
      <c r="Y6522" t="s">
        <v>25</v>
      </c>
      <c r="Z6522" t="s">
        <v>25</v>
      </c>
      <c r="AE6522" t="s">
        <v>235</v>
      </c>
      <c r="AF6522">
        <v>0</v>
      </c>
      <c r="AG6522">
        <v>0</v>
      </c>
      <c r="AH6522">
        <v>8</v>
      </c>
      <c r="AI6522" t="s">
        <v>11632</v>
      </c>
      <c r="AL6522" s="94">
        <v>419</v>
      </c>
      <c r="AM6522" t="s">
        <v>11646</v>
      </c>
    </row>
    <row r="6523" spans="1:39" x14ac:dyDescent="0.25">
      <c r="A6523" t="s">
        <v>222</v>
      </c>
      <c r="B6523">
        <v>43051</v>
      </c>
      <c r="C6523" t="s">
        <v>9580</v>
      </c>
      <c r="D6523">
        <v>15804</v>
      </c>
      <c r="E6523">
        <v>45779</v>
      </c>
      <c r="F6523">
        <v>45956</v>
      </c>
      <c r="G6523" t="s">
        <v>1418</v>
      </c>
      <c r="J6523">
        <v>46083</v>
      </c>
      <c r="K6523">
        <v>140</v>
      </c>
      <c r="N6523" t="s">
        <v>26</v>
      </c>
      <c r="AE6523" t="s">
        <v>235</v>
      </c>
      <c r="AF6523">
        <v>0</v>
      </c>
      <c r="AG6523">
        <v>0</v>
      </c>
      <c r="AH6523">
        <v>2</v>
      </c>
      <c r="AI6523" t="s">
        <v>11632</v>
      </c>
      <c r="AL6523" s="94">
        <v>1580.4</v>
      </c>
      <c r="AM6523" t="s">
        <v>11648</v>
      </c>
    </row>
    <row r="6524" spans="1:39" x14ac:dyDescent="0.25">
      <c r="A6524" t="s">
        <v>222</v>
      </c>
      <c r="B6524">
        <v>43901</v>
      </c>
      <c r="C6524" t="s">
        <v>9581</v>
      </c>
      <c r="D6524">
        <v>11951</v>
      </c>
      <c r="E6524">
        <v>45779</v>
      </c>
      <c r="F6524">
        <v>45956</v>
      </c>
      <c r="G6524" t="s">
        <v>1418</v>
      </c>
      <c r="K6524">
        <v>0</v>
      </c>
      <c r="AE6524" t="s">
        <v>235</v>
      </c>
      <c r="AF6524">
        <v>0</v>
      </c>
      <c r="AG6524">
        <v>0</v>
      </c>
      <c r="AH6524">
        <v>0</v>
      </c>
      <c r="AI6524" t="s">
        <v>11634</v>
      </c>
      <c r="AL6524" s="94">
        <v>1195.0999999999999</v>
      </c>
      <c r="AM6524" t="s">
        <v>11646</v>
      </c>
    </row>
    <row r="6525" spans="1:39" x14ac:dyDescent="0.25">
      <c r="A6525" t="s">
        <v>222</v>
      </c>
      <c r="B6525">
        <v>43053</v>
      </c>
      <c r="C6525" t="s">
        <v>9582</v>
      </c>
      <c r="D6525">
        <v>222</v>
      </c>
      <c r="E6525">
        <v>45779</v>
      </c>
      <c r="F6525">
        <v>45983</v>
      </c>
      <c r="G6525" t="s">
        <v>1418</v>
      </c>
      <c r="J6525">
        <v>46008</v>
      </c>
      <c r="K6525">
        <v>40</v>
      </c>
      <c r="L6525" t="s">
        <v>9583</v>
      </c>
      <c r="M6525">
        <v>80</v>
      </c>
      <c r="N6525" t="s">
        <v>26</v>
      </c>
      <c r="O6525">
        <v>45467</v>
      </c>
      <c r="P6525" t="s">
        <v>25</v>
      </c>
      <c r="R6525">
        <v>1500</v>
      </c>
      <c r="S6525">
        <v>168</v>
      </c>
      <c r="T6525">
        <v>0</v>
      </c>
      <c r="U6525">
        <v>0</v>
      </c>
      <c r="V6525">
        <v>0</v>
      </c>
      <c r="W6525">
        <v>0</v>
      </c>
      <c r="X6525" t="s">
        <v>9584</v>
      </c>
      <c r="Y6525" t="s">
        <v>26</v>
      </c>
      <c r="Z6525" t="s">
        <v>25</v>
      </c>
      <c r="AE6525" t="s">
        <v>235</v>
      </c>
      <c r="AF6525">
        <v>0.8</v>
      </c>
      <c r="AG6525">
        <v>32</v>
      </c>
      <c r="AH6525">
        <v>15</v>
      </c>
      <c r="AI6525" t="s">
        <v>11632</v>
      </c>
      <c r="AJ6525">
        <v>6.756756756756757</v>
      </c>
      <c r="AK6525">
        <v>0.7567567567567568</v>
      </c>
      <c r="AL6525" s="94">
        <v>22.2</v>
      </c>
      <c r="AM6525" t="s">
        <v>11647</v>
      </c>
    </row>
    <row r="6526" spans="1:39" x14ac:dyDescent="0.25">
      <c r="A6526" t="s">
        <v>222</v>
      </c>
      <c r="B6526">
        <v>43054</v>
      </c>
      <c r="C6526" t="s">
        <v>9585</v>
      </c>
      <c r="D6526">
        <v>3817</v>
      </c>
      <c r="E6526">
        <v>45779</v>
      </c>
      <c r="F6526">
        <v>45983</v>
      </c>
      <c r="G6526" t="s">
        <v>1418</v>
      </c>
      <c r="J6526" t="s">
        <v>9586</v>
      </c>
      <c r="K6526">
        <v>130</v>
      </c>
      <c r="L6526">
        <v>2025</v>
      </c>
      <c r="M6526">
        <v>35</v>
      </c>
      <c r="N6526" t="s">
        <v>26</v>
      </c>
      <c r="O6526">
        <v>45496</v>
      </c>
      <c r="P6526" t="s">
        <v>4286</v>
      </c>
      <c r="R6526">
        <v>9000</v>
      </c>
      <c r="T6526">
        <v>12</v>
      </c>
      <c r="U6526">
        <v>48</v>
      </c>
      <c r="X6526" t="s">
        <v>25</v>
      </c>
      <c r="Y6526" t="s">
        <v>25</v>
      </c>
      <c r="Z6526" t="s">
        <v>25</v>
      </c>
      <c r="AE6526" t="s">
        <v>235</v>
      </c>
      <c r="AF6526">
        <v>0.35</v>
      </c>
      <c r="AG6526">
        <v>46</v>
      </c>
      <c r="AH6526">
        <v>12</v>
      </c>
      <c r="AI6526" t="s">
        <v>11632</v>
      </c>
      <c r="AJ6526">
        <v>2.3578726748755567</v>
      </c>
      <c r="AL6526" s="94">
        <v>381.7</v>
      </c>
      <c r="AM6526" t="s">
        <v>11647</v>
      </c>
    </row>
    <row r="6527" spans="1:39" x14ac:dyDescent="0.25">
      <c r="A6527" t="s">
        <v>222</v>
      </c>
      <c r="B6527">
        <v>43055</v>
      </c>
      <c r="C6527" t="s">
        <v>9587</v>
      </c>
      <c r="D6527">
        <v>2856</v>
      </c>
      <c r="E6527">
        <v>45779</v>
      </c>
      <c r="G6527" t="s">
        <v>1418</v>
      </c>
      <c r="H6527">
        <v>45812</v>
      </c>
      <c r="I6527" t="s">
        <v>28</v>
      </c>
      <c r="K6527">
        <v>75</v>
      </c>
      <c r="L6527" t="s">
        <v>1419</v>
      </c>
      <c r="M6527">
        <v>90</v>
      </c>
      <c r="N6527" t="s">
        <v>26</v>
      </c>
      <c r="O6527">
        <v>45797</v>
      </c>
      <c r="P6527" t="s">
        <v>26</v>
      </c>
      <c r="Q6527">
        <v>66</v>
      </c>
      <c r="R6527">
        <v>1500</v>
      </c>
      <c r="S6527">
        <v>1500</v>
      </c>
      <c r="T6527">
        <v>0</v>
      </c>
      <c r="U6527">
        <v>12</v>
      </c>
      <c r="V6527">
        <v>0</v>
      </c>
      <c r="W6527">
        <v>6</v>
      </c>
      <c r="X6527" t="s">
        <v>9588</v>
      </c>
      <c r="Y6527" t="s">
        <v>25</v>
      </c>
      <c r="Z6527" t="s">
        <v>25</v>
      </c>
      <c r="AE6527" t="s">
        <v>235</v>
      </c>
      <c r="AF6527">
        <v>0.9</v>
      </c>
      <c r="AG6527">
        <v>68</v>
      </c>
      <c r="AH6527">
        <v>16</v>
      </c>
      <c r="AI6527" t="s">
        <v>11631</v>
      </c>
      <c r="AJ6527">
        <v>0.52521008403361347</v>
      </c>
      <c r="AK6527">
        <v>0.52521008403361347</v>
      </c>
      <c r="AL6527" s="94">
        <v>285.60000000000002</v>
      </c>
      <c r="AM6527" t="s">
        <v>11647</v>
      </c>
    </row>
    <row r="6528" spans="1:39" x14ac:dyDescent="0.25">
      <c r="A6528" t="s">
        <v>222</v>
      </c>
      <c r="B6528">
        <v>43056</v>
      </c>
      <c r="C6528" t="s">
        <v>9589</v>
      </c>
      <c r="D6528">
        <v>852</v>
      </c>
      <c r="E6528">
        <v>45779</v>
      </c>
      <c r="F6528">
        <v>45983</v>
      </c>
      <c r="G6528" t="s">
        <v>1418</v>
      </c>
      <c r="K6528">
        <v>0</v>
      </c>
      <c r="AE6528" t="s">
        <v>235</v>
      </c>
      <c r="AF6528">
        <v>0</v>
      </c>
      <c r="AG6528">
        <v>0</v>
      </c>
      <c r="AH6528">
        <v>0</v>
      </c>
      <c r="AI6528" t="s">
        <v>11634</v>
      </c>
      <c r="AL6528" s="94">
        <v>85.2</v>
      </c>
      <c r="AM6528" t="s">
        <v>11646</v>
      </c>
    </row>
    <row r="6529" spans="1:39" x14ac:dyDescent="0.25">
      <c r="A6529" t="s">
        <v>222</v>
      </c>
      <c r="B6529">
        <v>43057</v>
      </c>
      <c r="C6529" t="s">
        <v>9590</v>
      </c>
      <c r="D6529">
        <v>36</v>
      </c>
      <c r="E6529">
        <v>45779</v>
      </c>
      <c r="F6529">
        <v>45983</v>
      </c>
      <c r="G6529" t="s">
        <v>1418</v>
      </c>
      <c r="K6529">
        <v>0</v>
      </c>
      <c r="AE6529" t="s">
        <v>235</v>
      </c>
      <c r="AF6529">
        <v>0</v>
      </c>
      <c r="AG6529">
        <v>0</v>
      </c>
      <c r="AH6529">
        <v>0</v>
      </c>
      <c r="AI6529" t="s">
        <v>11634</v>
      </c>
      <c r="AL6529" s="94">
        <v>3.6</v>
      </c>
      <c r="AM6529" t="s">
        <v>11646</v>
      </c>
    </row>
    <row r="6530" spans="1:39" x14ac:dyDescent="0.25">
      <c r="A6530" t="s">
        <v>222</v>
      </c>
      <c r="B6530">
        <v>43058</v>
      </c>
      <c r="C6530" t="s">
        <v>9591</v>
      </c>
      <c r="D6530">
        <v>122</v>
      </c>
      <c r="E6530">
        <v>45779</v>
      </c>
      <c r="F6530">
        <v>45983</v>
      </c>
      <c r="G6530" t="s">
        <v>1418</v>
      </c>
      <c r="J6530">
        <v>46055</v>
      </c>
      <c r="K6530">
        <v>0</v>
      </c>
      <c r="N6530" t="s">
        <v>25</v>
      </c>
      <c r="P6530" t="s">
        <v>25</v>
      </c>
      <c r="R6530">
        <v>0</v>
      </c>
      <c r="S6530">
        <v>0</v>
      </c>
      <c r="X6530" t="s">
        <v>1544</v>
      </c>
      <c r="Y6530" t="s">
        <v>1544</v>
      </c>
      <c r="Z6530" t="s">
        <v>1544</v>
      </c>
      <c r="AE6530" t="s">
        <v>235</v>
      </c>
      <c r="AF6530">
        <v>0</v>
      </c>
      <c r="AG6530">
        <v>0</v>
      </c>
      <c r="AH6530">
        <v>7</v>
      </c>
      <c r="AI6530" t="s">
        <v>11632</v>
      </c>
      <c r="AJ6530">
        <v>0</v>
      </c>
      <c r="AK6530">
        <v>0</v>
      </c>
      <c r="AL6530" s="94">
        <v>12.2</v>
      </c>
      <c r="AM6530" t="s">
        <v>11646</v>
      </c>
    </row>
    <row r="6531" spans="1:39" x14ac:dyDescent="0.25">
      <c r="A6531" t="s">
        <v>222</v>
      </c>
      <c r="B6531">
        <v>43059</v>
      </c>
      <c r="C6531" t="s">
        <v>9592</v>
      </c>
      <c r="D6531">
        <v>345</v>
      </c>
      <c r="E6531">
        <v>45779</v>
      </c>
      <c r="F6531">
        <v>45983</v>
      </c>
      <c r="G6531" t="s">
        <v>1418</v>
      </c>
      <c r="K6531">
        <v>0</v>
      </c>
      <c r="AE6531" t="s">
        <v>235</v>
      </c>
      <c r="AF6531">
        <v>0</v>
      </c>
      <c r="AG6531">
        <v>0</v>
      </c>
      <c r="AH6531">
        <v>0</v>
      </c>
      <c r="AI6531" t="s">
        <v>11634</v>
      </c>
      <c r="AL6531" s="94">
        <v>34.5</v>
      </c>
      <c r="AM6531" t="s">
        <v>11646</v>
      </c>
    </row>
    <row r="6532" spans="1:39" x14ac:dyDescent="0.25">
      <c r="A6532" t="s">
        <v>222</v>
      </c>
      <c r="B6532">
        <v>43060</v>
      </c>
      <c r="C6532" t="s">
        <v>9593</v>
      </c>
      <c r="D6532">
        <v>3324</v>
      </c>
      <c r="E6532">
        <v>45779</v>
      </c>
      <c r="F6532">
        <v>45983</v>
      </c>
      <c r="G6532" t="s">
        <v>1418</v>
      </c>
      <c r="J6532">
        <v>46029</v>
      </c>
      <c r="K6532">
        <v>100</v>
      </c>
      <c r="M6532">
        <v>14</v>
      </c>
      <c r="N6532" t="s">
        <v>26</v>
      </c>
      <c r="O6532">
        <v>45233</v>
      </c>
      <c r="P6532" t="s">
        <v>25</v>
      </c>
      <c r="R6532">
        <v>0</v>
      </c>
      <c r="S6532">
        <v>0</v>
      </c>
      <c r="T6532">
        <v>2</v>
      </c>
      <c r="U6532">
        <v>3</v>
      </c>
      <c r="V6532">
        <v>0</v>
      </c>
      <c r="W6532">
        <v>3</v>
      </c>
      <c r="X6532" t="s">
        <v>25</v>
      </c>
      <c r="Y6532" t="s">
        <v>26</v>
      </c>
      <c r="Z6532" t="s">
        <v>25</v>
      </c>
      <c r="AE6532" t="s">
        <v>235</v>
      </c>
      <c r="AF6532">
        <v>0.14000000000000001</v>
      </c>
      <c r="AG6532">
        <v>14</v>
      </c>
      <c r="AH6532">
        <v>14</v>
      </c>
      <c r="AI6532" t="s">
        <v>11632</v>
      </c>
      <c r="AJ6532">
        <v>0</v>
      </c>
      <c r="AK6532">
        <v>0</v>
      </c>
      <c r="AL6532" s="94">
        <v>332.4</v>
      </c>
      <c r="AM6532" t="s">
        <v>11647</v>
      </c>
    </row>
    <row r="6533" spans="1:39" x14ac:dyDescent="0.25">
      <c r="A6533" t="s">
        <v>222</v>
      </c>
      <c r="B6533">
        <v>43061</v>
      </c>
      <c r="C6533" t="s">
        <v>9594</v>
      </c>
      <c r="D6533">
        <v>40</v>
      </c>
      <c r="E6533">
        <v>45779</v>
      </c>
      <c r="F6533">
        <v>45983</v>
      </c>
      <c r="G6533" t="s">
        <v>1418</v>
      </c>
      <c r="K6533">
        <v>0</v>
      </c>
      <c r="AE6533" t="s">
        <v>235</v>
      </c>
      <c r="AF6533">
        <v>0</v>
      </c>
      <c r="AG6533">
        <v>0</v>
      </c>
      <c r="AH6533">
        <v>0</v>
      </c>
      <c r="AI6533" t="s">
        <v>11634</v>
      </c>
      <c r="AL6533" s="94">
        <v>4</v>
      </c>
      <c r="AM6533" t="s">
        <v>11646</v>
      </c>
    </row>
    <row r="6534" spans="1:39" x14ac:dyDescent="0.25">
      <c r="A6534" t="s">
        <v>222</v>
      </c>
      <c r="B6534">
        <v>43062</v>
      </c>
      <c r="C6534" t="s">
        <v>9595</v>
      </c>
      <c r="D6534">
        <v>424</v>
      </c>
      <c r="E6534">
        <v>45779</v>
      </c>
      <c r="F6534">
        <v>45983</v>
      </c>
      <c r="G6534" t="s">
        <v>1418</v>
      </c>
      <c r="J6534">
        <v>46071</v>
      </c>
      <c r="K6534">
        <v>0</v>
      </c>
      <c r="N6534" t="s">
        <v>25</v>
      </c>
      <c r="P6534" t="s">
        <v>25</v>
      </c>
      <c r="R6534">
        <v>1000</v>
      </c>
      <c r="S6534">
        <v>1000</v>
      </c>
      <c r="T6534">
        <v>0</v>
      </c>
      <c r="U6534">
        <v>0</v>
      </c>
      <c r="V6534">
        <v>0</v>
      </c>
      <c r="W6534">
        <v>0</v>
      </c>
      <c r="X6534" t="s">
        <v>25</v>
      </c>
      <c r="Y6534" t="s">
        <v>25</v>
      </c>
      <c r="Z6534" t="s">
        <v>25</v>
      </c>
      <c r="AE6534" t="s">
        <v>235</v>
      </c>
      <c r="AF6534">
        <v>0</v>
      </c>
      <c r="AG6534">
        <v>0</v>
      </c>
      <c r="AH6534">
        <v>11</v>
      </c>
      <c r="AI6534" t="s">
        <v>11632</v>
      </c>
      <c r="AJ6534">
        <v>2.358490566037736</v>
      </c>
      <c r="AK6534">
        <v>2.358490566037736</v>
      </c>
      <c r="AL6534" s="94">
        <v>42.4</v>
      </c>
      <c r="AM6534" t="s">
        <v>11646</v>
      </c>
    </row>
    <row r="6535" spans="1:39" x14ac:dyDescent="0.25">
      <c r="A6535" t="s">
        <v>222</v>
      </c>
      <c r="B6535">
        <v>43063</v>
      </c>
      <c r="C6535" t="s">
        <v>9596</v>
      </c>
      <c r="D6535">
        <v>708</v>
      </c>
      <c r="E6535">
        <v>45779</v>
      </c>
      <c r="F6535">
        <v>45983</v>
      </c>
      <c r="G6535" t="s">
        <v>1418</v>
      </c>
      <c r="J6535">
        <v>46036</v>
      </c>
      <c r="K6535">
        <v>0</v>
      </c>
      <c r="M6535">
        <v>0</v>
      </c>
      <c r="N6535" t="s">
        <v>25</v>
      </c>
      <c r="P6535" t="s">
        <v>25</v>
      </c>
      <c r="R6535">
        <v>0</v>
      </c>
      <c r="S6535">
        <v>0</v>
      </c>
      <c r="T6535">
        <v>0</v>
      </c>
      <c r="U6535">
        <v>0</v>
      </c>
      <c r="V6535">
        <v>0</v>
      </c>
      <c r="W6535">
        <v>0</v>
      </c>
      <c r="X6535" t="s">
        <v>9597</v>
      </c>
      <c r="Y6535" t="s">
        <v>25</v>
      </c>
      <c r="Z6535" t="s">
        <v>25</v>
      </c>
      <c r="AE6535" t="s">
        <v>235</v>
      </c>
      <c r="AF6535">
        <v>0</v>
      </c>
      <c r="AG6535">
        <v>0</v>
      </c>
      <c r="AH6535">
        <v>12</v>
      </c>
      <c r="AI6535" t="s">
        <v>11632</v>
      </c>
      <c r="AJ6535">
        <v>0</v>
      </c>
      <c r="AK6535">
        <v>0</v>
      </c>
      <c r="AL6535" s="94">
        <v>70.8</v>
      </c>
      <c r="AM6535" t="s">
        <v>11646</v>
      </c>
    </row>
    <row r="6536" spans="1:39" x14ac:dyDescent="0.25">
      <c r="A6536" t="s">
        <v>222</v>
      </c>
      <c r="B6536">
        <v>43064</v>
      </c>
      <c r="C6536" t="s">
        <v>9598</v>
      </c>
      <c r="D6536">
        <v>3166</v>
      </c>
      <c r="E6536">
        <v>45779</v>
      </c>
      <c r="F6536">
        <v>45983</v>
      </c>
      <c r="G6536" t="s">
        <v>1418</v>
      </c>
      <c r="J6536">
        <v>46058</v>
      </c>
      <c r="K6536">
        <v>250</v>
      </c>
      <c r="L6536">
        <v>45408</v>
      </c>
      <c r="M6536">
        <v>50</v>
      </c>
      <c r="N6536" t="s">
        <v>25</v>
      </c>
      <c r="P6536" t="s">
        <v>25</v>
      </c>
      <c r="R6536">
        <v>5075</v>
      </c>
      <c r="S6536">
        <v>5075</v>
      </c>
      <c r="T6536">
        <v>8</v>
      </c>
      <c r="U6536">
        <v>5</v>
      </c>
      <c r="V6536">
        <v>1</v>
      </c>
      <c r="W6536">
        <v>2</v>
      </c>
      <c r="X6536" t="s">
        <v>9599</v>
      </c>
      <c r="Y6536" t="s">
        <v>25</v>
      </c>
      <c r="Z6536" t="s">
        <v>25</v>
      </c>
      <c r="AE6536" t="s">
        <v>235</v>
      </c>
      <c r="AF6536">
        <v>0.5</v>
      </c>
      <c r="AG6536">
        <v>125</v>
      </c>
      <c r="AH6536">
        <v>14</v>
      </c>
      <c r="AI6536" t="s">
        <v>11632</v>
      </c>
      <c r="AJ6536">
        <v>1.6029690461149715</v>
      </c>
      <c r="AK6536">
        <v>1.6029690461149715</v>
      </c>
      <c r="AL6536" s="94">
        <v>316.60000000000002</v>
      </c>
      <c r="AM6536" t="s">
        <v>11647</v>
      </c>
    </row>
    <row r="6537" spans="1:39" x14ac:dyDescent="0.25">
      <c r="A6537" t="s">
        <v>222</v>
      </c>
      <c r="B6537">
        <v>43065</v>
      </c>
      <c r="C6537" t="s">
        <v>9600</v>
      </c>
      <c r="D6537">
        <v>543</v>
      </c>
      <c r="E6537">
        <v>45779</v>
      </c>
      <c r="F6537">
        <v>45983</v>
      </c>
      <c r="G6537" t="s">
        <v>1418</v>
      </c>
      <c r="K6537">
        <v>0</v>
      </c>
      <c r="AE6537" t="s">
        <v>235</v>
      </c>
      <c r="AF6537">
        <v>0</v>
      </c>
      <c r="AG6537">
        <v>0</v>
      </c>
      <c r="AH6537">
        <v>0</v>
      </c>
      <c r="AI6537" t="s">
        <v>11634</v>
      </c>
      <c r="AL6537" s="94">
        <v>54.3</v>
      </c>
      <c r="AM6537" t="s">
        <v>11646</v>
      </c>
    </row>
    <row r="6538" spans="1:39" x14ac:dyDescent="0.25">
      <c r="A6538" t="s">
        <v>222</v>
      </c>
      <c r="B6538">
        <v>43066</v>
      </c>
      <c r="C6538" t="s">
        <v>9601</v>
      </c>
      <c r="D6538">
        <v>202</v>
      </c>
      <c r="E6538">
        <v>45779</v>
      </c>
      <c r="F6538">
        <v>45983</v>
      </c>
      <c r="G6538" t="s">
        <v>1418</v>
      </c>
      <c r="K6538">
        <v>0</v>
      </c>
      <c r="AE6538" t="s">
        <v>235</v>
      </c>
      <c r="AF6538">
        <v>0</v>
      </c>
      <c r="AG6538">
        <v>0</v>
      </c>
      <c r="AH6538">
        <v>0</v>
      </c>
      <c r="AI6538" t="s">
        <v>11634</v>
      </c>
      <c r="AL6538" s="94">
        <v>20.2</v>
      </c>
      <c r="AM6538" t="s">
        <v>11646</v>
      </c>
    </row>
    <row r="6539" spans="1:39" x14ac:dyDescent="0.25">
      <c r="A6539" t="s">
        <v>222</v>
      </c>
      <c r="B6539">
        <v>43067</v>
      </c>
      <c r="C6539" t="s">
        <v>9602</v>
      </c>
      <c r="D6539">
        <v>794</v>
      </c>
      <c r="E6539">
        <v>45779</v>
      </c>
      <c r="F6539">
        <v>45983</v>
      </c>
      <c r="G6539" t="s">
        <v>1418</v>
      </c>
      <c r="K6539">
        <v>0</v>
      </c>
      <c r="AE6539" t="s">
        <v>235</v>
      </c>
      <c r="AF6539">
        <v>0</v>
      </c>
      <c r="AG6539">
        <v>0</v>
      </c>
      <c r="AH6539">
        <v>0</v>
      </c>
      <c r="AI6539" t="s">
        <v>11634</v>
      </c>
      <c r="AL6539" s="94">
        <v>79.400000000000006</v>
      </c>
      <c r="AM6539" t="s">
        <v>11646</v>
      </c>
    </row>
    <row r="6540" spans="1:39" x14ac:dyDescent="0.25">
      <c r="A6540" t="s">
        <v>222</v>
      </c>
      <c r="B6540">
        <v>43068</v>
      </c>
      <c r="C6540" t="s">
        <v>9603</v>
      </c>
      <c r="D6540">
        <v>612</v>
      </c>
      <c r="E6540">
        <v>45779</v>
      </c>
      <c r="F6540">
        <v>45983</v>
      </c>
      <c r="G6540" t="s">
        <v>1418</v>
      </c>
      <c r="J6540">
        <v>46010</v>
      </c>
      <c r="K6540">
        <v>0</v>
      </c>
      <c r="M6540">
        <v>50</v>
      </c>
      <c r="N6540" t="s">
        <v>26</v>
      </c>
      <c r="O6540">
        <v>45855</v>
      </c>
      <c r="P6540" t="s">
        <v>26</v>
      </c>
      <c r="Q6540">
        <v>100</v>
      </c>
      <c r="R6540">
        <v>3000</v>
      </c>
      <c r="S6540">
        <v>2000</v>
      </c>
      <c r="T6540">
        <v>8</v>
      </c>
      <c r="U6540">
        <v>6</v>
      </c>
      <c r="V6540">
        <v>0</v>
      </c>
      <c r="W6540">
        <v>3</v>
      </c>
      <c r="X6540" t="s">
        <v>9604</v>
      </c>
      <c r="Y6540" t="s">
        <v>25</v>
      </c>
      <c r="Z6540" t="s">
        <v>25</v>
      </c>
      <c r="AE6540" t="s">
        <v>235</v>
      </c>
      <c r="AF6540">
        <v>0.5</v>
      </c>
      <c r="AG6540">
        <v>0</v>
      </c>
      <c r="AH6540">
        <v>14</v>
      </c>
      <c r="AI6540" t="s">
        <v>11632</v>
      </c>
      <c r="AJ6540">
        <v>4.9019607843137258</v>
      </c>
      <c r="AK6540">
        <v>3.2679738562091503</v>
      </c>
      <c r="AL6540" s="94">
        <v>61.2</v>
      </c>
      <c r="AM6540" t="s">
        <v>11646</v>
      </c>
    </row>
    <row r="6541" spans="1:39" x14ac:dyDescent="0.25">
      <c r="A6541" t="s">
        <v>222</v>
      </c>
      <c r="B6541">
        <v>43069</v>
      </c>
      <c r="C6541" t="s">
        <v>9605</v>
      </c>
      <c r="D6541">
        <v>229</v>
      </c>
      <c r="E6541">
        <v>45779</v>
      </c>
      <c r="F6541">
        <v>45983</v>
      </c>
      <c r="G6541" t="s">
        <v>1418</v>
      </c>
      <c r="K6541">
        <v>0</v>
      </c>
      <c r="AE6541" t="s">
        <v>235</v>
      </c>
      <c r="AF6541">
        <v>0</v>
      </c>
      <c r="AG6541">
        <v>0</v>
      </c>
      <c r="AH6541">
        <v>0</v>
      </c>
      <c r="AI6541" t="s">
        <v>11634</v>
      </c>
      <c r="AL6541" s="94">
        <v>22.9</v>
      </c>
      <c r="AM6541" t="s">
        <v>11646</v>
      </c>
    </row>
    <row r="6542" spans="1:39" x14ac:dyDescent="0.25">
      <c r="A6542" t="s">
        <v>222</v>
      </c>
      <c r="B6542">
        <v>43070</v>
      </c>
      <c r="C6542" t="s">
        <v>9606</v>
      </c>
      <c r="D6542">
        <v>258</v>
      </c>
      <c r="E6542">
        <v>45779</v>
      </c>
      <c r="F6542">
        <v>45983</v>
      </c>
      <c r="G6542" t="s">
        <v>1418</v>
      </c>
      <c r="H6542" t="s">
        <v>9607</v>
      </c>
      <c r="J6542">
        <v>46058</v>
      </c>
      <c r="K6542">
        <v>0</v>
      </c>
      <c r="M6542">
        <v>0</v>
      </c>
      <c r="N6542" t="s">
        <v>25</v>
      </c>
      <c r="P6542" t="s">
        <v>25</v>
      </c>
      <c r="Q6542">
        <v>0</v>
      </c>
      <c r="R6542">
        <v>0</v>
      </c>
      <c r="S6542">
        <v>0</v>
      </c>
      <c r="T6542">
        <v>0</v>
      </c>
      <c r="U6542">
        <v>0</v>
      </c>
      <c r="V6542">
        <v>0</v>
      </c>
      <c r="W6542">
        <v>0</v>
      </c>
      <c r="X6542" t="s">
        <v>25</v>
      </c>
      <c r="Y6542" t="s">
        <v>25</v>
      </c>
      <c r="Z6542" t="s">
        <v>25</v>
      </c>
      <c r="AE6542" t="s">
        <v>235</v>
      </c>
      <c r="AF6542">
        <v>0</v>
      </c>
      <c r="AG6542">
        <v>0</v>
      </c>
      <c r="AH6542">
        <v>13</v>
      </c>
      <c r="AI6542" t="s">
        <v>11632</v>
      </c>
      <c r="AJ6542">
        <v>0</v>
      </c>
      <c r="AK6542">
        <v>0</v>
      </c>
      <c r="AL6542" s="94">
        <v>25.8</v>
      </c>
      <c r="AM6542" t="s">
        <v>11646</v>
      </c>
    </row>
    <row r="6543" spans="1:39" x14ac:dyDescent="0.25">
      <c r="A6543" t="s">
        <v>222</v>
      </c>
      <c r="B6543">
        <v>43071</v>
      </c>
      <c r="C6543" t="s">
        <v>9608</v>
      </c>
      <c r="D6543">
        <v>1157</v>
      </c>
      <c r="E6543">
        <v>45779</v>
      </c>
      <c r="G6543" t="s">
        <v>1418</v>
      </c>
      <c r="H6543">
        <v>45821</v>
      </c>
      <c r="K6543">
        <v>0</v>
      </c>
      <c r="M6543">
        <v>0</v>
      </c>
      <c r="N6543" t="s">
        <v>25</v>
      </c>
      <c r="P6543" t="s">
        <v>25</v>
      </c>
      <c r="Q6543">
        <v>0</v>
      </c>
      <c r="R6543">
        <v>0</v>
      </c>
      <c r="S6543">
        <v>0</v>
      </c>
      <c r="T6543">
        <v>2</v>
      </c>
      <c r="U6543">
        <v>0</v>
      </c>
      <c r="V6543">
        <v>0</v>
      </c>
      <c r="W6543">
        <v>0</v>
      </c>
      <c r="X6543" t="s">
        <v>25</v>
      </c>
      <c r="Y6543" t="s">
        <v>25</v>
      </c>
      <c r="Z6543" t="s">
        <v>25</v>
      </c>
      <c r="AE6543" t="s">
        <v>235</v>
      </c>
      <c r="AF6543">
        <v>0</v>
      </c>
      <c r="AG6543">
        <v>0</v>
      </c>
      <c r="AH6543">
        <v>14</v>
      </c>
      <c r="AI6543" t="s">
        <v>11632</v>
      </c>
      <c r="AJ6543">
        <v>0</v>
      </c>
      <c r="AK6543">
        <v>0</v>
      </c>
      <c r="AL6543" s="94">
        <v>115.7</v>
      </c>
      <c r="AM6543" t="s">
        <v>11646</v>
      </c>
    </row>
    <row r="6544" spans="1:39" x14ac:dyDescent="0.25">
      <c r="A6544" t="s">
        <v>222</v>
      </c>
      <c r="B6544">
        <v>43027</v>
      </c>
      <c r="C6544" t="s">
        <v>9609</v>
      </c>
      <c r="D6544">
        <v>208</v>
      </c>
      <c r="E6544">
        <v>45779</v>
      </c>
      <c r="F6544">
        <v>45983</v>
      </c>
      <c r="G6544" t="s">
        <v>1418</v>
      </c>
      <c r="K6544">
        <v>0</v>
      </c>
      <c r="AE6544" t="s">
        <v>235</v>
      </c>
      <c r="AF6544">
        <v>0</v>
      </c>
      <c r="AG6544">
        <v>0</v>
      </c>
      <c r="AH6544">
        <v>0</v>
      </c>
      <c r="AI6544" t="s">
        <v>11634</v>
      </c>
      <c r="AL6544" s="94">
        <v>20.8</v>
      </c>
      <c r="AM6544" t="s">
        <v>11646</v>
      </c>
    </row>
    <row r="6545" spans="1:39" x14ac:dyDescent="0.25">
      <c r="A6545" t="s">
        <v>222</v>
      </c>
      <c r="B6545">
        <v>43136</v>
      </c>
      <c r="C6545" t="s">
        <v>9610</v>
      </c>
      <c r="D6545">
        <v>15683</v>
      </c>
      <c r="E6545">
        <v>45779</v>
      </c>
      <c r="F6545">
        <v>45983</v>
      </c>
      <c r="G6545" t="s">
        <v>1418</v>
      </c>
      <c r="K6545">
        <v>0</v>
      </c>
      <c r="AE6545" t="s">
        <v>235</v>
      </c>
      <c r="AF6545">
        <v>0</v>
      </c>
      <c r="AG6545">
        <v>0</v>
      </c>
      <c r="AH6545">
        <v>0</v>
      </c>
      <c r="AI6545" t="s">
        <v>11634</v>
      </c>
      <c r="AL6545" s="94">
        <v>1568.3</v>
      </c>
      <c r="AM6545" t="s">
        <v>11646</v>
      </c>
    </row>
    <row r="6546" spans="1:39" x14ac:dyDescent="0.25">
      <c r="A6546" t="s">
        <v>222</v>
      </c>
      <c r="B6546">
        <v>43072</v>
      </c>
      <c r="C6546" t="s">
        <v>9611</v>
      </c>
      <c r="D6546">
        <v>101</v>
      </c>
      <c r="E6546">
        <v>45779</v>
      </c>
      <c r="F6546">
        <v>45983</v>
      </c>
      <c r="G6546" t="s">
        <v>1418</v>
      </c>
      <c r="J6546" t="s">
        <v>9612</v>
      </c>
      <c r="K6546">
        <v>0</v>
      </c>
      <c r="AE6546" t="s">
        <v>235</v>
      </c>
      <c r="AF6546">
        <v>0</v>
      </c>
      <c r="AG6546">
        <v>0</v>
      </c>
      <c r="AH6546">
        <v>0</v>
      </c>
      <c r="AI6546" t="s">
        <v>11634</v>
      </c>
      <c r="AL6546" s="94">
        <v>10.1</v>
      </c>
      <c r="AM6546" t="s">
        <v>11646</v>
      </c>
    </row>
    <row r="6547" spans="1:39" x14ac:dyDescent="0.25">
      <c r="A6547" t="s">
        <v>222</v>
      </c>
      <c r="B6547">
        <v>43073</v>
      </c>
      <c r="C6547" t="s">
        <v>9613</v>
      </c>
      <c r="D6547">
        <v>101</v>
      </c>
      <c r="E6547">
        <v>45779</v>
      </c>
      <c r="F6547">
        <v>45983</v>
      </c>
      <c r="G6547" t="s">
        <v>1418</v>
      </c>
      <c r="J6547">
        <v>46001</v>
      </c>
      <c r="K6547">
        <v>0</v>
      </c>
      <c r="N6547" t="s">
        <v>25</v>
      </c>
      <c r="P6547" t="s">
        <v>25</v>
      </c>
      <c r="R6547">
        <v>500</v>
      </c>
      <c r="S6547">
        <v>500</v>
      </c>
      <c r="T6547">
        <v>0</v>
      </c>
      <c r="U6547">
        <v>0</v>
      </c>
      <c r="V6547">
        <v>0</v>
      </c>
      <c r="W6547">
        <v>0</v>
      </c>
      <c r="X6547" t="s">
        <v>25</v>
      </c>
      <c r="Y6547" t="s">
        <v>25</v>
      </c>
      <c r="AE6547" t="s">
        <v>235</v>
      </c>
      <c r="AF6547">
        <v>0</v>
      </c>
      <c r="AG6547">
        <v>0</v>
      </c>
      <c r="AH6547">
        <v>10</v>
      </c>
      <c r="AI6547" t="s">
        <v>11632</v>
      </c>
      <c r="AJ6547">
        <v>4.9504950495049505</v>
      </c>
      <c r="AK6547">
        <v>4.9504950495049505</v>
      </c>
      <c r="AL6547" s="94">
        <v>10.1</v>
      </c>
      <c r="AM6547" t="s">
        <v>11646</v>
      </c>
    </row>
    <row r="6548" spans="1:39" x14ac:dyDescent="0.25">
      <c r="A6548" t="s">
        <v>222</v>
      </c>
      <c r="B6548">
        <v>43074</v>
      </c>
      <c r="C6548" t="s">
        <v>9614</v>
      </c>
      <c r="D6548">
        <v>2431</v>
      </c>
      <c r="E6548">
        <v>45779</v>
      </c>
      <c r="G6548" t="s">
        <v>1418</v>
      </c>
      <c r="H6548">
        <v>45784</v>
      </c>
      <c r="I6548" t="s">
        <v>28</v>
      </c>
      <c r="K6548">
        <v>95</v>
      </c>
      <c r="L6548" t="s">
        <v>551</v>
      </c>
      <c r="M6548">
        <v>85.26</v>
      </c>
      <c r="N6548" t="s">
        <v>25</v>
      </c>
      <c r="P6548" t="s">
        <v>25</v>
      </c>
      <c r="R6548">
        <v>1750</v>
      </c>
      <c r="S6548">
        <v>1750</v>
      </c>
      <c r="T6548">
        <v>9</v>
      </c>
      <c r="U6548">
        <v>10</v>
      </c>
      <c r="V6548">
        <v>0</v>
      </c>
      <c r="W6548">
        <v>7</v>
      </c>
      <c r="X6548" t="s">
        <v>25</v>
      </c>
      <c r="Y6548" t="s">
        <v>25</v>
      </c>
      <c r="Z6548" t="s">
        <v>25</v>
      </c>
      <c r="AE6548" t="s">
        <v>235</v>
      </c>
      <c r="AF6548">
        <v>0.85260000000000002</v>
      </c>
      <c r="AG6548">
        <v>81</v>
      </c>
      <c r="AH6548">
        <v>14</v>
      </c>
      <c r="AI6548" t="s">
        <v>11632</v>
      </c>
      <c r="AJ6548">
        <v>0.71986836692719047</v>
      </c>
      <c r="AK6548">
        <v>0.71986836692719047</v>
      </c>
      <c r="AL6548" s="94">
        <v>243.1</v>
      </c>
      <c r="AM6548" t="s">
        <v>11647</v>
      </c>
    </row>
    <row r="6549" spans="1:39" x14ac:dyDescent="0.25">
      <c r="A6549" t="s">
        <v>222</v>
      </c>
      <c r="B6549">
        <v>43076</v>
      </c>
      <c r="C6549" t="s">
        <v>9615</v>
      </c>
      <c r="D6549">
        <v>598</v>
      </c>
      <c r="E6549">
        <v>45779</v>
      </c>
      <c r="F6549">
        <v>45983</v>
      </c>
      <c r="G6549" t="s">
        <v>1418</v>
      </c>
      <c r="J6549">
        <v>45993</v>
      </c>
      <c r="K6549">
        <v>0</v>
      </c>
      <c r="M6549">
        <v>0</v>
      </c>
      <c r="N6549" t="s">
        <v>25</v>
      </c>
      <c r="P6549" t="s">
        <v>25</v>
      </c>
      <c r="Q6549">
        <v>0</v>
      </c>
      <c r="T6549">
        <v>0</v>
      </c>
      <c r="U6549">
        <v>0</v>
      </c>
      <c r="V6549">
        <v>0</v>
      </c>
      <c r="W6549">
        <v>0</v>
      </c>
      <c r="X6549" t="s">
        <v>25</v>
      </c>
      <c r="Y6549" t="s">
        <v>25</v>
      </c>
      <c r="Z6549" t="s">
        <v>25</v>
      </c>
      <c r="AE6549" t="s">
        <v>235</v>
      </c>
      <c r="AF6549">
        <v>0</v>
      </c>
      <c r="AG6549">
        <v>0</v>
      </c>
      <c r="AH6549">
        <v>11</v>
      </c>
      <c r="AI6549" t="s">
        <v>11632</v>
      </c>
      <c r="AL6549" s="94">
        <v>59.8</v>
      </c>
      <c r="AM6549" t="s">
        <v>11646</v>
      </c>
    </row>
    <row r="6550" spans="1:39" x14ac:dyDescent="0.25">
      <c r="A6550" t="s">
        <v>222</v>
      </c>
      <c r="B6550">
        <v>43075</v>
      </c>
      <c r="C6550" t="s">
        <v>9616</v>
      </c>
      <c r="D6550">
        <v>106</v>
      </c>
      <c r="E6550">
        <v>45779</v>
      </c>
      <c r="F6550">
        <v>45983</v>
      </c>
      <c r="G6550" t="s">
        <v>1418</v>
      </c>
      <c r="J6550" t="s">
        <v>9612</v>
      </c>
      <c r="K6550">
        <v>0</v>
      </c>
      <c r="AE6550" t="s">
        <v>235</v>
      </c>
      <c r="AF6550">
        <v>0</v>
      </c>
      <c r="AG6550">
        <v>0</v>
      </c>
      <c r="AH6550">
        <v>0</v>
      </c>
      <c r="AI6550" t="s">
        <v>11634</v>
      </c>
      <c r="AL6550" s="94">
        <v>10.6</v>
      </c>
      <c r="AM6550" t="s">
        <v>11646</v>
      </c>
    </row>
    <row r="6551" spans="1:39" x14ac:dyDescent="0.25">
      <c r="A6551" t="s">
        <v>222</v>
      </c>
      <c r="B6551">
        <v>43077</v>
      </c>
      <c r="C6551" t="s">
        <v>9617</v>
      </c>
      <c r="D6551">
        <v>547</v>
      </c>
      <c r="E6551">
        <v>45779</v>
      </c>
      <c r="G6551" t="s">
        <v>1418</v>
      </c>
      <c r="H6551">
        <v>45811</v>
      </c>
      <c r="I6551" t="s">
        <v>28</v>
      </c>
      <c r="J6551" t="s">
        <v>9583</v>
      </c>
      <c r="K6551">
        <v>0</v>
      </c>
      <c r="M6551">
        <v>0</v>
      </c>
      <c r="N6551" t="s">
        <v>25</v>
      </c>
      <c r="P6551" t="s">
        <v>25</v>
      </c>
      <c r="R6551">
        <v>0</v>
      </c>
      <c r="S6551">
        <v>500</v>
      </c>
      <c r="T6551">
        <v>2</v>
      </c>
      <c r="U6551">
        <v>0</v>
      </c>
      <c r="V6551">
        <v>0</v>
      </c>
      <c r="W6551">
        <v>0</v>
      </c>
      <c r="X6551" t="s">
        <v>9618</v>
      </c>
      <c r="Y6551" t="s">
        <v>25</v>
      </c>
      <c r="Z6551" t="s">
        <v>25</v>
      </c>
      <c r="AE6551" t="s">
        <v>235</v>
      </c>
      <c r="AF6551">
        <v>0</v>
      </c>
      <c r="AG6551">
        <v>0</v>
      </c>
      <c r="AH6551">
        <v>13</v>
      </c>
      <c r="AI6551" t="s">
        <v>11632</v>
      </c>
      <c r="AJ6551">
        <v>0</v>
      </c>
      <c r="AK6551">
        <v>0.91407678244972579</v>
      </c>
      <c r="AL6551" s="94">
        <v>54.7</v>
      </c>
      <c r="AM6551" t="s">
        <v>11646</v>
      </c>
    </row>
    <row r="6552" spans="1:39" x14ac:dyDescent="0.25">
      <c r="A6552" t="s">
        <v>222</v>
      </c>
      <c r="B6552">
        <v>43078</v>
      </c>
      <c r="C6552" t="s">
        <v>9619</v>
      </c>
      <c r="D6552">
        <v>1149</v>
      </c>
      <c r="E6552">
        <v>45779</v>
      </c>
      <c r="G6552" t="s">
        <v>1418</v>
      </c>
      <c r="H6552">
        <v>45798</v>
      </c>
      <c r="I6552" t="s">
        <v>28</v>
      </c>
      <c r="K6552">
        <v>0</v>
      </c>
      <c r="M6552">
        <v>0</v>
      </c>
      <c r="N6552" t="s">
        <v>25</v>
      </c>
      <c r="P6552" t="s">
        <v>25</v>
      </c>
      <c r="Q6552">
        <v>0</v>
      </c>
      <c r="R6552">
        <v>500</v>
      </c>
      <c r="S6552">
        <v>500</v>
      </c>
      <c r="T6552">
        <v>3</v>
      </c>
      <c r="U6552">
        <v>0</v>
      </c>
      <c r="V6552">
        <v>0</v>
      </c>
      <c r="W6552">
        <v>0</v>
      </c>
      <c r="X6552" t="s">
        <v>9620</v>
      </c>
      <c r="Y6552" t="s">
        <v>26</v>
      </c>
      <c r="Z6552" t="s">
        <v>26</v>
      </c>
      <c r="AE6552" t="s">
        <v>235</v>
      </c>
      <c r="AF6552">
        <v>0</v>
      </c>
      <c r="AG6552">
        <v>0</v>
      </c>
      <c r="AH6552">
        <v>14</v>
      </c>
      <c r="AI6552" t="s">
        <v>11632</v>
      </c>
      <c r="AJ6552">
        <v>0.4351610095735422</v>
      </c>
      <c r="AK6552">
        <v>0.4351610095735422</v>
      </c>
      <c r="AL6552" s="94">
        <v>114.9</v>
      </c>
      <c r="AM6552" t="s">
        <v>11646</v>
      </c>
    </row>
    <row r="6553" spans="1:39" x14ac:dyDescent="0.25">
      <c r="A6553" t="s">
        <v>222</v>
      </c>
      <c r="B6553">
        <v>43079</v>
      </c>
      <c r="C6553" t="s">
        <v>9621</v>
      </c>
      <c r="D6553">
        <v>573</v>
      </c>
      <c r="E6553">
        <v>45779</v>
      </c>
      <c r="F6553">
        <v>45983</v>
      </c>
      <c r="G6553" t="s">
        <v>1418</v>
      </c>
      <c r="J6553">
        <v>46007</v>
      </c>
      <c r="K6553">
        <v>0</v>
      </c>
      <c r="M6553">
        <v>0</v>
      </c>
      <c r="N6553" t="s">
        <v>25</v>
      </c>
      <c r="P6553" t="s">
        <v>25</v>
      </c>
      <c r="R6553">
        <v>0</v>
      </c>
      <c r="S6553">
        <v>0</v>
      </c>
      <c r="T6553">
        <v>0</v>
      </c>
      <c r="U6553">
        <v>0</v>
      </c>
      <c r="V6553">
        <v>0</v>
      </c>
      <c r="W6553">
        <v>0</v>
      </c>
      <c r="X6553" t="s">
        <v>25</v>
      </c>
      <c r="Y6553" t="s">
        <v>25</v>
      </c>
      <c r="Z6553" t="s">
        <v>26</v>
      </c>
      <c r="AE6553" t="s">
        <v>235</v>
      </c>
      <c r="AF6553">
        <v>0</v>
      </c>
      <c r="AG6553">
        <v>0</v>
      </c>
      <c r="AH6553">
        <v>13</v>
      </c>
      <c r="AI6553" t="s">
        <v>11632</v>
      </c>
      <c r="AJ6553">
        <v>0</v>
      </c>
      <c r="AK6553">
        <v>0</v>
      </c>
      <c r="AL6553" s="94">
        <v>57.3</v>
      </c>
      <c r="AM6553" t="s">
        <v>11646</v>
      </c>
    </row>
    <row r="6554" spans="1:39" x14ac:dyDescent="0.25">
      <c r="A6554" t="s">
        <v>222</v>
      </c>
      <c r="B6554">
        <v>43080</v>
      </c>
      <c r="C6554" t="s">
        <v>9622</v>
      </c>
      <c r="D6554">
        <v>288</v>
      </c>
      <c r="E6554">
        <v>45781</v>
      </c>
      <c r="F6554">
        <v>45983</v>
      </c>
      <c r="G6554" t="s">
        <v>1418</v>
      </c>
      <c r="K6554">
        <v>0</v>
      </c>
      <c r="AE6554" t="s">
        <v>235</v>
      </c>
      <c r="AF6554">
        <v>0</v>
      </c>
      <c r="AG6554">
        <v>0</v>
      </c>
      <c r="AH6554">
        <v>0</v>
      </c>
      <c r="AI6554" t="s">
        <v>11634</v>
      </c>
      <c r="AL6554" s="94">
        <v>28.8</v>
      </c>
      <c r="AM6554" t="s">
        <v>11646</v>
      </c>
    </row>
    <row r="6555" spans="1:39" x14ac:dyDescent="0.25">
      <c r="A6555" t="s">
        <v>222</v>
      </c>
      <c r="B6555">
        <v>43081</v>
      </c>
      <c r="C6555" t="s">
        <v>9623</v>
      </c>
      <c r="D6555">
        <v>889</v>
      </c>
      <c r="E6555">
        <v>45781</v>
      </c>
      <c r="F6555">
        <v>45983</v>
      </c>
      <c r="G6555" t="s">
        <v>1418</v>
      </c>
      <c r="J6555" t="s">
        <v>9612</v>
      </c>
      <c r="K6555">
        <v>0</v>
      </c>
      <c r="AE6555" t="s">
        <v>235</v>
      </c>
      <c r="AF6555">
        <v>0</v>
      </c>
      <c r="AG6555">
        <v>0</v>
      </c>
      <c r="AH6555">
        <v>0</v>
      </c>
      <c r="AI6555" t="s">
        <v>11634</v>
      </c>
      <c r="AL6555" s="94">
        <v>88.9</v>
      </c>
      <c r="AM6555" t="s">
        <v>11646</v>
      </c>
    </row>
    <row r="6556" spans="1:39" x14ac:dyDescent="0.25">
      <c r="A6556" t="s">
        <v>222</v>
      </c>
      <c r="B6556">
        <v>43082</v>
      </c>
      <c r="C6556" t="s">
        <v>9624</v>
      </c>
      <c r="D6556">
        <v>480</v>
      </c>
      <c r="E6556">
        <v>45781</v>
      </c>
      <c r="F6556">
        <v>45986</v>
      </c>
      <c r="G6556" t="s">
        <v>1418</v>
      </c>
      <c r="J6556">
        <v>46058</v>
      </c>
      <c r="K6556">
        <v>35</v>
      </c>
      <c r="L6556">
        <v>46052</v>
      </c>
      <c r="M6556">
        <v>68.5</v>
      </c>
      <c r="N6556" t="s">
        <v>25</v>
      </c>
      <c r="P6556" t="s">
        <v>25</v>
      </c>
      <c r="R6556">
        <v>79.5</v>
      </c>
      <c r="S6556">
        <v>79.5</v>
      </c>
      <c r="T6556">
        <v>0</v>
      </c>
      <c r="U6556">
        <v>20</v>
      </c>
      <c r="V6556">
        <v>0</v>
      </c>
      <c r="W6556">
        <v>0</v>
      </c>
      <c r="X6556" t="s">
        <v>25</v>
      </c>
      <c r="Y6556" t="s">
        <v>25</v>
      </c>
      <c r="Z6556" t="s">
        <v>26</v>
      </c>
      <c r="AE6556" t="s">
        <v>235</v>
      </c>
      <c r="AF6556">
        <v>0.68500000000000005</v>
      </c>
      <c r="AG6556">
        <v>24</v>
      </c>
      <c r="AH6556">
        <v>14</v>
      </c>
      <c r="AI6556" t="s">
        <v>11632</v>
      </c>
      <c r="AJ6556">
        <v>0.16562499999999999</v>
      </c>
      <c r="AK6556">
        <v>0.16562499999999999</v>
      </c>
      <c r="AL6556" s="94">
        <v>48</v>
      </c>
      <c r="AM6556" t="s">
        <v>11647</v>
      </c>
    </row>
    <row r="6557" spans="1:39" x14ac:dyDescent="0.25">
      <c r="A6557" t="s">
        <v>222</v>
      </c>
      <c r="B6557">
        <v>43083</v>
      </c>
      <c r="C6557" t="s">
        <v>9625</v>
      </c>
      <c r="D6557">
        <v>197</v>
      </c>
      <c r="E6557">
        <v>45781</v>
      </c>
      <c r="F6557">
        <v>45986</v>
      </c>
      <c r="G6557" t="s">
        <v>1418</v>
      </c>
      <c r="J6557" t="s">
        <v>9612</v>
      </c>
      <c r="K6557">
        <v>0</v>
      </c>
      <c r="AE6557" t="s">
        <v>235</v>
      </c>
      <c r="AF6557">
        <v>0</v>
      </c>
      <c r="AG6557">
        <v>0</v>
      </c>
      <c r="AH6557">
        <v>0</v>
      </c>
      <c r="AI6557" t="s">
        <v>11634</v>
      </c>
      <c r="AL6557" s="94">
        <v>19.7</v>
      </c>
      <c r="AM6557" t="s">
        <v>11646</v>
      </c>
    </row>
    <row r="6558" spans="1:39" x14ac:dyDescent="0.25">
      <c r="A6558" t="s">
        <v>222</v>
      </c>
      <c r="B6558">
        <v>43084</v>
      </c>
      <c r="C6558" t="s">
        <v>9626</v>
      </c>
      <c r="D6558">
        <v>688</v>
      </c>
      <c r="E6558">
        <v>45781</v>
      </c>
      <c r="G6558" t="s">
        <v>1418</v>
      </c>
      <c r="H6558">
        <v>45797</v>
      </c>
      <c r="I6558" t="s">
        <v>28</v>
      </c>
      <c r="J6558" t="s">
        <v>7295</v>
      </c>
      <c r="K6558">
        <v>0</v>
      </c>
      <c r="M6558">
        <v>0</v>
      </c>
      <c r="N6558" t="s">
        <v>25</v>
      </c>
      <c r="P6558" t="s">
        <v>25</v>
      </c>
      <c r="Q6558">
        <v>0</v>
      </c>
      <c r="R6558">
        <v>0</v>
      </c>
      <c r="S6558">
        <v>0</v>
      </c>
      <c r="T6558">
        <v>0</v>
      </c>
      <c r="U6558">
        <v>0</v>
      </c>
      <c r="V6558">
        <v>0</v>
      </c>
      <c r="W6558">
        <v>0</v>
      </c>
      <c r="X6558" t="s">
        <v>25</v>
      </c>
      <c r="Y6558" t="s">
        <v>25</v>
      </c>
      <c r="Z6558" t="s">
        <v>25</v>
      </c>
      <c r="AE6558" t="s">
        <v>235</v>
      </c>
      <c r="AF6558">
        <v>0</v>
      </c>
      <c r="AG6558">
        <v>0</v>
      </c>
      <c r="AH6558">
        <v>14</v>
      </c>
      <c r="AI6558" t="s">
        <v>11632</v>
      </c>
      <c r="AJ6558">
        <v>0</v>
      </c>
      <c r="AK6558">
        <v>0</v>
      </c>
      <c r="AL6558" s="94">
        <v>68.8</v>
      </c>
      <c r="AM6558" t="s">
        <v>11646</v>
      </c>
    </row>
    <row r="6559" spans="1:39" x14ac:dyDescent="0.25">
      <c r="A6559" t="s">
        <v>222</v>
      </c>
      <c r="B6559">
        <v>43085</v>
      </c>
      <c r="C6559" t="s">
        <v>6792</v>
      </c>
      <c r="D6559">
        <v>307</v>
      </c>
      <c r="E6559">
        <v>45781</v>
      </c>
      <c r="F6559">
        <v>45810</v>
      </c>
      <c r="G6559" t="s">
        <v>1418</v>
      </c>
      <c r="H6559" t="s">
        <v>9627</v>
      </c>
      <c r="I6559" t="s">
        <v>24</v>
      </c>
      <c r="J6559">
        <v>45854</v>
      </c>
      <c r="K6559">
        <v>11</v>
      </c>
      <c r="L6559">
        <v>45605</v>
      </c>
      <c r="M6559">
        <v>100</v>
      </c>
      <c r="N6559" t="s">
        <v>25</v>
      </c>
      <c r="P6559" t="s">
        <v>26</v>
      </c>
      <c r="Q6559">
        <v>100</v>
      </c>
      <c r="R6559">
        <v>1300</v>
      </c>
      <c r="S6559">
        <v>0</v>
      </c>
      <c r="T6559">
        <v>0</v>
      </c>
      <c r="U6559">
        <v>11</v>
      </c>
      <c r="V6559">
        <v>0</v>
      </c>
      <c r="W6559">
        <v>0</v>
      </c>
      <c r="X6559" t="s">
        <v>9628</v>
      </c>
      <c r="Y6559" t="s">
        <v>25</v>
      </c>
      <c r="Z6559" t="s">
        <v>25</v>
      </c>
      <c r="AE6559" t="s">
        <v>235</v>
      </c>
      <c r="AF6559">
        <v>1</v>
      </c>
      <c r="AG6559">
        <v>11</v>
      </c>
      <c r="AH6559">
        <v>15</v>
      </c>
      <c r="AI6559" t="s">
        <v>11632</v>
      </c>
      <c r="AJ6559">
        <v>4.234527687296417</v>
      </c>
      <c r="AK6559">
        <v>0</v>
      </c>
      <c r="AL6559" s="94">
        <v>30.7</v>
      </c>
      <c r="AM6559" t="s">
        <v>11647</v>
      </c>
    </row>
    <row r="6560" spans="1:39" x14ac:dyDescent="0.25">
      <c r="A6560" t="s">
        <v>222</v>
      </c>
      <c r="B6560">
        <v>43086</v>
      </c>
      <c r="C6560" t="s">
        <v>9629</v>
      </c>
      <c r="D6560">
        <v>7550</v>
      </c>
      <c r="E6560">
        <v>45781</v>
      </c>
      <c r="F6560">
        <v>45986</v>
      </c>
      <c r="G6560" t="s">
        <v>1418</v>
      </c>
      <c r="J6560" t="s">
        <v>9612</v>
      </c>
      <c r="K6560">
        <v>0</v>
      </c>
      <c r="AE6560" t="s">
        <v>235</v>
      </c>
      <c r="AF6560">
        <v>0</v>
      </c>
      <c r="AG6560">
        <v>0</v>
      </c>
      <c r="AH6560">
        <v>0</v>
      </c>
      <c r="AI6560" t="s">
        <v>11634</v>
      </c>
      <c r="AL6560" s="94">
        <v>755</v>
      </c>
      <c r="AM6560" t="s">
        <v>11646</v>
      </c>
    </row>
    <row r="6561" spans="1:39" x14ac:dyDescent="0.25">
      <c r="A6561" t="s">
        <v>222</v>
      </c>
      <c r="B6561">
        <v>43088</v>
      </c>
      <c r="C6561" t="s">
        <v>9630</v>
      </c>
      <c r="D6561">
        <v>3128</v>
      </c>
      <c r="E6561">
        <v>45781</v>
      </c>
      <c r="F6561">
        <v>45986</v>
      </c>
      <c r="G6561" t="s">
        <v>1418</v>
      </c>
      <c r="J6561">
        <v>46043</v>
      </c>
      <c r="K6561">
        <v>84</v>
      </c>
      <c r="L6561">
        <v>46022</v>
      </c>
      <c r="M6561">
        <v>99.99</v>
      </c>
      <c r="N6561" t="s">
        <v>25</v>
      </c>
      <c r="P6561" t="s">
        <v>25</v>
      </c>
      <c r="S6561">
        <v>500</v>
      </c>
      <c r="T6561">
        <v>7</v>
      </c>
      <c r="U6561">
        <v>0</v>
      </c>
      <c r="V6561">
        <v>0</v>
      </c>
      <c r="W6561">
        <v>0</v>
      </c>
      <c r="X6561" t="s">
        <v>9631</v>
      </c>
      <c r="Y6561" t="s">
        <v>9632</v>
      </c>
      <c r="Z6561" t="s">
        <v>25</v>
      </c>
      <c r="AE6561" t="s">
        <v>235</v>
      </c>
      <c r="AF6561">
        <v>0.9998999999999999</v>
      </c>
      <c r="AG6561">
        <v>84</v>
      </c>
      <c r="AH6561">
        <v>13</v>
      </c>
      <c r="AI6561" t="s">
        <v>11632</v>
      </c>
      <c r="AK6561">
        <v>0.15984654731457801</v>
      </c>
      <c r="AL6561" s="94">
        <v>312.8</v>
      </c>
      <c r="AM6561" t="s">
        <v>11647</v>
      </c>
    </row>
    <row r="6562" spans="1:39" x14ac:dyDescent="0.25">
      <c r="A6562" t="s">
        <v>222</v>
      </c>
      <c r="B6562">
        <v>43089</v>
      </c>
      <c r="C6562" t="s">
        <v>9633</v>
      </c>
      <c r="D6562">
        <v>473</v>
      </c>
      <c r="E6562">
        <v>45781</v>
      </c>
      <c r="F6562">
        <v>45986</v>
      </c>
      <c r="G6562" t="s">
        <v>1418</v>
      </c>
      <c r="J6562" t="s">
        <v>9612</v>
      </c>
      <c r="K6562">
        <v>0</v>
      </c>
      <c r="AE6562" t="s">
        <v>235</v>
      </c>
      <c r="AF6562">
        <v>0</v>
      </c>
      <c r="AG6562">
        <v>0</v>
      </c>
      <c r="AH6562">
        <v>0</v>
      </c>
      <c r="AI6562" t="s">
        <v>11634</v>
      </c>
      <c r="AL6562" s="94">
        <v>47.3</v>
      </c>
      <c r="AM6562" t="s">
        <v>11646</v>
      </c>
    </row>
    <row r="6563" spans="1:39" x14ac:dyDescent="0.25">
      <c r="A6563" t="s">
        <v>222</v>
      </c>
      <c r="B6563">
        <v>43090</v>
      </c>
      <c r="C6563" t="s">
        <v>9634</v>
      </c>
      <c r="D6563">
        <v>1917</v>
      </c>
      <c r="E6563">
        <v>45781</v>
      </c>
      <c r="F6563">
        <v>45986</v>
      </c>
      <c r="G6563" t="s">
        <v>1418</v>
      </c>
      <c r="J6563">
        <v>46062</v>
      </c>
      <c r="K6563">
        <v>105</v>
      </c>
      <c r="M6563">
        <v>100</v>
      </c>
      <c r="N6563" t="s">
        <v>25</v>
      </c>
      <c r="P6563" t="s">
        <v>26</v>
      </c>
      <c r="Q6563">
        <v>100</v>
      </c>
      <c r="R6563">
        <v>3750</v>
      </c>
      <c r="S6563">
        <v>3750</v>
      </c>
      <c r="T6563">
        <v>10</v>
      </c>
      <c r="U6563">
        <v>0</v>
      </c>
      <c r="V6563">
        <v>0</v>
      </c>
      <c r="W6563">
        <v>0</v>
      </c>
      <c r="X6563" t="s">
        <v>9635</v>
      </c>
      <c r="Y6563" t="s">
        <v>488</v>
      </c>
      <c r="Z6563" t="s">
        <v>25</v>
      </c>
      <c r="AE6563" t="s">
        <v>235</v>
      </c>
      <c r="AF6563">
        <v>1</v>
      </c>
      <c r="AG6563">
        <v>105</v>
      </c>
      <c r="AH6563">
        <v>14</v>
      </c>
      <c r="AI6563" t="s">
        <v>11632</v>
      </c>
      <c r="AJ6563">
        <v>1.9561815336463224</v>
      </c>
      <c r="AK6563">
        <v>1.9561815336463224</v>
      </c>
      <c r="AL6563" s="94">
        <v>191.7</v>
      </c>
      <c r="AM6563" t="s">
        <v>11647</v>
      </c>
    </row>
    <row r="6564" spans="1:39" x14ac:dyDescent="0.25">
      <c r="A6564" t="s">
        <v>222</v>
      </c>
      <c r="B6564">
        <v>43091</v>
      </c>
      <c r="C6564" t="s">
        <v>9636</v>
      </c>
      <c r="D6564">
        <v>184</v>
      </c>
      <c r="E6564">
        <v>45781</v>
      </c>
      <c r="F6564">
        <v>45986</v>
      </c>
      <c r="G6564" t="s">
        <v>1418</v>
      </c>
      <c r="J6564" t="s">
        <v>9612</v>
      </c>
      <c r="K6564">
        <v>0</v>
      </c>
      <c r="AE6564" t="s">
        <v>235</v>
      </c>
      <c r="AF6564">
        <v>0</v>
      </c>
      <c r="AG6564">
        <v>0</v>
      </c>
      <c r="AH6564">
        <v>0</v>
      </c>
      <c r="AI6564" t="s">
        <v>11634</v>
      </c>
      <c r="AL6564" s="94">
        <v>18.399999999999999</v>
      </c>
      <c r="AM6564" t="s">
        <v>11646</v>
      </c>
    </row>
    <row r="6565" spans="1:39" x14ac:dyDescent="0.25">
      <c r="A6565" t="s">
        <v>222</v>
      </c>
      <c r="B6565">
        <v>43092</v>
      </c>
      <c r="C6565" t="s">
        <v>9637</v>
      </c>
      <c r="D6565">
        <v>14114</v>
      </c>
      <c r="E6565">
        <v>45781</v>
      </c>
      <c r="F6565">
        <v>45956</v>
      </c>
      <c r="G6565" t="s">
        <v>1418</v>
      </c>
      <c r="J6565">
        <v>46065</v>
      </c>
      <c r="K6565">
        <v>1500</v>
      </c>
      <c r="L6565">
        <v>2023</v>
      </c>
      <c r="M6565">
        <v>62</v>
      </c>
      <c r="N6565" t="s">
        <v>26</v>
      </c>
      <c r="O6565">
        <v>45541</v>
      </c>
      <c r="P6565" t="s">
        <v>25</v>
      </c>
      <c r="T6565">
        <v>44</v>
      </c>
      <c r="X6565" t="s">
        <v>9638</v>
      </c>
      <c r="Y6565" t="s">
        <v>26</v>
      </c>
      <c r="Z6565" t="s">
        <v>25</v>
      </c>
      <c r="AE6565" t="s">
        <v>235</v>
      </c>
      <c r="AF6565">
        <v>0.62</v>
      </c>
      <c r="AG6565">
        <v>930</v>
      </c>
      <c r="AH6565">
        <v>10</v>
      </c>
      <c r="AI6565" t="s">
        <v>11632</v>
      </c>
      <c r="AL6565" s="94">
        <v>1411.4</v>
      </c>
      <c r="AM6565" t="s">
        <v>11647</v>
      </c>
    </row>
    <row r="6566" spans="1:39" x14ac:dyDescent="0.25">
      <c r="A6566" t="s">
        <v>222</v>
      </c>
      <c r="B6566">
        <v>43093</v>
      </c>
      <c r="C6566" t="s">
        <v>9639</v>
      </c>
      <c r="D6566">
        <v>5726</v>
      </c>
      <c r="E6566">
        <v>45781</v>
      </c>
      <c r="G6566" t="s">
        <v>1418</v>
      </c>
      <c r="H6566">
        <v>45841</v>
      </c>
      <c r="K6566">
        <v>0</v>
      </c>
      <c r="N6566" t="s">
        <v>26</v>
      </c>
      <c r="O6566" t="s">
        <v>280</v>
      </c>
      <c r="P6566" t="s">
        <v>25</v>
      </c>
      <c r="R6566">
        <v>2400</v>
      </c>
      <c r="S6566">
        <v>2400</v>
      </c>
      <c r="T6566">
        <v>0</v>
      </c>
      <c r="U6566">
        <v>0</v>
      </c>
      <c r="V6566">
        <v>0</v>
      </c>
      <c r="W6566">
        <v>6</v>
      </c>
      <c r="X6566" t="s">
        <v>9640</v>
      </c>
      <c r="Y6566" t="s">
        <v>26</v>
      </c>
      <c r="Z6566" t="s">
        <v>26</v>
      </c>
      <c r="AE6566" t="s">
        <v>235</v>
      </c>
      <c r="AF6566">
        <v>0</v>
      </c>
      <c r="AG6566">
        <v>0</v>
      </c>
      <c r="AH6566">
        <v>12</v>
      </c>
      <c r="AI6566" t="s">
        <v>11632</v>
      </c>
      <c r="AJ6566">
        <v>0.41914076143904994</v>
      </c>
      <c r="AK6566">
        <v>0.41914076143904994</v>
      </c>
      <c r="AL6566" s="94">
        <v>572.6</v>
      </c>
      <c r="AM6566" t="s">
        <v>11646</v>
      </c>
    </row>
    <row r="6567" spans="1:39" x14ac:dyDescent="0.25">
      <c r="A6567" t="s">
        <v>222</v>
      </c>
      <c r="B6567">
        <v>43094</v>
      </c>
      <c r="C6567" t="s">
        <v>9641</v>
      </c>
      <c r="D6567">
        <v>3314</v>
      </c>
      <c r="E6567">
        <v>45781</v>
      </c>
      <c r="F6567">
        <v>45986</v>
      </c>
      <c r="G6567" t="s">
        <v>1418</v>
      </c>
      <c r="H6567" t="s">
        <v>9642</v>
      </c>
      <c r="J6567">
        <v>46051</v>
      </c>
      <c r="K6567">
        <v>300</v>
      </c>
      <c r="L6567" t="s">
        <v>1733</v>
      </c>
      <c r="M6567">
        <v>28.66</v>
      </c>
      <c r="N6567" t="s">
        <v>26</v>
      </c>
      <c r="O6567">
        <v>45470</v>
      </c>
      <c r="P6567" t="s">
        <v>25</v>
      </c>
      <c r="Q6567">
        <v>0</v>
      </c>
      <c r="R6567">
        <v>2000</v>
      </c>
      <c r="S6567">
        <v>2800</v>
      </c>
      <c r="T6567">
        <v>20</v>
      </c>
      <c r="U6567">
        <v>0</v>
      </c>
      <c r="V6567">
        <v>0</v>
      </c>
      <c r="W6567">
        <v>6</v>
      </c>
      <c r="X6567" t="s">
        <v>9643</v>
      </c>
      <c r="Y6567" t="s">
        <v>26</v>
      </c>
      <c r="Z6567" t="s">
        <v>26</v>
      </c>
      <c r="AE6567" t="s">
        <v>235</v>
      </c>
      <c r="AF6567">
        <v>0.28660000000000002</v>
      </c>
      <c r="AG6567">
        <v>86</v>
      </c>
      <c r="AH6567">
        <v>16</v>
      </c>
      <c r="AI6567" t="s">
        <v>11631</v>
      </c>
      <c r="AJ6567">
        <v>0.6035003017501509</v>
      </c>
      <c r="AK6567">
        <v>0.84490042245021124</v>
      </c>
      <c r="AL6567" s="94">
        <v>331.4</v>
      </c>
      <c r="AM6567" t="s">
        <v>11647</v>
      </c>
    </row>
    <row r="6568" spans="1:39" x14ac:dyDescent="0.25">
      <c r="A6568" t="s">
        <v>222</v>
      </c>
      <c r="B6568">
        <v>43095</v>
      </c>
      <c r="C6568" t="s">
        <v>9644</v>
      </c>
      <c r="D6568">
        <v>3878</v>
      </c>
      <c r="E6568">
        <v>45781</v>
      </c>
      <c r="G6568" t="s">
        <v>1418</v>
      </c>
      <c r="H6568">
        <v>45842</v>
      </c>
      <c r="J6568">
        <v>45852</v>
      </c>
      <c r="K6568">
        <v>0</v>
      </c>
      <c r="N6568" t="s">
        <v>25</v>
      </c>
      <c r="R6568">
        <v>5500</v>
      </c>
      <c r="S6568">
        <v>2394.33</v>
      </c>
      <c r="T6568">
        <v>25</v>
      </c>
      <c r="U6568">
        <v>7</v>
      </c>
      <c r="V6568">
        <v>0</v>
      </c>
      <c r="W6568">
        <v>2</v>
      </c>
      <c r="X6568" t="s">
        <v>9645</v>
      </c>
      <c r="Y6568" t="s">
        <v>25</v>
      </c>
      <c r="Z6568" t="s">
        <v>25</v>
      </c>
      <c r="AE6568" t="s">
        <v>235</v>
      </c>
      <c r="AF6568">
        <v>0</v>
      </c>
      <c r="AG6568">
        <v>0</v>
      </c>
      <c r="AH6568">
        <v>10</v>
      </c>
      <c r="AI6568" t="s">
        <v>11632</v>
      </c>
      <c r="AJ6568">
        <v>1.4182568334192882</v>
      </c>
      <c r="AK6568">
        <v>0.61741361526560079</v>
      </c>
      <c r="AL6568" s="94">
        <v>387.8</v>
      </c>
      <c r="AM6568" t="s">
        <v>11646</v>
      </c>
    </row>
    <row r="6569" spans="1:39" x14ac:dyDescent="0.25">
      <c r="A6569" t="s">
        <v>222</v>
      </c>
      <c r="B6569">
        <v>43096</v>
      </c>
      <c r="C6569" t="s">
        <v>9646</v>
      </c>
      <c r="D6569">
        <v>138</v>
      </c>
      <c r="E6569">
        <v>45781</v>
      </c>
      <c r="F6569">
        <v>45986</v>
      </c>
      <c r="G6569" t="s">
        <v>1418</v>
      </c>
      <c r="J6569">
        <v>46058</v>
      </c>
      <c r="K6569">
        <v>0</v>
      </c>
      <c r="N6569" t="s">
        <v>25</v>
      </c>
      <c r="P6569" t="s">
        <v>25</v>
      </c>
      <c r="R6569">
        <v>500</v>
      </c>
      <c r="S6569">
        <v>0</v>
      </c>
      <c r="T6569">
        <v>0</v>
      </c>
      <c r="U6569">
        <v>0</v>
      </c>
      <c r="V6569">
        <v>0</v>
      </c>
      <c r="W6569">
        <v>0</v>
      </c>
      <c r="X6569" t="s">
        <v>25</v>
      </c>
      <c r="Y6569" t="s">
        <v>25</v>
      </c>
      <c r="Z6569" t="s">
        <v>25</v>
      </c>
      <c r="AE6569" t="s">
        <v>235</v>
      </c>
      <c r="AF6569">
        <v>0</v>
      </c>
      <c r="AG6569">
        <v>0</v>
      </c>
      <c r="AH6569">
        <v>11</v>
      </c>
      <c r="AI6569" t="s">
        <v>11632</v>
      </c>
      <c r="AJ6569">
        <v>3.6231884057971016</v>
      </c>
      <c r="AK6569">
        <v>0</v>
      </c>
      <c r="AL6569" s="94">
        <v>13.8</v>
      </c>
      <c r="AM6569" t="s">
        <v>11646</v>
      </c>
    </row>
    <row r="6570" spans="1:39" x14ac:dyDescent="0.25">
      <c r="A6570" t="s">
        <v>222</v>
      </c>
      <c r="B6570">
        <v>43097</v>
      </c>
      <c r="C6570" t="s">
        <v>9647</v>
      </c>
      <c r="D6570">
        <v>611</v>
      </c>
      <c r="E6570">
        <v>45781</v>
      </c>
      <c r="F6570">
        <v>45986</v>
      </c>
      <c r="G6570" t="s">
        <v>1418</v>
      </c>
      <c r="J6570">
        <v>46037</v>
      </c>
      <c r="K6570">
        <v>54</v>
      </c>
      <c r="L6570">
        <v>46006</v>
      </c>
      <c r="M6570">
        <v>94</v>
      </c>
      <c r="N6570" t="s">
        <v>25</v>
      </c>
      <c r="P6570" t="s">
        <v>26</v>
      </c>
      <c r="Q6570">
        <v>16.670000000000002</v>
      </c>
      <c r="R6570">
        <v>2650</v>
      </c>
      <c r="S6570">
        <v>2650</v>
      </c>
      <c r="T6570">
        <v>0</v>
      </c>
      <c r="U6570">
        <v>0</v>
      </c>
      <c r="V6570">
        <v>0</v>
      </c>
      <c r="W6570">
        <v>0</v>
      </c>
      <c r="X6570" t="s">
        <v>9648</v>
      </c>
      <c r="Y6570" t="s">
        <v>26</v>
      </c>
      <c r="Z6570" t="s">
        <v>25</v>
      </c>
      <c r="AE6570" t="s">
        <v>235</v>
      </c>
      <c r="AF6570">
        <v>0.94</v>
      </c>
      <c r="AG6570">
        <v>51</v>
      </c>
      <c r="AH6570">
        <v>15</v>
      </c>
      <c r="AI6570" t="s">
        <v>11632</v>
      </c>
      <c r="AJ6570">
        <v>4.3371522094926354</v>
      </c>
      <c r="AK6570">
        <v>4.3371522094926354</v>
      </c>
      <c r="AL6570" s="94">
        <v>61.1</v>
      </c>
      <c r="AM6570" t="s">
        <v>11647</v>
      </c>
    </row>
    <row r="6571" spans="1:39" x14ac:dyDescent="0.25">
      <c r="A6571" t="s">
        <v>222</v>
      </c>
      <c r="B6571">
        <v>43098</v>
      </c>
      <c r="C6571" t="s">
        <v>9649</v>
      </c>
      <c r="D6571">
        <v>552</v>
      </c>
      <c r="E6571">
        <v>45781</v>
      </c>
      <c r="F6571">
        <v>45986</v>
      </c>
      <c r="G6571" t="s">
        <v>1418</v>
      </c>
      <c r="J6571">
        <v>46058</v>
      </c>
      <c r="K6571">
        <v>65</v>
      </c>
      <c r="L6571">
        <v>2025</v>
      </c>
      <c r="M6571">
        <v>65</v>
      </c>
      <c r="N6571" t="s">
        <v>25</v>
      </c>
      <c r="P6571" t="s">
        <v>25</v>
      </c>
      <c r="R6571">
        <v>800</v>
      </c>
      <c r="T6571">
        <v>2</v>
      </c>
      <c r="U6571">
        <v>0</v>
      </c>
      <c r="V6571">
        <v>0</v>
      </c>
      <c r="W6571">
        <v>1</v>
      </c>
      <c r="X6571" t="s">
        <v>9650</v>
      </c>
      <c r="Y6571" t="s">
        <v>25</v>
      </c>
      <c r="Z6571" t="s">
        <v>25</v>
      </c>
      <c r="AE6571" t="s">
        <v>235</v>
      </c>
      <c r="AF6571">
        <v>0.65</v>
      </c>
      <c r="AG6571">
        <v>42</v>
      </c>
      <c r="AH6571">
        <v>13</v>
      </c>
      <c r="AI6571" t="s">
        <v>11632</v>
      </c>
      <c r="AJ6571">
        <v>1.4492753623188406</v>
      </c>
      <c r="AL6571" s="94">
        <v>55.2</v>
      </c>
      <c r="AM6571" t="s">
        <v>11647</v>
      </c>
    </row>
    <row r="6572" spans="1:39" x14ac:dyDescent="0.25">
      <c r="A6572" t="s">
        <v>222</v>
      </c>
      <c r="B6572">
        <v>43100</v>
      </c>
      <c r="C6572" t="s">
        <v>9651</v>
      </c>
      <c r="D6572">
        <v>5006</v>
      </c>
      <c r="E6572">
        <v>45781</v>
      </c>
      <c r="F6572">
        <v>45986</v>
      </c>
      <c r="G6572" t="s">
        <v>1418</v>
      </c>
      <c r="J6572" t="s">
        <v>9612</v>
      </c>
      <c r="K6572">
        <v>0</v>
      </c>
      <c r="AE6572" t="s">
        <v>235</v>
      </c>
      <c r="AF6572">
        <v>0</v>
      </c>
      <c r="AG6572">
        <v>0</v>
      </c>
      <c r="AH6572">
        <v>0</v>
      </c>
      <c r="AI6572" t="s">
        <v>11634</v>
      </c>
      <c r="AL6572" s="94">
        <v>500.6</v>
      </c>
      <c r="AM6572" t="s">
        <v>11646</v>
      </c>
    </row>
    <row r="6573" spans="1:39" x14ac:dyDescent="0.25">
      <c r="A6573" t="s">
        <v>222</v>
      </c>
      <c r="B6573">
        <v>43099</v>
      </c>
      <c r="C6573" t="s">
        <v>9652</v>
      </c>
      <c r="D6573">
        <v>335</v>
      </c>
      <c r="E6573">
        <v>45781</v>
      </c>
      <c r="F6573" t="s">
        <v>9653</v>
      </c>
      <c r="G6573" t="s">
        <v>1418</v>
      </c>
      <c r="J6573" t="s">
        <v>9612</v>
      </c>
      <c r="K6573">
        <v>0</v>
      </c>
      <c r="X6573" t="s">
        <v>9654</v>
      </c>
      <c r="AE6573" t="s">
        <v>235</v>
      </c>
      <c r="AF6573">
        <v>0</v>
      </c>
      <c r="AG6573">
        <v>0</v>
      </c>
      <c r="AH6573">
        <v>1</v>
      </c>
      <c r="AI6573" t="s">
        <v>11632</v>
      </c>
      <c r="AL6573" s="94">
        <v>33.5</v>
      </c>
      <c r="AM6573" t="s">
        <v>11646</v>
      </c>
    </row>
    <row r="6574" spans="1:39" x14ac:dyDescent="0.25">
      <c r="A6574" t="s">
        <v>222</v>
      </c>
      <c r="B6574">
        <v>43101</v>
      </c>
      <c r="C6574" t="s">
        <v>9655</v>
      </c>
      <c r="D6574">
        <v>162</v>
      </c>
      <c r="E6574">
        <v>45781</v>
      </c>
      <c r="F6574">
        <v>45986</v>
      </c>
      <c r="G6574" t="s">
        <v>1418</v>
      </c>
      <c r="J6574" t="s">
        <v>9612</v>
      </c>
      <c r="K6574">
        <v>0</v>
      </c>
      <c r="AE6574" t="s">
        <v>235</v>
      </c>
      <c r="AF6574">
        <v>0</v>
      </c>
      <c r="AG6574">
        <v>0</v>
      </c>
      <c r="AH6574">
        <v>0</v>
      </c>
      <c r="AI6574" t="s">
        <v>11634</v>
      </c>
      <c r="AL6574" s="94">
        <v>16.2</v>
      </c>
      <c r="AM6574" t="s">
        <v>11646</v>
      </c>
    </row>
    <row r="6575" spans="1:39" x14ac:dyDescent="0.25">
      <c r="A6575" t="s">
        <v>222</v>
      </c>
      <c r="B6575">
        <v>43102</v>
      </c>
      <c r="C6575" t="s">
        <v>9656</v>
      </c>
      <c r="D6575">
        <v>544</v>
      </c>
      <c r="E6575">
        <v>45781</v>
      </c>
      <c r="F6575">
        <v>45986</v>
      </c>
      <c r="G6575" t="s">
        <v>1418</v>
      </c>
      <c r="H6575" t="s">
        <v>9657</v>
      </c>
      <c r="J6575" t="s">
        <v>9612</v>
      </c>
      <c r="K6575">
        <v>0</v>
      </c>
      <c r="AE6575" t="s">
        <v>235</v>
      </c>
      <c r="AF6575">
        <v>0</v>
      </c>
      <c r="AG6575">
        <v>0</v>
      </c>
      <c r="AH6575">
        <v>0</v>
      </c>
      <c r="AI6575" t="s">
        <v>11634</v>
      </c>
      <c r="AL6575" s="94">
        <v>54.4</v>
      </c>
      <c r="AM6575" t="s">
        <v>11646</v>
      </c>
    </row>
    <row r="6576" spans="1:39" x14ac:dyDescent="0.25">
      <c r="A6576" t="s">
        <v>222</v>
      </c>
      <c r="B6576">
        <v>43103</v>
      </c>
      <c r="C6576" t="s">
        <v>9658</v>
      </c>
      <c r="D6576">
        <v>1308</v>
      </c>
      <c r="E6576">
        <v>45781</v>
      </c>
      <c r="F6576">
        <v>45986</v>
      </c>
      <c r="G6576" t="s">
        <v>1418</v>
      </c>
      <c r="J6576" t="s">
        <v>9659</v>
      </c>
      <c r="K6576">
        <v>0</v>
      </c>
      <c r="N6576" t="s">
        <v>25</v>
      </c>
      <c r="P6576" t="s">
        <v>25</v>
      </c>
      <c r="R6576">
        <v>10000</v>
      </c>
      <c r="S6576">
        <v>10000</v>
      </c>
      <c r="AE6576" t="s">
        <v>235</v>
      </c>
      <c r="AF6576">
        <v>0</v>
      </c>
      <c r="AG6576">
        <v>0</v>
      </c>
      <c r="AH6576">
        <v>4</v>
      </c>
      <c r="AI6576" t="s">
        <v>11632</v>
      </c>
      <c r="AJ6576">
        <v>7.6452599388379205</v>
      </c>
      <c r="AK6576">
        <v>7.6452599388379205</v>
      </c>
      <c r="AL6576" s="94">
        <v>130.80000000000001</v>
      </c>
      <c r="AM6576" t="s">
        <v>11646</v>
      </c>
    </row>
    <row r="6577" spans="1:39" x14ac:dyDescent="0.25">
      <c r="A6577" t="s">
        <v>222</v>
      </c>
      <c r="B6577">
        <v>43104</v>
      </c>
      <c r="C6577" t="s">
        <v>9660</v>
      </c>
      <c r="D6577">
        <v>2907</v>
      </c>
      <c r="E6577">
        <v>45781</v>
      </c>
      <c r="G6577" t="s">
        <v>1418</v>
      </c>
      <c r="H6577">
        <v>45791</v>
      </c>
      <c r="I6577" t="s">
        <v>28</v>
      </c>
      <c r="K6577">
        <v>105</v>
      </c>
      <c r="L6577" t="s">
        <v>1419</v>
      </c>
      <c r="M6577">
        <v>0.60950000000000004</v>
      </c>
      <c r="N6577" t="s">
        <v>26</v>
      </c>
      <c r="O6577">
        <v>45337</v>
      </c>
      <c r="P6577" t="s">
        <v>26</v>
      </c>
      <c r="Q6577">
        <v>0.23</v>
      </c>
      <c r="R6577">
        <v>7000</v>
      </c>
      <c r="T6577">
        <v>22</v>
      </c>
      <c r="U6577">
        <v>22</v>
      </c>
      <c r="V6577">
        <v>0</v>
      </c>
      <c r="W6577">
        <v>2</v>
      </c>
      <c r="X6577" t="s">
        <v>9661</v>
      </c>
      <c r="Y6577" t="s">
        <v>25</v>
      </c>
      <c r="Z6577" t="s">
        <v>25</v>
      </c>
      <c r="AE6577" t="s">
        <v>235</v>
      </c>
      <c r="AF6577">
        <v>0.60950000000000004</v>
      </c>
      <c r="AG6577">
        <v>64</v>
      </c>
      <c r="AH6577">
        <v>15</v>
      </c>
      <c r="AI6577" t="s">
        <v>11632</v>
      </c>
      <c r="AJ6577">
        <v>2.4079807361541108</v>
      </c>
      <c r="AL6577" s="94">
        <v>290.7</v>
      </c>
      <c r="AM6577" t="s">
        <v>11647</v>
      </c>
    </row>
    <row r="6578" spans="1:39" x14ac:dyDescent="0.25">
      <c r="A6578" t="s">
        <v>222</v>
      </c>
      <c r="B6578">
        <v>43105</v>
      </c>
      <c r="C6578" t="s">
        <v>9662</v>
      </c>
      <c r="D6578">
        <v>229</v>
      </c>
      <c r="E6578">
        <v>45781</v>
      </c>
      <c r="F6578">
        <v>45987</v>
      </c>
      <c r="G6578" t="s">
        <v>1418</v>
      </c>
      <c r="J6578" t="s">
        <v>9663</v>
      </c>
      <c r="K6578">
        <v>0</v>
      </c>
      <c r="N6578" t="s">
        <v>25</v>
      </c>
      <c r="P6578" t="s">
        <v>25</v>
      </c>
      <c r="R6578">
        <v>375</v>
      </c>
      <c r="S6578">
        <v>375</v>
      </c>
      <c r="T6578">
        <v>0</v>
      </c>
      <c r="U6578">
        <v>0</v>
      </c>
      <c r="V6578">
        <v>0</v>
      </c>
      <c r="W6578">
        <v>0</v>
      </c>
      <c r="X6578" t="s">
        <v>9664</v>
      </c>
      <c r="Y6578" t="s">
        <v>25</v>
      </c>
      <c r="Z6578" t="s">
        <v>25</v>
      </c>
      <c r="AE6578" t="s">
        <v>235</v>
      </c>
      <c r="AF6578">
        <v>0</v>
      </c>
      <c r="AG6578">
        <v>0</v>
      </c>
      <c r="AH6578">
        <v>11</v>
      </c>
      <c r="AI6578" t="s">
        <v>11632</v>
      </c>
      <c r="AJ6578">
        <v>1.6375545851528384</v>
      </c>
      <c r="AK6578">
        <v>1.6375545851528384</v>
      </c>
      <c r="AL6578" s="94">
        <v>22.9</v>
      </c>
      <c r="AM6578" t="s">
        <v>11646</v>
      </c>
    </row>
    <row r="6579" spans="1:39" x14ac:dyDescent="0.25">
      <c r="A6579" t="s">
        <v>222</v>
      </c>
      <c r="B6579">
        <v>43106</v>
      </c>
      <c r="C6579" t="s">
        <v>9665</v>
      </c>
      <c r="D6579">
        <v>979</v>
      </c>
      <c r="E6579">
        <v>45781</v>
      </c>
      <c r="F6579">
        <v>45987</v>
      </c>
      <c r="G6579" t="s">
        <v>1418</v>
      </c>
      <c r="J6579">
        <v>46006</v>
      </c>
      <c r="K6579">
        <v>85</v>
      </c>
      <c r="L6579">
        <v>2025</v>
      </c>
      <c r="M6579">
        <v>100</v>
      </c>
      <c r="N6579" t="s">
        <v>25</v>
      </c>
      <c r="P6579" t="s">
        <v>25</v>
      </c>
      <c r="R6579">
        <v>8446.0499999999993</v>
      </c>
      <c r="T6579">
        <v>0</v>
      </c>
      <c r="U6579">
        <v>0</v>
      </c>
      <c r="V6579">
        <v>0</v>
      </c>
      <c r="W6579">
        <v>0</v>
      </c>
      <c r="X6579" t="s">
        <v>9666</v>
      </c>
      <c r="Y6579" t="s">
        <v>25</v>
      </c>
      <c r="Z6579" t="s">
        <v>25</v>
      </c>
      <c r="AE6579" t="s">
        <v>235</v>
      </c>
      <c r="AF6579">
        <v>1</v>
      </c>
      <c r="AG6579">
        <v>85</v>
      </c>
      <c r="AH6579">
        <v>13</v>
      </c>
      <c r="AI6579" t="s">
        <v>11632</v>
      </c>
      <c r="AJ6579">
        <v>8.6272216547497447</v>
      </c>
      <c r="AL6579" s="94">
        <v>97.9</v>
      </c>
      <c r="AM6579" t="s">
        <v>11647</v>
      </c>
    </row>
    <row r="6580" spans="1:39" x14ac:dyDescent="0.25">
      <c r="A6580" t="s">
        <v>222</v>
      </c>
      <c r="B6580">
        <v>43107</v>
      </c>
      <c r="C6580" t="s">
        <v>9667</v>
      </c>
      <c r="D6580">
        <v>498</v>
      </c>
      <c r="E6580">
        <v>45781</v>
      </c>
      <c r="F6580">
        <v>45987</v>
      </c>
      <c r="G6580" t="s">
        <v>1418</v>
      </c>
      <c r="J6580">
        <v>46058</v>
      </c>
      <c r="K6580">
        <v>0</v>
      </c>
      <c r="N6580" t="s">
        <v>25</v>
      </c>
      <c r="P6580" t="s">
        <v>25</v>
      </c>
      <c r="R6580">
        <v>0</v>
      </c>
      <c r="S6580">
        <v>0</v>
      </c>
      <c r="T6580">
        <v>0</v>
      </c>
      <c r="U6580">
        <v>0</v>
      </c>
      <c r="V6580">
        <v>0</v>
      </c>
      <c r="W6580">
        <v>0</v>
      </c>
      <c r="X6580" t="s">
        <v>25</v>
      </c>
      <c r="Y6580" t="s">
        <v>25</v>
      </c>
      <c r="Z6580" t="s">
        <v>25</v>
      </c>
      <c r="AE6580" t="s">
        <v>235</v>
      </c>
      <c r="AF6580">
        <v>0</v>
      </c>
      <c r="AG6580">
        <v>0</v>
      </c>
      <c r="AH6580">
        <v>11</v>
      </c>
      <c r="AI6580" t="s">
        <v>11632</v>
      </c>
      <c r="AJ6580">
        <v>0</v>
      </c>
      <c r="AK6580">
        <v>0</v>
      </c>
      <c r="AL6580" s="94">
        <v>49.8</v>
      </c>
      <c r="AM6580" t="s">
        <v>11646</v>
      </c>
    </row>
    <row r="6581" spans="1:39" x14ac:dyDescent="0.25">
      <c r="A6581" t="s">
        <v>222</v>
      </c>
      <c r="B6581">
        <v>43108</v>
      </c>
      <c r="C6581" t="s">
        <v>9668</v>
      </c>
      <c r="D6581">
        <v>2389</v>
      </c>
      <c r="E6581">
        <v>45781</v>
      </c>
      <c r="F6581">
        <v>45987</v>
      </c>
      <c r="G6581" t="s">
        <v>1418</v>
      </c>
      <c r="K6581">
        <v>0</v>
      </c>
      <c r="AE6581" t="s">
        <v>235</v>
      </c>
      <c r="AF6581">
        <v>0</v>
      </c>
      <c r="AG6581">
        <v>0</v>
      </c>
      <c r="AH6581">
        <v>0</v>
      </c>
      <c r="AI6581" t="s">
        <v>11634</v>
      </c>
      <c r="AL6581" s="94">
        <v>238.9</v>
      </c>
      <c r="AM6581" t="s">
        <v>11646</v>
      </c>
    </row>
    <row r="6582" spans="1:39" x14ac:dyDescent="0.25">
      <c r="A6582" t="s">
        <v>222</v>
      </c>
      <c r="B6582">
        <v>43109</v>
      </c>
      <c r="C6582" t="s">
        <v>9669</v>
      </c>
      <c r="D6582">
        <v>4115</v>
      </c>
      <c r="E6582" t="s">
        <v>9670</v>
      </c>
      <c r="F6582" t="s">
        <v>9671</v>
      </c>
      <c r="G6582" t="s">
        <v>1418</v>
      </c>
      <c r="H6582" t="s">
        <v>9672</v>
      </c>
      <c r="I6582" t="s">
        <v>9673</v>
      </c>
      <c r="J6582" t="s">
        <v>9674</v>
      </c>
      <c r="K6582">
        <v>0</v>
      </c>
      <c r="L6582" t="s">
        <v>488</v>
      </c>
      <c r="N6582" t="s">
        <v>25</v>
      </c>
      <c r="R6582">
        <v>4500</v>
      </c>
      <c r="S6582">
        <v>4500</v>
      </c>
      <c r="T6582">
        <v>48</v>
      </c>
      <c r="U6582">
        <v>49</v>
      </c>
      <c r="X6582" t="s">
        <v>9675</v>
      </c>
      <c r="Y6582" t="s">
        <v>26</v>
      </c>
      <c r="Z6582" t="s">
        <v>25</v>
      </c>
      <c r="AE6582" t="s">
        <v>235</v>
      </c>
      <c r="AF6582">
        <v>0</v>
      </c>
      <c r="AG6582">
        <v>0</v>
      </c>
      <c r="AH6582">
        <v>9</v>
      </c>
      <c r="AI6582" t="s">
        <v>11632</v>
      </c>
      <c r="AJ6582">
        <v>1.0935601458080195</v>
      </c>
      <c r="AK6582">
        <v>1.0935601458080195</v>
      </c>
      <c r="AL6582" s="94">
        <v>411.5</v>
      </c>
      <c r="AM6582" t="s">
        <v>11646</v>
      </c>
    </row>
    <row r="6583" spans="1:39" x14ac:dyDescent="0.25">
      <c r="A6583" t="s">
        <v>222</v>
      </c>
      <c r="B6583">
        <v>43110</v>
      </c>
      <c r="C6583" t="s">
        <v>9676</v>
      </c>
      <c r="D6583">
        <v>344</v>
      </c>
      <c r="E6583">
        <v>45781</v>
      </c>
      <c r="F6583">
        <v>45987</v>
      </c>
      <c r="G6583" t="s">
        <v>1418</v>
      </c>
      <c r="J6583">
        <v>46042</v>
      </c>
      <c r="K6583">
        <v>25</v>
      </c>
      <c r="L6583">
        <v>45995</v>
      </c>
      <c r="M6583">
        <v>100</v>
      </c>
      <c r="N6583" t="s">
        <v>25</v>
      </c>
      <c r="P6583" t="s">
        <v>26</v>
      </c>
      <c r="Q6583">
        <v>100</v>
      </c>
      <c r="R6583">
        <v>2510.6799999999998</v>
      </c>
      <c r="S6583">
        <v>2510.6799999999998</v>
      </c>
      <c r="T6583">
        <v>2</v>
      </c>
      <c r="U6583">
        <v>0</v>
      </c>
      <c r="V6583">
        <v>0</v>
      </c>
      <c r="W6583">
        <v>0</v>
      </c>
      <c r="X6583" t="s">
        <v>25</v>
      </c>
      <c r="Y6583" t="s">
        <v>25</v>
      </c>
      <c r="Z6583" t="s">
        <v>25</v>
      </c>
      <c r="AE6583" t="s">
        <v>235</v>
      </c>
      <c r="AF6583">
        <v>1</v>
      </c>
      <c r="AG6583">
        <v>25</v>
      </c>
      <c r="AH6583">
        <v>15</v>
      </c>
      <c r="AI6583" t="s">
        <v>11632</v>
      </c>
      <c r="AJ6583">
        <v>7.2984883720930229</v>
      </c>
      <c r="AK6583">
        <v>7.2984883720930229</v>
      </c>
      <c r="AL6583" s="94">
        <v>34.4</v>
      </c>
      <c r="AM6583" t="s">
        <v>11647</v>
      </c>
    </row>
    <row r="6584" spans="1:39" x14ac:dyDescent="0.25">
      <c r="A6584" t="s">
        <v>222</v>
      </c>
      <c r="B6584">
        <v>43111</v>
      </c>
      <c r="C6584" t="s">
        <v>9677</v>
      </c>
      <c r="D6584">
        <v>3329</v>
      </c>
      <c r="E6584">
        <v>45781</v>
      </c>
      <c r="F6584">
        <v>45987</v>
      </c>
      <c r="G6584" t="s">
        <v>1418</v>
      </c>
      <c r="K6584">
        <v>0</v>
      </c>
      <c r="AE6584" t="s">
        <v>235</v>
      </c>
      <c r="AF6584">
        <v>0</v>
      </c>
      <c r="AG6584">
        <v>0</v>
      </c>
      <c r="AH6584">
        <v>0</v>
      </c>
      <c r="AI6584" t="s">
        <v>11634</v>
      </c>
      <c r="AL6584" s="94">
        <v>332.9</v>
      </c>
      <c r="AM6584" t="s">
        <v>11646</v>
      </c>
    </row>
    <row r="6585" spans="1:39" x14ac:dyDescent="0.25">
      <c r="A6585" t="s">
        <v>222</v>
      </c>
      <c r="B6585">
        <v>43112</v>
      </c>
      <c r="C6585" t="s">
        <v>9678</v>
      </c>
      <c r="D6585">
        <v>334</v>
      </c>
      <c r="E6585">
        <v>45781</v>
      </c>
      <c r="F6585">
        <v>45987</v>
      </c>
      <c r="G6585" t="s">
        <v>1418</v>
      </c>
      <c r="K6585">
        <v>0</v>
      </c>
      <c r="AE6585" t="s">
        <v>235</v>
      </c>
      <c r="AF6585">
        <v>0</v>
      </c>
      <c r="AG6585">
        <v>0</v>
      </c>
      <c r="AH6585">
        <v>0</v>
      </c>
      <c r="AI6585" t="s">
        <v>11634</v>
      </c>
      <c r="AL6585" s="94">
        <v>33.4</v>
      </c>
      <c r="AM6585" t="s">
        <v>11646</v>
      </c>
    </row>
    <row r="6586" spans="1:39" x14ac:dyDescent="0.25">
      <c r="A6586" t="s">
        <v>222</v>
      </c>
      <c r="B6586">
        <v>43113</v>
      </c>
      <c r="C6586" t="s">
        <v>9679</v>
      </c>
      <c r="D6586">
        <v>498</v>
      </c>
      <c r="E6586">
        <v>45781</v>
      </c>
      <c r="F6586">
        <v>45987</v>
      </c>
      <c r="G6586" t="s">
        <v>1418</v>
      </c>
      <c r="K6586">
        <v>0</v>
      </c>
      <c r="AE6586" t="s">
        <v>235</v>
      </c>
      <c r="AF6586">
        <v>0</v>
      </c>
      <c r="AG6586">
        <v>0</v>
      </c>
      <c r="AH6586">
        <v>0</v>
      </c>
      <c r="AI6586" t="s">
        <v>11634</v>
      </c>
      <c r="AL6586" s="94">
        <v>49.8</v>
      </c>
      <c r="AM6586" t="s">
        <v>11646</v>
      </c>
    </row>
    <row r="6587" spans="1:39" x14ac:dyDescent="0.25">
      <c r="A6587" t="s">
        <v>222</v>
      </c>
      <c r="B6587">
        <v>43141</v>
      </c>
      <c r="C6587" t="s">
        <v>9680</v>
      </c>
      <c r="D6587">
        <v>123</v>
      </c>
      <c r="E6587">
        <v>45781</v>
      </c>
      <c r="F6587">
        <v>45987</v>
      </c>
      <c r="G6587" t="s">
        <v>1418</v>
      </c>
      <c r="J6587">
        <v>46083</v>
      </c>
      <c r="K6587">
        <v>0</v>
      </c>
      <c r="N6587" t="s">
        <v>25</v>
      </c>
      <c r="P6587" t="s">
        <v>25</v>
      </c>
      <c r="R6587">
        <v>6500</v>
      </c>
      <c r="S6587">
        <v>6500</v>
      </c>
      <c r="T6587">
        <v>0</v>
      </c>
      <c r="U6587">
        <v>34</v>
      </c>
      <c r="V6587">
        <v>0</v>
      </c>
      <c r="W6587">
        <v>0</v>
      </c>
      <c r="X6587" t="s">
        <v>9681</v>
      </c>
      <c r="Y6587" t="s">
        <v>25</v>
      </c>
      <c r="Z6587" t="s">
        <v>25</v>
      </c>
      <c r="AE6587" t="s">
        <v>235</v>
      </c>
      <c r="AF6587">
        <v>0</v>
      </c>
      <c r="AG6587">
        <v>0</v>
      </c>
      <c r="AH6587">
        <v>11</v>
      </c>
      <c r="AI6587" t="s">
        <v>11632</v>
      </c>
      <c r="AJ6587">
        <v>52.845528455284551</v>
      </c>
      <c r="AK6587">
        <v>52.845528455284551</v>
      </c>
      <c r="AL6587" s="94">
        <v>12.3</v>
      </c>
      <c r="AM6587" t="s">
        <v>11646</v>
      </c>
    </row>
    <row r="6588" spans="1:39" x14ac:dyDescent="0.25">
      <c r="A6588" t="s">
        <v>222</v>
      </c>
      <c r="B6588">
        <v>43114</v>
      </c>
      <c r="C6588" t="s">
        <v>9682</v>
      </c>
      <c r="D6588">
        <v>417</v>
      </c>
      <c r="E6588">
        <v>45781</v>
      </c>
      <c r="F6588">
        <v>45987</v>
      </c>
      <c r="G6588" t="s">
        <v>1418</v>
      </c>
      <c r="J6588">
        <v>45994</v>
      </c>
      <c r="K6588">
        <v>29</v>
      </c>
      <c r="M6588">
        <v>17.239999999999998</v>
      </c>
      <c r="N6588" t="s">
        <v>26</v>
      </c>
      <c r="O6588">
        <v>45478</v>
      </c>
      <c r="P6588" t="s">
        <v>25</v>
      </c>
      <c r="R6588">
        <v>500</v>
      </c>
      <c r="S6588">
        <v>500</v>
      </c>
      <c r="T6588">
        <v>0</v>
      </c>
      <c r="U6588">
        <v>7</v>
      </c>
      <c r="V6588">
        <v>0</v>
      </c>
      <c r="W6588">
        <v>2</v>
      </c>
      <c r="X6588" t="s">
        <v>25</v>
      </c>
      <c r="Y6588" t="s">
        <v>25</v>
      </c>
      <c r="Z6588" t="s">
        <v>25</v>
      </c>
      <c r="AE6588" t="s">
        <v>235</v>
      </c>
      <c r="AF6588">
        <v>0.1724</v>
      </c>
      <c r="AG6588">
        <v>5</v>
      </c>
      <c r="AH6588">
        <v>14</v>
      </c>
      <c r="AI6588" t="s">
        <v>11632</v>
      </c>
      <c r="AJ6588">
        <v>1.1990407673860912</v>
      </c>
      <c r="AK6588">
        <v>1.1990407673860912</v>
      </c>
      <c r="AL6588" s="94">
        <v>41.7</v>
      </c>
      <c r="AM6588" t="s">
        <v>11647</v>
      </c>
    </row>
    <row r="6589" spans="1:39" x14ac:dyDescent="0.25">
      <c r="A6589" t="s">
        <v>222</v>
      </c>
      <c r="B6589">
        <v>43115</v>
      </c>
      <c r="C6589" t="s">
        <v>9683</v>
      </c>
      <c r="D6589">
        <v>178</v>
      </c>
      <c r="E6589">
        <v>45781</v>
      </c>
      <c r="G6589" t="s">
        <v>1418</v>
      </c>
      <c r="H6589">
        <v>45799</v>
      </c>
      <c r="I6589" t="s">
        <v>28</v>
      </c>
      <c r="K6589">
        <v>0</v>
      </c>
      <c r="M6589">
        <v>0</v>
      </c>
      <c r="N6589" t="s">
        <v>25</v>
      </c>
      <c r="P6589" t="s">
        <v>25</v>
      </c>
      <c r="T6589">
        <v>0</v>
      </c>
      <c r="U6589">
        <v>0</v>
      </c>
      <c r="V6589">
        <v>0</v>
      </c>
      <c r="W6589">
        <v>0</v>
      </c>
      <c r="X6589" t="s">
        <v>25</v>
      </c>
      <c r="Y6589" t="s">
        <v>25</v>
      </c>
      <c r="Z6589" t="s">
        <v>25</v>
      </c>
      <c r="AE6589" t="s">
        <v>235</v>
      </c>
      <c r="AF6589">
        <v>0</v>
      </c>
      <c r="AG6589">
        <v>0</v>
      </c>
      <c r="AH6589">
        <v>10</v>
      </c>
      <c r="AI6589" t="s">
        <v>11632</v>
      </c>
      <c r="AL6589" s="94">
        <v>17.8</v>
      </c>
      <c r="AM6589" t="s">
        <v>11646</v>
      </c>
    </row>
    <row r="6590" spans="1:39" x14ac:dyDescent="0.25">
      <c r="A6590" t="s">
        <v>222</v>
      </c>
      <c r="B6590">
        <v>43116</v>
      </c>
      <c r="C6590" t="s">
        <v>9684</v>
      </c>
      <c r="D6590">
        <v>665</v>
      </c>
      <c r="E6590">
        <v>45781</v>
      </c>
      <c r="F6590">
        <v>45987</v>
      </c>
      <c r="G6590" t="s">
        <v>1418</v>
      </c>
      <c r="K6590">
        <v>0</v>
      </c>
      <c r="AE6590" t="s">
        <v>235</v>
      </c>
      <c r="AF6590">
        <v>0</v>
      </c>
      <c r="AG6590">
        <v>0</v>
      </c>
      <c r="AH6590">
        <v>0</v>
      </c>
      <c r="AI6590" t="s">
        <v>11634</v>
      </c>
      <c r="AL6590" s="94">
        <v>66.5</v>
      </c>
      <c r="AM6590" t="s">
        <v>11646</v>
      </c>
    </row>
    <row r="6591" spans="1:39" x14ac:dyDescent="0.25">
      <c r="A6591" t="s">
        <v>222</v>
      </c>
      <c r="B6591">
        <v>43117</v>
      </c>
      <c r="C6591" t="s">
        <v>9685</v>
      </c>
      <c r="D6591">
        <v>185</v>
      </c>
      <c r="E6591">
        <v>45781</v>
      </c>
      <c r="F6591">
        <v>45987</v>
      </c>
      <c r="G6591" t="s">
        <v>1418</v>
      </c>
      <c r="K6591">
        <v>0</v>
      </c>
      <c r="AE6591" t="s">
        <v>235</v>
      </c>
      <c r="AF6591">
        <v>0</v>
      </c>
      <c r="AG6591">
        <v>0</v>
      </c>
      <c r="AH6591">
        <v>0</v>
      </c>
      <c r="AI6591" t="s">
        <v>11634</v>
      </c>
      <c r="AL6591" s="94">
        <v>18.5</v>
      </c>
      <c r="AM6591" t="s">
        <v>11646</v>
      </c>
    </row>
    <row r="6592" spans="1:39" x14ac:dyDescent="0.25">
      <c r="A6592" t="s">
        <v>222</v>
      </c>
      <c r="B6592">
        <v>43118</v>
      </c>
      <c r="C6592" t="s">
        <v>9686</v>
      </c>
      <c r="D6592">
        <v>759</v>
      </c>
      <c r="E6592">
        <v>45781</v>
      </c>
      <c r="F6592">
        <v>45823</v>
      </c>
      <c r="G6592" t="s">
        <v>1418</v>
      </c>
      <c r="H6592" t="s">
        <v>9687</v>
      </c>
      <c r="I6592" t="s">
        <v>24</v>
      </c>
      <c r="J6592" t="s">
        <v>9688</v>
      </c>
      <c r="K6592">
        <v>85</v>
      </c>
      <c r="L6592">
        <v>2024</v>
      </c>
      <c r="M6592">
        <v>36.5</v>
      </c>
      <c r="N6592" t="s">
        <v>26</v>
      </c>
      <c r="O6592" t="s">
        <v>9689</v>
      </c>
      <c r="P6592" t="s">
        <v>26</v>
      </c>
      <c r="R6592">
        <v>1500</v>
      </c>
      <c r="S6592">
        <v>3000</v>
      </c>
      <c r="X6592" t="s">
        <v>9690</v>
      </c>
      <c r="Y6592" t="s">
        <v>26</v>
      </c>
      <c r="Z6592" t="s">
        <v>26</v>
      </c>
      <c r="AE6592" t="s">
        <v>235</v>
      </c>
      <c r="AF6592">
        <v>0.36499999999999999</v>
      </c>
      <c r="AG6592">
        <v>31</v>
      </c>
      <c r="AH6592">
        <v>11</v>
      </c>
      <c r="AI6592" t="s">
        <v>11632</v>
      </c>
      <c r="AJ6592">
        <v>1.9762845849802371</v>
      </c>
      <c r="AK6592">
        <v>3.9525691699604741</v>
      </c>
      <c r="AL6592" s="94">
        <v>75.900000000000006</v>
      </c>
      <c r="AM6592" t="s">
        <v>11647</v>
      </c>
    </row>
    <row r="6593" spans="1:39" x14ac:dyDescent="0.25">
      <c r="A6593" t="s">
        <v>222</v>
      </c>
      <c r="B6593">
        <v>43119</v>
      </c>
      <c r="C6593" t="s">
        <v>9691</v>
      </c>
      <c r="D6593">
        <v>1205</v>
      </c>
      <c r="E6593">
        <v>45781</v>
      </c>
      <c r="F6593">
        <v>45987</v>
      </c>
      <c r="G6593" t="s">
        <v>1418</v>
      </c>
      <c r="J6593">
        <v>46055</v>
      </c>
      <c r="K6593">
        <v>265</v>
      </c>
      <c r="L6593">
        <v>46004</v>
      </c>
      <c r="M6593">
        <v>49</v>
      </c>
      <c r="N6593" t="s">
        <v>26</v>
      </c>
      <c r="O6593">
        <v>45498</v>
      </c>
      <c r="P6593" t="s">
        <v>26</v>
      </c>
      <c r="Q6593">
        <v>25.28</v>
      </c>
      <c r="R6593">
        <v>18000</v>
      </c>
      <c r="S6593">
        <v>18000</v>
      </c>
      <c r="T6593">
        <v>1</v>
      </c>
      <c r="U6593">
        <v>0</v>
      </c>
      <c r="X6593" t="s">
        <v>9692</v>
      </c>
      <c r="Y6593" t="s">
        <v>25</v>
      </c>
      <c r="Z6593" t="s">
        <v>25</v>
      </c>
      <c r="AE6593" t="s">
        <v>235</v>
      </c>
      <c r="AF6593">
        <v>0.49</v>
      </c>
      <c r="AG6593">
        <v>130</v>
      </c>
      <c r="AH6593">
        <v>14</v>
      </c>
      <c r="AI6593" t="s">
        <v>11632</v>
      </c>
      <c r="AJ6593">
        <v>14.937759336099585</v>
      </c>
      <c r="AK6593">
        <v>14.937759336099585</v>
      </c>
      <c r="AL6593" s="94">
        <v>120.5</v>
      </c>
      <c r="AM6593" t="s">
        <v>11839</v>
      </c>
    </row>
    <row r="6594" spans="1:39" x14ac:dyDescent="0.25">
      <c r="A6594" t="s">
        <v>222</v>
      </c>
      <c r="B6594">
        <v>43120</v>
      </c>
      <c r="C6594" t="s">
        <v>9693</v>
      </c>
      <c r="D6594">
        <v>591</v>
      </c>
      <c r="E6594">
        <v>45781</v>
      </c>
      <c r="G6594" t="s">
        <v>1418</v>
      </c>
      <c r="H6594">
        <v>45826</v>
      </c>
      <c r="K6594">
        <v>0</v>
      </c>
      <c r="N6594" t="s">
        <v>25</v>
      </c>
      <c r="P6594" t="s">
        <v>25</v>
      </c>
      <c r="R6594">
        <v>2500</v>
      </c>
      <c r="S6594">
        <v>2500</v>
      </c>
      <c r="T6594">
        <v>10</v>
      </c>
      <c r="U6594">
        <v>1</v>
      </c>
      <c r="V6594">
        <v>0</v>
      </c>
      <c r="W6594">
        <v>0</v>
      </c>
      <c r="X6594" t="s">
        <v>9694</v>
      </c>
      <c r="Y6594" t="s">
        <v>25</v>
      </c>
      <c r="Z6594" t="s">
        <v>25</v>
      </c>
      <c r="AE6594" t="s">
        <v>235</v>
      </c>
      <c r="AF6594">
        <v>0</v>
      </c>
      <c r="AG6594">
        <v>0</v>
      </c>
      <c r="AH6594">
        <v>11</v>
      </c>
      <c r="AI6594" t="s">
        <v>11632</v>
      </c>
      <c r="AJ6594">
        <v>4.230118443316413</v>
      </c>
      <c r="AK6594">
        <v>4.230118443316413</v>
      </c>
      <c r="AL6594" s="94">
        <v>59.1</v>
      </c>
      <c r="AM6594" t="s">
        <v>11646</v>
      </c>
    </row>
    <row r="6595" spans="1:39" x14ac:dyDescent="0.25">
      <c r="A6595" t="s">
        <v>222</v>
      </c>
      <c r="B6595">
        <v>43121</v>
      </c>
      <c r="C6595" t="s">
        <v>9695</v>
      </c>
      <c r="D6595">
        <v>792</v>
      </c>
      <c r="E6595">
        <v>45781</v>
      </c>
      <c r="G6595" t="s">
        <v>1418</v>
      </c>
      <c r="H6595">
        <v>45951</v>
      </c>
      <c r="K6595">
        <v>0</v>
      </c>
      <c r="N6595" t="s">
        <v>26</v>
      </c>
      <c r="O6595">
        <v>45504</v>
      </c>
      <c r="P6595" t="s">
        <v>25</v>
      </c>
      <c r="R6595">
        <v>0</v>
      </c>
      <c r="S6595">
        <v>0</v>
      </c>
      <c r="T6595">
        <v>3</v>
      </c>
      <c r="U6595">
        <v>0</v>
      </c>
      <c r="V6595">
        <v>0</v>
      </c>
      <c r="W6595">
        <v>2</v>
      </c>
      <c r="X6595" t="s">
        <v>25</v>
      </c>
      <c r="Y6595" t="s">
        <v>25</v>
      </c>
      <c r="Z6595" t="s">
        <v>25</v>
      </c>
      <c r="AE6595" t="s">
        <v>235</v>
      </c>
      <c r="AF6595">
        <v>0</v>
      </c>
      <c r="AG6595">
        <v>0</v>
      </c>
      <c r="AH6595">
        <v>12</v>
      </c>
      <c r="AI6595" t="s">
        <v>11632</v>
      </c>
      <c r="AJ6595">
        <v>0</v>
      </c>
      <c r="AK6595">
        <v>0</v>
      </c>
      <c r="AL6595" s="94">
        <v>79.2</v>
      </c>
      <c r="AM6595" t="s">
        <v>11646</v>
      </c>
    </row>
    <row r="6596" spans="1:39" x14ac:dyDescent="0.25">
      <c r="A6596" t="s">
        <v>222</v>
      </c>
      <c r="B6596">
        <v>43122</v>
      </c>
      <c r="C6596" t="s">
        <v>9696</v>
      </c>
      <c r="D6596">
        <v>158</v>
      </c>
      <c r="E6596">
        <v>45781</v>
      </c>
      <c r="F6596">
        <v>45987</v>
      </c>
      <c r="G6596" t="s">
        <v>1418</v>
      </c>
      <c r="K6596">
        <v>0</v>
      </c>
      <c r="AE6596" t="s">
        <v>235</v>
      </c>
      <c r="AF6596">
        <v>0</v>
      </c>
      <c r="AG6596">
        <v>0</v>
      </c>
      <c r="AH6596">
        <v>0</v>
      </c>
      <c r="AI6596" t="s">
        <v>11634</v>
      </c>
      <c r="AL6596" s="94">
        <v>15.8</v>
      </c>
      <c r="AM6596" t="s">
        <v>11646</v>
      </c>
    </row>
    <row r="6597" spans="1:39" x14ac:dyDescent="0.25">
      <c r="A6597" t="s">
        <v>222</v>
      </c>
      <c r="B6597">
        <v>43123</v>
      </c>
      <c r="C6597" t="s">
        <v>9697</v>
      </c>
      <c r="D6597">
        <v>109930</v>
      </c>
      <c r="E6597">
        <v>45781</v>
      </c>
      <c r="F6597">
        <v>45823</v>
      </c>
      <c r="G6597" t="s">
        <v>1418</v>
      </c>
      <c r="H6597">
        <v>45806</v>
      </c>
      <c r="I6597" t="s">
        <v>24</v>
      </c>
      <c r="J6597">
        <v>45852</v>
      </c>
      <c r="K6597">
        <v>680</v>
      </c>
      <c r="L6597" t="s">
        <v>1419</v>
      </c>
      <c r="M6597">
        <v>17.05</v>
      </c>
      <c r="N6597" t="s">
        <v>26</v>
      </c>
      <c r="O6597">
        <v>45131</v>
      </c>
      <c r="P6597" t="s">
        <v>26</v>
      </c>
      <c r="R6597">
        <v>18122</v>
      </c>
      <c r="S6597">
        <v>145124.64000000001</v>
      </c>
      <c r="T6597">
        <v>158</v>
      </c>
      <c r="U6597">
        <v>85</v>
      </c>
      <c r="V6597">
        <v>22</v>
      </c>
      <c r="W6597">
        <v>16</v>
      </c>
      <c r="X6597" t="s">
        <v>9698</v>
      </c>
      <c r="Y6597" t="s">
        <v>26</v>
      </c>
      <c r="Z6597" t="s">
        <v>478</v>
      </c>
      <c r="AE6597" t="s">
        <v>235</v>
      </c>
      <c r="AF6597">
        <v>0.17050000000000001</v>
      </c>
      <c r="AG6597">
        <v>116</v>
      </c>
      <c r="AH6597">
        <v>15</v>
      </c>
      <c r="AI6597" t="s">
        <v>11632</v>
      </c>
      <c r="AJ6597">
        <v>0.16485035931956699</v>
      </c>
      <c r="AK6597">
        <v>1.3201550077321933</v>
      </c>
      <c r="AL6597" s="94">
        <v>10993</v>
      </c>
      <c r="AM6597" t="s">
        <v>11648</v>
      </c>
    </row>
    <row r="6598" spans="1:39" x14ac:dyDescent="0.25">
      <c r="A6598" t="s">
        <v>222</v>
      </c>
      <c r="B6598">
        <v>43124</v>
      </c>
      <c r="C6598" t="s">
        <v>9699</v>
      </c>
      <c r="D6598">
        <v>569</v>
      </c>
      <c r="E6598">
        <v>45781</v>
      </c>
      <c r="F6598">
        <v>45987</v>
      </c>
      <c r="G6598" t="s">
        <v>1418</v>
      </c>
      <c r="J6598">
        <v>46013</v>
      </c>
      <c r="K6598">
        <v>0</v>
      </c>
      <c r="N6598" t="s">
        <v>26</v>
      </c>
      <c r="O6598">
        <v>45470</v>
      </c>
      <c r="R6598">
        <v>6929</v>
      </c>
      <c r="S6598">
        <v>6929</v>
      </c>
      <c r="V6598">
        <v>0</v>
      </c>
      <c r="W6598">
        <v>0</v>
      </c>
      <c r="X6598" t="s">
        <v>9700</v>
      </c>
      <c r="AE6598" t="s">
        <v>235</v>
      </c>
      <c r="AF6598">
        <v>0</v>
      </c>
      <c r="AG6598">
        <v>0</v>
      </c>
      <c r="AH6598">
        <v>7</v>
      </c>
      <c r="AI6598" t="s">
        <v>11632</v>
      </c>
      <c r="AJ6598">
        <v>12.177504393673111</v>
      </c>
      <c r="AK6598">
        <v>12.177504393673111</v>
      </c>
      <c r="AL6598" s="94">
        <v>56.9</v>
      </c>
      <c r="AM6598" t="s">
        <v>11646</v>
      </c>
    </row>
    <row r="6599" spans="1:39" x14ac:dyDescent="0.25">
      <c r="A6599" t="s">
        <v>222</v>
      </c>
      <c r="B6599">
        <v>43125</v>
      </c>
      <c r="C6599" t="s">
        <v>9701</v>
      </c>
      <c r="D6599">
        <v>1128</v>
      </c>
      <c r="E6599">
        <v>45781</v>
      </c>
      <c r="F6599">
        <v>45987</v>
      </c>
      <c r="G6599" t="s">
        <v>1418</v>
      </c>
      <c r="K6599">
        <v>0</v>
      </c>
      <c r="AE6599" t="s">
        <v>235</v>
      </c>
      <c r="AF6599">
        <v>0</v>
      </c>
      <c r="AG6599">
        <v>0</v>
      </c>
      <c r="AH6599">
        <v>0</v>
      </c>
      <c r="AI6599" t="s">
        <v>11634</v>
      </c>
      <c r="AL6599" s="94">
        <v>112.8</v>
      </c>
      <c r="AM6599" t="s">
        <v>11646</v>
      </c>
    </row>
    <row r="6600" spans="1:39" x14ac:dyDescent="0.25">
      <c r="A6600" t="s">
        <v>222</v>
      </c>
      <c r="B6600">
        <v>43126</v>
      </c>
      <c r="C6600" t="s">
        <v>9702</v>
      </c>
      <c r="D6600">
        <v>1807</v>
      </c>
      <c r="E6600">
        <v>45781</v>
      </c>
      <c r="F6600">
        <v>45987</v>
      </c>
      <c r="G6600" t="s">
        <v>1418</v>
      </c>
      <c r="J6600">
        <v>46041</v>
      </c>
      <c r="K6600">
        <v>102</v>
      </c>
      <c r="M6600">
        <v>53.92</v>
      </c>
      <c r="N6600" t="s">
        <v>26</v>
      </c>
      <c r="O6600">
        <v>45446</v>
      </c>
      <c r="R6600">
        <v>5000</v>
      </c>
      <c r="X6600" t="s">
        <v>9703</v>
      </c>
      <c r="AE6600" t="s">
        <v>235</v>
      </c>
      <c r="AF6600">
        <v>0.53920000000000001</v>
      </c>
      <c r="AG6600">
        <v>55</v>
      </c>
      <c r="AH6600">
        <v>6</v>
      </c>
      <c r="AI6600" t="s">
        <v>11632</v>
      </c>
      <c r="AJ6600">
        <v>2.7670171555063643</v>
      </c>
      <c r="AL6600" s="94">
        <v>180.7</v>
      </c>
      <c r="AM6600" t="s">
        <v>11647</v>
      </c>
    </row>
    <row r="6601" spans="1:39" x14ac:dyDescent="0.25">
      <c r="A6601" t="s">
        <v>222</v>
      </c>
      <c r="B6601">
        <v>43127</v>
      </c>
      <c r="C6601" t="s">
        <v>9704</v>
      </c>
      <c r="D6601">
        <v>1345</v>
      </c>
      <c r="E6601">
        <v>45781</v>
      </c>
      <c r="F6601">
        <v>45987</v>
      </c>
      <c r="G6601" t="s">
        <v>1418</v>
      </c>
      <c r="K6601">
        <v>0</v>
      </c>
      <c r="AE6601" t="s">
        <v>235</v>
      </c>
      <c r="AF6601">
        <v>0</v>
      </c>
      <c r="AG6601">
        <v>0</v>
      </c>
      <c r="AH6601">
        <v>0</v>
      </c>
      <c r="AI6601" t="s">
        <v>11634</v>
      </c>
      <c r="AL6601" s="94">
        <v>134.5</v>
      </c>
      <c r="AM6601" t="s">
        <v>11646</v>
      </c>
    </row>
    <row r="6602" spans="1:39" x14ac:dyDescent="0.25">
      <c r="A6602" t="s">
        <v>222</v>
      </c>
      <c r="B6602">
        <v>43128</v>
      </c>
      <c r="C6602" t="s">
        <v>9705</v>
      </c>
      <c r="D6602">
        <v>1232</v>
      </c>
      <c r="E6602">
        <v>45781</v>
      </c>
      <c r="F6602">
        <v>45987</v>
      </c>
      <c r="G6602" t="s">
        <v>1418</v>
      </c>
      <c r="J6602">
        <v>46049</v>
      </c>
      <c r="K6602">
        <v>0</v>
      </c>
      <c r="N6602" t="s">
        <v>25</v>
      </c>
      <c r="P6602" t="s">
        <v>25</v>
      </c>
      <c r="R6602">
        <v>0</v>
      </c>
      <c r="S6602">
        <v>0</v>
      </c>
      <c r="X6602" t="s">
        <v>25</v>
      </c>
      <c r="Y6602" t="s">
        <v>25</v>
      </c>
      <c r="Z6602" t="s">
        <v>25</v>
      </c>
      <c r="AE6602" t="s">
        <v>235</v>
      </c>
      <c r="AF6602">
        <v>0</v>
      </c>
      <c r="AG6602">
        <v>0</v>
      </c>
      <c r="AH6602">
        <v>7</v>
      </c>
      <c r="AI6602" t="s">
        <v>11632</v>
      </c>
      <c r="AJ6602">
        <v>0</v>
      </c>
      <c r="AK6602">
        <v>0</v>
      </c>
      <c r="AL6602" s="94">
        <v>123.2</v>
      </c>
      <c r="AM6602" t="s">
        <v>11646</v>
      </c>
    </row>
    <row r="6603" spans="1:39" x14ac:dyDescent="0.25">
      <c r="A6603" t="s">
        <v>222</v>
      </c>
      <c r="B6603">
        <v>43129</v>
      </c>
      <c r="C6603" t="s">
        <v>9706</v>
      </c>
      <c r="D6603">
        <v>6905</v>
      </c>
      <c r="E6603">
        <v>45781</v>
      </c>
      <c r="F6603">
        <v>45987</v>
      </c>
      <c r="G6603" t="s">
        <v>1418</v>
      </c>
      <c r="J6603">
        <v>45683</v>
      </c>
      <c r="K6603">
        <v>0</v>
      </c>
      <c r="N6603" t="s">
        <v>25</v>
      </c>
      <c r="P6603" t="s">
        <v>25</v>
      </c>
      <c r="R6603">
        <v>2500</v>
      </c>
      <c r="S6603">
        <v>30000</v>
      </c>
      <c r="T6603">
        <v>33</v>
      </c>
      <c r="U6603">
        <v>23</v>
      </c>
      <c r="V6603">
        <v>0</v>
      </c>
      <c r="W6603">
        <v>7</v>
      </c>
      <c r="X6603" t="s">
        <v>9707</v>
      </c>
      <c r="Y6603" t="s">
        <v>25</v>
      </c>
      <c r="Z6603" t="s">
        <v>25</v>
      </c>
      <c r="AE6603" t="s">
        <v>235</v>
      </c>
      <c r="AF6603">
        <v>0</v>
      </c>
      <c r="AG6603">
        <v>0</v>
      </c>
      <c r="AH6603">
        <v>11</v>
      </c>
      <c r="AI6603" t="s">
        <v>11632</v>
      </c>
      <c r="AJ6603">
        <v>0.3620564808110065</v>
      </c>
      <c r="AK6603">
        <v>4.344677769732078</v>
      </c>
      <c r="AL6603" s="94">
        <v>690.5</v>
      </c>
      <c r="AM6603" t="s">
        <v>11646</v>
      </c>
    </row>
    <row r="6604" spans="1:39" x14ac:dyDescent="0.25">
      <c r="A6604" t="s">
        <v>222</v>
      </c>
      <c r="B6604">
        <v>43130</v>
      </c>
      <c r="C6604" t="s">
        <v>9708</v>
      </c>
      <c r="D6604">
        <v>246</v>
      </c>
      <c r="E6604">
        <v>45782</v>
      </c>
      <c r="F6604">
        <v>45987</v>
      </c>
      <c r="G6604" t="s">
        <v>1418</v>
      </c>
      <c r="K6604">
        <v>0</v>
      </c>
      <c r="AE6604" t="s">
        <v>235</v>
      </c>
      <c r="AF6604">
        <v>0</v>
      </c>
      <c r="AG6604">
        <v>0</v>
      </c>
      <c r="AH6604">
        <v>0</v>
      </c>
      <c r="AI6604" t="s">
        <v>11634</v>
      </c>
      <c r="AL6604" s="94">
        <v>24.6</v>
      </c>
      <c r="AM6604" t="s">
        <v>11646</v>
      </c>
    </row>
    <row r="6605" spans="1:39" x14ac:dyDescent="0.25">
      <c r="A6605" t="s">
        <v>222</v>
      </c>
      <c r="B6605">
        <v>43131</v>
      </c>
      <c r="C6605" t="s">
        <v>9709</v>
      </c>
      <c r="D6605">
        <v>8048</v>
      </c>
      <c r="E6605">
        <v>45782</v>
      </c>
      <c r="F6605">
        <v>45987</v>
      </c>
      <c r="G6605" t="s">
        <v>1418</v>
      </c>
      <c r="H6605" t="s">
        <v>9710</v>
      </c>
      <c r="K6605">
        <v>445</v>
      </c>
      <c r="M6605">
        <v>85.39</v>
      </c>
      <c r="AE6605" t="s">
        <v>235</v>
      </c>
      <c r="AF6605">
        <v>0.85389999999999999</v>
      </c>
      <c r="AG6605">
        <v>380</v>
      </c>
      <c r="AH6605">
        <v>2</v>
      </c>
      <c r="AI6605" t="s">
        <v>11632</v>
      </c>
      <c r="AL6605" s="94">
        <v>804.8</v>
      </c>
      <c r="AM6605" t="s">
        <v>11647</v>
      </c>
    </row>
    <row r="6606" spans="1:39" x14ac:dyDescent="0.25">
      <c r="A6606" t="s">
        <v>222</v>
      </c>
      <c r="B6606">
        <v>43132</v>
      </c>
      <c r="C6606" t="s">
        <v>9711</v>
      </c>
      <c r="D6606">
        <v>521</v>
      </c>
      <c r="E6606">
        <v>45782</v>
      </c>
      <c r="F6606">
        <v>45987</v>
      </c>
      <c r="G6606" t="s">
        <v>1418</v>
      </c>
      <c r="K6606">
        <v>0</v>
      </c>
      <c r="AE6606" t="s">
        <v>235</v>
      </c>
      <c r="AF6606">
        <v>0</v>
      </c>
      <c r="AG6606">
        <v>0</v>
      </c>
      <c r="AH6606">
        <v>0</v>
      </c>
      <c r="AI6606" t="s">
        <v>11634</v>
      </c>
      <c r="AL6606" s="94">
        <v>52.1</v>
      </c>
      <c r="AM6606" t="s">
        <v>11646</v>
      </c>
    </row>
    <row r="6607" spans="1:39" x14ac:dyDescent="0.25">
      <c r="A6607" t="s">
        <v>222</v>
      </c>
      <c r="B6607">
        <v>43133</v>
      </c>
      <c r="C6607" t="s">
        <v>9712</v>
      </c>
      <c r="D6607">
        <v>8369</v>
      </c>
      <c r="E6607">
        <v>45782</v>
      </c>
      <c r="G6607" t="s">
        <v>1418</v>
      </c>
      <c r="H6607">
        <v>45859</v>
      </c>
      <c r="K6607">
        <v>110</v>
      </c>
      <c r="L6607">
        <v>45503</v>
      </c>
      <c r="M6607">
        <v>60</v>
      </c>
      <c r="N6607" t="s">
        <v>26</v>
      </c>
      <c r="O6607">
        <v>45503</v>
      </c>
      <c r="P6607" t="s">
        <v>25</v>
      </c>
      <c r="R6607">
        <v>14943.5</v>
      </c>
      <c r="S6607">
        <v>15000.98</v>
      </c>
      <c r="T6607">
        <v>338</v>
      </c>
      <c r="U6607">
        <v>49</v>
      </c>
      <c r="V6607">
        <v>1</v>
      </c>
      <c r="W6607">
        <v>1</v>
      </c>
      <c r="X6607" t="s">
        <v>9713</v>
      </c>
      <c r="Y6607" t="s">
        <v>26</v>
      </c>
      <c r="Z6607" t="s">
        <v>26</v>
      </c>
      <c r="AE6607" t="s">
        <v>235</v>
      </c>
      <c r="AF6607">
        <v>0.6</v>
      </c>
      <c r="AG6607">
        <v>66</v>
      </c>
      <c r="AH6607">
        <v>15</v>
      </c>
      <c r="AI6607" t="s">
        <v>11632</v>
      </c>
      <c r="AJ6607">
        <v>1.7855777273270403</v>
      </c>
      <c r="AK6607">
        <v>1.7924459314135499</v>
      </c>
      <c r="AL6607" s="94">
        <v>836.9</v>
      </c>
      <c r="AM6607" t="s">
        <v>11647</v>
      </c>
    </row>
    <row r="6608" spans="1:39" x14ac:dyDescent="0.25">
      <c r="A6608" t="s">
        <v>222</v>
      </c>
      <c r="B6608">
        <v>43134</v>
      </c>
      <c r="C6608" t="s">
        <v>9714</v>
      </c>
      <c r="D6608">
        <v>403</v>
      </c>
      <c r="E6608">
        <v>45782</v>
      </c>
      <c r="F6608">
        <v>45987</v>
      </c>
      <c r="G6608" t="s">
        <v>1418</v>
      </c>
      <c r="K6608">
        <v>0</v>
      </c>
      <c r="AE6608" t="s">
        <v>235</v>
      </c>
      <c r="AF6608">
        <v>0</v>
      </c>
      <c r="AG6608">
        <v>0</v>
      </c>
      <c r="AH6608">
        <v>0</v>
      </c>
      <c r="AI6608" t="s">
        <v>11634</v>
      </c>
      <c r="AL6608" s="94">
        <v>40.299999999999997</v>
      </c>
      <c r="AM6608" t="s">
        <v>11646</v>
      </c>
    </row>
    <row r="6609" spans="1:39" x14ac:dyDescent="0.25">
      <c r="A6609" t="s">
        <v>222</v>
      </c>
      <c r="B6609">
        <v>43135</v>
      </c>
      <c r="C6609" t="s">
        <v>9715</v>
      </c>
      <c r="D6609">
        <v>525</v>
      </c>
      <c r="E6609">
        <v>45782</v>
      </c>
      <c r="F6609">
        <v>45987</v>
      </c>
      <c r="G6609" t="s">
        <v>1418</v>
      </c>
      <c r="J6609">
        <v>46073</v>
      </c>
      <c r="K6609">
        <v>0</v>
      </c>
      <c r="M6609">
        <v>0</v>
      </c>
      <c r="N6609" t="s">
        <v>25</v>
      </c>
      <c r="P6609" t="s">
        <v>25</v>
      </c>
      <c r="R6609">
        <v>500</v>
      </c>
      <c r="S6609">
        <v>500</v>
      </c>
      <c r="T6609">
        <v>0</v>
      </c>
      <c r="U6609">
        <v>3</v>
      </c>
      <c r="V6609">
        <v>0</v>
      </c>
      <c r="W6609">
        <v>0</v>
      </c>
      <c r="X6609" t="s">
        <v>9716</v>
      </c>
      <c r="Y6609" t="s">
        <v>26</v>
      </c>
      <c r="Z6609" t="s">
        <v>25</v>
      </c>
      <c r="AE6609" t="s">
        <v>235</v>
      </c>
      <c r="AF6609">
        <v>0</v>
      </c>
      <c r="AG6609">
        <v>0</v>
      </c>
      <c r="AH6609">
        <v>12</v>
      </c>
      <c r="AI6609" t="s">
        <v>11632</v>
      </c>
      <c r="AJ6609">
        <v>0.95238095238095233</v>
      </c>
      <c r="AK6609">
        <v>0.95238095238095233</v>
      </c>
      <c r="AL6609" s="94">
        <v>52.5</v>
      </c>
      <c r="AM6609" t="s">
        <v>11646</v>
      </c>
    </row>
    <row r="6610" spans="1:39" x14ac:dyDescent="0.25">
      <c r="A6610" t="s">
        <v>222</v>
      </c>
      <c r="B6610">
        <v>43905</v>
      </c>
      <c r="C6610" t="s">
        <v>9717</v>
      </c>
      <c r="D6610">
        <v>30810</v>
      </c>
      <c r="E6610">
        <v>45782</v>
      </c>
      <c r="F6610">
        <v>45956</v>
      </c>
      <c r="G6610" t="s">
        <v>1418</v>
      </c>
      <c r="J6610" t="s">
        <v>9718</v>
      </c>
      <c r="K6610">
        <v>796</v>
      </c>
      <c r="L6610" t="s">
        <v>1419</v>
      </c>
      <c r="M6610">
        <v>70</v>
      </c>
      <c r="N6610" t="s">
        <v>26</v>
      </c>
      <c r="O6610">
        <v>45842</v>
      </c>
      <c r="P6610" t="s">
        <v>26</v>
      </c>
      <c r="Q6610">
        <v>6</v>
      </c>
      <c r="R6610">
        <v>10000</v>
      </c>
      <c r="S6610">
        <v>20000</v>
      </c>
      <c r="T6610">
        <v>31</v>
      </c>
      <c r="U6610">
        <v>2</v>
      </c>
      <c r="X6610" t="s">
        <v>9719</v>
      </c>
      <c r="Y6610" t="s">
        <v>9720</v>
      </c>
      <c r="Z6610" t="s">
        <v>25</v>
      </c>
      <c r="AE6610" t="s">
        <v>235</v>
      </c>
      <c r="AF6610">
        <v>0.7</v>
      </c>
      <c r="AG6610">
        <v>557</v>
      </c>
      <c r="AH6610">
        <v>14</v>
      </c>
      <c r="AI6610" t="s">
        <v>11632</v>
      </c>
      <c r="AJ6610">
        <v>0.32456994482310936</v>
      </c>
      <c r="AK6610">
        <v>0.64913988964621872</v>
      </c>
      <c r="AL6610" s="94">
        <v>3081</v>
      </c>
      <c r="AM6610" t="s">
        <v>11647</v>
      </c>
    </row>
    <row r="6611" spans="1:39" x14ac:dyDescent="0.25">
      <c r="A6611" t="s">
        <v>222</v>
      </c>
      <c r="B6611">
        <v>43137</v>
      </c>
      <c r="C6611" t="s">
        <v>9721</v>
      </c>
      <c r="D6611">
        <v>2803</v>
      </c>
      <c r="E6611">
        <v>45782</v>
      </c>
      <c r="F6611">
        <v>45987</v>
      </c>
      <c r="G6611" t="s">
        <v>1418</v>
      </c>
      <c r="K6611">
        <v>0</v>
      </c>
      <c r="AE6611" t="s">
        <v>235</v>
      </c>
      <c r="AF6611">
        <v>0</v>
      </c>
      <c r="AG6611">
        <v>0</v>
      </c>
      <c r="AH6611">
        <v>0</v>
      </c>
      <c r="AI6611" t="s">
        <v>11634</v>
      </c>
      <c r="AL6611" s="94">
        <v>280.3</v>
      </c>
      <c r="AM6611" t="s">
        <v>11646</v>
      </c>
    </row>
    <row r="6612" spans="1:39" x14ac:dyDescent="0.25">
      <c r="A6612" t="s">
        <v>222</v>
      </c>
      <c r="B6612">
        <v>43902</v>
      </c>
      <c r="C6612" t="s">
        <v>9722</v>
      </c>
      <c r="D6612">
        <v>3667</v>
      </c>
      <c r="E6612">
        <v>45782</v>
      </c>
      <c r="F6612">
        <v>45987</v>
      </c>
      <c r="G6612" t="s">
        <v>1418</v>
      </c>
      <c r="J6612">
        <v>46037</v>
      </c>
      <c r="K6612">
        <v>0</v>
      </c>
      <c r="N6612" t="s">
        <v>26</v>
      </c>
      <c r="O6612">
        <v>45925</v>
      </c>
      <c r="P6612" t="s">
        <v>25</v>
      </c>
      <c r="R6612">
        <v>5130</v>
      </c>
      <c r="S6612">
        <v>6000</v>
      </c>
      <c r="T6612">
        <v>15</v>
      </c>
      <c r="U6612">
        <v>1</v>
      </c>
      <c r="X6612" t="s">
        <v>9723</v>
      </c>
      <c r="Y6612" t="s">
        <v>26</v>
      </c>
      <c r="Z6612" t="s">
        <v>25</v>
      </c>
      <c r="AE6612" t="s">
        <v>235</v>
      </c>
      <c r="AF6612">
        <v>0</v>
      </c>
      <c r="AG6612">
        <v>0</v>
      </c>
      <c r="AH6612">
        <v>10</v>
      </c>
      <c r="AI6612" t="s">
        <v>11632</v>
      </c>
      <c r="AJ6612">
        <v>1.3989637305699483</v>
      </c>
      <c r="AK6612">
        <v>1.6362148895554949</v>
      </c>
      <c r="AL6612" s="94">
        <v>366.7</v>
      </c>
      <c r="AM6612" t="s">
        <v>11646</v>
      </c>
    </row>
    <row r="6613" spans="1:39" x14ac:dyDescent="0.25">
      <c r="A6613" t="s">
        <v>222</v>
      </c>
      <c r="B6613">
        <v>43138</v>
      </c>
      <c r="C6613" t="s">
        <v>9724</v>
      </c>
      <c r="D6613">
        <v>3827</v>
      </c>
      <c r="E6613">
        <v>45782</v>
      </c>
      <c r="F6613">
        <v>45823</v>
      </c>
      <c r="G6613" t="s">
        <v>1418</v>
      </c>
      <c r="H6613" t="s">
        <v>9725</v>
      </c>
      <c r="I6613" t="s">
        <v>24</v>
      </c>
      <c r="J6613" t="s">
        <v>9726</v>
      </c>
      <c r="K6613">
        <v>135</v>
      </c>
      <c r="L6613" t="s">
        <v>488</v>
      </c>
      <c r="M6613">
        <v>0.8</v>
      </c>
      <c r="N6613" t="s">
        <v>25</v>
      </c>
      <c r="P6613" t="s">
        <v>25</v>
      </c>
      <c r="Q6613">
        <v>0</v>
      </c>
      <c r="R6613">
        <v>3500</v>
      </c>
      <c r="S6613">
        <v>3500</v>
      </c>
      <c r="T6613">
        <v>21</v>
      </c>
      <c r="U6613">
        <v>15</v>
      </c>
      <c r="X6613" t="s">
        <v>9727</v>
      </c>
      <c r="Y6613" t="s">
        <v>25</v>
      </c>
      <c r="Z6613" t="s">
        <v>488</v>
      </c>
      <c r="AE6613" t="s">
        <v>235</v>
      </c>
      <c r="AF6613">
        <v>0.8</v>
      </c>
      <c r="AG6613">
        <v>108</v>
      </c>
      <c r="AH6613">
        <v>13</v>
      </c>
      <c r="AI6613" t="s">
        <v>11632</v>
      </c>
      <c r="AJ6613">
        <v>0.91455448131695849</v>
      </c>
      <c r="AK6613">
        <v>0.91455448131695849</v>
      </c>
      <c r="AL6613" s="94">
        <v>382.7</v>
      </c>
      <c r="AM6613" t="s">
        <v>11647</v>
      </c>
    </row>
    <row r="6614" spans="1:39" x14ac:dyDescent="0.25">
      <c r="A6614" t="s">
        <v>222</v>
      </c>
      <c r="B6614">
        <v>43139</v>
      </c>
      <c r="C6614" t="s">
        <v>9728</v>
      </c>
      <c r="D6614">
        <v>2800</v>
      </c>
      <c r="E6614">
        <v>45782</v>
      </c>
      <c r="F6614">
        <v>45987</v>
      </c>
      <c r="G6614" t="s">
        <v>1418</v>
      </c>
      <c r="J6614">
        <v>46037</v>
      </c>
      <c r="K6614">
        <v>0</v>
      </c>
      <c r="N6614" t="s">
        <v>25</v>
      </c>
      <c r="P6614" t="s">
        <v>25</v>
      </c>
      <c r="R6614">
        <v>600</v>
      </c>
      <c r="S6614">
        <v>600</v>
      </c>
      <c r="T6614">
        <v>0</v>
      </c>
      <c r="U6614">
        <v>0</v>
      </c>
      <c r="V6614">
        <v>0</v>
      </c>
      <c r="W6614">
        <v>0</v>
      </c>
      <c r="X6614" t="s">
        <v>9729</v>
      </c>
      <c r="Y6614" t="s">
        <v>26</v>
      </c>
      <c r="Z6614" t="s">
        <v>26</v>
      </c>
      <c r="AE6614" t="s">
        <v>235</v>
      </c>
      <c r="AF6614">
        <v>0</v>
      </c>
      <c r="AG6614">
        <v>0</v>
      </c>
      <c r="AH6614">
        <v>11</v>
      </c>
      <c r="AI6614" t="s">
        <v>11632</v>
      </c>
      <c r="AJ6614">
        <v>0.21428571428571427</v>
      </c>
      <c r="AK6614">
        <v>0.21428571428571427</v>
      </c>
      <c r="AL6614" s="94">
        <v>280</v>
      </c>
      <c r="AM6614" t="s">
        <v>11646</v>
      </c>
    </row>
    <row r="6615" spans="1:39" x14ac:dyDescent="0.25">
      <c r="A6615" t="s">
        <v>222</v>
      </c>
      <c r="B6615">
        <v>43140</v>
      </c>
      <c r="C6615" t="s">
        <v>9730</v>
      </c>
      <c r="D6615">
        <v>3672</v>
      </c>
      <c r="E6615">
        <v>45782</v>
      </c>
      <c r="F6615">
        <v>45987</v>
      </c>
      <c r="G6615" t="s">
        <v>1418</v>
      </c>
      <c r="J6615">
        <v>46044</v>
      </c>
      <c r="K6615">
        <v>0</v>
      </c>
      <c r="M6615">
        <v>20</v>
      </c>
      <c r="N6615" t="s">
        <v>26</v>
      </c>
      <c r="O6615">
        <v>45925</v>
      </c>
      <c r="P6615" t="s">
        <v>25</v>
      </c>
      <c r="R6615">
        <v>10000</v>
      </c>
      <c r="S6615">
        <v>10000</v>
      </c>
      <c r="T6615">
        <v>4</v>
      </c>
      <c r="U6615">
        <v>119</v>
      </c>
      <c r="V6615">
        <v>0</v>
      </c>
      <c r="W6615">
        <v>2</v>
      </c>
      <c r="X6615" t="s">
        <v>9731</v>
      </c>
      <c r="Y6615" t="s">
        <v>25</v>
      </c>
      <c r="Z6615" t="s">
        <v>25</v>
      </c>
      <c r="AE6615" t="s">
        <v>235</v>
      </c>
      <c r="AF6615">
        <v>0.2</v>
      </c>
      <c r="AG6615">
        <v>0</v>
      </c>
      <c r="AH6615">
        <v>13</v>
      </c>
      <c r="AI6615" t="s">
        <v>11632</v>
      </c>
      <c r="AJ6615">
        <v>2.7233115468409586</v>
      </c>
      <c r="AK6615">
        <v>2.7233115468409586</v>
      </c>
      <c r="AL6615" s="94">
        <v>367.2</v>
      </c>
      <c r="AM6615" t="s">
        <v>11646</v>
      </c>
    </row>
    <row r="6616" spans="1:39" x14ac:dyDescent="0.25">
      <c r="A6616" t="s">
        <v>222</v>
      </c>
      <c r="B6616">
        <v>43142</v>
      </c>
      <c r="C6616" t="s">
        <v>9732</v>
      </c>
      <c r="D6616">
        <v>1583</v>
      </c>
      <c r="E6616">
        <v>45782</v>
      </c>
      <c r="F6616">
        <v>45987</v>
      </c>
      <c r="G6616" t="s">
        <v>1418</v>
      </c>
      <c r="K6616">
        <v>0</v>
      </c>
      <c r="AE6616" t="s">
        <v>235</v>
      </c>
      <c r="AF6616">
        <v>0</v>
      </c>
      <c r="AG6616">
        <v>0</v>
      </c>
      <c r="AH6616">
        <v>0</v>
      </c>
      <c r="AI6616" t="s">
        <v>11634</v>
      </c>
      <c r="AL6616" s="94">
        <v>158.30000000000001</v>
      </c>
      <c r="AM6616" t="s">
        <v>11646</v>
      </c>
    </row>
    <row r="6617" spans="1:39" x14ac:dyDescent="0.25">
      <c r="A6617" t="s">
        <v>222</v>
      </c>
      <c r="B6617">
        <v>43143</v>
      </c>
      <c r="C6617" t="s">
        <v>9733</v>
      </c>
      <c r="D6617">
        <v>50</v>
      </c>
      <c r="E6617">
        <v>45782</v>
      </c>
      <c r="F6617">
        <v>45987</v>
      </c>
      <c r="G6617" t="s">
        <v>1418</v>
      </c>
      <c r="J6617">
        <v>46037</v>
      </c>
      <c r="K6617">
        <v>8</v>
      </c>
      <c r="M6617">
        <v>95</v>
      </c>
      <c r="N6617" t="s">
        <v>25</v>
      </c>
      <c r="P6617" t="s">
        <v>25</v>
      </c>
      <c r="R6617">
        <v>650</v>
      </c>
      <c r="S6617">
        <v>650</v>
      </c>
      <c r="T6617">
        <v>0</v>
      </c>
      <c r="U6617">
        <v>0</v>
      </c>
      <c r="V6617">
        <v>0</v>
      </c>
      <c r="W6617">
        <v>0</v>
      </c>
      <c r="X6617" t="s">
        <v>25</v>
      </c>
      <c r="Y6617" t="s">
        <v>25</v>
      </c>
      <c r="AE6617" t="s">
        <v>235</v>
      </c>
      <c r="AF6617">
        <v>0.95</v>
      </c>
      <c r="AG6617">
        <v>8</v>
      </c>
      <c r="AH6617">
        <v>12</v>
      </c>
      <c r="AI6617" t="s">
        <v>11632</v>
      </c>
      <c r="AJ6617">
        <v>13</v>
      </c>
      <c r="AK6617">
        <v>13</v>
      </c>
      <c r="AL6617" s="94">
        <v>5</v>
      </c>
      <c r="AM6617" t="s">
        <v>11647</v>
      </c>
    </row>
    <row r="6618" spans="1:39" x14ac:dyDescent="0.25">
      <c r="A6618" t="s">
        <v>222</v>
      </c>
      <c r="B6618">
        <v>43144</v>
      </c>
      <c r="C6618" t="s">
        <v>9734</v>
      </c>
      <c r="D6618">
        <v>1828</v>
      </c>
      <c r="E6618">
        <v>45782</v>
      </c>
      <c r="F6618" t="s">
        <v>9671</v>
      </c>
      <c r="G6618" t="s">
        <v>1418</v>
      </c>
      <c r="H6618" t="s">
        <v>9735</v>
      </c>
      <c r="I6618" t="s">
        <v>24</v>
      </c>
      <c r="K6618">
        <v>0</v>
      </c>
      <c r="N6618" t="s">
        <v>25</v>
      </c>
      <c r="P6618" t="s">
        <v>25</v>
      </c>
      <c r="Q6618">
        <v>0</v>
      </c>
      <c r="R6618">
        <v>0</v>
      </c>
      <c r="S6618">
        <v>3207.46</v>
      </c>
      <c r="T6618">
        <v>11</v>
      </c>
      <c r="U6618">
        <v>3</v>
      </c>
      <c r="V6618">
        <v>0</v>
      </c>
      <c r="W6618">
        <v>0</v>
      </c>
      <c r="X6618" t="s">
        <v>9736</v>
      </c>
      <c r="Y6618" t="s">
        <v>478</v>
      </c>
      <c r="Z6618" t="s">
        <v>25</v>
      </c>
      <c r="AE6618" t="s">
        <v>235</v>
      </c>
      <c r="AF6618">
        <v>0</v>
      </c>
      <c r="AG6618">
        <v>0</v>
      </c>
      <c r="AH6618">
        <v>12</v>
      </c>
      <c r="AI6618" t="s">
        <v>11632</v>
      </c>
      <c r="AJ6618">
        <v>0</v>
      </c>
      <c r="AK6618">
        <v>1.7546280087527353</v>
      </c>
      <c r="AL6618" s="94">
        <v>182.8</v>
      </c>
      <c r="AM6618" t="s">
        <v>11646</v>
      </c>
    </row>
    <row r="6619" spans="1:39" x14ac:dyDescent="0.25">
      <c r="A6619" t="s">
        <v>222</v>
      </c>
      <c r="B6619">
        <v>43145</v>
      </c>
      <c r="C6619" t="s">
        <v>9737</v>
      </c>
      <c r="D6619">
        <v>5819</v>
      </c>
      <c r="E6619">
        <v>45782</v>
      </c>
      <c r="F6619">
        <v>45987</v>
      </c>
      <c r="G6619" t="s">
        <v>1418</v>
      </c>
      <c r="J6619">
        <v>46003</v>
      </c>
      <c r="K6619">
        <v>384</v>
      </c>
      <c r="L6619">
        <v>2025</v>
      </c>
      <c r="M6619">
        <v>25</v>
      </c>
      <c r="N6619" t="s">
        <v>26</v>
      </c>
      <c r="O6619">
        <v>44971</v>
      </c>
      <c r="P6619" t="s">
        <v>26</v>
      </c>
      <c r="Q6619">
        <v>44</v>
      </c>
      <c r="R6619">
        <v>5000</v>
      </c>
      <c r="S6619">
        <v>5000</v>
      </c>
      <c r="T6619">
        <v>42</v>
      </c>
      <c r="U6619">
        <v>0</v>
      </c>
      <c r="V6619">
        <v>0</v>
      </c>
      <c r="W6619">
        <v>0</v>
      </c>
      <c r="X6619" t="s">
        <v>9738</v>
      </c>
      <c r="Y6619" t="s">
        <v>25</v>
      </c>
      <c r="Z6619" t="s">
        <v>25</v>
      </c>
      <c r="AE6619" t="s">
        <v>235</v>
      </c>
      <c r="AF6619">
        <v>0.25</v>
      </c>
      <c r="AG6619">
        <v>96</v>
      </c>
      <c r="AH6619">
        <v>16</v>
      </c>
      <c r="AI6619" t="s">
        <v>11631</v>
      </c>
      <c r="AJ6619">
        <v>0.85925416738271176</v>
      </c>
      <c r="AK6619">
        <v>0.85925416738271176</v>
      </c>
      <c r="AL6619" s="94">
        <v>581.9</v>
      </c>
      <c r="AM6619" t="s">
        <v>11647</v>
      </c>
    </row>
    <row r="6620" spans="1:39" x14ac:dyDescent="0.25">
      <c r="A6620" t="s">
        <v>222</v>
      </c>
      <c r="B6620">
        <v>43146</v>
      </c>
      <c r="C6620" t="s">
        <v>9739</v>
      </c>
      <c r="D6620">
        <v>46</v>
      </c>
      <c r="E6620">
        <v>45782</v>
      </c>
      <c r="F6620">
        <v>45987</v>
      </c>
      <c r="G6620" t="s">
        <v>1418</v>
      </c>
      <c r="K6620">
        <v>0</v>
      </c>
      <c r="AE6620" t="s">
        <v>235</v>
      </c>
      <c r="AF6620">
        <v>0</v>
      </c>
      <c r="AG6620">
        <v>0</v>
      </c>
      <c r="AH6620">
        <v>0</v>
      </c>
      <c r="AI6620" t="s">
        <v>11634</v>
      </c>
      <c r="AL6620" s="94">
        <v>4.5999999999999996</v>
      </c>
      <c r="AM6620" t="s">
        <v>11646</v>
      </c>
    </row>
    <row r="6621" spans="1:39" x14ac:dyDescent="0.25">
      <c r="A6621" t="s">
        <v>222</v>
      </c>
      <c r="B6621">
        <v>43044</v>
      </c>
      <c r="C6621" t="s">
        <v>9740</v>
      </c>
      <c r="D6621">
        <v>5594</v>
      </c>
      <c r="E6621">
        <v>45782</v>
      </c>
      <c r="F6621">
        <v>45987</v>
      </c>
      <c r="G6621" t="s">
        <v>1418</v>
      </c>
      <c r="J6621">
        <v>46020</v>
      </c>
      <c r="K6621">
        <v>160</v>
      </c>
      <c r="L6621">
        <v>46006</v>
      </c>
      <c r="M6621">
        <v>85</v>
      </c>
      <c r="N6621" t="s">
        <v>25</v>
      </c>
      <c r="P6621" t="s">
        <v>25</v>
      </c>
      <c r="R6621">
        <v>3500</v>
      </c>
      <c r="S6621">
        <v>3500</v>
      </c>
      <c r="T6621">
        <v>3</v>
      </c>
      <c r="U6621">
        <v>25</v>
      </c>
      <c r="V6621">
        <v>0</v>
      </c>
      <c r="W6621">
        <v>9</v>
      </c>
      <c r="X6621" t="s">
        <v>9741</v>
      </c>
      <c r="Y6621" t="s">
        <v>26</v>
      </c>
      <c r="Z6621" t="s">
        <v>25</v>
      </c>
      <c r="AE6621" t="s">
        <v>235</v>
      </c>
      <c r="AF6621">
        <v>0.85</v>
      </c>
      <c r="AG6621">
        <v>136</v>
      </c>
      <c r="AH6621">
        <v>14</v>
      </c>
      <c r="AI6621" t="s">
        <v>11632</v>
      </c>
      <c r="AJ6621">
        <v>0.62567036110117979</v>
      </c>
      <c r="AK6621">
        <v>0.62567036110117979</v>
      </c>
      <c r="AL6621" s="94">
        <v>559.4</v>
      </c>
      <c r="AM6621" t="s">
        <v>11647</v>
      </c>
    </row>
    <row r="6622" spans="1:39" x14ac:dyDescent="0.25">
      <c r="A6622" t="s">
        <v>222</v>
      </c>
      <c r="B6622">
        <v>43147</v>
      </c>
      <c r="C6622" t="s">
        <v>9742</v>
      </c>
      <c r="D6622">
        <v>626</v>
      </c>
      <c r="E6622">
        <v>45782</v>
      </c>
      <c r="F6622">
        <v>45987</v>
      </c>
      <c r="G6622" t="s">
        <v>1418</v>
      </c>
      <c r="J6622">
        <v>46035</v>
      </c>
      <c r="K6622">
        <v>14</v>
      </c>
      <c r="L6622" t="s">
        <v>1474</v>
      </c>
      <c r="M6622">
        <v>71.42</v>
      </c>
      <c r="N6622" t="s">
        <v>25</v>
      </c>
      <c r="P6622" t="s">
        <v>25</v>
      </c>
      <c r="Q6622">
        <v>71.430000000000007</v>
      </c>
      <c r="T6622">
        <v>0</v>
      </c>
      <c r="U6622">
        <v>0</v>
      </c>
      <c r="V6622">
        <v>0</v>
      </c>
      <c r="W6622">
        <v>0</v>
      </c>
      <c r="X6622" t="s">
        <v>25</v>
      </c>
      <c r="Y6622" t="s">
        <v>25</v>
      </c>
      <c r="Z6622" t="s">
        <v>25</v>
      </c>
      <c r="AE6622" t="s">
        <v>235</v>
      </c>
      <c r="AF6622">
        <v>0.71420000000000006</v>
      </c>
      <c r="AG6622">
        <v>10</v>
      </c>
      <c r="AH6622">
        <v>13</v>
      </c>
      <c r="AI6622" t="s">
        <v>11632</v>
      </c>
      <c r="AL6622" s="94">
        <v>62.6</v>
      </c>
      <c r="AM6622" t="s">
        <v>11647</v>
      </c>
    </row>
    <row r="6623" spans="1:39" x14ac:dyDescent="0.25">
      <c r="A6623" t="s">
        <v>222</v>
      </c>
      <c r="B6623">
        <v>43148</v>
      </c>
      <c r="C6623" t="s">
        <v>9743</v>
      </c>
      <c r="D6623">
        <v>141151</v>
      </c>
      <c r="E6623">
        <v>45782</v>
      </c>
      <c r="F6623">
        <v>45956</v>
      </c>
      <c r="G6623" t="s">
        <v>1418</v>
      </c>
      <c r="J6623">
        <v>45941</v>
      </c>
      <c r="K6623">
        <v>3000</v>
      </c>
      <c r="L6623">
        <v>45789</v>
      </c>
      <c r="M6623">
        <v>50</v>
      </c>
      <c r="N6623" t="s">
        <v>26</v>
      </c>
      <c r="O6623">
        <v>45504</v>
      </c>
      <c r="P6623" t="s">
        <v>26</v>
      </c>
      <c r="Q6623">
        <v>12.13</v>
      </c>
      <c r="R6623">
        <v>25638</v>
      </c>
      <c r="S6623">
        <v>18029</v>
      </c>
      <c r="T6623">
        <v>117</v>
      </c>
      <c r="U6623">
        <v>104</v>
      </c>
      <c r="V6623" t="s">
        <v>5764</v>
      </c>
      <c r="W6623" t="s">
        <v>5764</v>
      </c>
      <c r="X6623" t="s">
        <v>9744</v>
      </c>
      <c r="Y6623" t="s">
        <v>26</v>
      </c>
      <c r="Z6623" t="s">
        <v>26</v>
      </c>
      <c r="AE6623" t="s">
        <v>235</v>
      </c>
      <c r="AF6623">
        <v>0.5</v>
      </c>
      <c r="AG6623">
        <v>1500</v>
      </c>
      <c r="AH6623">
        <v>16</v>
      </c>
      <c r="AI6623" t="s">
        <v>11631</v>
      </c>
      <c r="AJ6623">
        <v>0.1816352700299679</v>
      </c>
      <c r="AK6623">
        <v>0.12772846100984053</v>
      </c>
      <c r="AL6623" s="94">
        <v>14115.1</v>
      </c>
      <c r="AM6623" t="s">
        <v>11647</v>
      </c>
    </row>
    <row r="6624" spans="1:39" x14ac:dyDescent="0.25">
      <c r="A6624" t="s">
        <v>222</v>
      </c>
      <c r="B6624">
        <v>43149</v>
      </c>
      <c r="C6624" t="s">
        <v>9745</v>
      </c>
      <c r="D6624">
        <v>936</v>
      </c>
      <c r="E6624">
        <v>45782</v>
      </c>
      <c r="F6624">
        <v>45987</v>
      </c>
      <c r="G6624" t="s">
        <v>1418</v>
      </c>
      <c r="K6624">
        <v>0</v>
      </c>
      <c r="AE6624" t="s">
        <v>235</v>
      </c>
      <c r="AF6624">
        <v>0</v>
      </c>
      <c r="AG6624">
        <v>0</v>
      </c>
      <c r="AH6624">
        <v>0</v>
      </c>
      <c r="AI6624" t="s">
        <v>11634</v>
      </c>
      <c r="AL6624" s="94">
        <v>93.6</v>
      </c>
      <c r="AM6624" t="s">
        <v>11646</v>
      </c>
    </row>
    <row r="6625" spans="1:39" x14ac:dyDescent="0.25">
      <c r="A6625" t="s">
        <v>222</v>
      </c>
      <c r="B6625">
        <v>43150</v>
      </c>
      <c r="C6625" t="s">
        <v>9746</v>
      </c>
      <c r="D6625">
        <v>1632</v>
      </c>
      <c r="E6625">
        <v>45782</v>
      </c>
      <c r="F6625">
        <v>45988</v>
      </c>
      <c r="G6625" t="s">
        <v>1418</v>
      </c>
      <c r="J6625">
        <v>46007</v>
      </c>
      <c r="K6625">
        <v>21</v>
      </c>
      <c r="L6625">
        <v>45947</v>
      </c>
      <c r="M6625">
        <v>5</v>
      </c>
      <c r="N6625" t="s">
        <v>25</v>
      </c>
      <c r="P6625" t="s">
        <v>26</v>
      </c>
      <c r="Q6625">
        <v>5</v>
      </c>
      <c r="R6625">
        <v>1250</v>
      </c>
      <c r="S6625">
        <v>1250</v>
      </c>
      <c r="T6625">
        <v>3</v>
      </c>
      <c r="U6625">
        <v>5</v>
      </c>
      <c r="V6625">
        <v>0</v>
      </c>
      <c r="W6625">
        <v>2</v>
      </c>
      <c r="X6625" t="s">
        <v>9747</v>
      </c>
      <c r="Y6625" t="s">
        <v>25</v>
      </c>
      <c r="Z6625" t="s">
        <v>25</v>
      </c>
      <c r="AE6625" t="s">
        <v>235</v>
      </c>
      <c r="AF6625">
        <v>0.05</v>
      </c>
      <c r="AG6625">
        <v>1</v>
      </c>
      <c r="AH6625">
        <v>15</v>
      </c>
      <c r="AI6625" t="s">
        <v>11632</v>
      </c>
      <c r="AJ6625">
        <v>0.76593137254901966</v>
      </c>
      <c r="AK6625">
        <v>0.76593137254901966</v>
      </c>
      <c r="AL6625" s="94">
        <v>163.19999999999999</v>
      </c>
      <c r="AM6625" t="s">
        <v>11647</v>
      </c>
    </row>
    <row r="6626" spans="1:39" x14ac:dyDescent="0.25">
      <c r="A6626" t="s">
        <v>222</v>
      </c>
      <c r="B6626">
        <v>43151</v>
      </c>
      <c r="C6626" t="s">
        <v>9748</v>
      </c>
      <c r="D6626">
        <v>119</v>
      </c>
      <c r="E6626">
        <v>45782</v>
      </c>
      <c r="F6626">
        <v>45988</v>
      </c>
      <c r="G6626" t="s">
        <v>1418</v>
      </c>
      <c r="J6626">
        <v>46058</v>
      </c>
      <c r="K6626">
        <v>0</v>
      </c>
      <c r="N6626" t="s">
        <v>25</v>
      </c>
      <c r="P6626" t="s">
        <v>25</v>
      </c>
      <c r="R6626">
        <v>0</v>
      </c>
      <c r="S6626">
        <v>0</v>
      </c>
      <c r="X6626" t="s">
        <v>1544</v>
      </c>
      <c r="Y6626" t="s">
        <v>1544</v>
      </c>
      <c r="Z6626" t="s">
        <v>1544</v>
      </c>
      <c r="AE6626" t="s">
        <v>235</v>
      </c>
      <c r="AF6626">
        <v>0</v>
      </c>
      <c r="AG6626">
        <v>0</v>
      </c>
      <c r="AH6626">
        <v>7</v>
      </c>
      <c r="AI6626" t="s">
        <v>11632</v>
      </c>
      <c r="AJ6626">
        <v>0</v>
      </c>
      <c r="AK6626">
        <v>0</v>
      </c>
      <c r="AL6626" s="94">
        <v>11.9</v>
      </c>
      <c r="AM6626" t="s">
        <v>11646</v>
      </c>
    </row>
    <row r="6627" spans="1:39" x14ac:dyDescent="0.25">
      <c r="A6627" t="s">
        <v>222</v>
      </c>
      <c r="B6627">
        <v>43152</v>
      </c>
      <c r="C6627" t="s">
        <v>9749</v>
      </c>
      <c r="D6627">
        <v>631</v>
      </c>
      <c r="E6627">
        <v>45782</v>
      </c>
      <c r="G6627" t="s">
        <v>1418</v>
      </c>
      <c r="H6627" t="s">
        <v>9750</v>
      </c>
      <c r="K6627">
        <v>0</v>
      </c>
      <c r="M6627">
        <v>0</v>
      </c>
      <c r="N6627" t="s">
        <v>25</v>
      </c>
      <c r="P6627" t="s">
        <v>25</v>
      </c>
      <c r="R6627">
        <v>10000</v>
      </c>
      <c r="X6627" t="s">
        <v>9751</v>
      </c>
      <c r="Y6627" t="s">
        <v>25</v>
      </c>
      <c r="Z6627" t="s">
        <v>25</v>
      </c>
      <c r="AE6627" t="s">
        <v>235</v>
      </c>
      <c r="AF6627">
        <v>0</v>
      </c>
      <c r="AG6627">
        <v>0</v>
      </c>
      <c r="AH6627">
        <v>7</v>
      </c>
      <c r="AI6627" t="s">
        <v>11632</v>
      </c>
      <c r="AJ6627">
        <v>15.847860538827259</v>
      </c>
      <c r="AL6627" s="94">
        <v>63.1</v>
      </c>
      <c r="AM6627" t="s">
        <v>11646</v>
      </c>
    </row>
    <row r="6628" spans="1:39" x14ac:dyDescent="0.25">
      <c r="A6628" t="s">
        <v>222</v>
      </c>
      <c r="B6628">
        <v>43153</v>
      </c>
      <c r="C6628" t="s">
        <v>9752</v>
      </c>
      <c r="D6628">
        <v>17984</v>
      </c>
      <c r="E6628">
        <v>45782</v>
      </c>
      <c r="F6628">
        <v>45988</v>
      </c>
      <c r="G6628" t="s">
        <v>1418</v>
      </c>
      <c r="K6628">
        <v>0</v>
      </c>
      <c r="AE6628" t="s">
        <v>235</v>
      </c>
      <c r="AF6628">
        <v>0</v>
      </c>
      <c r="AG6628">
        <v>0</v>
      </c>
      <c r="AH6628">
        <v>0</v>
      </c>
      <c r="AI6628" t="s">
        <v>11634</v>
      </c>
      <c r="AL6628" s="94">
        <v>1798.4</v>
      </c>
      <c r="AM6628" t="s">
        <v>11646</v>
      </c>
    </row>
    <row r="6629" spans="1:39" x14ac:dyDescent="0.25">
      <c r="A6629" t="s">
        <v>222</v>
      </c>
      <c r="B6629">
        <v>43154</v>
      </c>
      <c r="C6629" t="s">
        <v>9753</v>
      </c>
      <c r="D6629">
        <v>137</v>
      </c>
      <c r="E6629">
        <v>45782</v>
      </c>
      <c r="F6629">
        <v>45988</v>
      </c>
      <c r="G6629" t="s">
        <v>1418</v>
      </c>
      <c r="J6629">
        <v>46056</v>
      </c>
      <c r="K6629">
        <v>0</v>
      </c>
      <c r="N6629" t="s">
        <v>25</v>
      </c>
      <c r="P6629" t="s">
        <v>7130</v>
      </c>
      <c r="R6629">
        <v>50</v>
      </c>
      <c r="S6629">
        <v>50</v>
      </c>
      <c r="X6629" t="s">
        <v>25</v>
      </c>
      <c r="Y6629" t="s">
        <v>25</v>
      </c>
      <c r="Z6629" t="s">
        <v>25</v>
      </c>
      <c r="AE6629" t="s">
        <v>235</v>
      </c>
      <c r="AF6629">
        <v>0</v>
      </c>
      <c r="AG6629">
        <v>0</v>
      </c>
      <c r="AH6629">
        <v>7</v>
      </c>
      <c r="AI6629" t="s">
        <v>11632</v>
      </c>
      <c r="AJ6629">
        <v>0.36496350364963503</v>
      </c>
      <c r="AK6629">
        <v>0.36496350364963503</v>
      </c>
      <c r="AL6629" s="94">
        <v>13.7</v>
      </c>
      <c r="AM6629" t="s">
        <v>11646</v>
      </c>
    </row>
    <row r="6630" spans="1:39" x14ac:dyDescent="0.25">
      <c r="A6630" t="s">
        <v>222</v>
      </c>
      <c r="B6630">
        <v>43155</v>
      </c>
      <c r="C6630" t="s">
        <v>9754</v>
      </c>
      <c r="D6630">
        <v>35265</v>
      </c>
      <c r="E6630">
        <v>45782</v>
      </c>
      <c r="F6630" t="s">
        <v>9755</v>
      </c>
      <c r="G6630" t="s">
        <v>1418</v>
      </c>
      <c r="H6630" t="s">
        <v>9756</v>
      </c>
      <c r="I6630" t="s">
        <v>24</v>
      </c>
      <c r="J6630">
        <v>45930</v>
      </c>
      <c r="K6630">
        <v>560</v>
      </c>
      <c r="M6630">
        <v>70</v>
      </c>
      <c r="N6630" t="s">
        <v>26</v>
      </c>
      <c r="O6630">
        <v>45474</v>
      </c>
      <c r="P6630" t="s">
        <v>25</v>
      </c>
      <c r="R6630">
        <v>8000</v>
      </c>
      <c r="S6630">
        <v>60000</v>
      </c>
      <c r="T6630">
        <v>176</v>
      </c>
      <c r="U6630">
        <v>176</v>
      </c>
      <c r="V6630">
        <v>0</v>
      </c>
      <c r="W6630">
        <v>21</v>
      </c>
      <c r="X6630" t="s">
        <v>9757</v>
      </c>
      <c r="Y6630" t="s">
        <v>26</v>
      </c>
      <c r="Z6630" t="s">
        <v>26</v>
      </c>
      <c r="AE6630" t="s">
        <v>235</v>
      </c>
      <c r="AF6630">
        <v>0.7</v>
      </c>
      <c r="AG6630">
        <v>392</v>
      </c>
      <c r="AH6630">
        <v>14</v>
      </c>
      <c r="AI6630" t="s">
        <v>11632</v>
      </c>
      <c r="AJ6630">
        <v>0.22685382106904864</v>
      </c>
      <c r="AK6630">
        <v>1.7014036580178646</v>
      </c>
      <c r="AL6630" s="94">
        <v>3526.5</v>
      </c>
      <c r="AM6630" t="s">
        <v>11647</v>
      </c>
    </row>
    <row r="6631" spans="1:39" x14ac:dyDescent="0.25">
      <c r="A6631" t="s">
        <v>222</v>
      </c>
      <c r="B6631">
        <v>43156</v>
      </c>
      <c r="C6631" t="s">
        <v>9758</v>
      </c>
      <c r="D6631">
        <v>6551</v>
      </c>
      <c r="E6631">
        <v>45782</v>
      </c>
      <c r="G6631" t="s">
        <v>1418</v>
      </c>
      <c r="H6631">
        <v>45796</v>
      </c>
      <c r="I6631" t="s">
        <v>28</v>
      </c>
      <c r="K6631">
        <v>356</v>
      </c>
      <c r="L6631" t="s">
        <v>1684</v>
      </c>
      <c r="M6631">
        <v>0.72</v>
      </c>
      <c r="N6631" t="s">
        <v>25</v>
      </c>
      <c r="P6631" t="s">
        <v>25</v>
      </c>
      <c r="Q6631">
        <v>0</v>
      </c>
      <c r="R6631">
        <v>0</v>
      </c>
      <c r="S6631">
        <v>0</v>
      </c>
      <c r="T6631">
        <v>22</v>
      </c>
      <c r="U6631">
        <v>0</v>
      </c>
      <c r="V6631">
        <v>2</v>
      </c>
      <c r="W6631">
        <v>3</v>
      </c>
      <c r="X6631" t="s">
        <v>9759</v>
      </c>
      <c r="Y6631" t="s">
        <v>25</v>
      </c>
      <c r="Z6631" t="s">
        <v>25</v>
      </c>
      <c r="AE6631" t="s">
        <v>235</v>
      </c>
      <c r="AF6631">
        <v>0.72</v>
      </c>
      <c r="AG6631">
        <v>256</v>
      </c>
      <c r="AH6631">
        <v>15</v>
      </c>
      <c r="AI6631" t="s">
        <v>11632</v>
      </c>
      <c r="AJ6631">
        <v>0</v>
      </c>
      <c r="AK6631">
        <v>0</v>
      </c>
      <c r="AL6631" s="94">
        <v>655.1</v>
      </c>
      <c r="AM6631" t="s">
        <v>11647</v>
      </c>
    </row>
    <row r="6632" spans="1:39" x14ac:dyDescent="0.25">
      <c r="A6632" t="s">
        <v>222</v>
      </c>
      <c r="B6632">
        <v>43157</v>
      </c>
      <c r="C6632" t="s">
        <v>9760</v>
      </c>
      <c r="D6632">
        <v>416</v>
      </c>
      <c r="E6632">
        <v>45782</v>
      </c>
      <c r="F6632">
        <v>45988</v>
      </c>
      <c r="G6632" t="s">
        <v>1418</v>
      </c>
      <c r="K6632">
        <v>0</v>
      </c>
      <c r="AE6632" t="s">
        <v>235</v>
      </c>
      <c r="AF6632">
        <v>0</v>
      </c>
      <c r="AG6632">
        <v>0</v>
      </c>
      <c r="AH6632">
        <v>0</v>
      </c>
      <c r="AI6632" t="s">
        <v>11634</v>
      </c>
      <c r="AL6632" s="94">
        <v>41.6</v>
      </c>
      <c r="AM6632" t="s">
        <v>11646</v>
      </c>
    </row>
    <row r="6633" spans="1:39" x14ac:dyDescent="0.25">
      <c r="A6633" t="s">
        <v>222</v>
      </c>
      <c r="B6633">
        <v>43158</v>
      </c>
      <c r="C6633" t="s">
        <v>9761</v>
      </c>
      <c r="D6633">
        <v>89</v>
      </c>
      <c r="E6633">
        <v>45782</v>
      </c>
      <c r="F6633">
        <v>45988</v>
      </c>
      <c r="G6633" t="s">
        <v>1418</v>
      </c>
      <c r="K6633">
        <v>0</v>
      </c>
      <c r="AE6633" t="s">
        <v>235</v>
      </c>
      <c r="AF6633">
        <v>0</v>
      </c>
      <c r="AG6633">
        <v>0</v>
      </c>
      <c r="AH6633">
        <v>0</v>
      </c>
      <c r="AI6633" t="s">
        <v>11634</v>
      </c>
      <c r="AL6633" s="94">
        <v>8.9</v>
      </c>
      <c r="AM6633" t="s">
        <v>11646</v>
      </c>
    </row>
    <row r="6634" spans="1:39" x14ac:dyDescent="0.25">
      <c r="A6634" t="s">
        <v>222</v>
      </c>
      <c r="B6634">
        <v>43159</v>
      </c>
      <c r="C6634" t="s">
        <v>9762</v>
      </c>
      <c r="D6634">
        <v>97</v>
      </c>
      <c r="E6634">
        <v>45782</v>
      </c>
      <c r="F6634">
        <v>45988</v>
      </c>
      <c r="G6634" t="s">
        <v>1418</v>
      </c>
      <c r="J6634">
        <v>46001</v>
      </c>
      <c r="K6634">
        <v>0</v>
      </c>
      <c r="N6634" t="s">
        <v>25</v>
      </c>
      <c r="P6634" t="s">
        <v>25</v>
      </c>
      <c r="R6634">
        <v>500</v>
      </c>
      <c r="S6634">
        <v>500</v>
      </c>
      <c r="V6634">
        <v>0</v>
      </c>
      <c r="W6634">
        <v>0</v>
      </c>
      <c r="X6634" t="s">
        <v>25</v>
      </c>
      <c r="Y6634" t="s">
        <v>25</v>
      </c>
      <c r="AE6634" t="s">
        <v>235</v>
      </c>
      <c r="AF6634">
        <v>0</v>
      </c>
      <c r="AG6634">
        <v>0</v>
      </c>
      <c r="AH6634">
        <v>8</v>
      </c>
      <c r="AI6634" t="s">
        <v>11632</v>
      </c>
      <c r="AJ6634">
        <v>5.1546391752577323</v>
      </c>
      <c r="AK6634">
        <v>5.1546391752577323</v>
      </c>
      <c r="AL6634" s="94">
        <v>9.6999999999999993</v>
      </c>
      <c r="AM6634" t="s">
        <v>11646</v>
      </c>
    </row>
    <row r="6635" spans="1:39" x14ac:dyDescent="0.25">
      <c r="A6635" t="s">
        <v>222</v>
      </c>
      <c r="B6635">
        <v>43160</v>
      </c>
      <c r="C6635" t="s">
        <v>9763</v>
      </c>
      <c r="D6635">
        <v>1951</v>
      </c>
      <c r="E6635">
        <v>45782</v>
      </c>
      <c r="F6635">
        <v>45988</v>
      </c>
      <c r="G6635" t="s">
        <v>1418</v>
      </c>
      <c r="K6635">
        <v>0</v>
      </c>
      <c r="AE6635" t="s">
        <v>235</v>
      </c>
      <c r="AF6635">
        <v>0</v>
      </c>
      <c r="AG6635">
        <v>0</v>
      </c>
      <c r="AH6635">
        <v>0</v>
      </c>
      <c r="AI6635" t="s">
        <v>11634</v>
      </c>
      <c r="AL6635" s="94">
        <v>195.1</v>
      </c>
      <c r="AM6635" t="s">
        <v>11646</v>
      </c>
    </row>
    <row r="6636" spans="1:39" x14ac:dyDescent="0.25">
      <c r="A6636" t="s">
        <v>222</v>
      </c>
      <c r="B6636">
        <v>43161</v>
      </c>
      <c r="C6636" t="s">
        <v>9764</v>
      </c>
      <c r="D6636">
        <v>25047</v>
      </c>
      <c r="E6636">
        <v>45782</v>
      </c>
      <c r="G6636" t="s">
        <v>1418</v>
      </c>
      <c r="H6636">
        <v>45785</v>
      </c>
      <c r="I6636" t="s">
        <v>28</v>
      </c>
      <c r="K6636">
        <v>727</v>
      </c>
      <c r="L6636">
        <v>2024</v>
      </c>
      <c r="M6636">
        <v>0.41949999999999998</v>
      </c>
      <c r="N6636" t="s">
        <v>25</v>
      </c>
      <c r="P6636" t="s">
        <v>25</v>
      </c>
      <c r="Q6636">
        <v>0</v>
      </c>
      <c r="R6636">
        <v>20000</v>
      </c>
      <c r="S6636">
        <v>45000</v>
      </c>
      <c r="T6636">
        <v>115</v>
      </c>
      <c r="U6636">
        <v>103</v>
      </c>
      <c r="V6636">
        <v>5</v>
      </c>
      <c r="X6636" t="s">
        <v>9765</v>
      </c>
      <c r="Y6636" t="s">
        <v>25</v>
      </c>
      <c r="Z6636" t="s">
        <v>25</v>
      </c>
      <c r="AE6636" t="s">
        <v>235</v>
      </c>
      <c r="AF6636">
        <v>0.41949999999999998</v>
      </c>
      <c r="AG6636">
        <v>305</v>
      </c>
      <c r="AH6636">
        <v>14</v>
      </c>
      <c r="AI6636" t="s">
        <v>11632</v>
      </c>
      <c r="AJ6636">
        <v>0.79849882221423718</v>
      </c>
      <c r="AK6636">
        <v>1.7966223499820337</v>
      </c>
      <c r="AL6636" s="94">
        <v>2504.6999999999998</v>
      </c>
      <c r="AM6636" t="s">
        <v>11647</v>
      </c>
    </row>
    <row r="6637" spans="1:39" x14ac:dyDescent="0.25">
      <c r="A6637" t="s">
        <v>222</v>
      </c>
      <c r="B6637">
        <v>43162</v>
      </c>
      <c r="C6637" t="s">
        <v>9766</v>
      </c>
      <c r="D6637">
        <v>7104</v>
      </c>
      <c r="E6637">
        <v>45782</v>
      </c>
      <c r="G6637" t="s">
        <v>1418</v>
      </c>
      <c r="H6637">
        <v>45936</v>
      </c>
      <c r="K6637">
        <v>415</v>
      </c>
      <c r="L6637" t="s">
        <v>1614</v>
      </c>
      <c r="M6637">
        <v>40</v>
      </c>
      <c r="N6637" t="s">
        <v>26</v>
      </c>
      <c r="O6637">
        <v>45869</v>
      </c>
      <c r="P6637" t="s">
        <v>26</v>
      </c>
      <c r="Q6637">
        <v>1.7</v>
      </c>
      <c r="R6637">
        <v>12000</v>
      </c>
      <c r="S6637">
        <v>20000</v>
      </c>
      <c r="T6637">
        <v>39</v>
      </c>
      <c r="U6637">
        <v>1</v>
      </c>
      <c r="X6637" t="s">
        <v>9767</v>
      </c>
      <c r="Y6637" t="s">
        <v>1518</v>
      </c>
      <c r="Z6637" t="s">
        <v>25</v>
      </c>
      <c r="AE6637" t="s">
        <v>235</v>
      </c>
      <c r="AF6637">
        <v>0.4</v>
      </c>
      <c r="AG6637">
        <v>166</v>
      </c>
      <c r="AH6637">
        <v>14</v>
      </c>
      <c r="AI6637" t="s">
        <v>11632</v>
      </c>
      <c r="AJ6637">
        <v>1.6891891891891893</v>
      </c>
      <c r="AK6637">
        <v>2.8153153153153152</v>
      </c>
      <c r="AL6637" s="94">
        <v>710.4</v>
      </c>
      <c r="AM6637" t="s">
        <v>11647</v>
      </c>
    </row>
    <row r="6638" spans="1:39" x14ac:dyDescent="0.25">
      <c r="A6638" t="s">
        <v>222</v>
      </c>
      <c r="B6638">
        <v>43163</v>
      </c>
      <c r="C6638" t="s">
        <v>9768</v>
      </c>
      <c r="D6638">
        <v>40440</v>
      </c>
      <c r="E6638">
        <v>45782</v>
      </c>
      <c r="F6638">
        <v>45988</v>
      </c>
      <c r="G6638" t="s">
        <v>1418</v>
      </c>
      <c r="J6638">
        <v>46058</v>
      </c>
      <c r="K6638">
        <v>2220</v>
      </c>
      <c r="M6638">
        <v>16.53</v>
      </c>
      <c r="T6638">
        <v>116</v>
      </c>
      <c r="U6638">
        <v>0</v>
      </c>
      <c r="V6638">
        <v>1</v>
      </c>
      <c r="W6638">
        <v>11</v>
      </c>
      <c r="X6638" t="s">
        <v>9769</v>
      </c>
      <c r="AE6638" t="s">
        <v>235</v>
      </c>
      <c r="AF6638">
        <v>0.1653</v>
      </c>
      <c r="AG6638">
        <v>367</v>
      </c>
      <c r="AH6638">
        <v>7</v>
      </c>
      <c r="AI6638" t="s">
        <v>11632</v>
      </c>
      <c r="AL6638" s="94">
        <v>4044</v>
      </c>
      <c r="AM6638" t="s">
        <v>11647</v>
      </c>
    </row>
    <row r="6639" spans="1:39" x14ac:dyDescent="0.25">
      <c r="A6639" t="s">
        <v>222</v>
      </c>
      <c r="B6639">
        <v>43164</v>
      </c>
      <c r="C6639" t="s">
        <v>9770</v>
      </c>
      <c r="D6639">
        <v>506</v>
      </c>
      <c r="E6639">
        <v>45782</v>
      </c>
      <c r="F6639">
        <v>45988</v>
      </c>
      <c r="G6639" t="s">
        <v>1418</v>
      </c>
      <c r="J6639">
        <v>46044</v>
      </c>
      <c r="K6639">
        <v>0</v>
      </c>
      <c r="N6639" t="s">
        <v>25</v>
      </c>
      <c r="P6639" t="s">
        <v>25</v>
      </c>
      <c r="R6639">
        <v>0</v>
      </c>
      <c r="S6639">
        <v>0</v>
      </c>
      <c r="T6639">
        <v>0</v>
      </c>
      <c r="U6639">
        <v>0</v>
      </c>
      <c r="V6639">
        <v>0</v>
      </c>
      <c r="W6639">
        <v>0</v>
      </c>
      <c r="X6639" t="s">
        <v>9771</v>
      </c>
      <c r="Y6639" t="s">
        <v>25</v>
      </c>
      <c r="Z6639" t="s">
        <v>25</v>
      </c>
      <c r="AE6639" t="s">
        <v>235</v>
      </c>
      <c r="AF6639">
        <v>0</v>
      </c>
      <c r="AG6639">
        <v>0</v>
      </c>
      <c r="AH6639">
        <v>11</v>
      </c>
      <c r="AI6639" t="s">
        <v>11632</v>
      </c>
      <c r="AJ6639">
        <v>0</v>
      </c>
      <c r="AK6639">
        <v>0</v>
      </c>
      <c r="AL6639" s="94">
        <v>50.6</v>
      </c>
      <c r="AM6639" t="s">
        <v>11646</v>
      </c>
    </row>
    <row r="6640" spans="1:39" x14ac:dyDescent="0.25">
      <c r="A6640" t="s">
        <v>222</v>
      </c>
      <c r="B6640">
        <v>43165</v>
      </c>
      <c r="C6640" t="s">
        <v>9772</v>
      </c>
      <c r="D6640">
        <v>723</v>
      </c>
      <c r="E6640">
        <v>45782</v>
      </c>
      <c r="F6640" t="s">
        <v>9773</v>
      </c>
      <c r="G6640" t="s">
        <v>1418</v>
      </c>
      <c r="H6640" t="s">
        <v>9774</v>
      </c>
      <c r="I6640" t="s">
        <v>24</v>
      </c>
      <c r="K6640">
        <v>75</v>
      </c>
      <c r="L6640">
        <v>2024</v>
      </c>
      <c r="M6640">
        <v>0.1066</v>
      </c>
      <c r="R6640">
        <v>0</v>
      </c>
      <c r="S6640">
        <v>0</v>
      </c>
      <c r="T6640">
        <v>0</v>
      </c>
      <c r="U6640">
        <v>0</v>
      </c>
      <c r="V6640">
        <v>0</v>
      </c>
      <c r="W6640">
        <v>1</v>
      </c>
      <c r="X6640" t="s">
        <v>9775</v>
      </c>
      <c r="Y6640" t="s">
        <v>488</v>
      </c>
      <c r="Z6640" t="s">
        <v>488</v>
      </c>
      <c r="AE6640" t="s">
        <v>235</v>
      </c>
      <c r="AF6640">
        <v>0.1066</v>
      </c>
      <c r="AG6640">
        <v>8</v>
      </c>
      <c r="AH6640">
        <v>12</v>
      </c>
      <c r="AI6640" t="s">
        <v>11632</v>
      </c>
      <c r="AJ6640">
        <v>0</v>
      </c>
      <c r="AK6640">
        <v>0</v>
      </c>
      <c r="AL6640" s="94">
        <v>72.3</v>
      </c>
      <c r="AM6640" t="s">
        <v>11647</v>
      </c>
    </row>
    <row r="6641" spans="1:39" x14ac:dyDescent="0.25">
      <c r="A6641" t="s">
        <v>222</v>
      </c>
      <c r="B6641">
        <v>43175</v>
      </c>
      <c r="C6641" t="s">
        <v>9776</v>
      </c>
      <c r="D6641">
        <v>608</v>
      </c>
      <c r="E6641">
        <v>45782</v>
      </c>
      <c r="G6641" t="s">
        <v>1418</v>
      </c>
      <c r="H6641" t="s">
        <v>9777</v>
      </c>
      <c r="I6641" t="s">
        <v>28</v>
      </c>
      <c r="K6641">
        <v>144</v>
      </c>
      <c r="L6641" t="s">
        <v>1654</v>
      </c>
      <c r="M6641">
        <v>31.25</v>
      </c>
      <c r="N6641" t="s">
        <v>25</v>
      </c>
      <c r="P6641" t="s">
        <v>25</v>
      </c>
      <c r="Q6641">
        <v>0</v>
      </c>
      <c r="R6641">
        <v>5000</v>
      </c>
      <c r="S6641">
        <v>5000</v>
      </c>
      <c r="T6641">
        <v>0</v>
      </c>
      <c r="U6641">
        <v>0</v>
      </c>
      <c r="V6641">
        <v>0</v>
      </c>
      <c r="W6641">
        <v>0</v>
      </c>
      <c r="X6641" t="s">
        <v>25</v>
      </c>
      <c r="Y6641" t="s">
        <v>25</v>
      </c>
      <c r="Z6641" t="s">
        <v>25</v>
      </c>
      <c r="AE6641" t="s">
        <v>235</v>
      </c>
      <c r="AF6641">
        <v>0.3125</v>
      </c>
      <c r="AG6641">
        <v>45</v>
      </c>
      <c r="AH6641">
        <v>15</v>
      </c>
      <c r="AI6641" t="s">
        <v>11632</v>
      </c>
      <c r="AJ6641">
        <v>8.223684210526315</v>
      </c>
      <c r="AK6641">
        <v>8.223684210526315</v>
      </c>
      <c r="AL6641" s="94">
        <v>60.8</v>
      </c>
      <c r="AM6641" t="s">
        <v>11839</v>
      </c>
    </row>
    <row r="6642" spans="1:39" x14ac:dyDescent="0.25">
      <c r="A6642" t="s">
        <v>222</v>
      </c>
      <c r="B6642">
        <v>43166</v>
      </c>
      <c r="C6642" t="s">
        <v>9778</v>
      </c>
      <c r="D6642">
        <v>2451</v>
      </c>
      <c r="E6642">
        <v>45782</v>
      </c>
      <c r="F6642" t="s">
        <v>9779</v>
      </c>
      <c r="G6642" t="s">
        <v>1418</v>
      </c>
      <c r="H6642">
        <v>45826</v>
      </c>
      <c r="I6642" t="s">
        <v>24</v>
      </c>
      <c r="J6642" t="s">
        <v>9780</v>
      </c>
      <c r="K6642">
        <v>70</v>
      </c>
      <c r="L6642">
        <v>45806</v>
      </c>
      <c r="M6642">
        <v>37</v>
      </c>
      <c r="N6642" t="s">
        <v>25</v>
      </c>
      <c r="P6642" t="s">
        <v>26</v>
      </c>
      <c r="Q6642">
        <v>37</v>
      </c>
      <c r="S6642">
        <v>1600</v>
      </c>
      <c r="T6642">
        <v>14</v>
      </c>
      <c r="U6642">
        <v>11</v>
      </c>
      <c r="V6642">
        <v>0</v>
      </c>
      <c r="W6642">
        <v>8</v>
      </c>
      <c r="X6642" t="s">
        <v>9781</v>
      </c>
      <c r="Y6642" t="s">
        <v>25</v>
      </c>
      <c r="Z6642" t="s">
        <v>25</v>
      </c>
      <c r="AE6642" t="s">
        <v>235</v>
      </c>
      <c r="AF6642">
        <v>0.37</v>
      </c>
      <c r="AG6642">
        <v>26</v>
      </c>
      <c r="AH6642">
        <v>14</v>
      </c>
      <c r="AI6642" t="s">
        <v>11632</v>
      </c>
      <c r="AK6642">
        <v>0.65279477764177885</v>
      </c>
      <c r="AL6642" s="94">
        <v>245.1</v>
      </c>
      <c r="AM6642" t="s">
        <v>11647</v>
      </c>
    </row>
    <row r="6643" spans="1:39" x14ac:dyDescent="0.25">
      <c r="A6643" t="s">
        <v>222</v>
      </c>
      <c r="B6643">
        <v>43168</v>
      </c>
      <c r="C6643" t="s">
        <v>9782</v>
      </c>
      <c r="D6643">
        <v>111</v>
      </c>
      <c r="E6643">
        <v>45782</v>
      </c>
      <c r="F6643">
        <v>45988</v>
      </c>
      <c r="G6643" t="s">
        <v>1418</v>
      </c>
      <c r="J6643">
        <v>46031</v>
      </c>
      <c r="K6643">
        <v>30</v>
      </c>
      <c r="L6643">
        <v>46003</v>
      </c>
      <c r="M6643">
        <v>12</v>
      </c>
      <c r="N6643" t="s">
        <v>25</v>
      </c>
      <c r="P6643" t="s">
        <v>25</v>
      </c>
      <c r="R6643">
        <v>200</v>
      </c>
      <c r="S6643">
        <v>200</v>
      </c>
      <c r="T6643">
        <v>0</v>
      </c>
      <c r="U6643">
        <v>0</v>
      </c>
      <c r="V6643">
        <v>0</v>
      </c>
      <c r="W6643">
        <v>0</v>
      </c>
      <c r="X6643" t="s">
        <v>25</v>
      </c>
      <c r="Y6643" t="s">
        <v>25</v>
      </c>
      <c r="Z6643" t="s">
        <v>25</v>
      </c>
      <c r="AE6643" t="s">
        <v>235</v>
      </c>
      <c r="AF6643">
        <v>0.12</v>
      </c>
      <c r="AG6643">
        <v>4</v>
      </c>
      <c r="AH6643">
        <v>14</v>
      </c>
      <c r="AI6643" t="s">
        <v>11632</v>
      </c>
      <c r="AJ6643">
        <v>1.8018018018018018</v>
      </c>
      <c r="AK6643">
        <v>1.8018018018018018</v>
      </c>
      <c r="AL6643" s="94">
        <v>11.1</v>
      </c>
      <c r="AM6643" t="s">
        <v>11839</v>
      </c>
    </row>
    <row r="6644" spans="1:39" x14ac:dyDescent="0.25">
      <c r="A6644" t="s">
        <v>222</v>
      </c>
      <c r="B6644">
        <v>43167</v>
      </c>
      <c r="C6644" t="s">
        <v>9783</v>
      </c>
      <c r="D6644">
        <v>610</v>
      </c>
      <c r="E6644">
        <v>45782</v>
      </c>
      <c r="F6644">
        <v>45988</v>
      </c>
      <c r="G6644" t="s">
        <v>1418</v>
      </c>
      <c r="K6644">
        <v>0</v>
      </c>
      <c r="AE6644" t="s">
        <v>235</v>
      </c>
      <c r="AF6644">
        <v>0</v>
      </c>
      <c r="AG6644">
        <v>0</v>
      </c>
      <c r="AH6644">
        <v>0</v>
      </c>
      <c r="AI6644" t="s">
        <v>11634</v>
      </c>
      <c r="AL6644" s="94">
        <v>61</v>
      </c>
      <c r="AM6644" t="s">
        <v>11646</v>
      </c>
    </row>
    <row r="6645" spans="1:39" x14ac:dyDescent="0.25">
      <c r="A6645" t="s">
        <v>222</v>
      </c>
      <c r="B6645">
        <v>43169</v>
      </c>
      <c r="C6645" t="s">
        <v>9784</v>
      </c>
      <c r="D6645">
        <v>553</v>
      </c>
      <c r="E6645">
        <v>45782</v>
      </c>
      <c r="F6645">
        <v>45988</v>
      </c>
      <c r="G6645" t="s">
        <v>1418</v>
      </c>
      <c r="K6645">
        <v>0</v>
      </c>
      <c r="AE6645" t="s">
        <v>235</v>
      </c>
      <c r="AF6645">
        <v>0</v>
      </c>
      <c r="AG6645">
        <v>0</v>
      </c>
      <c r="AH6645">
        <v>0</v>
      </c>
      <c r="AI6645" t="s">
        <v>11634</v>
      </c>
      <c r="AL6645" s="94">
        <v>55.3</v>
      </c>
      <c r="AM6645" t="s">
        <v>11646</v>
      </c>
    </row>
    <row r="6646" spans="1:39" x14ac:dyDescent="0.25">
      <c r="A6646" t="s">
        <v>222</v>
      </c>
      <c r="B6646">
        <v>43170</v>
      </c>
      <c r="C6646" t="s">
        <v>9785</v>
      </c>
      <c r="D6646">
        <v>1374</v>
      </c>
      <c r="E6646">
        <v>45782</v>
      </c>
      <c r="F6646">
        <v>45988</v>
      </c>
      <c r="G6646" t="s">
        <v>1418</v>
      </c>
      <c r="K6646">
        <v>0</v>
      </c>
      <c r="AE6646" t="s">
        <v>235</v>
      </c>
      <c r="AF6646">
        <v>0</v>
      </c>
      <c r="AG6646">
        <v>0</v>
      </c>
      <c r="AH6646">
        <v>0</v>
      </c>
      <c r="AI6646" t="s">
        <v>11634</v>
      </c>
      <c r="AL6646" s="94">
        <v>137.4</v>
      </c>
      <c r="AM6646" t="s">
        <v>11646</v>
      </c>
    </row>
    <row r="6647" spans="1:39" x14ac:dyDescent="0.25">
      <c r="A6647" t="s">
        <v>222</v>
      </c>
      <c r="B6647">
        <v>43171</v>
      </c>
      <c r="C6647" t="s">
        <v>9786</v>
      </c>
      <c r="D6647">
        <v>23826</v>
      </c>
      <c r="E6647">
        <v>45782</v>
      </c>
      <c r="F6647">
        <v>45988</v>
      </c>
      <c r="G6647" t="s">
        <v>1418</v>
      </c>
      <c r="J6647">
        <v>46003</v>
      </c>
      <c r="K6647">
        <v>500</v>
      </c>
      <c r="L6647">
        <v>2023</v>
      </c>
      <c r="M6647">
        <v>80</v>
      </c>
      <c r="N6647" t="s">
        <v>9787</v>
      </c>
      <c r="P6647" t="s">
        <v>26</v>
      </c>
      <c r="R6647">
        <v>10000</v>
      </c>
      <c r="S6647">
        <v>20000</v>
      </c>
      <c r="X6647" t="s">
        <v>9788</v>
      </c>
      <c r="Y6647" t="s">
        <v>25</v>
      </c>
      <c r="Z6647" t="s">
        <v>25</v>
      </c>
      <c r="AE6647" t="s">
        <v>235</v>
      </c>
      <c r="AF6647">
        <v>0.8</v>
      </c>
      <c r="AG6647">
        <v>400</v>
      </c>
      <c r="AH6647">
        <v>10</v>
      </c>
      <c r="AI6647" t="s">
        <v>11632</v>
      </c>
      <c r="AJ6647">
        <v>0.41970956098379919</v>
      </c>
      <c r="AK6647">
        <v>0.83941912196759838</v>
      </c>
      <c r="AL6647" s="94">
        <v>2382.6</v>
      </c>
      <c r="AM6647" t="s">
        <v>11647</v>
      </c>
    </row>
    <row r="6648" spans="1:39" x14ac:dyDescent="0.25">
      <c r="A6648" t="s">
        <v>222</v>
      </c>
      <c r="B6648">
        <v>43172</v>
      </c>
      <c r="C6648" t="s">
        <v>9789</v>
      </c>
      <c r="D6648">
        <v>468</v>
      </c>
      <c r="E6648">
        <v>45782</v>
      </c>
      <c r="F6648">
        <v>45988</v>
      </c>
      <c r="G6648" t="s">
        <v>1418</v>
      </c>
      <c r="K6648">
        <v>0</v>
      </c>
      <c r="AE6648" t="s">
        <v>235</v>
      </c>
      <c r="AF6648">
        <v>0</v>
      </c>
      <c r="AG6648">
        <v>0</v>
      </c>
      <c r="AH6648">
        <v>0</v>
      </c>
      <c r="AI6648" t="s">
        <v>11634</v>
      </c>
      <c r="AL6648" s="94">
        <v>46.8</v>
      </c>
      <c r="AM6648" t="s">
        <v>11646</v>
      </c>
    </row>
    <row r="6649" spans="1:39" x14ac:dyDescent="0.25">
      <c r="A6649" t="s">
        <v>222</v>
      </c>
      <c r="B6649">
        <v>43173</v>
      </c>
      <c r="C6649" t="s">
        <v>9790</v>
      </c>
      <c r="D6649">
        <v>128</v>
      </c>
      <c r="E6649">
        <v>45782</v>
      </c>
      <c r="F6649">
        <v>45988</v>
      </c>
      <c r="G6649" t="s">
        <v>1418</v>
      </c>
      <c r="K6649">
        <v>0</v>
      </c>
      <c r="AE6649" t="s">
        <v>235</v>
      </c>
      <c r="AF6649">
        <v>0</v>
      </c>
      <c r="AG6649">
        <v>0</v>
      </c>
      <c r="AH6649">
        <v>0</v>
      </c>
      <c r="AI6649" t="s">
        <v>11634</v>
      </c>
      <c r="AL6649" s="94">
        <v>12.8</v>
      </c>
      <c r="AM6649" t="s">
        <v>11646</v>
      </c>
    </row>
    <row r="6650" spans="1:39" x14ac:dyDescent="0.25">
      <c r="A6650" t="s">
        <v>222</v>
      </c>
      <c r="B6650">
        <v>43174</v>
      </c>
      <c r="C6650" t="s">
        <v>9791</v>
      </c>
      <c r="D6650">
        <v>207</v>
      </c>
      <c r="E6650">
        <v>45782</v>
      </c>
      <c r="F6650">
        <v>45988</v>
      </c>
      <c r="G6650" t="s">
        <v>1418</v>
      </c>
      <c r="K6650">
        <v>0</v>
      </c>
      <c r="AE6650" t="s">
        <v>235</v>
      </c>
      <c r="AF6650">
        <v>0</v>
      </c>
      <c r="AG6650">
        <v>0</v>
      </c>
      <c r="AH6650">
        <v>0</v>
      </c>
      <c r="AI6650" t="s">
        <v>11634</v>
      </c>
      <c r="AL6650" s="94">
        <v>20.7</v>
      </c>
      <c r="AM6650" t="s">
        <v>11646</v>
      </c>
    </row>
    <row r="6651" spans="1:39" x14ac:dyDescent="0.25">
      <c r="A6651" t="s">
        <v>222</v>
      </c>
      <c r="B6651">
        <v>43176</v>
      </c>
      <c r="C6651" t="s">
        <v>9792</v>
      </c>
      <c r="D6651">
        <v>893</v>
      </c>
      <c r="E6651">
        <v>45782</v>
      </c>
      <c r="F6651">
        <v>45988</v>
      </c>
      <c r="G6651" t="s">
        <v>1418</v>
      </c>
      <c r="J6651">
        <v>46050</v>
      </c>
      <c r="K6651">
        <v>0</v>
      </c>
      <c r="N6651" t="s">
        <v>25</v>
      </c>
      <c r="P6651" t="s">
        <v>25</v>
      </c>
      <c r="R6651">
        <v>0</v>
      </c>
      <c r="S6651">
        <v>0</v>
      </c>
      <c r="X6651" t="s">
        <v>9793</v>
      </c>
      <c r="Y6651" t="s">
        <v>1544</v>
      </c>
      <c r="Z6651" t="s">
        <v>1544</v>
      </c>
      <c r="AE6651" t="s">
        <v>235</v>
      </c>
      <c r="AF6651">
        <v>0</v>
      </c>
      <c r="AG6651">
        <v>0</v>
      </c>
      <c r="AH6651">
        <v>7</v>
      </c>
      <c r="AI6651" t="s">
        <v>11632</v>
      </c>
      <c r="AJ6651">
        <v>0</v>
      </c>
      <c r="AK6651">
        <v>0</v>
      </c>
      <c r="AL6651" s="94">
        <v>89.3</v>
      </c>
      <c r="AM6651" t="s">
        <v>11646</v>
      </c>
    </row>
    <row r="6652" spans="1:39" x14ac:dyDescent="0.25">
      <c r="A6652" t="s">
        <v>222</v>
      </c>
      <c r="B6652">
        <v>43177</v>
      </c>
      <c r="C6652" t="s">
        <v>9794</v>
      </c>
      <c r="D6652">
        <v>424</v>
      </c>
      <c r="E6652">
        <v>45782</v>
      </c>
      <c r="F6652">
        <v>45988</v>
      </c>
      <c r="G6652" t="s">
        <v>1418</v>
      </c>
      <c r="J6652">
        <v>46058</v>
      </c>
      <c r="K6652">
        <v>0</v>
      </c>
      <c r="N6652" t="s">
        <v>25</v>
      </c>
      <c r="P6652" t="s">
        <v>25</v>
      </c>
      <c r="R6652">
        <v>0</v>
      </c>
      <c r="S6652">
        <v>0</v>
      </c>
      <c r="X6652" t="s">
        <v>1544</v>
      </c>
      <c r="Y6652" t="s">
        <v>1544</v>
      </c>
      <c r="Z6652" t="s">
        <v>1544</v>
      </c>
      <c r="AE6652" t="s">
        <v>235</v>
      </c>
      <c r="AF6652">
        <v>0</v>
      </c>
      <c r="AG6652">
        <v>0</v>
      </c>
      <c r="AH6652">
        <v>7</v>
      </c>
      <c r="AI6652" t="s">
        <v>11632</v>
      </c>
      <c r="AJ6652">
        <v>0</v>
      </c>
      <c r="AK6652">
        <v>0</v>
      </c>
      <c r="AL6652" s="94">
        <v>42.4</v>
      </c>
      <c r="AM6652" t="s">
        <v>11646</v>
      </c>
    </row>
    <row r="6653" spans="1:39" x14ac:dyDescent="0.25">
      <c r="A6653" t="s">
        <v>222</v>
      </c>
      <c r="B6653">
        <v>43178</v>
      </c>
      <c r="C6653" t="s">
        <v>9795</v>
      </c>
      <c r="D6653">
        <v>2400</v>
      </c>
      <c r="E6653">
        <v>45782</v>
      </c>
      <c r="F6653">
        <v>45988</v>
      </c>
      <c r="G6653" t="s">
        <v>1418</v>
      </c>
      <c r="K6653">
        <v>0</v>
      </c>
      <c r="AE6653" t="s">
        <v>235</v>
      </c>
      <c r="AF6653">
        <v>0</v>
      </c>
      <c r="AG6653">
        <v>0</v>
      </c>
      <c r="AH6653">
        <v>0</v>
      </c>
      <c r="AI6653" t="s">
        <v>11634</v>
      </c>
      <c r="AL6653" s="94">
        <v>240</v>
      </c>
      <c r="AM6653" t="s">
        <v>11646</v>
      </c>
    </row>
    <row r="6654" spans="1:39" x14ac:dyDescent="0.25">
      <c r="A6654" t="s">
        <v>222</v>
      </c>
      <c r="B6654">
        <v>43052</v>
      </c>
      <c r="C6654" t="s">
        <v>9796</v>
      </c>
      <c r="D6654">
        <v>1156</v>
      </c>
      <c r="E6654">
        <v>45782</v>
      </c>
      <c r="G6654" t="s">
        <v>1418</v>
      </c>
      <c r="H6654">
        <v>45786</v>
      </c>
      <c r="I6654" t="s">
        <v>28</v>
      </c>
      <c r="K6654">
        <v>0</v>
      </c>
      <c r="M6654">
        <v>0</v>
      </c>
      <c r="N6654" t="s">
        <v>25</v>
      </c>
      <c r="P6654" t="s">
        <v>25</v>
      </c>
      <c r="R6654">
        <v>0</v>
      </c>
      <c r="S6654">
        <v>0</v>
      </c>
      <c r="T6654">
        <v>6</v>
      </c>
      <c r="U6654">
        <v>0</v>
      </c>
      <c r="V6654" t="s">
        <v>5764</v>
      </c>
      <c r="W6654" t="s">
        <v>5764</v>
      </c>
      <c r="X6654" t="s">
        <v>9797</v>
      </c>
      <c r="Y6654" t="s">
        <v>25</v>
      </c>
      <c r="Z6654" t="s">
        <v>25</v>
      </c>
      <c r="AE6654" t="s">
        <v>235</v>
      </c>
      <c r="AF6654">
        <v>0</v>
      </c>
      <c r="AG6654">
        <v>0</v>
      </c>
      <c r="AH6654">
        <v>12</v>
      </c>
      <c r="AI6654" t="s">
        <v>11632</v>
      </c>
      <c r="AJ6654">
        <v>0</v>
      </c>
      <c r="AK6654">
        <v>0</v>
      </c>
      <c r="AL6654" s="94">
        <v>115.6</v>
      </c>
      <c r="AM6654" t="s">
        <v>11646</v>
      </c>
    </row>
    <row r="6655" spans="1:39" x14ac:dyDescent="0.25">
      <c r="A6655" t="s">
        <v>223</v>
      </c>
      <c r="B6655">
        <v>44001</v>
      </c>
      <c r="C6655" t="s">
        <v>9798</v>
      </c>
      <c r="D6655">
        <v>74</v>
      </c>
      <c r="E6655">
        <v>45800</v>
      </c>
      <c r="F6655">
        <v>45872</v>
      </c>
      <c r="G6655" t="s">
        <v>9799</v>
      </c>
      <c r="H6655">
        <v>45801</v>
      </c>
      <c r="I6655" t="s">
        <v>24</v>
      </c>
      <c r="K6655">
        <v>0</v>
      </c>
      <c r="AE6655" t="s">
        <v>236</v>
      </c>
      <c r="AF6655">
        <v>0</v>
      </c>
      <c r="AG6655">
        <v>0</v>
      </c>
      <c r="AH6655">
        <v>0</v>
      </c>
      <c r="AI6655" t="s">
        <v>11634</v>
      </c>
      <c r="AL6655" s="94">
        <v>7.4</v>
      </c>
      <c r="AM6655" t="s">
        <v>11646</v>
      </c>
    </row>
    <row r="6656" spans="1:39" x14ac:dyDescent="0.25">
      <c r="A6656" t="s">
        <v>223</v>
      </c>
      <c r="B6656">
        <v>44002</v>
      </c>
      <c r="C6656" t="s">
        <v>9800</v>
      </c>
      <c r="D6656">
        <v>57</v>
      </c>
      <c r="E6656">
        <v>45800</v>
      </c>
      <c r="F6656" t="s">
        <v>9801</v>
      </c>
      <c r="G6656" t="s">
        <v>9799</v>
      </c>
      <c r="I6656" t="s">
        <v>24</v>
      </c>
      <c r="K6656">
        <v>0</v>
      </c>
      <c r="AE6656" t="s">
        <v>236</v>
      </c>
      <c r="AF6656">
        <v>0</v>
      </c>
      <c r="AG6656">
        <v>0</v>
      </c>
      <c r="AH6656">
        <v>0</v>
      </c>
      <c r="AI6656" t="s">
        <v>11634</v>
      </c>
      <c r="AL6656" s="94">
        <v>5.7</v>
      </c>
      <c r="AM6656" t="s">
        <v>11646</v>
      </c>
    </row>
    <row r="6657" spans="1:39" x14ac:dyDescent="0.25">
      <c r="A6657" t="s">
        <v>223</v>
      </c>
      <c r="B6657">
        <v>44003</v>
      </c>
      <c r="C6657" t="s">
        <v>9802</v>
      </c>
      <c r="D6657">
        <v>17</v>
      </c>
      <c r="E6657">
        <v>45800</v>
      </c>
      <c r="G6657" t="s">
        <v>9799</v>
      </c>
      <c r="H6657">
        <v>45840</v>
      </c>
      <c r="I6657" t="s">
        <v>28</v>
      </c>
      <c r="K6657">
        <v>0</v>
      </c>
      <c r="L6657" t="s">
        <v>341</v>
      </c>
      <c r="M6657">
        <v>0</v>
      </c>
      <c r="N6657" t="s">
        <v>3168</v>
      </c>
      <c r="O6657" t="s">
        <v>9803</v>
      </c>
      <c r="P6657">
        <v>0</v>
      </c>
      <c r="Q6657">
        <v>0</v>
      </c>
      <c r="R6657">
        <v>0</v>
      </c>
      <c r="S6657">
        <v>0</v>
      </c>
      <c r="T6657">
        <v>0</v>
      </c>
      <c r="U6657">
        <v>0</v>
      </c>
      <c r="V6657">
        <v>0</v>
      </c>
      <c r="W6657">
        <v>0</v>
      </c>
      <c r="X6657" t="s">
        <v>9804</v>
      </c>
      <c r="Y6657" t="s">
        <v>341</v>
      </c>
      <c r="Z6657" t="s">
        <v>341</v>
      </c>
      <c r="AE6657" t="s">
        <v>236</v>
      </c>
      <c r="AF6657">
        <v>0</v>
      </c>
      <c r="AG6657">
        <v>0</v>
      </c>
      <c r="AH6657">
        <v>16</v>
      </c>
      <c r="AI6657" t="s">
        <v>11631</v>
      </c>
      <c r="AJ6657">
        <v>0</v>
      </c>
      <c r="AK6657">
        <v>0</v>
      </c>
      <c r="AL6657" s="94">
        <v>1.7</v>
      </c>
      <c r="AM6657" t="s">
        <v>11646</v>
      </c>
    </row>
    <row r="6658" spans="1:39" x14ac:dyDescent="0.25">
      <c r="A6658" t="s">
        <v>223</v>
      </c>
      <c r="B6658">
        <v>44004</v>
      </c>
      <c r="C6658" t="s">
        <v>9805</v>
      </c>
      <c r="D6658">
        <v>547</v>
      </c>
      <c r="E6658">
        <v>45801</v>
      </c>
      <c r="F6658">
        <v>45949</v>
      </c>
      <c r="G6658" t="s">
        <v>9799</v>
      </c>
      <c r="I6658" t="s">
        <v>24</v>
      </c>
      <c r="K6658">
        <v>0</v>
      </c>
      <c r="X6658" t="s">
        <v>9806</v>
      </c>
      <c r="AE6658" t="s">
        <v>236</v>
      </c>
      <c r="AF6658">
        <v>0</v>
      </c>
      <c r="AG6658">
        <v>0</v>
      </c>
      <c r="AH6658">
        <v>1</v>
      </c>
      <c r="AI6658" t="s">
        <v>11632</v>
      </c>
      <c r="AL6658" s="94">
        <v>54.7</v>
      </c>
      <c r="AM6658" t="s">
        <v>11646</v>
      </c>
    </row>
    <row r="6659" spans="1:39" x14ac:dyDescent="0.25">
      <c r="A6659" t="s">
        <v>223</v>
      </c>
      <c r="B6659">
        <v>44005</v>
      </c>
      <c r="C6659" t="s">
        <v>9807</v>
      </c>
      <c r="D6659">
        <v>82</v>
      </c>
      <c r="E6659">
        <v>45801</v>
      </c>
      <c r="F6659" t="s">
        <v>9808</v>
      </c>
      <c r="G6659" t="s">
        <v>9799</v>
      </c>
      <c r="I6659" t="s">
        <v>24</v>
      </c>
      <c r="K6659">
        <v>0</v>
      </c>
      <c r="AE6659" t="s">
        <v>236</v>
      </c>
      <c r="AF6659">
        <v>0</v>
      </c>
      <c r="AG6659">
        <v>0</v>
      </c>
      <c r="AH6659">
        <v>0</v>
      </c>
      <c r="AI6659" t="s">
        <v>11634</v>
      </c>
      <c r="AL6659" s="94">
        <v>8.1999999999999993</v>
      </c>
      <c r="AM6659" t="s">
        <v>11646</v>
      </c>
    </row>
    <row r="6660" spans="1:39" x14ac:dyDescent="0.25">
      <c r="A6660" t="s">
        <v>223</v>
      </c>
      <c r="B6660">
        <v>44006</v>
      </c>
      <c r="C6660" t="s">
        <v>9809</v>
      </c>
      <c r="D6660">
        <v>208</v>
      </c>
      <c r="E6660">
        <v>45801</v>
      </c>
      <c r="G6660" t="s">
        <v>9799</v>
      </c>
      <c r="H6660">
        <v>45820</v>
      </c>
      <c r="I6660" t="s">
        <v>28</v>
      </c>
      <c r="K6660">
        <v>0</v>
      </c>
      <c r="L6660" t="s">
        <v>341</v>
      </c>
      <c r="M6660">
        <v>0</v>
      </c>
      <c r="N6660" t="s">
        <v>3168</v>
      </c>
      <c r="O6660" t="s">
        <v>341</v>
      </c>
      <c r="P6660">
        <v>0</v>
      </c>
      <c r="Q6660">
        <v>0</v>
      </c>
      <c r="R6660">
        <v>0</v>
      </c>
      <c r="S6660">
        <v>0</v>
      </c>
      <c r="T6660">
        <v>0</v>
      </c>
      <c r="U6660">
        <v>0</v>
      </c>
      <c r="V6660">
        <v>0</v>
      </c>
      <c r="W6660">
        <v>0</v>
      </c>
      <c r="X6660" t="s">
        <v>341</v>
      </c>
      <c r="Y6660" t="s">
        <v>341</v>
      </c>
      <c r="Z6660" t="s">
        <v>341</v>
      </c>
      <c r="AE6660" t="s">
        <v>236</v>
      </c>
      <c r="AF6660">
        <v>0</v>
      </c>
      <c r="AG6660">
        <v>0</v>
      </c>
      <c r="AH6660">
        <v>16</v>
      </c>
      <c r="AI6660" t="s">
        <v>11631</v>
      </c>
      <c r="AJ6660">
        <v>0</v>
      </c>
      <c r="AK6660">
        <v>0</v>
      </c>
      <c r="AL6660" s="94">
        <v>20.8</v>
      </c>
      <c r="AM6660" t="s">
        <v>11646</v>
      </c>
    </row>
    <row r="6661" spans="1:39" x14ac:dyDescent="0.25">
      <c r="A6661" t="s">
        <v>223</v>
      </c>
      <c r="B6661">
        <v>44007</v>
      </c>
      <c r="C6661" t="s">
        <v>9810</v>
      </c>
      <c r="D6661">
        <v>187</v>
      </c>
      <c r="E6661">
        <v>45801</v>
      </c>
      <c r="F6661" t="s">
        <v>9811</v>
      </c>
      <c r="G6661" t="s">
        <v>9799</v>
      </c>
      <c r="I6661" t="s">
        <v>24</v>
      </c>
      <c r="K6661">
        <v>0</v>
      </c>
      <c r="AE6661" t="s">
        <v>236</v>
      </c>
      <c r="AF6661">
        <v>0</v>
      </c>
      <c r="AG6661">
        <v>0</v>
      </c>
      <c r="AH6661">
        <v>0</v>
      </c>
      <c r="AI6661" t="s">
        <v>11634</v>
      </c>
      <c r="AL6661" s="94">
        <v>18.7</v>
      </c>
      <c r="AM6661" t="s">
        <v>11646</v>
      </c>
    </row>
    <row r="6662" spans="1:39" x14ac:dyDescent="0.25">
      <c r="A6662" t="s">
        <v>223</v>
      </c>
      <c r="B6662">
        <v>44008</v>
      </c>
      <c r="C6662" t="s">
        <v>9812</v>
      </c>
      <c r="D6662">
        <v>1933</v>
      </c>
      <c r="E6662">
        <v>45801</v>
      </c>
      <c r="F6662">
        <v>45944</v>
      </c>
      <c r="G6662" t="s">
        <v>9799</v>
      </c>
      <c r="I6662" t="s">
        <v>24</v>
      </c>
      <c r="K6662">
        <v>0</v>
      </c>
      <c r="AE6662" t="s">
        <v>236</v>
      </c>
      <c r="AF6662">
        <v>0</v>
      </c>
      <c r="AG6662">
        <v>0</v>
      </c>
      <c r="AH6662">
        <v>0</v>
      </c>
      <c r="AI6662" t="s">
        <v>11634</v>
      </c>
      <c r="AL6662" s="94">
        <v>193.3</v>
      </c>
      <c r="AM6662" t="s">
        <v>11646</v>
      </c>
    </row>
    <row r="6663" spans="1:39" x14ac:dyDescent="0.25">
      <c r="A6663" t="s">
        <v>223</v>
      </c>
      <c r="B6663">
        <v>44009</v>
      </c>
      <c r="C6663" t="s">
        <v>9813</v>
      </c>
      <c r="D6663">
        <v>1002</v>
      </c>
      <c r="E6663">
        <v>45801</v>
      </c>
      <c r="F6663">
        <v>45944</v>
      </c>
      <c r="G6663" t="s">
        <v>9799</v>
      </c>
      <c r="I6663" t="s">
        <v>24</v>
      </c>
      <c r="K6663">
        <v>0</v>
      </c>
      <c r="AE6663" t="s">
        <v>236</v>
      </c>
      <c r="AF6663">
        <v>0</v>
      </c>
      <c r="AG6663">
        <v>0</v>
      </c>
      <c r="AH6663">
        <v>0</v>
      </c>
      <c r="AI6663" t="s">
        <v>11634</v>
      </c>
      <c r="AL6663" s="94">
        <v>100.2</v>
      </c>
      <c r="AM6663" t="s">
        <v>11646</v>
      </c>
    </row>
    <row r="6664" spans="1:39" x14ac:dyDescent="0.25">
      <c r="A6664" t="s">
        <v>223</v>
      </c>
      <c r="B6664">
        <v>44010</v>
      </c>
      <c r="C6664" t="s">
        <v>9814</v>
      </c>
      <c r="D6664">
        <v>299</v>
      </c>
      <c r="E6664">
        <v>45801</v>
      </c>
      <c r="F6664" t="s">
        <v>9815</v>
      </c>
      <c r="G6664" t="s">
        <v>9799</v>
      </c>
      <c r="I6664" t="s">
        <v>24</v>
      </c>
      <c r="K6664">
        <v>0</v>
      </c>
      <c r="AE6664" t="s">
        <v>236</v>
      </c>
      <c r="AF6664">
        <v>0</v>
      </c>
      <c r="AG6664">
        <v>0</v>
      </c>
      <c r="AH6664">
        <v>0</v>
      </c>
      <c r="AI6664" t="s">
        <v>11634</v>
      </c>
      <c r="AL6664" s="94">
        <v>29.9</v>
      </c>
      <c r="AM6664" t="s">
        <v>11646</v>
      </c>
    </row>
    <row r="6665" spans="1:39" x14ac:dyDescent="0.25">
      <c r="A6665" t="s">
        <v>223</v>
      </c>
      <c r="B6665">
        <v>44011</v>
      </c>
      <c r="C6665" t="s">
        <v>9816</v>
      </c>
      <c r="D6665">
        <v>39</v>
      </c>
      <c r="E6665">
        <v>45801</v>
      </c>
      <c r="G6665" t="s">
        <v>9799</v>
      </c>
      <c r="K6665">
        <v>0</v>
      </c>
      <c r="AE6665" t="s">
        <v>236</v>
      </c>
      <c r="AF6665">
        <v>0</v>
      </c>
      <c r="AG6665">
        <v>0</v>
      </c>
      <c r="AH6665">
        <v>0</v>
      </c>
      <c r="AI6665" t="s">
        <v>11634</v>
      </c>
      <c r="AL6665" s="94">
        <v>3.9</v>
      </c>
      <c r="AM6665" t="s">
        <v>11646</v>
      </c>
    </row>
    <row r="6666" spans="1:39" x14ac:dyDescent="0.25">
      <c r="A6666" t="s">
        <v>223</v>
      </c>
      <c r="B6666">
        <v>44012</v>
      </c>
      <c r="C6666" t="s">
        <v>9817</v>
      </c>
      <c r="D6666">
        <v>378</v>
      </c>
      <c r="E6666">
        <v>45801</v>
      </c>
      <c r="F6666" t="s">
        <v>9818</v>
      </c>
      <c r="G6666" t="s">
        <v>9799</v>
      </c>
      <c r="I6666" t="s">
        <v>24</v>
      </c>
      <c r="K6666">
        <v>0</v>
      </c>
      <c r="AE6666" t="s">
        <v>236</v>
      </c>
      <c r="AF6666">
        <v>0</v>
      </c>
      <c r="AG6666">
        <v>0</v>
      </c>
      <c r="AH6666">
        <v>0</v>
      </c>
      <c r="AI6666" t="s">
        <v>11634</v>
      </c>
      <c r="AL6666" s="94">
        <v>37.799999999999997</v>
      </c>
      <c r="AM6666" t="s">
        <v>11646</v>
      </c>
    </row>
    <row r="6667" spans="1:39" x14ac:dyDescent="0.25">
      <c r="A6667" t="s">
        <v>223</v>
      </c>
      <c r="B6667">
        <v>44013</v>
      </c>
      <c r="C6667" t="s">
        <v>9819</v>
      </c>
      <c r="D6667">
        <v>16247</v>
      </c>
      <c r="E6667">
        <v>45801</v>
      </c>
      <c r="F6667">
        <v>45944</v>
      </c>
      <c r="G6667" t="s">
        <v>9799</v>
      </c>
      <c r="I6667" t="s">
        <v>24</v>
      </c>
      <c r="K6667">
        <v>0</v>
      </c>
      <c r="AE6667" t="s">
        <v>236</v>
      </c>
      <c r="AF6667">
        <v>0</v>
      </c>
      <c r="AG6667">
        <v>0</v>
      </c>
      <c r="AH6667">
        <v>0</v>
      </c>
      <c r="AI6667" t="s">
        <v>11634</v>
      </c>
      <c r="AL6667" s="94">
        <v>1624.7</v>
      </c>
      <c r="AM6667" t="s">
        <v>11646</v>
      </c>
    </row>
    <row r="6668" spans="1:39" x14ac:dyDescent="0.25">
      <c r="A6668" t="s">
        <v>223</v>
      </c>
      <c r="B6668">
        <v>44014</v>
      </c>
      <c r="C6668" t="s">
        <v>9820</v>
      </c>
      <c r="D6668">
        <v>3234</v>
      </c>
      <c r="E6668">
        <v>45801</v>
      </c>
      <c r="F6668">
        <v>45944</v>
      </c>
      <c r="G6668" t="s">
        <v>9799</v>
      </c>
      <c r="I6668" t="s">
        <v>24</v>
      </c>
      <c r="K6668">
        <v>0</v>
      </c>
      <c r="AE6668" t="s">
        <v>236</v>
      </c>
      <c r="AF6668">
        <v>0</v>
      </c>
      <c r="AG6668">
        <v>0</v>
      </c>
      <c r="AH6668">
        <v>0</v>
      </c>
      <c r="AI6668" t="s">
        <v>11634</v>
      </c>
      <c r="AL6668" s="94">
        <v>323.39999999999998</v>
      </c>
      <c r="AM6668" t="s">
        <v>11646</v>
      </c>
    </row>
    <row r="6669" spans="1:39" x14ac:dyDescent="0.25">
      <c r="A6669" t="s">
        <v>223</v>
      </c>
      <c r="B6669">
        <v>44016</v>
      </c>
      <c r="C6669" t="s">
        <v>9821</v>
      </c>
      <c r="D6669">
        <v>487</v>
      </c>
      <c r="E6669">
        <v>45801</v>
      </c>
      <c r="G6669" t="s">
        <v>9799</v>
      </c>
      <c r="H6669">
        <v>45834</v>
      </c>
      <c r="I6669" t="s">
        <v>28</v>
      </c>
      <c r="K6669">
        <v>0</v>
      </c>
      <c r="L6669">
        <v>0</v>
      </c>
      <c r="M6669">
        <v>0</v>
      </c>
      <c r="N6669" t="s">
        <v>3168</v>
      </c>
      <c r="O6669">
        <v>0</v>
      </c>
      <c r="P6669" t="s">
        <v>341</v>
      </c>
      <c r="Q6669">
        <v>0</v>
      </c>
      <c r="T6669">
        <v>0</v>
      </c>
      <c r="U6669">
        <v>0</v>
      </c>
      <c r="V6669">
        <v>0</v>
      </c>
      <c r="W6669">
        <v>0</v>
      </c>
      <c r="X6669" t="s">
        <v>9822</v>
      </c>
      <c r="Y6669" t="s">
        <v>341</v>
      </c>
      <c r="Z6669" t="s">
        <v>341</v>
      </c>
      <c r="AE6669" t="s">
        <v>236</v>
      </c>
      <c r="AF6669">
        <v>0</v>
      </c>
      <c r="AG6669">
        <v>0</v>
      </c>
      <c r="AH6669">
        <v>13</v>
      </c>
      <c r="AI6669" t="s">
        <v>11632</v>
      </c>
      <c r="AL6669" s="94">
        <v>48.7</v>
      </c>
      <c r="AM6669" t="s">
        <v>11646</v>
      </c>
    </row>
    <row r="6670" spans="1:39" x14ac:dyDescent="0.25">
      <c r="A6670" t="s">
        <v>223</v>
      </c>
      <c r="B6670">
        <v>44017</v>
      </c>
      <c r="C6670" t="s">
        <v>9823</v>
      </c>
      <c r="D6670">
        <v>345</v>
      </c>
      <c r="E6670">
        <v>45801</v>
      </c>
      <c r="F6670" t="s">
        <v>9824</v>
      </c>
      <c r="G6670" t="s">
        <v>9799</v>
      </c>
      <c r="I6670" t="s">
        <v>24</v>
      </c>
      <c r="K6670">
        <v>0</v>
      </c>
      <c r="AE6670" t="s">
        <v>236</v>
      </c>
      <c r="AF6670">
        <v>0</v>
      </c>
      <c r="AG6670">
        <v>0</v>
      </c>
      <c r="AH6670">
        <v>0</v>
      </c>
      <c r="AI6670" t="s">
        <v>11634</v>
      </c>
      <c r="AL6670" s="94">
        <v>34.5</v>
      </c>
      <c r="AM6670" t="s">
        <v>11646</v>
      </c>
    </row>
    <row r="6671" spans="1:39" x14ac:dyDescent="0.25">
      <c r="A6671" t="s">
        <v>223</v>
      </c>
      <c r="B6671">
        <v>44021</v>
      </c>
      <c r="C6671" t="s">
        <v>9825</v>
      </c>
      <c r="D6671">
        <v>124</v>
      </c>
      <c r="E6671">
        <v>45801</v>
      </c>
      <c r="F6671" t="s">
        <v>9826</v>
      </c>
      <c r="G6671" t="s">
        <v>9799</v>
      </c>
      <c r="I6671" t="s">
        <v>24</v>
      </c>
      <c r="K6671">
        <v>0</v>
      </c>
      <c r="AE6671" t="s">
        <v>236</v>
      </c>
      <c r="AF6671">
        <v>0</v>
      </c>
      <c r="AG6671">
        <v>0</v>
      </c>
      <c r="AH6671">
        <v>0</v>
      </c>
      <c r="AI6671" t="s">
        <v>11634</v>
      </c>
      <c r="AL6671" s="94">
        <v>12.4</v>
      </c>
      <c r="AM6671" t="s">
        <v>11646</v>
      </c>
    </row>
    <row r="6672" spans="1:39" x14ac:dyDescent="0.25">
      <c r="A6672" t="s">
        <v>223</v>
      </c>
      <c r="B6672">
        <v>44022</v>
      </c>
      <c r="C6672" t="s">
        <v>9827</v>
      </c>
      <c r="D6672">
        <v>551</v>
      </c>
      <c r="E6672">
        <v>45801</v>
      </c>
      <c r="F6672" t="s">
        <v>9828</v>
      </c>
      <c r="G6672" t="s">
        <v>9799</v>
      </c>
      <c r="I6672" t="s">
        <v>24</v>
      </c>
      <c r="K6672">
        <v>0</v>
      </c>
      <c r="AE6672" t="s">
        <v>236</v>
      </c>
      <c r="AF6672">
        <v>0</v>
      </c>
      <c r="AG6672">
        <v>0</v>
      </c>
      <c r="AH6672">
        <v>0</v>
      </c>
      <c r="AI6672" t="s">
        <v>11634</v>
      </c>
      <c r="AL6672" s="94">
        <v>55.1</v>
      </c>
      <c r="AM6672" t="s">
        <v>11646</v>
      </c>
    </row>
    <row r="6673" spans="1:39" x14ac:dyDescent="0.25">
      <c r="A6673" t="s">
        <v>223</v>
      </c>
      <c r="B6673">
        <v>44023</v>
      </c>
      <c r="C6673" t="s">
        <v>9829</v>
      </c>
      <c r="D6673">
        <v>30</v>
      </c>
      <c r="E6673">
        <v>45801</v>
      </c>
      <c r="F6673" t="s">
        <v>9830</v>
      </c>
      <c r="G6673" t="s">
        <v>9799</v>
      </c>
      <c r="I6673" t="s">
        <v>24</v>
      </c>
      <c r="K6673">
        <v>0</v>
      </c>
      <c r="AE6673" t="s">
        <v>236</v>
      </c>
      <c r="AF6673">
        <v>0</v>
      </c>
      <c r="AG6673">
        <v>0</v>
      </c>
      <c r="AH6673">
        <v>0</v>
      </c>
      <c r="AI6673" t="s">
        <v>11634</v>
      </c>
      <c r="AL6673" s="94">
        <v>3</v>
      </c>
      <c r="AM6673" t="s">
        <v>11646</v>
      </c>
    </row>
    <row r="6674" spans="1:39" x14ac:dyDescent="0.25">
      <c r="A6674" t="s">
        <v>223</v>
      </c>
      <c r="B6674">
        <v>44018</v>
      </c>
      <c r="C6674" t="s">
        <v>9831</v>
      </c>
      <c r="D6674">
        <v>12</v>
      </c>
      <c r="E6674">
        <v>45801</v>
      </c>
      <c r="F6674" t="s">
        <v>9832</v>
      </c>
      <c r="G6674" t="s">
        <v>9799</v>
      </c>
      <c r="I6674" t="s">
        <v>24</v>
      </c>
      <c r="K6674">
        <v>0</v>
      </c>
      <c r="AE6674" t="s">
        <v>236</v>
      </c>
      <c r="AF6674">
        <v>0</v>
      </c>
      <c r="AG6674">
        <v>0</v>
      </c>
      <c r="AH6674">
        <v>0</v>
      </c>
      <c r="AI6674" t="s">
        <v>11634</v>
      </c>
      <c r="AL6674" s="94">
        <v>1.2</v>
      </c>
      <c r="AM6674" t="s">
        <v>11646</v>
      </c>
    </row>
    <row r="6675" spans="1:39" x14ac:dyDescent="0.25">
      <c r="A6675" t="s">
        <v>223</v>
      </c>
      <c r="B6675">
        <v>44019</v>
      </c>
      <c r="C6675" t="s">
        <v>9833</v>
      </c>
      <c r="D6675">
        <v>69</v>
      </c>
      <c r="E6675">
        <v>45801</v>
      </c>
      <c r="F6675" t="s">
        <v>9834</v>
      </c>
      <c r="G6675" t="s">
        <v>9799</v>
      </c>
      <c r="I6675" t="s">
        <v>24</v>
      </c>
      <c r="K6675">
        <v>0</v>
      </c>
      <c r="AE6675" t="s">
        <v>236</v>
      </c>
      <c r="AF6675">
        <v>0</v>
      </c>
      <c r="AG6675">
        <v>0</v>
      </c>
      <c r="AH6675">
        <v>0</v>
      </c>
      <c r="AI6675" t="s">
        <v>11634</v>
      </c>
      <c r="AL6675" s="94">
        <v>6.9</v>
      </c>
      <c r="AM6675" t="s">
        <v>11646</v>
      </c>
    </row>
    <row r="6676" spans="1:39" x14ac:dyDescent="0.25">
      <c r="A6676" t="s">
        <v>223</v>
      </c>
      <c r="B6676">
        <v>44020</v>
      </c>
      <c r="C6676" t="s">
        <v>9835</v>
      </c>
      <c r="D6676">
        <v>26</v>
      </c>
      <c r="E6676">
        <v>45801</v>
      </c>
      <c r="F6676" t="s">
        <v>9836</v>
      </c>
      <c r="G6676" t="s">
        <v>9799</v>
      </c>
      <c r="I6676" t="s">
        <v>24</v>
      </c>
      <c r="K6676">
        <v>0</v>
      </c>
      <c r="AE6676" t="s">
        <v>236</v>
      </c>
      <c r="AF6676">
        <v>0</v>
      </c>
      <c r="AG6676">
        <v>0</v>
      </c>
      <c r="AH6676">
        <v>0</v>
      </c>
      <c r="AI6676" t="s">
        <v>11634</v>
      </c>
      <c r="AL6676" s="94">
        <v>2.6</v>
      </c>
      <c r="AM6676" t="s">
        <v>11646</v>
      </c>
    </row>
    <row r="6677" spans="1:39" x14ac:dyDescent="0.25">
      <c r="A6677" t="s">
        <v>223</v>
      </c>
      <c r="B6677">
        <v>44024</v>
      </c>
      <c r="C6677" t="s">
        <v>9837</v>
      </c>
      <c r="D6677">
        <v>34</v>
      </c>
      <c r="E6677">
        <v>45801</v>
      </c>
      <c r="F6677" t="s">
        <v>9838</v>
      </c>
      <c r="G6677" t="s">
        <v>9799</v>
      </c>
      <c r="I6677" t="s">
        <v>24</v>
      </c>
      <c r="K6677">
        <v>0</v>
      </c>
      <c r="AE6677" t="s">
        <v>236</v>
      </c>
      <c r="AF6677">
        <v>0</v>
      </c>
      <c r="AG6677">
        <v>0</v>
      </c>
      <c r="AH6677">
        <v>0</v>
      </c>
      <c r="AI6677" t="s">
        <v>11634</v>
      </c>
      <c r="AL6677" s="94">
        <v>3.4</v>
      </c>
      <c r="AM6677" t="s">
        <v>11646</v>
      </c>
    </row>
    <row r="6678" spans="1:39" x14ac:dyDescent="0.25">
      <c r="A6678" t="s">
        <v>223</v>
      </c>
      <c r="B6678">
        <v>44025</v>
      </c>
      <c r="C6678" t="s">
        <v>9839</v>
      </c>
      <c r="D6678">
        <v>7258</v>
      </c>
      <c r="E6678">
        <v>45801</v>
      </c>
      <c r="F6678">
        <v>45945</v>
      </c>
      <c r="G6678" t="s">
        <v>9799</v>
      </c>
      <c r="I6678" t="s">
        <v>24</v>
      </c>
      <c r="K6678">
        <v>0</v>
      </c>
      <c r="AE6678" t="s">
        <v>236</v>
      </c>
      <c r="AF6678">
        <v>0</v>
      </c>
      <c r="AG6678">
        <v>0</v>
      </c>
      <c r="AH6678">
        <v>0</v>
      </c>
      <c r="AI6678" t="s">
        <v>11634</v>
      </c>
      <c r="AL6678" s="94">
        <v>725.8</v>
      </c>
      <c r="AM6678" t="s">
        <v>11646</v>
      </c>
    </row>
    <row r="6679" spans="1:39" x14ac:dyDescent="0.25">
      <c r="A6679" t="s">
        <v>223</v>
      </c>
      <c r="B6679">
        <v>44026</v>
      </c>
      <c r="C6679" t="s">
        <v>9840</v>
      </c>
      <c r="D6679">
        <v>110</v>
      </c>
      <c r="E6679">
        <v>45801</v>
      </c>
      <c r="F6679" t="s">
        <v>9841</v>
      </c>
      <c r="G6679" t="s">
        <v>9799</v>
      </c>
      <c r="I6679" t="s">
        <v>24</v>
      </c>
      <c r="K6679">
        <v>0</v>
      </c>
      <c r="AE6679" t="s">
        <v>236</v>
      </c>
      <c r="AF6679">
        <v>0</v>
      </c>
      <c r="AG6679">
        <v>0</v>
      </c>
      <c r="AH6679">
        <v>0</v>
      </c>
      <c r="AI6679" t="s">
        <v>11634</v>
      </c>
      <c r="AL6679" s="94">
        <v>11</v>
      </c>
      <c r="AM6679" t="s">
        <v>11646</v>
      </c>
    </row>
    <row r="6680" spans="1:39" x14ac:dyDescent="0.25">
      <c r="A6680" t="s">
        <v>223</v>
      </c>
      <c r="B6680">
        <v>44027</v>
      </c>
      <c r="C6680" t="s">
        <v>9842</v>
      </c>
      <c r="D6680">
        <v>194</v>
      </c>
      <c r="E6680">
        <v>45801</v>
      </c>
      <c r="F6680" t="s">
        <v>9843</v>
      </c>
      <c r="G6680" t="s">
        <v>9799</v>
      </c>
      <c r="I6680" t="s">
        <v>24</v>
      </c>
      <c r="K6680">
        <v>0</v>
      </c>
      <c r="AE6680" t="s">
        <v>236</v>
      </c>
      <c r="AF6680">
        <v>0</v>
      </c>
      <c r="AG6680">
        <v>0</v>
      </c>
      <c r="AH6680">
        <v>0</v>
      </c>
      <c r="AI6680" t="s">
        <v>11634</v>
      </c>
      <c r="AL6680" s="94">
        <v>19.399999999999999</v>
      </c>
      <c r="AM6680" t="s">
        <v>11646</v>
      </c>
    </row>
    <row r="6681" spans="1:39" x14ac:dyDescent="0.25">
      <c r="A6681" t="s">
        <v>223</v>
      </c>
      <c r="B6681">
        <v>44028</v>
      </c>
      <c r="C6681" t="s">
        <v>9844</v>
      </c>
      <c r="D6681">
        <v>201</v>
      </c>
      <c r="E6681">
        <v>45801</v>
      </c>
      <c r="F6681" t="s">
        <v>9845</v>
      </c>
      <c r="G6681" t="s">
        <v>9799</v>
      </c>
      <c r="I6681" t="s">
        <v>24</v>
      </c>
      <c r="K6681">
        <v>0</v>
      </c>
      <c r="AE6681" t="s">
        <v>236</v>
      </c>
      <c r="AF6681">
        <v>0</v>
      </c>
      <c r="AG6681">
        <v>0</v>
      </c>
      <c r="AH6681">
        <v>0</v>
      </c>
      <c r="AI6681" t="s">
        <v>11634</v>
      </c>
      <c r="AL6681" s="94">
        <v>20.100000000000001</v>
      </c>
      <c r="AM6681" t="s">
        <v>11646</v>
      </c>
    </row>
    <row r="6682" spans="1:39" x14ac:dyDescent="0.25">
      <c r="A6682" t="s">
        <v>223</v>
      </c>
      <c r="B6682">
        <v>44029</v>
      </c>
      <c r="C6682" t="s">
        <v>9846</v>
      </c>
      <c r="D6682">
        <v>632</v>
      </c>
      <c r="E6682">
        <v>45801</v>
      </c>
      <c r="G6682" t="s">
        <v>9799</v>
      </c>
      <c r="H6682">
        <v>45812</v>
      </c>
      <c r="I6682" t="s">
        <v>24</v>
      </c>
      <c r="K6682">
        <v>30</v>
      </c>
      <c r="M6682">
        <v>0</v>
      </c>
      <c r="N6682" t="s">
        <v>339</v>
      </c>
      <c r="O6682">
        <v>45755</v>
      </c>
      <c r="X6682" t="s">
        <v>9847</v>
      </c>
      <c r="Y6682" t="s">
        <v>9848</v>
      </c>
      <c r="Z6682" t="s">
        <v>341</v>
      </c>
      <c r="AE6682" t="s">
        <v>236</v>
      </c>
      <c r="AF6682">
        <v>0</v>
      </c>
      <c r="AG6682">
        <v>0</v>
      </c>
      <c r="AH6682">
        <v>7</v>
      </c>
      <c r="AI6682" t="s">
        <v>11632</v>
      </c>
      <c r="AL6682" s="94">
        <v>63.2</v>
      </c>
      <c r="AM6682" t="s">
        <v>11647</v>
      </c>
    </row>
    <row r="6683" spans="1:39" x14ac:dyDescent="0.25">
      <c r="A6683" t="s">
        <v>223</v>
      </c>
      <c r="B6683">
        <v>44031</v>
      </c>
      <c r="C6683" t="s">
        <v>9849</v>
      </c>
      <c r="D6683">
        <v>95</v>
      </c>
      <c r="E6683">
        <v>45801</v>
      </c>
      <c r="F6683" t="s">
        <v>9850</v>
      </c>
      <c r="G6683" t="s">
        <v>9799</v>
      </c>
      <c r="I6683" t="s">
        <v>24</v>
      </c>
      <c r="K6683">
        <v>0</v>
      </c>
      <c r="AE6683" t="s">
        <v>236</v>
      </c>
      <c r="AF6683">
        <v>0</v>
      </c>
      <c r="AG6683">
        <v>0</v>
      </c>
      <c r="AH6683">
        <v>0</v>
      </c>
      <c r="AI6683" t="s">
        <v>11634</v>
      </c>
      <c r="AL6683" s="94">
        <v>9.5</v>
      </c>
      <c r="AM6683" t="s">
        <v>11646</v>
      </c>
    </row>
    <row r="6684" spans="1:39" x14ac:dyDescent="0.25">
      <c r="A6684" t="s">
        <v>223</v>
      </c>
      <c r="B6684">
        <v>44032</v>
      </c>
      <c r="C6684" t="s">
        <v>9851</v>
      </c>
      <c r="D6684">
        <v>24</v>
      </c>
      <c r="E6684">
        <v>45801</v>
      </c>
      <c r="G6684" t="s">
        <v>9799</v>
      </c>
      <c r="K6684">
        <v>0</v>
      </c>
      <c r="AE6684" t="s">
        <v>236</v>
      </c>
      <c r="AF6684">
        <v>0</v>
      </c>
      <c r="AG6684">
        <v>0</v>
      </c>
      <c r="AH6684">
        <v>0</v>
      </c>
      <c r="AI6684" t="s">
        <v>11634</v>
      </c>
      <c r="AL6684" s="94">
        <v>2.4</v>
      </c>
      <c r="AM6684" t="s">
        <v>11646</v>
      </c>
    </row>
    <row r="6685" spans="1:39" x14ac:dyDescent="0.25">
      <c r="A6685" t="s">
        <v>223</v>
      </c>
      <c r="B6685">
        <v>44033</v>
      </c>
      <c r="C6685" t="s">
        <v>9852</v>
      </c>
      <c r="D6685">
        <v>295</v>
      </c>
      <c r="E6685">
        <v>45801</v>
      </c>
      <c r="F6685" t="s">
        <v>9853</v>
      </c>
      <c r="G6685" t="s">
        <v>9799</v>
      </c>
      <c r="I6685" t="s">
        <v>24</v>
      </c>
      <c r="K6685">
        <v>0</v>
      </c>
      <c r="AE6685" t="s">
        <v>236</v>
      </c>
      <c r="AF6685">
        <v>0</v>
      </c>
      <c r="AG6685">
        <v>0</v>
      </c>
      <c r="AH6685">
        <v>0</v>
      </c>
      <c r="AI6685" t="s">
        <v>11634</v>
      </c>
      <c r="AL6685" s="94">
        <v>29.5</v>
      </c>
      <c r="AM6685" t="s">
        <v>11646</v>
      </c>
    </row>
    <row r="6686" spans="1:39" x14ac:dyDescent="0.25">
      <c r="A6686" t="s">
        <v>223</v>
      </c>
      <c r="B6686">
        <v>44034</v>
      </c>
      <c r="C6686" t="s">
        <v>9854</v>
      </c>
      <c r="D6686">
        <v>155</v>
      </c>
      <c r="E6686">
        <v>45801</v>
      </c>
      <c r="F6686" t="s">
        <v>9855</v>
      </c>
      <c r="G6686" t="s">
        <v>9799</v>
      </c>
      <c r="I6686" t="s">
        <v>24</v>
      </c>
      <c r="K6686">
        <v>0</v>
      </c>
      <c r="AE6686" t="s">
        <v>236</v>
      </c>
      <c r="AF6686">
        <v>0</v>
      </c>
      <c r="AG6686">
        <v>0</v>
      </c>
      <c r="AH6686">
        <v>0</v>
      </c>
      <c r="AI6686" t="s">
        <v>11634</v>
      </c>
      <c r="AL6686" s="94">
        <v>15.5</v>
      </c>
      <c r="AM6686" t="s">
        <v>11646</v>
      </c>
    </row>
    <row r="6687" spans="1:39" x14ac:dyDescent="0.25">
      <c r="A6687" t="s">
        <v>223</v>
      </c>
      <c r="B6687">
        <v>44035</v>
      </c>
      <c r="C6687" t="s">
        <v>9856</v>
      </c>
      <c r="D6687">
        <v>115</v>
      </c>
      <c r="E6687">
        <v>45801</v>
      </c>
      <c r="F6687" t="s">
        <v>9857</v>
      </c>
      <c r="G6687" t="s">
        <v>9799</v>
      </c>
      <c r="I6687" t="s">
        <v>24</v>
      </c>
      <c r="K6687">
        <v>0</v>
      </c>
      <c r="AE6687" t="s">
        <v>236</v>
      </c>
      <c r="AF6687">
        <v>0</v>
      </c>
      <c r="AG6687">
        <v>0</v>
      </c>
      <c r="AH6687">
        <v>0</v>
      </c>
      <c r="AI6687" t="s">
        <v>11634</v>
      </c>
      <c r="AL6687" s="94">
        <v>11.5</v>
      </c>
      <c r="AM6687" t="s">
        <v>11646</v>
      </c>
    </row>
    <row r="6688" spans="1:39" x14ac:dyDescent="0.25">
      <c r="A6688" t="s">
        <v>223</v>
      </c>
      <c r="B6688">
        <v>44036</v>
      </c>
      <c r="C6688" t="s">
        <v>9858</v>
      </c>
      <c r="D6688">
        <v>27</v>
      </c>
      <c r="E6688">
        <v>45801</v>
      </c>
      <c r="G6688" t="s">
        <v>9799</v>
      </c>
      <c r="K6688">
        <v>0</v>
      </c>
      <c r="AE6688" t="s">
        <v>236</v>
      </c>
      <c r="AF6688">
        <v>0</v>
      </c>
      <c r="AG6688">
        <v>0</v>
      </c>
      <c r="AH6688">
        <v>0</v>
      </c>
      <c r="AI6688" t="s">
        <v>11634</v>
      </c>
      <c r="AL6688" s="94">
        <v>2.7</v>
      </c>
      <c r="AM6688" t="s">
        <v>11646</v>
      </c>
    </row>
    <row r="6689" spans="1:39" x14ac:dyDescent="0.25">
      <c r="A6689" t="s">
        <v>223</v>
      </c>
      <c r="B6689">
        <v>44037</v>
      </c>
      <c r="C6689" t="s">
        <v>9859</v>
      </c>
      <c r="D6689">
        <v>562</v>
      </c>
      <c r="E6689">
        <v>45801</v>
      </c>
      <c r="F6689" t="s">
        <v>9860</v>
      </c>
      <c r="G6689" t="s">
        <v>9799</v>
      </c>
      <c r="I6689" t="s">
        <v>24</v>
      </c>
      <c r="K6689">
        <v>0</v>
      </c>
      <c r="AE6689" t="s">
        <v>236</v>
      </c>
      <c r="AF6689">
        <v>0</v>
      </c>
      <c r="AG6689">
        <v>0</v>
      </c>
      <c r="AH6689">
        <v>0</v>
      </c>
      <c r="AI6689" t="s">
        <v>11634</v>
      </c>
      <c r="AL6689" s="94">
        <v>56.2</v>
      </c>
      <c r="AM6689" t="s">
        <v>11646</v>
      </c>
    </row>
    <row r="6690" spans="1:39" x14ac:dyDescent="0.25">
      <c r="A6690" t="s">
        <v>223</v>
      </c>
      <c r="B6690">
        <v>44039</v>
      </c>
      <c r="C6690" t="s">
        <v>9861</v>
      </c>
      <c r="D6690">
        <v>213</v>
      </c>
      <c r="E6690">
        <v>45801</v>
      </c>
      <c r="F6690" t="s">
        <v>9862</v>
      </c>
      <c r="G6690" t="s">
        <v>9799</v>
      </c>
      <c r="I6690" t="s">
        <v>24</v>
      </c>
      <c r="K6690">
        <v>0</v>
      </c>
      <c r="AE6690" t="s">
        <v>236</v>
      </c>
      <c r="AF6690">
        <v>0</v>
      </c>
      <c r="AG6690">
        <v>0</v>
      </c>
      <c r="AH6690">
        <v>0</v>
      </c>
      <c r="AI6690" t="s">
        <v>11634</v>
      </c>
      <c r="AL6690" s="94">
        <v>21.3</v>
      </c>
      <c r="AM6690" t="s">
        <v>11646</v>
      </c>
    </row>
    <row r="6691" spans="1:39" x14ac:dyDescent="0.25">
      <c r="A6691" t="s">
        <v>223</v>
      </c>
      <c r="B6691">
        <v>44038</v>
      </c>
      <c r="C6691" t="s">
        <v>9863</v>
      </c>
      <c r="D6691">
        <v>135</v>
      </c>
      <c r="E6691">
        <v>45801</v>
      </c>
      <c r="F6691" t="s">
        <v>9864</v>
      </c>
      <c r="G6691" t="s">
        <v>9799</v>
      </c>
      <c r="I6691" t="s">
        <v>24</v>
      </c>
      <c r="K6691">
        <v>0</v>
      </c>
      <c r="AE6691" t="s">
        <v>236</v>
      </c>
      <c r="AF6691">
        <v>0</v>
      </c>
      <c r="AG6691">
        <v>0</v>
      </c>
      <c r="AH6691">
        <v>0</v>
      </c>
      <c r="AI6691" t="s">
        <v>11634</v>
      </c>
      <c r="AL6691" s="94">
        <v>13.5</v>
      </c>
      <c r="AM6691" t="s">
        <v>11646</v>
      </c>
    </row>
    <row r="6692" spans="1:39" x14ac:dyDescent="0.25">
      <c r="A6692" t="s">
        <v>223</v>
      </c>
      <c r="B6692">
        <v>44040</v>
      </c>
      <c r="C6692" t="s">
        <v>9865</v>
      </c>
      <c r="D6692">
        <v>216</v>
      </c>
      <c r="E6692">
        <v>45801</v>
      </c>
      <c r="F6692" t="s">
        <v>9866</v>
      </c>
      <c r="G6692" t="s">
        <v>9799</v>
      </c>
      <c r="H6692" t="s">
        <v>2822</v>
      </c>
      <c r="I6692" t="s">
        <v>24</v>
      </c>
      <c r="K6692">
        <v>0</v>
      </c>
      <c r="AE6692" t="s">
        <v>236</v>
      </c>
      <c r="AF6692">
        <v>0</v>
      </c>
      <c r="AG6692">
        <v>0</v>
      </c>
      <c r="AH6692">
        <v>0</v>
      </c>
      <c r="AI6692" t="s">
        <v>11634</v>
      </c>
      <c r="AL6692" s="94">
        <v>21.6</v>
      </c>
      <c r="AM6692" t="s">
        <v>11646</v>
      </c>
    </row>
    <row r="6693" spans="1:39" x14ac:dyDescent="0.25">
      <c r="A6693" t="s">
        <v>223</v>
      </c>
      <c r="B6693">
        <v>44041</v>
      </c>
      <c r="C6693" t="s">
        <v>9867</v>
      </c>
      <c r="D6693">
        <v>68</v>
      </c>
      <c r="E6693">
        <v>45801</v>
      </c>
      <c r="G6693" t="s">
        <v>9799</v>
      </c>
      <c r="K6693">
        <v>0</v>
      </c>
      <c r="AE6693" t="s">
        <v>236</v>
      </c>
      <c r="AF6693">
        <v>0</v>
      </c>
      <c r="AG6693">
        <v>0</v>
      </c>
      <c r="AH6693">
        <v>0</v>
      </c>
      <c r="AI6693" t="s">
        <v>11634</v>
      </c>
      <c r="AL6693" s="94">
        <v>6.8</v>
      </c>
      <c r="AM6693" t="s">
        <v>11646</v>
      </c>
    </row>
    <row r="6694" spans="1:39" x14ac:dyDescent="0.25">
      <c r="A6694" t="s">
        <v>223</v>
      </c>
      <c r="B6694">
        <v>44042</v>
      </c>
      <c r="C6694" t="s">
        <v>9868</v>
      </c>
      <c r="D6694">
        <v>134</v>
      </c>
      <c r="E6694">
        <v>45801</v>
      </c>
      <c r="F6694" t="s">
        <v>9869</v>
      </c>
      <c r="G6694" t="s">
        <v>9799</v>
      </c>
      <c r="I6694" t="s">
        <v>24</v>
      </c>
      <c r="K6694">
        <v>0</v>
      </c>
      <c r="AE6694" t="s">
        <v>236</v>
      </c>
      <c r="AF6694">
        <v>0</v>
      </c>
      <c r="AG6694">
        <v>0</v>
      </c>
      <c r="AH6694">
        <v>0</v>
      </c>
      <c r="AI6694" t="s">
        <v>11634</v>
      </c>
      <c r="AL6694" s="94">
        <v>13.4</v>
      </c>
      <c r="AM6694" t="s">
        <v>11646</v>
      </c>
    </row>
    <row r="6695" spans="1:39" x14ac:dyDescent="0.25">
      <c r="A6695" t="s">
        <v>223</v>
      </c>
      <c r="B6695">
        <v>44043</v>
      </c>
      <c r="C6695" t="s">
        <v>9870</v>
      </c>
      <c r="D6695">
        <v>76</v>
      </c>
      <c r="E6695">
        <v>45801</v>
      </c>
      <c r="G6695" t="s">
        <v>9799</v>
      </c>
      <c r="K6695">
        <v>0</v>
      </c>
      <c r="AE6695" t="s">
        <v>236</v>
      </c>
      <c r="AF6695">
        <v>0</v>
      </c>
      <c r="AG6695">
        <v>0</v>
      </c>
      <c r="AH6695">
        <v>0</v>
      </c>
      <c r="AI6695" t="s">
        <v>11634</v>
      </c>
      <c r="AL6695" s="94">
        <v>7.6</v>
      </c>
      <c r="AM6695" t="s">
        <v>11646</v>
      </c>
    </row>
    <row r="6696" spans="1:39" x14ac:dyDescent="0.25">
      <c r="A6696" t="s">
        <v>223</v>
      </c>
      <c r="B6696">
        <v>44044</v>
      </c>
      <c r="C6696" t="s">
        <v>9871</v>
      </c>
      <c r="D6696">
        <v>113</v>
      </c>
      <c r="E6696">
        <v>45801</v>
      </c>
      <c r="G6696" t="s">
        <v>9799</v>
      </c>
      <c r="H6696">
        <v>45874</v>
      </c>
      <c r="I6696" t="s">
        <v>28</v>
      </c>
      <c r="J6696" t="s">
        <v>9872</v>
      </c>
      <c r="K6696">
        <v>0</v>
      </c>
      <c r="L6696">
        <v>0</v>
      </c>
      <c r="M6696">
        <v>0</v>
      </c>
      <c r="N6696" t="s">
        <v>3168</v>
      </c>
      <c r="O6696">
        <v>0</v>
      </c>
      <c r="P6696">
        <v>0</v>
      </c>
      <c r="Q6696">
        <v>0</v>
      </c>
      <c r="R6696">
        <v>0</v>
      </c>
      <c r="S6696">
        <v>0</v>
      </c>
      <c r="T6696">
        <v>0</v>
      </c>
      <c r="U6696">
        <v>0</v>
      </c>
      <c r="V6696">
        <v>0</v>
      </c>
      <c r="W6696">
        <v>0</v>
      </c>
      <c r="X6696" t="s">
        <v>341</v>
      </c>
      <c r="Y6696" t="s">
        <v>341</v>
      </c>
      <c r="Z6696" t="s">
        <v>341</v>
      </c>
      <c r="AE6696" t="s">
        <v>236</v>
      </c>
      <c r="AF6696">
        <v>0</v>
      </c>
      <c r="AG6696">
        <v>0</v>
      </c>
      <c r="AH6696">
        <v>16</v>
      </c>
      <c r="AI6696" t="s">
        <v>11631</v>
      </c>
      <c r="AJ6696">
        <v>0</v>
      </c>
      <c r="AK6696">
        <v>0</v>
      </c>
      <c r="AL6696" s="94">
        <v>11.3</v>
      </c>
      <c r="AM6696" t="s">
        <v>11646</v>
      </c>
    </row>
    <row r="6697" spans="1:39" x14ac:dyDescent="0.25">
      <c r="A6697" t="s">
        <v>223</v>
      </c>
      <c r="B6697">
        <v>44045</v>
      </c>
      <c r="C6697" t="s">
        <v>9873</v>
      </c>
      <c r="D6697">
        <v>451</v>
      </c>
      <c r="E6697">
        <v>45801</v>
      </c>
      <c r="G6697" t="s">
        <v>9799</v>
      </c>
      <c r="H6697">
        <v>45826</v>
      </c>
      <c r="I6697" t="s">
        <v>28</v>
      </c>
      <c r="K6697">
        <v>0</v>
      </c>
      <c r="L6697">
        <v>0</v>
      </c>
      <c r="M6697">
        <v>0</v>
      </c>
      <c r="N6697" t="s">
        <v>3168</v>
      </c>
      <c r="O6697">
        <v>0</v>
      </c>
      <c r="P6697" t="s">
        <v>341</v>
      </c>
      <c r="Q6697">
        <v>0</v>
      </c>
      <c r="R6697">
        <v>0</v>
      </c>
      <c r="S6697">
        <v>0</v>
      </c>
      <c r="T6697">
        <v>0</v>
      </c>
      <c r="U6697">
        <v>0</v>
      </c>
      <c r="V6697">
        <v>0</v>
      </c>
      <c r="W6697">
        <v>0</v>
      </c>
      <c r="X6697" t="s">
        <v>9874</v>
      </c>
      <c r="Y6697" t="s">
        <v>341</v>
      </c>
      <c r="Z6697" t="s">
        <v>341</v>
      </c>
      <c r="AE6697" t="s">
        <v>236</v>
      </c>
      <c r="AF6697">
        <v>0</v>
      </c>
      <c r="AG6697">
        <v>0</v>
      </c>
      <c r="AH6697">
        <v>16</v>
      </c>
      <c r="AI6697" t="s">
        <v>11631</v>
      </c>
      <c r="AJ6697">
        <v>0</v>
      </c>
      <c r="AK6697">
        <v>0</v>
      </c>
      <c r="AL6697" s="94">
        <v>45.1</v>
      </c>
      <c r="AM6697" t="s">
        <v>11646</v>
      </c>
    </row>
    <row r="6698" spans="1:39" x14ac:dyDescent="0.25">
      <c r="A6698" t="s">
        <v>223</v>
      </c>
      <c r="B6698">
        <v>44046</v>
      </c>
      <c r="C6698" t="s">
        <v>9875</v>
      </c>
      <c r="D6698">
        <v>55</v>
      </c>
      <c r="E6698">
        <v>45801</v>
      </c>
      <c r="G6698" t="s">
        <v>9799</v>
      </c>
      <c r="K6698">
        <v>0</v>
      </c>
      <c r="AE6698" t="s">
        <v>236</v>
      </c>
      <c r="AF6698">
        <v>0</v>
      </c>
      <c r="AG6698">
        <v>0</v>
      </c>
      <c r="AH6698">
        <v>0</v>
      </c>
      <c r="AI6698" t="s">
        <v>11634</v>
      </c>
      <c r="AL6698" s="94">
        <v>5.5</v>
      </c>
      <c r="AM6698" t="s">
        <v>11646</v>
      </c>
    </row>
    <row r="6699" spans="1:39" x14ac:dyDescent="0.25">
      <c r="A6699" t="s">
        <v>223</v>
      </c>
      <c r="B6699">
        <v>44047</v>
      </c>
      <c r="C6699" t="s">
        <v>9876</v>
      </c>
      <c r="D6699">
        <v>352</v>
      </c>
      <c r="E6699">
        <v>45801</v>
      </c>
      <c r="F6699" t="s">
        <v>9877</v>
      </c>
      <c r="G6699" t="s">
        <v>9799</v>
      </c>
      <c r="I6699" t="s">
        <v>24</v>
      </c>
      <c r="K6699">
        <v>0</v>
      </c>
      <c r="AE6699" t="s">
        <v>236</v>
      </c>
      <c r="AF6699">
        <v>0</v>
      </c>
      <c r="AG6699">
        <v>0</v>
      </c>
      <c r="AH6699">
        <v>0</v>
      </c>
      <c r="AI6699" t="s">
        <v>11634</v>
      </c>
      <c r="AL6699" s="94">
        <v>35.200000000000003</v>
      </c>
      <c r="AM6699" t="s">
        <v>11646</v>
      </c>
    </row>
    <row r="6700" spans="1:39" x14ac:dyDescent="0.25">
      <c r="A6700" t="s">
        <v>223</v>
      </c>
      <c r="B6700">
        <v>44048</v>
      </c>
      <c r="C6700" t="s">
        <v>9878</v>
      </c>
      <c r="D6700">
        <v>66</v>
      </c>
      <c r="E6700">
        <v>45801</v>
      </c>
      <c r="G6700" t="s">
        <v>9799</v>
      </c>
      <c r="K6700">
        <v>0</v>
      </c>
      <c r="AE6700" t="s">
        <v>236</v>
      </c>
      <c r="AF6700">
        <v>0</v>
      </c>
      <c r="AG6700">
        <v>0</v>
      </c>
      <c r="AH6700">
        <v>0</v>
      </c>
      <c r="AI6700" t="s">
        <v>11634</v>
      </c>
      <c r="AL6700" s="94">
        <v>6.6</v>
      </c>
      <c r="AM6700" t="s">
        <v>11646</v>
      </c>
    </row>
    <row r="6701" spans="1:39" x14ac:dyDescent="0.25">
      <c r="A6701" t="s">
        <v>223</v>
      </c>
      <c r="B6701">
        <v>44049</v>
      </c>
      <c r="C6701" t="s">
        <v>9879</v>
      </c>
      <c r="D6701">
        <v>960</v>
      </c>
      <c r="E6701">
        <v>45801</v>
      </c>
      <c r="F6701" t="s">
        <v>9880</v>
      </c>
      <c r="G6701" t="s">
        <v>9799</v>
      </c>
      <c r="I6701" t="s">
        <v>24</v>
      </c>
      <c r="K6701">
        <v>0</v>
      </c>
      <c r="AE6701" t="s">
        <v>236</v>
      </c>
      <c r="AF6701">
        <v>0</v>
      </c>
      <c r="AG6701">
        <v>0</v>
      </c>
      <c r="AH6701">
        <v>0</v>
      </c>
      <c r="AI6701" t="s">
        <v>11634</v>
      </c>
      <c r="AL6701" s="94">
        <v>96</v>
      </c>
      <c r="AM6701" t="s">
        <v>11646</v>
      </c>
    </row>
    <row r="6702" spans="1:39" x14ac:dyDescent="0.25">
      <c r="A6702" t="s">
        <v>223</v>
      </c>
      <c r="B6702">
        <v>44050</v>
      </c>
      <c r="C6702" t="s">
        <v>9881</v>
      </c>
      <c r="D6702">
        <v>4542</v>
      </c>
      <c r="E6702">
        <v>45801</v>
      </c>
      <c r="F6702">
        <v>45945</v>
      </c>
      <c r="G6702" t="s">
        <v>9799</v>
      </c>
      <c r="H6702" t="s">
        <v>9882</v>
      </c>
      <c r="I6702" t="s">
        <v>24</v>
      </c>
      <c r="K6702">
        <v>0</v>
      </c>
      <c r="AE6702" t="s">
        <v>236</v>
      </c>
      <c r="AF6702">
        <v>0</v>
      </c>
      <c r="AG6702">
        <v>0</v>
      </c>
      <c r="AH6702">
        <v>0</v>
      </c>
      <c r="AI6702" t="s">
        <v>11634</v>
      </c>
      <c r="AL6702" s="94">
        <v>454.2</v>
      </c>
      <c r="AM6702" t="s">
        <v>11646</v>
      </c>
    </row>
    <row r="6703" spans="1:39" x14ac:dyDescent="0.25">
      <c r="A6703" t="s">
        <v>223</v>
      </c>
      <c r="B6703">
        <v>44051</v>
      </c>
      <c r="C6703" t="s">
        <v>9883</v>
      </c>
      <c r="D6703">
        <v>3678</v>
      </c>
      <c r="E6703">
        <v>45801</v>
      </c>
      <c r="F6703">
        <v>45945</v>
      </c>
      <c r="G6703" t="s">
        <v>9799</v>
      </c>
      <c r="I6703" t="s">
        <v>24</v>
      </c>
      <c r="K6703">
        <v>0</v>
      </c>
      <c r="AE6703" t="s">
        <v>236</v>
      </c>
      <c r="AF6703">
        <v>0</v>
      </c>
      <c r="AG6703">
        <v>0</v>
      </c>
      <c r="AH6703">
        <v>0</v>
      </c>
      <c r="AI6703" t="s">
        <v>11634</v>
      </c>
      <c r="AL6703" s="94">
        <v>367.8</v>
      </c>
      <c r="AM6703" t="s">
        <v>11646</v>
      </c>
    </row>
    <row r="6704" spans="1:39" x14ac:dyDescent="0.25">
      <c r="A6704" t="s">
        <v>223</v>
      </c>
      <c r="B6704">
        <v>44052</v>
      </c>
      <c r="C6704" t="s">
        <v>9884</v>
      </c>
      <c r="D6704">
        <v>74</v>
      </c>
      <c r="E6704">
        <v>45802</v>
      </c>
      <c r="G6704" t="s">
        <v>9799</v>
      </c>
      <c r="H6704">
        <v>45833</v>
      </c>
      <c r="I6704" t="s">
        <v>28</v>
      </c>
      <c r="K6704">
        <v>0</v>
      </c>
      <c r="L6704">
        <v>0</v>
      </c>
      <c r="M6704">
        <v>0</v>
      </c>
      <c r="N6704" t="s">
        <v>3168</v>
      </c>
      <c r="O6704">
        <v>0</v>
      </c>
      <c r="P6704">
        <v>0</v>
      </c>
      <c r="Q6704">
        <v>0</v>
      </c>
      <c r="R6704">
        <v>0</v>
      </c>
      <c r="S6704">
        <v>0</v>
      </c>
      <c r="T6704">
        <v>2</v>
      </c>
      <c r="U6704">
        <v>0</v>
      </c>
      <c r="V6704">
        <v>0</v>
      </c>
      <c r="W6704">
        <v>0</v>
      </c>
      <c r="X6704" t="s">
        <v>9885</v>
      </c>
      <c r="Y6704" t="s">
        <v>341</v>
      </c>
      <c r="Z6704" t="s">
        <v>341</v>
      </c>
      <c r="AE6704" t="s">
        <v>236</v>
      </c>
      <c r="AF6704">
        <v>0</v>
      </c>
      <c r="AG6704">
        <v>0</v>
      </c>
      <c r="AH6704">
        <v>16</v>
      </c>
      <c r="AI6704" t="s">
        <v>11631</v>
      </c>
      <c r="AJ6704">
        <v>0</v>
      </c>
      <c r="AK6704">
        <v>0</v>
      </c>
      <c r="AL6704" s="94">
        <v>7.4</v>
      </c>
      <c r="AM6704" t="s">
        <v>11646</v>
      </c>
    </row>
    <row r="6705" spans="1:39" x14ac:dyDescent="0.25">
      <c r="A6705" t="s">
        <v>223</v>
      </c>
      <c r="B6705">
        <v>44053</v>
      </c>
      <c r="C6705" t="s">
        <v>9886</v>
      </c>
      <c r="D6705">
        <v>127</v>
      </c>
      <c r="E6705">
        <v>45802</v>
      </c>
      <c r="F6705" t="s">
        <v>9887</v>
      </c>
      <c r="G6705" t="s">
        <v>9799</v>
      </c>
      <c r="I6705" t="s">
        <v>24</v>
      </c>
      <c r="K6705">
        <v>0</v>
      </c>
      <c r="AE6705" t="s">
        <v>236</v>
      </c>
      <c r="AF6705">
        <v>0</v>
      </c>
      <c r="AG6705">
        <v>0</v>
      </c>
      <c r="AH6705">
        <v>0</v>
      </c>
      <c r="AI6705" t="s">
        <v>11634</v>
      </c>
      <c r="AL6705" s="94">
        <v>12.7</v>
      </c>
      <c r="AM6705" t="s">
        <v>11646</v>
      </c>
    </row>
    <row r="6706" spans="1:39" x14ac:dyDescent="0.25">
      <c r="A6706" t="s">
        <v>223</v>
      </c>
      <c r="B6706">
        <v>44054</v>
      </c>
      <c r="C6706" t="s">
        <v>9888</v>
      </c>
      <c r="D6706">
        <v>142</v>
      </c>
      <c r="E6706">
        <v>45802</v>
      </c>
      <c r="G6706" t="s">
        <v>9799</v>
      </c>
      <c r="H6706">
        <v>45804</v>
      </c>
      <c r="I6706" t="s">
        <v>24</v>
      </c>
      <c r="J6706" t="s">
        <v>9889</v>
      </c>
      <c r="K6706">
        <v>0</v>
      </c>
      <c r="N6706" t="s">
        <v>9890</v>
      </c>
      <c r="AE6706" t="s">
        <v>236</v>
      </c>
      <c r="AF6706">
        <v>0</v>
      </c>
      <c r="AG6706">
        <v>0</v>
      </c>
      <c r="AH6706">
        <v>2</v>
      </c>
      <c r="AI6706" t="s">
        <v>11632</v>
      </c>
      <c r="AL6706" s="94">
        <v>14.2</v>
      </c>
      <c r="AM6706" t="s">
        <v>11646</v>
      </c>
    </row>
    <row r="6707" spans="1:39" x14ac:dyDescent="0.25">
      <c r="A6707" t="s">
        <v>223</v>
      </c>
      <c r="B6707">
        <v>44055</v>
      </c>
      <c r="C6707" t="s">
        <v>9891</v>
      </c>
      <c r="D6707">
        <v>120</v>
      </c>
      <c r="E6707">
        <v>45802</v>
      </c>
      <c r="F6707" t="s">
        <v>9892</v>
      </c>
      <c r="G6707" t="s">
        <v>9799</v>
      </c>
      <c r="I6707" t="s">
        <v>24</v>
      </c>
      <c r="K6707">
        <v>0</v>
      </c>
      <c r="AE6707" t="s">
        <v>236</v>
      </c>
      <c r="AF6707">
        <v>0</v>
      </c>
      <c r="AG6707">
        <v>0</v>
      </c>
      <c r="AH6707">
        <v>0</v>
      </c>
      <c r="AI6707" t="s">
        <v>11634</v>
      </c>
      <c r="AL6707" s="94">
        <v>12</v>
      </c>
      <c r="AM6707" t="s">
        <v>11646</v>
      </c>
    </row>
    <row r="6708" spans="1:39" x14ac:dyDescent="0.25">
      <c r="A6708" t="s">
        <v>223</v>
      </c>
      <c r="B6708">
        <v>44056</v>
      </c>
      <c r="C6708" t="s">
        <v>9893</v>
      </c>
      <c r="D6708">
        <v>603</v>
      </c>
      <c r="E6708">
        <v>45802</v>
      </c>
      <c r="F6708" t="s">
        <v>9894</v>
      </c>
      <c r="G6708" t="s">
        <v>9799</v>
      </c>
      <c r="I6708" t="s">
        <v>24</v>
      </c>
      <c r="K6708">
        <v>0</v>
      </c>
      <c r="AE6708" t="s">
        <v>236</v>
      </c>
      <c r="AF6708">
        <v>0</v>
      </c>
      <c r="AG6708">
        <v>0</v>
      </c>
      <c r="AH6708">
        <v>0</v>
      </c>
      <c r="AI6708" t="s">
        <v>11634</v>
      </c>
      <c r="AL6708" s="94">
        <v>60.3</v>
      </c>
      <c r="AM6708" t="s">
        <v>11646</v>
      </c>
    </row>
    <row r="6709" spans="1:39" x14ac:dyDescent="0.25">
      <c r="A6709" t="s">
        <v>223</v>
      </c>
      <c r="B6709">
        <v>44059</v>
      </c>
      <c r="C6709" t="s">
        <v>9895</v>
      </c>
      <c r="D6709">
        <v>719</v>
      </c>
      <c r="E6709">
        <v>45802</v>
      </c>
      <c r="F6709" t="s">
        <v>9896</v>
      </c>
      <c r="G6709" t="s">
        <v>9799</v>
      </c>
      <c r="I6709" t="s">
        <v>24</v>
      </c>
      <c r="K6709">
        <v>0</v>
      </c>
      <c r="AE6709" t="s">
        <v>236</v>
      </c>
      <c r="AF6709">
        <v>0</v>
      </c>
      <c r="AG6709">
        <v>0</v>
      </c>
      <c r="AH6709">
        <v>0</v>
      </c>
      <c r="AI6709" t="s">
        <v>11634</v>
      </c>
      <c r="AL6709" s="94">
        <v>71.900000000000006</v>
      </c>
      <c r="AM6709" t="s">
        <v>11646</v>
      </c>
    </row>
    <row r="6710" spans="1:39" x14ac:dyDescent="0.25">
      <c r="A6710" t="s">
        <v>223</v>
      </c>
      <c r="B6710">
        <v>44060</v>
      </c>
      <c r="C6710" t="s">
        <v>9897</v>
      </c>
      <c r="D6710">
        <v>39</v>
      </c>
      <c r="E6710">
        <v>45802</v>
      </c>
      <c r="G6710" t="s">
        <v>9799</v>
      </c>
      <c r="H6710">
        <v>45803</v>
      </c>
      <c r="I6710" t="s">
        <v>24</v>
      </c>
      <c r="J6710" t="s">
        <v>9898</v>
      </c>
      <c r="K6710">
        <v>0</v>
      </c>
      <c r="L6710">
        <v>0</v>
      </c>
      <c r="M6710">
        <v>0</v>
      </c>
      <c r="N6710" t="s">
        <v>3168</v>
      </c>
      <c r="O6710">
        <v>0</v>
      </c>
      <c r="P6710" t="s">
        <v>341</v>
      </c>
      <c r="Q6710">
        <v>0</v>
      </c>
      <c r="R6710">
        <v>0</v>
      </c>
      <c r="S6710">
        <v>0</v>
      </c>
      <c r="AE6710" t="s">
        <v>236</v>
      </c>
      <c r="AF6710">
        <v>0</v>
      </c>
      <c r="AG6710">
        <v>0</v>
      </c>
      <c r="AH6710">
        <v>9</v>
      </c>
      <c r="AI6710" t="s">
        <v>11632</v>
      </c>
      <c r="AJ6710">
        <v>0</v>
      </c>
      <c r="AK6710">
        <v>0</v>
      </c>
      <c r="AL6710" s="94">
        <v>3.9</v>
      </c>
      <c r="AM6710" t="s">
        <v>11646</v>
      </c>
    </row>
    <row r="6711" spans="1:39" x14ac:dyDescent="0.25">
      <c r="A6711" t="s">
        <v>223</v>
      </c>
      <c r="B6711">
        <v>44061</v>
      </c>
      <c r="C6711" t="s">
        <v>9899</v>
      </c>
      <c r="D6711">
        <v>80</v>
      </c>
      <c r="E6711">
        <v>45802</v>
      </c>
      <c r="G6711" t="s">
        <v>9799</v>
      </c>
      <c r="H6711">
        <v>45832</v>
      </c>
      <c r="I6711" t="s">
        <v>28</v>
      </c>
      <c r="K6711">
        <v>0</v>
      </c>
      <c r="M6711">
        <v>0</v>
      </c>
      <c r="N6711" t="s">
        <v>341</v>
      </c>
      <c r="P6711">
        <v>0</v>
      </c>
      <c r="Q6711">
        <v>0</v>
      </c>
      <c r="R6711">
        <v>0</v>
      </c>
      <c r="S6711">
        <v>0</v>
      </c>
      <c r="T6711">
        <v>0</v>
      </c>
      <c r="U6711">
        <v>0</v>
      </c>
      <c r="V6711">
        <v>0</v>
      </c>
      <c r="W6711">
        <v>0</v>
      </c>
      <c r="X6711" t="s">
        <v>9900</v>
      </c>
      <c r="Z6711" t="s">
        <v>341</v>
      </c>
      <c r="AE6711" t="s">
        <v>236</v>
      </c>
      <c r="AF6711">
        <v>0</v>
      </c>
      <c r="AG6711">
        <v>0</v>
      </c>
      <c r="AH6711">
        <v>13</v>
      </c>
      <c r="AI6711" t="s">
        <v>11632</v>
      </c>
      <c r="AJ6711">
        <v>0</v>
      </c>
      <c r="AK6711">
        <v>0</v>
      </c>
      <c r="AL6711" s="94">
        <v>8</v>
      </c>
      <c r="AM6711" t="s">
        <v>11646</v>
      </c>
    </row>
    <row r="6712" spans="1:39" x14ac:dyDescent="0.25">
      <c r="A6712" t="s">
        <v>223</v>
      </c>
      <c r="B6712">
        <v>44062</v>
      </c>
      <c r="C6712" t="s">
        <v>9901</v>
      </c>
      <c r="D6712">
        <v>38</v>
      </c>
      <c r="E6712">
        <v>45802</v>
      </c>
      <c r="G6712" t="s">
        <v>9799</v>
      </c>
      <c r="K6712">
        <v>0</v>
      </c>
      <c r="AE6712" t="s">
        <v>236</v>
      </c>
      <c r="AF6712">
        <v>0</v>
      </c>
      <c r="AG6712">
        <v>0</v>
      </c>
      <c r="AH6712">
        <v>0</v>
      </c>
      <c r="AI6712" t="s">
        <v>11634</v>
      </c>
      <c r="AL6712" s="94">
        <v>3.8</v>
      </c>
      <c r="AM6712" t="s">
        <v>11646</v>
      </c>
    </row>
    <row r="6713" spans="1:39" x14ac:dyDescent="0.25">
      <c r="A6713" t="s">
        <v>223</v>
      </c>
      <c r="B6713">
        <v>44063</v>
      </c>
      <c r="C6713" t="s">
        <v>9902</v>
      </c>
      <c r="D6713">
        <v>111</v>
      </c>
      <c r="E6713">
        <v>45802</v>
      </c>
      <c r="F6713" t="s">
        <v>9903</v>
      </c>
      <c r="G6713" t="s">
        <v>9799</v>
      </c>
      <c r="I6713" t="s">
        <v>24</v>
      </c>
      <c r="K6713">
        <v>0</v>
      </c>
      <c r="AE6713" t="s">
        <v>236</v>
      </c>
      <c r="AF6713">
        <v>0</v>
      </c>
      <c r="AG6713">
        <v>0</v>
      </c>
      <c r="AH6713">
        <v>0</v>
      </c>
      <c r="AI6713" t="s">
        <v>11634</v>
      </c>
      <c r="AL6713" s="94">
        <v>11.1</v>
      </c>
      <c r="AM6713" t="s">
        <v>11646</v>
      </c>
    </row>
    <row r="6714" spans="1:39" x14ac:dyDescent="0.25">
      <c r="A6714" t="s">
        <v>223</v>
      </c>
      <c r="B6714">
        <v>44064</v>
      </c>
      <c r="C6714" t="s">
        <v>9904</v>
      </c>
      <c r="D6714">
        <v>65</v>
      </c>
      <c r="E6714">
        <v>45802</v>
      </c>
      <c r="G6714" t="s">
        <v>9799</v>
      </c>
      <c r="H6714">
        <v>45804</v>
      </c>
      <c r="I6714" t="s">
        <v>28</v>
      </c>
      <c r="J6714" t="s">
        <v>9905</v>
      </c>
      <c r="K6714">
        <v>0</v>
      </c>
      <c r="AE6714" t="s">
        <v>236</v>
      </c>
      <c r="AF6714">
        <v>0</v>
      </c>
      <c r="AG6714">
        <v>0</v>
      </c>
      <c r="AH6714">
        <v>1</v>
      </c>
      <c r="AI6714" t="s">
        <v>11632</v>
      </c>
      <c r="AL6714" s="94">
        <v>6.5</v>
      </c>
      <c r="AM6714" t="s">
        <v>11646</v>
      </c>
    </row>
    <row r="6715" spans="1:39" x14ac:dyDescent="0.25">
      <c r="A6715" t="s">
        <v>223</v>
      </c>
      <c r="B6715">
        <v>44065</v>
      </c>
      <c r="C6715" t="s">
        <v>9906</v>
      </c>
      <c r="D6715">
        <v>66</v>
      </c>
      <c r="E6715">
        <v>45802</v>
      </c>
      <c r="G6715" t="s">
        <v>9799</v>
      </c>
      <c r="K6715">
        <v>0</v>
      </c>
      <c r="AE6715" t="s">
        <v>236</v>
      </c>
      <c r="AF6715">
        <v>0</v>
      </c>
      <c r="AG6715">
        <v>0</v>
      </c>
      <c r="AH6715">
        <v>0</v>
      </c>
      <c r="AI6715" t="s">
        <v>11634</v>
      </c>
      <c r="AL6715" s="94">
        <v>6.6</v>
      </c>
      <c r="AM6715" t="s">
        <v>11646</v>
      </c>
    </row>
    <row r="6716" spans="1:39" x14ac:dyDescent="0.25">
      <c r="A6716" t="s">
        <v>223</v>
      </c>
      <c r="B6716">
        <v>44066</v>
      </c>
      <c r="C6716" t="s">
        <v>9907</v>
      </c>
      <c r="D6716">
        <v>84</v>
      </c>
      <c r="E6716">
        <v>45803</v>
      </c>
      <c r="G6716" t="s">
        <v>9799</v>
      </c>
      <c r="K6716">
        <v>0</v>
      </c>
      <c r="AE6716" t="s">
        <v>236</v>
      </c>
      <c r="AF6716">
        <v>0</v>
      </c>
      <c r="AG6716">
        <v>0</v>
      </c>
      <c r="AH6716">
        <v>0</v>
      </c>
      <c r="AI6716" t="s">
        <v>11634</v>
      </c>
      <c r="AL6716" s="94">
        <v>8.4</v>
      </c>
      <c r="AM6716" t="s">
        <v>11646</v>
      </c>
    </row>
    <row r="6717" spans="1:39" x14ac:dyDescent="0.25">
      <c r="A6717" t="s">
        <v>223</v>
      </c>
      <c r="B6717">
        <v>44070</v>
      </c>
      <c r="C6717" t="s">
        <v>9908</v>
      </c>
      <c r="D6717">
        <v>56</v>
      </c>
      <c r="E6717">
        <v>45803</v>
      </c>
      <c r="G6717" t="s">
        <v>9799</v>
      </c>
      <c r="K6717">
        <v>0</v>
      </c>
      <c r="AE6717" t="s">
        <v>236</v>
      </c>
      <c r="AF6717">
        <v>0</v>
      </c>
      <c r="AG6717">
        <v>0</v>
      </c>
      <c r="AH6717">
        <v>0</v>
      </c>
      <c r="AI6717" t="s">
        <v>11634</v>
      </c>
      <c r="AL6717" s="94">
        <v>5.6</v>
      </c>
      <c r="AM6717" t="s">
        <v>11646</v>
      </c>
    </row>
    <row r="6718" spans="1:39" x14ac:dyDescent="0.25">
      <c r="A6718" t="s">
        <v>223</v>
      </c>
      <c r="B6718">
        <v>44071</v>
      </c>
      <c r="C6718" t="s">
        <v>9909</v>
      </c>
      <c r="D6718">
        <v>663</v>
      </c>
      <c r="E6718">
        <v>45803</v>
      </c>
      <c r="F6718" t="s">
        <v>9910</v>
      </c>
      <c r="G6718" t="s">
        <v>9799</v>
      </c>
      <c r="I6718" t="s">
        <v>24</v>
      </c>
      <c r="K6718">
        <v>0</v>
      </c>
      <c r="AE6718" t="s">
        <v>236</v>
      </c>
      <c r="AF6718">
        <v>0</v>
      </c>
      <c r="AG6718">
        <v>0</v>
      </c>
      <c r="AH6718">
        <v>0</v>
      </c>
      <c r="AI6718" t="s">
        <v>11634</v>
      </c>
      <c r="AL6718" s="94">
        <v>66.3</v>
      </c>
      <c r="AM6718" t="s">
        <v>11646</v>
      </c>
    </row>
    <row r="6719" spans="1:39" x14ac:dyDescent="0.25">
      <c r="A6719" t="s">
        <v>223</v>
      </c>
      <c r="B6719">
        <v>44067</v>
      </c>
      <c r="C6719" t="s">
        <v>9911</v>
      </c>
      <c r="D6719">
        <v>99</v>
      </c>
      <c r="E6719">
        <v>45803</v>
      </c>
      <c r="G6719" t="s">
        <v>9799</v>
      </c>
      <c r="K6719">
        <v>0</v>
      </c>
      <c r="AE6719" t="s">
        <v>236</v>
      </c>
      <c r="AF6719">
        <v>0</v>
      </c>
      <c r="AG6719">
        <v>0</v>
      </c>
      <c r="AH6719">
        <v>0</v>
      </c>
      <c r="AI6719" t="s">
        <v>11634</v>
      </c>
      <c r="AL6719" s="94">
        <v>9.9</v>
      </c>
      <c r="AM6719" t="s">
        <v>11646</v>
      </c>
    </row>
    <row r="6720" spans="1:39" x14ac:dyDescent="0.25">
      <c r="A6720" t="s">
        <v>223</v>
      </c>
      <c r="B6720">
        <v>44068</v>
      </c>
      <c r="C6720" t="s">
        <v>9912</v>
      </c>
      <c r="D6720">
        <v>801</v>
      </c>
      <c r="E6720">
        <v>45803</v>
      </c>
      <c r="F6720" t="s">
        <v>9913</v>
      </c>
      <c r="G6720" t="s">
        <v>9799</v>
      </c>
      <c r="I6720" t="s">
        <v>24</v>
      </c>
      <c r="K6720">
        <v>0</v>
      </c>
      <c r="AE6720" t="s">
        <v>236</v>
      </c>
      <c r="AF6720">
        <v>0</v>
      </c>
      <c r="AG6720">
        <v>0</v>
      </c>
      <c r="AH6720">
        <v>0</v>
      </c>
      <c r="AI6720" t="s">
        <v>11634</v>
      </c>
      <c r="AL6720" s="94">
        <v>80.099999999999994</v>
      </c>
      <c r="AM6720" t="s">
        <v>11646</v>
      </c>
    </row>
    <row r="6721" spans="1:39" x14ac:dyDescent="0.25">
      <c r="A6721" t="s">
        <v>223</v>
      </c>
      <c r="B6721">
        <v>44074</v>
      </c>
      <c r="C6721" t="s">
        <v>9914</v>
      </c>
      <c r="D6721">
        <v>647</v>
      </c>
      <c r="E6721">
        <v>45803</v>
      </c>
      <c r="F6721" t="s">
        <v>9915</v>
      </c>
      <c r="G6721" t="s">
        <v>9799</v>
      </c>
      <c r="I6721" t="s">
        <v>24</v>
      </c>
      <c r="K6721">
        <v>0</v>
      </c>
      <c r="AE6721" t="s">
        <v>236</v>
      </c>
      <c r="AF6721">
        <v>0</v>
      </c>
      <c r="AG6721">
        <v>0</v>
      </c>
      <c r="AH6721">
        <v>0</v>
      </c>
      <c r="AI6721" t="s">
        <v>11634</v>
      </c>
      <c r="AL6721" s="94">
        <v>64.7</v>
      </c>
      <c r="AM6721" t="s">
        <v>11646</v>
      </c>
    </row>
    <row r="6722" spans="1:39" x14ac:dyDescent="0.25">
      <c r="A6722" t="s">
        <v>223</v>
      </c>
      <c r="B6722">
        <v>44075</v>
      </c>
      <c r="C6722" t="s">
        <v>9916</v>
      </c>
      <c r="D6722">
        <v>329</v>
      </c>
      <c r="E6722">
        <v>45803</v>
      </c>
      <c r="F6722" t="s">
        <v>9917</v>
      </c>
      <c r="G6722" t="s">
        <v>9799</v>
      </c>
      <c r="I6722" t="s">
        <v>24</v>
      </c>
      <c r="K6722">
        <v>0</v>
      </c>
      <c r="AE6722" t="s">
        <v>236</v>
      </c>
      <c r="AF6722">
        <v>0</v>
      </c>
      <c r="AG6722">
        <v>0</v>
      </c>
      <c r="AH6722">
        <v>0</v>
      </c>
      <c r="AI6722" t="s">
        <v>11634</v>
      </c>
      <c r="AL6722" s="94">
        <v>32.9</v>
      </c>
      <c r="AM6722" t="s">
        <v>11646</v>
      </c>
    </row>
    <row r="6723" spans="1:39" x14ac:dyDescent="0.25">
      <c r="A6723" t="s">
        <v>223</v>
      </c>
      <c r="B6723">
        <v>44076</v>
      </c>
      <c r="C6723" t="s">
        <v>9918</v>
      </c>
      <c r="D6723">
        <v>2690</v>
      </c>
      <c r="E6723">
        <v>45803</v>
      </c>
      <c r="F6723">
        <v>45945</v>
      </c>
      <c r="G6723" t="s">
        <v>9799</v>
      </c>
      <c r="I6723" t="s">
        <v>24</v>
      </c>
      <c r="K6723">
        <v>0</v>
      </c>
      <c r="AE6723" t="s">
        <v>236</v>
      </c>
      <c r="AF6723">
        <v>0</v>
      </c>
      <c r="AG6723">
        <v>0</v>
      </c>
      <c r="AH6723">
        <v>0</v>
      </c>
      <c r="AI6723" t="s">
        <v>11634</v>
      </c>
      <c r="AL6723" s="94">
        <v>269</v>
      </c>
      <c r="AM6723" t="s">
        <v>11646</v>
      </c>
    </row>
    <row r="6724" spans="1:39" x14ac:dyDescent="0.25">
      <c r="A6724" t="s">
        <v>223</v>
      </c>
      <c r="B6724">
        <v>44077</v>
      </c>
      <c r="C6724" t="s">
        <v>9919</v>
      </c>
      <c r="D6724">
        <v>77</v>
      </c>
      <c r="E6724">
        <v>45803</v>
      </c>
      <c r="G6724" t="s">
        <v>9799</v>
      </c>
      <c r="K6724">
        <v>0</v>
      </c>
      <c r="AE6724" t="s">
        <v>236</v>
      </c>
      <c r="AF6724">
        <v>0</v>
      </c>
      <c r="AG6724">
        <v>0</v>
      </c>
      <c r="AH6724">
        <v>0</v>
      </c>
      <c r="AI6724" t="s">
        <v>11634</v>
      </c>
      <c r="AL6724" s="94">
        <v>7.7</v>
      </c>
      <c r="AM6724" t="s">
        <v>11646</v>
      </c>
    </row>
    <row r="6725" spans="1:39" x14ac:dyDescent="0.25">
      <c r="A6725" t="s">
        <v>223</v>
      </c>
      <c r="B6725">
        <v>44080</v>
      </c>
      <c r="C6725" t="s">
        <v>9920</v>
      </c>
      <c r="D6725">
        <v>321</v>
      </c>
      <c r="E6725">
        <v>45805</v>
      </c>
      <c r="G6725" t="s">
        <v>9799</v>
      </c>
      <c r="H6725">
        <v>45826</v>
      </c>
      <c r="I6725" t="s">
        <v>24</v>
      </c>
      <c r="K6725">
        <v>0</v>
      </c>
      <c r="L6725">
        <v>0</v>
      </c>
      <c r="M6725">
        <v>0</v>
      </c>
      <c r="N6725" t="s">
        <v>339</v>
      </c>
      <c r="O6725">
        <v>45497</v>
      </c>
      <c r="P6725" t="s">
        <v>339</v>
      </c>
      <c r="Q6725">
        <v>0</v>
      </c>
      <c r="T6725">
        <v>2</v>
      </c>
      <c r="U6725">
        <v>0</v>
      </c>
      <c r="V6725">
        <v>0</v>
      </c>
      <c r="W6725">
        <v>0</v>
      </c>
      <c r="X6725" t="s">
        <v>9921</v>
      </c>
      <c r="Y6725" t="s">
        <v>339</v>
      </c>
      <c r="Z6725" t="s">
        <v>9922</v>
      </c>
      <c r="AE6725" t="s">
        <v>236</v>
      </c>
      <c r="AF6725">
        <v>0</v>
      </c>
      <c r="AG6725">
        <v>0</v>
      </c>
      <c r="AH6725">
        <v>14</v>
      </c>
      <c r="AI6725" t="s">
        <v>11632</v>
      </c>
      <c r="AL6725" s="94">
        <v>32.1</v>
      </c>
      <c r="AM6725" t="s">
        <v>11646</v>
      </c>
    </row>
    <row r="6726" spans="1:39" x14ac:dyDescent="0.25">
      <c r="A6726" t="s">
        <v>223</v>
      </c>
      <c r="B6726">
        <v>44082</v>
      </c>
      <c r="C6726" t="s">
        <v>9923</v>
      </c>
      <c r="D6726">
        <v>118</v>
      </c>
      <c r="E6726">
        <v>45805</v>
      </c>
      <c r="F6726" t="s">
        <v>9924</v>
      </c>
      <c r="G6726" t="s">
        <v>9799</v>
      </c>
      <c r="I6726" t="s">
        <v>24</v>
      </c>
      <c r="K6726">
        <v>0</v>
      </c>
      <c r="AE6726" t="s">
        <v>236</v>
      </c>
      <c r="AF6726">
        <v>0</v>
      </c>
      <c r="AG6726">
        <v>0</v>
      </c>
      <c r="AH6726">
        <v>0</v>
      </c>
      <c r="AI6726" t="s">
        <v>11634</v>
      </c>
      <c r="AL6726" s="94">
        <v>11.8</v>
      </c>
      <c r="AM6726" t="s">
        <v>11646</v>
      </c>
    </row>
    <row r="6727" spans="1:39" x14ac:dyDescent="0.25">
      <c r="A6727" t="s">
        <v>223</v>
      </c>
      <c r="B6727">
        <v>44084</v>
      </c>
      <c r="C6727" t="s">
        <v>9925</v>
      </c>
      <c r="D6727">
        <v>65</v>
      </c>
      <c r="E6727">
        <v>45805</v>
      </c>
      <c r="G6727" t="s">
        <v>9799</v>
      </c>
      <c r="K6727">
        <v>0</v>
      </c>
      <c r="AE6727" t="s">
        <v>236</v>
      </c>
      <c r="AF6727">
        <v>0</v>
      </c>
      <c r="AG6727">
        <v>0</v>
      </c>
      <c r="AH6727">
        <v>0</v>
      </c>
      <c r="AI6727" t="s">
        <v>11634</v>
      </c>
      <c r="AL6727" s="94">
        <v>6.5</v>
      </c>
      <c r="AM6727" t="s">
        <v>11646</v>
      </c>
    </row>
    <row r="6728" spans="1:39" x14ac:dyDescent="0.25">
      <c r="A6728" t="s">
        <v>223</v>
      </c>
      <c r="B6728">
        <v>44085</v>
      </c>
      <c r="C6728" t="s">
        <v>9926</v>
      </c>
      <c r="D6728">
        <v>62</v>
      </c>
      <c r="E6728">
        <v>45805</v>
      </c>
      <c r="G6728" t="s">
        <v>9799</v>
      </c>
      <c r="K6728">
        <v>0</v>
      </c>
      <c r="AE6728" t="s">
        <v>236</v>
      </c>
      <c r="AF6728">
        <v>0</v>
      </c>
      <c r="AG6728">
        <v>0</v>
      </c>
      <c r="AH6728">
        <v>0</v>
      </c>
      <c r="AI6728" t="s">
        <v>11634</v>
      </c>
      <c r="AL6728" s="94">
        <v>6.2</v>
      </c>
      <c r="AM6728" t="s">
        <v>11646</v>
      </c>
    </row>
    <row r="6729" spans="1:39" x14ac:dyDescent="0.25">
      <c r="A6729" t="s">
        <v>223</v>
      </c>
      <c r="B6729">
        <v>44086</v>
      </c>
      <c r="C6729" t="s">
        <v>9927</v>
      </c>
      <c r="D6729">
        <v>570</v>
      </c>
      <c r="E6729">
        <v>45805</v>
      </c>
      <c r="F6729" t="s">
        <v>9928</v>
      </c>
      <c r="G6729" t="s">
        <v>9799</v>
      </c>
      <c r="I6729" t="s">
        <v>24</v>
      </c>
      <c r="K6729">
        <v>0</v>
      </c>
      <c r="AE6729" t="s">
        <v>236</v>
      </c>
      <c r="AF6729">
        <v>0</v>
      </c>
      <c r="AG6729">
        <v>0</v>
      </c>
      <c r="AH6729">
        <v>0</v>
      </c>
      <c r="AI6729" t="s">
        <v>11634</v>
      </c>
      <c r="AL6729" s="94">
        <v>57</v>
      </c>
      <c r="AM6729" t="s">
        <v>11646</v>
      </c>
    </row>
    <row r="6730" spans="1:39" x14ac:dyDescent="0.25">
      <c r="A6730" t="s">
        <v>223</v>
      </c>
      <c r="B6730">
        <v>44087</v>
      </c>
      <c r="C6730" t="s">
        <v>9929</v>
      </c>
      <c r="D6730">
        <v>91</v>
      </c>
      <c r="E6730">
        <v>45805</v>
      </c>
      <c r="G6730" t="s">
        <v>9799</v>
      </c>
      <c r="K6730">
        <v>0</v>
      </c>
      <c r="AE6730" t="s">
        <v>236</v>
      </c>
      <c r="AF6730">
        <v>0</v>
      </c>
      <c r="AG6730">
        <v>0</v>
      </c>
      <c r="AH6730">
        <v>0</v>
      </c>
      <c r="AI6730" t="s">
        <v>11634</v>
      </c>
      <c r="AL6730" s="94">
        <v>9.1</v>
      </c>
      <c r="AM6730" t="s">
        <v>11646</v>
      </c>
    </row>
    <row r="6731" spans="1:39" x14ac:dyDescent="0.25">
      <c r="A6731" t="s">
        <v>223</v>
      </c>
      <c r="B6731">
        <v>44088</v>
      </c>
      <c r="C6731" t="s">
        <v>9930</v>
      </c>
      <c r="D6731">
        <v>50</v>
      </c>
      <c r="E6731">
        <v>45805</v>
      </c>
      <c r="G6731" t="s">
        <v>9799</v>
      </c>
      <c r="K6731">
        <v>0</v>
      </c>
      <c r="AE6731" t="s">
        <v>236</v>
      </c>
      <c r="AF6731">
        <v>0</v>
      </c>
      <c r="AG6731">
        <v>0</v>
      </c>
      <c r="AH6731">
        <v>0</v>
      </c>
      <c r="AI6731" t="s">
        <v>11634</v>
      </c>
      <c r="AL6731" s="94">
        <v>5</v>
      </c>
      <c r="AM6731" t="s">
        <v>11646</v>
      </c>
    </row>
    <row r="6732" spans="1:39" x14ac:dyDescent="0.25">
      <c r="A6732" t="s">
        <v>223</v>
      </c>
      <c r="B6732">
        <v>44089</v>
      </c>
      <c r="C6732" t="s">
        <v>9931</v>
      </c>
      <c r="D6732">
        <v>58</v>
      </c>
      <c r="E6732">
        <v>45805</v>
      </c>
      <c r="G6732" t="s">
        <v>9799</v>
      </c>
      <c r="K6732">
        <v>0</v>
      </c>
      <c r="AE6732" t="s">
        <v>236</v>
      </c>
      <c r="AF6732">
        <v>0</v>
      </c>
      <c r="AG6732">
        <v>0</v>
      </c>
      <c r="AH6732">
        <v>0</v>
      </c>
      <c r="AI6732" t="s">
        <v>11634</v>
      </c>
      <c r="AL6732" s="94">
        <v>5.8</v>
      </c>
      <c r="AM6732" t="s">
        <v>11646</v>
      </c>
    </row>
    <row r="6733" spans="1:39" x14ac:dyDescent="0.25">
      <c r="A6733" t="s">
        <v>223</v>
      </c>
      <c r="B6733">
        <v>44090</v>
      </c>
      <c r="C6733" t="s">
        <v>9932</v>
      </c>
      <c r="D6733">
        <v>79</v>
      </c>
      <c r="E6733">
        <v>45805</v>
      </c>
      <c r="G6733" t="s">
        <v>9799</v>
      </c>
      <c r="K6733">
        <v>0</v>
      </c>
      <c r="AE6733" t="s">
        <v>236</v>
      </c>
      <c r="AF6733">
        <v>0</v>
      </c>
      <c r="AG6733">
        <v>0</v>
      </c>
      <c r="AH6733">
        <v>0</v>
      </c>
      <c r="AI6733" t="s">
        <v>11634</v>
      </c>
      <c r="AL6733" s="94">
        <v>7.9</v>
      </c>
      <c r="AM6733" t="s">
        <v>11646</v>
      </c>
    </row>
    <row r="6734" spans="1:39" x14ac:dyDescent="0.25">
      <c r="A6734" t="s">
        <v>223</v>
      </c>
      <c r="B6734">
        <v>44092</v>
      </c>
      <c r="C6734" t="s">
        <v>9933</v>
      </c>
      <c r="D6734">
        <v>95</v>
      </c>
      <c r="E6734">
        <v>45805</v>
      </c>
      <c r="G6734" t="s">
        <v>9799</v>
      </c>
      <c r="K6734">
        <v>0</v>
      </c>
      <c r="AE6734" t="s">
        <v>236</v>
      </c>
      <c r="AF6734">
        <v>0</v>
      </c>
      <c r="AG6734">
        <v>0</v>
      </c>
      <c r="AH6734">
        <v>0</v>
      </c>
      <c r="AI6734" t="s">
        <v>11634</v>
      </c>
      <c r="AL6734" s="94">
        <v>9.5</v>
      </c>
      <c r="AM6734" t="s">
        <v>11646</v>
      </c>
    </row>
    <row r="6735" spans="1:39" x14ac:dyDescent="0.25">
      <c r="A6735" t="s">
        <v>223</v>
      </c>
      <c r="B6735">
        <v>44093</v>
      </c>
      <c r="C6735" t="s">
        <v>9934</v>
      </c>
      <c r="D6735">
        <v>115</v>
      </c>
      <c r="E6735">
        <v>45805</v>
      </c>
      <c r="F6735" t="s">
        <v>9935</v>
      </c>
      <c r="G6735" t="s">
        <v>9799</v>
      </c>
      <c r="I6735" t="s">
        <v>24</v>
      </c>
      <c r="K6735">
        <v>0</v>
      </c>
      <c r="AE6735" t="s">
        <v>236</v>
      </c>
      <c r="AF6735">
        <v>0</v>
      </c>
      <c r="AG6735">
        <v>0</v>
      </c>
      <c r="AH6735">
        <v>0</v>
      </c>
      <c r="AI6735" t="s">
        <v>11634</v>
      </c>
      <c r="AL6735" s="94">
        <v>11.5</v>
      </c>
      <c r="AM6735" t="s">
        <v>11646</v>
      </c>
    </row>
    <row r="6736" spans="1:39" x14ac:dyDescent="0.25">
      <c r="A6736" t="s">
        <v>223</v>
      </c>
      <c r="B6736">
        <v>44094</v>
      </c>
      <c r="C6736" t="s">
        <v>9936</v>
      </c>
      <c r="D6736">
        <v>136</v>
      </c>
      <c r="E6736">
        <v>45805</v>
      </c>
      <c r="G6736" t="s">
        <v>9799</v>
      </c>
      <c r="K6736">
        <v>0</v>
      </c>
      <c r="AE6736" t="s">
        <v>236</v>
      </c>
      <c r="AF6736">
        <v>0</v>
      </c>
      <c r="AG6736">
        <v>0</v>
      </c>
      <c r="AH6736">
        <v>0</v>
      </c>
      <c r="AI6736" t="s">
        <v>11634</v>
      </c>
      <c r="AL6736" s="94">
        <v>13.6</v>
      </c>
      <c r="AM6736" t="s">
        <v>11646</v>
      </c>
    </row>
    <row r="6737" spans="1:39" x14ac:dyDescent="0.25">
      <c r="A6737" t="s">
        <v>223</v>
      </c>
      <c r="B6737">
        <v>44096</v>
      </c>
      <c r="C6737" t="s">
        <v>9937</v>
      </c>
      <c r="D6737">
        <v>169</v>
      </c>
      <c r="E6737">
        <v>45805</v>
      </c>
      <c r="G6737" t="s">
        <v>9799</v>
      </c>
      <c r="K6737">
        <v>0</v>
      </c>
      <c r="AE6737" t="s">
        <v>236</v>
      </c>
      <c r="AF6737">
        <v>0</v>
      </c>
      <c r="AG6737">
        <v>0</v>
      </c>
      <c r="AH6737">
        <v>0</v>
      </c>
      <c r="AI6737" t="s">
        <v>11634</v>
      </c>
      <c r="AL6737" s="94">
        <v>16.899999999999999</v>
      </c>
      <c r="AM6737" t="s">
        <v>11646</v>
      </c>
    </row>
    <row r="6738" spans="1:39" x14ac:dyDescent="0.25">
      <c r="A6738" t="s">
        <v>223</v>
      </c>
      <c r="B6738">
        <v>44097</v>
      </c>
      <c r="C6738" t="s">
        <v>9938</v>
      </c>
      <c r="D6738">
        <v>141</v>
      </c>
      <c r="E6738">
        <v>45805</v>
      </c>
      <c r="G6738" t="s">
        <v>9799</v>
      </c>
      <c r="K6738">
        <v>0</v>
      </c>
      <c r="AE6738" t="s">
        <v>236</v>
      </c>
      <c r="AF6738">
        <v>0</v>
      </c>
      <c r="AG6738">
        <v>0</v>
      </c>
      <c r="AH6738">
        <v>0</v>
      </c>
      <c r="AI6738" t="s">
        <v>11634</v>
      </c>
      <c r="AL6738" s="94">
        <v>14.1</v>
      </c>
      <c r="AM6738" t="s">
        <v>11646</v>
      </c>
    </row>
    <row r="6739" spans="1:39" x14ac:dyDescent="0.25">
      <c r="A6739" t="s">
        <v>223</v>
      </c>
      <c r="B6739">
        <v>44099</v>
      </c>
      <c r="C6739" t="s">
        <v>9939</v>
      </c>
      <c r="D6739">
        <v>772</v>
      </c>
      <c r="E6739">
        <v>45805</v>
      </c>
      <c r="F6739" t="s">
        <v>9940</v>
      </c>
      <c r="G6739" t="s">
        <v>9799</v>
      </c>
      <c r="I6739" t="s">
        <v>24</v>
      </c>
      <c r="K6739">
        <v>0</v>
      </c>
      <c r="AE6739" t="s">
        <v>236</v>
      </c>
      <c r="AF6739">
        <v>0</v>
      </c>
      <c r="AG6739">
        <v>0</v>
      </c>
      <c r="AH6739">
        <v>0</v>
      </c>
      <c r="AI6739" t="s">
        <v>11634</v>
      </c>
      <c r="AL6739" s="94">
        <v>77.2</v>
      </c>
      <c r="AM6739" t="s">
        <v>11646</v>
      </c>
    </row>
    <row r="6740" spans="1:39" x14ac:dyDescent="0.25">
      <c r="A6740" t="s">
        <v>223</v>
      </c>
      <c r="B6740">
        <v>44100</v>
      </c>
      <c r="C6740" t="s">
        <v>9941</v>
      </c>
      <c r="D6740">
        <v>203</v>
      </c>
      <c r="E6740">
        <v>45805</v>
      </c>
      <c r="G6740" t="s">
        <v>9799</v>
      </c>
      <c r="K6740">
        <v>0</v>
      </c>
      <c r="AE6740" t="s">
        <v>236</v>
      </c>
      <c r="AF6740">
        <v>0</v>
      </c>
      <c r="AG6740">
        <v>0</v>
      </c>
      <c r="AH6740">
        <v>0</v>
      </c>
      <c r="AI6740" t="s">
        <v>11634</v>
      </c>
      <c r="AL6740" s="94">
        <v>20.3</v>
      </c>
      <c r="AM6740" t="s">
        <v>11646</v>
      </c>
    </row>
    <row r="6741" spans="1:39" x14ac:dyDescent="0.25">
      <c r="A6741" t="s">
        <v>223</v>
      </c>
      <c r="B6741">
        <v>44101</v>
      </c>
      <c r="C6741" t="s">
        <v>9942</v>
      </c>
      <c r="D6741">
        <v>78</v>
      </c>
      <c r="E6741">
        <v>45805</v>
      </c>
      <c r="G6741" t="s">
        <v>9799</v>
      </c>
      <c r="K6741">
        <v>0</v>
      </c>
      <c r="AE6741" t="s">
        <v>236</v>
      </c>
      <c r="AF6741">
        <v>0</v>
      </c>
      <c r="AG6741">
        <v>0</v>
      </c>
      <c r="AH6741">
        <v>0</v>
      </c>
      <c r="AI6741" t="s">
        <v>11634</v>
      </c>
      <c r="AL6741" s="94">
        <v>7.8</v>
      </c>
      <c r="AM6741" t="s">
        <v>11646</v>
      </c>
    </row>
    <row r="6742" spans="1:39" x14ac:dyDescent="0.25">
      <c r="A6742" t="s">
        <v>223</v>
      </c>
      <c r="B6742">
        <v>44102</v>
      </c>
      <c r="C6742" t="s">
        <v>9943</v>
      </c>
      <c r="D6742">
        <v>35</v>
      </c>
      <c r="E6742">
        <v>45805</v>
      </c>
      <c r="G6742" t="s">
        <v>9799</v>
      </c>
      <c r="K6742">
        <v>0</v>
      </c>
      <c r="AE6742" t="s">
        <v>236</v>
      </c>
      <c r="AF6742">
        <v>0</v>
      </c>
      <c r="AG6742">
        <v>0</v>
      </c>
      <c r="AH6742">
        <v>0</v>
      </c>
      <c r="AI6742" t="s">
        <v>11634</v>
      </c>
      <c r="AL6742" s="94">
        <v>3.5</v>
      </c>
      <c r="AM6742" t="s">
        <v>11646</v>
      </c>
    </row>
    <row r="6743" spans="1:39" x14ac:dyDescent="0.25">
      <c r="A6743" t="s">
        <v>223</v>
      </c>
      <c r="B6743">
        <v>44103</v>
      </c>
      <c r="C6743" t="s">
        <v>9944</v>
      </c>
      <c r="D6743">
        <v>158</v>
      </c>
      <c r="E6743">
        <v>45805</v>
      </c>
      <c r="G6743" t="s">
        <v>9799</v>
      </c>
      <c r="K6743">
        <v>0</v>
      </c>
      <c r="AE6743" t="s">
        <v>236</v>
      </c>
      <c r="AF6743">
        <v>0</v>
      </c>
      <c r="AG6743">
        <v>0</v>
      </c>
      <c r="AH6743">
        <v>0</v>
      </c>
      <c r="AI6743" t="s">
        <v>11634</v>
      </c>
      <c r="AL6743" s="94">
        <v>15.8</v>
      </c>
      <c r="AM6743" t="s">
        <v>11646</v>
      </c>
    </row>
    <row r="6744" spans="1:39" x14ac:dyDescent="0.25">
      <c r="A6744" t="s">
        <v>223</v>
      </c>
      <c r="B6744">
        <v>44105</v>
      </c>
      <c r="C6744" t="s">
        <v>9945</v>
      </c>
      <c r="D6744">
        <v>72</v>
      </c>
      <c r="E6744">
        <v>45805</v>
      </c>
      <c r="G6744" t="s">
        <v>9799</v>
      </c>
      <c r="K6744">
        <v>0</v>
      </c>
      <c r="AE6744" t="s">
        <v>236</v>
      </c>
      <c r="AF6744">
        <v>0</v>
      </c>
      <c r="AG6744">
        <v>0</v>
      </c>
      <c r="AH6744">
        <v>0</v>
      </c>
      <c r="AI6744" t="s">
        <v>11634</v>
      </c>
      <c r="AL6744" s="94">
        <v>7.2</v>
      </c>
      <c r="AM6744" t="s">
        <v>11646</v>
      </c>
    </row>
    <row r="6745" spans="1:39" x14ac:dyDescent="0.25">
      <c r="A6745" t="s">
        <v>223</v>
      </c>
      <c r="B6745">
        <v>44106</v>
      </c>
      <c r="C6745" t="s">
        <v>9946</v>
      </c>
      <c r="D6745">
        <v>216</v>
      </c>
      <c r="E6745">
        <v>45805</v>
      </c>
      <c r="G6745" t="s">
        <v>9799</v>
      </c>
      <c r="K6745">
        <v>0</v>
      </c>
      <c r="AE6745" t="s">
        <v>236</v>
      </c>
      <c r="AF6745">
        <v>0</v>
      </c>
      <c r="AG6745">
        <v>0</v>
      </c>
      <c r="AH6745">
        <v>0</v>
      </c>
      <c r="AI6745" t="s">
        <v>11634</v>
      </c>
      <c r="AL6745" s="94">
        <v>21.6</v>
      </c>
      <c r="AM6745" t="s">
        <v>11646</v>
      </c>
    </row>
    <row r="6746" spans="1:39" x14ac:dyDescent="0.25">
      <c r="A6746" t="s">
        <v>223</v>
      </c>
      <c r="B6746">
        <v>44107</v>
      </c>
      <c r="C6746" t="s">
        <v>9947</v>
      </c>
      <c r="D6746">
        <v>281</v>
      </c>
      <c r="E6746">
        <v>45805</v>
      </c>
      <c r="F6746" t="s">
        <v>9948</v>
      </c>
      <c r="G6746" t="s">
        <v>9799</v>
      </c>
      <c r="I6746" t="s">
        <v>24</v>
      </c>
      <c r="K6746">
        <v>0</v>
      </c>
      <c r="AE6746" t="s">
        <v>236</v>
      </c>
      <c r="AF6746">
        <v>0</v>
      </c>
      <c r="AG6746">
        <v>0</v>
      </c>
      <c r="AH6746">
        <v>0</v>
      </c>
      <c r="AI6746" t="s">
        <v>11634</v>
      </c>
      <c r="AL6746" s="94">
        <v>28.1</v>
      </c>
      <c r="AM6746" t="s">
        <v>11646</v>
      </c>
    </row>
    <row r="6747" spans="1:39" x14ac:dyDescent="0.25">
      <c r="A6747" t="s">
        <v>223</v>
      </c>
      <c r="B6747">
        <v>44108</v>
      </c>
      <c r="C6747" t="s">
        <v>9949</v>
      </c>
      <c r="D6747">
        <v>459</v>
      </c>
      <c r="E6747">
        <v>45805</v>
      </c>
      <c r="F6747" t="s">
        <v>9950</v>
      </c>
      <c r="G6747" t="s">
        <v>9799</v>
      </c>
      <c r="I6747" t="s">
        <v>24</v>
      </c>
      <c r="K6747">
        <v>0</v>
      </c>
      <c r="AE6747" t="s">
        <v>236</v>
      </c>
      <c r="AF6747">
        <v>0</v>
      </c>
      <c r="AG6747">
        <v>0</v>
      </c>
      <c r="AH6747">
        <v>0</v>
      </c>
      <c r="AI6747" t="s">
        <v>11634</v>
      </c>
      <c r="AL6747" s="94">
        <v>45.9</v>
      </c>
      <c r="AM6747" t="s">
        <v>11646</v>
      </c>
    </row>
    <row r="6748" spans="1:39" x14ac:dyDescent="0.25">
      <c r="A6748" t="s">
        <v>223</v>
      </c>
      <c r="B6748">
        <v>44109</v>
      </c>
      <c r="C6748" t="s">
        <v>9951</v>
      </c>
      <c r="D6748">
        <v>112</v>
      </c>
      <c r="E6748">
        <v>45805</v>
      </c>
      <c r="G6748" t="s">
        <v>9799</v>
      </c>
      <c r="H6748">
        <v>45838</v>
      </c>
      <c r="I6748" t="s">
        <v>9952</v>
      </c>
      <c r="K6748">
        <v>0</v>
      </c>
      <c r="L6748">
        <v>0</v>
      </c>
      <c r="M6748">
        <v>0</v>
      </c>
      <c r="N6748" t="s">
        <v>3168</v>
      </c>
      <c r="O6748">
        <v>0</v>
      </c>
      <c r="P6748">
        <v>0</v>
      </c>
      <c r="Q6748">
        <v>0</v>
      </c>
      <c r="R6748">
        <v>0</v>
      </c>
      <c r="S6748">
        <v>0</v>
      </c>
      <c r="T6748">
        <v>2</v>
      </c>
      <c r="U6748">
        <v>0</v>
      </c>
      <c r="V6748">
        <v>0</v>
      </c>
      <c r="W6748">
        <v>0</v>
      </c>
      <c r="X6748" t="s">
        <v>9953</v>
      </c>
      <c r="Y6748" t="s">
        <v>9953</v>
      </c>
      <c r="Z6748" t="s">
        <v>9954</v>
      </c>
      <c r="AE6748" t="s">
        <v>236</v>
      </c>
      <c r="AF6748">
        <v>0</v>
      </c>
      <c r="AG6748">
        <v>0</v>
      </c>
      <c r="AH6748">
        <v>16</v>
      </c>
      <c r="AI6748" t="s">
        <v>11631</v>
      </c>
      <c r="AJ6748">
        <v>0</v>
      </c>
      <c r="AK6748">
        <v>0</v>
      </c>
      <c r="AL6748" s="94">
        <v>11.2</v>
      </c>
      <c r="AM6748" t="s">
        <v>11646</v>
      </c>
    </row>
    <row r="6749" spans="1:39" x14ac:dyDescent="0.25">
      <c r="A6749" t="s">
        <v>223</v>
      </c>
      <c r="B6749">
        <v>44110</v>
      </c>
      <c r="C6749" t="s">
        <v>9955</v>
      </c>
      <c r="D6749">
        <v>35</v>
      </c>
      <c r="E6749">
        <v>45805</v>
      </c>
      <c r="G6749" t="s">
        <v>9799</v>
      </c>
      <c r="K6749">
        <v>0</v>
      </c>
      <c r="X6749" t="s">
        <v>9956</v>
      </c>
      <c r="Y6749" t="s">
        <v>9956</v>
      </c>
      <c r="AE6749" t="s">
        <v>236</v>
      </c>
      <c r="AF6749">
        <v>0</v>
      </c>
      <c r="AG6749">
        <v>0</v>
      </c>
      <c r="AH6749">
        <v>2</v>
      </c>
      <c r="AI6749" t="s">
        <v>11632</v>
      </c>
      <c r="AL6749" s="94">
        <v>3.5</v>
      </c>
      <c r="AM6749" t="s">
        <v>11646</v>
      </c>
    </row>
    <row r="6750" spans="1:39" x14ac:dyDescent="0.25">
      <c r="A6750" t="s">
        <v>223</v>
      </c>
      <c r="B6750">
        <v>44111</v>
      </c>
      <c r="C6750" t="s">
        <v>9957</v>
      </c>
      <c r="D6750">
        <v>82</v>
      </c>
      <c r="E6750">
        <v>45806</v>
      </c>
      <c r="G6750" t="s">
        <v>9958</v>
      </c>
      <c r="K6750">
        <v>0</v>
      </c>
      <c r="X6750" t="s">
        <v>9959</v>
      </c>
      <c r="Y6750" t="s">
        <v>9959</v>
      </c>
      <c r="AE6750" t="s">
        <v>236</v>
      </c>
      <c r="AF6750">
        <v>0</v>
      </c>
      <c r="AG6750">
        <v>0</v>
      </c>
      <c r="AH6750">
        <v>2</v>
      </c>
      <c r="AI6750" t="s">
        <v>11632</v>
      </c>
      <c r="AL6750" s="94">
        <v>8.1999999999999993</v>
      </c>
      <c r="AM6750" t="s">
        <v>11646</v>
      </c>
    </row>
    <row r="6751" spans="1:39" x14ac:dyDescent="0.25">
      <c r="A6751" t="s">
        <v>223</v>
      </c>
      <c r="B6751">
        <v>44112</v>
      </c>
      <c r="C6751" t="s">
        <v>9960</v>
      </c>
      <c r="D6751">
        <v>435</v>
      </c>
      <c r="E6751">
        <v>45806</v>
      </c>
      <c r="G6751" t="s">
        <v>9958</v>
      </c>
      <c r="K6751">
        <v>0</v>
      </c>
      <c r="AE6751" t="s">
        <v>236</v>
      </c>
      <c r="AF6751">
        <v>0</v>
      </c>
      <c r="AG6751">
        <v>0</v>
      </c>
      <c r="AH6751">
        <v>0</v>
      </c>
      <c r="AI6751" t="s">
        <v>11634</v>
      </c>
      <c r="AL6751" s="94">
        <v>43.5</v>
      </c>
      <c r="AM6751" t="s">
        <v>11646</v>
      </c>
    </row>
    <row r="6752" spans="1:39" x14ac:dyDescent="0.25">
      <c r="A6752" t="s">
        <v>223</v>
      </c>
      <c r="B6752">
        <v>44113</v>
      </c>
      <c r="C6752" t="s">
        <v>9961</v>
      </c>
      <c r="D6752">
        <v>156</v>
      </c>
      <c r="E6752">
        <v>45806</v>
      </c>
      <c r="G6752" t="s">
        <v>9799</v>
      </c>
      <c r="K6752">
        <v>0</v>
      </c>
      <c r="AE6752" t="s">
        <v>236</v>
      </c>
      <c r="AF6752">
        <v>0</v>
      </c>
      <c r="AG6752">
        <v>0</v>
      </c>
      <c r="AH6752">
        <v>0</v>
      </c>
      <c r="AI6752" t="s">
        <v>11634</v>
      </c>
      <c r="AL6752" s="94">
        <v>15.6</v>
      </c>
      <c r="AM6752" t="s">
        <v>11646</v>
      </c>
    </row>
    <row r="6753" spans="1:39" x14ac:dyDescent="0.25">
      <c r="A6753" t="s">
        <v>223</v>
      </c>
      <c r="B6753">
        <v>44114</v>
      </c>
      <c r="C6753" t="s">
        <v>9962</v>
      </c>
      <c r="D6753">
        <v>289</v>
      </c>
      <c r="E6753">
        <v>45806</v>
      </c>
      <c r="F6753" t="s">
        <v>9963</v>
      </c>
      <c r="G6753" t="s">
        <v>9799</v>
      </c>
      <c r="I6753" t="s">
        <v>24</v>
      </c>
      <c r="K6753">
        <v>0</v>
      </c>
      <c r="AE6753" t="s">
        <v>236</v>
      </c>
      <c r="AF6753">
        <v>0</v>
      </c>
      <c r="AG6753">
        <v>0</v>
      </c>
      <c r="AH6753">
        <v>0</v>
      </c>
      <c r="AI6753" t="s">
        <v>11634</v>
      </c>
      <c r="AL6753" s="94">
        <v>28.9</v>
      </c>
      <c r="AM6753" t="s">
        <v>11646</v>
      </c>
    </row>
    <row r="6754" spans="1:39" x14ac:dyDescent="0.25">
      <c r="A6754" t="s">
        <v>223</v>
      </c>
      <c r="B6754">
        <v>44115</v>
      </c>
      <c r="C6754" t="s">
        <v>9964</v>
      </c>
      <c r="D6754">
        <v>144</v>
      </c>
      <c r="E6754">
        <v>45806</v>
      </c>
      <c r="G6754" t="s">
        <v>9799</v>
      </c>
      <c r="K6754">
        <v>0</v>
      </c>
      <c r="AE6754" t="s">
        <v>236</v>
      </c>
      <c r="AF6754">
        <v>0</v>
      </c>
      <c r="AG6754">
        <v>0</v>
      </c>
      <c r="AH6754">
        <v>0</v>
      </c>
      <c r="AI6754" t="s">
        <v>11634</v>
      </c>
      <c r="AL6754" s="94">
        <v>14.4</v>
      </c>
      <c r="AM6754" t="s">
        <v>11646</v>
      </c>
    </row>
    <row r="6755" spans="1:39" x14ac:dyDescent="0.25">
      <c r="A6755" t="s">
        <v>223</v>
      </c>
      <c r="B6755">
        <v>44116</v>
      </c>
      <c r="C6755" t="s">
        <v>9965</v>
      </c>
      <c r="D6755">
        <v>87</v>
      </c>
      <c r="E6755">
        <v>45806</v>
      </c>
      <c r="G6755" t="s">
        <v>9799</v>
      </c>
      <c r="K6755">
        <v>0</v>
      </c>
      <c r="AE6755" t="s">
        <v>236</v>
      </c>
      <c r="AF6755">
        <v>0</v>
      </c>
      <c r="AG6755">
        <v>0</v>
      </c>
      <c r="AH6755">
        <v>0</v>
      </c>
      <c r="AI6755" t="s">
        <v>11634</v>
      </c>
      <c r="AL6755" s="94">
        <v>8.6999999999999993</v>
      </c>
      <c r="AM6755" t="s">
        <v>11646</v>
      </c>
    </row>
    <row r="6756" spans="1:39" x14ac:dyDescent="0.25">
      <c r="A6756" t="s">
        <v>223</v>
      </c>
      <c r="B6756">
        <v>44117</v>
      </c>
      <c r="C6756" t="s">
        <v>9966</v>
      </c>
      <c r="D6756">
        <v>467</v>
      </c>
      <c r="E6756">
        <v>45806</v>
      </c>
      <c r="F6756" t="s">
        <v>9967</v>
      </c>
      <c r="G6756" t="s">
        <v>9799</v>
      </c>
      <c r="I6756" t="s">
        <v>24</v>
      </c>
      <c r="K6756">
        <v>0</v>
      </c>
      <c r="AE6756" t="s">
        <v>236</v>
      </c>
      <c r="AF6756">
        <v>0</v>
      </c>
      <c r="AG6756">
        <v>0</v>
      </c>
      <c r="AH6756">
        <v>0</v>
      </c>
      <c r="AI6756" t="s">
        <v>11634</v>
      </c>
      <c r="AL6756" s="94">
        <v>46.7</v>
      </c>
      <c r="AM6756" t="s">
        <v>11646</v>
      </c>
    </row>
    <row r="6757" spans="1:39" x14ac:dyDescent="0.25">
      <c r="A6757" t="s">
        <v>223</v>
      </c>
      <c r="B6757">
        <v>44118</v>
      </c>
      <c r="C6757" t="s">
        <v>9968</v>
      </c>
      <c r="D6757">
        <v>196</v>
      </c>
      <c r="E6757">
        <v>45806</v>
      </c>
      <c r="G6757" t="s">
        <v>9799</v>
      </c>
      <c r="H6757">
        <v>45827</v>
      </c>
      <c r="I6757" t="s">
        <v>9952</v>
      </c>
      <c r="K6757">
        <v>0</v>
      </c>
      <c r="L6757">
        <v>0</v>
      </c>
      <c r="M6757">
        <v>0</v>
      </c>
      <c r="N6757" t="s">
        <v>341</v>
      </c>
      <c r="P6757" t="s">
        <v>341</v>
      </c>
      <c r="Q6757">
        <v>0</v>
      </c>
      <c r="R6757">
        <v>0</v>
      </c>
      <c r="S6757">
        <v>0</v>
      </c>
      <c r="T6757">
        <v>0</v>
      </c>
      <c r="U6757">
        <v>0</v>
      </c>
      <c r="V6757">
        <v>0</v>
      </c>
      <c r="W6757">
        <v>0</v>
      </c>
      <c r="X6757" t="s">
        <v>9969</v>
      </c>
      <c r="Z6757" t="s">
        <v>341</v>
      </c>
      <c r="AE6757" t="s">
        <v>236</v>
      </c>
      <c r="AF6757">
        <v>0</v>
      </c>
      <c r="AG6757">
        <v>0</v>
      </c>
      <c r="AH6757">
        <v>14</v>
      </c>
      <c r="AI6757" t="s">
        <v>11632</v>
      </c>
      <c r="AJ6757">
        <v>0</v>
      </c>
      <c r="AK6757">
        <v>0</v>
      </c>
      <c r="AL6757" s="94">
        <v>19.600000000000001</v>
      </c>
      <c r="AM6757" t="s">
        <v>11646</v>
      </c>
    </row>
    <row r="6758" spans="1:39" x14ac:dyDescent="0.25">
      <c r="A6758" t="s">
        <v>223</v>
      </c>
      <c r="B6758">
        <v>44119</v>
      </c>
      <c r="C6758" t="s">
        <v>9970</v>
      </c>
      <c r="D6758">
        <v>142</v>
      </c>
      <c r="E6758">
        <v>45806</v>
      </c>
      <c r="G6758" t="s">
        <v>9799</v>
      </c>
      <c r="H6758">
        <v>45821</v>
      </c>
      <c r="I6758" t="s">
        <v>9952</v>
      </c>
      <c r="K6758">
        <v>0</v>
      </c>
      <c r="L6758">
        <v>0</v>
      </c>
      <c r="M6758">
        <v>0</v>
      </c>
      <c r="N6758" t="s">
        <v>341</v>
      </c>
      <c r="P6758" t="s">
        <v>341</v>
      </c>
      <c r="Q6758">
        <v>0</v>
      </c>
      <c r="R6758">
        <v>0</v>
      </c>
      <c r="S6758">
        <v>0</v>
      </c>
      <c r="T6758">
        <v>0</v>
      </c>
      <c r="U6758">
        <v>0</v>
      </c>
      <c r="V6758">
        <v>0</v>
      </c>
      <c r="W6758">
        <v>0</v>
      </c>
      <c r="X6758" t="s">
        <v>9971</v>
      </c>
      <c r="Z6758" t="s">
        <v>341</v>
      </c>
      <c r="AE6758" t="s">
        <v>236</v>
      </c>
      <c r="AF6758">
        <v>0</v>
      </c>
      <c r="AG6758">
        <v>0</v>
      </c>
      <c r="AH6758">
        <v>14</v>
      </c>
      <c r="AI6758" t="s">
        <v>11632</v>
      </c>
      <c r="AJ6758">
        <v>0</v>
      </c>
      <c r="AK6758">
        <v>0</v>
      </c>
      <c r="AL6758" s="94">
        <v>14.2</v>
      </c>
      <c r="AM6758" t="s">
        <v>11646</v>
      </c>
    </row>
    <row r="6759" spans="1:39" x14ac:dyDescent="0.25">
      <c r="A6759" t="s">
        <v>223</v>
      </c>
      <c r="B6759">
        <v>44120</v>
      </c>
      <c r="C6759" t="s">
        <v>9972</v>
      </c>
      <c r="D6759">
        <v>237</v>
      </c>
      <c r="E6759">
        <v>45806</v>
      </c>
      <c r="G6759" t="s">
        <v>9799</v>
      </c>
      <c r="K6759">
        <v>0</v>
      </c>
      <c r="AE6759" t="s">
        <v>236</v>
      </c>
      <c r="AF6759">
        <v>0</v>
      </c>
      <c r="AG6759">
        <v>0</v>
      </c>
      <c r="AH6759">
        <v>0</v>
      </c>
      <c r="AI6759" t="s">
        <v>11634</v>
      </c>
      <c r="AL6759" s="94">
        <v>23.7</v>
      </c>
      <c r="AM6759" t="s">
        <v>11646</v>
      </c>
    </row>
    <row r="6760" spans="1:39" x14ac:dyDescent="0.25">
      <c r="A6760" t="s">
        <v>223</v>
      </c>
      <c r="B6760">
        <v>44121</v>
      </c>
      <c r="C6760" t="s">
        <v>9973</v>
      </c>
      <c r="D6760">
        <v>73</v>
      </c>
      <c r="E6760">
        <v>45806</v>
      </c>
      <c r="G6760" t="s">
        <v>9799</v>
      </c>
      <c r="K6760">
        <v>0</v>
      </c>
      <c r="AE6760" t="s">
        <v>236</v>
      </c>
      <c r="AF6760">
        <v>0</v>
      </c>
      <c r="AG6760">
        <v>0</v>
      </c>
      <c r="AH6760">
        <v>0</v>
      </c>
      <c r="AI6760" t="s">
        <v>11634</v>
      </c>
      <c r="AL6760" s="94">
        <v>7.3</v>
      </c>
      <c r="AM6760" t="s">
        <v>11646</v>
      </c>
    </row>
    <row r="6761" spans="1:39" x14ac:dyDescent="0.25">
      <c r="A6761" t="s">
        <v>223</v>
      </c>
      <c r="B6761">
        <v>44122</v>
      </c>
      <c r="C6761" t="s">
        <v>9974</v>
      </c>
      <c r="D6761">
        <v>1760</v>
      </c>
      <c r="E6761">
        <v>45806</v>
      </c>
      <c r="F6761">
        <v>45945</v>
      </c>
      <c r="G6761" t="s">
        <v>9799</v>
      </c>
      <c r="I6761" t="s">
        <v>24</v>
      </c>
      <c r="K6761">
        <v>0</v>
      </c>
      <c r="AE6761" t="s">
        <v>236</v>
      </c>
      <c r="AF6761">
        <v>0</v>
      </c>
      <c r="AG6761">
        <v>0</v>
      </c>
      <c r="AH6761">
        <v>0</v>
      </c>
      <c r="AI6761" t="s">
        <v>11634</v>
      </c>
      <c r="AL6761" s="94">
        <v>176</v>
      </c>
      <c r="AM6761" t="s">
        <v>11646</v>
      </c>
    </row>
    <row r="6762" spans="1:39" x14ac:dyDescent="0.25">
      <c r="A6762" t="s">
        <v>223</v>
      </c>
      <c r="B6762">
        <v>44123</v>
      </c>
      <c r="C6762" t="s">
        <v>9975</v>
      </c>
      <c r="D6762">
        <v>99</v>
      </c>
      <c r="E6762">
        <v>45806</v>
      </c>
      <c r="G6762" t="s">
        <v>9799</v>
      </c>
      <c r="K6762">
        <v>0</v>
      </c>
      <c r="AE6762" t="s">
        <v>236</v>
      </c>
      <c r="AF6762">
        <v>0</v>
      </c>
      <c r="AG6762">
        <v>0</v>
      </c>
      <c r="AH6762">
        <v>0</v>
      </c>
      <c r="AI6762" t="s">
        <v>11634</v>
      </c>
      <c r="AL6762" s="94">
        <v>9.9</v>
      </c>
      <c r="AM6762" t="s">
        <v>11646</v>
      </c>
    </row>
    <row r="6763" spans="1:39" x14ac:dyDescent="0.25">
      <c r="A6763" t="s">
        <v>223</v>
      </c>
      <c r="B6763">
        <v>44124</v>
      </c>
      <c r="C6763" t="s">
        <v>9976</v>
      </c>
      <c r="D6763">
        <v>87</v>
      </c>
      <c r="E6763">
        <v>45806</v>
      </c>
      <c r="G6763" t="s">
        <v>9799</v>
      </c>
      <c r="H6763" t="s">
        <v>9977</v>
      </c>
      <c r="I6763" t="s">
        <v>28</v>
      </c>
      <c r="J6763" t="s">
        <v>9978</v>
      </c>
      <c r="K6763">
        <v>39</v>
      </c>
      <c r="L6763">
        <v>2025</v>
      </c>
      <c r="M6763">
        <v>0</v>
      </c>
      <c r="N6763" t="s">
        <v>341</v>
      </c>
      <c r="O6763">
        <v>0</v>
      </c>
      <c r="P6763" t="s">
        <v>341</v>
      </c>
      <c r="Q6763">
        <v>0</v>
      </c>
      <c r="R6763">
        <v>0</v>
      </c>
      <c r="S6763">
        <v>0</v>
      </c>
      <c r="T6763">
        <v>0</v>
      </c>
      <c r="U6763">
        <v>0</v>
      </c>
      <c r="V6763">
        <v>0</v>
      </c>
      <c r="X6763" t="s">
        <v>9979</v>
      </c>
      <c r="Y6763" t="s">
        <v>25</v>
      </c>
      <c r="Z6763" t="s">
        <v>25</v>
      </c>
      <c r="AE6763" t="s">
        <v>236</v>
      </c>
      <c r="AF6763">
        <v>0</v>
      </c>
      <c r="AG6763">
        <v>0</v>
      </c>
      <c r="AH6763">
        <v>15</v>
      </c>
      <c r="AI6763" t="s">
        <v>11632</v>
      </c>
      <c r="AJ6763">
        <v>0</v>
      </c>
      <c r="AK6763">
        <v>0</v>
      </c>
      <c r="AL6763" s="94">
        <v>8.6999999999999993</v>
      </c>
      <c r="AM6763" t="s">
        <v>11839</v>
      </c>
    </row>
    <row r="6764" spans="1:39" x14ac:dyDescent="0.25">
      <c r="A6764" t="s">
        <v>223</v>
      </c>
      <c r="B6764">
        <v>44125</v>
      </c>
      <c r="C6764" t="s">
        <v>9980</v>
      </c>
      <c r="D6764">
        <v>57</v>
      </c>
      <c r="E6764">
        <v>45806</v>
      </c>
      <c r="G6764" t="s">
        <v>9799</v>
      </c>
      <c r="K6764">
        <v>0</v>
      </c>
      <c r="AE6764" t="s">
        <v>236</v>
      </c>
      <c r="AF6764">
        <v>0</v>
      </c>
      <c r="AG6764">
        <v>0</v>
      </c>
      <c r="AH6764">
        <v>0</v>
      </c>
      <c r="AI6764" t="s">
        <v>11634</v>
      </c>
      <c r="AL6764" s="94">
        <v>5.7</v>
      </c>
      <c r="AM6764" t="s">
        <v>11646</v>
      </c>
    </row>
    <row r="6765" spans="1:39" x14ac:dyDescent="0.25">
      <c r="A6765" t="s">
        <v>223</v>
      </c>
      <c r="B6765">
        <v>44126</v>
      </c>
      <c r="C6765" t="s">
        <v>9981</v>
      </c>
      <c r="D6765">
        <v>377</v>
      </c>
      <c r="E6765">
        <v>45806</v>
      </c>
      <c r="F6765" t="s">
        <v>9982</v>
      </c>
      <c r="G6765" t="s">
        <v>9799</v>
      </c>
      <c r="I6765" t="s">
        <v>24</v>
      </c>
      <c r="K6765">
        <v>0</v>
      </c>
      <c r="AE6765" t="s">
        <v>236</v>
      </c>
      <c r="AF6765">
        <v>0</v>
      </c>
      <c r="AG6765">
        <v>0</v>
      </c>
      <c r="AH6765">
        <v>0</v>
      </c>
      <c r="AI6765" t="s">
        <v>11634</v>
      </c>
      <c r="AL6765" s="94">
        <v>37.700000000000003</v>
      </c>
      <c r="AM6765" t="s">
        <v>11646</v>
      </c>
    </row>
    <row r="6766" spans="1:39" x14ac:dyDescent="0.25">
      <c r="A6766" t="s">
        <v>223</v>
      </c>
      <c r="B6766">
        <v>44127</v>
      </c>
      <c r="C6766" t="s">
        <v>9983</v>
      </c>
      <c r="D6766">
        <v>63</v>
      </c>
      <c r="E6766">
        <v>45806</v>
      </c>
      <c r="G6766" t="s">
        <v>9799</v>
      </c>
      <c r="K6766">
        <v>0</v>
      </c>
      <c r="AE6766" t="s">
        <v>236</v>
      </c>
      <c r="AF6766">
        <v>0</v>
      </c>
      <c r="AG6766">
        <v>0</v>
      </c>
      <c r="AH6766">
        <v>0</v>
      </c>
      <c r="AI6766" t="s">
        <v>11634</v>
      </c>
      <c r="AL6766" s="94">
        <v>6.3</v>
      </c>
      <c r="AM6766" t="s">
        <v>11646</v>
      </c>
    </row>
    <row r="6767" spans="1:39" x14ac:dyDescent="0.25">
      <c r="A6767" t="s">
        <v>223</v>
      </c>
      <c r="B6767">
        <v>44128</v>
      </c>
      <c r="C6767" t="s">
        <v>9984</v>
      </c>
      <c r="D6767">
        <v>62</v>
      </c>
      <c r="E6767">
        <v>45806</v>
      </c>
      <c r="G6767" t="s">
        <v>9799</v>
      </c>
      <c r="K6767">
        <v>0</v>
      </c>
      <c r="AE6767" t="s">
        <v>236</v>
      </c>
      <c r="AF6767">
        <v>0</v>
      </c>
      <c r="AG6767">
        <v>0</v>
      </c>
      <c r="AH6767">
        <v>0</v>
      </c>
      <c r="AI6767" t="s">
        <v>11634</v>
      </c>
      <c r="AL6767" s="94">
        <v>6.2</v>
      </c>
      <c r="AM6767" t="s">
        <v>11646</v>
      </c>
    </row>
    <row r="6768" spans="1:39" x14ac:dyDescent="0.25">
      <c r="A6768" t="s">
        <v>223</v>
      </c>
      <c r="B6768">
        <v>44129</v>
      </c>
      <c r="C6768" t="s">
        <v>9985</v>
      </c>
      <c r="D6768">
        <v>49</v>
      </c>
      <c r="E6768">
        <v>45806</v>
      </c>
      <c r="G6768" t="s">
        <v>9799</v>
      </c>
      <c r="H6768" t="s">
        <v>9986</v>
      </c>
      <c r="K6768">
        <v>0</v>
      </c>
      <c r="AE6768" t="s">
        <v>236</v>
      </c>
      <c r="AF6768">
        <v>0</v>
      </c>
      <c r="AG6768">
        <v>0</v>
      </c>
      <c r="AH6768">
        <v>0</v>
      </c>
      <c r="AI6768" t="s">
        <v>11634</v>
      </c>
      <c r="AL6768" s="94">
        <v>4.9000000000000004</v>
      </c>
      <c r="AM6768" t="s">
        <v>11646</v>
      </c>
    </row>
    <row r="6769" spans="1:39" x14ac:dyDescent="0.25">
      <c r="A6769" t="s">
        <v>223</v>
      </c>
      <c r="B6769">
        <v>44130</v>
      </c>
      <c r="C6769" t="s">
        <v>9987</v>
      </c>
      <c r="D6769">
        <v>39</v>
      </c>
      <c r="E6769" t="s">
        <v>9988</v>
      </c>
      <c r="G6769" t="s">
        <v>9799</v>
      </c>
      <c r="K6769">
        <v>0</v>
      </c>
      <c r="AE6769" t="s">
        <v>236</v>
      </c>
      <c r="AF6769">
        <v>0</v>
      </c>
      <c r="AG6769">
        <v>0</v>
      </c>
      <c r="AH6769">
        <v>0</v>
      </c>
      <c r="AI6769" t="s">
        <v>11634</v>
      </c>
      <c r="AL6769" s="94">
        <v>3.9</v>
      </c>
      <c r="AM6769" t="s">
        <v>11646</v>
      </c>
    </row>
    <row r="6770" spans="1:39" x14ac:dyDescent="0.25">
      <c r="A6770" t="s">
        <v>223</v>
      </c>
      <c r="B6770">
        <v>44131</v>
      </c>
      <c r="C6770" t="s">
        <v>9989</v>
      </c>
      <c r="D6770">
        <v>35</v>
      </c>
      <c r="E6770">
        <v>45811</v>
      </c>
      <c r="G6770" t="s">
        <v>9799</v>
      </c>
      <c r="K6770">
        <v>0</v>
      </c>
      <c r="AE6770" t="s">
        <v>236</v>
      </c>
      <c r="AF6770">
        <v>0</v>
      </c>
      <c r="AG6770">
        <v>0</v>
      </c>
      <c r="AH6770">
        <v>0</v>
      </c>
      <c r="AI6770" t="s">
        <v>11634</v>
      </c>
      <c r="AL6770" s="94">
        <v>3.5</v>
      </c>
      <c r="AM6770" t="s">
        <v>11646</v>
      </c>
    </row>
    <row r="6771" spans="1:39" x14ac:dyDescent="0.25">
      <c r="A6771" t="s">
        <v>223</v>
      </c>
      <c r="B6771">
        <v>44132</v>
      </c>
      <c r="C6771" t="s">
        <v>9990</v>
      </c>
      <c r="D6771">
        <v>71</v>
      </c>
      <c r="E6771">
        <v>45811</v>
      </c>
      <c r="G6771" t="s">
        <v>9799</v>
      </c>
      <c r="H6771">
        <v>45828</v>
      </c>
      <c r="I6771" t="s">
        <v>24</v>
      </c>
      <c r="K6771">
        <v>0</v>
      </c>
      <c r="M6771">
        <v>0</v>
      </c>
      <c r="N6771" t="s">
        <v>341</v>
      </c>
      <c r="O6771">
        <v>0</v>
      </c>
      <c r="P6771" t="s">
        <v>341</v>
      </c>
      <c r="Q6771">
        <v>0</v>
      </c>
      <c r="R6771">
        <v>0</v>
      </c>
      <c r="S6771">
        <v>0</v>
      </c>
      <c r="U6771">
        <v>0</v>
      </c>
      <c r="X6771" t="s">
        <v>341</v>
      </c>
      <c r="Y6771" t="s">
        <v>341</v>
      </c>
      <c r="Z6771" t="s">
        <v>341</v>
      </c>
      <c r="AE6771" t="s">
        <v>236</v>
      </c>
      <c r="AF6771">
        <v>0</v>
      </c>
      <c r="AG6771">
        <v>0</v>
      </c>
      <c r="AH6771">
        <v>12</v>
      </c>
      <c r="AI6771" t="s">
        <v>11632</v>
      </c>
      <c r="AJ6771">
        <v>0</v>
      </c>
      <c r="AK6771">
        <v>0</v>
      </c>
      <c r="AL6771" s="94">
        <v>7.1</v>
      </c>
      <c r="AM6771" t="s">
        <v>11646</v>
      </c>
    </row>
    <row r="6772" spans="1:39" x14ac:dyDescent="0.25">
      <c r="A6772" t="s">
        <v>223</v>
      </c>
      <c r="B6772">
        <v>44133</v>
      </c>
      <c r="C6772" t="s">
        <v>9991</v>
      </c>
      <c r="D6772">
        <v>24</v>
      </c>
      <c r="E6772">
        <v>45811</v>
      </c>
      <c r="G6772" t="s">
        <v>9799</v>
      </c>
      <c r="K6772">
        <v>0</v>
      </c>
      <c r="AE6772" t="s">
        <v>236</v>
      </c>
      <c r="AF6772">
        <v>0</v>
      </c>
      <c r="AG6772">
        <v>0</v>
      </c>
      <c r="AH6772">
        <v>0</v>
      </c>
      <c r="AI6772" t="s">
        <v>11634</v>
      </c>
      <c r="AL6772" s="94">
        <v>2.4</v>
      </c>
      <c r="AM6772" t="s">
        <v>11646</v>
      </c>
    </row>
    <row r="6773" spans="1:39" x14ac:dyDescent="0.25">
      <c r="A6773" t="s">
        <v>223</v>
      </c>
      <c r="B6773">
        <v>44135</v>
      </c>
      <c r="C6773" t="s">
        <v>9992</v>
      </c>
      <c r="D6773">
        <v>102</v>
      </c>
      <c r="E6773">
        <v>45811</v>
      </c>
      <c r="G6773" t="s">
        <v>9799</v>
      </c>
      <c r="H6773">
        <v>45819</v>
      </c>
      <c r="I6773" t="s">
        <v>28</v>
      </c>
      <c r="K6773">
        <v>0</v>
      </c>
      <c r="L6773" t="s">
        <v>7073</v>
      </c>
      <c r="M6773">
        <v>0</v>
      </c>
      <c r="N6773" t="s">
        <v>3168</v>
      </c>
      <c r="P6773">
        <v>0</v>
      </c>
      <c r="Q6773">
        <v>0</v>
      </c>
      <c r="R6773">
        <v>0</v>
      </c>
      <c r="S6773">
        <v>0</v>
      </c>
      <c r="T6773">
        <v>0</v>
      </c>
      <c r="U6773">
        <v>0</v>
      </c>
      <c r="V6773">
        <v>0</v>
      </c>
      <c r="W6773">
        <v>0</v>
      </c>
      <c r="X6773" t="s">
        <v>341</v>
      </c>
      <c r="Y6773" t="s">
        <v>341</v>
      </c>
      <c r="Z6773" t="s">
        <v>341</v>
      </c>
      <c r="AE6773" t="s">
        <v>236</v>
      </c>
      <c r="AF6773">
        <v>0</v>
      </c>
      <c r="AG6773">
        <v>0</v>
      </c>
      <c r="AH6773">
        <v>15</v>
      </c>
      <c r="AI6773" t="s">
        <v>11632</v>
      </c>
      <c r="AJ6773">
        <v>0</v>
      </c>
      <c r="AK6773">
        <v>0</v>
      </c>
      <c r="AL6773" s="94">
        <v>10.199999999999999</v>
      </c>
      <c r="AM6773" t="s">
        <v>11646</v>
      </c>
    </row>
    <row r="6774" spans="1:39" x14ac:dyDescent="0.25">
      <c r="A6774" t="s">
        <v>223</v>
      </c>
      <c r="B6774">
        <v>44136</v>
      </c>
      <c r="C6774" t="s">
        <v>9993</v>
      </c>
      <c r="D6774">
        <v>56</v>
      </c>
      <c r="E6774">
        <v>45811</v>
      </c>
      <c r="G6774" t="s">
        <v>9799</v>
      </c>
      <c r="K6774">
        <v>0</v>
      </c>
      <c r="AE6774" t="s">
        <v>236</v>
      </c>
      <c r="AF6774">
        <v>0</v>
      </c>
      <c r="AG6774">
        <v>0</v>
      </c>
      <c r="AH6774">
        <v>0</v>
      </c>
      <c r="AI6774" t="s">
        <v>11634</v>
      </c>
      <c r="AL6774" s="94">
        <v>5.6</v>
      </c>
      <c r="AM6774" t="s">
        <v>11646</v>
      </c>
    </row>
    <row r="6775" spans="1:39" x14ac:dyDescent="0.25">
      <c r="A6775" t="s">
        <v>223</v>
      </c>
      <c r="B6775">
        <v>44137</v>
      </c>
      <c r="C6775" t="s">
        <v>9994</v>
      </c>
      <c r="D6775">
        <v>233</v>
      </c>
      <c r="E6775">
        <v>45811</v>
      </c>
      <c r="G6775" t="s">
        <v>9799</v>
      </c>
      <c r="K6775">
        <v>0</v>
      </c>
      <c r="AE6775" t="s">
        <v>236</v>
      </c>
      <c r="AF6775">
        <v>0</v>
      </c>
      <c r="AG6775">
        <v>0</v>
      </c>
      <c r="AH6775">
        <v>0</v>
      </c>
      <c r="AI6775" t="s">
        <v>11634</v>
      </c>
      <c r="AL6775" s="94">
        <v>23.3</v>
      </c>
      <c r="AM6775" t="s">
        <v>11646</v>
      </c>
    </row>
    <row r="6776" spans="1:39" x14ac:dyDescent="0.25">
      <c r="A6776" t="s">
        <v>223</v>
      </c>
      <c r="B6776">
        <v>44141</v>
      </c>
      <c r="C6776" t="s">
        <v>9995</v>
      </c>
      <c r="D6776">
        <v>153</v>
      </c>
      <c r="E6776">
        <v>45811</v>
      </c>
      <c r="G6776" t="s">
        <v>9799</v>
      </c>
      <c r="K6776">
        <v>0</v>
      </c>
      <c r="AE6776" t="s">
        <v>236</v>
      </c>
      <c r="AF6776">
        <v>0</v>
      </c>
      <c r="AG6776">
        <v>0</v>
      </c>
      <c r="AH6776">
        <v>0</v>
      </c>
      <c r="AI6776" t="s">
        <v>11634</v>
      </c>
      <c r="AL6776" s="94">
        <v>15.3</v>
      </c>
      <c r="AM6776" t="s">
        <v>11646</v>
      </c>
    </row>
    <row r="6777" spans="1:39" x14ac:dyDescent="0.25">
      <c r="A6777" t="s">
        <v>223</v>
      </c>
      <c r="B6777">
        <v>44138</v>
      </c>
      <c r="C6777" t="s">
        <v>9996</v>
      </c>
      <c r="D6777">
        <v>112</v>
      </c>
      <c r="E6777">
        <v>45811</v>
      </c>
      <c r="G6777" t="s">
        <v>9799</v>
      </c>
      <c r="K6777">
        <v>0</v>
      </c>
      <c r="AE6777" t="s">
        <v>236</v>
      </c>
      <c r="AF6777">
        <v>0</v>
      </c>
      <c r="AG6777">
        <v>0</v>
      </c>
      <c r="AH6777">
        <v>0</v>
      </c>
      <c r="AI6777" t="s">
        <v>11634</v>
      </c>
      <c r="AL6777" s="94">
        <v>11.2</v>
      </c>
      <c r="AM6777" t="s">
        <v>11646</v>
      </c>
    </row>
    <row r="6778" spans="1:39" x14ac:dyDescent="0.25">
      <c r="A6778" t="s">
        <v>223</v>
      </c>
      <c r="B6778">
        <v>44142</v>
      </c>
      <c r="C6778" t="s">
        <v>9997</v>
      </c>
      <c r="D6778">
        <v>35</v>
      </c>
      <c r="E6778">
        <v>45811</v>
      </c>
      <c r="G6778" t="s">
        <v>9799</v>
      </c>
      <c r="K6778">
        <v>0</v>
      </c>
      <c r="AE6778" t="s">
        <v>236</v>
      </c>
      <c r="AF6778">
        <v>0</v>
      </c>
      <c r="AG6778">
        <v>0</v>
      </c>
      <c r="AH6778">
        <v>0</v>
      </c>
      <c r="AI6778" t="s">
        <v>11634</v>
      </c>
      <c r="AL6778" s="94">
        <v>3.5</v>
      </c>
      <c r="AM6778" t="s">
        <v>11646</v>
      </c>
    </row>
    <row r="6779" spans="1:39" x14ac:dyDescent="0.25">
      <c r="A6779" t="s">
        <v>223</v>
      </c>
      <c r="B6779">
        <v>44143</v>
      </c>
      <c r="C6779" t="s">
        <v>9998</v>
      </c>
      <c r="D6779">
        <v>539</v>
      </c>
      <c r="E6779">
        <v>45811</v>
      </c>
      <c r="G6779" t="s">
        <v>9799</v>
      </c>
      <c r="H6779">
        <v>45831</v>
      </c>
      <c r="I6779" t="s">
        <v>28</v>
      </c>
      <c r="K6779">
        <v>0</v>
      </c>
      <c r="L6779" t="s">
        <v>341</v>
      </c>
      <c r="M6779">
        <v>0</v>
      </c>
      <c r="N6779" t="s">
        <v>3168</v>
      </c>
      <c r="O6779">
        <v>0</v>
      </c>
      <c r="P6779" t="s">
        <v>341</v>
      </c>
      <c r="Q6779">
        <v>0</v>
      </c>
      <c r="R6779">
        <v>0</v>
      </c>
      <c r="S6779">
        <v>0</v>
      </c>
      <c r="T6779">
        <v>0</v>
      </c>
      <c r="U6779">
        <v>0</v>
      </c>
      <c r="V6779">
        <v>0</v>
      </c>
      <c r="W6779">
        <v>0</v>
      </c>
      <c r="X6779" t="s">
        <v>9822</v>
      </c>
      <c r="Y6779" t="s">
        <v>341</v>
      </c>
      <c r="Z6779" t="s">
        <v>341</v>
      </c>
      <c r="AE6779" t="s">
        <v>236</v>
      </c>
      <c r="AF6779">
        <v>0</v>
      </c>
      <c r="AG6779">
        <v>0</v>
      </c>
      <c r="AH6779">
        <v>15</v>
      </c>
      <c r="AI6779" t="s">
        <v>11632</v>
      </c>
      <c r="AJ6779">
        <v>0</v>
      </c>
      <c r="AK6779">
        <v>0</v>
      </c>
      <c r="AL6779" s="94">
        <v>53.9</v>
      </c>
      <c r="AM6779" t="s">
        <v>11646</v>
      </c>
    </row>
    <row r="6780" spans="1:39" x14ac:dyDescent="0.25">
      <c r="A6780" t="s">
        <v>223</v>
      </c>
      <c r="B6780">
        <v>44144</v>
      </c>
      <c r="C6780" t="s">
        <v>9999</v>
      </c>
      <c r="D6780">
        <v>370</v>
      </c>
      <c r="E6780">
        <v>45811</v>
      </c>
      <c r="G6780" t="s">
        <v>9799</v>
      </c>
      <c r="H6780">
        <v>45965</v>
      </c>
      <c r="I6780" t="s">
        <v>28</v>
      </c>
      <c r="K6780">
        <v>20</v>
      </c>
      <c r="L6780">
        <v>45870</v>
      </c>
      <c r="M6780">
        <v>0.06</v>
      </c>
      <c r="O6780">
        <v>45737</v>
      </c>
      <c r="P6780" t="s">
        <v>341</v>
      </c>
      <c r="Q6780">
        <v>0</v>
      </c>
      <c r="R6780">
        <v>22608</v>
      </c>
      <c r="T6780">
        <v>0</v>
      </c>
      <c r="U6780">
        <v>0</v>
      </c>
      <c r="V6780">
        <v>0</v>
      </c>
      <c r="W6780">
        <v>0</v>
      </c>
      <c r="X6780" t="s">
        <v>341</v>
      </c>
      <c r="Y6780" t="s">
        <v>10000</v>
      </c>
      <c r="Z6780" t="s">
        <v>341</v>
      </c>
      <c r="AE6780" t="s">
        <v>236</v>
      </c>
      <c r="AF6780">
        <v>0.06</v>
      </c>
      <c r="AG6780">
        <v>1</v>
      </c>
      <c r="AH6780">
        <v>14</v>
      </c>
      <c r="AI6780" t="s">
        <v>11632</v>
      </c>
      <c r="AJ6780">
        <v>61.1027027027027</v>
      </c>
      <c r="AL6780" s="94">
        <v>37</v>
      </c>
      <c r="AM6780" t="s">
        <v>11647</v>
      </c>
    </row>
    <row r="6781" spans="1:39" x14ac:dyDescent="0.25">
      <c r="A6781" t="s">
        <v>223</v>
      </c>
      <c r="B6781">
        <v>44145</v>
      </c>
      <c r="C6781" t="s">
        <v>10001</v>
      </c>
      <c r="D6781">
        <v>1225</v>
      </c>
      <c r="E6781">
        <v>45811</v>
      </c>
      <c r="F6781">
        <v>45945</v>
      </c>
      <c r="G6781" t="s">
        <v>9799</v>
      </c>
      <c r="I6781" t="s">
        <v>24</v>
      </c>
      <c r="K6781">
        <v>0</v>
      </c>
      <c r="AE6781" t="s">
        <v>236</v>
      </c>
      <c r="AF6781">
        <v>0</v>
      </c>
      <c r="AG6781">
        <v>0</v>
      </c>
      <c r="AH6781">
        <v>0</v>
      </c>
      <c r="AI6781" t="s">
        <v>11634</v>
      </c>
      <c r="AL6781" s="94">
        <v>122.5</v>
      </c>
      <c r="AM6781" t="s">
        <v>11646</v>
      </c>
    </row>
    <row r="6782" spans="1:39" x14ac:dyDescent="0.25">
      <c r="A6782" t="s">
        <v>223</v>
      </c>
      <c r="B6782">
        <v>44146</v>
      </c>
      <c r="C6782" t="s">
        <v>10002</v>
      </c>
      <c r="D6782">
        <v>271</v>
      </c>
      <c r="E6782">
        <v>45811</v>
      </c>
      <c r="G6782" t="s">
        <v>9799</v>
      </c>
      <c r="K6782">
        <v>0</v>
      </c>
      <c r="AE6782" t="s">
        <v>236</v>
      </c>
      <c r="AF6782">
        <v>0</v>
      </c>
      <c r="AG6782">
        <v>0</v>
      </c>
      <c r="AH6782">
        <v>0</v>
      </c>
      <c r="AI6782" t="s">
        <v>11634</v>
      </c>
      <c r="AL6782" s="94">
        <v>27.1</v>
      </c>
      <c r="AM6782" t="s">
        <v>11646</v>
      </c>
    </row>
    <row r="6783" spans="1:39" x14ac:dyDescent="0.25">
      <c r="A6783" t="s">
        <v>223</v>
      </c>
      <c r="B6783">
        <v>44147</v>
      </c>
      <c r="C6783" t="s">
        <v>10003</v>
      </c>
      <c r="D6783">
        <v>481</v>
      </c>
      <c r="E6783">
        <v>45811</v>
      </c>
      <c r="F6783" t="s">
        <v>10004</v>
      </c>
      <c r="G6783" t="s">
        <v>9799</v>
      </c>
      <c r="I6783" t="s">
        <v>24</v>
      </c>
      <c r="K6783">
        <v>0</v>
      </c>
      <c r="AE6783" t="s">
        <v>236</v>
      </c>
      <c r="AF6783">
        <v>0</v>
      </c>
      <c r="AG6783">
        <v>0</v>
      </c>
      <c r="AH6783">
        <v>0</v>
      </c>
      <c r="AI6783" t="s">
        <v>11634</v>
      </c>
      <c r="AL6783" s="94">
        <v>48.1</v>
      </c>
      <c r="AM6783" t="s">
        <v>11646</v>
      </c>
    </row>
    <row r="6784" spans="1:39" x14ac:dyDescent="0.25">
      <c r="A6784" t="s">
        <v>223</v>
      </c>
      <c r="B6784">
        <v>44148</v>
      </c>
      <c r="C6784" t="s">
        <v>10005</v>
      </c>
      <c r="D6784">
        <v>81</v>
      </c>
      <c r="E6784">
        <v>45811</v>
      </c>
      <c r="G6784" t="s">
        <v>9799</v>
      </c>
      <c r="K6784">
        <v>0</v>
      </c>
      <c r="AE6784" t="s">
        <v>236</v>
      </c>
      <c r="AF6784">
        <v>0</v>
      </c>
      <c r="AG6784">
        <v>0</v>
      </c>
      <c r="AH6784">
        <v>0</v>
      </c>
      <c r="AI6784" t="s">
        <v>11634</v>
      </c>
      <c r="AL6784" s="94">
        <v>8.1</v>
      </c>
      <c r="AM6784" t="s">
        <v>11646</v>
      </c>
    </row>
    <row r="6785" spans="1:39" x14ac:dyDescent="0.25">
      <c r="A6785" t="s">
        <v>223</v>
      </c>
      <c r="B6785">
        <v>44149</v>
      </c>
      <c r="C6785" t="s">
        <v>10006</v>
      </c>
      <c r="D6785">
        <v>107</v>
      </c>
      <c r="E6785">
        <v>45811</v>
      </c>
      <c r="G6785" t="s">
        <v>9799</v>
      </c>
      <c r="K6785">
        <v>0</v>
      </c>
      <c r="AE6785" t="s">
        <v>236</v>
      </c>
      <c r="AF6785">
        <v>0</v>
      </c>
      <c r="AG6785">
        <v>0</v>
      </c>
      <c r="AH6785">
        <v>0</v>
      </c>
      <c r="AI6785" t="s">
        <v>11634</v>
      </c>
      <c r="AL6785" s="94">
        <v>10.7</v>
      </c>
      <c r="AM6785" t="s">
        <v>11646</v>
      </c>
    </row>
    <row r="6786" spans="1:39" x14ac:dyDescent="0.25">
      <c r="A6786" t="s">
        <v>223</v>
      </c>
      <c r="B6786">
        <v>44150</v>
      </c>
      <c r="C6786" t="s">
        <v>10007</v>
      </c>
      <c r="D6786">
        <v>32</v>
      </c>
      <c r="E6786">
        <v>45811</v>
      </c>
      <c r="G6786" t="s">
        <v>9799</v>
      </c>
      <c r="K6786">
        <v>0</v>
      </c>
      <c r="AE6786" t="s">
        <v>236</v>
      </c>
      <c r="AF6786">
        <v>0</v>
      </c>
      <c r="AG6786">
        <v>0</v>
      </c>
      <c r="AH6786">
        <v>0</v>
      </c>
      <c r="AI6786" t="s">
        <v>11634</v>
      </c>
      <c r="AL6786" s="94">
        <v>3.2</v>
      </c>
      <c r="AM6786" t="s">
        <v>11646</v>
      </c>
    </row>
    <row r="6787" spans="1:39" x14ac:dyDescent="0.25">
      <c r="A6787" t="s">
        <v>223</v>
      </c>
      <c r="B6787">
        <v>44151</v>
      </c>
      <c r="C6787" t="s">
        <v>10008</v>
      </c>
      <c r="D6787">
        <v>228</v>
      </c>
      <c r="E6787">
        <v>45811</v>
      </c>
      <c r="G6787" t="s">
        <v>9799</v>
      </c>
      <c r="K6787">
        <v>0</v>
      </c>
      <c r="AE6787" t="s">
        <v>236</v>
      </c>
      <c r="AF6787">
        <v>0</v>
      </c>
      <c r="AG6787">
        <v>0</v>
      </c>
      <c r="AH6787">
        <v>0</v>
      </c>
      <c r="AI6787" t="s">
        <v>11634</v>
      </c>
      <c r="AL6787" s="94">
        <v>22.8</v>
      </c>
      <c r="AM6787" t="s">
        <v>11646</v>
      </c>
    </row>
    <row r="6788" spans="1:39" x14ac:dyDescent="0.25">
      <c r="A6788" t="s">
        <v>223</v>
      </c>
      <c r="B6788">
        <v>44152</v>
      </c>
      <c r="C6788" t="s">
        <v>10009</v>
      </c>
      <c r="D6788">
        <v>75</v>
      </c>
      <c r="E6788">
        <v>45811</v>
      </c>
      <c r="G6788" t="s">
        <v>9799</v>
      </c>
      <c r="K6788">
        <v>0</v>
      </c>
      <c r="AE6788" t="s">
        <v>236</v>
      </c>
      <c r="AF6788">
        <v>0</v>
      </c>
      <c r="AG6788">
        <v>0</v>
      </c>
      <c r="AH6788">
        <v>0</v>
      </c>
      <c r="AI6788" t="s">
        <v>11634</v>
      </c>
      <c r="AL6788" s="94">
        <v>7.5</v>
      </c>
      <c r="AM6788" t="s">
        <v>11646</v>
      </c>
    </row>
    <row r="6789" spans="1:39" x14ac:dyDescent="0.25">
      <c r="A6789" t="s">
        <v>223</v>
      </c>
      <c r="B6789">
        <v>44153</v>
      </c>
      <c r="C6789" t="s">
        <v>10010</v>
      </c>
      <c r="D6789">
        <v>2541</v>
      </c>
      <c r="E6789">
        <v>45811</v>
      </c>
      <c r="G6789" t="s">
        <v>9799</v>
      </c>
      <c r="H6789">
        <v>45812</v>
      </c>
      <c r="I6789" t="s">
        <v>24</v>
      </c>
      <c r="K6789">
        <v>0</v>
      </c>
      <c r="X6789" t="s">
        <v>10011</v>
      </c>
      <c r="AE6789" t="s">
        <v>236</v>
      </c>
      <c r="AF6789">
        <v>0</v>
      </c>
      <c r="AG6789">
        <v>0</v>
      </c>
      <c r="AH6789">
        <v>1</v>
      </c>
      <c r="AI6789" t="s">
        <v>11632</v>
      </c>
      <c r="AL6789" s="94">
        <v>254.1</v>
      </c>
      <c r="AM6789" t="s">
        <v>11646</v>
      </c>
    </row>
    <row r="6790" spans="1:39" x14ac:dyDescent="0.25">
      <c r="A6790" t="s">
        <v>223</v>
      </c>
      <c r="B6790">
        <v>44154</v>
      </c>
      <c r="C6790" t="s">
        <v>10012</v>
      </c>
      <c r="D6790">
        <v>308</v>
      </c>
      <c r="E6790">
        <v>45811</v>
      </c>
      <c r="F6790" t="s">
        <v>10013</v>
      </c>
      <c r="G6790" t="s">
        <v>9799</v>
      </c>
      <c r="I6790" t="s">
        <v>24</v>
      </c>
      <c r="K6790">
        <v>0</v>
      </c>
      <c r="AE6790" t="s">
        <v>236</v>
      </c>
      <c r="AF6790">
        <v>0</v>
      </c>
      <c r="AG6790">
        <v>0</v>
      </c>
      <c r="AH6790">
        <v>0</v>
      </c>
      <c r="AI6790" t="s">
        <v>11634</v>
      </c>
      <c r="AL6790" s="94">
        <v>30.8</v>
      </c>
      <c r="AM6790" t="s">
        <v>11646</v>
      </c>
    </row>
    <row r="6791" spans="1:39" x14ac:dyDescent="0.25">
      <c r="A6791" t="s">
        <v>223</v>
      </c>
      <c r="B6791">
        <v>44155</v>
      </c>
      <c r="C6791" t="s">
        <v>10014</v>
      </c>
      <c r="D6791">
        <v>1165</v>
      </c>
      <c r="E6791">
        <v>45811</v>
      </c>
      <c r="F6791">
        <v>45945</v>
      </c>
      <c r="G6791" t="s">
        <v>9799</v>
      </c>
      <c r="H6791" t="s">
        <v>10015</v>
      </c>
      <c r="K6791">
        <v>0</v>
      </c>
      <c r="AE6791" t="s">
        <v>236</v>
      </c>
      <c r="AF6791">
        <v>0</v>
      </c>
      <c r="AG6791">
        <v>0</v>
      </c>
      <c r="AH6791">
        <v>0</v>
      </c>
      <c r="AI6791" t="s">
        <v>11634</v>
      </c>
      <c r="AL6791" s="94">
        <v>116.5</v>
      </c>
      <c r="AM6791" t="s">
        <v>11646</v>
      </c>
    </row>
    <row r="6792" spans="1:39" x14ac:dyDescent="0.25">
      <c r="A6792" t="s">
        <v>223</v>
      </c>
      <c r="B6792">
        <v>44156</v>
      </c>
      <c r="C6792" t="s">
        <v>10016</v>
      </c>
      <c r="D6792">
        <v>43</v>
      </c>
      <c r="E6792">
        <v>45811</v>
      </c>
      <c r="G6792" t="s">
        <v>9799</v>
      </c>
      <c r="K6792">
        <v>0</v>
      </c>
      <c r="AE6792" t="s">
        <v>236</v>
      </c>
      <c r="AF6792">
        <v>0</v>
      </c>
      <c r="AG6792">
        <v>0</v>
      </c>
      <c r="AH6792">
        <v>0</v>
      </c>
      <c r="AI6792" t="s">
        <v>11634</v>
      </c>
      <c r="AL6792" s="94">
        <v>4.3</v>
      </c>
      <c r="AM6792" t="s">
        <v>11646</v>
      </c>
    </row>
    <row r="6793" spans="1:39" x14ac:dyDescent="0.25">
      <c r="A6793" t="s">
        <v>223</v>
      </c>
      <c r="B6793">
        <v>44157</v>
      </c>
      <c r="C6793" t="s">
        <v>10017</v>
      </c>
      <c r="D6793">
        <v>58</v>
      </c>
      <c r="E6793">
        <v>45811</v>
      </c>
      <c r="G6793" t="s">
        <v>9799</v>
      </c>
      <c r="K6793">
        <v>0</v>
      </c>
      <c r="AE6793" t="s">
        <v>236</v>
      </c>
      <c r="AF6793">
        <v>0</v>
      </c>
      <c r="AG6793">
        <v>0</v>
      </c>
      <c r="AH6793">
        <v>0</v>
      </c>
      <c r="AI6793" t="s">
        <v>11634</v>
      </c>
      <c r="AL6793" s="94">
        <v>5.8</v>
      </c>
      <c r="AM6793" t="s">
        <v>11646</v>
      </c>
    </row>
    <row r="6794" spans="1:39" x14ac:dyDescent="0.25">
      <c r="A6794" t="s">
        <v>223</v>
      </c>
      <c r="B6794">
        <v>44158</v>
      </c>
      <c r="C6794" t="s">
        <v>10018</v>
      </c>
      <c r="D6794">
        <v>1618</v>
      </c>
      <c r="E6794">
        <v>45811</v>
      </c>
      <c r="F6794">
        <v>45945</v>
      </c>
      <c r="G6794" t="s">
        <v>9799</v>
      </c>
      <c r="I6794" t="s">
        <v>24</v>
      </c>
      <c r="K6794">
        <v>0</v>
      </c>
      <c r="AE6794" t="s">
        <v>236</v>
      </c>
      <c r="AF6794">
        <v>0</v>
      </c>
      <c r="AG6794">
        <v>0</v>
      </c>
      <c r="AH6794">
        <v>0</v>
      </c>
      <c r="AI6794" t="s">
        <v>11634</v>
      </c>
      <c r="AL6794" s="94">
        <v>161.80000000000001</v>
      </c>
      <c r="AM6794" t="s">
        <v>11646</v>
      </c>
    </row>
    <row r="6795" spans="1:39" x14ac:dyDescent="0.25">
      <c r="A6795" t="s">
        <v>223</v>
      </c>
      <c r="B6795">
        <v>44159</v>
      </c>
      <c r="C6795" t="s">
        <v>10019</v>
      </c>
      <c r="D6795">
        <v>61</v>
      </c>
      <c r="E6795">
        <v>45811</v>
      </c>
      <c r="G6795" t="s">
        <v>9799</v>
      </c>
      <c r="K6795">
        <v>0</v>
      </c>
      <c r="AE6795" t="s">
        <v>236</v>
      </c>
      <c r="AF6795">
        <v>0</v>
      </c>
      <c r="AG6795">
        <v>0</v>
      </c>
      <c r="AH6795">
        <v>0</v>
      </c>
      <c r="AI6795" t="s">
        <v>11634</v>
      </c>
      <c r="AL6795" s="94">
        <v>6.1</v>
      </c>
      <c r="AM6795" t="s">
        <v>11646</v>
      </c>
    </row>
    <row r="6796" spans="1:39" x14ac:dyDescent="0.25">
      <c r="A6796" t="s">
        <v>223</v>
      </c>
      <c r="B6796">
        <v>44160</v>
      </c>
      <c r="C6796" t="s">
        <v>10020</v>
      </c>
      <c r="D6796">
        <v>544</v>
      </c>
      <c r="E6796">
        <v>45811</v>
      </c>
      <c r="F6796" t="s">
        <v>10021</v>
      </c>
      <c r="G6796" t="s">
        <v>9799</v>
      </c>
      <c r="I6796" t="s">
        <v>24</v>
      </c>
      <c r="K6796">
        <v>0</v>
      </c>
      <c r="AE6796" t="s">
        <v>236</v>
      </c>
      <c r="AF6796">
        <v>0</v>
      </c>
      <c r="AG6796">
        <v>0</v>
      </c>
      <c r="AH6796">
        <v>0</v>
      </c>
      <c r="AI6796" t="s">
        <v>11634</v>
      </c>
      <c r="AL6796" s="94">
        <v>54.4</v>
      </c>
      <c r="AM6796" t="s">
        <v>11646</v>
      </c>
    </row>
    <row r="6797" spans="1:39" x14ac:dyDescent="0.25">
      <c r="A6797" t="s">
        <v>223</v>
      </c>
      <c r="B6797">
        <v>44161</v>
      </c>
      <c r="C6797" t="s">
        <v>10022</v>
      </c>
      <c r="D6797">
        <v>572</v>
      </c>
      <c r="E6797">
        <v>45811</v>
      </c>
      <c r="F6797" t="s">
        <v>10023</v>
      </c>
      <c r="G6797" t="s">
        <v>9799</v>
      </c>
      <c r="I6797" t="s">
        <v>24</v>
      </c>
      <c r="K6797">
        <v>0</v>
      </c>
      <c r="AE6797" t="s">
        <v>236</v>
      </c>
      <c r="AF6797">
        <v>0</v>
      </c>
      <c r="AG6797">
        <v>0</v>
      </c>
      <c r="AH6797">
        <v>0</v>
      </c>
      <c r="AI6797" t="s">
        <v>11634</v>
      </c>
      <c r="AL6797" s="94">
        <v>57.2</v>
      </c>
      <c r="AM6797" t="s">
        <v>11646</v>
      </c>
    </row>
    <row r="6798" spans="1:39" x14ac:dyDescent="0.25">
      <c r="A6798" t="s">
        <v>223</v>
      </c>
      <c r="B6798">
        <v>44163</v>
      </c>
      <c r="C6798" t="s">
        <v>10024</v>
      </c>
      <c r="D6798">
        <v>130</v>
      </c>
      <c r="E6798">
        <v>45811</v>
      </c>
      <c r="G6798" t="s">
        <v>9799</v>
      </c>
      <c r="K6798">
        <v>0</v>
      </c>
      <c r="AE6798" t="s">
        <v>236</v>
      </c>
      <c r="AF6798">
        <v>0</v>
      </c>
      <c r="AG6798">
        <v>0</v>
      </c>
      <c r="AH6798">
        <v>0</v>
      </c>
      <c r="AI6798" t="s">
        <v>11634</v>
      </c>
      <c r="AL6798" s="94">
        <v>13</v>
      </c>
      <c r="AM6798" t="s">
        <v>11646</v>
      </c>
    </row>
    <row r="6799" spans="1:39" x14ac:dyDescent="0.25">
      <c r="A6799" t="s">
        <v>223</v>
      </c>
      <c r="B6799">
        <v>44164</v>
      </c>
      <c r="C6799" t="s">
        <v>10025</v>
      </c>
      <c r="D6799">
        <v>32</v>
      </c>
      <c r="E6799">
        <v>45811</v>
      </c>
      <c r="G6799" t="s">
        <v>9799</v>
      </c>
      <c r="K6799">
        <v>0</v>
      </c>
      <c r="AE6799" t="s">
        <v>236</v>
      </c>
      <c r="AF6799">
        <v>0</v>
      </c>
      <c r="AG6799">
        <v>0</v>
      </c>
      <c r="AH6799">
        <v>0</v>
      </c>
      <c r="AI6799" t="s">
        <v>11634</v>
      </c>
      <c r="AL6799" s="94">
        <v>3.2</v>
      </c>
      <c r="AM6799" t="s">
        <v>11646</v>
      </c>
    </row>
    <row r="6800" spans="1:39" x14ac:dyDescent="0.25">
      <c r="A6800" t="s">
        <v>223</v>
      </c>
      <c r="B6800">
        <v>44165</v>
      </c>
      <c r="C6800" t="s">
        <v>10026</v>
      </c>
      <c r="D6800">
        <v>193</v>
      </c>
      <c r="E6800">
        <v>45811</v>
      </c>
      <c r="G6800" t="s">
        <v>9799</v>
      </c>
      <c r="K6800">
        <v>0</v>
      </c>
      <c r="AE6800" t="s">
        <v>236</v>
      </c>
      <c r="AF6800">
        <v>0</v>
      </c>
      <c r="AG6800">
        <v>0</v>
      </c>
      <c r="AH6800">
        <v>0</v>
      </c>
      <c r="AI6800" t="s">
        <v>11634</v>
      </c>
      <c r="AL6800" s="94">
        <v>19.3</v>
      </c>
      <c r="AM6800" t="s">
        <v>11646</v>
      </c>
    </row>
    <row r="6801" spans="1:39" x14ac:dyDescent="0.25">
      <c r="A6801" t="s">
        <v>223</v>
      </c>
      <c r="B6801">
        <v>44167</v>
      </c>
      <c r="C6801" t="s">
        <v>10027</v>
      </c>
      <c r="D6801">
        <v>31</v>
      </c>
      <c r="E6801">
        <v>45811</v>
      </c>
      <c r="G6801" t="s">
        <v>9799</v>
      </c>
      <c r="K6801">
        <v>0</v>
      </c>
      <c r="AE6801" t="s">
        <v>236</v>
      </c>
      <c r="AF6801">
        <v>0</v>
      </c>
      <c r="AG6801">
        <v>0</v>
      </c>
      <c r="AH6801">
        <v>0</v>
      </c>
      <c r="AI6801" t="s">
        <v>11634</v>
      </c>
      <c r="AL6801" s="94">
        <v>3.1</v>
      </c>
      <c r="AM6801" t="s">
        <v>11646</v>
      </c>
    </row>
    <row r="6802" spans="1:39" x14ac:dyDescent="0.25">
      <c r="A6802" t="s">
        <v>223</v>
      </c>
      <c r="B6802">
        <v>44168</v>
      </c>
      <c r="C6802" t="s">
        <v>10028</v>
      </c>
      <c r="D6802">
        <v>197</v>
      </c>
      <c r="K6802">
        <v>0</v>
      </c>
      <c r="AE6802" t="s">
        <v>236</v>
      </c>
      <c r="AF6802">
        <v>0</v>
      </c>
      <c r="AG6802">
        <v>0</v>
      </c>
      <c r="AH6802">
        <v>0</v>
      </c>
      <c r="AI6802" t="s">
        <v>11634</v>
      </c>
      <c r="AL6802" s="94">
        <v>19.7</v>
      </c>
      <c r="AM6802" t="s">
        <v>11646</v>
      </c>
    </row>
    <row r="6803" spans="1:39" x14ac:dyDescent="0.25">
      <c r="A6803" t="s">
        <v>223</v>
      </c>
      <c r="B6803">
        <v>44169</v>
      </c>
      <c r="C6803" t="s">
        <v>10029</v>
      </c>
      <c r="D6803">
        <v>328</v>
      </c>
      <c r="E6803">
        <v>45811</v>
      </c>
      <c r="F6803" t="s">
        <v>10030</v>
      </c>
      <c r="G6803" t="s">
        <v>9799</v>
      </c>
      <c r="I6803" t="s">
        <v>24</v>
      </c>
      <c r="K6803">
        <v>0</v>
      </c>
      <c r="AE6803" t="s">
        <v>236</v>
      </c>
      <c r="AF6803">
        <v>0</v>
      </c>
      <c r="AG6803">
        <v>0</v>
      </c>
      <c r="AH6803">
        <v>0</v>
      </c>
      <c r="AI6803" t="s">
        <v>11634</v>
      </c>
      <c r="AL6803" s="94">
        <v>32.799999999999997</v>
      </c>
      <c r="AM6803" t="s">
        <v>11646</v>
      </c>
    </row>
    <row r="6804" spans="1:39" x14ac:dyDescent="0.25">
      <c r="A6804" t="s">
        <v>223</v>
      </c>
      <c r="B6804">
        <v>44171</v>
      </c>
      <c r="C6804" t="s">
        <v>10031</v>
      </c>
      <c r="D6804">
        <v>294</v>
      </c>
      <c r="E6804">
        <v>45811</v>
      </c>
      <c r="G6804" t="s">
        <v>9799</v>
      </c>
      <c r="K6804">
        <v>0</v>
      </c>
      <c r="AE6804" t="s">
        <v>236</v>
      </c>
      <c r="AF6804">
        <v>0</v>
      </c>
      <c r="AG6804">
        <v>0</v>
      </c>
      <c r="AH6804">
        <v>0</v>
      </c>
      <c r="AI6804" t="s">
        <v>11634</v>
      </c>
      <c r="AL6804" s="94">
        <v>29.4</v>
      </c>
      <c r="AM6804" t="s">
        <v>11646</v>
      </c>
    </row>
    <row r="6805" spans="1:39" x14ac:dyDescent="0.25">
      <c r="A6805" t="s">
        <v>223</v>
      </c>
      <c r="B6805">
        <v>44172</v>
      </c>
      <c r="C6805" t="s">
        <v>10032</v>
      </c>
      <c r="D6805">
        <v>367</v>
      </c>
      <c r="E6805">
        <v>45811</v>
      </c>
      <c r="G6805" t="s">
        <v>9799</v>
      </c>
      <c r="H6805">
        <v>45826</v>
      </c>
      <c r="I6805" t="s">
        <v>28</v>
      </c>
      <c r="K6805">
        <v>0</v>
      </c>
      <c r="L6805" t="s">
        <v>341</v>
      </c>
      <c r="M6805">
        <v>0</v>
      </c>
      <c r="N6805" t="s">
        <v>339</v>
      </c>
      <c r="O6805">
        <v>45560</v>
      </c>
      <c r="P6805" t="s">
        <v>341</v>
      </c>
      <c r="Q6805">
        <v>0</v>
      </c>
      <c r="T6805">
        <v>0</v>
      </c>
      <c r="U6805">
        <v>0</v>
      </c>
      <c r="V6805">
        <v>0</v>
      </c>
      <c r="W6805">
        <v>0</v>
      </c>
      <c r="X6805" t="s">
        <v>341</v>
      </c>
      <c r="Y6805" t="s">
        <v>341</v>
      </c>
      <c r="Z6805" t="s">
        <v>341</v>
      </c>
      <c r="AE6805" t="s">
        <v>236</v>
      </c>
      <c r="AF6805">
        <v>0</v>
      </c>
      <c r="AG6805">
        <v>0</v>
      </c>
      <c r="AH6805">
        <v>14</v>
      </c>
      <c r="AI6805" t="s">
        <v>11632</v>
      </c>
      <c r="AL6805" s="94">
        <v>36.700000000000003</v>
      </c>
      <c r="AM6805" t="s">
        <v>11646</v>
      </c>
    </row>
    <row r="6806" spans="1:39" x14ac:dyDescent="0.25">
      <c r="A6806" t="s">
        <v>223</v>
      </c>
      <c r="B6806">
        <v>44173</v>
      </c>
      <c r="C6806" t="s">
        <v>10033</v>
      </c>
      <c r="D6806">
        <v>117</v>
      </c>
      <c r="E6806">
        <v>45811</v>
      </c>
      <c r="G6806" t="s">
        <v>9799</v>
      </c>
      <c r="K6806">
        <v>0</v>
      </c>
      <c r="AE6806" t="s">
        <v>236</v>
      </c>
      <c r="AF6806">
        <v>0</v>
      </c>
      <c r="AG6806">
        <v>0</v>
      </c>
      <c r="AH6806">
        <v>0</v>
      </c>
      <c r="AI6806" t="s">
        <v>11634</v>
      </c>
      <c r="AL6806" s="94">
        <v>11.7</v>
      </c>
      <c r="AM6806" t="s">
        <v>11646</v>
      </c>
    </row>
    <row r="6807" spans="1:39" x14ac:dyDescent="0.25">
      <c r="A6807" t="s">
        <v>223</v>
      </c>
      <c r="B6807">
        <v>44174</v>
      </c>
      <c r="C6807" t="s">
        <v>10034</v>
      </c>
      <c r="D6807">
        <v>458</v>
      </c>
      <c r="E6807">
        <v>45811</v>
      </c>
      <c r="F6807" t="s">
        <v>10035</v>
      </c>
      <c r="G6807" t="s">
        <v>9799</v>
      </c>
      <c r="I6807" t="s">
        <v>24</v>
      </c>
      <c r="K6807">
        <v>0</v>
      </c>
      <c r="AE6807" t="s">
        <v>236</v>
      </c>
      <c r="AF6807">
        <v>0</v>
      </c>
      <c r="AG6807">
        <v>0</v>
      </c>
      <c r="AH6807">
        <v>0</v>
      </c>
      <c r="AI6807" t="s">
        <v>11634</v>
      </c>
      <c r="AL6807" s="94">
        <v>45.8</v>
      </c>
      <c r="AM6807" t="s">
        <v>11646</v>
      </c>
    </row>
    <row r="6808" spans="1:39" x14ac:dyDescent="0.25">
      <c r="A6808" t="s">
        <v>223</v>
      </c>
      <c r="B6808">
        <v>44175</v>
      </c>
      <c r="C6808" t="s">
        <v>10036</v>
      </c>
      <c r="D6808">
        <v>119</v>
      </c>
      <c r="E6808">
        <v>45811</v>
      </c>
      <c r="G6808" t="s">
        <v>9799</v>
      </c>
      <c r="K6808">
        <v>0</v>
      </c>
      <c r="AE6808" t="s">
        <v>236</v>
      </c>
      <c r="AF6808">
        <v>0</v>
      </c>
      <c r="AG6808">
        <v>0</v>
      </c>
      <c r="AH6808">
        <v>0</v>
      </c>
      <c r="AI6808" t="s">
        <v>11634</v>
      </c>
      <c r="AL6808" s="94">
        <v>11.9</v>
      </c>
      <c r="AM6808" t="s">
        <v>11646</v>
      </c>
    </row>
    <row r="6809" spans="1:39" x14ac:dyDescent="0.25">
      <c r="A6809" t="s">
        <v>223</v>
      </c>
      <c r="B6809">
        <v>44176</v>
      </c>
      <c r="C6809" t="s">
        <v>10037</v>
      </c>
      <c r="D6809">
        <v>160</v>
      </c>
      <c r="E6809">
        <v>45812</v>
      </c>
      <c r="G6809" t="s">
        <v>9799</v>
      </c>
      <c r="K6809">
        <v>0</v>
      </c>
      <c r="AE6809" t="s">
        <v>236</v>
      </c>
      <c r="AF6809">
        <v>0</v>
      </c>
      <c r="AG6809">
        <v>0</v>
      </c>
      <c r="AH6809">
        <v>0</v>
      </c>
      <c r="AI6809" t="s">
        <v>11634</v>
      </c>
      <c r="AL6809" s="94">
        <v>16</v>
      </c>
      <c r="AM6809" t="s">
        <v>11646</v>
      </c>
    </row>
    <row r="6810" spans="1:39" x14ac:dyDescent="0.25">
      <c r="A6810" t="s">
        <v>223</v>
      </c>
      <c r="B6810">
        <v>44177</v>
      </c>
      <c r="C6810" t="s">
        <v>10038</v>
      </c>
      <c r="D6810">
        <v>113</v>
      </c>
      <c r="E6810">
        <v>45812</v>
      </c>
      <c r="G6810" t="s">
        <v>9799</v>
      </c>
      <c r="K6810">
        <v>0</v>
      </c>
      <c r="AE6810" t="s">
        <v>236</v>
      </c>
      <c r="AF6810">
        <v>0</v>
      </c>
      <c r="AG6810">
        <v>0</v>
      </c>
      <c r="AH6810">
        <v>0</v>
      </c>
      <c r="AI6810" t="s">
        <v>11634</v>
      </c>
      <c r="AL6810" s="94">
        <v>11.3</v>
      </c>
      <c r="AM6810" t="s">
        <v>11646</v>
      </c>
    </row>
    <row r="6811" spans="1:39" x14ac:dyDescent="0.25">
      <c r="A6811" t="s">
        <v>223</v>
      </c>
      <c r="B6811">
        <v>44178</v>
      </c>
      <c r="C6811" t="s">
        <v>10039</v>
      </c>
      <c r="D6811">
        <v>57</v>
      </c>
      <c r="E6811">
        <v>45812</v>
      </c>
      <c r="G6811" t="s">
        <v>9799</v>
      </c>
      <c r="K6811">
        <v>0</v>
      </c>
      <c r="AE6811" t="s">
        <v>236</v>
      </c>
      <c r="AF6811">
        <v>0</v>
      </c>
      <c r="AG6811">
        <v>0</v>
      </c>
      <c r="AH6811">
        <v>0</v>
      </c>
      <c r="AI6811" t="s">
        <v>11634</v>
      </c>
      <c r="AL6811" s="94">
        <v>5.7</v>
      </c>
      <c r="AM6811" t="s">
        <v>11646</v>
      </c>
    </row>
    <row r="6812" spans="1:39" x14ac:dyDescent="0.25">
      <c r="A6812" t="s">
        <v>223</v>
      </c>
      <c r="B6812">
        <v>44179</v>
      </c>
      <c r="C6812" t="s">
        <v>10040</v>
      </c>
      <c r="D6812">
        <v>460</v>
      </c>
      <c r="E6812">
        <v>45812</v>
      </c>
      <c r="F6812" t="s">
        <v>10041</v>
      </c>
      <c r="G6812" t="s">
        <v>9799</v>
      </c>
      <c r="I6812" t="s">
        <v>24</v>
      </c>
      <c r="K6812">
        <v>0</v>
      </c>
      <c r="AE6812" t="s">
        <v>236</v>
      </c>
      <c r="AF6812">
        <v>0</v>
      </c>
      <c r="AG6812">
        <v>0</v>
      </c>
      <c r="AH6812">
        <v>0</v>
      </c>
      <c r="AI6812" t="s">
        <v>11634</v>
      </c>
      <c r="AL6812" s="94">
        <v>46</v>
      </c>
      <c r="AM6812" t="s">
        <v>11646</v>
      </c>
    </row>
    <row r="6813" spans="1:39" x14ac:dyDescent="0.25">
      <c r="A6813" t="s">
        <v>223</v>
      </c>
      <c r="B6813">
        <v>44180</v>
      </c>
      <c r="C6813" t="s">
        <v>10042</v>
      </c>
      <c r="D6813">
        <v>74</v>
      </c>
      <c r="E6813">
        <v>45812</v>
      </c>
      <c r="G6813" t="s">
        <v>9799</v>
      </c>
      <c r="K6813">
        <v>0</v>
      </c>
      <c r="AE6813" t="s">
        <v>236</v>
      </c>
      <c r="AF6813">
        <v>0</v>
      </c>
      <c r="AG6813">
        <v>0</v>
      </c>
      <c r="AH6813">
        <v>0</v>
      </c>
      <c r="AI6813" t="s">
        <v>11634</v>
      </c>
      <c r="AL6813" s="94">
        <v>7.4</v>
      </c>
      <c r="AM6813" t="s">
        <v>11646</v>
      </c>
    </row>
    <row r="6814" spans="1:39" x14ac:dyDescent="0.25">
      <c r="A6814" t="s">
        <v>223</v>
      </c>
      <c r="B6814">
        <v>44181</v>
      </c>
      <c r="C6814" t="s">
        <v>10043</v>
      </c>
      <c r="D6814">
        <v>89</v>
      </c>
      <c r="E6814">
        <v>45812</v>
      </c>
      <c r="G6814" t="s">
        <v>9799</v>
      </c>
      <c r="K6814">
        <v>0</v>
      </c>
      <c r="AE6814" t="s">
        <v>236</v>
      </c>
      <c r="AF6814">
        <v>0</v>
      </c>
      <c r="AG6814">
        <v>0</v>
      </c>
      <c r="AH6814">
        <v>0</v>
      </c>
      <c r="AI6814" t="s">
        <v>11634</v>
      </c>
      <c r="AL6814" s="94">
        <v>8.9</v>
      </c>
      <c r="AM6814" t="s">
        <v>11646</v>
      </c>
    </row>
    <row r="6815" spans="1:39" x14ac:dyDescent="0.25">
      <c r="A6815" t="s">
        <v>223</v>
      </c>
      <c r="B6815">
        <v>44182</v>
      </c>
      <c r="C6815" t="s">
        <v>10044</v>
      </c>
      <c r="D6815">
        <v>271</v>
      </c>
      <c r="E6815">
        <v>45812</v>
      </c>
      <c r="G6815" t="s">
        <v>9799</v>
      </c>
      <c r="K6815">
        <v>0</v>
      </c>
      <c r="AE6815" t="s">
        <v>236</v>
      </c>
      <c r="AF6815">
        <v>0</v>
      </c>
      <c r="AG6815">
        <v>0</v>
      </c>
      <c r="AH6815">
        <v>0</v>
      </c>
      <c r="AI6815" t="s">
        <v>11634</v>
      </c>
      <c r="AL6815" s="94">
        <v>27.1</v>
      </c>
      <c r="AM6815" t="s">
        <v>11646</v>
      </c>
    </row>
    <row r="6816" spans="1:39" x14ac:dyDescent="0.25">
      <c r="A6816" t="s">
        <v>223</v>
      </c>
      <c r="B6816">
        <v>44183</v>
      </c>
      <c r="C6816" t="s">
        <v>10045</v>
      </c>
      <c r="D6816">
        <v>61</v>
      </c>
      <c r="E6816">
        <v>45812</v>
      </c>
      <c r="G6816" t="s">
        <v>9799</v>
      </c>
      <c r="K6816">
        <v>0</v>
      </c>
      <c r="AE6816" t="s">
        <v>236</v>
      </c>
      <c r="AF6816">
        <v>0</v>
      </c>
      <c r="AG6816">
        <v>0</v>
      </c>
      <c r="AH6816">
        <v>0</v>
      </c>
      <c r="AI6816" t="s">
        <v>11634</v>
      </c>
      <c r="AL6816" s="94">
        <v>6.1</v>
      </c>
      <c r="AM6816" t="s">
        <v>11646</v>
      </c>
    </row>
    <row r="6817" spans="1:39" x14ac:dyDescent="0.25">
      <c r="A6817" t="s">
        <v>223</v>
      </c>
      <c r="B6817">
        <v>44184</v>
      </c>
      <c r="C6817" t="s">
        <v>10046</v>
      </c>
      <c r="D6817">
        <v>46</v>
      </c>
      <c r="E6817">
        <v>45812</v>
      </c>
      <c r="G6817" t="s">
        <v>9799</v>
      </c>
      <c r="K6817">
        <v>0</v>
      </c>
      <c r="AE6817" t="s">
        <v>236</v>
      </c>
      <c r="AF6817">
        <v>0</v>
      </c>
      <c r="AG6817">
        <v>0</v>
      </c>
      <c r="AH6817">
        <v>0</v>
      </c>
      <c r="AI6817" t="s">
        <v>11634</v>
      </c>
      <c r="AL6817" s="94">
        <v>4.5999999999999996</v>
      </c>
      <c r="AM6817" t="s">
        <v>11646</v>
      </c>
    </row>
    <row r="6818" spans="1:39" x14ac:dyDescent="0.25">
      <c r="A6818" t="s">
        <v>223</v>
      </c>
      <c r="B6818">
        <v>44185</v>
      </c>
      <c r="C6818" t="s">
        <v>10047</v>
      </c>
      <c r="D6818">
        <v>98</v>
      </c>
      <c r="E6818">
        <v>45812</v>
      </c>
      <c r="G6818" t="s">
        <v>9799</v>
      </c>
      <c r="K6818">
        <v>0</v>
      </c>
      <c r="AE6818" t="s">
        <v>236</v>
      </c>
      <c r="AF6818">
        <v>0</v>
      </c>
      <c r="AG6818">
        <v>0</v>
      </c>
      <c r="AH6818">
        <v>0</v>
      </c>
      <c r="AI6818" t="s">
        <v>11634</v>
      </c>
      <c r="AL6818" s="94">
        <v>9.8000000000000007</v>
      </c>
      <c r="AM6818" t="s">
        <v>11646</v>
      </c>
    </row>
    <row r="6819" spans="1:39" x14ac:dyDescent="0.25">
      <c r="A6819" t="s">
        <v>223</v>
      </c>
      <c r="B6819">
        <v>44187</v>
      </c>
      <c r="C6819" t="s">
        <v>10048</v>
      </c>
      <c r="D6819">
        <v>241</v>
      </c>
      <c r="E6819">
        <v>45812</v>
      </c>
      <c r="G6819" t="s">
        <v>9799</v>
      </c>
      <c r="K6819">
        <v>0</v>
      </c>
      <c r="AE6819" t="s">
        <v>236</v>
      </c>
      <c r="AF6819">
        <v>0</v>
      </c>
      <c r="AG6819">
        <v>0</v>
      </c>
      <c r="AH6819">
        <v>0</v>
      </c>
      <c r="AI6819" t="s">
        <v>11634</v>
      </c>
      <c r="AL6819" s="94">
        <v>24.1</v>
      </c>
      <c r="AM6819" t="s">
        <v>11646</v>
      </c>
    </row>
    <row r="6820" spans="1:39" x14ac:dyDescent="0.25">
      <c r="A6820" t="s">
        <v>223</v>
      </c>
      <c r="B6820">
        <v>44189</v>
      </c>
      <c r="C6820" t="s">
        <v>10049</v>
      </c>
      <c r="D6820">
        <v>54</v>
      </c>
      <c r="E6820">
        <v>45812</v>
      </c>
      <c r="G6820" t="s">
        <v>9799</v>
      </c>
      <c r="K6820">
        <v>0</v>
      </c>
      <c r="AE6820" t="s">
        <v>236</v>
      </c>
      <c r="AF6820">
        <v>0</v>
      </c>
      <c r="AG6820">
        <v>0</v>
      </c>
      <c r="AH6820">
        <v>0</v>
      </c>
      <c r="AI6820" t="s">
        <v>11634</v>
      </c>
      <c r="AL6820" s="94">
        <v>5.4</v>
      </c>
      <c r="AM6820" t="s">
        <v>11646</v>
      </c>
    </row>
    <row r="6821" spans="1:39" x14ac:dyDescent="0.25">
      <c r="A6821" t="s">
        <v>223</v>
      </c>
      <c r="B6821">
        <v>44190</v>
      </c>
      <c r="C6821" t="s">
        <v>10050</v>
      </c>
      <c r="D6821">
        <v>66</v>
      </c>
      <c r="E6821">
        <v>45812</v>
      </c>
      <c r="G6821" t="s">
        <v>9799</v>
      </c>
      <c r="K6821">
        <v>0</v>
      </c>
      <c r="AE6821" t="s">
        <v>236</v>
      </c>
      <c r="AF6821">
        <v>0</v>
      </c>
      <c r="AG6821">
        <v>0</v>
      </c>
      <c r="AH6821">
        <v>0</v>
      </c>
      <c r="AI6821" t="s">
        <v>11634</v>
      </c>
      <c r="AL6821" s="94">
        <v>6.6</v>
      </c>
      <c r="AM6821" t="s">
        <v>11646</v>
      </c>
    </row>
    <row r="6822" spans="1:39" x14ac:dyDescent="0.25">
      <c r="A6822" t="s">
        <v>223</v>
      </c>
      <c r="B6822">
        <v>44191</v>
      </c>
      <c r="C6822" t="s">
        <v>10051</v>
      </c>
      <c r="D6822">
        <v>934</v>
      </c>
      <c r="E6822">
        <v>45812</v>
      </c>
      <c r="G6822" t="s">
        <v>9799</v>
      </c>
      <c r="H6822">
        <v>45876</v>
      </c>
      <c r="I6822" t="s">
        <v>28</v>
      </c>
      <c r="K6822">
        <v>125</v>
      </c>
      <c r="M6822">
        <v>0.2</v>
      </c>
      <c r="N6822" t="s">
        <v>339</v>
      </c>
      <c r="O6822">
        <v>45869</v>
      </c>
      <c r="P6822" t="s">
        <v>339</v>
      </c>
      <c r="Q6822">
        <v>0.2</v>
      </c>
      <c r="R6822">
        <v>3000</v>
      </c>
      <c r="S6822">
        <v>0</v>
      </c>
      <c r="T6822">
        <v>0</v>
      </c>
      <c r="W6822">
        <v>0</v>
      </c>
      <c r="X6822" t="s">
        <v>10052</v>
      </c>
      <c r="Y6822" t="s">
        <v>341</v>
      </c>
      <c r="Z6822" t="s">
        <v>341</v>
      </c>
      <c r="AE6822" t="s">
        <v>236</v>
      </c>
      <c r="AF6822">
        <v>0.2</v>
      </c>
      <c r="AG6822">
        <v>25</v>
      </c>
      <c r="AH6822">
        <v>13</v>
      </c>
      <c r="AI6822" t="s">
        <v>11632</v>
      </c>
      <c r="AJ6822">
        <v>3.2119914346895073</v>
      </c>
      <c r="AK6822">
        <v>0</v>
      </c>
      <c r="AL6822" s="94">
        <v>93.4</v>
      </c>
      <c r="AM6822" t="s">
        <v>11647</v>
      </c>
    </row>
    <row r="6823" spans="1:39" x14ac:dyDescent="0.25">
      <c r="A6823" t="s">
        <v>223</v>
      </c>
      <c r="B6823">
        <v>44192</v>
      </c>
      <c r="C6823" t="s">
        <v>10053</v>
      </c>
      <c r="D6823">
        <v>465</v>
      </c>
      <c r="E6823">
        <v>45812</v>
      </c>
      <c r="F6823" t="s">
        <v>10054</v>
      </c>
      <c r="G6823" t="s">
        <v>9799</v>
      </c>
      <c r="I6823" t="s">
        <v>24</v>
      </c>
      <c r="K6823">
        <v>0</v>
      </c>
      <c r="AE6823" t="s">
        <v>236</v>
      </c>
      <c r="AF6823">
        <v>0</v>
      </c>
      <c r="AG6823">
        <v>0</v>
      </c>
      <c r="AH6823">
        <v>0</v>
      </c>
      <c r="AI6823" t="s">
        <v>11634</v>
      </c>
      <c r="AL6823" s="94">
        <v>46.5</v>
      </c>
      <c r="AM6823" t="s">
        <v>11646</v>
      </c>
    </row>
    <row r="6824" spans="1:39" x14ac:dyDescent="0.25">
      <c r="A6824" t="s">
        <v>223</v>
      </c>
      <c r="B6824">
        <v>44193</v>
      </c>
      <c r="C6824" t="s">
        <v>10055</v>
      </c>
      <c r="D6824">
        <v>141</v>
      </c>
      <c r="E6824">
        <v>45812</v>
      </c>
      <c r="G6824" t="s">
        <v>9799</v>
      </c>
      <c r="K6824">
        <v>0</v>
      </c>
      <c r="AE6824" t="s">
        <v>236</v>
      </c>
      <c r="AF6824">
        <v>0</v>
      </c>
      <c r="AG6824">
        <v>0</v>
      </c>
      <c r="AH6824">
        <v>0</v>
      </c>
      <c r="AI6824" t="s">
        <v>11634</v>
      </c>
      <c r="AL6824" s="94">
        <v>14.1</v>
      </c>
      <c r="AM6824" t="s">
        <v>11646</v>
      </c>
    </row>
    <row r="6825" spans="1:39" x14ac:dyDescent="0.25">
      <c r="A6825" t="s">
        <v>223</v>
      </c>
      <c r="B6825">
        <v>44194</v>
      </c>
      <c r="C6825" t="s">
        <v>10056</v>
      </c>
      <c r="D6825">
        <v>149</v>
      </c>
      <c r="E6825">
        <v>45812</v>
      </c>
      <c r="G6825" t="s">
        <v>9799</v>
      </c>
      <c r="K6825">
        <v>0</v>
      </c>
      <c r="AE6825" t="s">
        <v>236</v>
      </c>
      <c r="AF6825">
        <v>0</v>
      </c>
      <c r="AG6825">
        <v>0</v>
      </c>
      <c r="AH6825">
        <v>0</v>
      </c>
      <c r="AI6825" t="s">
        <v>11634</v>
      </c>
      <c r="AL6825" s="94">
        <v>14.9</v>
      </c>
      <c r="AM6825" t="s">
        <v>11646</v>
      </c>
    </row>
    <row r="6826" spans="1:39" x14ac:dyDescent="0.25">
      <c r="A6826" t="s">
        <v>223</v>
      </c>
      <c r="B6826">
        <v>44195</v>
      </c>
      <c r="C6826" t="s">
        <v>10057</v>
      </c>
      <c r="D6826">
        <v>98</v>
      </c>
      <c r="E6826">
        <v>45812</v>
      </c>
      <c r="G6826" t="s">
        <v>9799</v>
      </c>
      <c r="K6826">
        <v>0</v>
      </c>
      <c r="AE6826" t="s">
        <v>236</v>
      </c>
      <c r="AF6826">
        <v>0</v>
      </c>
      <c r="AG6826">
        <v>0</v>
      </c>
      <c r="AH6826">
        <v>0</v>
      </c>
      <c r="AI6826" t="s">
        <v>11634</v>
      </c>
      <c r="AL6826" s="94">
        <v>9.8000000000000007</v>
      </c>
      <c r="AM6826" t="s">
        <v>11646</v>
      </c>
    </row>
    <row r="6827" spans="1:39" x14ac:dyDescent="0.25">
      <c r="A6827" t="s">
        <v>223</v>
      </c>
      <c r="B6827">
        <v>44196</v>
      </c>
      <c r="C6827" t="s">
        <v>10058</v>
      </c>
      <c r="D6827">
        <v>121</v>
      </c>
      <c r="E6827">
        <v>45812</v>
      </c>
      <c r="G6827" t="s">
        <v>9799</v>
      </c>
      <c r="H6827">
        <v>45819</v>
      </c>
      <c r="I6827" t="s">
        <v>28</v>
      </c>
      <c r="K6827">
        <v>0</v>
      </c>
      <c r="L6827">
        <v>0</v>
      </c>
      <c r="M6827">
        <v>0</v>
      </c>
      <c r="N6827" t="s">
        <v>3168</v>
      </c>
      <c r="O6827">
        <v>0</v>
      </c>
      <c r="P6827">
        <v>0</v>
      </c>
      <c r="Q6827">
        <v>0</v>
      </c>
      <c r="R6827">
        <v>0</v>
      </c>
      <c r="S6827">
        <v>0</v>
      </c>
      <c r="T6827">
        <v>0</v>
      </c>
      <c r="U6827">
        <v>0</v>
      </c>
      <c r="V6827">
        <v>0</v>
      </c>
      <c r="W6827">
        <v>0</v>
      </c>
      <c r="X6827" t="s">
        <v>341</v>
      </c>
      <c r="Y6827" t="s">
        <v>341</v>
      </c>
      <c r="Z6827" t="s">
        <v>341</v>
      </c>
      <c r="AE6827" t="s">
        <v>236</v>
      </c>
      <c r="AF6827">
        <v>0</v>
      </c>
      <c r="AG6827">
        <v>0</v>
      </c>
      <c r="AH6827">
        <v>16</v>
      </c>
      <c r="AI6827" t="s">
        <v>11631</v>
      </c>
      <c r="AJ6827">
        <v>0</v>
      </c>
      <c r="AK6827">
        <v>0</v>
      </c>
      <c r="AL6827" s="94">
        <v>12.1</v>
      </c>
      <c r="AM6827" t="s">
        <v>11646</v>
      </c>
    </row>
    <row r="6828" spans="1:39" x14ac:dyDescent="0.25">
      <c r="A6828" t="s">
        <v>223</v>
      </c>
      <c r="B6828">
        <v>44197</v>
      </c>
      <c r="C6828" t="s">
        <v>10059</v>
      </c>
      <c r="D6828">
        <v>61</v>
      </c>
      <c r="E6828">
        <v>45812</v>
      </c>
      <c r="G6828" t="s">
        <v>9799</v>
      </c>
      <c r="K6828">
        <v>0</v>
      </c>
      <c r="AE6828" t="s">
        <v>236</v>
      </c>
      <c r="AF6828">
        <v>0</v>
      </c>
      <c r="AG6828">
        <v>0</v>
      </c>
      <c r="AH6828">
        <v>0</v>
      </c>
      <c r="AI6828" t="s">
        <v>11634</v>
      </c>
      <c r="AL6828" s="94">
        <v>6.1</v>
      </c>
      <c r="AM6828" t="s">
        <v>11646</v>
      </c>
    </row>
    <row r="6829" spans="1:39" x14ac:dyDescent="0.25">
      <c r="A6829" t="s">
        <v>223</v>
      </c>
      <c r="B6829">
        <v>44198</v>
      </c>
      <c r="C6829" t="s">
        <v>10060</v>
      </c>
      <c r="D6829">
        <v>225</v>
      </c>
      <c r="E6829">
        <v>45812</v>
      </c>
      <c r="G6829" t="s">
        <v>9799</v>
      </c>
      <c r="K6829">
        <v>0</v>
      </c>
      <c r="AE6829" t="s">
        <v>236</v>
      </c>
      <c r="AF6829">
        <v>0</v>
      </c>
      <c r="AG6829">
        <v>0</v>
      </c>
      <c r="AH6829">
        <v>0</v>
      </c>
      <c r="AI6829" t="s">
        <v>11634</v>
      </c>
      <c r="AL6829" s="94">
        <v>22.5</v>
      </c>
      <c r="AM6829" t="s">
        <v>11646</v>
      </c>
    </row>
    <row r="6830" spans="1:39" x14ac:dyDescent="0.25">
      <c r="A6830" t="s">
        <v>223</v>
      </c>
      <c r="B6830">
        <v>44199</v>
      </c>
      <c r="C6830" t="s">
        <v>10061</v>
      </c>
      <c r="D6830">
        <v>43</v>
      </c>
      <c r="E6830">
        <v>45812</v>
      </c>
      <c r="G6830" t="s">
        <v>9799</v>
      </c>
      <c r="K6830">
        <v>0</v>
      </c>
      <c r="AE6830" t="s">
        <v>236</v>
      </c>
      <c r="AF6830">
        <v>0</v>
      </c>
      <c r="AG6830">
        <v>0</v>
      </c>
      <c r="AH6830">
        <v>0</v>
      </c>
      <c r="AI6830" t="s">
        <v>11634</v>
      </c>
      <c r="AL6830" s="94">
        <v>4.3</v>
      </c>
      <c r="AM6830" t="s">
        <v>11646</v>
      </c>
    </row>
    <row r="6831" spans="1:39" x14ac:dyDescent="0.25">
      <c r="A6831" t="s">
        <v>223</v>
      </c>
      <c r="B6831">
        <v>44200</v>
      </c>
      <c r="C6831" t="s">
        <v>10062</v>
      </c>
      <c r="D6831">
        <v>26</v>
      </c>
      <c r="E6831">
        <v>45812</v>
      </c>
      <c r="G6831" t="s">
        <v>9799</v>
      </c>
      <c r="K6831">
        <v>0</v>
      </c>
      <c r="AE6831" t="s">
        <v>236</v>
      </c>
      <c r="AF6831">
        <v>0</v>
      </c>
      <c r="AG6831">
        <v>0</v>
      </c>
      <c r="AH6831">
        <v>0</v>
      </c>
      <c r="AI6831" t="s">
        <v>11634</v>
      </c>
      <c r="AL6831" s="94">
        <v>2.6</v>
      </c>
      <c r="AM6831" t="s">
        <v>11646</v>
      </c>
    </row>
    <row r="6832" spans="1:39" x14ac:dyDescent="0.25">
      <c r="A6832" t="s">
        <v>223</v>
      </c>
      <c r="B6832">
        <v>44201</v>
      </c>
      <c r="C6832" t="s">
        <v>10063</v>
      </c>
      <c r="D6832">
        <v>615</v>
      </c>
      <c r="E6832">
        <v>45812</v>
      </c>
      <c r="F6832" t="s">
        <v>10064</v>
      </c>
      <c r="G6832" t="s">
        <v>9799</v>
      </c>
      <c r="I6832" t="s">
        <v>24</v>
      </c>
      <c r="K6832">
        <v>0</v>
      </c>
      <c r="AE6832" t="s">
        <v>236</v>
      </c>
      <c r="AF6832">
        <v>0</v>
      </c>
      <c r="AG6832">
        <v>0</v>
      </c>
      <c r="AH6832">
        <v>0</v>
      </c>
      <c r="AI6832" t="s">
        <v>11634</v>
      </c>
      <c r="AL6832" s="94">
        <v>61.5</v>
      </c>
      <c r="AM6832" t="s">
        <v>11646</v>
      </c>
    </row>
    <row r="6833" spans="1:39" x14ac:dyDescent="0.25">
      <c r="A6833" t="s">
        <v>223</v>
      </c>
      <c r="B6833">
        <v>44203</v>
      </c>
      <c r="C6833" t="s">
        <v>10065</v>
      </c>
      <c r="D6833">
        <v>13</v>
      </c>
      <c r="E6833">
        <v>45812</v>
      </c>
      <c r="G6833" t="s">
        <v>9799</v>
      </c>
      <c r="K6833">
        <v>0</v>
      </c>
      <c r="AE6833" t="s">
        <v>236</v>
      </c>
      <c r="AF6833">
        <v>0</v>
      </c>
      <c r="AG6833">
        <v>0</v>
      </c>
      <c r="AH6833">
        <v>0</v>
      </c>
      <c r="AI6833" t="s">
        <v>11634</v>
      </c>
      <c r="AL6833" s="94">
        <v>1.3</v>
      </c>
      <c r="AM6833" t="s">
        <v>11646</v>
      </c>
    </row>
    <row r="6834" spans="1:39" x14ac:dyDescent="0.25">
      <c r="A6834" t="s">
        <v>223</v>
      </c>
      <c r="B6834">
        <v>44204</v>
      </c>
      <c r="C6834" t="s">
        <v>10066</v>
      </c>
      <c r="D6834">
        <v>26</v>
      </c>
      <c r="E6834">
        <v>45812</v>
      </c>
      <c r="G6834" t="s">
        <v>9799</v>
      </c>
      <c r="K6834">
        <v>0</v>
      </c>
      <c r="AE6834" t="s">
        <v>236</v>
      </c>
      <c r="AF6834">
        <v>0</v>
      </c>
      <c r="AG6834">
        <v>0</v>
      </c>
      <c r="AH6834">
        <v>0</v>
      </c>
      <c r="AI6834" t="s">
        <v>11634</v>
      </c>
      <c r="AL6834" s="94">
        <v>2.6</v>
      </c>
      <c r="AM6834" t="s">
        <v>11646</v>
      </c>
    </row>
    <row r="6835" spans="1:39" x14ac:dyDescent="0.25">
      <c r="A6835" t="s">
        <v>223</v>
      </c>
      <c r="B6835">
        <v>44205</v>
      </c>
      <c r="C6835" t="s">
        <v>10067</v>
      </c>
      <c r="D6835">
        <v>730</v>
      </c>
      <c r="E6835">
        <v>45812</v>
      </c>
      <c r="F6835" t="s">
        <v>10068</v>
      </c>
      <c r="G6835" t="s">
        <v>9799</v>
      </c>
      <c r="I6835" t="s">
        <v>24</v>
      </c>
      <c r="K6835">
        <v>0</v>
      </c>
      <c r="AE6835" t="s">
        <v>236</v>
      </c>
      <c r="AF6835">
        <v>0</v>
      </c>
      <c r="AG6835">
        <v>0</v>
      </c>
      <c r="AH6835">
        <v>0</v>
      </c>
      <c r="AI6835" t="s">
        <v>11634</v>
      </c>
      <c r="AL6835" s="94">
        <v>73</v>
      </c>
      <c r="AM6835" t="s">
        <v>11646</v>
      </c>
    </row>
    <row r="6836" spans="1:39" x14ac:dyDescent="0.25">
      <c r="A6836" t="s">
        <v>223</v>
      </c>
      <c r="B6836">
        <v>44206</v>
      </c>
      <c r="C6836" t="s">
        <v>10069</v>
      </c>
      <c r="D6836">
        <v>137</v>
      </c>
      <c r="E6836">
        <v>45812</v>
      </c>
      <c r="G6836" t="s">
        <v>9799</v>
      </c>
      <c r="K6836">
        <v>0</v>
      </c>
      <c r="AE6836" t="s">
        <v>236</v>
      </c>
      <c r="AF6836">
        <v>0</v>
      </c>
      <c r="AG6836">
        <v>0</v>
      </c>
      <c r="AH6836">
        <v>0</v>
      </c>
      <c r="AI6836" t="s">
        <v>11634</v>
      </c>
      <c r="AL6836" s="94">
        <v>13.7</v>
      </c>
      <c r="AM6836" t="s">
        <v>11646</v>
      </c>
    </row>
    <row r="6837" spans="1:39" x14ac:dyDescent="0.25">
      <c r="A6837" t="s">
        <v>223</v>
      </c>
      <c r="B6837">
        <v>44207</v>
      </c>
      <c r="C6837" t="s">
        <v>10070</v>
      </c>
      <c r="D6837">
        <v>136</v>
      </c>
      <c r="E6837">
        <v>45812</v>
      </c>
      <c r="G6837" t="s">
        <v>9799</v>
      </c>
      <c r="K6837">
        <v>0</v>
      </c>
      <c r="AE6837" t="s">
        <v>236</v>
      </c>
      <c r="AF6837">
        <v>0</v>
      </c>
      <c r="AG6837">
        <v>0</v>
      </c>
      <c r="AH6837">
        <v>0</v>
      </c>
      <c r="AI6837" t="s">
        <v>11634</v>
      </c>
      <c r="AL6837" s="94">
        <v>13.6</v>
      </c>
      <c r="AM6837" t="s">
        <v>11646</v>
      </c>
    </row>
    <row r="6838" spans="1:39" x14ac:dyDescent="0.25">
      <c r="A6838" t="s">
        <v>223</v>
      </c>
      <c r="B6838">
        <v>44208</v>
      </c>
      <c r="C6838" t="s">
        <v>10071</v>
      </c>
      <c r="D6838">
        <v>24</v>
      </c>
      <c r="E6838">
        <v>45815</v>
      </c>
      <c r="G6838" t="s">
        <v>9799</v>
      </c>
      <c r="K6838">
        <v>0</v>
      </c>
      <c r="AE6838" t="s">
        <v>236</v>
      </c>
      <c r="AF6838">
        <v>0</v>
      </c>
      <c r="AG6838">
        <v>0</v>
      </c>
      <c r="AH6838">
        <v>0</v>
      </c>
      <c r="AI6838" t="s">
        <v>11634</v>
      </c>
      <c r="AL6838" s="94">
        <v>2.4</v>
      </c>
      <c r="AM6838" t="s">
        <v>11646</v>
      </c>
    </row>
    <row r="6839" spans="1:39" x14ac:dyDescent="0.25">
      <c r="A6839" t="s">
        <v>223</v>
      </c>
      <c r="B6839">
        <v>44209</v>
      </c>
      <c r="C6839" t="s">
        <v>10072</v>
      </c>
      <c r="D6839">
        <v>1020</v>
      </c>
      <c r="E6839">
        <v>45815</v>
      </c>
      <c r="G6839" t="s">
        <v>9799</v>
      </c>
      <c r="H6839">
        <v>6693232</v>
      </c>
      <c r="I6839" t="s">
        <v>28</v>
      </c>
      <c r="K6839">
        <v>0</v>
      </c>
      <c r="L6839" t="s">
        <v>341</v>
      </c>
      <c r="M6839">
        <v>0</v>
      </c>
      <c r="N6839" t="s">
        <v>3168</v>
      </c>
      <c r="O6839">
        <v>0</v>
      </c>
      <c r="P6839" t="s">
        <v>341</v>
      </c>
      <c r="Q6839">
        <v>0</v>
      </c>
      <c r="R6839">
        <v>0</v>
      </c>
      <c r="S6839">
        <v>0</v>
      </c>
      <c r="T6839">
        <v>1</v>
      </c>
      <c r="U6839">
        <v>0</v>
      </c>
      <c r="V6839">
        <v>0</v>
      </c>
      <c r="W6839">
        <v>0</v>
      </c>
      <c r="X6839" t="s">
        <v>10073</v>
      </c>
      <c r="Y6839" t="s">
        <v>10074</v>
      </c>
      <c r="Z6839" t="s">
        <v>341</v>
      </c>
      <c r="AE6839" t="s">
        <v>236</v>
      </c>
      <c r="AF6839">
        <v>0</v>
      </c>
      <c r="AG6839">
        <v>0</v>
      </c>
      <c r="AH6839">
        <v>16</v>
      </c>
      <c r="AI6839" t="s">
        <v>11631</v>
      </c>
      <c r="AJ6839">
        <v>0</v>
      </c>
      <c r="AK6839">
        <v>0</v>
      </c>
      <c r="AL6839" s="94">
        <v>102</v>
      </c>
      <c r="AM6839" t="s">
        <v>11646</v>
      </c>
    </row>
    <row r="6840" spans="1:39" x14ac:dyDescent="0.25">
      <c r="A6840" t="s">
        <v>223</v>
      </c>
      <c r="B6840">
        <v>44210</v>
      </c>
      <c r="C6840" t="s">
        <v>10075</v>
      </c>
      <c r="D6840">
        <v>1216</v>
      </c>
      <c r="E6840">
        <v>45815</v>
      </c>
      <c r="F6840">
        <v>45945</v>
      </c>
      <c r="G6840" t="s">
        <v>9799</v>
      </c>
      <c r="I6840" t="s">
        <v>24</v>
      </c>
      <c r="K6840">
        <v>0</v>
      </c>
      <c r="AE6840" t="s">
        <v>236</v>
      </c>
      <c r="AF6840">
        <v>0</v>
      </c>
      <c r="AG6840">
        <v>0</v>
      </c>
      <c r="AH6840">
        <v>0</v>
      </c>
      <c r="AI6840" t="s">
        <v>11634</v>
      </c>
      <c r="AL6840" s="94">
        <v>121.6</v>
      </c>
      <c r="AM6840" t="s">
        <v>11646</v>
      </c>
    </row>
    <row r="6841" spans="1:39" x14ac:dyDescent="0.25">
      <c r="A6841" t="s">
        <v>223</v>
      </c>
      <c r="B6841">
        <v>44211</v>
      </c>
      <c r="C6841" t="s">
        <v>10076</v>
      </c>
      <c r="D6841">
        <v>48</v>
      </c>
      <c r="E6841">
        <v>45815</v>
      </c>
      <c r="G6841" t="s">
        <v>9799</v>
      </c>
      <c r="K6841">
        <v>0</v>
      </c>
      <c r="AE6841" t="s">
        <v>236</v>
      </c>
      <c r="AF6841">
        <v>0</v>
      </c>
      <c r="AG6841">
        <v>0</v>
      </c>
      <c r="AH6841">
        <v>0</v>
      </c>
      <c r="AI6841" t="s">
        <v>11634</v>
      </c>
      <c r="AL6841" s="94">
        <v>4.8</v>
      </c>
      <c r="AM6841" t="s">
        <v>11646</v>
      </c>
    </row>
    <row r="6842" spans="1:39" x14ac:dyDescent="0.25">
      <c r="A6842" t="s">
        <v>223</v>
      </c>
      <c r="B6842">
        <v>44212</v>
      </c>
      <c r="C6842" t="s">
        <v>10077</v>
      </c>
      <c r="D6842">
        <v>38</v>
      </c>
      <c r="E6842">
        <v>45815</v>
      </c>
      <c r="G6842" t="s">
        <v>9799</v>
      </c>
      <c r="K6842">
        <v>0</v>
      </c>
      <c r="AE6842" t="s">
        <v>236</v>
      </c>
      <c r="AF6842">
        <v>0</v>
      </c>
      <c r="AG6842">
        <v>0</v>
      </c>
      <c r="AH6842">
        <v>0</v>
      </c>
      <c r="AI6842" t="s">
        <v>11634</v>
      </c>
      <c r="AL6842" s="94">
        <v>3.8</v>
      </c>
      <c r="AM6842" t="s">
        <v>11646</v>
      </c>
    </row>
    <row r="6843" spans="1:39" x14ac:dyDescent="0.25">
      <c r="A6843" t="s">
        <v>223</v>
      </c>
      <c r="B6843">
        <v>44213</v>
      </c>
      <c r="C6843" t="s">
        <v>10078</v>
      </c>
      <c r="D6843">
        <v>75</v>
      </c>
      <c r="E6843">
        <v>45815</v>
      </c>
      <c r="G6843" t="s">
        <v>9799</v>
      </c>
      <c r="K6843">
        <v>0</v>
      </c>
      <c r="AE6843" t="s">
        <v>236</v>
      </c>
      <c r="AF6843">
        <v>0</v>
      </c>
      <c r="AG6843">
        <v>0</v>
      </c>
      <c r="AH6843">
        <v>0</v>
      </c>
      <c r="AI6843" t="s">
        <v>11634</v>
      </c>
      <c r="AL6843" s="94">
        <v>7.5</v>
      </c>
      <c r="AM6843" t="s">
        <v>11646</v>
      </c>
    </row>
    <row r="6844" spans="1:39" x14ac:dyDescent="0.25">
      <c r="A6844" t="s">
        <v>223</v>
      </c>
      <c r="B6844">
        <v>44215</v>
      </c>
      <c r="C6844" t="s">
        <v>10079</v>
      </c>
      <c r="D6844">
        <v>210</v>
      </c>
      <c r="E6844">
        <v>45815</v>
      </c>
      <c r="G6844" t="s">
        <v>9799</v>
      </c>
      <c r="K6844">
        <v>0</v>
      </c>
      <c r="AE6844" t="s">
        <v>236</v>
      </c>
      <c r="AF6844">
        <v>0</v>
      </c>
      <c r="AG6844">
        <v>0</v>
      </c>
      <c r="AH6844">
        <v>0</v>
      </c>
      <c r="AI6844" t="s">
        <v>11634</v>
      </c>
      <c r="AL6844" s="94">
        <v>21</v>
      </c>
      <c r="AM6844" t="s">
        <v>11646</v>
      </c>
    </row>
    <row r="6845" spans="1:39" x14ac:dyDescent="0.25">
      <c r="A6845" t="s">
        <v>223</v>
      </c>
      <c r="B6845">
        <v>44216</v>
      </c>
      <c r="C6845" t="s">
        <v>10080</v>
      </c>
      <c r="D6845">
        <v>36713</v>
      </c>
      <c r="E6845">
        <v>45815</v>
      </c>
      <c r="F6845">
        <v>45945</v>
      </c>
      <c r="G6845" t="s">
        <v>9799</v>
      </c>
      <c r="I6845" t="s">
        <v>24</v>
      </c>
      <c r="K6845">
        <v>0</v>
      </c>
      <c r="AE6845" t="s">
        <v>236</v>
      </c>
      <c r="AF6845">
        <v>0</v>
      </c>
      <c r="AG6845">
        <v>0</v>
      </c>
      <c r="AH6845">
        <v>0</v>
      </c>
      <c r="AI6845" t="s">
        <v>11634</v>
      </c>
      <c r="AL6845" s="94">
        <v>3671.3</v>
      </c>
      <c r="AM6845" t="s">
        <v>11646</v>
      </c>
    </row>
    <row r="6846" spans="1:39" x14ac:dyDescent="0.25">
      <c r="A6846" t="s">
        <v>223</v>
      </c>
      <c r="B6846">
        <v>44217</v>
      </c>
      <c r="C6846" t="s">
        <v>10081</v>
      </c>
      <c r="D6846">
        <v>34</v>
      </c>
      <c r="E6846">
        <v>45817</v>
      </c>
      <c r="G6846" t="s">
        <v>9799</v>
      </c>
      <c r="K6846">
        <v>0</v>
      </c>
      <c r="AE6846" t="s">
        <v>236</v>
      </c>
      <c r="AF6846">
        <v>0</v>
      </c>
      <c r="AG6846">
        <v>0</v>
      </c>
      <c r="AH6846">
        <v>0</v>
      </c>
      <c r="AI6846" t="s">
        <v>11634</v>
      </c>
      <c r="AL6846" s="94">
        <v>3.4</v>
      </c>
      <c r="AM6846" t="s">
        <v>11646</v>
      </c>
    </row>
    <row r="6847" spans="1:39" x14ac:dyDescent="0.25">
      <c r="A6847" t="s">
        <v>223</v>
      </c>
      <c r="B6847">
        <v>44218</v>
      </c>
      <c r="C6847" t="s">
        <v>10082</v>
      </c>
      <c r="D6847">
        <v>31</v>
      </c>
      <c r="E6847">
        <v>45817</v>
      </c>
      <c r="G6847" t="s">
        <v>9799</v>
      </c>
      <c r="K6847">
        <v>0</v>
      </c>
      <c r="AE6847" t="s">
        <v>236</v>
      </c>
      <c r="AF6847">
        <v>0</v>
      </c>
      <c r="AG6847">
        <v>0</v>
      </c>
      <c r="AH6847">
        <v>0</v>
      </c>
      <c r="AI6847" t="s">
        <v>11634</v>
      </c>
      <c r="AL6847" s="94">
        <v>3.1</v>
      </c>
      <c r="AM6847" t="s">
        <v>11646</v>
      </c>
    </row>
    <row r="6848" spans="1:39" x14ac:dyDescent="0.25">
      <c r="A6848" t="s">
        <v>223</v>
      </c>
      <c r="B6848">
        <v>44219</v>
      </c>
      <c r="C6848" t="s">
        <v>10083</v>
      </c>
      <c r="D6848">
        <v>182</v>
      </c>
      <c r="E6848">
        <v>45817</v>
      </c>
      <c r="G6848" t="s">
        <v>9799</v>
      </c>
      <c r="K6848">
        <v>0</v>
      </c>
      <c r="AE6848" t="s">
        <v>236</v>
      </c>
      <c r="AF6848">
        <v>0</v>
      </c>
      <c r="AG6848">
        <v>0</v>
      </c>
      <c r="AH6848">
        <v>0</v>
      </c>
      <c r="AI6848" t="s">
        <v>11634</v>
      </c>
      <c r="AL6848" s="94">
        <v>18.2</v>
      </c>
      <c r="AM6848" t="s">
        <v>11646</v>
      </c>
    </row>
    <row r="6849" spans="1:39" x14ac:dyDescent="0.25">
      <c r="A6849" t="s">
        <v>223</v>
      </c>
      <c r="B6849">
        <v>44220</v>
      </c>
      <c r="C6849" t="s">
        <v>10084</v>
      </c>
      <c r="D6849">
        <v>146</v>
      </c>
      <c r="E6849">
        <v>45817</v>
      </c>
      <c r="G6849" t="s">
        <v>9799</v>
      </c>
      <c r="K6849">
        <v>0</v>
      </c>
      <c r="AE6849" t="s">
        <v>236</v>
      </c>
      <c r="AF6849">
        <v>0</v>
      </c>
      <c r="AG6849">
        <v>0</v>
      </c>
      <c r="AH6849">
        <v>0</v>
      </c>
      <c r="AI6849" t="s">
        <v>11634</v>
      </c>
      <c r="AL6849" s="94">
        <v>14.6</v>
      </c>
      <c r="AM6849" t="s">
        <v>11646</v>
      </c>
    </row>
    <row r="6850" spans="1:39" x14ac:dyDescent="0.25">
      <c r="A6850" t="s">
        <v>223</v>
      </c>
      <c r="B6850">
        <v>44223</v>
      </c>
      <c r="C6850" t="s">
        <v>10085</v>
      </c>
      <c r="D6850">
        <v>82</v>
      </c>
      <c r="E6850">
        <v>45817</v>
      </c>
      <c r="G6850" t="s">
        <v>9799</v>
      </c>
      <c r="K6850">
        <v>0</v>
      </c>
      <c r="AE6850" t="s">
        <v>236</v>
      </c>
      <c r="AF6850">
        <v>0</v>
      </c>
      <c r="AG6850">
        <v>0</v>
      </c>
      <c r="AH6850">
        <v>0</v>
      </c>
      <c r="AI6850" t="s">
        <v>11634</v>
      </c>
      <c r="AL6850" s="94">
        <v>8.1999999999999993</v>
      </c>
      <c r="AM6850" t="s">
        <v>11646</v>
      </c>
    </row>
    <row r="6851" spans="1:39" x14ac:dyDescent="0.25">
      <c r="A6851" t="s">
        <v>223</v>
      </c>
      <c r="B6851">
        <v>44224</v>
      </c>
      <c r="C6851" t="s">
        <v>10086</v>
      </c>
      <c r="D6851">
        <v>20</v>
      </c>
      <c r="E6851">
        <v>45817</v>
      </c>
      <c r="G6851" t="s">
        <v>9799</v>
      </c>
      <c r="K6851">
        <v>0</v>
      </c>
      <c r="AE6851" t="s">
        <v>236</v>
      </c>
      <c r="AF6851">
        <v>0</v>
      </c>
      <c r="AG6851">
        <v>0</v>
      </c>
      <c r="AH6851">
        <v>0</v>
      </c>
      <c r="AI6851" t="s">
        <v>11634</v>
      </c>
      <c r="AL6851" s="94">
        <v>2</v>
      </c>
      <c r="AM6851" t="s">
        <v>11646</v>
      </c>
    </row>
    <row r="6852" spans="1:39" x14ac:dyDescent="0.25">
      <c r="A6852" t="s">
        <v>223</v>
      </c>
      <c r="B6852">
        <v>44225</v>
      </c>
      <c r="C6852" t="s">
        <v>10087</v>
      </c>
      <c r="D6852">
        <v>122</v>
      </c>
      <c r="E6852">
        <v>45817</v>
      </c>
      <c r="G6852" t="s">
        <v>9799</v>
      </c>
      <c r="K6852">
        <v>0</v>
      </c>
      <c r="AE6852" t="s">
        <v>236</v>
      </c>
      <c r="AF6852">
        <v>0</v>
      </c>
      <c r="AG6852">
        <v>0</v>
      </c>
      <c r="AH6852">
        <v>0</v>
      </c>
      <c r="AI6852" t="s">
        <v>11634</v>
      </c>
      <c r="AL6852" s="94">
        <v>12.2</v>
      </c>
      <c r="AM6852" t="s">
        <v>11646</v>
      </c>
    </row>
    <row r="6853" spans="1:39" x14ac:dyDescent="0.25">
      <c r="A6853" t="s">
        <v>223</v>
      </c>
      <c r="B6853">
        <v>44227</v>
      </c>
      <c r="C6853" t="s">
        <v>10088</v>
      </c>
      <c r="D6853">
        <v>80</v>
      </c>
      <c r="E6853">
        <v>45817</v>
      </c>
      <c r="G6853" t="s">
        <v>9799</v>
      </c>
      <c r="K6853">
        <v>0</v>
      </c>
      <c r="AE6853" t="s">
        <v>236</v>
      </c>
      <c r="AF6853">
        <v>0</v>
      </c>
      <c r="AG6853">
        <v>0</v>
      </c>
      <c r="AH6853">
        <v>0</v>
      </c>
      <c r="AI6853" t="s">
        <v>11634</v>
      </c>
      <c r="AL6853" s="94">
        <v>8</v>
      </c>
      <c r="AM6853" t="s">
        <v>11646</v>
      </c>
    </row>
    <row r="6854" spans="1:39" x14ac:dyDescent="0.25">
      <c r="A6854" t="s">
        <v>223</v>
      </c>
      <c r="B6854">
        <v>44221</v>
      </c>
      <c r="C6854" t="s">
        <v>10089</v>
      </c>
      <c r="D6854">
        <v>436</v>
      </c>
      <c r="E6854">
        <v>45817</v>
      </c>
      <c r="F6854" t="s">
        <v>10090</v>
      </c>
      <c r="G6854" t="s">
        <v>9799</v>
      </c>
      <c r="I6854" t="s">
        <v>24</v>
      </c>
      <c r="K6854">
        <v>0</v>
      </c>
      <c r="AE6854" t="s">
        <v>236</v>
      </c>
      <c r="AF6854">
        <v>0</v>
      </c>
      <c r="AG6854">
        <v>0</v>
      </c>
      <c r="AH6854">
        <v>0</v>
      </c>
      <c r="AI6854" t="s">
        <v>11634</v>
      </c>
      <c r="AL6854" s="94">
        <v>43.6</v>
      </c>
      <c r="AM6854" t="s">
        <v>11646</v>
      </c>
    </row>
    <row r="6855" spans="1:39" x14ac:dyDescent="0.25">
      <c r="A6855" t="s">
        <v>223</v>
      </c>
      <c r="B6855">
        <v>44222</v>
      </c>
      <c r="C6855" t="s">
        <v>10091</v>
      </c>
      <c r="D6855">
        <v>117</v>
      </c>
      <c r="E6855">
        <v>45817</v>
      </c>
      <c r="G6855" t="s">
        <v>9799</v>
      </c>
      <c r="K6855">
        <v>0</v>
      </c>
      <c r="AE6855" t="s">
        <v>236</v>
      </c>
      <c r="AF6855">
        <v>0</v>
      </c>
      <c r="AG6855">
        <v>0</v>
      </c>
      <c r="AH6855">
        <v>0</v>
      </c>
      <c r="AI6855" t="s">
        <v>11634</v>
      </c>
      <c r="AL6855" s="94">
        <v>11.7</v>
      </c>
      <c r="AM6855" t="s">
        <v>11646</v>
      </c>
    </row>
    <row r="6856" spans="1:39" x14ac:dyDescent="0.25">
      <c r="A6856" t="s">
        <v>223</v>
      </c>
      <c r="B6856">
        <v>44226</v>
      </c>
      <c r="C6856" t="s">
        <v>10092</v>
      </c>
      <c r="D6856">
        <v>131</v>
      </c>
      <c r="E6856">
        <v>45817</v>
      </c>
      <c r="G6856" t="s">
        <v>9799</v>
      </c>
      <c r="H6856">
        <v>45835</v>
      </c>
      <c r="I6856" t="s">
        <v>9952</v>
      </c>
      <c r="K6856">
        <v>0</v>
      </c>
      <c r="L6856">
        <v>0</v>
      </c>
      <c r="M6856">
        <v>0</v>
      </c>
      <c r="N6856" t="s">
        <v>3168</v>
      </c>
      <c r="O6856">
        <v>0</v>
      </c>
      <c r="P6856" t="s">
        <v>9954</v>
      </c>
      <c r="Q6856">
        <v>0</v>
      </c>
      <c r="R6856">
        <v>0</v>
      </c>
      <c r="S6856">
        <v>0</v>
      </c>
      <c r="T6856">
        <v>0</v>
      </c>
      <c r="U6856">
        <v>0</v>
      </c>
      <c r="V6856">
        <v>0</v>
      </c>
      <c r="W6856">
        <v>0</v>
      </c>
      <c r="X6856" t="s">
        <v>9953</v>
      </c>
      <c r="Y6856" t="s">
        <v>9953</v>
      </c>
      <c r="Z6856" t="s">
        <v>341</v>
      </c>
      <c r="AE6856" t="s">
        <v>236</v>
      </c>
      <c r="AF6856">
        <v>0</v>
      </c>
      <c r="AG6856">
        <v>0</v>
      </c>
      <c r="AH6856">
        <v>16</v>
      </c>
      <c r="AI6856" t="s">
        <v>11631</v>
      </c>
      <c r="AJ6856">
        <v>0</v>
      </c>
      <c r="AK6856">
        <v>0</v>
      </c>
      <c r="AL6856" s="94">
        <v>13.1</v>
      </c>
      <c r="AM6856" t="s">
        <v>11646</v>
      </c>
    </row>
    <row r="6857" spans="1:39" x14ac:dyDescent="0.25">
      <c r="A6857" t="s">
        <v>223</v>
      </c>
      <c r="B6857">
        <v>44228</v>
      </c>
      <c r="C6857" t="s">
        <v>10093</v>
      </c>
      <c r="D6857">
        <v>103</v>
      </c>
      <c r="E6857">
        <v>45817</v>
      </c>
      <c r="G6857" t="s">
        <v>9799</v>
      </c>
      <c r="H6857">
        <v>45834</v>
      </c>
      <c r="I6857" t="s">
        <v>28</v>
      </c>
      <c r="K6857">
        <v>0</v>
      </c>
      <c r="L6857">
        <v>0</v>
      </c>
      <c r="M6857">
        <v>0</v>
      </c>
      <c r="N6857" t="s">
        <v>3168</v>
      </c>
      <c r="O6857">
        <v>0</v>
      </c>
      <c r="P6857" t="s">
        <v>341</v>
      </c>
      <c r="Q6857">
        <v>0</v>
      </c>
      <c r="R6857">
        <v>0</v>
      </c>
      <c r="S6857">
        <v>0</v>
      </c>
      <c r="T6857">
        <v>0</v>
      </c>
      <c r="U6857">
        <v>0</v>
      </c>
      <c r="V6857">
        <v>0</v>
      </c>
      <c r="W6857">
        <v>0</v>
      </c>
      <c r="X6857" t="s">
        <v>10094</v>
      </c>
      <c r="Y6857" t="s">
        <v>10094</v>
      </c>
      <c r="Z6857" t="s">
        <v>341</v>
      </c>
      <c r="AE6857" t="s">
        <v>236</v>
      </c>
      <c r="AF6857">
        <v>0</v>
      </c>
      <c r="AG6857">
        <v>0</v>
      </c>
      <c r="AH6857">
        <v>16</v>
      </c>
      <c r="AI6857" t="s">
        <v>11631</v>
      </c>
      <c r="AJ6857">
        <v>0</v>
      </c>
      <c r="AK6857">
        <v>0</v>
      </c>
      <c r="AL6857" s="94">
        <v>10.3</v>
      </c>
      <c r="AM6857" t="s">
        <v>11646</v>
      </c>
    </row>
    <row r="6858" spans="1:39" x14ac:dyDescent="0.25">
      <c r="A6858" t="s">
        <v>223</v>
      </c>
      <c r="B6858">
        <v>44229</v>
      </c>
      <c r="C6858" t="s">
        <v>10095</v>
      </c>
      <c r="D6858">
        <v>191</v>
      </c>
      <c r="E6858">
        <v>45817</v>
      </c>
      <c r="G6858" t="s">
        <v>9799</v>
      </c>
      <c r="K6858">
        <v>0</v>
      </c>
      <c r="X6858" t="s">
        <v>9959</v>
      </c>
      <c r="Y6858" t="s">
        <v>9959</v>
      </c>
      <c r="AE6858" t="s">
        <v>236</v>
      </c>
      <c r="AF6858">
        <v>0</v>
      </c>
      <c r="AG6858">
        <v>0</v>
      </c>
      <c r="AH6858">
        <v>2</v>
      </c>
      <c r="AI6858" t="s">
        <v>11632</v>
      </c>
      <c r="AL6858" s="94">
        <v>19.100000000000001</v>
      </c>
      <c r="AM6858" t="s">
        <v>11646</v>
      </c>
    </row>
    <row r="6859" spans="1:39" x14ac:dyDescent="0.25">
      <c r="A6859" t="s">
        <v>223</v>
      </c>
      <c r="B6859">
        <v>44230</v>
      </c>
      <c r="C6859" t="s">
        <v>10096</v>
      </c>
      <c r="D6859">
        <v>182</v>
      </c>
      <c r="E6859">
        <v>45817</v>
      </c>
      <c r="G6859" t="s">
        <v>9799</v>
      </c>
      <c r="K6859">
        <v>0</v>
      </c>
      <c r="AE6859" t="s">
        <v>236</v>
      </c>
      <c r="AF6859">
        <v>0</v>
      </c>
      <c r="AG6859">
        <v>0</v>
      </c>
      <c r="AH6859">
        <v>0</v>
      </c>
      <c r="AI6859" t="s">
        <v>11634</v>
      </c>
      <c r="AL6859" s="94">
        <v>18.2</v>
      </c>
      <c r="AM6859" t="s">
        <v>11646</v>
      </c>
    </row>
    <row r="6860" spans="1:39" x14ac:dyDescent="0.25">
      <c r="A6860" t="s">
        <v>223</v>
      </c>
      <c r="B6860">
        <v>44231</v>
      </c>
      <c r="C6860" t="s">
        <v>10097</v>
      </c>
      <c r="D6860">
        <v>36</v>
      </c>
      <c r="E6860">
        <v>45817</v>
      </c>
      <c r="G6860" t="s">
        <v>9799</v>
      </c>
      <c r="K6860">
        <v>0</v>
      </c>
      <c r="AE6860" t="s">
        <v>236</v>
      </c>
      <c r="AF6860">
        <v>0</v>
      </c>
      <c r="AG6860">
        <v>0</v>
      </c>
      <c r="AH6860">
        <v>0</v>
      </c>
      <c r="AI6860" t="s">
        <v>11634</v>
      </c>
      <c r="AL6860" s="94">
        <v>3.6</v>
      </c>
      <c r="AM6860" t="s">
        <v>11646</v>
      </c>
    </row>
    <row r="6861" spans="1:39" x14ac:dyDescent="0.25">
      <c r="A6861" t="s">
        <v>223</v>
      </c>
      <c r="B6861">
        <v>44232</v>
      </c>
      <c r="C6861" t="s">
        <v>10098</v>
      </c>
      <c r="D6861">
        <v>502</v>
      </c>
      <c r="E6861">
        <v>45817</v>
      </c>
      <c r="F6861" t="s">
        <v>10099</v>
      </c>
      <c r="G6861" t="s">
        <v>9799</v>
      </c>
      <c r="I6861" t="s">
        <v>24</v>
      </c>
      <c r="K6861">
        <v>0</v>
      </c>
      <c r="AE6861" t="s">
        <v>236</v>
      </c>
      <c r="AF6861">
        <v>0</v>
      </c>
      <c r="AG6861">
        <v>0</v>
      </c>
      <c r="AH6861">
        <v>0</v>
      </c>
      <c r="AI6861" t="s">
        <v>11634</v>
      </c>
      <c r="AL6861" s="94">
        <v>50.2</v>
      </c>
      <c r="AM6861" t="s">
        <v>11646</v>
      </c>
    </row>
    <row r="6862" spans="1:39" x14ac:dyDescent="0.25">
      <c r="A6862" t="s">
        <v>223</v>
      </c>
      <c r="B6862">
        <v>44234</v>
      </c>
      <c r="C6862" t="s">
        <v>10100</v>
      </c>
      <c r="D6862">
        <v>58</v>
      </c>
      <c r="E6862">
        <v>45817</v>
      </c>
      <c r="G6862" t="s">
        <v>9799</v>
      </c>
      <c r="H6862">
        <v>45819</v>
      </c>
      <c r="I6862" t="s">
        <v>28</v>
      </c>
      <c r="K6862">
        <v>0</v>
      </c>
      <c r="L6862">
        <v>0</v>
      </c>
      <c r="M6862">
        <v>0</v>
      </c>
      <c r="N6862" t="s">
        <v>3168</v>
      </c>
      <c r="O6862">
        <v>0</v>
      </c>
      <c r="P6862" t="s">
        <v>341</v>
      </c>
      <c r="Q6862">
        <v>0</v>
      </c>
      <c r="R6862">
        <v>0</v>
      </c>
      <c r="S6862">
        <v>0</v>
      </c>
      <c r="T6862">
        <v>0</v>
      </c>
      <c r="U6862">
        <v>0</v>
      </c>
      <c r="V6862">
        <v>0</v>
      </c>
      <c r="W6862">
        <v>0</v>
      </c>
      <c r="X6862" t="s">
        <v>341</v>
      </c>
      <c r="Y6862" t="s">
        <v>341</v>
      </c>
      <c r="Z6862" t="s">
        <v>341</v>
      </c>
      <c r="AE6862" t="s">
        <v>236</v>
      </c>
      <c r="AF6862">
        <v>0</v>
      </c>
      <c r="AG6862">
        <v>0</v>
      </c>
      <c r="AH6862">
        <v>16</v>
      </c>
      <c r="AI6862" t="s">
        <v>11631</v>
      </c>
      <c r="AJ6862">
        <v>0</v>
      </c>
      <c r="AK6862">
        <v>0</v>
      </c>
      <c r="AL6862" s="94">
        <v>5.8</v>
      </c>
      <c r="AM6862" t="s">
        <v>11646</v>
      </c>
    </row>
    <row r="6863" spans="1:39" x14ac:dyDescent="0.25">
      <c r="A6863" t="s">
        <v>223</v>
      </c>
      <c r="B6863">
        <v>44235</v>
      </c>
      <c r="C6863" t="s">
        <v>10101</v>
      </c>
      <c r="D6863">
        <v>130</v>
      </c>
      <c r="E6863" t="s">
        <v>10102</v>
      </c>
      <c r="K6863">
        <v>0</v>
      </c>
      <c r="AE6863" t="s">
        <v>236</v>
      </c>
      <c r="AF6863">
        <v>0</v>
      </c>
      <c r="AG6863">
        <v>0</v>
      </c>
      <c r="AH6863">
        <v>0</v>
      </c>
      <c r="AI6863" t="s">
        <v>11634</v>
      </c>
      <c r="AL6863" s="94">
        <v>13</v>
      </c>
      <c r="AM6863" t="s">
        <v>11646</v>
      </c>
    </row>
    <row r="6864" spans="1:39" x14ac:dyDescent="0.25">
      <c r="A6864" t="s">
        <v>223</v>
      </c>
      <c r="B6864">
        <v>44236</v>
      </c>
      <c r="C6864" t="s">
        <v>10103</v>
      </c>
      <c r="D6864">
        <v>60</v>
      </c>
      <c r="E6864">
        <v>45817</v>
      </c>
      <c r="G6864" t="s">
        <v>9799</v>
      </c>
      <c r="K6864">
        <v>0</v>
      </c>
      <c r="AE6864" t="s">
        <v>236</v>
      </c>
      <c r="AF6864">
        <v>0</v>
      </c>
      <c r="AG6864">
        <v>0</v>
      </c>
      <c r="AH6864">
        <v>0</v>
      </c>
      <c r="AI6864" t="s">
        <v>11634</v>
      </c>
      <c r="AL6864" s="94">
        <v>6</v>
      </c>
      <c r="AM6864" t="s">
        <v>11646</v>
      </c>
    </row>
    <row r="6865" spans="1:39" x14ac:dyDescent="0.25">
      <c r="A6865" t="s">
        <v>223</v>
      </c>
      <c r="B6865">
        <v>44237</v>
      </c>
      <c r="C6865" t="s">
        <v>10104</v>
      </c>
      <c r="D6865">
        <v>440</v>
      </c>
      <c r="E6865">
        <v>45817</v>
      </c>
      <c r="F6865" t="s">
        <v>10105</v>
      </c>
      <c r="G6865" t="s">
        <v>9799</v>
      </c>
      <c r="I6865" t="s">
        <v>24</v>
      </c>
      <c r="K6865">
        <v>0</v>
      </c>
      <c r="AE6865" t="s">
        <v>236</v>
      </c>
      <c r="AF6865">
        <v>0</v>
      </c>
      <c r="AG6865">
        <v>0</v>
      </c>
      <c r="AH6865">
        <v>0</v>
      </c>
      <c r="AI6865" t="s">
        <v>11634</v>
      </c>
      <c r="AL6865" s="94">
        <v>44</v>
      </c>
      <c r="AM6865" t="s">
        <v>11646</v>
      </c>
    </row>
    <row r="6866" spans="1:39" x14ac:dyDescent="0.25">
      <c r="A6866" t="s">
        <v>223</v>
      </c>
      <c r="B6866">
        <v>44238</v>
      </c>
      <c r="C6866" t="s">
        <v>10106</v>
      </c>
      <c r="D6866">
        <v>3102</v>
      </c>
      <c r="E6866">
        <v>45817</v>
      </c>
      <c r="F6866">
        <v>45945</v>
      </c>
      <c r="G6866" t="s">
        <v>9799</v>
      </c>
      <c r="I6866" t="s">
        <v>24</v>
      </c>
      <c r="K6866">
        <v>0</v>
      </c>
      <c r="AE6866" t="s">
        <v>236</v>
      </c>
      <c r="AF6866">
        <v>0</v>
      </c>
      <c r="AG6866">
        <v>0</v>
      </c>
      <c r="AH6866">
        <v>0</v>
      </c>
      <c r="AI6866" t="s">
        <v>11634</v>
      </c>
      <c r="AL6866" s="94">
        <v>310.2</v>
      </c>
      <c r="AM6866" t="s">
        <v>11646</v>
      </c>
    </row>
    <row r="6867" spans="1:39" x14ac:dyDescent="0.25">
      <c r="A6867" t="s">
        <v>223</v>
      </c>
      <c r="B6867">
        <v>44239</v>
      </c>
      <c r="C6867" t="s">
        <v>10107</v>
      </c>
      <c r="D6867">
        <v>32</v>
      </c>
      <c r="E6867">
        <v>45817</v>
      </c>
      <c r="G6867" t="s">
        <v>9799</v>
      </c>
      <c r="K6867">
        <v>0</v>
      </c>
      <c r="AE6867" t="s">
        <v>236</v>
      </c>
      <c r="AF6867">
        <v>0</v>
      </c>
      <c r="AG6867">
        <v>0</v>
      </c>
      <c r="AH6867">
        <v>0</v>
      </c>
      <c r="AI6867" t="s">
        <v>11634</v>
      </c>
      <c r="AL6867" s="94">
        <v>3.2</v>
      </c>
      <c r="AM6867" t="s">
        <v>11646</v>
      </c>
    </row>
    <row r="6868" spans="1:39" x14ac:dyDescent="0.25">
      <c r="A6868" t="s">
        <v>223</v>
      </c>
      <c r="B6868">
        <v>44240</v>
      </c>
      <c r="C6868" t="s">
        <v>10108</v>
      </c>
      <c r="D6868">
        <v>192</v>
      </c>
      <c r="E6868">
        <v>45817</v>
      </c>
      <c r="G6868" t="s">
        <v>9799</v>
      </c>
      <c r="K6868">
        <v>0</v>
      </c>
      <c r="AE6868" t="s">
        <v>236</v>
      </c>
      <c r="AF6868">
        <v>0</v>
      </c>
      <c r="AG6868">
        <v>0</v>
      </c>
      <c r="AH6868">
        <v>0</v>
      </c>
      <c r="AI6868" t="s">
        <v>11634</v>
      </c>
      <c r="AL6868" s="94">
        <v>19.2</v>
      </c>
      <c r="AM6868" t="s">
        <v>11646</v>
      </c>
    </row>
    <row r="6869" spans="1:39" x14ac:dyDescent="0.25">
      <c r="A6869" t="s">
        <v>223</v>
      </c>
      <c r="B6869">
        <v>44241</v>
      </c>
      <c r="C6869" t="s">
        <v>10109</v>
      </c>
      <c r="D6869">
        <v>580</v>
      </c>
      <c r="E6869">
        <v>45817</v>
      </c>
      <c r="F6869" t="s">
        <v>10110</v>
      </c>
      <c r="G6869" t="s">
        <v>9799</v>
      </c>
      <c r="I6869" t="s">
        <v>24</v>
      </c>
      <c r="K6869">
        <v>0</v>
      </c>
      <c r="AE6869" t="s">
        <v>236</v>
      </c>
      <c r="AF6869">
        <v>0</v>
      </c>
      <c r="AG6869">
        <v>0</v>
      </c>
      <c r="AH6869">
        <v>0</v>
      </c>
      <c r="AI6869" t="s">
        <v>11634</v>
      </c>
      <c r="AL6869" s="94">
        <v>58</v>
      </c>
      <c r="AM6869" t="s">
        <v>11646</v>
      </c>
    </row>
    <row r="6870" spans="1:39" x14ac:dyDescent="0.25">
      <c r="A6870" t="s">
        <v>223</v>
      </c>
      <c r="B6870">
        <v>44243</v>
      </c>
      <c r="C6870" t="s">
        <v>10111</v>
      </c>
      <c r="D6870">
        <v>28</v>
      </c>
      <c r="E6870">
        <v>45817</v>
      </c>
      <c r="G6870" t="s">
        <v>9799</v>
      </c>
      <c r="K6870">
        <v>0</v>
      </c>
      <c r="AE6870" t="s">
        <v>236</v>
      </c>
      <c r="AF6870">
        <v>0</v>
      </c>
      <c r="AG6870">
        <v>0</v>
      </c>
      <c r="AH6870">
        <v>0</v>
      </c>
      <c r="AI6870" t="s">
        <v>11634</v>
      </c>
      <c r="AL6870" s="94">
        <v>2.8</v>
      </c>
      <c r="AM6870" t="s">
        <v>11646</v>
      </c>
    </row>
    <row r="6871" spans="1:39" x14ac:dyDescent="0.25">
      <c r="A6871" t="s">
        <v>223</v>
      </c>
      <c r="B6871">
        <v>44244</v>
      </c>
      <c r="C6871" t="s">
        <v>10112</v>
      </c>
      <c r="D6871">
        <v>75</v>
      </c>
      <c r="E6871">
        <v>45817</v>
      </c>
      <c r="G6871" t="s">
        <v>9799</v>
      </c>
      <c r="K6871">
        <v>0</v>
      </c>
      <c r="AE6871" t="s">
        <v>236</v>
      </c>
      <c r="AF6871">
        <v>0</v>
      </c>
      <c r="AG6871">
        <v>0</v>
      </c>
      <c r="AH6871">
        <v>0</v>
      </c>
      <c r="AI6871" t="s">
        <v>11634</v>
      </c>
      <c r="AL6871" s="94">
        <v>7.5</v>
      </c>
      <c r="AM6871" t="s">
        <v>11646</v>
      </c>
    </row>
    <row r="6872" spans="1:39" x14ac:dyDescent="0.25">
      <c r="A6872" t="s">
        <v>223</v>
      </c>
      <c r="B6872">
        <v>44245</v>
      </c>
      <c r="C6872" t="s">
        <v>10113</v>
      </c>
      <c r="D6872">
        <v>305</v>
      </c>
      <c r="E6872">
        <v>45817</v>
      </c>
      <c r="F6872" t="s">
        <v>10114</v>
      </c>
      <c r="G6872" t="s">
        <v>9799</v>
      </c>
      <c r="I6872" t="s">
        <v>24</v>
      </c>
      <c r="K6872">
        <v>0</v>
      </c>
      <c r="AE6872" t="s">
        <v>236</v>
      </c>
      <c r="AF6872">
        <v>0</v>
      </c>
      <c r="AG6872">
        <v>0</v>
      </c>
      <c r="AH6872">
        <v>0</v>
      </c>
      <c r="AI6872" t="s">
        <v>11634</v>
      </c>
      <c r="AL6872" s="94">
        <v>30.5</v>
      </c>
      <c r="AM6872" t="s">
        <v>11646</v>
      </c>
    </row>
    <row r="6873" spans="1:39" x14ac:dyDescent="0.25">
      <c r="A6873" t="s">
        <v>223</v>
      </c>
      <c r="B6873">
        <v>44246</v>
      </c>
      <c r="C6873" t="s">
        <v>10115</v>
      </c>
      <c r="D6873">
        <v>2545</v>
      </c>
      <c r="E6873">
        <v>45817</v>
      </c>
      <c r="G6873" t="s">
        <v>9799</v>
      </c>
      <c r="H6873">
        <v>45894</v>
      </c>
      <c r="I6873" t="s">
        <v>24</v>
      </c>
      <c r="K6873">
        <v>0</v>
      </c>
      <c r="L6873">
        <v>0</v>
      </c>
      <c r="M6873">
        <v>0</v>
      </c>
      <c r="N6873" t="s">
        <v>339</v>
      </c>
      <c r="O6873">
        <v>45874</v>
      </c>
      <c r="P6873">
        <v>0</v>
      </c>
      <c r="Q6873">
        <v>0</v>
      </c>
      <c r="R6873">
        <v>28000</v>
      </c>
      <c r="S6873">
        <v>0</v>
      </c>
      <c r="T6873">
        <v>0</v>
      </c>
      <c r="U6873">
        <v>0</v>
      </c>
      <c r="V6873">
        <v>0</v>
      </c>
      <c r="W6873">
        <v>0</v>
      </c>
      <c r="X6873" t="s">
        <v>10116</v>
      </c>
      <c r="Z6873" t="s">
        <v>10117</v>
      </c>
      <c r="AE6873" t="s">
        <v>236</v>
      </c>
      <c r="AF6873">
        <v>0</v>
      </c>
      <c r="AG6873">
        <v>0</v>
      </c>
      <c r="AH6873">
        <v>15</v>
      </c>
      <c r="AI6873" t="s">
        <v>11632</v>
      </c>
      <c r="AJ6873">
        <v>11.00196463654224</v>
      </c>
      <c r="AK6873">
        <v>0</v>
      </c>
      <c r="AL6873" s="94">
        <v>254.5</v>
      </c>
      <c r="AM6873" t="s">
        <v>11646</v>
      </c>
    </row>
    <row r="6874" spans="1:39" x14ac:dyDescent="0.25">
      <c r="A6874" t="s">
        <v>223</v>
      </c>
      <c r="B6874">
        <v>44247</v>
      </c>
      <c r="C6874" t="s">
        <v>10118</v>
      </c>
      <c r="D6874">
        <v>328</v>
      </c>
      <c r="E6874">
        <v>45817</v>
      </c>
      <c r="G6874" t="s">
        <v>9799</v>
      </c>
      <c r="H6874">
        <v>45835</v>
      </c>
      <c r="I6874" t="s">
        <v>9952</v>
      </c>
      <c r="K6874">
        <v>0</v>
      </c>
      <c r="L6874">
        <v>0</v>
      </c>
      <c r="M6874">
        <v>0</v>
      </c>
      <c r="N6874" t="s">
        <v>3168</v>
      </c>
      <c r="O6874">
        <v>0</v>
      </c>
      <c r="P6874" t="s">
        <v>341</v>
      </c>
      <c r="Q6874">
        <v>0</v>
      </c>
      <c r="R6874">
        <v>0</v>
      </c>
      <c r="S6874">
        <v>0</v>
      </c>
      <c r="T6874">
        <v>0</v>
      </c>
      <c r="U6874">
        <v>0</v>
      </c>
      <c r="V6874">
        <v>0</v>
      </c>
      <c r="W6874">
        <v>0</v>
      </c>
      <c r="X6874" t="s">
        <v>10119</v>
      </c>
      <c r="Y6874" t="s">
        <v>10119</v>
      </c>
      <c r="Z6874" t="s">
        <v>341</v>
      </c>
      <c r="AE6874" t="s">
        <v>236</v>
      </c>
      <c r="AF6874">
        <v>0</v>
      </c>
      <c r="AG6874">
        <v>0</v>
      </c>
      <c r="AH6874">
        <v>16</v>
      </c>
      <c r="AI6874" t="s">
        <v>11631</v>
      </c>
      <c r="AJ6874">
        <v>0</v>
      </c>
      <c r="AK6874">
        <v>0</v>
      </c>
      <c r="AL6874" s="94">
        <v>32.799999999999997</v>
      </c>
      <c r="AM6874" t="s">
        <v>11646</v>
      </c>
    </row>
    <row r="6875" spans="1:39" x14ac:dyDescent="0.25">
      <c r="A6875" t="s">
        <v>223</v>
      </c>
      <c r="B6875">
        <v>44249</v>
      </c>
      <c r="C6875" t="s">
        <v>10120</v>
      </c>
      <c r="D6875">
        <v>37</v>
      </c>
      <c r="E6875">
        <v>45817</v>
      </c>
      <c r="G6875" t="s">
        <v>9799</v>
      </c>
      <c r="K6875">
        <v>0</v>
      </c>
      <c r="AE6875" t="s">
        <v>236</v>
      </c>
      <c r="AF6875">
        <v>0</v>
      </c>
      <c r="AG6875">
        <v>0</v>
      </c>
      <c r="AH6875">
        <v>0</v>
      </c>
      <c r="AI6875" t="s">
        <v>11634</v>
      </c>
      <c r="AL6875" s="94">
        <v>3.7</v>
      </c>
      <c r="AM6875" t="s">
        <v>11646</v>
      </c>
    </row>
    <row r="6876" spans="1:39" x14ac:dyDescent="0.25">
      <c r="A6876" t="s">
        <v>223</v>
      </c>
      <c r="B6876">
        <v>44250</v>
      </c>
      <c r="C6876" t="s">
        <v>10121</v>
      </c>
      <c r="D6876">
        <v>24</v>
      </c>
      <c r="E6876">
        <v>45817</v>
      </c>
      <c r="G6876" t="s">
        <v>9799</v>
      </c>
      <c r="K6876">
        <v>0</v>
      </c>
      <c r="AE6876" t="s">
        <v>236</v>
      </c>
      <c r="AF6876">
        <v>0</v>
      </c>
      <c r="AG6876">
        <v>0</v>
      </c>
      <c r="AH6876">
        <v>0</v>
      </c>
      <c r="AI6876" t="s">
        <v>11634</v>
      </c>
      <c r="AL6876" s="94">
        <v>2.4</v>
      </c>
      <c r="AM6876" t="s">
        <v>11646</v>
      </c>
    </row>
    <row r="6877" spans="1:39" x14ac:dyDescent="0.25">
      <c r="A6877" t="s">
        <v>223</v>
      </c>
      <c r="B6877">
        <v>44251</v>
      </c>
      <c r="C6877" t="s">
        <v>10122</v>
      </c>
      <c r="D6877">
        <v>296</v>
      </c>
      <c r="E6877">
        <v>45817</v>
      </c>
      <c r="G6877" t="s">
        <v>9799</v>
      </c>
      <c r="K6877">
        <v>0</v>
      </c>
      <c r="AE6877" t="s">
        <v>236</v>
      </c>
      <c r="AF6877">
        <v>0</v>
      </c>
      <c r="AG6877">
        <v>0</v>
      </c>
      <c r="AH6877">
        <v>0</v>
      </c>
      <c r="AI6877" t="s">
        <v>11634</v>
      </c>
      <c r="AL6877" s="94">
        <v>29.6</v>
      </c>
      <c r="AM6877" t="s">
        <v>11646</v>
      </c>
    </row>
    <row r="6878" spans="1:39" x14ac:dyDescent="0.25">
      <c r="A6878" t="s">
        <v>223</v>
      </c>
      <c r="B6878">
        <v>44252</v>
      </c>
      <c r="C6878" t="s">
        <v>10123</v>
      </c>
      <c r="D6878">
        <v>93</v>
      </c>
      <c r="E6878">
        <v>45818</v>
      </c>
      <c r="G6878" t="s">
        <v>9799</v>
      </c>
      <c r="H6878">
        <v>45828</v>
      </c>
      <c r="I6878" t="s">
        <v>24</v>
      </c>
      <c r="K6878">
        <v>0</v>
      </c>
      <c r="M6878">
        <v>0</v>
      </c>
      <c r="N6878" t="s">
        <v>10124</v>
      </c>
      <c r="O6878" t="s">
        <v>719</v>
      </c>
      <c r="P6878" t="s">
        <v>341</v>
      </c>
      <c r="Q6878">
        <v>0</v>
      </c>
      <c r="S6878">
        <v>0</v>
      </c>
      <c r="U6878">
        <v>0</v>
      </c>
      <c r="W6878">
        <v>0</v>
      </c>
      <c r="X6878" t="s">
        <v>341</v>
      </c>
      <c r="Y6878" t="s">
        <v>341</v>
      </c>
      <c r="Z6878" t="s">
        <v>341</v>
      </c>
      <c r="AE6878" t="s">
        <v>236</v>
      </c>
      <c r="AF6878">
        <v>0</v>
      </c>
      <c r="AG6878">
        <v>0</v>
      </c>
      <c r="AH6878">
        <v>11</v>
      </c>
      <c r="AI6878" t="s">
        <v>11632</v>
      </c>
      <c r="AK6878">
        <v>0</v>
      </c>
      <c r="AL6878" s="94">
        <v>9.3000000000000007</v>
      </c>
      <c r="AM6878" t="s">
        <v>11646</v>
      </c>
    </row>
    <row r="6879" spans="1:39" x14ac:dyDescent="0.25">
      <c r="A6879" t="s">
        <v>223</v>
      </c>
      <c r="B6879">
        <v>44256</v>
      </c>
      <c r="C6879" t="s">
        <v>10125</v>
      </c>
      <c r="D6879">
        <v>48</v>
      </c>
      <c r="E6879">
        <v>45818</v>
      </c>
      <c r="G6879" t="s">
        <v>9799</v>
      </c>
      <c r="K6879">
        <v>0</v>
      </c>
      <c r="AE6879" t="s">
        <v>236</v>
      </c>
      <c r="AF6879">
        <v>0</v>
      </c>
      <c r="AG6879">
        <v>0</v>
      </c>
      <c r="AH6879">
        <v>0</v>
      </c>
      <c r="AI6879" t="s">
        <v>11634</v>
      </c>
      <c r="AL6879" s="94">
        <v>4.8</v>
      </c>
      <c r="AM6879" t="s">
        <v>11646</v>
      </c>
    </row>
    <row r="6880" spans="1:39" x14ac:dyDescent="0.25">
      <c r="A6880" t="s">
        <v>223</v>
      </c>
      <c r="B6880">
        <v>44257</v>
      </c>
      <c r="C6880" t="s">
        <v>10126</v>
      </c>
      <c r="D6880">
        <v>162</v>
      </c>
      <c r="E6880">
        <v>45818</v>
      </c>
      <c r="G6880" t="s">
        <v>9799</v>
      </c>
      <c r="K6880">
        <v>0</v>
      </c>
      <c r="AE6880" t="s">
        <v>236</v>
      </c>
      <c r="AF6880">
        <v>0</v>
      </c>
      <c r="AG6880">
        <v>0</v>
      </c>
      <c r="AH6880">
        <v>0</v>
      </c>
      <c r="AI6880" t="s">
        <v>11634</v>
      </c>
      <c r="AL6880" s="94">
        <v>16.2</v>
      </c>
      <c r="AM6880" t="s">
        <v>11646</v>
      </c>
    </row>
    <row r="6881" spans="1:39" x14ac:dyDescent="0.25">
      <c r="A6881" t="s">
        <v>223</v>
      </c>
      <c r="B6881">
        <v>44258</v>
      </c>
      <c r="C6881" t="s">
        <v>10127</v>
      </c>
      <c r="D6881">
        <v>53</v>
      </c>
      <c r="E6881">
        <v>45818</v>
      </c>
      <c r="G6881" t="s">
        <v>9799</v>
      </c>
      <c r="K6881">
        <v>0</v>
      </c>
      <c r="AE6881" t="s">
        <v>236</v>
      </c>
      <c r="AF6881">
        <v>0</v>
      </c>
      <c r="AG6881">
        <v>0</v>
      </c>
      <c r="AH6881">
        <v>0</v>
      </c>
      <c r="AI6881" t="s">
        <v>11634</v>
      </c>
      <c r="AL6881" s="94">
        <v>5.3</v>
      </c>
      <c r="AM6881" t="s">
        <v>11646</v>
      </c>
    </row>
    <row r="6882" spans="1:39" x14ac:dyDescent="0.25">
      <c r="A6882" t="s">
        <v>223</v>
      </c>
      <c r="B6882">
        <v>44260</v>
      </c>
      <c r="C6882" t="s">
        <v>10128</v>
      </c>
      <c r="D6882">
        <v>163</v>
      </c>
      <c r="E6882">
        <v>45818</v>
      </c>
      <c r="G6882" t="s">
        <v>9799</v>
      </c>
      <c r="K6882">
        <v>0</v>
      </c>
      <c r="AE6882" t="s">
        <v>236</v>
      </c>
      <c r="AF6882">
        <v>0</v>
      </c>
      <c r="AG6882">
        <v>0</v>
      </c>
      <c r="AH6882">
        <v>0</v>
      </c>
      <c r="AI6882" t="s">
        <v>11634</v>
      </c>
      <c r="AL6882" s="94">
        <v>16.3</v>
      </c>
      <c r="AM6882" t="s">
        <v>11646</v>
      </c>
    </row>
    <row r="6883" spans="1:39" x14ac:dyDescent="0.25">
      <c r="A6883" t="s">
        <v>223</v>
      </c>
      <c r="B6883">
        <v>44261</v>
      </c>
      <c r="C6883" t="s">
        <v>10129</v>
      </c>
      <c r="D6883">
        <v>870</v>
      </c>
      <c r="E6883">
        <v>45818</v>
      </c>
      <c r="F6883" t="s">
        <v>10130</v>
      </c>
      <c r="G6883" t="s">
        <v>9799</v>
      </c>
      <c r="I6883" t="s">
        <v>24</v>
      </c>
      <c r="K6883">
        <v>0</v>
      </c>
      <c r="AE6883" t="s">
        <v>236</v>
      </c>
      <c r="AF6883">
        <v>0</v>
      </c>
      <c r="AG6883">
        <v>0</v>
      </c>
      <c r="AH6883">
        <v>0</v>
      </c>
      <c r="AI6883" t="s">
        <v>11634</v>
      </c>
      <c r="AL6883" s="94">
        <v>87</v>
      </c>
      <c r="AM6883" t="s">
        <v>11646</v>
      </c>
    </row>
    <row r="6884" spans="1:39" x14ac:dyDescent="0.25">
      <c r="A6884" t="s">
        <v>223</v>
      </c>
      <c r="B6884">
        <v>44262</v>
      </c>
      <c r="C6884" t="s">
        <v>10131</v>
      </c>
      <c r="D6884">
        <v>163</v>
      </c>
      <c r="E6884">
        <v>45818</v>
      </c>
      <c r="G6884" t="s">
        <v>9799</v>
      </c>
      <c r="K6884">
        <v>0</v>
      </c>
      <c r="AE6884" t="s">
        <v>236</v>
      </c>
      <c r="AF6884">
        <v>0</v>
      </c>
      <c r="AG6884">
        <v>0</v>
      </c>
      <c r="AH6884">
        <v>0</v>
      </c>
      <c r="AI6884" t="s">
        <v>11634</v>
      </c>
      <c r="AL6884" s="94">
        <v>16.3</v>
      </c>
      <c r="AM6884" t="s">
        <v>11646</v>
      </c>
    </row>
    <row r="6885" spans="1:39" x14ac:dyDescent="0.25">
      <c r="A6885" t="s">
        <v>223</v>
      </c>
      <c r="B6885">
        <v>44263</v>
      </c>
      <c r="C6885" t="s">
        <v>10132</v>
      </c>
      <c r="D6885">
        <v>551</v>
      </c>
      <c r="E6885">
        <v>45818</v>
      </c>
      <c r="F6885" t="s">
        <v>10133</v>
      </c>
      <c r="G6885" t="s">
        <v>9799</v>
      </c>
      <c r="I6885" t="s">
        <v>24</v>
      </c>
      <c r="K6885">
        <v>0</v>
      </c>
      <c r="AE6885" t="s">
        <v>236</v>
      </c>
      <c r="AF6885">
        <v>0</v>
      </c>
      <c r="AG6885">
        <v>0</v>
      </c>
      <c r="AH6885">
        <v>0</v>
      </c>
      <c r="AI6885" t="s">
        <v>11634</v>
      </c>
      <c r="AL6885" s="94">
        <v>55.1</v>
      </c>
      <c r="AM6885" t="s">
        <v>11646</v>
      </c>
    </row>
    <row r="6886" spans="1:39" x14ac:dyDescent="0.25">
      <c r="A6886" t="s">
        <v>223</v>
      </c>
      <c r="B6886">
        <v>44264</v>
      </c>
      <c r="C6886" t="s">
        <v>10134</v>
      </c>
      <c r="D6886">
        <v>337</v>
      </c>
      <c r="E6886">
        <v>45818</v>
      </c>
      <c r="F6886" t="s">
        <v>10135</v>
      </c>
      <c r="G6886" t="s">
        <v>9799</v>
      </c>
      <c r="I6886" t="s">
        <v>24</v>
      </c>
      <c r="K6886">
        <v>0</v>
      </c>
      <c r="AE6886" t="s">
        <v>236</v>
      </c>
      <c r="AF6886">
        <v>0</v>
      </c>
      <c r="AG6886">
        <v>0</v>
      </c>
      <c r="AH6886">
        <v>0</v>
      </c>
      <c r="AI6886" t="s">
        <v>11634</v>
      </c>
      <c r="AL6886" s="94">
        <v>33.700000000000003</v>
      </c>
      <c r="AM6886" t="s">
        <v>11646</v>
      </c>
    </row>
    <row r="6887" spans="1:39" x14ac:dyDescent="0.25">
      <c r="A6887" t="s">
        <v>223</v>
      </c>
      <c r="B6887">
        <v>44265</v>
      </c>
      <c r="C6887" t="s">
        <v>10136</v>
      </c>
      <c r="D6887">
        <v>182</v>
      </c>
      <c r="E6887">
        <v>45818</v>
      </c>
      <c r="G6887" t="s">
        <v>9799</v>
      </c>
      <c r="K6887">
        <v>0</v>
      </c>
      <c r="AE6887" t="s">
        <v>236</v>
      </c>
      <c r="AF6887">
        <v>0</v>
      </c>
      <c r="AG6887">
        <v>0</v>
      </c>
      <c r="AH6887">
        <v>0</v>
      </c>
      <c r="AI6887" t="s">
        <v>11634</v>
      </c>
      <c r="AL6887" s="94">
        <v>18.2</v>
      </c>
      <c r="AM6887" t="s">
        <v>11646</v>
      </c>
    </row>
    <row r="6888" spans="1:39" x14ac:dyDescent="0.25">
      <c r="A6888" t="s">
        <v>223</v>
      </c>
      <c r="B6888">
        <v>44266</v>
      </c>
      <c r="C6888" t="s">
        <v>10137</v>
      </c>
      <c r="D6888">
        <v>131</v>
      </c>
      <c r="E6888">
        <v>45818</v>
      </c>
      <c r="G6888" t="s">
        <v>9799</v>
      </c>
      <c r="K6888">
        <v>0</v>
      </c>
      <c r="AE6888" t="s">
        <v>236</v>
      </c>
      <c r="AF6888">
        <v>0</v>
      </c>
      <c r="AG6888">
        <v>0</v>
      </c>
      <c r="AH6888">
        <v>0</v>
      </c>
      <c r="AI6888" t="s">
        <v>11634</v>
      </c>
      <c r="AL6888" s="94">
        <v>13.1</v>
      </c>
      <c r="AM6888" t="s">
        <v>11646</v>
      </c>
    </row>
    <row r="6889" spans="1:39" x14ac:dyDescent="0.25">
      <c r="A6889" t="s">
        <v>223</v>
      </c>
      <c r="B6889">
        <v>44267</v>
      </c>
      <c r="C6889" t="s">
        <v>10138</v>
      </c>
      <c r="D6889">
        <v>63</v>
      </c>
      <c r="E6889">
        <v>45818</v>
      </c>
      <c r="G6889" t="s">
        <v>9799</v>
      </c>
      <c r="K6889">
        <v>0</v>
      </c>
      <c r="AE6889" t="s">
        <v>236</v>
      </c>
      <c r="AF6889">
        <v>0</v>
      </c>
      <c r="AG6889">
        <v>0</v>
      </c>
      <c r="AH6889">
        <v>0</v>
      </c>
      <c r="AI6889" t="s">
        <v>11634</v>
      </c>
      <c r="AL6889" s="94">
        <v>6.3</v>
      </c>
      <c r="AM6889" t="s">
        <v>11646</v>
      </c>
    </row>
    <row r="6890" spans="1:39" x14ac:dyDescent="0.25">
      <c r="A6890" t="s">
        <v>223</v>
      </c>
      <c r="B6890">
        <v>44268</v>
      </c>
      <c r="C6890" t="s">
        <v>10139</v>
      </c>
      <c r="D6890">
        <v>27</v>
      </c>
      <c r="E6890">
        <v>45818</v>
      </c>
      <c r="G6890" t="s">
        <v>9799</v>
      </c>
      <c r="K6890">
        <v>0</v>
      </c>
      <c r="AE6890" t="s">
        <v>236</v>
      </c>
      <c r="AF6890">
        <v>0</v>
      </c>
      <c r="AG6890">
        <v>0</v>
      </c>
      <c r="AH6890">
        <v>0</v>
      </c>
      <c r="AI6890" t="s">
        <v>11634</v>
      </c>
      <c r="AL6890" s="94">
        <v>2.7</v>
      </c>
      <c r="AM6890" t="s">
        <v>11646</v>
      </c>
    </row>
    <row r="6891" spans="1:39" x14ac:dyDescent="0.25">
      <c r="A6891" t="s">
        <v>224</v>
      </c>
      <c r="B6891">
        <v>45001</v>
      </c>
      <c r="C6891" t="s">
        <v>10140</v>
      </c>
      <c r="D6891">
        <v>2350</v>
      </c>
      <c r="E6891">
        <v>45788</v>
      </c>
      <c r="G6891" t="s">
        <v>4374</v>
      </c>
      <c r="K6891">
        <v>0</v>
      </c>
      <c r="T6891">
        <v>1</v>
      </c>
      <c r="V6891">
        <v>0</v>
      </c>
      <c r="AE6891" t="s">
        <v>230</v>
      </c>
      <c r="AF6891">
        <v>0</v>
      </c>
      <c r="AG6891">
        <v>0</v>
      </c>
      <c r="AH6891">
        <v>2</v>
      </c>
      <c r="AI6891" t="s">
        <v>11632</v>
      </c>
      <c r="AL6891" s="94">
        <v>235</v>
      </c>
      <c r="AM6891" t="s">
        <v>11646</v>
      </c>
    </row>
    <row r="6892" spans="1:39" x14ac:dyDescent="0.25">
      <c r="A6892" t="s">
        <v>224</v>
      </c>
      <c r="B6892">
        <v>45002</v>
      </c>
      <c r="C6892" t="s">
        <v>10141</v>
      </c>
      <c r="D6892">
        <v>4239</v>
      </c>
      <c r="E6892">
        <v>45788</v>
      </c>
      <c r="G6892" t="s">
        <v>4374</v>
      </c>
      <c r="K6892">
        <v>0</v>
      </c>
      <c r="T6892">
        <v>15</v>
      </c>
      <c r="V6892">
        <v>0</v>
      </c>
      <c r="AE6892" t="s">
        <v>230</v>
      </c>
      <c r="AF6892">
        <v>0</v>
      </c>
      <c r="AG6892">
        <v>0</v>
      </c>
      <c r="AH6892">
        <v>2</v>
      </c>
      <c r="AI6892" t="s">
        <v>11632</v>
      </c>
      <c r="AL6892" s="94">
        <v>423.9</v>
      </c>
      <c r="AM6892" t="s">
        <v>11646</v>
      </c>
    </row>
    <row r="6893" spans="1:39" x14ac:dyDescent="0.25">
      <c r="A6893" t="s">
        <v>224</v>
      </c>
      <c r="B6893">
        <v>45003</v>
      </c>
      <c r="C6893" t="s">
        <v>10142</v>
      </c>
      <c r="D6893">
        <v>762</v>
      </c>
      <c r="E6893">
        <v>45788</v>
      </c>
      <c r="G6893" t="s">
        <v>4374</v>
      </c>
      <c r="K6893">
        <v>0</v>
      </c>
      <c r="T6893">
        <v>4</v>
      </c>
      <c r="V6893">
        <v>0</v>
      </c>
      <c r="AE6893" t="s">
        <v>230</v>
      </c>
      <c r="AF6893">
        <v>0</v>
      </c>
      <c r="AG6893">
        <v>0</v>
      </c>
      <c r="AH6893">
        <v>2</v>
      </c>
      <c r="AI6893" t="s">
        <v>11632</v>
      </c>
      <c r="AL6893" s="94">
        <v>76.2</v>
      </c>
      <c r="AM6893" t="s">
        <v>11646</v>
      </c>
    </row>
    <row r="6894" spans="1:39" x14ac:dyDescent="0.25">
      <c r="A6894" t="s">
        <v>224</v>
      </c>
      <c r="B6894">
        <v>45004</v>
      </c>
      <c r="C6894" t="s">
        <v>10143</v>
      </c>
      <c r="D6894">
        <v>761</v>
      </c>
      <c r="E6894">
        <v>45788</v>
      </c>
      <c r="G6894" t="s">
        <v>4374</v>
      </c>
      <c r="K6894">
        <v>0</v>
      </c>
      <c r="T6894">
        <v>1</v>
      </c>
      <c r="V6894">
        <v>0</v>
      </c>
      <c r="AE6894" t="s">
        <v>230</v>
      </c>
      <c r="AF6894">
        <v>0</v>
      </c>
      <c r="AG6894">
        <v>0</v>
      </c>
      <c r="AH6894">
        <v>2</v>
      </c>
      <c r="AI6894" t="s">
        <v>11632</v>
      </c>
      <c r="AL6894" s="94">
        <v>76.099999999999994</v>
      </c>
      <c r="AM6894" t="s">
        <v>11646</v>
      </c>
    </row>
    <row r="6895" spans="1:39" x14ac:dyDescent="0.25">
      <c r="A6895" t="s">
        <v>224</v>
      </c>
      <c r="B6895">
        <v>45005</v>
      </c>
      <c r="C6895" t="s">
        <v>10144</v>
      </c>
      <c r="D6895">
        <v>275</v>
      </c>
      <c r="E6895">
        <v>45788</v>
      </c>
      <c r="G6895" t="s">
        <v>4374</v>
      </c>
      <c r="K6895">
        <v>0</v>
      </c>
      <c r="T6895">
        <v>0</v>
      </c>
      <c r="V6895">
        <v>0</v>
      </c>
      <c r="AE6895" t="s">
        <v>230</v>
      </c>
      <c r="AF6895">
        <v>0</v>
      </c>
      <c r="AG6895">
        <v>0</v>
      </c>
      <c r="AH6895">
        <v>2</v>
      </c>
      <c r="AI6895" t="s">
        <v>11632</v>
      </c>
      <c r="AL6895" s="94">
        <v>27.5</v>
      </c>
      <c r="AM6895" t="s">
        <v>11646</v>
      </c>
    </row>
    <row r="6896" spans="1:39" x14ac:dyDescent="0.25">
      <c r="A6896" t="s">
        <v>224</v>
      </c>
      <c r="B6896">
        <v>45006</v>
      </c>
      <c r="C6896" t="s">
        <v>10145</v>
      </c>
      <c r="D6896">
        <v>1662</v>
      </c>
      <c r="E6896">
        <v>45788</v>
      </c>
      <c r="G6896" t="s">
        <v>4374</v>
      </c>
      <c r="K6896">
        <v>0</v>
      </c>
      <c r="T6896">
        <v>8</v>
      </c>
      <c r="V6896">
        <v>0</v>
      </c>
      <c r="AE6896" t="s">
        <v>230</v>
      </c>
      <c r="AF6896">
        <v>0</v>
      </c>
      <c r="AG6896">
        <v>0</v>
      </c>
      <c r="AH6896">
        <v>2</v>
      </c>
      <c r="AI6896" t="s">
        <v>11632</v>
      </c>
      <c r="AL6896" s="94">
        <v>166.2</v>
      </c>
      <c r="AM6896" t="s">
        <v>11646</v>
      </c>
    </row>
    <row r="6897" spans="1:39" x14ac:dyDescent="0.25">
      <c r="A6897" t="s">
        <v>224</v>
      </c>
      <c r="B6897">
        <v>45007</v>
      </c>
      <c r="C6897" t="s">
        <v>10146</v>
      </c>
      <c r="D6897">
        <v>829</v>
      </c>
      <c r="E6897">
        <v>45788</v>
      </c>
      <c r="G6897" t="s">
        <v>4374</v>
      </c>
      <c r="H6897">
        <v>45800</v>
      </c>
      <c r="I6897" t="s">
        <v>24</v>
      </c>
      <c r="K6897">
        <v>0</v>
      </c>
      <c r="T6897">
        <v>7</v>
      </c>
      <c r="V6897">
        <v>0</v>
      </c>
      <c r="AE6897" t="s">
        <v>230</v>
      </c>
      <c r="AF6897">
        <v>0</v>
      </c>
      <c r="AG6897">
        <v>0</v>
      </c>
      <c r="AH6897">
        <v>2</v>
      </c>
      <c r="AI6897" t="s">
        <v>11632</v>
      </c>
      <c r="AL6897" s="94">
        <v>82.9</v>
      </c>
      <c r="AM6897" t="s">
        <v>11646</v>
      </c>
    </row>
    <row r="6898" spans="1:39" x14ac:dyDescent="0.25">
      <c r="A6898" t="s">
        <v>224</v>
      </c>
      <c r="B6898">
        <v>45008</v>
      </c>
      <c r="C6898" t="s">
        <v>10147</v>
      </c>
      <c r="D6898">
        <v>205</v>
      </c>
      <c r="E6898">
        <v>45788</v>
      </c>
      <c r="G6898" t="s">
        <v>4374</v>
      </c>
      <c r="K6898">
        <v>0</v>
      </c>
      <c r="T6898">
        <v>0</v>
      </c>
      <c r="V6898">
        <v>0</v>
      </c>
      <c r="AE6898" t="s">
        <v>230</v>
      </c>
      <c r="AF6898">
        <v>0</v>
      </c>
      <c r="AG6898">
        <v>0</v>
      </c>
      <c r="AH6898">
        <v>2</v>
      </c>
      <c r="AI6898" t="s">
        <v>11632</v>
      </c>
      <c r="AL6898" s="94">
        <v>20.5</v>
      </c>
      <c r="AM6898" t="s">
        <v>11646</v>
      </c>
    </row>
    <row r="6899" spans="1:39" x14ac:dyDescent="0.25">
      <c r="A6899" t="s">
        <v>224</v>
      </c>
      <c r="B6899">
        <v>45009</v>
      </c>
      <c r="C6899" t="s">
        <v>10148</v>
      </c>
      <c r="D6899">
        <v>461</v>
      </c>
      <c r="E6899">
        <v>45788</v>
      </c>
      <c r="G6899" t="s">
        <v>4374</v>
      </c>
      <c r="K6899">
        <v>0</v>
      </c>
      <c r="T6899">
        <v>3</v>
      </c>
      <c r="V6899">
        <v>0</v>
      </c>
      <c r="AE6899" t="s">
        <v>230</v>
      </c>
      <c r="AF6899">
        <v>0</v>
      </c>
      <c r="AG6899">
        <v>0</v>
      </c>
      <c r="AH6899">
        <v>2</v>
      </c>
      <c r="AI6899" t="s">
        <v>11632</v>
      </c>
      <c r="AL6899" s="94">
        <v>46.1</v>
      </c>
      <c r="AM6899" t="s">
        <v>11646</v>
      </c>
    </row>
    <row r="6900" spans="1:39" x14ac:dyDescent="0.25">
      <c r="A6900" t="s">
        <v>224</v>
      </c>
      <c r="B6900">
        <v>45010</v>
      </c>
      <c r="C6900" t="s">
        <v>10149</v>
      </c>
      <c r="D6900">
        <v>413</v>
      </c>
      <c r="E6900">
        <v>45788</v>
      </c>
      <c r="G6900" t="s">
        <v>4374</v>
      </c>
      <c r="K6900">
        <v>0</v>
      </c>
      <c r="T6900">
        <v>0</v>
      </c>
      <c r="V6900">
        <v>0</v>
      </c>
      <c r="AE6900" t="s">
        <v>230</v>
      </c>
      <c r="AF6900">
        <v>0</v>
      </c>
      <c r="AG6900">
        <v>0</v>
      </c>
      <c r="AH6900">
        <v>2</v>
      </c>
      <c r="AI6900" t="s">
        <v>11632</v>
      </c>
      <c r="AL6900" s="94">
        <v>41.3</v>
      </c>
      <c r="AM6900" t="s">
        <v>11646</v>
      </c>
    </row>
    <row r="6901" spans="1:39" x14ac:dyDescent="0.25">
      <c r="A6901" t="s">
        <v>224</v>
      </c>
      <c r="B6901">
        <v>45011</v>
      </c>
      <c r="C6901" t="s">
        <v>10150</v>
      </c>
      <c r="D6901">
        <v>345</v>
      </c>
      <c r="E6901">
        <v>45788</v>
      </c>
      <c r="G6901" t="s">
        <v>4374</v>
      </c>
      <c r="K6901">
        <v>0</v>
      </c>
      <c r="T6901">
        <v>0</v>
      </c>
      <c r="V6901">
        <v>0</v>
      </c>
      <c r="AE6901" t="s">
        <v>230</v>
      </c>
      <c r="AF6901">
        <v>0</v>
      </c>
      <c r="AG6901">
        <v>0</v>
      </c>
      <c r="AH6901">
        <v>2</v>
      </c>
      <c r="AI6901" t="s">
        <v>11632</v>
      </c>
      <c r="AL6901" s="94">
        <v>34.5</v>
      </c>
      <c r="AM6901" t="s">
        <v>11646</v>
      </c>
    </row>
    <row r="6902" spans="1:39" x14ac:dyDescent="0.25">
      <c r="A6902" t="s">
        <v>224</v>
      </c>
      <c r="B6902">
        <v>45012</v>
      </c>
      <c r="C6902" t="s">
        <v>10151</v>
      </c>
      <c r="D6902">
        <v>931</v>
      </c>
      <c r="E6902">
        <v>45788</v>
      </c>
      <c r="G6902" t="s">
        <v>4374</v>
      </c>
      <c r="K6902">
        <v>0</v>
      </c>
      <c r="T6902">
        <v>0</v>
      </c>
      <c r="V6902">
        <v>0</v>
      </c>
      <c r="AE6902" t="s">
        <v>230</v>
      </c>
      <c r="AF6902">
        <v>0</v>
      </c>
      <c r="AG6902">
        <v>0</v>
      </c>
      <c r="AH6902">
        <v>2</v>
      </c>
      <c r="AI6902" t="s">
        <v>11632</v>
      </c>
      <c r="AL6902" s="94">
        <v>93.1</v>
      </c>
      <c r="AM6902" t="s">
        <v>11646</v>
      </c>
    </row>
    <row r="6903" spans="1:39" x14ac:dyDescent="0.25">
      <c r="A6903" t="s">
        <v>224</v>
      </c>
      <c r="B6903">
        <v>45013</v>
      </c>
      <c r="C6903" t="s">
        <v>10152</v>
      </c>
      <c r="D6903">
        <v>2472</v>
      </c>
      <c r="E6903">
        <v>45788</v>
      </c>
      <c r="G6903" t="s">
        <v>4374</v>
      </c>
      <c r="K6903">
        <v>0</v>
      </c>
      <c r="T6903">
        <v>1</v>
      </c>
      <c r="V6903">
        <v>0</v>
      </c>
      <c r="AE6903" t="s">
        <v>230</v>
      </c>
      <c r="AF6903">
        <v>0</v>
      </c>
      <c r="AG6903">
        <v>0</v>
      </c>
      <c r="AH6903">
        <v>2</v>
      </c>
      <c r="AI6903" t="s">
        <v>11632</v>
      </c>
      <c r="AL6903" s="94">
        <v>247.2</v>
      </c>
      <c r="AM6903" t="s">
        <v>11646</v>
      </c>
    </row>
    <row r="6904" spans="1:39" x14ac:dyDescent="0.25">
      <c r="A6904" t="s">
        <v>224</v>
      </c>
      <c r="B6904">
        <v>45014</v>
      </c>
      <c r="C6904" t="s">
        <v>10153</v>
      </c>
      <c r="D6904">
        <v>5354</v>
      </c>
      <c r="E6904">
        <v>45788</v>
      </c>
      <c r="G6904" t="s">
        <v>4374</v>
      </c>
      <c r="K6904">
        <v>0</v>
      </c>
      <c r="T6904">
        <v>5</v>
      </c>
      <c r="V6904">
        <v>0</v>
      </c>
      <c r="AE6904" t="s">
        <v>230</v>
      </c>
      <c r="AF6904">
        <v>0</v>
      </c>
      <c r="AG6904">
        <v>0</v>
      </c>
      <c r="AH6904">
        <v>2</v>
      </c>
      <c r="AI6904" t="s">
        <v>11632</v>
      </c>
      <c r="AL6904" s="94">
        <v>535.4</v>
      </c>
      <c r="AM6904" t="s">
        <v>11646</v>
      </c>
    </row>
    <row r="6905" spans="1:39" x14ac:dyDescent="0.25">
      <c r="A6905" t="s">
        <v>224</v>
      </c>
      <c r="B6905">
        <v>45015</v>
      </c>
      <c r="C6905" t="s">
        <v>10154</v>
      </c>
      <c r="D6905">
        <v>1082</v>
      </c>
      <c r="E6905">
        <v>45788</v>
      </c>
      <c r="G6905" t="s">
        <v>4374</v>
      </c>
      <c r="K6905">
        <v>0</v>
      </c>
      <c r="T6905">
        <v>5</v>
      </c>
      <c r="V6905">
        <v>0</v>
      </c>
      <c r="AE6905" t="s">
        <v>230</v>
      </c>
      <c r="AF6905">
        <v>0</v>
      </c>
      <c r="AG6905">
        <v>0</v>
      </c>
      <c r="AH6905">
        <v>2</v>
      </c>
      <c r="AI6905" t="s">
        <v>11632</v>
      </c>
      <c r="AL6905" s="94">
        <v>108.2</v>
      </c>
      <c r="AM6905" t="s">
        <v>11646</v>
      </c>
    </row>
    <row r="6906" spans="1:39" x14ac:dyDescent="0.25">
      <c r="A6906" t="s">
        <v>224</v>
      </c>
      <c r="B6906">
        <v>45016</v>
      </c>
      <c r="C6906" t="s">
        <v>10155</v>
      </c>
      <c r="D6906">
        <v>7014</v>
      </c>
      <c r="E6906">
        <v>45788</v>
      </c>
      <c r="G6906" t="s">
        <v>4374</v>
      </c>
      <c r="K6906">
        <v>0</v>
      </c>
      <c r="T6906">
        <v>0</v>
      </c>
      <c r="V6906">
        <v>0</v>
      </c>
      <c r="AE6906" t="s">
        <v>230</v>
      </c>
      <c r="AF6906">
        <v>0</v>
      </c>
      <c r="AG6906">
        <v>0</v>
      </c>
      <c r="AH6906">
        <v>2</v>
      </c>
      <c r="AI6906" t="s">
        <v>11632</v>
      </c>
      <c r="AL6906" s="94">
        <v>701.4</v>
      </c>
      <c r="AM6906" t="s">
        <v>11646</v>
      </c>
    </row>
    <row r="6907" spans="1:39" x14ac:dyDescent="0.25">
      <c r="A6907" t="s">
        <v>224</v>
      </c>
      <c r="B6907">
        <v>45017</v>
      </c>
      <c r="C6907" t="s">
        <v>10156</v>
      </c>
      <c r="D6907">
        <v>289</v>
      </c>
      <c r="E6907">
        <v>45788</v>
      </c>
      <c r="G6907" t="s">
        <v>4374</v>
      </c>
      <c r="K6907">
        <v>0</v>
      </c>
      <c r="T6907">
        <v>0</v>
      </c>
      <c r="V6907">
        <v>0</v>
      </c>
      <c r="AE6907" t="s">
        <v>230</v>
      </c>
      <c r="AF6907">
        <v>0</v>
      </c>
      <c r="AG6907">
        <v>0</v>
      </c>
      <c r="AH6907">
        <v>2</v>
      </c>
      <c r="AI6907" t="s">
        <v>11632</v>
      </c>
      <c r="AL6907" s="94">
        <v>28.9</v>
      </c>
      <c r="AM6907" t="s">
        <v>11646</v>
      </c>
    </row>
    <row r="6908" spans="1:39" x14ac:dyDescent="0.25">
      <c r="A6908" t="s">
        <v>224</v>
      </c>
      <c r="B6908">
        <v>45018</v>
      </c>
      <c r="C6908" t="s">
        <v>10157</v>
      </c>
      <c r="D6908">
        <v>1049</v>
      </c>
      <c r="E6908">
        <v>45795</v>
      </c>
      <c r="G6908" t="s">
        <v>4374</v>
      </c>
      <c r="K6908">
        <v>0</v>
      </c>
      <c r="T6908">
        <v>1</v>
      </c>
      <c r="V6908">
        <v>0</v>
      </c>
      <c r="AE6908" t="s">
        <v>230</v>
      </c>
      <c r="AF6908">
        <v>0</v>
      </c>
      <c r="AG6908">
        <v>0</v>
      </c>
      <c r="AH6908">
        <v>2</v>
      </c>
      <c r="AI6908" t="s">
        <v>11632</v>
      </c>
      <c r="AL6908" s="94">
        <v>104.9</v>
      </c>
      <c r="AM6908" t="s">
        <v>11646</v>
      </c>
    </row>
    <row r="6909" spans="1:39" x14ac:dyDescent="0.25">
      <c r="A6909" t="s">
        <v>224</v>
      </c>
      <c r="B6909">
        <v>45019</v>
      </c>
      <c r="C6909" t="s">
        <v>10158</v>
      </c>
      <c r="D6909">
        <v>11099</v>
      </c>
      <c r="E6909">
        <v>45795</v>
      </c>
      <c r="G6909" t="s">
        <v>4374</v>
      </c>
      <c r="K6909">
        <v>0</v>
      </c>
      <c r="T6909">
        <v>9</v>
      </c>
      <c r="V6909">
        <v>1</v>
      </c>
      <c r="AE6909" t="s">
        <v>230</v>
      </c>
      <c r="AF6909">
        <v>0</v>
      </c>
      <c r="AG6909">
        <v>0</v>
      </c>
      <c r="AH6909">
        <v>2</v>
      </c>
      <c r="AI6909" t="s">
        <v>11632</v>
      </c>
      <c r="AL6909" s="94">
        <v>1109.9000000000001</v>
      </c>
      <c r="AM6909" t="s">
        <v>11646</v>
      </c>
    </row>
    <row r="6910" spans="1:39" x14ac:dyDescent="0.25">
      <c r="A6910" t="s">
        <v>224</v>
      </c>
      <c r="B6910">
        <v>45020</v>
      </c>
      <c r="C6910" t="s">
        <v>10159</v>
      </c>
      <c r="D6910">
        <v>1428</v>
      </c>
      <c r="E6910">
        <v>45795</v>
      </c>
      <c r="G6910" t="s">
        <v>4374</v>
      </c>
      <c r="K6910">
        <v>0</v>
      </c>
      <c r="T6910">
        <v>5</v>
      </c>
      <c r="V6910">
        <v>0</v>
      </c>
      <c r="AE6910" t="s">
        <v>230</v>
      </c>
      <c r="AF6910">
        <v>0</v>
      </c>
      <c r="AG6910">
        <v>0</v>
      </c>
      <c r="AH6910">
        <v>2</v>
      </c>
      <c r="AI6910" t="s">
        <v>11632</v>
      </c>
      <c r="AL6910" s="94">
        <v>142.80000000000001</v>
      </c>
      <c r="AM6910" t="s">
        <v>11646</v>
      </c>
    </row>
    <row r="6911" spans="1:39" x14ac:dyDescent="0.25">
      <c r="A6911" t="s">
        <v>224</v>
      </c>
      <c r="B6911">
        <v>45021</v>
      </c>
      <c r="C6911" t="s">
        <v>10160</v>
      </c>
      <c r="D6911">
        <v>4250</v>
      </c>
      <c r="E6911">
        <v>45795</v>
      </c>
      <c r="G6911" t="s">
        <v>4374</v>
      </c>
      <c r="K6911">
        <v>0</v>
      </c>
      <c r="T6911">
        <v>2</v>
      </c>
      <c r="V6911">
        <v>0</v>
      </c>
      <c r="AE6911" t="s">
        <v>230</v>
      </c>
      <c r="AF6911">
        <v>0</v>
      </c>
      <c r="AG6911">
        <v>0</v>
      </c>
      <c r="AH6911">
        <v>2</v>
      </c>
      <c r="AI6911" t="s">
        <v>11632</v>
      </c>
      <c r="AL6911" s="94">
        <v>425</v>
      </c>
      <c r="AM6911" t="s">
        <v>11646</v>
      </c>
    </row>
    <row r="6912" spans="1:39" x14ac:dyDescent="0.25">
      <c r="A6912" t="s">
        <v>224</v>
      </c>
      <c r="B6912">
        <v>45022</v>
      </c>
      <c r="C6912" t="s">
        <v>10161</v>
      </c>
      <c r="D6912">
        <v>377</v>
      </c>
      <c r="E6912">
        <v>45795</v>
      </c>
      <c r="G6912" t="s">
        <v>4374</v>
      </c>
      <c r="K6912">
        <v>0</v>
      </c>
      <c r="T6912">
        <v>0</v>
      </c>
      <c r="V6912">
        <v>0</v>
      </c>
      <c r="AE6912" t="s">
        <v>230</v>
      </c>
      <c r="AF6912">
        <v>0</v>
      </c>
      <c r="AG6912">
        <v>0</v>
      </c>
      <c r="AH6912">
        <v>2</v>
      </c>
      <c r="AI6912" t="s">
        <v>11632</v>
      </c>
      <c r="AL6912" s="94">
        <v>37.700000000000003</v>
      </c>
      <c r="AM6912" t="s">
        <v>11646</v>
      </c>
    </row>
    <row r="6913" spans="1:39" x14ac:dyDescent="0.25">
      <c r="A6913" t="s">
        <v>224</v>
      </c>
      <c r="B6913">
        <v>45023</v>
      </c>
      <c r="C6913" t="s">
        <v>10162</v>
      </c>
      <c r="D6913">
        <v>3743</v>
      </c>
      <c r="E6913">
        <v>45795</v>
      </c>
      <c r="G6913" t="s">
        <v>4374</v>
      </c>
      <c r="K6913">
        <v>0</v>
      </c>
      <c r="T6913">
        <v>0</v>
      </c>
      <c r="V6913">
        <v>0</v>
      </c>
      <c r="AE6913" t="s">
        <v>230</v>
      </c>
      <c r="AF6913">
        <v>0</v>
      </c>
      <c r="AG6913">
        <v>0</v>
      </c>
      <c r="AH6913">
        <v>2</v>
      </c>
      <c r="AI6913" t="s">
        <v>11632</v>
      </c>
      <c r="AL6913" s="94">
        <v>374.3</v>
      </c>
      <c r="AM6913" t="s">
        <v>11646</v>
      </c>
    </row>
    <row r="6914" spans="1:39" x14ac:dyDescent="0.25">
      <c r="A6914" t="s">
        <v>224</v>
      </c>
      <c r="B6914">
        <v>45024</v>
      </c>
      <c r="C6914" t="s">
        <v>10163</v>
      </c>
      <c r="D6914">
        <v>1332</v>
      </c>
      <c r="E6914">
        <v>45795</v>
      </c>
      <c r="G6914" t="s">
        <v>4374</v>
      </c>
      <c r="K6914">
        <v>0</v>
      </c>
      <c r="T6914">
        <v>1</v>
      </c>
      <c r="V6914">
        <v>0</v>
      </c>
      <c r="AE6914" t="s">
        <v>230</v>
      </c>
      <c r="AF6914">
        <v>0</v>
      </c>
      <c r="AG6914">
        <v>0</v>
      </c>
      <c r="AH6914">
        <v>2</v>
      </c>
      <c r="AI6914" t="s">
        <v>11632</v>
      </c>
      <c r="AL6914" s="94">
        <v>133.19999999999999</v>
      </c>
      <c r="AM6914" t="s">
        <v>11646</v>
      </c>
    </row>
    <row r="6915" spans="1:39" x14ac:dyDescent="0.25">
      <c r="A6915" t="s">
        <v>224</v>
      </c>
      <c r="B6915">
        <v>45025</v>
      </c>
      <c r="C6915" t="s">
        <v>10164</v>
      </c>
      <c r="D6915">
        <v>2137</v>
      </c>
      <c r="E6915">
        <v>45795</v>
      </c>
      <c r="G6915" t="s">
        <v>4374</v>
      </c>
      <c r="H6915">
        <v>45824</v>
      </c>
      <c r="I6915" t="s">
        <v>28</v>
      </c>
      <c r="K6915">
        <v>39</v>
      </c>
      <c r="L6915">
        <v>45658</v>
      </c>
      <c r="M6915">
        <v>58.97</v>
      </c>
      <c r="N6915" t="s">
        <v>339</v>
      </c>
      <c r="O6915" t="s">
        <v>10165</v>
      </c>
      <c r="P6915" t="s">
        <v>339</v>
      </c>
      <c r="Q6915">
        <v>58.97</v>
      </c>
      <c r="R6915">
        <v>325</v>
      </c>
      <c r="S6915">
        <v>325</v>
      </c>
      <c r="T6915">
        <v>5</v>
      </c>
      <c r="U6915">
        <v>0</v>
      </c>
      <c r="V6915">
        <v>0</v>
      </c>
      <c r="W6915">
        <v>0</v>
      </c>
      <c r="X6915" t="s">
        <v>339</v>
      </c>
      <c r="Y6915" t="s">
        <v>339</v>
      </c>
      <c r="Z6915" t="s">
        <v>339</v>
      </c>
      <c r="AE6915" t="s">
        <v>230</v>
      </c>
      <c r="AF6915">
        <v>0.5897</v>
      </c>
      <c r="AG6915">
        <v>23</v>
      </c>
      <c r="AH6915">
        <v>16</v>
      </c>
      <c r="AI6915" t="s">
        <v>11631</v>
      </c>
      <c r="AJ6915">
        <v>0.15208235844642021</v>
      </c>
      <c r="AK6915">
        <v>0.15208235844642021</v>
      </c>
      <c r="AL6915" s="94">
        <v>213.7</v>
      </c>
      <c r="AM6915" t="s">
        <v>11647</v>
      </c>
    </row>
    <row r="6916" spans="1:39" x14ac:dyDescent="0.25">
      <c r="A6916" t="s">
        <v>224</v>
      </c>
      <c r="B6916">
        <v>45026</v>
      </c>
      <c r="C6916" t="s">
        <v>10166</v>
      </c>
      <c r="D6916">
        <v>306</v>
      </c>
      <c r="E6916">
        <v>45795</v>
      </c>
      <c r="G6916" t="s">
        <v>4374</v>
      </c>
      <c r="K6916">
        <v>0</v>
      </c>
      <c r="T6916">
        <v>0</v>
      </c>
      <c r="V6916">
        <v>0</v>
      </c>
      <c r="AE6916" t="s">
        <v>230</v>
      </c>
      <c r="AF6916">
        <v>0</v>
      </c>
      <c r="AG6916">
        <v>0</v>
      </c>
      <c r="AH6916">
        <v>2</v>
      </c>
      <c r="AI6916" t="s">
        <v>11632</v>
      </c>
      <c r="AL6916" s="94">
        <v>30.6</v>
      </c>
      <c r="AM6916" t="s">
        <v>11646</v>
      </c>
    </row>
    <row r="6917" spans="1:39" x14ac:dyDescent="0.25">
      <c r="A6917" t="s">
        <v>224</v>
      </c>
      <c r="B6917">
        <v>45027</v>
      </c>
      <c r="C6917" t="s">
        <v>10167</v>
      </c>
      <c r="D6917">
        <v>332</v>
      </c>
      <c r="G6917" t="s">
        <v>4374</v>
      </c>
      <c r="K6917">
        <v>0</v>
      </c>
      <c r="T6917">
        <v>0</v>
      </c>
      <c r="V6917">
        <v>0</v>
      </c>
      <c r="AE6917" t="s">
        <v>230</v>
      </c>
      <c r="AF6917">
        <v>0</v>
      </c>
      <c r="AG6917">
        <v>0</v>
      </c>
      <c r="AH6917">
        <v>2</v>
      </c>
      <c r="AI6917" t="s">
        <v>11632</v>
      </c>
      <c r="AL6917" s="94">
        <v>33.200000000000003</v>
      </c>
      <c r="AM6917" t="s">
        <v>11646</v>
      </c>
    </row>
    <row r="6918" spans="1:39" x14ac:dyDescent="0.25">
      <c r="A6918" t="s">
        <v>224</v>
      </c>
      <c r="B6918">
        <v>45028</v>
      </c>
      <c r="C6918" t="s">
        <v>10168</v>
      </c>
      <c r="D6918">
        <v>4773</v>
      </c>
      <c r="E6918" t="s">
        <v>10169</v>
      </c>
      <c r="G6918" t="s">
        <v>4374</v>
      </c>
      <c r="K6918">
        <v>0</v>
      </c>
      <c r="T6918">
        <v>12</v>
      </c>
      <c r="V6918">
        <v>0</v>
      </c>
      <c r="AE6918" t="s">
        <v>230</v>
      </c>
      <c r="AF6918">
        <v>0</v>
      </c>
      <c r="AG6918">
        <v>0</v>
      </c>
      <c r="AH6918">
        <v>2</v>
      </c>
      <c r="AI6918" t="s">
        <v>11632</v>
      </c>
      <c r="AL6918" s="94">
        <v>477.3</v>
      </c>
      <c r="AM6918" t="s">
        <v>11646</v>
      </c>
    </row>
    <row r="6919" spans="1:39" x14ac:dyDescent="0.25">
      <c r="A6919" t="s">
        <v>224</v>
      </c>
      <c r="B6919">
        <v>45029</v>
      </c>
      <c r="C6919" t="s">
        <v>10170</v>
      </c>
      <c r="D6919">
        <v>201</v>
      </c>
      <c r="E6919" t="s">
        <v>10169</v>
      </c>
      <c r="G6919" t="s">
        <v>4374</v>
      </c>
      <c r="K6919">
        <v>0</v>
      </c>
      <c r="T6919">
        <v>1</v>
      </c>
      <c r="V6919">
        <v>0</v>
      </c>
      <c r="AE6919" t="s">
        <v>230</v>
      </c>
      <c r="AF6919">
        <v>0</v>
      </c>
      <c r="AG6919">
        <v>0</v>
      </c>
      <c r="AH6919">
        <v>2</v>
      </c>
      <c r="AI6919" t="s">
        <v>11632</v>
      </c>
      <c r="AL6919" s="94">
        <v>20.100000000000001</v>
      </c>
      <c r="AM6919" t="s">
        <v>11646</v>
      </c>
    </row>
    <row r="6920" spans="1:39" x14ac:dyDescent="0.25">
      <c r="A6920" t="s">
        <v>224</v>
      </c>
      <c r="B6920">
        <v>45030</v>
      </c>
      <c r="C6920" t="s">
        <v>10171</v>
      </c>
      <c r="D6920">
        <v>518</v>
      </c>
      <c r="E6920">
        <v>45795</v>
      </c>
      <c r="G6920" t="s">
        <v>4374</v>
      </c>
      <c r="K6920">
        <v>0</v>
      </c>
      <c r="T6920">
        <v>1</v>
      </c>
      <c r="V6920">
        <v>0</v>
      </c>
      <c r="AE6920" t="s">
        <v>230</v>
      </c>
      <c r="AF6920">
        <v>0</v>
      </c>
      <c r="AG6920">
        <v>0</v>
      </c>
      <c r="AH6920">
        <v>2</v>
      </c>
      <c r="AI6920" t="s">
        <v>11632</v>
      </c>
      <c r="AL6920" s="94">
        <v>51.8</v>
      </c>
      <c r="AM6920" t="s">
        <v>11646</v>
      </c>
    </row>
    <row r="6921" spans="1:39" x14ac:dyDescent="0.25">
      <c r="A6921" t="s">
        <v>224</v>
      </c>
      <c r="B6921">
        <v>45031</v>
      </c>
      <c r="C6921" t="s">
        <v>10172</v>
      </c>
      <c r="D6921">
        <v>4634</v>
      </c>
      <c r="E6921">
        <v>45795</v>
      </c>
      <c r="G6921" t="s">
        <v>4374</v>
      </c>
      <c r="K6921">
        <v>0</v>
      </c>
      <c r="T6921">
        <v>5</v>
      </c>
      <c r="V6921">
        <v>0</v>
      </c>
      <c r="AE6921" t="s">
        <v>230</v>
      </c>
      <c r="AF6921">
        <v>0</v>
      </c>
      <c r="AG6921">
        <v>0</v>
      </c>
      <c r="AH6921">
        <v>2</v>
      </c>
      <c r="AI6921" t="s">
        <v>11632</v>
      </c>
      <c r="AL6921" s="94">
        <v>463.4</v>
      </c>
      <c r="AM6921" t="s">
        <v>11646</v>
      </c>
    </row>
    <row r="6922" spans="1:39" x14ac:dyDescent="0.25">
      <c r="A6922" t="s">
        <v>224</v>
      </c>
      <c r="B6922">
        <v>45032</v>
      </c>
      <c r="C6922" t="s">
        <v>10173</v>
      </c>
      <c r="D6922">
        <v>606</v>
      </c>
      <c r="E6922">
        <v>45795</v>
      </c>
      <c r="G6922" t="s">
        <v>4374</v>
      </c>
      <c r="K6922">
        <v>0</v>
      </c>
      <c r="T6922">
        <v>1</v>
      </c>
      <c r="V6922">
        <v>0</v>
      </c>
      <c r="AE6922" t="s">
        <v>230</v>
      </c>
      <c r="AF6922">
        <v>0</v>
      </c>
      <c r="AG6922">
        <v>0</v>
      </c>
      <c r="AH6922">
        <v>2</v>
      </c>
      <c r="AI6922" t="s">
        <v>11632</v>
      </c>
      <c r="AL6922" s="94">
        <v>60.6</v>
      </c>
      <c r="AM6922" t="s">
        <v>11646</v>
      </c>
    </row>
    <row r="6923" spans="1:39" x14ac:dyDescent="0.25">
      <c r="A6923" t="s">
        <v>224</v>
      </c>
      <c r="B6923">
        <v>45033</v>
      </c>
      <c r="C6923" t="s">
        <v>10174</v>
      </c>
      <c r="D6923">
        <v>322</v>
      </c>
      <c r="E6923">
        <v>45795</v>
      </c>
      <c r="G6923" t="s">
        <v>4374</v>
      </c>
      <c r="K6923">
        <v>0</v>
      </c>
      <c r="T6923">
        <v>0</v>
      </c>
      <c r="V6923">
        <v>0</v>
      </c>
      <c r="AE6923" t="s">
        <v>230</v>
      </c>
      <c r="AF6923">
        <v>0</v>
      </c>
      <c r="AG6923">
        <v>0</v>
      </c>
      <c r="AH6923">
        <v>2</v>
      </c>
      <c r="AI6923" t="s">
        <v>11632</v>
      </c>
      <c r="AL6923" s="94">
        <v>32.200000000000003</v>
      </c>
      <c r="AM6923" t="s">
        <v>11646</v>
      </c>
    </row>
    <row r="6924" spans="1:39" x14ac:dyDescent="0.25">
      <c r="A6924" t="s">
        <v>224</v>
      </c>
      <c r="B6924">
        <v>45034</v>
      </c>
      <c r="C6924" t="s">
        <v>10175</v>
      </c>
      <c r="D6924">
        <v>1767</v>
      </c>
      <c r="E6924">
        <v>45795</v>
      </c>
      <c r="G6924" t="s">
        <v>4374</v>
      </c>
      <c r="K6924">
        <v>0</v>
      </c>
      <c r="T6924">
        <v>0</v>
      </c>
      <c r="V6924">
        <v>0</v>
      </c>
      <c r="AE6924" t="s">
        <v>230</v>
      </c>
      <c r="AF6924">
        <v>0</v>
      </c>
      <c r="AG6924">
        <v>0</v>
      </c>
      <c r="AH6924">
        <v>2</v>
      </c>
      <c r="AI6924" t="s">
        <v>11632</v>
      </c>
      <c r="AL6924" s="94">
        <v>176.7</v>
      </c>
      <c r="AM6924" t="s">
        <v>11646</v>
      </c>
    </row>
    <row r="6925" spans="1:39" x14ac:dyDescent="0.25">
      <c r="A6925" t="s">
        <v>224</v>
      </c>
      <c r="B6925">
        <v>45035</v>
      </c>
      <c r="C6925" t="s">
        <v>10176</v>
      </c>
      <c r="D6925">
        <v>390</v>
      </c>
      <c r="E6925">
        <v>45795</v>
      </c>
      <c r="G6925" t="s">
        <v>4374</v>
      </c>
      <c r="K6925">
        <v>0</v>
      </c>
      <c r="T6925">
        <v>0</v>
      </c>
      <c r="V6925">
        <v>0</v>
      </c>
      <c r="AE6925" t="s">
        <v>230</v>
      </c>
      <c r="AF6925">
        <v>0</v>
      </c>
      <c r="AG6925">
        <v>0</v>
      </c>
      <c r="AH6925">
        <v>2</v>
      </c>
      <c r="AI6925" t="s">
        <v>11632</v>
      </c>
      <c r="AL6925" s="94">
        <v>39</v>
      </c>
      <c r="AM6925" t="s">
        <v>11646</v>
      </c>
    </row>
    <row r="6926" spans="1:39" x14ac:dyDescent="0.25">
      <c r="A6926" t="s">
        <v>224</v>
      </c>
      <c r="B6926">
        <v>45036</v>
      </c>
      <c r="C6926" t="s">
        <v>10177</v>
      </c>
      <c r="D6926">
        <v>836</v>
      </c>
      <c r="E6926">
        <v>45795</v>
      </c>
      <c r="F6926">
        <v>45778</v>
      </c>
      <c r="G6926" t="s">
        <v>4374</v>
      </c>
      <c r="H6926" t="s">
        <v>10178</v>
      </c>
      <c r="I6926" t="s">
        <v>24</v>
      </c>
      <c r="K6926">
        <v>0</v>
      </c>
      <c r="T6926">
        <v>0</v>
      </c>
      <c r="V6926">
        <v>0</v>
      </c>
      <c r="AE6926" t="s">
        <v>230</v>
      </c>
      <c r="AF6926">
        <v>0</v>
      </c>
      <c r="AG6926">
        <v>0</v>
      </c>
      <c r="AH6926">
        <v>2</v>
      </c>
      <c r="AI6926" t="s">
        <v>11632</v>
      </c>
      <c r="AL6926" s="94">
        <v>83.6</v>
      </c>
      <c r="AM6926" t="s">
        <v>11646</v>
      </c>
    </row>
    <row r="6927" spans="1:39" x14ac:dyDescent="0.25">
      <c r="A6927" t="s">
        <v>224</v>
      </c>
      <c r="B6927">
        <v>45037</v>
      </c>
      <c r="C6927" t="s">
        <v>10179</v>
      </c>
      <c r="D6927">
        <v>1873</v>
      </c>
      <c r="E6927">
        <v>45795</v>
      </c>
      <c r="G6927" t="s">
        <v>4374</v>
      </c>
      <c r="K6927">
        <v>0</v>
      </c>
      <c r="T6927">
        <v>2</v>
      </c>
      <c r="V6927">
        <v>0</v>
      </c>
      <c r="AE6927" t="s">
        <v>230</v>
      </c>
      <c r="AF6927">
        <v>0</v>
      </c>
      <c r="AG6927">
        <v>0</v>
      </c>
      <c r="AH6927">
        <v>2</v>
      </c>
      <c r="AI6927" t="s">
        <v>11632</v>
      </c>
      <c r="AL6927" s="94">
        <v>187.3</v>
      </c>
      <c r="AM6927" t="s">
        <v>11646</v>
      </c>
    </row>
    <row r="6928" spans="1:39" x14ac:dyDescent="0.25">
      <c r="A6928" t="s">
        <v>224</v>
      </c>
      <c r="B6928">
        <v>45038</v>
      </c>
      <c r="C6928" t="s">
        <v>10180</v>
      </c>
      <c r="D6928">
        <v>5418</v>
      </c>
      <c r="E6928">
        <v>45795</v>
      </c>
      <c r="G6928" t="s">
        <v>4374</v>
      </c>
      <c r="K6928">
        <v>0</v>
      </c>
      <c r="T6928">
        <v>7</v>
      </c>
      <c r="V6928">
        <v>1</v>
      </c>
      <c r="AE6928" t="s">
        <v>230</v>
      </c>
      <c r="AF6928">
        <v>0</v>
      </c>
      <c r="AG6928">
        <v>0</v>
      </c>
      <c r="AH6928">
        <v>2</v>
      </c>
      <c r="AI6928" t="s">
        <v>11632</v>
      </c>
      <c r="AL6928" s="94">
        <v>541.79999999999995</v>
      </c>
      <c r="AM6928" t="s">
        <v>11646</v>
      </c>
    </row>
    <row r="6929" spans="1:39" x14ac:dyDescent="0.25">
      <c r="A6929" t="s">
        <v>224</v>
      </c>
      <c r="B6929">
        <v>45039</v>
      </c>
      <c r="C6929" t="s">
        <v>10181</v>
      </c>
      <c r="D6929">
        <v>266</v>
      </c>
      <c r="E6929">
        <v>45795</v>
      </c>
      <c r="G6929" t="s">
        <v>4374</v>
      </c>
      <c r="K6929">
        <v>0</v>
      </c>
      <c r="T6929">
        <v>3</v>
      </c>
      <c r="V6929">
        <v>0</v>
      </c>
      <c r="AE6929" t="s">
        <v>230</v>
      </c>
      <c r="AF6929">
        <v>0</v>
      </c>
      <c r="AG6929">
        <v>0</v>
      </c>
      <c r="AH6929">
        <v>2</v>
      </c>
      <c r="AI6929" t="s">
        <v>11632</v>
      </c>
      <c r="AL6929" s="94">
        <v>26.6</v>
      </c>
      <c r="AM6929" t="s">
        <v>11646</v>
      </c>
    </row>
    <row r="6930" spans="1:39" x14ac:dyDescent="0.25">
      <c r="A6930" t="s">
        <v>224</v>
      </c>
      <c r="B6930">
        <v>45040</v>
      </c>
      <c r="C6930" t="s">
        <v>10182</v>
      </c>
      <c r="D6930">
        <v>2128</v>
      </c>
      <c r="E6930">
        <v>45795</v>
      </c>
      <c r="G6930" t="s">
        <v>4374</v>
      </c>
      <c r="K6930">
        <v>0</v>
      </c>
      <c r="T6930">
        <v>7</v>
      </c>
      <c r="V6930">
        <v>0</v>
      </c>
      <c r="AE6930" t="s">
        <v>230</v>
      </c>
      <c r="AF6930">
        <v>0</v>
      </c>
      <c r="AG6930">
        <v>0</v>
      </c>
      <c r="AH6930">
        <v>2</v>
      </c>
      <c r="AI6930" t="s">
        <v>11632</v>
      </c>
      <c r="AL6930" s="94">
        <v>212.8</v>
      </c>
      <c r="AM6930" t="s">
        <v>11646</v>
      </c>
    </row>
    <row r="6931" spans="1:39" x14ac:dyDescent="0.25">
      <c r="A6931" t="s">
        <v>224</v>
      </c>
      <c r="B6931">
        <v>45041</v>
      </c>
      <c r="C6931" t="s">
        <v>10183</v>
      </c>
      <c r="D6931">
        <v>7098</v>
      </c>
      <c r="E6931">
        <v>45795</v>
      </c>
      <c r="G6931" t="s">
        <v>4374</v>
      </c>
      <c r="K6931">
        <v>0</v>
      </c>
      <c r="AE6931" t="s">
        <v>230</v>
      </c>
      <c r="AF6931">
        <v>0</v>
      </c>
      <c r="AG6931">
        <v>0</v>
      </c>
      <c r="AH6931">
        <v>0</v>
      </c>
      <c r="AI6931" t="s">
        <v>11634</v>
      </c>
      <c r="AL6931" s="94">
        <v>709.8</v>
      </c>
      <c r="AM6931" t="s">
        <v>11646</v>
      </c>
    </row>
    <row r="6932" spans="1:39" x14ac:dyDescent="0.25">
      <c r="A6932" t="s">
        <v>224</v>
      </c>
      <c r="B6932">
        <v>45042</v>
      </c>
      <c r="C6932" t="s">
        <v>10184</v>
      </c>
      <c r="D6932">
        <v>193</v>
      </c>
      <c r="E6932">
        <v>45795</v>
      </c>
      <c r="G6932" t="s">
        <v>4374</v>
      </c>
      <c r="H6932">
        <v>45833</v>
      </c>
      <c r="I6932" t="s">
        <v>28</v>
      </c>
      <c r="K6932">
        <v>0</v>
      </c>
      <c r="N6932" t="s">
        <v>341</v>
      </c>
      <c r="T6932">
        <v>0</v>
      </c>
      <c r="U6932">
        <v>0</v>
      </c>
      <c r="V6932">
        <v>0</v>
      </c>
      <c r="W6932">
        <v>0</v>
      </c>
      <c r="X6932" t="s">
        <v>10185</v>
      </c>
      <c r="Y6932" t="s">
        <v>341</v>
      </c>
      <c r="Z6932" t="s">
        <v>341</v>
      </c>
      <c r="AE6932" t="s">
        <v>230</v>
      </c>
      <c r="AF6932">
        <v>0</v>
      </c>
      <c r="AG6932">
        <v>0</v>
      </c>
      <c r="AH6932">
        <v>9</v>
      </c>
      <c r="AI6932" t="s">
        <v>11632</v>
      </c>
      <c r="AL6932" s="94">
        <v>19.3</v>
      </c>
      <c r="AM6932" t="s">
        <v>11646</v>
      </c>
    </row>
    <row r="6933" spans="1:39" x14ac:dyDescent="0.25">
      <c r="A6933" t="s">
        <v>224</v>
      </c>
      <c r="B6933">
        <v>45043</v>
      </c>
      <c r="C6933" t="s">
        <v>10186</v>
      </c>
      <c r="D6933">
        <v>921</v>
      </c>
      <c r="E6933">
        <v>45795</v>
      </c>
      <c r="G6933" t="s">
        <v>4374</v>
      </c>
      <c r="K6933">
        <v>0</v>
      </c>
      <c r="T6933">
        <v>2</v>
      </c>
      <c r="V6933">
        <v>0</v>
      </c>
      <c r="AE6933" t="s">
        <v>230</v>
      </c>
      <c r="AF6933">
        <v>0</v>
      </c>
      <c r="AG6933">
        <v>0</v>
      </c>
      <c r="AH6933">
        <v>2</v>
      </c>
      <c r="AI6933" t="s">
        <v>11632</v>
      </c>
      <c r="AL6933" s="94">
        <v>92.1</v>
      </c>
      <c r="AM6933" t="s">
        <v>11646</v>
      </c>
    </row>
    <row r="6934" spans="1:39" x14ac:dyDescent="0.25">
      <c r="A6934" t="s">
        <v>224</v>
      </c>
      <c r="B6934">
        <v>45045</v>
      </c>
      <c r="C6934" t="s">
        <v>10187</v>
      </c>
      <c r="D6934">
        <v>2098</v>
      </c>
      <c r="E6934">
        <v>45795</v>
      </c>
      <c r="G6934" t="s">
        <v>4374</v>
      </c>
      <c r="K6934">
        <v>0</v>
      </c>
      <c r="T6934">
        <v>1</v>
      </c>
      <c r="V6934">
        <v>0</v>
      </c>
      <c r="AE6934" t="s">
        <v>230</v>
      </c>
      <c r="AF6934">
        <v>0</v>
      </c>
      <c r="AG6934">
        <v>0</v>
      </c>
      <c r="AH6934">
        <v>2</v>
      </c>
      <c r="AI6934" t="s">
        <v>11632</v>
      </c>
      <c r="AL6934" s="94">
        <v>209.8</v>
      </c>
      <c r="AM6934" t="s">
        <v>11646</v>
      </c>
    </row>
    <row r="6935" spans="1:39" x14ac:dyDescent="0.25">
      <c r="A6935" t="s">
        <v>224</v>
      </c>
      <c r="B6935">
        <v>45046</v>
      </c>
      <c r="C6935" t="s">
        <v>10188</v>
      </c>
      <c r="D6935">
        <v>3234</v>
      </c>
      <c r="E6935">
        <v>45795</v>
      </c>
      <c r="G6935" t="s">
        <v>4374</v>
      </c>
      <c r="K6935">
        <v>0</v>
      </c>
      <c r="T6935">
        <v>4</v>
      </c>
      <c r="V6935">
        <v>0</v>
      </c>
      <c r="AE6935" t="s">
        <v>230</v>
      </c>
      <c r="AF6935">
        <v>0</v>
      </c>
      <c r="AG6935">
        <v>0</v>
      </c>
      <c r="AH6935">
        <v>2</v>
      </c>
      <c r="AI6935" t="s">
        <v>11632</v>
      </c>
      <c r="AL6935" s="94">
        <v>323.39999999999998</v>
      </c>
      <c r="AM6935" t="s">
        <v>11646</v>
      </c>
    </row>
    <row r="6936" spans="1:39" x14ac:dyDescent="0.25">
      <c r="A6936" t="s">
        <v>224</v>
      </c>
      <c r="B6936">
        <v>45047</v>
      </c>
      <c r="C6936" t="s">
        <v>10189</v>
      </c>
      <c r="D6936">
        <v>4337</v>
      </c>
      <c r="E6936">
        <v>45795</v>
      </c>
      <c r="G6936" t="s">
        <v>4374</v>
      </c>
      <c r="K6936">
        <v>0</v>
      </c>
      <c r="T6936">
        <v>17</v>
      </c>
      <c r="V6936">
        <v>0</v>
      </c>
      <c r="AE6936" t="s">
        <v>230</v>
      </c>
      <c r="AF6936">
        <v>0</v>
      </c>
      <c r="AG6936">
        <v>0</v>
      </c>
      <c r="AH6936">
        <v>2</v>
      </c>
      <c r="AI6936" t="s">
        <v>11632</v>
      </c>
      <c r="AL6936" s="94">
        <v>433.7</v>
      </c>
      <c r="AM6936" t="s">
        <v>11646</v>
      </c>
    </row>
    <row r="6937" spans="1:39" x14ac:dyDescent="0.25">
      <c r="A6937" t="s">
        <v>224</v>
      </c>
      <c r="B6937">
        <v>45048</v>
      </c>
      <c r="C6937" t="s">
        <v>10190</v>
      </c>
      <c r="D6937">
        <v>425</v>
      </c>
      <c r="E6937">
        <v>45795</v>
      </c>
      <c r="G6937" t="s">
        <v>4374</v>
      </c>
      <c r="H6937">
        <v>45798</v>
      </c>
      <c r="I6937" t="s">
        <v>28</v>
      </c>
      <c r="K6937">
        <v>10</v>
      </c>
      <c r="L6937" t="s">
        <v>10191</v>
      </c>
      <c r="M6937">
        <v>0</v>
      </c>
      <c r="N6937" t="s">
        <v>341</v>
      </c>
      <c r="O6937" t="s">
        <v>4433</v>
      </c>
      <c r="P6937" t="s">
        <v>341</v>
      </c>
      <c r="Q6937">
        <v>0</v>
      </c>
      <c r="R6937">
        <v>0</v>
      </c>
      <c r="S6937">
        <v>300</v>
      </c>
      <c r="T6937">
        <v>8</v>
      </c>
      <c r="U6937">
        <v>2</v>
      </c>
      <c r="V6937">
        <v>2</v>
      </c>
      <c r="W6937">
        <v>0</v>
      </c>
      <c r="X6937" t="s">
        <v>10192</v>
      </c>
      <c r="Y6937" t="s">
        <v>10193</v>
      </c>
      <c r="Z6937" t="s">
        <v>341</v>
      </c>
      <c r="AE6937" t="s">
        <v>230</v>
      </c>
      <c r="AF6937">
        <v>0</v>
      </c>
      <c r="AG6937">
        <v>0</v>
      </c>
      <c r="AH6937">
        <v>16</v>
      </c>
      <c r="AI6937" t="s">
        <v>11631</v>
      </c>
      <c r="AJ6937">
        <v>0</v>
      </c>
      <c r="AK6937">
        <v>0.70588235294117652</v>
      </c>
      <c r="AL6937" s="94">
        <v>42.5</v>
      </c>
      <c r="AM6937" t="s">
        <v>11647</v>
      </c>
    </row>
    <row r="6938" spans="1:39" x14ac:dyDescent="0.25">
      <c r="A6938" t="s">
        <v>224</v>
      </c>
      <c r="B6938">
        <v>45049</v>
      </c>
      <c r="C6938" t="s">
        <v>10194</v>
      </c>
      <c r="D6938">
        <v>495</v>
      </c>
      <c r="E6938">
        <v>45795</v>
      </c>
      <c r="G6938" t="s">
        <v>4374</v>
      </c>
      <c r="K6938">
        <v>0</v>
      </c>
      <c r="T6938">
        <v>0</v>
      </c>
      <c r="V6938">
        <v>0</v>
      </c>
      <c r="AE6938" t="s">
        <v>230</v>
      </c>
      <c r="AF6938">
        <v>0</v>
      </c>
      <c r="AG6938">
        <v>0</v>
      </c>
      <c r="AH6938">
        <v>2</v>
      </c>
      <c r="AI6938" t="s">
        <v>11632</v>
      </c>
      <c r="AL6938" s="94">
        <v>49.5</v>
      </c>
      <c r="AM6938" t="s">
        <v>11646</v>
      </c>
    </row>
    <row r="6939" spans="1:39" x14ac:dyDescent="0.25">
      <c r="A6939" t="s">
        <v>224</v>
      </c>
      <c r="B6939">
        <v>45056</v>
      </c>
      <c r="C6939" t="s">
        <v>10195</v>
      </c>
      <c r="D6939">
        <v>4887</v>
      </c>
      <c r="E6939">
        <v>45795</v>
      </c>
      <c r="G6939" t="s">
        <v>4374</v>
      </c>
      <c r="K6939">
        <v>0</v>
      </c>
      <c r="T6939">
        <v>2</v>
      </c>
      <c r="V6939">
        <v>0</v>
      </c>
      <c r="AE6939" t="s">
        <v>230</v>
      </c>
      <c r="AF6939">
        <v>0</v>
      </c>
      <c r="AG6939">
        <v>0</v>
      </c>
      <c r="AH6939">
        <v>2</v>
      </c>
      <c r="AI6939" t="s">
        <v>11632</v>
      </c>
      <c r="AL6939" s="94">
        <v>488.7</v>
      </c>
      <c r="AM6939" t="s">
        <v>11646</v>
      </c>
    </row>
    <row r="6940" spans="1:39" x14ac:dyDescent="0.25">
      <c r="A6940" t="s">
        <v>224</v>
      </c>
      <c r="B6940">
        <v>45057</v>
      </c>
      <c r="C6940" t="s">
        <v>10196</v>
      </c>
      <c r="D6940">
        <v>249</v>
      </c>
      <c r="E6940">
        <v>45795</v>
      </c>
      <c r="G6940" t="s">
        <v>4374</v>
      </c>
      <c r="K6940">
        <v>0</v>
      </c>
      <c r="T6940">
        <v>1</v>
      </c>
      <c r="V6940">
        <v>0</v>
      </c>
      <c r="AE6940" t="s">
        <v>230</v>
      </c>
      <c r="AF6940">
        <v>0</v>
      </c>
      <c r="AG6940">
        <v>0</v>
      </c>
      <c r="AH6940">
        <v>2</v>
      </c>
      <c r="AI6940" t="s">
        <v>11632</v>
      </c>
      <c r="AL6940" s="94">
        <v>24.9</v>
      </c>
      <c r="AM6940" t="s">
        <v>11646</v>
      </c>
    </row>
    <row r="6941" spans="1:39" x14ac:dyDescent="0.25">
      <c r="A6941" t="s">
        <v>224</v>
      </c>
      <c r="B6941">
        <v>45050</v>
      </c>
      <c r="C6941" t="s">
        <v>10197</v>
      </c>
      <c r="D6941">
        <v>679</v>
      </c>
      <c r="E6941">
        <v>45795</v>
      </c>
      <c r="G6941" t="s">
        <v>4374</v>
      </c>
      <c r="K6941">
        <v>0</v>
      </c>
      <c r="T6941">
        <v>1</v>
      </c>
      <c r="V6941">
        <v>0</v>
      </c>
      <c r="AE6941" t="s">
        <v>230</v>
      </c>
      <c r="AF6941">
        <v>0</v>
      </c>
      <c r="AG6941">
        <v>0</v>
      </c>
      <c r="AH6941">
        <v>2</v>
      </c>
      <c r="AI6941" t="s">
        <v>11632</v>
      </c>
      <c r="AL6941" s="94">
        <v>67.900000000000006</v>
      </c>
      <c r="AM6941" t="s">
        <v>11646</v>
      </c>
    </row>
    <row r="6942" spans="1:39" x14ac:dyDescent="0.25">
      <c r="A6942" t="s">
        <v>224</v>
      </c>
      <c r="B6942">
        <v>45051</v>
      </c>
      <c r="C6942" t="s">
        <v>10198</v>
      </c>
      <c r="D6942">
        <v>2668</v>
      </c>
      <c r="E6942">
        <v>45795</v>
      </c>
      <c r="G6942" t="s">
        <v>4374</v>
      </c>
      <c r="K6942">
        <v>0</v>
      </c>
      <c r="T6942">
        <v>0</v>
      </c>
      <c r="V6942">
        <v>0</v>
      </c>
      <c r="AE6942" t="s">
        <v>230</v>
      </c>
      <c r="AF6942">
        <v>0</v>
      </c>
      <c r="AG6942">
        <v>0</v>
      </c>
      <c r="AH6942">
        <v>2</v>
      </c>
      <c r="AI6942" t="s">
        <v>11632</v>
      </c>
      <c r="AL6942" s="94">
        <v>266.8</v>
      </c>
      <c r="AM6942" t="s">
        <v>11646</v>
      </c>
    </row>
    <row r="6943" spans="1:39" x14ac:dyDescent="0.25">
      <c r="A6943" t="s">
        <v>224</v>
      </c>
      <c r="B6943">
        <v>45052</v>
      </c>
      <c r="C6943" t="s">
        <v>10199</v>
      </c>
      <c r="D6943">
        <v>4500</v>
      </c>
      <c r="E6943">
        <v>45795</v>
      </c>
      <c r="G6943" t="s">
        <v>4374</v>
      </c>
      <c r="K6943">
        <v>0</v>
      </c>
      <c r="T6943">
        <v>0</v>
      </c>
      <c r="V6943">
        <v>0</v>
      </c>
      <c r="AE6943" t="s">
        <v>230</v>
      </c>
      <c r="AF6943">
        <v>0</v>
      </c>
      <c r="AG6943">
        <v>0</v>
      </c>
      <c r="AH6943">
        <v>2</v>
      </c>
      <c r="AI6943" t="s">
        <v>11632</v>
      </c>
      <c r="AL6943" s="94">
        <v>450</v>
      </c>
      <c r="AM6943" t="s">
        <v>11646</v>
      </c>
    </row>
    <row r="6944" spans="1:39" x14ac:dyDescent="0.25">
      <c r="A6944" t="s">
        <v>224</v>
      </c>
      <c r="B6944">
        <v>45053</v>
      </c>
      <c r="C6944" t="s">
        <v>10200</v>
      </c>
      <c r="D6944">
        <v>9758</v>
      </c>
      <c r="E6944">
        <v>45795</v>
      </c>
      <c r="G6944" t="s">
        <v>4374</v>
      </c>
      <c r="K6944">
        <v>0</v>
      </c>
      <c r="T6944">
        <v>2</v>
      </c>
      <c r="V6944">
        <v>0</v>
      </c>
      <c r="AE6944" t="s">
        <v>230</v>
      </c>
      <c r="AF6944">
        <v>0</v>
      </c>
      <c r="AG6944">
        <v>0</v>
      </c>
      <c r="AH6944">
        <v>2</v>
      </c>
      <c r="AI6944" t="s">
        <v>11632</v>
      </c>
      <c r="AL6944" s="94">
        <v>975.8</v>
      </c>
      <c r="AM6944" t="s">
        <v>11646</v>
      </c>
    </row>
    <row r="6945" spans="1:39" x14ac:dyDescent="0.25">
      <c r="A6945" t="s">
        <v>224</v>
      </c>
      <c r="B6945">
        <v>45054</v>
      </c>
      <c r="C6945" t="s">
        <v>10201</v>
      </c>
      <c r="D6945">
        <v>5237</v>
      </c>
      <c r="E6945">
        <v>45795</v>
      </c>
      <c r="G6945" t="s">
        <v>4374</v>
      </c>
      <c r="K6945">
        <v>0</v>
      </c>
      <c r="T6945">
        <v>3</v>
      </c>
      <c r="V6945">
        <v>0</v>
      </c>
      <c r="AE6945" t="s">
        <v>230</v>
      </c>
      <c r="AF6945">
        <v>0</v>
      </c>
      <c r="AG6945">
        <v>0</v>
      </c>
      <c r="AH6945">
        <v>2</v>
      </c>
      <c r="AI6945" t="s">
        <v>11632</v>
      </c>
      <c r="AL6945" s="94">
        <v>523.70000000000005</v>
      </c>
      <c r="AM6945" t="s">
        <v>11646</v>
      </c>
    </row>
    <row r="6946" spans="1:39" x14ac:dyDescent="0.25">
      <c r="A6946" t="s">
        <v>224</v>
      </c>
      <c r="B6946">
        <v>45055</v>
      </c>
      <c r="C6946" t="s">
        <v>10202</v>
      </c>
      <c r="D6946">
        <v>1260</v>
      </c>
      <c r="E6946">
        <v>45795</v>
      </c>
      <c r="G6946" t="s">
        <v>4374</v>
      </c>
      <c r="K6946">
        <v>0</v>
      </c>
      <c r="T6946">
        <v>1</v>
      </c>
      <c r="V6946">
        <v>0</v>
      </c>
      <c r="AE6946" t="s">
        <v>230</v>
      </c>
      <c r="AF6946">
        <v>0</v>
      </c>
      <c r="AG6946">
        <v>0</v>
      </c>
      <c r="AH6946">
        <v>2</v>
      </c>
      <c r="AI6946" t="s">
        <v>11632</v>
      </c>
      <c r="AL6946" s="94">
        <v>126</v>
      </c>
      <c r="AM6946" t="s">
        <v>11646</v>
      </c>
    </row>
    <row r="6947" spans="1:39" x14ac:dyDescent="0.25">
      <c r="A6947" t="s">
        <v>224</v>
      </c>
      <c r="B6947">
        <v>45058</v>
      </c>
      <c r="C6947" t="s">
        <v>10203</v>
      </c>
      <c r="D6947">
        <v>395</v>
      </c>
      <c r="E6947">
        <v>45795</v>
      </c>
      <c r="G6947" t="s">
        <v>4374</v>
      </c>
      <c r="K6947">
        <v>0</v>
      </c>
      <c r="T6947">
        <v>2</v>
      </c>
      <c r="V6947">
        <v>0</v>
      </c>
      <c r="AE6947" t="s">
        <v>230</v>
      </c>
      <c r="AF6947">
        <v>0</v>
      </c>
      <c r="AG6947">
        <v>0</v>
      </c>
      <c r="AH6947">
        <v>2</v>
      </c>
      <c r="AI6947" t="s">
        <v>11632</v>
      </c>
      <c r="AL6947" s="94">
        <v>39.5</v>
      </c>
      <c r="AM6947" t="s">
        <v>11646</v>
      </c>
    </row>
    <row r="6948" spans="1:39" x14ac:dyDescent="0.25">
      <c r="A6948" t="s">
        <v>224</v>
      </c>
      <c r="B6948">
        <v>45059</v>
      </c>
      <c r="C6948" t="s">
        <v>10204</v>
      </c>
      <c r="D6948">
        <v>2203</v>
      </c>
      <c r="E6948">
        <v>45795</v>
      </c>
      <c r="F6948">
        <v>45824</v>
      </c>
      <c r="G6948" t="s">
        <v>4374</v>
      </c>
      <c r="H6948">
        <v>45824</v>
      </c>
      <c r="I6948" t="s">
        <v>24</v>
      </c>
      <c r="J6948" t="s">
        <v>10205</v>
      </c>
      <c r="K6948">
        <v>0</v>
      </c>
      <c r="T6948">
        <v>1</v>
      </c>
      <c r="V6948">
        <v>0</v>
      </c>
      <c r="AE6948" t="s">
        <v>230</v>
      </c>
      <c r="AF6948">
        <v>0</v>
      </c>
      <c r="AG6948">
        <v>0</v>
      </c>
      <c r="AH6948">
        <v>2</v>
      </c>
      <c r="AI6948" t="s">
        <v>11632</v>
      </c>
      <c r="AL6948" s="94">
        <v>220.3</v>
      </c>
      <c r="AM6948" t="s">
        <v>11646</v>
      </c>
    </row>
    <row r="6949" spans="1:39" x14ac:dyDescent="0.25">
      <c r="A6949" t="s">
        <v>224</v>
      </c>
      <c r="B6949">
        <v>45060</v>
      </c>
      <c r="C6949" t="s">
        <v>10206</v>
      </c>
      <c r="D6949">
        <v>226</v>
      </c>
      <c r="E6949">
        <v>45795</v>
      </c>
      <c r="G6949" t="s">
        <v>4374</v>
      </c>
      <c r="K6949">
        <v>0</v>
      </c>
      <c r="T6949">
        <v>0</v>
      </c>
      <c r="V6949">
        <v>0</v>
      </c>
      <c r="AE6949" t="s">
        <v>230</v>
      </c>
      <c r="AF6949">
        <v>0</v>
      </c>
      <c r="AG6949">
        <v>0</v>
      </c>
      <c r="AH6949">
        <v>2</v>
      </c>
      <c r="AI6949" t="s">
        <v>11632</v>
      </c>
      <c r="AL6949" s="94">
        <v>22.6</v>
      </c>
      <c r="AM6949" t="s">
        <v>11646</v>
      </c>
    </row>
    <row r="6950" spans="1:39" x14ac:dyDescent="0.25">
      <c r="A6950" t="s">
        <v>224</v>
      </c>
      <c r="B6950">
        <v>45061</v>
      </c>
      <c r="C6950" t="s">
        <v>10207</v>
      </c>
      <c r="D6950">
        <v>3801</v>
      </c>
      <c r="E6950">
        <v>45795</v>
      </c>
      <c r="G6950" t="s">
        <v>4374</v>
      </c>
      <c r="K6950">
        <v>0</v>
      </c>
      <c r="T6950">
        <v>0</v>
      </c>
      <c r="V6950">
        <v>0</v>
      </c>
      <c r="AE6950" t="s">
        <v>230</v>
      </c>
      <c r="AF6950">
        <v>0</v>
      </c>
      <c r="AG6950">
        <v>0</v>
      </c>
      <c r="AH6950">
        <v>2</v>
      </c>
      <c r="AI6950" t="s">
        <v>11632</v>
      </c>
      <c r="AL6950" s="94">
        <v>380.1</v>
      </c>
      <c r="AM6950" t="s">
        <v>11646</v>
      </c>
    </row>
    <row r="6951" spans="1:39" x14ac:dyDescent="0.25">
      <c r="A6951" t="s">
        <v>224</v>
      </c>
      <c r="B6951">
        <v>45062</v>
      </c>
      <c r="C6951" t="s">
        <v>10208</v>
      </c>
      <c r="D6951">
        <v>1497</v>
      </c>
      <c r="E6951">
        <v>45795</v>
      </c>
      <c r="G6951" t="s">
        <v>4374</v>
      </c>
      <c r="K6951">
        <v>0</v>
      </c>
      <c r="T6951">
        <v>9</v>
      </c>
      <c r="V6951">
        <v>0</v>
      </c>
      <c r="AE6951" t="s">
        <v>230</v>
      </c>
      <c r="AF6951">
        <v>0</v>
      </c>
      <c r="AG6951">
        <v>0</v>
      </c>
      <c r="AH6951">
        <v>2</v>
      </c>
      <c r="AI6951" t="s">
        <v>11632</v>
      </c>
      <c r="AL6951" s="94">
        <v>149.69999999999999</v>
      </c>
      <c r="AM6951" t="s">
        <v>11646</v>
      </c>
    </row>
    <row r="6952" spans="1:39" x14ac:dyDescent="0.25">
      <c r="A6952" t="s">
        <v>224</v>
      </c>
      <c r="B6952">
        <v>45063</v>
      </c>
      <c r="C6952" t="s">
        <v>10209</v>
      </c>
      <c r="D6952">
        <v>418</v>
      </c>
      <c r="E6952">
        <v>45795</v>
      </c>
      <c r="G6952" t="s">
        <v>4374</v>
      </c>
      <c r="K6952">
        <v>0</v>
      </c>
      <c r="T6952">
        <v>1</v>
      </c>
      <c r="V6952">
        <v>1</v>
      </c>
      <c r="AE6952" t="s">
        <v>230</v>
      </c>
      <c r="AF6952">
        <v>0</v>
      </c>
      <c r="AG6952">
        <v>0</v>
      </c>
      <c r="AH6952">
        <v>2</v>
      </c>
      <c r="AI6952" t="s">
        <v>11632</v>
      </c>
      <c r="AL6952" s="94">
        <v>41.8</v>
      </c>
      <c r="AM6952" t="s">
        <v>11646</v>
      </c>
    </row>
    <row r="6953" spans="1:39" x14ac:dyDescent="0.25">
      <c r="A6953" t="s">
        <v>224</v>
      </c>
      <c r="B6953">
        <v>45064</v>
      </c>
      <c r="C6953" t="s">
        <v>10210</v>
      </c>
      <c r="D6953">
        <v>5832</v>
      </c>
      <c r="E6953">
        <v>45795</v>
      </c>
      <c r="G6953" t="s">
        <v>4374</v>
      </c>
      <c r="K6953">
        <v>0</v>
      </c>
      <c r="T6953">
        <v>3</v>
      </c>
      <c r="V6953">
        <v>0</v>
      </c>
      <c r="AE6953" t="s">
        <v>230</v>
      </c>
      <c r="AF6953">
        <v>0</v>
      </c>
      <c r="AG6953">
        <v>0</v>
      </c>
      <c r="AH6953">
        <v>2</v>
      </c>
      <c r="AI6953" t="s">
        <v>11632</v>
      </c>
      <c r="AL6953" s="94">
        <v>583.20000000000005</v>
      </c>
      <c r="AM6953" t="s">
        <v>11646</v>
      </c>
    </row>
    <row r="6954" spans="1:39" x14ac:dyDescent="0.25">
      <c r="A6954" t="s">
        <v>224</v>
      </c>
      <c r="B6954">
        <v>45065</v>
      </c>
      <c r="C6954" t="s">
        <v>10211</v>
      </c>
      <c r="D6954">
        <v>267</v>
      </c>
      <c r="E6954">
        <v>45795</v>
      </c>
      <c r="G6954" t="s">
        <v>4374</v>
      </c>
      <c r="K6954">
        <v>0</v>
      </c>
      <c r="AE6954" t="s">
        <v>230</v>
      </c>
      <c r="AF6954">
        <v>0</v>
      </c>
      <c r="AG6954">
        <v>0</v>
      </c>
      <c r="AH6954">
        <v>0</v>
      </c>
      <c r="AI6954" t="s">
        <v>11634</v>
      </c>
      <c r="AL6954" s="94">
        <v>26.7</v>
      </c>
      <c r="AM6954" t="s">
        <v>11646</v>
      </c>
    </row>
    <row r="6955" spans="1:39" x14ac:dyDescent="0.25">
      <c r="A6955" t="s">
        <v>224</v>
      </c>
      <c r="B6955">
        <v>45066</v>
      </c>
      <c r="C6955" t="s">
        <v>10212</v>
      </c>
      <c r="D6955">
        <v>12508</v>
      </c>
      <c r="E6955">
        <v>45795</v>
      </c>
      <c r="G6955" t="s">
        <v>4374</v>
      </c>
      <c r="K6955">
        <v>0</v>
      </c>
      <c r="T6955">
        <v>6</v>
      </c>
      <c r="V6955">
        <v>0</v>
      </c>
      <c r="AE6955" t="s">
        <v>230</v>
      </c>
      <c r="AF6955">
        <v>0</v>
      </c>
      <c r="AG6955">
        <v>0</v>
      </c>
      <c r="AH6955">
        <v>2</v>
      </c>
      <c r="AI6955" t="s">
        <v>11632</v>
      </c>
      <c r="AL6955" s="94">
        <v>1250.8</v>
      </c>
      <c r="AM6955" t="s">
        <v>11646</v>
      </c>
    </row>
    <row r="6956" spans="1:39" x14ac:dyDescent="0.25">
      <c r="A6956" t="s">
        <v>224</v>
      </c>
      <c r="B6956">
        <v>45067</v>
      </c>
      <c r="C6956" t="s">
        <v>10213</v>
      </c>
      <c r="D6956">
        <v>3006</v>
      </c>
      <c r="E6956">
        <v>45795</v>
      </c>
      <c r="G6956" t="s">
        <v>4374</v>
      </c>
      <c r="K6956">
        <v>0</v>
      </c>
      <c r="T6956">
        <v>4</v>
      </c>
      <c r="V6956">
        <v>0</v>
      </c>
      <c r="AE6956" t="s">
        <v>230</v>
      </c>
      <c r="AF6956">
        <v>0</v>
      </c>
      <c r="AG6956">
        <v>0</v>
      </c>
      <c r="AH6956">
        <v>2</v>
      </c>
      <c r="AI6956" t="s">
        <v>11632</v>
      </c>
      <c r="AL6956" s="94">
        <v>300.60000000000002</v>
      </c>
      <c r="AM6956" t="s">
        <v>11646</v>
      </c>
    </row>
    <row r="6957" spans="1:39" x14ac:dyDescent="0.25">
      <c r="A6957" t="s">
        <v>224</v>
      </c>
      <c r="B6957">
        <v>45068</v>
      </c>
      <c r="C6957" t="s">
        <v>10214</v>
      </c>
      <c r="D6957">
        <v>215</v>
      </c>
      <c r="E6957">
        <v>45795</v>
      </c>
      <c r="G6957" t="s">
        <v>4374</v>
      </c>
      <c r="K6957">
        <v>0</v>
      </c>
      <c r="T6957">
        <v>0</v>
      </c>
      <c r="V6957">
        <v>0</v>
      </c>
      <c r="AE6957" t="s">
        <v>230</v>
      </c>
      <c r="AF6957">
        <v>0</v>
      </c>
      <c r="AG6957">
        <v>0</v>
      </c>
      <c r="AH6957">
        <v>2</v>
      </c>
      <c r="AI6957" t="s">
        <v>11632</v>
      </c>
      <c r="AL6957" s="94">
        <v>21.5</v>
      </c>
      <c r="AM6957" t="s">
        <v>11646</v>
      </c>
    </row>
    <row r="6958" spans="1:39" x14ac:dyDescent="0.25">
      <c r="A6958" t="s">
        <v>224</v>
      </c>
      <c r="B6958">
        <v>45069</v>
      </c>
      <c r="C6958" t="s">
        <v>10215</v>
      </c>
      <c r="D6958">
        <v>2767</v>
      </c>
      <c r="E6958">
        <v>45795</v>
      </c>
      <c r="G6958" t="s">
        <v>4374</v>
      </c>
      <c r="K6958">
        <v>0</v>
      </c>
      <c r="T6958">
        <v>2</v>
      </c>
      <c r="V6958">
        <v>0</v>
      </c>
      <c r="AE6958" t="s">
        <v>230</v>
      </c>
      <c r="AF6958">
        <v>0</v>
      </c>
      <c r="AG6958">
        <v>0</v>
      </c>
      <c r="AH6958">
        <v>2</v>
      </c>
      <c r="AI6958" t="s">
        <v>11632</v>
      </c>
      <c r="AL6958" s="94">
        <v>276.7</v>
      </c>
      <c r="AM6958" t="s">
        <v>11646</v>
      </c>
    </row>
    <row r="6959" spans="1:39" x14ac:dyDescent="0.25">
      <c r="A6959" t="s">
        <v>224</v>
      </c>
      <c r="B6959">
        <v>45070</v>
      </c>
      <c r="C6959" t="s">
        <v>10216</v>
      </c>
      <c r="D6959">
        <v>1782</v>
      </c>
      <c r="E6959">
        <v>45795</v>
      </c>
      <c r="G6959" t="s">
        <v>4374</v>
      </c>
      <c r="H6959">
        <v>45833</v>
      </c>
      <c r="I6959" t="s">
        <v>24</v>
      </c>
      <c r="K6959">
        <v>0</v>
      </c>
      <c r="T6959">
        <v>0</v>
      </c>
      <c r="V6959">
        <v>0</v>
      </c>
      <c r="AE6959" t="s">
        <v>230</v>
      </c>
      <c r="AF6959">
        <v>0</v>
      </c>
      <c r="AG6959">
        <v>0</v>
      </c>
      <c r="AH6959">
        <v>2</v>
      </c>
      <c r="AI6959" t="s">
        <v>11632</v>
      </c>
      <c r="AL6959" s="94">
        <v>178.2</v>
      </c>
      <c r="AM6959" t="s">
        <v>11646</v>
      </c>
    </row>
    <row r="6960" spans="1:39" x14ac:dyDescent="0.25">
      <c r="A6960" t="s">
        <v>224</v>
      </c>
      <c r="B6960">
        <v>45071</v>
      </c>
      <c r="C6960" t="s">
        <v>10217</v>
      </c>
      <c r="D6960">
        <v>2160</v>
      </c>
      <c r="E6960">
        <v>45795</v>
      </c>
      <c r="G6960" t="s">
        <v>4374</v>
      </c>
      <c r="K6960">
        <v>0</v>
      </c>
      <c r="AE6960" t="s">
        <v>230</v>
      </c>
      <c r="AF6960">
        <v>0</v>
      </c>
      <c r="AG6960">
        <v>0</v>
      </c>
      <c r="AH6960">
        <v>0</v>
      </c>
      <c r="AI6960" t="s">
        <v>11634</v>
      </c>
      <c r="AL6960" s="94">
        <v>216</v>
      </c>
      <c r="AM6960" t="s">
        <v>11646</v>
      </c>
    </row>
    <row r="6961" spans="1:39" x14ac:dyDescent="0.25">
      <c r="A6961" t="s">
        <v>224</v>
      </c>
      <c r="B6961">
        <v>45072</v>
      </c>
      <c r="C6961" t="s">
        <v>10218</v>
      </c>
      <c r="D6961">
        <v>792</v>
      </c>
      <c r="E6961">
        <v>45796</v>
      </c>
      <c r="G6961" t="s">
        <v>4374</v>
      </c>
      <c r="K6961">
        <v>0</v>
      </c>
      <c r="T6961">
        <v>2</v>
      </c>
      <c r="V6961">
        <v>0</v>
      </c>
      <c r="AE6961" t="s">
        <v>230</v>
      </c>
      <c r="AF6961">
        <v>0</v>
      </c>
      <c r="AG6961">
        <v>0</v>
      </c>
      <c r="AH6961">
        <v>2</v>
      </c>
      <c r="AI6961" t="s">
        <v>11632</v>
      </c>
      <c r="AL6961" s="94">
        <v>79.2</v>
      </c>
      <c r="AM6961" t="s">
        <v>11646</v>
      </c>
    </row>
    <row r="6962" spans="1:39" x14ac:dyDescent="0.25">
      <c r="A6962" t="s">
        <v>224</v>
      </c>
      <c r="B6962">
        <v>45073</v>
      </c>
      <c r="C6962" t="s">
        <v>10219</v>
      </c>
      <c r="D6962">
        <v>328</v>
      </c>
      <c r="E6962">
        <v>45796</v>
      </c>
      <c r="G6962" t="s">
        <v>4374</v>
      </c>
      <c r="K6962">
        <v>0</v>
      </c>
      <c r="T6962">
        <v>0</v>
      </c>
      <c r="V6962">
        <v>0</v>
      </c>
      <c r="AE6962" t="s">
        <v>230</v>
      </c>
      <c r="AF6962">
        <v>0</v>
      </c>
      <c r="AG6962">
        <v>0</v>
      </c>
      <c r="AH6962">
        <v>2</v>
      </c>
      <c r="AI6962" t="s">
        <v>11632</v>
      </c>
      <c r="AL6962" s="94">
        <v>32.799999999999997</v>
      </c>
      <c r="AM6962" t="s">
        <v>11646</v>
      </c>
    </row>
    <row r="6963" spans="1:39" x14ac:dyDescent="0.25">
      <c r="A6963" t="s">
        <v>224</v>
      </c>
      <c r="B6963">
        <v>45074</v>
      </c>
      <c r="C6963" t="s">
        <v>10220</v>
      </c>
      <c r="D6963">
        <v>380</v>
      </c>
      <c r="E6963">
        <v>45796</v>
      </c>
      <c r="G6963" t="s">
        <v>4374</v>
      </c>
      <c r="K6963">
        <v>0</v>
      </c>
      <c r="T6963">
        <v>0</v>
      </c>
      <c r="V6963">
        <v>0</v>
      </c>
      <c r="AE6963" t="s">
        <v>230</v>
      </c>
      <c r="AF6963">
        <v>0</v>
      </c>
      <c r="AG6963">
        <v>0</v>
      </c>
      <c r="AH6963">
        <v>2</v>
      </c>
      <c r="AI6963" t="s">
        <v>11632</v>
      </c>
      <c r="AL6963" s="94">
        <v>38</v>
      </c>
      <c r="AM6963" t="s">
        <v>11646</v>
      </c>
    </row>
    <row r="6964" spans="1:39" x14ac:dyDescent="0.25">
      <c r="A6964" t="s">
        <v>224</v>
      </c>
      <c r="B6964">
        <v>45075</v>
      </c>
      <c r="C6964" t="s">
        <v>10221</v>
      </c>
      <c r="D6964">
        <v>151</v>
      </c>
      <c r="E6964">
        <v>45796</v>
      </c>
      <c r="F6964">
        <v>45778</v>
      </c>
      <c r="G6964" t="s">
        <v>4374</v>
      </c>
      <c r="H6964" t="s">
        <v>10222</v>
      </c>
      <c r="I6964" t="s">
        <v>24</v>
      </c>
      <c r="J6964" t="s">
        <v>4389</v>
      </c>
      <c r="K6964">
        <v>0</v>
      </c>
      <c r="T6964">
        <v>0</v>
      </c>
      <c r="V6964">
        <v>0</v>
      </c>
      <c r="AE6964" t="s">
        <v>230</v>
      </c>
      <c r="AF6964">
        <v>0</v>
      </c>
      <c r="AG6964">
        <v>0</v>
      </c>
      <c r="AH6964">
        <v>2</v>
      </c>
      <c r="AI6964" t="s">
        <v>11632</v>
      </c>
      <c r="AL6964" s="94">
        <v>15.1</v>
      </c>
      <c r="AM6964" t="s">
        <v>11646</v>
      </c>
    </row>
    <row r="6965" spans="1:39" x14ac:dyDescent="0.25">
      <c r="A6965" t="s">
        <v>224</v>
      </c>
      <c r="B6965">
        <v>45076</v>
      </c>
      <c r="C6965" t="s">
        <v>10223</v>
      </c>
      <c r="D6965">
        <v>992</v>
      </c>
      <c r="E6965">
        <v>45796</v>
      </c>
      <c r="G6965" t="s">
        <v>4374</v>
      </c>
      <c r="K6965">
        <v>0</v>
      </c>
      <c r="T6965">
        <v>4</v>
      </c>
      <c r="V6965">
        <v>0</v>
      </c>
      <c r="AE6965" t="s">
        <v>230</v>
      </c>
      <c r="AF6965">
        <v>0</v>
      </c>
      <c r="AG6965">
        <v>0</v>
      </c>
      <c r="AH6965">
        <v>2</v>
      </c>
      <c r="AI6965" t="s">
        <v>11632</v>
      </c>
      <c r="AL6965" s="94">
        <v>99.2</v>
      </c>
      <c r="AM6965" t="s">
        <v>11646</v>
      </c>
    </row>
    <row r="6966" spans="1:39" x14ac:dyDescent="0.25">
      <c r="A6966" t="s">
        <v>224</v>
      </c>
      <c r="B6966">
        <v>45077</v>
      </c>
      <c r="C6966" t="s">
        <v>10224</v>
      </c>
      <c r="D6966">
        <v>875</v>
      </c>
      <c r="E6966">
        <v>45796</v>
      </c>
      <c r="G6966" t="s">
        <v>4374</v>
      </c>
      <c r="K6966">
        <v>0</v>
      </c>
      <c r="T6966">
        <v>2</v>
      </c>
      <c r="V6966">
        <v>0</v>
      </c>
      <c r="AE6966" t="s">
        <v>230</v>
      </c>
      <c r="AF6966">
        <v>0</v>
      </c>
      <c r="AG6966">
        <v>0</v>
      </c>
      <c r="AH6966">
        <v>2</v>
      </c>
      <c r="AI6966" t="s">
        <v>11632</v>
      </c>
      <c r="AL6966" s="94">
        <v>87.5</v>
      </c>
      <c r="AM6966" t="s">
        <v>11646</v>
      </c>
    </row>
    <row r="6967" spans="1:39" x14ac:dyDescent="0.25">
      <c r="A6967" t="s">
        <v>224</v>
      </c>
      <c r="B6967">
        <v>45078</v>
      </c>
      <c r="C6967" t="s">
        <v>10225</v>
      </c>
      <c r="D6967">
        <v>1771</v>
      </c>
      <c r="E6967">
        <v>45796</v>
      </c>
      <c r="G6967" t="s">
        <v>4374</v>
      </c>
      <c r="K6967">
        <v>0</v>
      </c>
      <c r="T6967">
        <v>6</v>
      </c>
      <c r="V6967">
        <v>0</v>
      </c>
      <c r="AE6967" t="s">
        <v>230</v>
      </c>
      <c r="AF6967">
        <v>0</v>
      </c>
      <c r="AG6967">
        <v>0</v>
      </c>
      <c r="AH6967">
        <v>2</v>
      </c>
      <c r="AI6967" t="s">
        <v>11632</v>
      </c>
      <c r="AL6967" s="94">
        <v>177.1</v>
      </c>
      <c r="AM6967" t="s">
        <v>11646</v>
      </c>
    </row>
    <row r="6968" spans="1:39" x14ac:dyDescent="0.25">
      <c r="A6968" t="s">
        <v>224</v>
      </c>
      <c r="B6968">
        <v>45089</v>
      </c>
      <c r="C6968" t="s">
        <v>10226</v>
      </c>
      <c r="D6968">
        <v>1678</v>
      </c>
      <c r="E6968" t="s">
        <v>10227</v>
      </c>
      <c r="G6968" t="s">
        <v>4374</v>
      </c>
      <c r="K6968">
        <v>0</v>
      </c>
      <c r="AE6968" t="s">
        <v>230</v>
      </c>
      <c r="AF6968">
        <v>0</v>
      </c>
      <c r="AG6968">
        <v>0</v>
      </c>
      <c r="AH6968">
        <v>0</v>
      </c>
      <c r="AI6968" t="s">
        <v>11634</v>
      </c>
      <c r="AL6968" s="94">
        <v>167.8</v>
      </c>
      <c r="AM6968" t="s">
        <v>11646</v>
      </c>
    </row>
    <row r="6969" spans="1:39" x14ac:dyDescent="0.25">
      <c r="A6969" t="s">
        <v>224</v>
      </c>
      <c r="B6969">
        <v>45079</v>
      </c>
      <c r="C6969" t="s">
        <v>10228</v>
      </c>
      <c r="D6969">
        <v>451</v>
      </c>
      <c r="E6969">
        <v>45796</v>
      </c>
      <c r="G6969" t="s">
        <v>4374</v>
      </c>
      <c r="H6969">
        <v>45799</v>
      </c>
      <c r="I6969" t="s">
        <v>28</v>
      </c>
      <c r="K6969">
        <v>0</v>
      </c>
      <c r="L6969" t="s">
        <v>4433</v>
      </c>
      <c r="M6969">
        <v>0</v>
      </c>
      <c r="N6969" t="s">
        <v>341</v>
      </c>
      <c r="O6969" t="s">
        <v>4433</v>
      </c>
      <c r="P6969" t="s">
        <v>341</v>
      </c>
      <c r="Q6969">
        <v>0</v>
      </c>
      <c r="S6969">
        <v>150000</v>
      </c>
      <c r="T6969">
        <v>0</v>
      </c>
      <c r="U6969">
        <v>0</v>
      </c>
      <c r="V6969">
        <v>0</v>
      </c>
      <c r="W6969">
        <v>0</v>
      </c>
      <c r="X6969" t="s">
        <v>339</v>
      </c>
      <c r="Y6969" t="s">
        <v>339</v>
      </c>
      <c r="Z6969" t="s">
        <v>341</v>
      </c>
      <c r="AE6969" t="s">
        <v>230</v>
      </c>
      <c r="AF6969">
        <v>0</v>
      </c>
      <c r="AG6969">
        <v>0</v>
      </c>
      <c r="AH6969">
        <v>15</v>
      </c>
      <c r="AI6969" t="s">
        <v>11632</v>
      </c>
      <c r="AK6969">
        <v>332.59423503325945</v>
      </c>
      <c r="AL6969" s="94">
        <v>45.1</v>
      </c>
      <c r="AM6969" t="s">
        <v>11646</v>
      </c>
    </row>
    <row r="6970" spans="1:39" x14ac:dyDescent="0.25">
      <c r="A6970" t="s">
        <v>224</v>
      </c>
      <c r="B6970">
        <v>45080</v>
      </c>
      <c r="C6970" t="s">
        <v>10229</v>
      </c>
      <c r="D6970">
        <v>2</v>
      </c>
      <c r="E6970" t="s">
        <v>10230</v>
      </c>
      <c r="G6970" t="s">
        <v>4374</v>
      </c>
      <c r="K6970">
        <v>0</v>
      </c>
      <c r="T6970">
        <v>0</v>
      </c>
      <c r="V6970">
        <v>0</v>
      </c>
      <c r="AE6970" t="s">
        <v>230</v>
      </c>
      <c r="AF6970">
        <v>0</v>
      </c>
      <c r="AG6970">
        <v>0</v>
      </c>
      <c r="AH6970">
        <v>2</v>
      </c>
      <c r="AI6970" t="s">
        <v>11632</v>
      </c>
      <c r="AL6970" s="94">
        <v>0.2</v>
      </c>
      <c r="AM6970" t="s">
        <v>11646</v>
      </c>
    </row>
    <row r="6971" spans="1:39" x14ac:dyDescent="0.25">
      <c r="A6971" t="s">
        <v>224</v>
      </c>
      <c r="B6971">
        <v>45081</v>
      </c>
      <c r="C6971" t="s">
        <v>10231</v>
      </c>
      <c r="D6971">
        <v>32159</v>
      </c>
      <c r="E6971">
        <v>45796</v>
      </c>
      <c r="G6971" t="s">
        <v>4374</v>
      </c>
      <c r="K6971">
        <v>0</v>
      </c>
      <c r="T6971">
        <v>48</v>
      </c>
      <c r="V6971">
        <v>1</v>
      </c>
      <c r="AE6971" t="s">
        <v>230</v>
      </c>
      <c r="AF6971">
        <v>0</v>
      </c>
      <c r="AG6971">
        <v>0</v>
      </c>
      <c r="AH6971">
        <v>2</v>
      </c>
      <c r="AI6971" t="s">
        <v>11632</v>
      </c>
      <c r="AL6971" s="94">
        <v>3215.9</v>
      </c>
      <c r="AM6971" t="s">
        <v>11646</v>
      </c>
    </row>
    <row r="6972" spans="1:39" x14ac:dyDescent="0.25">
      <c r="A6972" t="s">
        <v>224</v>
      </c>
      <c r="B6972">
        <v>45082</v>
      </c>
      <c r="C6972" t="s">
        <v>10232</v>
      </c>
      <c r="D6972">
        <v>1315</v>
      </c>
      <c r="E6972">
        <v>45796</v>
      </c>
      <c r="G6972" t="s">
        <v>4374</v>
      </c>
      <c r="H6972">
        <v>45865</v>
      </c>
      <c r="I6972" t="s">
        <v>397</v>
      </c>
      <c r="K6972">
        <v>0</v>
      </c>
      <c r="M6972">
        <v>0</v>
      </c>
      <c r="N6972" t="s">
        <v>341</v>
      </c>
      <c r="P6972" t="s">
        <v>341</v>
      </c>
      <c r="T6972">
        <v>0</v>
      </c>
      <c r="U6972">
        <v>0</v>
      </c>
      <c r="V6972">
        <v>0</v>
      </c>
      <c r="X6972" t="s">
        <v>341</v>
      </c>
      <c r="Y6972" t="s">
        <v>341</v>
      </c>
      <c r="Z6972" t="s">
        <v>341</v>
      </c>
      <c r="AE6972" t="s">
        <v>230</v>
      </c>
      <c r="AF6972">
        <v>0</v>
      </c>
      <c r="AG6972">
        <v>0</v>
      </c>
      <c r="AH6972">
        <v>10</v>
      </c>
      <c r="AI6972" t="s">
        <v>11632</v>
      </c>
      <c r="AL6972" s="94">
        <v>131.5</v>
      </c>
      <c r="AM6972" t="s">
        <v>11646</v>
      </c>
    </row>
    <row r="6973" spans="1:39" x14ac:dyDescent="0.25">
      <c r="A6973" t="s">
        <v>224</v>
      </c>
      <c r="B6973">
        <v>45083</v>
      </c>
      <c r="C6973" t="s">
        <v>10233</v>
      </c>
      <c r="D6973">
        <v>906</v>
      </c>
      <c r="E6973">
        <v>45796</v>
      </c>
      <c r="G6973" t="s">
        <v>4374</v>
      </c>
      <c r="K6973">
        <v>0</v>
      </c>
      <c r="T6973">
        <v>0</v>
      </c>
      <c r="V6973">
        <v>0</v>
      </c>
      <c r="AE6973" t="s">
        <v>230</v>
      </c>
      <c r="AF6973">
        <v>0</v>
      </c>
      <c r="AG6973">
        <v>0</v>
      </c>
      <c r="AH6973">
        <v>2</v>
      </c>
      <c r="AI6973" t="s">
        <v>11632</v>
      </c>
      <c r="AL6973" s="94">
        <v>90.6</v>
      </c>
      <c r="AM6973" t="s">
        <v>11646</v>
      </c>
    </row>
    <row r="6974" spans="1:39" x14ac:dyDescent="0.25">
      <c r="A6974" t="s">
        <v>224</v>
      </c>
      <c r="B6974">
        <v>45084</v>
      </c>
      <c r="C6974" t="s">
        <v>10234</v>
      </c>
      <c r="D6974">
        <v>2493</v>
      </c>
      <c r="E6974">
        <v>45796</v>
      </c>
      <c r="G6974" t="s">
        <v>4374</v>
      </c>
      <c r="K6974">
        <v>0</v>
      </c>
      <c r="T6974">
        <v>0</v>
      </c>
      <c r="V6974">
        <v>0</v>
      </c>
      <c r="AE6974" t="s">
        <v>230</v>
      </c>
      <c r="AF6974">
        <v>0</v>
      </c>
      <c r="AG6974">
        <v>0</v>
      </c>
      <c r="AH6974">
        <v>2</v>
      </c>
      <c r="AI6974" t="s">
        <v>11632</v>
      </c>
      <c r="AL6974" s="94">
        <v>249.3</v>
      </c>
      <c r="AM6974" t="s">
        <v>11646</v>
      </c>
    </row>
    <row r="6975" spans="1:39" x14ac:dyDescent="0.25">
      <c r="A6975" t="s">
        <v>224</v>
      </c>
      <c r="B6975">
        <v>45085</v>
      </c>
      <c r="C6975" t="s">
        <v>10235</v>
      </c>
      <c r="D6975">
        <v>2815</v>
      </c>
      <c r="E6975">
        <v>45802</v>
      </c>
      <c r="G6975" t="s">
        <v>4374</v>
      </c>
      <c r="K6975">
        <v>0</v>
      </c>
      <c r="T6975">
        <v>5</v>
      </c>
      <c r="V6975">
        <v>0</v>
      </c>
      <c r="AE6975" t="s">
        <v>230</v>
      </c>
      <c r="AF6975">
        <v>0</v>
      </c>
      <c r="AG6975">
        <v>0</v>
      </c>
      <c r="AH6975">
        <v>2</v>
      </c>
      <c r="AI6975" t="s">
        <v>11632</v>
      </c>
      <c r="AL6975" s="94">
        <v>281.5</v>
      </c>
      <c r="AM6975" t="s">
        <v>11646</v>
      </c>
    </row>
    <row r="6976" spans="1:39" x14ac:dyDescent="0.25">
      <c r="A6976" t="s">
        <v>224</v>
      </c>
      <c r="B6976">
        <v>45086</v>
      </c>
      <c r="C6976" t="s">
        <v>10236</v>
      </c>
      <c r="D6976">
        <v>629</v>
      </c>
      <c r="E6976">
        <v>45802</v>
      </c>
      <c r="G6976" t="s">
        <v>4374</v>
      </c>
      <c r="H6976">
        <v>45833</v>
      </c>
      <c r="I6976" t="s">
        <v>28</v>
      </c>
      <c r="K6976">
        <v>15</v>
      </c>
      <c r="L6976" t="s">
        <v>7073</v>
      </c>
      <c r="M6976">
        <v>0</v>
      </c>
      <c r="N6976" t="s">
        <v>339</v>
      </c>
      <c r="O6976">
        <v>45804</v>
      </c>
      <c r="P6976" t="s">
        <v>341</v>
      </c>
      <c r="T6976">
        <v>2</v>
      </c>
      <c r="U6976">
        <v>1</v>
      </c>
      <c r="V6976">
        <v>0</v>
      </c>
      <c r="W6976">
        <v>1</v>
      </c>
      <c r="X6976" t="s">
        <v>10237</v>
      </c>
      <c r="Y6976" t="s">
        <v>341</v>
      </c>
      <c r="Z6976" t="s">
        <v>341</v>
      </c>
      <c r="AE6976" t="s">
        <v>230</v>
      </c>
      <c r="AF6976">
        <v>0</v>
      </c>
      <c r="AG6976">
        <v>0</v>
      </c>
      <c r="AH6976">
        <v>13</v>
      </c>
      <c r="AI6976" t="s">
        <v>11632</v>
      </c>
      <c r="AL6976" s="94">
        <v>62.9</v>
      </c>
      <c r="AM6976" t="s">
        <v>11647</v>
      </c>
    </row>
    <row r="6977" spans="1:39" x14ac:dyDescent="0.25">
      <c r="A6977" t="s">
        <v>224</v>
      </c>
      <c r="B6977">
        <v>45087</v>
      </c>
      <c r="C6977" t="s">
        <v>10238</v>
      </c>
      <c r="D6977">
        <v>10102</v>
      </c>
      <c r="E6977">
        <v>45802</v>
      </c>
      <c r="G6977" t="s">
        <v>4374</v>
      </c>
      <c r="K6977">
        <v>0</v>
      </c>
      <c r="T6977">
        <v>0</v>
      </c>
      <c r="V6977">
        <v>0</v>
      </c>
      <c r="AE6977" t="s">
        <v>230</v>
      </c>
      <c r="AF6977">
        <v>0</v>
      </c>
      <c r="AG6977">
        <v>0</v>
      </c>
      <c r="AH6977">
        <v>2</v>
      </c>
      <c r="AI6977" t="s">
        <v>11632</v>
      </c>
      <c r="AL6977" s="94">
        <v>1010.2</v>
      </c>
      <c r="AM6977" t="s">
        <v>11646</v>
      </c>
    </row>
    <row r="6978" spans="1:39" x14ac:dyDescent="0.25">
      <c r="A6978" t="s">
        <v>224</v>
      </c>
      <c r="B6978">
        <v>45088</v>
      </c>
      <c r="C6978" t="s">
        <v>10239</v>
      </c>
      <c r="D6978">
        <v>4114</v>
      </c>
      <c r="E6978">
        <v>45802</v>
      </c>
      <c r="G6978" t="s">
        <v>4374</v>
      </c>
      <c r="K6978">
        <v>0</v>
      </c>
      <c r="T6978">
        <v>0</v>
      </c>
      <c r="V6978">
        <v>0</v>
      </c>
      <c r="AE6978" t="s">
        <v>230</v>
      </c>
      <c r="AF6978">
        <v>0</v>
      </c>
      <c r="AG6978">
        <v>0</v>
      </c>
      <c r="AH6978">
        <v>2</v>
      </c>
      <c r="AI6978" t="s">
        <v>11632</v>
      </c>
      <c r="AL6978" s="94">
        <v>411.4</v>
      </c>
      <c r="AM6978" t="s">
        <v>11646</v>
      </c>
    </row>
    <row r="6979" spans="1:39" x14ac:dyDescent="0.25">
      <c r="A6979" t="s">
        <v>224</v>
      </c>
      <c r="B6979">
        <v>45090</v>
      </c>
      <c r="C6979" t="s">
        <v>10240</v>
      </c>
      <c r="D6979">
        <v>398</v>
      </c>
      <c r="E6979">
        <v>45802</v>
      </c>
      <c r="G6979" t="s">
        <v>4374</v>
      </c>
      <c r="K6979">
        <v>0</v>
      </c>
      <c r="T6979">
        <v>3</v>
      </c>
      <c r="V6979">
        <v>0</v>
      </c>
      <c r="AE6979" t="s">
        <v>230</v>
      </c>
      <c r="AF6979">
        <v>0</v>
      </c>
      <c r="AG6979">
        <v>0</v>
      </c>
      <c r="AH6979">
        <v>2</v>
      </c>
      <c r="AI6979" t="s">
        <v>11632</v>
      </c>
      <c r="AL6979" s="94">
        <v>39.799999999999997</v>
      </c>
      <c r="AM6979" t="s">
        <v>11646</v>
      </c>
    </row>
    <row r="6980" spans="1:39" x14ac:dyDescent="0.25">
      <c r="A6980" t="s">
        <v>224</v>
      </c>
      <c r="B6980">
        <v>45091</v>
      </c>
      <c r="C6980" t="s">
        <v>10241</v>
      </c>
      <c r="D6980">
        <v>504</v>
      </c>
      <c r="E6980">
        <v>45802</v>
      </c>
      <c r="G6980" t="s">
        <v>4374</v>
      </c>
      <c r="H6980">
        <v>45845</v>
      </c>
      <c r="I6980" t="s">
        <v>24</v>
      </c>
      <c r="K6980">
        <v>0</v>
      </c>
      <c r="T6980">
        <v>1</v>
      </c>
      <c r="V6980">
        <v>0</v>
      </c>
      <c r="AE6980" t="s">
        <v>230</v>
      </c>
      <c r="AF6980">
        <v>0</v>
      </c>
      <c r="AG6980">
        <v>0</v>
      </c>
      <c r="AH6980">
        <v>2</v>
      </c>
      <c r="AI6980" t="s">
        <v>11632</v>
      </c>
      <c r="AL6980" s="94">
        <v>50.4</v>
      </c>
      <c r="AM6980" t="s">
        <v>11646</v>
      </c>
    </row>
    <row r="6981" spans="1:39" x14ac:dyDescent="0.25">
      <c r="A6981" t="s">
        <v>224</v>
      </c>
      <c r="B6981">
        <v>45092</v>
      </c>
      <c r="C6981" t="s">
        <v>10242</v>
      </c>
      <c r="D6981">
        <v>264</v>
      </c>
      <c r="E6981">
        <v>45802</v>
      </c>
      <c r="G6981" t="s">
        <v>4374</v>
      </c>
      <c r="K6981">
        <v>0</v>
      </c>
      <c r="T6981">
        <v>0</v>
      </c>
      <c r="V6981">
        <v>0</v>
      </c>
      <c r="AE6981" t="s">
        <v>230</v>
      </c>
      <c r="AF6981">
        <v>0</v>
      </c>
      <c r="AG6981">
        <v>0</v>
      </c>
      <c r="AH6981">
        <v>2</v>
      </c>
      <c r="AI6981" t="s">
        <v>11632</v>
      </c>
      <c r="AL6981" s="94">
        <v>26.4</v>
      </c>
      <c r="AM6981" t="s">
        <v>11646</v>
      </c>
    </row>
    <row r="6982" spans="1:39" x14ac:dyDescent="0.25">
      <c r="A6982" t="s">
        <v>224</v>
      </c>
      <c r="B6982">
        <v>45093</v>
      </c>
      <c r="C6982" t="s">
        <v>10243</v>
      </c>
      <c r="D6982">
        <v>162</v>
      </c>
      <c r="E6982">
        <v>45802</v>
      </c>
      <c r="G6982" t="s">
        <v>4374</v>
      </c>
      <c r="K6982">
        <v>0</v>
      </c>
      <c r="T6982">
        <v>0</v>
      </c>
      <c r="V6982">
        <v>0</v>
      </c>
      <c r="AE6982" t="s">
        <v>230</v>
      </c>
      <c r="AF6982">
        <v>0</v>
      </c>
      <c r="AG6982">
        <v>0</v>
      </c>
      <c r="AH6982">
        <v>2</v>
      </c>
      <c r="AI6982" t="s">
        <v>11632</v>
      </c>
      <c r="AL6982" s="94">
        <v>16.2</v>
      </c>
      <c r="AM6982" t="s">
        <v>11646</v>
      </c>
    </row>
    <row r="6983" spans="1:39" x14ac:dyDescent="0.25">
      <c r="A6983" t="s">
        <v>224</v>
      </c>
      <c r="B6983">
        <v>45094</v>
      </c>
      <c r="C6983" t="s">
        <v>10244</v>
      </c>
      <c r="D6983">
        <v>424</v>
      </c>
      <c r="E6983">
        <v>45802</v>
      </c>
      <c r="G6983" t="s">
        <v>4374</v>
      </c>
      <c r="K6983">
        <v>0</v>
      </c>
      <c r="T6983">
        <v>2</v>
      </c>
      <c r="V6983">
        <v>0</v>
      </c>
      <c r="AE6983" t="s">
        <v>230</v>
      </c>
      <c r="AF6983">
        <v>0</v>
      </c>
      <c r="AG6983">
        <v>0</v>
      </c>
      <c r="AH6983">
        <v>2</v>
      </c>
      <c r="AI6983" t="s">
        <v>11632</v>
      </c>
      <c r="AL6983" s="94">
        <v>42.4</v>
      </c>
      <c r="AM6983" t="s">
        <v>11646</v>
      </c>
    </row>
    <row r="6984" spans="1:39" x14ac:dyDescent="0.25">
      <c r="A6984" t="s">
        <v>224</v>
      </c>
      <c r="B6984">
        <v>45095</v>
      </c>
      <c r="C6984" t="s">
        <v>10245</v>
      </c>
      <c r="D6984">
        <v>915</v>
      </c>
      <c r="E6984" t="s">
        <v>10246</v>
      </c>
      <c r="G6984" t="s">
        <v>4374</v>
      </c>
      <c r="K6984">
        <v>0</v>
      </c>
      <c r="AE6984" t="s">
        <v>230</v>
      </c>
      <c r="AF6984">
        <v>0</v>
      </c>
      <c r="AG6984">
        <v>0</v>
      </c>
      <c r="AH6984">
        <v>0</v>
      </c>
      <c r="AI6984" t="s">
        <v>11634</v>
      </c>
      <c r="AL6984" s="94">
        <v>91.5</v>
      </c>
      <c r="AM6984" t="s">
        <v>11646</v>
      </c>
    </row>
    <row r="6985" spans="1:39" x14ac:dyDescent="0.25">
      <c r="A6985" t="s">
        <v>224</v>
      </c>
      <c r="B6985">
        <v>45096</v>
      </c>
      <c r="C6985" t="s">
        <v>10247</v>
      </c>
      <c r="D6985">
        <v>1270</v>
      </c>
      <c r="E6985">
        <v>45806</v>
      </c>
      <c r="G6985" t="s">
        <v>4374</v>
      </c>
      <c r="K6985">
        <v>0</v>
      </c>
      <c r="T6985">
        <v>0</v>
      </c>
      <c r="V6985">
        <v>0</v>
      </c>
      <c r="AE6985" t="s">
        <v>230</v>
      </c>
      <c r="AF6985">
        <v>0</v>
      </c>
      <c r="AG6985">
        <v>0</v>
      </c>
      <c r="AH6985">
        <v>2</v>
      </c>
      <c r="AI6985" t="s">
        <v>11632</v>
      </c>
      <c r="AL6985" s="94">
        <v>127</v>
      </c>
      <c r="AM6985" t="s">
        <v>11646</v>
      </c>
    </row>
    <row r="6986" spans="1:39" x14ac:dyDescent="0.25">
      <c r="A6986" t="s">
        <v>224</v>
      </c>
      <c r="B6986">
        <v>45097</v>
      </c>
      <c r="C6986" t="s">
        <v>10248</v>
      </c>
      <c r="D6986">
        <v>1385</v>
      </c>
      <c r="E6986">
        <v>45806</v>
      </c>
      <c r="G6986" t="s">
        <v>4374</v>
      </c>
      <c r="K6986">
        <v>0</v>
      </c>
      <c r="T6986">
        <v>1</v>
      </c>
      <c r="V6986">
        <v>0</v>
      </c>
      <c r="AE6986" t="s">
        <v>230</v>
      </c>
      <c r="AF6986">
        <v>0</v>
      </c>
      <c r="AG6986">
        <v>0</v>
      </c>
      <c r="AH6986">
        <v>2</v>
      </c>
      <c r="AI6986" t="s">
        <v>11632</v>
      </c>
      <c r="AL6986" s="94">
        <v>138.5</v>
      </c>
      <c r="AM6986" t="s">
        <v>11646</v>
      </c>
    </row>
    <row r="6987" spans="1:39" x14ac:dyDescent="0.25">
      <c r="A6987" t="s">
        <v>224</v>
      </c>
      <c r="B6987">
        <v>45098</v>
      </c>
      <c r="C6987" t="s">
        <v>10249</v>
      </c>
      <c r="D6987">
        <v>2485</v>
      </c>
      <c r="E6987" t="s">
        <v>10250</v>
      </c>
      <c r="G6987" t="s">
        <v>4374</v>
      </c>
      <c r="K6987">
        <v>0</v>
      </c>
      <c r="T6987">
        <v>1</v>
      </c>
      <c r="V6987">
        <v>0</v>
      </c>
      <c r="AE6987" t="s">
        <v>230</v>
      </c>
      <c r="AF6987">
        <v>0</v>
      </c>
      <c r="AG6987">
        <v>0</v>
      </c>
      <c r="AH6987">
        <v>2</v>
      </c>
      <c r="AI6987" t="s">
        <v>11632</v>
      </c>
      <c r="AL6987" s="94">
        <v>248.5</v>
      </c>
      <c r="AM6987" t="s">
        <v>11646</v>
      </c>
    </row>
    <row r="6988" spans="1:39" x14ac:dyDescent="0.25">
      <c r="A6988" t="s">
        <v>224</v>
      </c>
      <c r="B6988">
        <v>45099</v>
      </c>
      <c r="C6988" t="s">
        <v>10251</v>
      </c>
      <c r="D6988">
        <v>6273</v>
      </c>
      <c r="E6988">
        <v>45806</v>
      </c>
      <c r="G6988" t="s">
        <v>4374</v>
      </c>
      <c r="K6988">
        <v>0</v>
      </c>
      <c r="T6988">
        <v>19</v>
      </c>
      <c r="V6988">
        <v>0</v>
      </c>
      <c r="AE6988" t="s">
        <v>230</v>
      </c>
      <c r="AF6988">
        <v>0</v>
      </c>
      <c r="AG6988">
        <v>0</v>
      </c>
      <c r="AH6988">
        <v>2</v>
      </c>
      <c r="AI6988" t="s">
        <v>11632</v>
      </c>
      <c r="AL6988" s="94">
        <v>627.29999999999995</v>
      </c>
      <c r="AM6988" t="s">
        <v>11646</v>
      </c>
    </row>
    <row r="6989" spans="1:39" x14ac:dyDescent="0.25">
      <c r="A6989" t="s">
        <v>224</v>
      </c>
      <c r="B6989">
        <v>45100</v>
      </c>
      <c r="C6989" t="s">
        <v>10252</v>
      </c>
      <c r="D6989">
        <v>200</v>
      </c>
      <c r="E6989">
        <v>45806</v>
      </c>
      <c r="G6989" t="s">
        <v>4374</v>
      </c>
      <c r="K6989">
        <v>0</v>
      </c>
      <c r="T6989">
        <v>0</v>
      </c>
      <c r="V6989">
        <v>0</v>
      </c>
      <c r="AE6989" t="s">
        <v>230</v>
      </c>
      <c r="AF6989">
        <v>0</v>
      </c>
      <c r="AG6989">
        <v>0</v>
      </c>
      <c r="AH6989">
        <v>2</v>
      </c>
      <c r="AI6989" t="s">
        <v>11632</v>
      </c>
      <c r="AL6989" s="94">
        <v>20</v>
      </c>
      <c r="AM6989" t="s">
        <v>11646</v>
      </c>
    </row>
    <row r="6990" spans="1:39" x14ac:dyDescent="0.25">
      <c r="A6990" t="s">
        <v>224</v>
      </c>
      <c r="B6990">
        <v>45101</v>
      </c>
      <c r="C6990" t="s">
        <v>10253</v>
      </c>
      <c r="D6990">
        <v>4733</v>
      </c>
      <c r="E6990">
        <v>45806</v>
      </c>
      <c r="G6990" t="s">
        <v>4374</v>
      </c>
      <c r="K6990">
        <v>0</v>
      </c>
      <c r="T6990">
        <v>0</v>
      </c>
      <c r="V6990">
        <v>0</v>
      </c>
      <c r="AE6990" t="s">
        <v>230</v>
      </c>
      <c r="AF6990">
        <v>0</v>
      </c>
      <c r="AG6990">
        <v>0</v>
      </c>
      <c r="AH6990">
        <v>2</v>
      </c>
      <c r="AI6990" t="s">
        <v>11632</v>
      </c>
      <c r="AL6990" s="94">
        <v>473.3</v>
      </c>
      <c r="AM6990" t="s">
        <v>11646</v>
      </c>
    </row>
    <row r="6991" spans="1:39" x14ac:dyDescent="0.25">
      <c r="A6991" t="s">
        <v>224</v>
      </c>
      <c r="B6991">
        <v>45102</v>
      </c>
      <c r="C6991" t="s">
        <v>10254</v>
      </c>
      <c r="D6991">
        <v>5172</v>
      </c>
      <c r="E6991">
        <v>45806</v>
      </c>
      <c r="G6991" t="s">
        <v>4374</v>
      </c>
      <c r="K6991">
        <v>0</v>
      </c>
      <c r="T6991">
        <v>0</v>
      </c>
      <c r="V6991">
        <v>0</v>
      </c>
      <c r="AE6991" t="s">
        <v>230</v>
      </c>
      <c r="AF6991">
        <v>0</v>
      </c>
      <c r="AG6991">
        <v>0</v>
      </c>
      <c r="AH6991">
        <v>2</v>
      </c>
      <c r="AI6991" t="s">
        <v>11632</v>
      </c>
      <c r="AL6991" s="94">
        <v>517.20000000000005</v>
      </c>
      <c r="AM6991" t="s">
        <v>11646</v>
      </c>
    </row>
    <row r="6992" spans="1:39" x14ac:dyDescent="0.25">
      <c r="A6992" t="s">
        <v>224</v>
      </c>
      <c r="B6992">
        <v>45103</v>
      </c>
      <c r="C6992" t="s">
        <v>10255</v>
      </c>
      <c r="D6992">
        <v>410</v>
      </c>
      <c r="E6992" t="s">
        <v>10256</v>
      </c>
      <c r="G6992" t="s">
        <v>4374</v>
      </c>
      <c r="K6992">
        <v>0</v>
      </c>
      <c r="T6992">
        <v>0</v>
      </c>
      <c r="V6992">
        <v>0</v>
      </c>
      <c r="AE6992" t="s">
        <v>230</v>
      </c>
      <c r="AF6992">
        <v>0</v>
      </c>
      <c r="AG6992">
        <v>0</v>
      </c>
      <c r="AH6992">
        <v>2</v>
      </c>
      <c r="AI6992" t="s">
        <v>11632</v>
      </c>
      <c r="AL6992" s="94">
        <v>41</v>
      </c>
      <c r="AM6992" t="s">
        <v>11646</v>
      </c>
    </row>
    <row r="6993" spans="1:39" x14ac:dyDescent="0.25">
      <c r="A6993" t="s">
        <v>224</v>
      </c>
      <c r="B6993">
        <v>45104</v>
      </c>
      <c r="C6993" t="s">
        <v>10257</v>
      </c>
      <c r="D6993">
        <v>588</v>
      </c>
      <c r="E6993">
        <v>45806</v>
      </c>
      <c r="G6993" t="s">
        <v>4374</v>
      </c>
      <c r="H6993">
        <v>45814</v>
      </c>
      <c r="I6993" t="s">
        <v>28</v>
      </c>
      <c r="K6993">
        <v>30</v>
      </c>
      <c r="M6993">
        <v>0</v>
      </c>
      <c r="N6993" t="s">
        <v>339</v>
      </c>
      <c r="O6993">
        <v>45822</v>
      </c>
      <c r="P6993" t="s">
        <v>341</v>
      </c>
      <c r="R6993">
        <v>0</v>
      </c>
      <c r="S6993">
        <v>0</v>
      </c>
      <c r="T6993">
        <v>3</v>
      </c>
      <c r="U6993">
        <v>0</v>
      </c>
      <c r="V6993">
        <v>0</v>
      </c>
      <c r="W6993">
        <v>0</v>
      </c>
      <c r="X6993" t="s">
        <v>10258</v>
      </c>
      <c r="Y6993" t="s">
        <v>341</v>
      </c>
      <c r="Z6993" t="s">
        <v>341</v>
      </c>
      <c r="AE6993" t="s">
        <v>230</v>
      </c>
      <c r="AF6993">
        <v>0</v>
      </c>
      <c r="AG6993">
        <v>0</v>
      </c>
      <c r="AH6993">
        <v>14</v>
      </c>
      <c r="AI6993" t="s">
        <v>11632</v>
      </c>
      <c r="AJ6993">
        <v>0</v>
      </c>
      <c r="AK6993">
        <v>0</v>
      </c>
      <c r="AL6993" s="94">
        <v>58.8</v>
      </c>
      <c r="AM6993" t="s">
        <v>11647</v>
      </c>
    </row>
    <row r="6994" spans="1:39" x14ac:dyDescent="0.25">
      <c r="A6994" t="s">
        <v>224</v>
      </c>
      <c r="B6994">
        <v>45105</v>
      </c>
      <c r="C6994" t="s">
        <v>10259</v>
      </c>
      <c r="D6994">
        <v>365</v>
      </c>
      <c r="E6994">
        <v>45806</v>
      </c>
      <c r="G6994" t="s">
        <v>4374</v>
      </c>
      <c r="K6994">
        <v>0</v>
      </c>
      <c r="T6994">
        <v>1</v>
      </c>
      <c r="V6994">
        <v>0</v>
      </c>
      <c r="AE6994" t="s">
        <v>230</v>
      </c>
      <c r="AF6994">
        <v>0</v>
      </c>
      <c r="AG6994">
        <v>0</v>
      </c>
      <c r="AH6994">
        <v>2</v>
      </c>
      <c r="AI6994" t="s">
        <v>11632</v>
      </c>
      <c r="AL6994" s="94">
        <v>36.5</v>
      </c>
      <c r="AM6994" t="s">
        <v>11646</v>
      </c>
    </row>
    <row r="6995" spans="1:39" x14ac:dyDescent="0.25">
      <c r="A6995" t="s">
        <v>224</v>
      </c>
      <c r="B6995">
        <v>45106</v>
      </c>
      <c r="C6995" t="s">
        <v>10260</v>
      </c>
      <c r="D6995">
        <v>9930</v>
      </c>
      <c r="E6995">
        <v>45806</v>
      </c>
      <c r="G6995" t="s">
        <v>4374</v>
      </c>
      <c r="K6995">
        <v>0</v>
      </c>
      <c r="T6995">
        <v>8</v>
      </c>
      <c r="V6995">
        <v>0</v>
      </c>
      <c r="AE6995" t="s">
        <v>230</v>
      </c>
      <c r="AF6995">
        <v>0</v>
      </c>
      <c r="AG6995">
        <v>0</v>
      </c>
      <c r="AH6995">
        <v>2</v>
      </c>
      <c r="AI6995" t="s">
        <v>11632</v>
      </c>
      <c r="AL6995" s="94">
        <v>993</v>
      </c>
      <c r="AM6995" t="s">
        <v>11646</v>
      </c>
    </row>
    <row r="6996" spans="1:39" x14ac:dyDescent="0.25">
      <c r="A6996" t="s">
        <v>224</v>
      </c>
      <c r="B6996">
        <v>45107</v>
      </c>
      <c r="C6996" t="s">
        <v>10261</v>
      </c>
      <c r="D6996">
        <v>5250</v>
      </c>
      <c r="E6996">
        <v>45806</v>
      </c>
      <c r="G6996" t="s">
        <v>4374</v>
      </c>
      <c r="K6996">
        <v>0</v>
      </c>
      <c r="T6996">
        <v>4</v>
      </c>
      <c r="V6996">
        <v>0</v>
      </c>
      <c r="AE6996" t="s">
        <v>230</v>
      </c>
      <c r="AF6996">
        <v>0</v>
      </c>
      <c r="AG6996">
        <v>0</v>
      </c>
      <c r="AH6996">
        <v>2</v>
      </c>
      <c r="AI6996" t="s">
        <v>11632</v>
      </c>
      <c r="AL6996" s="94">
        <v>525</v>
      </c>
      <c r="AM6996" t="s">
        <v>11646</v>
      </c>
    </row>
    <row r="6997" spans="1:39" x14ac:dyDescent="0.25">
      <c r="A6997" t="s">
        <v>224</v>
      </c>
      <c r="B6997">
        <v>45108</v>
      </c>
      <c r="C6997" t="s">
        <v>10262</v>
      </c>
      <c r="D6997">
        <v>515</v>
      </c>
      <c r="E6997">
        <v>45806</v>
      </c>
      <c r="G6997" t="s">
        <v>4374</v>
      </c>
      <c r="K6997">
        <v>0</v>
      </c>
      <c r="V6997">
        <v>0</v>
      </c>
      <c r="AE6997" t="s">
        <v>230</v>
      </c>
      <c r="AF6997">
        <v>0</v>
      </c>
      <c r="AG6997">
        <v>0</v>
      </c>
      <c r="AH6997">
        <v>1</v>
      </c>
      <c r="AI6997" t="s">
        <v>11632</v>
      </c>
      <c r="AL6997" s="94">
        <v>51.5</v>
      </c>
      <c r="AM6997" t="s">
        <v>11646</v>
      </c>
    </row>
    <row r="6998" spans="1:39" x14ac:dyDescent="0.25">
      <c r="A6998" t="s">
        <v>224</v>
      </c>
      <c r="B6998">
        <v>45109</v>
      </c>
      <c r="C6998" t="s">
        <v>10263</v>
      </c>
      <c r="D6998">
        <v>3592</v>
      </c>
      <c r="E6998">
        <v>45824</v>
      </c>
      <c r="G6998" t="s">
        <v>4374</v>
      </c>
      <c r="K6998">
        <v>0</v>
      </c>
      <c r="T6998">
        <v>6</v>
      </c>
      <c r="V6998">
        <v>0</v>
      </c>
      <c r="AE6998" t="s">
        <v>230</v>
      </c>
      <c r="AF6998">
        <v>0</v>
      </c>
      <c r="AG6998">
        <v>0</v>
      </c>
      <c r="AH6998">
        <v>2</v>
      </c>
      <c r="AI6998" t="s">
        <v>11632</v>
      </c>
      <c r="AL6998" s="94">
        <v>359.2</v>
      </c>
      <c r="AM6998" t="s">
        <v>11646</v>
      </c>
    </row>
    <row r="6999" spans="1:39" x14ac:dyDescent="0.25">
      <c r="A6999" t="s">
        <v>224</v>
      </c>
      <c r="B6999">
        <v>45110</v>
      </c>
      <c r="C6999" t="s">
        <v>10264</v>
      </c>
      <c r="D6999">
        <v>1863</v>
      </c>
      <c r="E6999">
        <v>45824</v>
      </c>
      <c r="G6999" t="s">
        <v>4374</v>
      </c>
      <c r="K6999">
        <v>0</v>
      </c>
      <c r="T6999">
        <v>0</v>
      </c>
      <c r="V6999">
        <v>0</v>
      </c>
      <c r="AE6999" t="s">
        <v>230</v>
      </c>
      <c r="AF6999">
        <v>0</v>
      </c>
      <c r="AG6999">
        <v>0</v>
      </c>
      <c r="AH6999">
        <v>2</v>
      </c>
      <c r="AI6999" t="s">
        <v>11632</v>
      </c>
      <c r="AL6999" s="94">
        <v>186.3</v>
      </c>
      <c r="AM6999" t="s">
        <v>11646</v>
      </c>
    </row>
    <row r="7000" spans="1:39" x14ac:dyDescent="0.25">
      <c r="A7000" t="s">
        <v>224</v>
      </c>
      <c r="B7000">
        <v>45111</v>
      </c>
      <c r="C7000" t="s">
        <v>10265</v>
      </c>
      <c r="D7000">
        <v>54</v>
      </c>
      <c r="G7000" t="s">
        <v>4374</v>
      </c>
      <c r="K7000">
        <v>0</v>
      </c>
      <c r="T7000">
        <v>0</v>
      </c>
      <c r="V7000">
        <v>0</v>
      </c>
      <c r="AE7000" t="s">
        <v>230</v>
      </c>
      <c r="AF7000">
        <v>0</v>
      </c>
      <c r="AG7000">
        <v>0</v>
      </c>
      <c r="AH7000">
        <v>2</v>
      </c>
      <c r="AI7000" t="s">
        <v>11632</v>
      </c>
      <c r="AL7000" s="94">
        <v>5.4</v>
      </c>
      <c r="AM7000" t="s">
        <v>11646</v>
      </c>
    </row>
    <row r="7001" spans="1:39" x14ac:dyDescent="0.25">
      <c r="A7001" t="s">
        <v>224</v>
      </c>
      <c r="B7001">
        <v>45112</v>
      </c>
      <c r="C7001" t="s">
        <v>10266</v>
      </c>
      <c r="D7001">
        <v>2120</v>
      </c>
      <c r="E7001">
        <v>45824</v>
      </c>
      <c r="G7001" t="s">
        <v>4374</v>
      </c>
      <c r="K7001">
        <v>0</v>
      </c>
      <c r="AE7001" t="s">
        <v>230</v>
      </c>
      <c r="AF7001">
        <v>0</v>
      </c>
      <c r="AG7001">
        <v>0</v>
      </c>
      <c r="AH7001">
        <v>0</v>
      </c>
      <c r="AI7001" t="s">
        <v>11634</v>
      </c>
      <c r="AL7001" s="94">
        <v>212</v>
      </c>
      <c r="AM7001" t="s">
        <v>11646</v>
      </c>
    </row>
    <row r="7002" spans="1:39" x14ac:dyDescent="0.25">
      <c r="A7002" t="s">
        <v>224</v>
      </c>
      <c r="B7002">
        <v>45113</v>
      </c>
      <c r="C7002" t="s">
        <v>10267</v>
      </c>
      <c r="D7002">
        <v>1897</v>
      </c>
      <c r="E7002">
        <v>45824</v>
      </c>
      <c r="G7002" t="s">
        <v>4374</v>
      </c>
      <c r="H7002">
        <v>45891</v>
      </c>
      <c r="I7002" t="s">
        <v>397</v>
      </c>
      <c r="K7002">
        <v>30</v>
      </c>
      <c r="L7002">
        <v>2025</v>
      </c>
      <c r="M7002">
        <v>0</v>
      </c>
      <c r="N7002" t="s">
        <v>341</v>
      </c>
      <c r="O7002" t="s">
        <v>487</v>
      </c>
      <c r="P7002" t="s">
        <v>341</v>
      </c>
      <c r="Q7002" t="s">
        <v>5764</v>
      </c>
      <c r="R7002">
        <v>0</v>
      </c>
      <c r="S7002">
        <v>0</v>
      </c>
      <c r="T7002">
        <v>2</v>
      </c>
      <c r="U7002">
        <v>0</v>
      </c>
      <c r="V7002">
        <v>0</v>
      </c>
      <c r="W7002">
        <v>0</v>
      </c>
      <c r="X7002" t="s">
        <v>339</v>
      </c>
      <c r="Y7002" t="s">
        <v>341</v>
      </c>
      <c r="Z7002" t="s">
        <v>341</v>
      </c>
      <c r="AE7002" t="s">
        <v>230</v>
      </c>
      <c r="AF7002">
        <v>0</v>
      </c>
      <c r="AG7002">
        <v>0</v>
      </c>
      <c r="AH7002">
        <v>16</v>
      </c>
      <c r="AI7002" t="s">
        <v>11631</v>
      </c>
      <c r="AJ7002">
        <v>0</v>
      </c>
      <c r="AK7002">
        <v>0</v>
      </c>
      <c r="AL7002" s="94">
        <v>189.7</v>
      </c>
      <c r="AM7002" t="s">
        <v>11647</v>
      </c>
    </row>
    <row r="7003" spans="1:39" x14ac:dyDescent="0.25">
      <c r="A7003" t="s">
        <v>224</v>
      </c>
      <c r="B7003">
        <v>45114</v>
      </c>
      <c r="C7003" t="s">
        <v>10268</v>
      </c>
      <c r="D7003">
        <v>599</v>
      </c>
      <c r="E7003">
        <v>45824</v>
      </c>
      <c r="G7003" t="s">
        <v>4374</v>
      </c>
      <c r="K7003">
        <v>0</v>
      </c>
      <c r="T7003">
        <v>4</v>
      </c>
      <c r="V7003">
        <v>0</v>
      </c>
      <c r="AE7003" t="s">
        <v>230</v>
      </c>
      <c r="AF7003">
        <v>0</v>
      </c>
      <c r="AG7003">
        <v>0</v>
      </c>
      <c r="AH7003">
        <v>2</v>
      </c>
      <c r="AI7003" t="s">
        <v>11632</v>
      </c>
      <c r="AL7003" s="94">
        <v>59.9</v>
      </c>
      <c r="AM7003" t="s">
        <v>11646</v>
      </c>
    </row>
    <row r="7004" spans="1:39" x14ac:dyDescent="0.25">
      <c r="A7004" t="s">
        <v>224</v>
      </c>
      <c r="B7004">
        <v>45115</v>
      </c>
      <c r="C7004" t="s">
        <v>10269</v>
      </c>
      <c r="D7004">
        <v>3952</v>
      </c>
      <c r="E7004">
        <v>45824</v>
      </c>
      <c r="G7004" t="s">
        <v>4374</v>
      </c>
      <c r="K7004">
        <v>0</v>
      </c>
      <c r="T7004">
        <v>2</v>
      </c>
      <c r="V7004">
        <v>0</v>
      </c>
      <c r="AE7004" t="s">
        <v>230</v>
      </c>
      <c r="AF7004">
        <v>0</v>
      </c>
      <c r="AG7004">
        <v>0</v>
      </c>
      <c r="AH7004">
        <v>2</v>
      </c>
      <c r="AI7004" t="s">
        <v>11632</v>
      </c>
      <c r="AL7004" s="94">
        <v>395.2</v>
      </c>
      <c r="AM7004" t="s">
        <v>11646</v>
      </c>
    </row>
    <row r="7005" spans="1:39" x14ac:dyDescent="0.25">
      <c r="A7005" t="s">
        <v>224</v>
      </c>
      <c r="B7005">
        <v>45116</v>
      </c>
      <c r="C7005" t="s">
        <v>10270</v>
      </c>
      <c r="D7005">
        <v>990</v>
      </c>
      <c r="E7005">
        <v>45824</v>
      </c>
      <c r="G7005" t="s">
        <v>4374</v>
      </c>
      <c r="K7005">
        <v>0</v>
      </c>
      <c r="T7005">
        <v>3</v>
      </c>
      <c r="V7005">
        <v>0</v>
      </c>
      <c r="AE7005" t="s">
        <v>230</v>
      </c>
      <c r="AF7005">
        <v>0</v>
      </c>
      <c r="AG7005">
        <v>0</v>
      </c>
      <c r="AH7005">
        <v>2</v>
      </c>
      <c r="AI7005" t="s">
        <v>11632</v>
      </c>
      <c r="AL7005" s="94">
        <v>99</v>
      </c>
      <c r="AM7005" t="s">
        <v>11646</v>
      </c>
    </row>
    <row r="7006" spans="1:39" x14ac:dyDescent="0.25">
      <c r="A7006" t="s">
        <v>224</v>
      </c>
      <c r="B7006">
        <v>45117</v>
      </c>
      <c r="C7006" t="s">
        <v>10271</v>
      </c>
      <c r="D7006">
        <v>895</v>
      </c>
      <c r="E7006">
        <v>45824</v>
      </c>
      <c r="G7006" t="s">
        <v>4374</v>
      </c>
      <c r="K7006">
        <v>0</v>
      </c>
      <c r="T7006">
        <v>1</v>
      </c>
      <c r="V7006">
        <v>0</v>
      </c>
      <c r="AE7006" t="s">
        <v>230</v>
      </c>
      <c r="AF7006">
        <v>0</v>
      </c>
      <c r="AG7006">
        <v>0</v>
      </c>
      <c r="AH7006">
        <v>2</v>
      </c>
      <c r="AI7006" t="s">
        <v>11632</v>
      </c>
      <c r="AL7006" s="94">
        <v>89.5</v>
      </c>
      <c r="AM7006" t="s">
        <v>11646</v>
      </c>
    </row>
    <row r="7007" spans="1:39" x14ac:dyDescent="0.25">
      <c r="A7007" t="s">
        <v>224</v>
      </c>
      <c r="B7007">
        <v>45118</v>
      </c>
      <c r="C7007" t="s">
        <v>10272</v>
      </c>
      <c r="D7007">
        <v>3463</v>
      </c>
      <c r="E7007">
        <v>45824</v>
      </c>
      <c r="G7007" t="s">
        <v>4374</v>
      </c>
      <c r="K7007">
        <v>0</v>
      </c>
      <c r="T7007">
        <v>6</v>
      </c>
      <c r="V7007">
        <v>0</v>
      </c>
      <c r="AE7007" t="s">
        <v>230</v>
      </c>
      <c r="AF7007">
        <v>0</v>
      </c>
      <c r="AG7007">
        <v>0</v>
      </c>
      <c r="AH7007">
        <v>2</v>
      </c>
      <c r="AI7007" t="s">
        <v>11632</v>
      </c>
      <c r="AL7007" s="94">
        <v>346.3</v>
      </c>
      <c r="AM7007" t="s">
        <v>11646</v>
      </c>
    </row>
    <row r="7008" spans="1:39" x14ac:dyDescent="0.25">
      <c r="A7008" t="s">
        <v>224</v>
      </c>
      <c r="B7008">
        <v>45119</v>
      </c>
      <c r="C7008" t="s">
        <v>10273</v>
      </c>
      <c r="D7008">
        <v>5616</v>
      </c>
      <c r="E7008">
        <v>45826</v>
      </c>
      <c r="G7008" t="s">
        <v>4374</v>
      </c>
      <c r="K7008">
        <v>0</v>
      </c>
      <c r="T7008">
        <v>10</v>
      </c>
      <c r="V7008">
        <v>0</v>
      </c>
      <c r="AE7008" t="s">
        <v>230</v>
      </c>
      <c r="AF7008">
        <v>0</v>
      </c>
      <c r="AG7008">
        <v>0</v>
      </c>
      <c r="AH7008">
        <v>2</v>
      </c>
      <c r="AI7008" t="s">
        <v>11632</v>
      </c>
      <c r="AL7008" s="94">
        <v>561.6</v>
      </c>
      <c r="AM7008" t="s">
        <v>11646</v>
      </c>
    </row>
    <row r="7009" spans="1:39" x14ac:dyDescent="0.25">
      <c r="A7009" t="s">
        <v>224</v>
      </c>
      <c r="B7009">
        <v>45120</v>
      </c>
      <c r="C7009" t="s">
        <v>10274</v>
      </c>
      <c r="D7009">
        <v>171</v>
      </c>
      <c r="E7009">
        <v>45826</v>
      </c>
      <c r="G7009" t="s">
        <v>4374</v>
      </c>
      <c r="K7009">
        <v>0</v>
      </c>
      <c r="T7009">
        <v>0</v>
      </c>
      <c r="V7009">
        <v>0</v>
      </c>
      <c r="AE7009" t="s">
        <v>230</v>
      </c>
      <c r="AF7009">
        <v>0</v>
      </c>
      <c r="AG7009">
        <v>0</v>
      </c>
      <c r="AH7009">
        <v>2</v>
      </c>
      <c r="AI7009" t="s">
        <v>11632</v>
      </c>
      <c r="AL7009" s="94">
        <v>17.100000000000001</v>
      </c>
      <c r="AM7009" t="s">
        <v>11646</v>
      </c>
    </row>
    <row r="7010" spans="1:39" x14ac:dyDescent="0.25">
      <c r="A7010" t="s">
        <v>224</v>
      </c>
      <c r="B7010">
        <v>45121</v>
      </c>
      <c r="C7010" t="s">
        <v>10275</v>
      </c>
      <c r="D7010">
        <v>14469</v>
      </c>
      <c r="E7010">
        <v>45826</v>
      </c>
      <c r="G7010" t="s">
        <v>4374</v>
      </c>
      <c r="K7010">
        <v>0</v>
      </c>
      <c r="T7010">
        <v>0</v>
      </c>
      <c r="V7010">
        <v>0</v>
      </c>
      <c r="AE7010" t="s">
        <v>230</v>
      </c>
      <c r="AF7010">
        <v>0</v>
      </c>
      <c r="AG7010">
        <v>0</v>
      </c>
      <c r="AH7010">
        <v>2</v>
      </c>
      <c r="AI7010" t="s">
        <v>11632</v>
      </c>
      <c r="AL7010" s="94">
        <v>1446.9</v>
      </c>
      <c r="AM7010" t="s">
        <v>11646</v>
      </c>
    </row>
    <row r="7011" spans="1:39" x14ac:dyDescent="0.25">
      <c r="A7011" t="s">
        <v>224</v>
      </c>
      <c r="B7011">
        <v>45122</v>
      </c>
      <c r="C7011" t="s">
        <v>10276</v>
      </c>
      <c r="D7011">
        <v>8947</v>
      </c>
      <c r="E7011">
        <v>45826</v>
      </c>
      <c r="G7011" t="s">
        <v>4374</v>
      </c>
      <c r="K7011">
        <v>0</v>
      </c>
      <c r="T7011">
        <v>0</v>
      </c>
      <c r="V7011">
        <v>0</v>
      </c>
      <c r="AE7011" t="s">
        <v>230</v>
      </c>
      <c r="AF7011">
        <v>0</v>
      </c>
      <c r="AG7011">
        <v>0</v>
      </c>
      <c r="AH7011">
        <v>2</v>
      </c>
      <c r="AI7011" t="s">
        <v>11632</v>
      </c>
      <c r="AL7011" s="94">
        <v>894.7</v>
      </c>
      <c r="AM7011" t="s">
        <v>11646</v>
      </c>
    </row>
    <row r="7012" spans="1:39" x14ac:dyDescent="0.25">
      <c r="A7012" t="s">
        <v>224</v>
      </c>
      <c r="B7012">
        <v>45123</v>
      </c>
      <c r="C7012" t="s">
        <v>10277</v>
      </c>
      <c r="D7012">
        <v>4992</v>
      </c>
      <c r="E7012">
        <v>45826</v>
      </c>
      <c r="G7012" t="s">
        <v>4374</v>
      </c>
      <c r="K7012">
        <v>0</v>
      </c>
      <c r="T7012">
        <v>2</v>
      </c>
      <c r="V7012">
        <v>0</v>
      </c>
      <c r="AE7012" t="s">
        <v>230</v>
      </c>
      <c r="AF7012">
        <v>0</v>
      </c>
      <c r="AG7012">
        <v>0</v>
      </c>
      <c r="AH7012">
        <v>2</v>
      </c>
      <c r="AI7012" t="s">
        <v>11632</v>
      </c>
      <c r="AL7012" s="94">
        <v>499.2</v>
      </c>
      <c r="AM7012" t="s">
        <v>11646</v>
      </c>
    </row>
    <row r="7013" spans="1:39" x14ac:dyDescent="0.25">
      <c r="A7013" t="s">
        <v>224</v>
      </c>
      <c r="B7013">
        <v>45124</v>
      </c>
      <c r="C7013" t="s">
        <v>10278</v>
      </c>
      <c r="D7013">
        <v>2595</v>
      </c>
      <c r="E7013">
        <v>45826</v>
      </c>
      <c r="G7013" t="s">
        <v>4374</v>
      </c>
      <c r="K7013">
        <v>0</v>
      </c>
      <c r="T7013">
        <v>12</v>
      </c>
      <c r="V7013">
        <v>0</v>
      </c>
      <c r="AE7013" t="s">
        <v>230</v>
      </c>
      <c r="AF7013">
        <v>0</v>
      </c>
      <c r="AG7013">
        <v>0</v>
      </c>
      <c r="AH7013">
        <v>2</v>
      </c>
      <c r="AI7013" t="s">
        <v>11632</v>
      </c>
      <c r="AL7013" s="94">
        <v>259.5</v>
      </c>
      <c r="AM7013" t="s">
        <v>11646</v>
      </c>
    </row>
    <row r="7014" spans="1:39" x14ac:dyDescent="0.25">
      <c r="A7014" t="s">
        <v>224</v>
      </c>
      <c r="B7014">
        <v>45125</v>
      </c>
      <c r="C7014" t="s">
        <v>10279</v>
      </c>
      <c r="D7014">
        <v>2564</v>
      </c>
      <c r="E7014">
        <v>45826</v>
      </c>
      <c r="G7014" t="s">
        <v>4374</v>
      </c>
      <c r="K7014">
        <v>0</v>
      </c>
      <c r="T7014">
        <v>1</v>
      </c>
      <c r="V7014">
        <v>0</v>
      </c>
      <c r="AE7014" t="s">
        <v>230</v>
      </c>
      <c r="AF7014">
        <v>0</v>
      </c>
      <c r="AG7014">
        <v>0</v>
      </c>
      <c r="AH7014">
        <v>2</v>
      </c>
      <c r="AI7014" t="s">
        <v>11632</v>
      </c>
      <c r="AL7014" s="94">
        <v>256.39999999999998</v>
      </c>
      <c r="AM7014" t="s">
        <v>11646</v>
      </c>
    </row>
    <row r="7015" spans="1:39" x14ac:dyDescent="0.25">
      <c r="A7015" t="s">
        <v>224</v>
      </c>
      <c r="B7015">
        <v>45126</v>
      </c>
      <c r="C7015" t="s">
        <v>10280</v>
      </c>
      <c r="D7015">
        <v>431</v>
      </c>
      <c r="E7015">
        <v>45826</v>
      </c>
      <c r="G7015" t="s">
        <v>4374</v>
      </c>
      <c r="K7015">
        <v>0</v>
      </c>
      <c r="T7015">
        <v>1</v>
      </c>
      <c r="V7015">
        <v>0</v>
      </c>
      <c r="AE7015" t="s">
        <v>230</v>
      </c>
      <c r="AF7015">
        <v>0</v>
      </c>
      <c r="AG7015">
        <v>0</v>
      </c>
      <c r="AH7015">
        <v>2</v>
      </c>
      <c r="AI7015" t="s">
        <v>11632</v>
      </c>
      <c r="AL7015" s="94">
        <v>43.1</v>
      </c>
      <c r="AM7015" t="s">
        <v>11646</v>
      </c>
    </row>
    <row r="7016" spans="1:39" x14ac:dyDescent="0.25">
      <c r="A7016" t="s">
        <v>224</v>
      </c>
      <c r="B7016">
        <v>45127</v>
      </c>
      <c r="C7016" t="s">
        <v>10281</v>
      </c>
      <c r="D7016">
        <v>1182</v>
      </c>
      <c r="E7016">
        <v>45826</v>
      </c>
      <c r="G7016" t="s">
        <v>4374</v>
      </c>
      <c r="K7016">
        <v>0</v>
      </c>
      <c r="T7016">
        <v>2</v>
      </c>
      <c r="V7016">
        <v>0</v>
      </c>
      <c r="AE7016" t="s">
        <v>230</v>
      </c>
      <c r="AF7016">
        <v>0</v>
      </c>
      <c r="AG7016">
        <v>0</v>
      </c>
      <c r="AH7016">
        <v>2</v>
      </c>
      <c r="AI7016" t="s">
        <v>11632</v>
      </c>
      <c r="AL7016" s="94">
        <v>118.2</v>
      </c>
      <c r="AM7016" t="s">
        <v>11646</v>
      </c>
    </row>
    <row r="7017" spans="1:39" x14ac:dyDescent="0.25">
      <c r="A7017" t="s">
        <v>224</v>
      </c>
      <c r="B7017">
        <v>45128</v>
      </c>
      <c r="C7017" t="s">
        <v>10282</v>
      </c>
      <c r="D7017">
        <v>3523</v>
      </c>
      <c r="E7017">
        <v>45826</v>
      </c>
      <c r="G7017" t="s">
        <v>4374</v>
      </c>
      <c r="K7017">
        <v>0</v>
      </c>
      <c r="T7017">
        <v>1</v>
      </c>
      <c r="V7017">
        <v>0</v>
      </c>
      <c r="AE7017" t="s">
        <v>230</v>
      </c>
      <c r="AF7017">
        <v>0</v>
      </c>
      <c r="AG7017">
        <v>0</v>
      </c>
      <c r="AH7017">
        <v>2</v>
      </c>
      <c r="AI7017" t="s">
        <v>11632</v>
      </c>
      <c r="AL7017" s="94">
        <v>352.3</v>
      </c>
      <c r="AM7017" t="s">
        <v>11646</v>
      </c>
    </row>
    <row r="7018" spans="1:39" x14ac:dyDescent="0.25">
      <c r="A7018" t="s">
        <v>224</v>
      </c>
      <c r="B7018">
        <v>45129</v>
      </c>
      <c r="C7018" t="s">
        <v>10283</v>
      </c>
      <c r="D7018">
        <v>129</v>
      </c>
      <c r="E7018">
        <v>45826</v>
      </c>
      <c r="G7018" t="s">
        <v>4374</v>
      </c>
      <c r="K7018">
        <v>0</v>
      </c>
      <c r="T7018">
        <v>1</v>
      </c>
      <c r="V7018">
        <v>0</v>
      </c>
      <c r="AE7018" t="s">
        <v>230</v>
      </c>
      <c r="AF7018">
        <v>0</v>
      </c>
      <c r="AG7018">
        <v>0</v>
      </c>
      <c r="AH7018">
        <v>2</v>
      </c>
      <c r="AI7018" t="s">
        <v>11632</v>
      </c>
      <c r="AL7018" s="94">
        <v>12.9</v>
      </c>
      <c r="AM7018" t="s">
        <v>11646</v>
      </c>
    </row>
    <row r="7019" spans="1:39" x14ac:dyDescent="0.25">
      <c r="A7019" t="s">
        <v>224</v>
      </c>
      <c r="B7019">
        <v>45130</v>
      </c>
      <c r="C7019" t="s">
        <v>10284</v>
      </c>
      <c r="D7019">
        <v>351</v>
      </c>
      <c r="E7019">
        <v>45826</v>
      </c>
      <c r="G7019" t="s">
        <v>4374</v>
      </c>
      <c r="K7019">
        <v>0</v>
      </c>
      <c r="T7019">
        <v>0</v>
      </c>
      <c r="V7019">
        <v>0</v>
      </c>
      <c r="AE7019" t="s">
        <v>230</v>
      </c>
      <c r="AF7019">
        <v>0</v>
      </c>
      <c r="AG7019">
        <v>0</v>
      </c>
      <c r="AH7019">
        <v>2</v>
      </c>
      <c r="AI7019" t="s">
        <v>11632</v>
      </c>
      <c r="AL7019" s="94">
        <v>35.1</v>
      </c>
      <c r="AM7019" t="s">
        <v>11646</v>
      </c>
    </row>
    <row r="7020" spans="1:39" x14ac:dyDescent="0.25">
      <c r="A7020" t="s">
        <v>224</v>
      </c>
      <c r="B7020">
        <v>45131</v>
      </c>
      <c r="C7020" t="s">
        <v>10285</v>
      </c>
      <c r="D7020">
        <v>331</v>
      </c>
      <c r="E7020">
        <v>45826</v>
      </c>
      <c r="G7020" t="s">
        <v>4374</v>
      </c>
      <c r="K7020">
        <v>0</v>
      </c>
      <c r="T7020">
        <v>2</v>
      </c>
      <c r="V7020">
        <v>0</v>
      </c>
      <c r="AE7020" t="s">
        <v>230</v>
      </c>
      <c r="AF7020">
        <v>0</v>
      </c>
      <c r="AG7020">
        <v>0</v>
      </c>
      <c r="AH7020">
        <v>2</v>
      </c>
      <c r="AI7020" t="s">
        <v>11632</v>
      </c>
      <c r="AL7020" s="94">
        <v>33.1</v>
      </c>
      <c r="AM7020" t="s">
        <v>11646</v>
      </c>
    </row>
    <row r="7021" spans="1:39" x14ac:dyDescent="0.25">
      <c r="A7021" t="s">
        <v>224</v>
      </c>
      <c r="B7021">
        <v>45132</v>
      </c>
      <c r="C7021" t="s">
        <v>10286</v>
      </c>
      <c r="D7021">
        <v>3259</v>
      </c>
      <c r="E7021">
        <v>45826</v>
      </c>
      <c r="G7021" t="s">
        <v>4374</v>
      </c>
      <c r="K7021">
        <v>0</v>
      </c>
      <c r="T7021">
        <v>3</v>
      </c>
      <c r="V7021">
        <v>0</v>
      </c>
      <c r="AE7021" t="s">
        <v>230</v>
      </c>
      <c r="AF7021">
        <v>0</v>
      </c>
      <c r="AG7021">
        <v>0</v>
      </c>
      <c r="AH7021">
        <v>2</v>
      </c>
      <c r="AI7021" t="s">
        <v>11632</v>
      </c>
      <c r="AL7021" s="94">
        <v>325.89999999999998</v>
      </c>
      <c r="AM7021" t="s">
        <v>11646</v>
      </c>
    </row>
    <row r="7022" spans="1:39" x14ac:dyDescent="0.25">
      <c r="A7022" t="s">
        <v>224</v>
      </c>
      <c r="B7022">
        <v>45133</v>
      </c>
      <c r="C7022" t="s">
        <v>10287</v>
      </c>
      <c r="D7022">
        <v>3932</v>
      </c>
      <c r="E7022">
        <v>45826</v>
      </c>
      <c r="G7022" t="s">
        <v>4374</v>
      </c>
      <c r="K7022">
        <v>0</v>
      </c>
      <c r="T7022">
        <v>2</v>
      </c>
      <c r="V7022">
        <v>0</v>
      </c>
      <c r="AE7022" t="s">
        <v>230</v>
      </c>
      <c r="AF7022">
        <v>0</v>
      </c>
      <c r="AG7022">
        <v>0</v>
      </c>
      <c r="AH7022">
        <v>2</v>
      </c>
      <c r="AI7022" t="s">
        <v>11632</v>
      </c>
      <c r="AL7022" s="94">
        <v>393.2</v>
      </c>
      <c r="AM7022" t="s">
        <v>11646</v>
      </c>
    </row>
    <row r="7023" spans="1:39" x14ac:dyDescent="0.25">
      <c r="A7023" t="s">
        <v>224</v>
      </c>
      <c r="B7023">
        <v>45134</v>
      </c>
      <c r="C7023" t="s">
        <v>10288</v>
      </c>
      <c r="D7023">
        <v>2346</v>
      </c>
      <c r="E7023">
        <v>45826</v>
      </c>
      <c r="G7023" t="s">
        <v>4374</v>
      </c>
      <c r="K7023">
        <v>0</v>
      </c>
      <c r="T7023">
        <v>1</v>
      </c>
      <c r="V7023">
        <v>0</v>
      </c>
      <c r="AE7023" t="s">
        <v>230</v>
      </c>
      <c r="AF7023">
        <v>0</v>
      </c>
      <c r="AG7023">
        <v>0</v>
      </c>
      <c r="AH7023">
        <v>2</v>
      </c>
      <c r="AI7023" t="s">
        <v>11632</v>
      </c>
      <c r="AL7023" s="94">
        <v>234.6</v>
      </c>
      <c r="AM7023" t="s">
        <v>11646</v>
      </c>
    </row>
    <row r="7024" spans="1:39" x14ac:dyDescent="0.25">
      <c r="A7024" t="s">
        <v>224</v>
      </c>
      <c r="B7024">
        <v>45135</v>
      </c>
      <c r="C7024" t="s">
        <v>10289</v>
      </c>
      <c r="D7024">
        <v>4887</v>
      </c>
      <c r="E7024">
        <v>45826</v>
      </c>
      <c r="G7024" t="s">
        <v>4374</v>
      </c>
      <c r="H7024" t="s">
        <v>10290</v>
      </c>
      <c r="I7024" t="s">
        <v>10291</v>
      </c>
      <c r="K7024">
        <v>0</v>
      </c>
      <c r="L7024">
        <v>45292</v>
      </c>
      <c r="M7024">
        <v>0.8</v>
      </c>
      <c r="N7024" t="s">
        <v>339</v>
      </c>
      <c r="O7024" t="s">
        <v>10292</v>
      </c>
      <c r="P7024" t="s">
        <v>339</v>
      </c>
      <c r="Q7024">
        <v>40</v>
      </c>
      <c r="R7024">
        <v>1500</v>
      </c>
      <c r="S7024">
        <v>550</v>
      </c>
      <c r="T7024">
        <v>0</v>
      </c>
      <c r="U7024">
        <v>0</v>
      </c>
      <c r="V7024">
        <v>0</v>
      </c>
      <c r="W7024">
        <v>0</v>
      </c>
      <c r="X7024" t="s">
        <v>339</v>
      </c>
      <c r="Y7024" t="s">
        <v>341</v>
      </c>
      <c r="Z7024" t="s">
        <v>339</v>
      </c>
      <c r="AE7024" t="s">
        <v>230</v>
      </c>
      <c r="AF7024">
        <v>0.8</v>
      </c>
      <c r="AG7024">
        <v>0</v>
      </c>
      <c r="AH7024">
        <v>15</v>
      </c>
      <c r="AI7024" t="s">
        <v>11632</v>
      </c>
      <c r="AJ7024">
        <v>0.30693677102516881</v>
      </c>
      <c r="AK7024">
        <v>0.11254348270922857</v>
      </c>
      <c r="AL7024" s="94">
        <v>488.7</v>
      </c>
      <c r="AM7024" t="s">
        <v>11646</v>
      </c>
    </row>
    <row r="7025" spans="1:39" x14ac:dyDescent="0.25">
      <c r="A7025" t="s">
        <v>224</v>
      </c>
      <c r="B7025">
        <v>45136</v>
      </c>
      <c r="C7025" t="s">
        <v>10293</v>
      </c>
      <c r="D7025">
        <v>8032</v>
      </c>
      <c r="E7025">
        <v>45795</v>
      </c>
      <c r="G7025" t="s">
        <v>4374</v>
      </c>
      <c r="K7025">
        <v>0</v>
      </c>
      <c r="AE7025" t="s">
        <v>230</v>
      </c>
      <c r="AF7025">
        <v>0</v>
      </c>
      <c r="AG7025">
        <v>0</v>
      </c>
      <c r="AH7025">
        <v>0</v>
      </c>
      <c r="AI7025" t="s">
        <v>11634</v>
      </c>
      <c r="AL7025" s="94">
        <v>803.2</v>
      </c>
      <c r="AM7025" t="s">
        <v>11646</v>
      </c>
    </row>
    <row r="7026" spans="1:39" x14ac:dyDescent="0.25">
      <c r="A7026" t="s">
        <v>224</v>
      </c>
      <c r="B7026">
        <v>45137</v>
      </c>
      <c r="C7026" t="s">
        <v>10294</v>
      </c>
      <c r="D7026">
        <v>2138</v>
      </c>
      <c r="E7026">
        <v>45826</v>
      </c>
      <c r="G7026" t="s">
        <v>4374</v>
      </c>
      <c r="K7026">
        <v>0</v>
      </c>
      <c r="AE7026" t="s">
        <v>230</v>
      </c>
      <c r="AF7026">
        <v>0</v>
      </c>
      <c r="AG7026">
        <v>0</v>
      </c>
      <c r="AH7026">
        <v>0</v>
      </c>
      <c r="AI7026" t="s">
        <v>11634</v>
      </c>
      <c r="AL7026" s="94">
        <v>213.8</v>
      </c>
      <c r="AM7026" t="s">
        <v>11646</v>
      </c>
    </row>
    <row r="7027" spans="1:39" x14ac:dyDescent="0.25">
      <c r="A7027" t="s">
        <v>224</v>
      </c>
      <c r="B7027">
        <v>45138</v>
      </c>
      <c r="C7027" t="s">
        <v>10295</v>
      </c>
      <c r="D7027">
        <v>1151</v>
      </c>
      <c r="E7027" t="s">
        <v>10296</v>
      </c>
      <c r="G7027" t="s">
        <v>4374</v>
      </c>
      <c r="K7027">
        <v>0</v>
      </c>
      <c r="T7027">
        <v>0</v>
      </c>
      <c r="V7027">
        <v>0</v>
      </c>
      <c r="AE7027" t="s">
        <v>230</v>
      </c>
      <c r="AF7027">
        <v>0</v>
      </c>
      <c r="AG7027">
        <v>0</v>
      </c>
      <c r="AH7027">
        <v>2</v>
      </c>
      <c r="AI7027" t="s">
        <v>11632</v>
      </c>
      <c r="AL7027" s="94">
        <v>115.1</v>
      </c>
      <c r="AM7027" t="s">
        <v>11646</v>
      </c>
    </row>
    <row r="7028" spans="1:39" x14ac:dyDescent="0.25">
      <c r="A7028" t="s">
        <v>224</v>
      </c>
      <c r="B7028">
        <v>45139</v>
      </c>
      <c r="C7028" t="s">
        <v>10297</v>
      </c>
      <c r="D7028">
        <v>147</v>
      </c>
      <c r="E7028">
        <v>45826</v>
      </c>
      <c r="F7028">
        <v>45881</v>
      </c>
      <c r="G7028" t="s">
        <v>4374</v>
      </c>
      <c r="H7028">
        <v>45845</v>
      </c>
      <c r="I7028" t="s">
        <v>10298</v>
      </c>
      <c r="J7028" t="s">
        <v>4389</v>
      </c>
      <c r="K7028">
        <v>0</v>
      </c>
      <c r="T7028">
        <v>0</v>
      </c>
      <c r="V7028">
        <v>0</v>
      </c>
      <c r="AE7028" t="s">
        <v>230</v>
      </c>
      <c r="AF7028">
        <v>0</v>
      </c>
      <c r="AG7028">
        <v>0</v>
      </c>
      <c r="AH7028">
        <v>2</v>
      </c>
      <c r="AI7028" t="s">
        <v>11632</v>
      </c>
      <c r="AL7028" s="94">
        <v>14.7</v>
      </c>
      <c r="AM7028" t="s">
        <v>11646</v>
      </c>
    </row>
    <row r="7029" spans="1:39" x14ac:dyDescent="0.25">
      <c r="A7029" t="s">
        <v>224</v>
      </c>
      <c r="B7029">
        <v>45140</v>
      </c>
      <c r="C7029" t="s">
        <v>10299</v>
      </c>
      <c r="D7029">
        <v>1600</v>
      </c>
      <c r="E7029">
        <v>45826</v>
      </c>
      <c r="G7029" t="s">
        <v>4374</v>
      </c>
      <c r="K7029">
        <v>0</v>
      </c>
      <c r="T7029">
        <v>0</v>
      </c>
      <c r="V7029">
        <v>0</v>
      </c>
      <c r="AE7029" t="s">
        <v>230</v>
      </c>
      <c r="AF7029">
        <v>0</v>
      </c>
      <c r="AG7029">
        <v>0</v>
      </c>
      <c r="AH7029">
        <v>2</v>
      </c>
      <c r="AI7029" t="s">
        <v>11632</v>
      </c>
      <c r="AL7029" s="94">
        <v>160</v>
      </c>
      <c r="AM7029" t="s">
        <v>11646</v>
      </c>
    </row>
    <row r="7030" spans="1:39" x14ac:dyDescent="0.25">
      <c r="A7030" t="s">
        <v>224</v>
      </c>
      <c r="B7030">
        <v>45141</v>
      </c>
      <c r="C7030" t="s">
        <v>10300</v>
      </c>
      <c r="D7030">
        <v>979</v>
      </c>
      <c r="E7030">
        <v>45826</v>
      </c>
      <c r="G7030" t="s">
        <v>4374</v>
      </c>
      <c r="K7030">
        <v>0</v>
      </c>
      <c r="T7030">
        <v>0</v>
      </c>
      <c r="V7030">
        <v>0</v>
      </c>
      <c r="AE7030" t="s">
        <v>230</v>
      </c>
      <c r="AF7030">
        <v>0</v>
      </c>
      <c r="AG7030">
        <v>0</v>
      </c>
      <c r="AH7030">
        <v>2</v>
      </c>
      <c r="AI7030" t="s">
        <v>11632</v>
      </c>
      <c r="AL7030" s="94">
        <v>97.9</v>
      </c>
      <c r="AM7030" t="s">
        <v>11646</v>
      </c>
    </row>
    <row r="7031" spans="1:39" x14ac:dyDescent="0.25">
      <c r="A7031" t="s">
        <v>224</v>
      </c>
      <c r="B7031">
        <v>45142</v>
      </c>
      <c r="C7031" t="s">
        <v>10301</v>
      </c>
      <c r="D7031">
        <v>11194</v>
      </c>
      <c r="E7031">
        <v>45826</v>
      </c>
      <c r="G7031" t="s">
        <v>4374</v>
      </c>
      <c r="K7031">
        <v>0</v>
      </c>
      <c r="T7031">
        <v>0</v>
      </c>
      <c r="V7031">
        <v>0</v>
      </c>
      <c r="AE7031" t="s">
        <v>230</v>
      </c>
      <c r="AF7031">
        <v>0</v>
      </c>
      <c r="AG7031">
        <v>0</v>
      </c>
      <c r="AH7031">
        <v>2</v>
      </c>
      <c r="AI7031" t="s">
        <v>11632</v>
      </c>
      <c r="AL7031" s="94">
        <v>1119.4000000000001</v>
      </c>
      <c r="AM7031" t="s">
        <v>11646</v>
      </c>
    </row>
    <row r="7032" spans="1:39" x14ac:dyDescent="0.25">
      <c r="A7032" t="s">
        <v>224</v>
      </c>
      <c r="B7032">
        <v>45143</v>
      </c>
      <c r="C7032" t="s">
        <v>10302</v>
      </c>
      <c r="D7032">
        <v>1798</v>
      </c>
      <c r="E7032">
        <v>45795</v>
      </c>
      <c r="G7032" t="s">
        <v>4374</v>
      </c>
      <c r="K7032">
        <v>0</v>
      </c>
      <c r="T7032">
        <v>4</v>
      </c>
      <c r="V7032">
        <v>0</v>
      </c>
      <c r="AE7032" t="s">
        <v>230</v>
      </c>
      <c r="AF7032">
        <v>0</v>
      </c>
      <c r="AG7032">
        <v>0</v>
      </c>
      <c r="AH7032">
        <v>2</v>
      </c>
      <c r="AI7032" t="s">
        <v>11632</v>
      </c>
      <c r="AL7032" s="94">
        <v>179.8</v>
      </c>
      <c r="AM7032" t="s">
        <v>11646</v>
      </c>
    </row>
    <row r="7033" spans="1:39" x14ac:dyDescent="0.25">
      <c r="A7033" t="s">
        <v>224</v>
      </c>
      <c r="B7033">
        <v>45144</v>
      </c>
      <c r="C7033" t="s">
        <v>10303</v>
      </c>
      <c r="D7033">
        <v>981</v>
      </c>
      <c r="E7033">
        <v>45795</v>
      </c>
      <c r="G7033" t="s">
        <v>4374</v>
      </c>
      <c r="K7033">
        <v>0</v>
      </c>
      <c r="T7033">
        <v>4</v>
      </c>
      <c r="V7033">
        <v>0</v>
      </c>
      <c r="AE7033" t="s">
        <v>230</v>
      </c>
      <c r="AF7033">
        <v>0</v>
      </c>
      <c r="AG7033">
        <v>0</v>
      </c>
      <c r="AH7033">
        <v>2</v>
      </c>
      <c r="AI7033" t="s">
        <v>11632</v>
      </c>
      <c r="AL7033" s="94">
        <v>98.1</v>
      </c>
      <c r="AM7033" t="s">
        <v>11646</v>
      </c>
    </row>
    <row r="7034" spans="1:39" x14ac:dyDescent="0.25">
      <c r="A7034" t="s">
        <v>224</v>
      </c>
      <c r="B7034">
        <v>45145</v>
      </c>
      <c r="C7034" t="s">
        <v>10304</v>
      </c>
      <c r="D7034">
        <v>5023</v>
      </c>
      <c r="E7034">
        <v>45795</v>
      </c>
      <c r="G7034" t="s">
        <v>4374</v>
      </c>
      <c r="K7034">
        <v>0</v>
      </c>
      <c r="T7034">
        <v>0</v>
      </c>
      <c r="V7034">
        <v>0</v>
      </c>
      <c r="AE7034" t="s">
        <v>230</v>
      </c>
      <c r="AF7034">
        <v>0</v>
      </c>
      <c r="AG7034">
        <v>0</v>
      </c>
      <c r="AH7034">
        <v>2</v>
      </c>
      <c r="AI7034" t="s">
        <v>11632</v>
      </c>
      <c r="AL7034" s="94">
        <v>502.3</v>
      </c>
      <c r="AM7034" t="s">
        <v>11646</v>
      </c>
    </row>
    <row r="7035" spans="1:39" x14ac:dyDescent="0.25">
      <c r="A7035" t="s">
        <v>224</v>
      </c>
      <c r="B7035">
        <v>45146</v>
      </c>
      <c r="C7035" t="s">
        <v>10305</v>
      </c>
      <c r="D7035">
        <v>110</v>
      </c>
      <c r="G7035" t="s">
        <v>4374</v>
      </c>
      <c r="K7035">
        <v>0</v>
      </c>
      <c r="T7035">
        <v>0</v>
      </c>
      <c r="V7035">
        <v>0</v>
      </c>
      <c r="AE7035" t="s">
        <v>230</v>
      </c>
      <c r="AF7035">
        <v>0</v>
      </c>
      <c r="AG7035">
        <v>0</v>
      </c>
      <c r="AH7035">
        <v>2</v>
      </c>
      <c r="AI7035" t="s">
        <v>11632</v>
      </c>
      <c r="AL7035" s="94">
        <v>11</v>
      </c>
      <c r="AM7035" t="s">
        <v>11646</v>
      </c>
    </row>
    <row r="7036" spans="1:39" x14ac:dyDescent="0.25">
      <c r="A7036" t="s">
        <v>224</v>
      </c>
      <c r="B7036">
        <v>45147</v>
      </c>
      <c r="C7036" t="s">
        <v>10306</v>
      </c>
      <c r="D7036">
        <v>859</v>
      </c>
      <c r="E7036">
        <v>45795</v>
      </c>
      <c r="G7036" t="s">
        <v>4374</v>
      </c>
      <c r="K7036">
        <v>0</v>
      </c>
      <c r="T7036">
        <v>2</v>
      </c>
      <c r="V7036">
        <v>0</v>
      </c>
      <c r="AE7036" t="s">
        <v>230</v>
      </c>
      <c r="AF7036">
        <v>0</v>
      </c>
      <c r="AG7036">
        <v>0</v>
      </c>
      <c r="AH7036">
        <v>2</v>
      </c>
      <c r="AI7036" t="s">
        <v>11632</v>
      </c>
      <c r="AL7036" s="94">
        <v>85.9</v>
      </c>
      <c r="AM7036" t="s">
        <v>11646</v>
      </c>
    </row>
    <row r="7037" spans="1:39" x14ac:dyDescent="0.25">
      <c r="A7037" t="s">
        <v>224</v>
      </c>
      <c r="B7037">
        <v>45148</v>
      </c>
      <c r="C7037" t="s">
        <v>10307</v>
      </c>
      <c r="D7037">
        <v>252</v>
      </c>
      <c r="E7037">
        <v>45795</v>
      </c>
      <c r="G7037" t="s">
        <v>4374</v>
      </c>
      <c r="K7037">
        <v>0</v>
      </c>
      <c r="T7037">
        <v>0</v>
      </c>
      <c r="V7037">
        <v>0</v>
      </c>
      <c r="AE7037" t="s">
        <v>230</v>
      </c>
      <c r="AF7037">
        <v>0</v>
      </c>
      <c r="AG7037">
        <v>0</v>
      </c>
      <c r="AH7037">
        <v>2</v>
      </c>
      <c r="AI7037" t="s">
        <v>11632</v>
      </c>
      <c r="AL7037" s="94">
        <v>25.2</v>
      </c>
      <c r="AM7037" t="s">
        <v>11646</v>
      </c>
    </row>
    <row r="7038" spans="1:39" x14ac:dyDescent="0.25">
      <c r="A7038" t="s">
        <v>224</v>
      </c>
      <c r="B7038">
        <v>45149</v>
      </c>
      <c r="C7038" t="s">
        <v>10308</v>
      </c>
      <c r="D7038">
        <v>541</v>
      </c>
      <c r="E7038">
        <v>45795</v>
      </c>
      <c r="G7038" t="s">
        <v>4374</v>
      </c>
      <c r="K7038">
        <v>0</v>
      </c>
      <c r="T7038">
        <v>0</v>
      </c>
      <c r="V7038">
        <v>0</v>
      </c>
      <c r="AE7038" t="s">
        <v>230</v>
      </c>
      <c r="AF7038">
        <v>0</v>
      </c>
      <c r="AG7038">
        <v>0</v>
      </c>
      <c r="AH7038">
        <v>2</v>
      </c>
      <c r="AI7038" t="s">
        <v>11632</v>
      </c>
      <c r="AL7038" s="94">
        <v>54.1</v>
      </c>
      <c r="AM7038" t="s">
        <v>11646</v>
      </c>
    </row>
    <row r="7039" spans="1:39" x14ac:dyDescent="0.25">
      <c r="A7039" t="s">
        <v>224</v>
      </c>
      <c r="B7039">
        <v>45150</v>
      </c>
      <c r="C7039" t="s">
        <v>10309</v>
      </c>
      <c r="D7039">
        <v>603</v>
      </c>
      <c r="E7039">
        <v>45795</v>
      </c>
      <c r="G7039" t="s">
        <v>4374</v>
      </c>
      <c r="K7039">
        <v>0</v>
      </c>
      <c r="T7039">
        <v>0</v>
      </c>
      <c r="V7039">
        <v>0</v>
      </c>
      <c r="AE7039" t="s">
        <v>230</v>
      </c>
      <c r="AF7039">
        <v>0</v>
      </c>
      <c r="AG7039">
        <v>0</v>
      </c>
      <c r="AH7039">
        <v>2</v>
      </c>
      <c r="AI7039" t="s">
        <v>11632</v>
      </c>
      <c r="AL7039" s="94">
        <v>60.3</v>
      </c>
      <c r="AM7039" t="s">
        <v>11646</v>
      </c>
    </row>
    <row r="7040" spans="1:39" x14ac:dyDescent="0.25">
      <c r="A7040" t="s">
        <v>224</v>
      </c>
      <c r="B7040">
        <v>45151</v>
      </c>
      <c r="C7040" t="s">
        <v>10310</v>
      </c>
      <c r="D7040">
        <v>759</v>
      </c>
      <c r="E7040">
        <v>45795</v>
      </c>
      <c r="G7040" t="s">
        <v>4374</v>
      </c>
      <c r="K7040">
        <v>0</v>
      </c>
      <c r="T7040">
        <v>4</v>
      </c>
      <c r="V7040">
        <v>0</v>
      </c>
      <c r="AE7040" t="s">
        <v>230</v>
      </c>
      <c r="AF7040">
        <v>0</v>
      </c>
      <c r="AG7040">
        <v>0</v>
      </c>
      <c r="AH7040">
        <v>2</v>
      </c>
      <c r="AI7040" t="s">
        <v>11632</v>
      </c>
      <c r="AL7040" s="94">
        <v>75.900000000000006</v>
      </c>
      <c r="AM7040" t="s">
        <v>11646</v>
      </c>
    </row>
    <row r="7041" spans="1:39" x14ac:dyDescent="0.25">
      <c r="A7041" t="s">
        <v>224</v>
      </c>
      <c r="B7041">
        <v>45152</v>
      </c>
      <c r="C7041" t="s">
        <v>10311</v>
      </c>
      <c r="D7041">
        <v>604</v>
      </c>
      <c r="E7041">
        <v>45795</v>
      </c>
      <c r="G7041" t="s">
        <v>4374</v>
      </c>
      <c r="K7041">
        <v>0</v>
      </c>
      <c r="T7041">
        <v>0</v>
      </c>
      <c r="V7041">
        <v>0</v>
      </c>
      <c r="AE7041" t="s">
        <v>230</v>
      </c>
      <c r="AF7041">
        <v>0</v>
      </c>
      <c r="AG7041">
        <v>0</v>
      </c>
      <c r="AH7041">
        <v>2</v>
      </c>
      <c r="AI7041" t="s">
        <v>11632</v>
      </c>
      <c r="AL7041" s="94">
        <v>60.4</v>
      </c>
      <c r="AM7041" t="s">
        <v>11646</v>
      </c>
    </row>
    <row r="7042" spans="1:39" x14ac:dyDescent="0.25">
      <c r="A7042" t="s">
        <v>224</v>
      </c>
      <c r="B7042">
        <v>45153</v>
      </c>
      <c r="C7042" t="s">
        <v>10312</v>
      </c>
      <c r="D7042">
        <v>1644</v>
      </c>
      <c r="E7042">
        <v>45795</v>
      </c>
      <c r="G7042" t="s">
        <v>4374</v>
      </c>
      <c r="K7042">
        <v>0</v>
      </c>
      <c r="T7042">
        <v>0</v>
      </c>
      <c r="V7042">
        <v>0</v>
      </c>
      <c r="AE7042" t="s">
        <v>230</v>
      </c>
      <c r="AF7042">
        <v>0</v>
      </c>
      <c r="AG7042">
        <v>0</v>
      </c>
      <c r="AH7042">
        <v>2</v>
      </c>
      <c r="AI7042" t="s">
        <v>11632</v>
      </c>
      <c r="AL7042" s="94">
        <v>164.4</v>
      </c>
      <c r="AM7042" t="s">
        <v>11646</v>
      </c>
    </row>
    <row r="7043" spans="1:39" x14ac:dyDescent="0.25">
      <c r="A7043" t="s">
        <v>224</v>
      </c>
      <c r="B7043">
        <v>45154</v>
      </c>
      <c r="C7043" t="s">
        <v>10313</v>
      </c>
      <c r="D7043">
        <v>2112</v>
      </c>
      <c r="E7043">
        <v>45795</v>
      </c>
      <c r="G7043" t="s">
        <v>4374</v>
      </c>
      <c r="H7043">
        <v>45866</v>
      </c>
      <c r="I7043" t="s">
        <v>397</v>
      </c>
      <c r="K7043">
        <v>235</v>
      </c>
      <c r="L7043">
        <v>2025</v>
      </c>
      <c r="M7043">
        <v>60</v>
      </c>
      <c r="N7043" t="s">
        <v>339</v>
      </c>
      <c r="O7043">
        <v>2025</v>
      </c>
      <c r="P7043" t="s">
        <v>341</v>
      </c>
      <c r="R7043">
        <v>2000</v>
      </c>
      <c r="S7043">
        <v>2000</v>
      </c>
      <c r="T7043">
        <v>5</v>
      </c>
      <c r="U7043">
        <v>0</v>
      </c>
      <c r="V7043">
        <v>0</v>
      </c>
      <c r="W7043">
        <v>0</v>
      </c>
      <c r="X7043" t="s">
        <v>339</v>
      </c>
      <c r="Y7043" t="s">
        <v>339</v>
      </c>
      <c r="Z7043" t="s">
        <v>339</v>
      </c>
      <c r="AE7043" t="s">
        <v>230</v>
      </c>
      <c r="AF7043">
        <v>0.6</v>
      </c>
      <c r="AG7043">
        <v>141</v>
      </c>
      <c r="AH7043">
        <v>15</v>
      </c>
      <c r="AI7043" t="s">
        <v>11632</v>
      </c>
      <c r="AJ7043">
        <v>0.94696969696969702</v>
      </c>
      <c r="AK7043">
        <v>0.94696969696969702</v>
      </c>
      <c r="AL7043" s="94">
        <v>211.2</v>
      </c>
      <c r="AM7043" t="s">
        <v>11647</v>
      </c>
    </row>
    <row r="7044" spans="1:39" x14ac:dyDescent="0.25">
      <c r="A7044" t="s">
        <v>224</v>
      </c>
      <c r="B7044">
        <v>45155</v>
      </c>
      <c r="C7044" t="s">
        <v>10314</v>
      </c>
      <c r="D7044">
        <v>342</v>
      </c>
      <c r="E7044">
        <v>45795</v>
      </c>
      <c r="G7044" t="s">
        <v>4374</v>
      </c>
      <c r="K7044">
        <v>0</v>
      </c>
      <c r="T7044">
        <v>0</v>
      </c>
      <c r="V7044">
        <v>0</v>
      </c>
      <c r="AE7044" t="s">
        <v>230</v>
      </c>
      <c r="AF7044">
        <v>0</v>
      </c>
      <c r="AG7044">
        <v>0</v>
      </c>
      <c r="AH7044">
        <v>2</v>
      </c>
      <c r="AI7044" t="s">
        <v>11632</v>
      </c>
      <c r="AL7044" s="94">
        <v>34.200000000000003</v>
      </c>
      <c r="AM7044" t="s">
        <v>11646</v>
      </c>
    </row>
    <row r="7045" spans="1:39" x14ac:dyDescent="0.25">
      <c r="A7045" t="s">
        <v>224</v>
      </c>
      <c r="B7045">
        <v>45156</v>
      </c>
      <c r="C7045" t="s">
        <v>10315</v>
      </c>
      <c r="D7045">
        <v>4100</v>
      </c>
      <c r="E7045">
        <v>45795</v>
      </c>
      <c r="G7045" t="s">
        <v>4374</v>
      </c>
      <c r="H7045">
        <v>45862</v>
      </c>
      <c r="I7045" t="s">
        <v>397</v>
      </c>
      <c r="K7045">
        <v>0</v>
      </c>
      <c r="M7045">
        <v>0</v>
      </c>
      <c r="N7045" t="s">
        <v>339</v>
      </c>
      <c r="O7045">
        <v>45778</v>
      </c>
      <c r="P7045" t="s">
        <v>341</v>
      </c>
      <c r="T7045">
        <v>6</v>
      </c>
      <c r="U7045">
        <v>0</v>
      </c>
      <c r="V7045">
        <v>0</v>
      </c>
      <c r="X7045" t="s">
        <v>341</v>
      </c>
      <c r="Y7045" t="s">
        <v>341</v>
      </c>
      <c r="Z7045" t="s">
        <v>341</v>
      </c>
      <c r="AE7045" t="s">
        <v>230</v>
      </c>
      <c r="AF7045">
        <v>0</v>
      </c>
      <c r="AG7045">
        <v>0</v>
      </c>
      <c r="AH7045">
        <v>10</v>
      </c>
      <c r="AI7045" t="s">
        <v>11632</v>
      </c>
      <c r="AL7045" s="94">
        <v>410</v>
      </c>
      <c r="AM7045" t="s">
        <v>11646</v>
      </c>
    </row>
    <row r="7046" spans="1:39" x14ac:dyDescent="0.25">
      <c r="A7046" t="s">
        <v>224</v>
      </c>
      <c r="B7046">
        <v>45157</v>
      </c>
      <c r="C7046" t="s">
        <v>10316</v>
      </c>
      <c r="D7046">
        <v>4038</v>
      </c>
      <c r="E7046">
        <v>45795</v>
      </c>
      <c r="G7046" t="s">
        <v>4374</v>
      </c>
      <c r="K7046">
        <v>0</v>
      </c>
      <c r="T7046">
        <v>6</v>
      </c>
      <c r="V7046">
        <v>0</v>
      </c>
      <c r="AE7046" t="s">
        <v>230</v>
      </c>
      <c r="AF7046">
        <v>0</v>
      </c>
      <c r="AG7046">
        <v>0</v>
      </c>
      <c r="AH7046">
        <v>2</v>
      </c>
      <c r="AI7046" t="s">
        <v>11632</v>
      </c>
      <c r="AL7046" s="94">
        <v>403.8</v>
      </c>
      <c r="AM7046" t="s">
        <v>11646</v>
      </c>
    </row>
    <row r="7047" spans="1:39" x14ac:dyDescent="0.25">
      <c r="A7047" t="s">
        <v>224</v>
      </c>
      <c r="B7047">
        <v>45158</v>
      </c>
      <c r="C7047" t="s">
        <v>10317</v>
      </c>
      <c r="D7047">
        <v>3502</v>
      </c>
      <c r="E7047">
        <v>45795</v>
      </c>
      <c r="G7047" t="s">
        <v>4374</v>
      </c>
      <c r="K7047">
        <v>0</v>
      </c>
      <c r="T7047">
        <v>9</v>
      </c>
      <c r="V7047">
        <v>1</v>
      </c>
      <c r="AE7047" t="s">
        <v>230</v>
      </c>
      <c r="AF7047">
        <v>0</v>
      </c>
      <c r="AG7047">
        <v>0</v>
      </c>
      <c r="AH7047">
        <v>2</v>
      </c>
      <c r="AI7047" t="s">
        <v>11632</v>
      </c>
      <c r="AL7047" s="94">
        <v>350.2</v>
      </c>
      <c r="AM7047" t="s">
        <v>11646</v>
      </c>
    </row>
    <row r="7048" spans="1:39" x14ac:dyDescent="0.25">
      <c r="A7048" t="s">
        <v>224</v>
      </c>
      <c r="B7048">
        <v>45901</v>
      </c>
      <c r="C7048" t="s">
        <v>10318</v>
      </c>
      <c r="D7048">
        <v>1229</v>
      </c>
      <c r="E7048">
        <v>45795</v>
      </c>
      <c r="G7048" t="s">
        <v>4374</v>
      </c>
      <c r="K7048">
        <v>0</v>
      </c>
      <c r="T7048">
        <v>6</v>
      </c>
      <c r="V7048">
        <v>0</v>
      </c>
      <c r="AE7048" t="s">
        <v>230</v>
      </c>
      <c r="AF7048">
        <v>0</v>
      </c>
      <c r="AG7048">
        <v>0</v>
      </c>
      <c r="AH7048">
        <v>2</v>
      </c>
      <c r="AI7048" t="s">
        <v>11632</v>
      </c>
      <c r="AL7048" s="94">
        <v>122.9</v>
      </c>
      <c r="AM7048" t="s">
        <v>11646</v>
      </c>
    </row>
    <row r="7049" spans="1:39" x14ac:dyDescent="0.25">
      <c r="A7049" t="s">
        <v>224</v>
      </c>
      <c r="B7049">
        <v>45159</v>
      </c>
      <c r="C7049" t="s">
        <v>10319</v>
      </c>
      <c r="D7049">
        <v>100</v>
      </c>
      <c r="E7049">
        <v>45826</v>
      </c>
      <c r="G7049" t="s">
        <v>4374</v>
      </c>
      <c r="K7049">
        <v>0</v>
      </c>
      <c r="T7049">
        <v>0</v>
      </c>
      <c r="V7049">
        <v>0</v>
      </c>
      <c r="AE7049" t="s">
        <v>230</v>
      </c>
      <c r="AF7049">
        <v>0</v>
      </c>
      <c r="AG7049">
        <v>0</v>
      </c>
      <c r="AH7049">
        <v>2</v>
      </c>
      <c r="AI7049" t="s">
        <v>11632</v>
      </c>
      <c r="AL7049" s="94">
        <v>10</v>
      </c>
      <c r="AM7049" t="s">
        <v>11646</v>
      </c>
    </row>
    <row r="7050" spans="1:39" x14ac:dyDescent="0.25">
      <c r="A7050" t="s">
        <v>224</v>
      </c>
      <c r="B7050">
        <v>45160</v>
      </c>
      <c r="C7050" t="s">
        <v>10320</v>
      </c>
      <c r="D7050">
        <v>1378</v>
      </c>
      <c r="E7050">
        <v>45827</v>
      </c>
      <c r="G7050" t="s">
        <v>4374</v>
      </c>
      <c r="K7050">
        <v>0</v>
      </c>
      <c r="T7050">
        <v>4</v>
      </c>
      <c r="V7050">
        <v>0</v>
      </c>
      <c r="AE7050" t="s">
        <v>230</v>
      </c>
      <c r="AF7050">
        <v>0</v>
      </c>
      <c r="AG7050">
        <v>0</v>
      </c>
      <c r="AH7050">
        <v>2</v>
      </c>
      <c r="AI7050" t="s">
        <v>11632</v>
      </c>
      <c r="AL7050" s="94">
        <v>137.80000000000001</v>
      </c>
      <c r="AM7050" t="s">
        <v>11646</v>
      </c>
    </row>
    <row r="7051" spans="1:39" x14ac:dyDescent="0.25">
      <c r="A7051" t="s">
        <v>224</v>
      </c>
      <c r="B7051">
        <v>45161</v>
      </c>
      <c r="C7051" t="s">
        <v>10321</v>
      </c>
      <c r="D7051">
        <v>30165</v>
      </c>
      <c r="E7051">
        <v>45827</v>
      </c>
      <c r="G7051" t="s">
        <v>4374</v>
      </c>
      <c r="K7051">
        <v>0</v>
      </c>
      <c r="T7051">
        <v>3</v>
      </c>
      <c r="V7051">
        <v>0</v>
      </c>
      <c r="AE7051" t="s">
        <v>230</v>
      </c>
      <c r="AF7051">
        <v>0</v>
      </c>
      <c r="AG7051">
        <v>0</v>
      </c>
      <c r="AH7051">
        <v>2</v>
      </c>
      <c r="AI7051" t="s">
        <v>11632</v>
      </c>
      <c r="AL7051" s="94">
        <v>3016.5</v>
      </c>
      <c r="AM7051" t="s">
        <v>11646</v>
      </c>
    </row>
    <row r="7052" spans="1:39" x14ac:dyDescent="0.25">
      <c r="A7052" t="s">
        <v>224</v>
      </c>
      <c r="B7052">
        <v>45162</v>
      </c>
      <c r="C7052" t="s">
        <v>10322</v>
      </c>
      <c r="D7052">
        <v>620</v>
      </c>
      <c r="E7052">
        <v>45827</v>
      </c>
      <c r="G7052" t="s">
        <v>4374</v>
      </c>
      <c r="K7052">
        <v>0</v>
      </c>
      <c r="T7052">
        <v>0</v>
      </c>
      <c r="V7052">
        <v>0</v>
      </c>
      <c r="AE7052" t="s">
        <v>230</v>
      </c>
      <c r="AF7052">
        <v>0</v>
      </c>
      <c r="AG7052">
        <v>0</v>
      </c>
      <c r="AH7052">
        <v>2</v>
      </c>
      <c r="AI7052" t="s">
        <v>11632</v>
      </c>
      <c r="AL7052" s="94">
        <v>62</v>
      </c>
      <c r="AM7052" t="s">
        <v>11646</v>
      </c>
    </row>
    <row r="7053" spans="1:39" x14ac:dyDescent="0.25">
      <c r="A7053" t="s">
        <v>224</v>
      </c>
      <c r="B7053">
        <v>45163</v>
      </c>
      <c r="C7053" t="s">
        <v>10323</v>
      </c>
      <c r="D7053">
        <v>11328</v>
      </c>
      <c r="E7053">
        <v>45827</v>
      </c>
      <c r="G7053" t="s">
        <v>4374</v>
      </c>
      <c r="K7053">
        <v>0</v>
      </c>
      <c r="T7053">
        <v>5</v>
      </c>
      <c r="V7053">
        <v>1</v>
      </c>
      <c r="AE7053" t="s">
        <v>230</v>
      </c>
      <c r="AF7053">
        <v>0</v>
      </c>
      <c r="AG7053">
        <v>0</v>
      </c>
      <c r="AH7053">
        <v>2</v>
      </c>
      <c r="AI7053" t="s">
        <v>11632</v>
      </c>
      <c r="AL7053" s="94">
        <v>1132.8</v>
      </c>
      <c r="AM7053" t="s">
        <v>11646</v>
      </c>
    </row>
    <row r="7054" spans="1:39" x14ac:dyDescent="0.25">
      <c r="A7054" t="s">
        <v>224</v>
      </c>
      <c r="B7054">
        <v>45164</v>
      </c>
      <c r="C7054" t="s">
        <v>10324</v>
      </c>
      <c r="D7054">
        <v>183</v>
      </c>
      <c r="E7054">
        <v>45827</v>
      </c>
      <c r="G7054" t="s">
        <v>4374</v>
      </c>
      <c r="K7054">
        <v>0</v>
      </c>
      <c r="T7054">
        <v>1</v>
      </c>
      <c r="V7054">
        <v>0</v>
      </c>
      <c r="AE7054" t="s">
        <v>230</v>
      </c>
      <c r="AF7054">
        <v>0</v>
      </c>
      <c r="AG7054">
        <v>0</v>
      </c>
      <c r="AH7054">
        <v>2</v>
      </c>
      <c r="AI7054" t="s">
        <v>11632</v>
      </c>
      <c r="AL7054" s="94">
        <v>18.3</v>
      </c>
      <c r="AM7054" t="s">
        <v>11646</v>
      </c>
    </row>
    <row r="7055" spans="1:39" x14ac:dyDescent="0.25">
      <c r="A7055" t="s">
        <v>224</v>
      </c>
      <c r="B7055">
        <v>45165</v>
      </c>
      <c r="C7055" t="s">
        <v>10325</v>
      </c>
      <c r="D7055">
        <v>84738</v>
      </c>
      <c r="E7055">
        <v>45827</v>
      </c>
      <c r="G7055" t="s">
        <v>4374</v>
      </c>
      <c r="H7055">
        <v>45923</v>
      </c>
      <c r="I7055" t="s">
        <v>397</v>
      </c>
      <c r="K7055">
        <v>774</v>
      </c>
      <c r="L7055" t="s">
        <v>10326</v>
      </c>
      <c r="M7055">
        <v>61.76</v>
      </c>
      <c r="O7055">
        <v>45901</v>
      </c>
      <c r="P7055" t="s">
        <v>339</v>
      </c>
      <c r="Q7055">
        <v>61.76</v>
      </c>
      <c r="R7055">
        <v>71440</v>
      </c>
      <c r="T7055">
        <v>243</v>
      </c>
      <c r="U7055">
        <v>120</v>
      </c>
      <c r="V7055">
        <v>8</v>
      </c>
      <c r="W7055">
        <v>16</v>
      </c>
      <c r="X7055" t="s">
        <v>339</v>
      </c>
      <c r="Y7055" t="s">
        <v>339</v>
      </c>
      <c r="Z7055" t="s">
        <v>339</v>
      </c>
      <c r="AE7055" t="s">
        <v>230</v>
      </c>
      <c r="AF7055">
        <v>0.61759999999999993</v>
      </c>
      <c r="AG7055">
        <v>478</v>
      </c>
      <c r="AH7055">
        <v>14</v>
      </c>
      <c r="AI7055" t="s">
        <v>11632</v>
      </c>
      <c r="AJ7055">
        <v>0.84306922514102289</v>
      </c>
      <c r="AL7055" s="94">
        <v>8473.7999999999993</v>
      </c>
      <c r="AM7055" t="s">
        <v>11648</v>
      </c>
    </row>
    <row r="7056" spans="1:39" x14ac:dyDescent="0.25">
      <c r="A7056" t="s">
        <v>224</v>
      </c>
      <c r="B7056">
        <v>45166</v>
      </c>
      <c r="C7056" t="s">
        <v>10327</v>
      </c>
      <c r="D7056">
        <v>2009</v>
      </c>
      <c r="E7056">
        <v>45827</v>
      </c>
      <c r="G7056" t="s">
        <v>4374</v>
      </c>
      <c r="K7056">
        <v>0</v>
      </c>
      <c r="T7056">
        <v>1</v>
      </c>
      <c r="V7056">
        <v>0</v>
      </c>
      <c r="AE7056" t="s">
        <v>230</v>
      </c>
      <c r="AF7056">
        <v>0</v>
      </c>
      <c r="AG7056">
        <v>0</v>
      </c>
      <c r="AH7056">
        <v>2</v>
      </c>
      <c r="AI7056" t="s">
        <v>11632</v>
      </c>
      <c r="AL7056" s="94">
        <v>200.9</v>
      </c>
      <c r="AM7056" t="s">
        <v>11646</v>
      </c>
    </row>
    <row r="7057" spans="1:39" x14ac:dyDescent="0.25">
      <c r="A7057" t="s">
        <v>224</v>
      </c>
      <c r="B7057">
        <v>45167</v>
      </c>
      <c r="C7057" t="s">
        <v>10328</v>
      </c>
      <c r="D7057">
        <v>1723</v>
      </c>
      <c r="E7057">
        <v>45827</v>
      </c>
      <c r="G7057" t="s">
        <v>4374</v>
      </c>
      <c r="K7057">
        <v>0</v>
      </c>
      <c r="T7057">
        <v>0</v>
      </c>
      <c r="V7057">
        <v>0</v>
      </c>
      <c r="AE7057" t="s">
        <v>230</v>
      </c>
      <c r="AF7057">
        <v>0</v>
      </c>
      <c r="AG7057">
        <v>0</v>
      </c>
      <c r="AH7057">
        <v>2</v>
      </c>
      <c r="AI7057" t="s">
        <v>11632</v>
      </c>
      <c r="AL7057" s="94">
        <v>172.3</v>
      </c>
      <c r="AM7057" t="s">
        <v>11646</v>
      </c>
    </row>
    <row r="7058" spans="1:39" x14ac:dyDescent="0.25">
      <c r="A7058" t="s">
        <v>224</v>
      </c>
      <c r="B7058">
        <v>45168</v>
      </c>
      <c r="C7058" t="s">
        <v>10329</v>
      </c>
      <c r="D7058">
        <v>86526</v>
      </c>
      <c r="E7058">
        <v>45827</v>
      </c>
      <c r="G7058" t="s">
        <v>4374</v>
      </c>
      <c r="K7058">
        <v>0</v>
      </c>
      <c r="T7058">
        <v>0</v>
      </c>
      <c r="V7058">
        <v>0</v>
      </c>
      <c r="AE7058" t="s">
        <v>230</v>
      </c>
      <c r="AF7058">
        <v>0</v>
      </c>
      <c r="AG7058">
        <v>0</v>
      </c>
      <c r="AH7058">
        <v>2</v>
      </c>
      <c r="AI7058" t="s">
        <v>11632</v>
      </c>
      <c r="AL7058" s="94">
        <v>8652.6</v>
      </c>
      <c r="AM7058" t="s">
        <v>11646</v>
      </c>
    </row>
    <row r="7059" spans="1:39" x14ac:dyDescent="0.25">
      <c r="A7059" t="s">
        <v>224</v>
      </c>
      <c r="B7059">
        <v>45169</v>
      </c>
      <c r="C7059" t="s">
        <v>10330</v>
      </c>
      <c r="D7059">
        <v>193</v>
      </c>
      <c r="E7059">
        <v>45827</v>
      </c>
      <c r="G7059" t="s">
        <v>4374</v>
      </c>
      <c r="K7059">
        <v>0</v>
      </c>
      <c r="T7059">
        <v>0</v>
      </c>
      <c r="V7059">
        <v>0</v>
      </c>
      <c r="AE7059" t="s">
        <v>230</v>
      </c>
      <c r="AF7059">
        <v>0</v>
      </c>
      <c r="AG7059">
        <v>0</v>
      </c>
      <c r="AH7059">
        <v>2</v>
      </c>
      <c r="AI7059" t="s">
        <v>11632</v>
      </c>
      <c r="AL7059" s="94">
        <v>19.3</v>
      </c>
      <c r="AM7059" t="s">
        <v>11646</v>
      </c>
    </row>
    <row r="7060" spans="1:39" x14ac:dyDescent="0.25">
      <c r="A7060" t="s">
        <v>224</v>
      </c>
      <c r="B7060">
        <v>45171</v>
      </c>
      <c r="C7060" t="s">
        <v>10331</v>
      </c>
      <c r="D7060">
        <v>1932</v>
      </c>
      <c r="E7060">
        <v>45827</v>
      </c>
      <c r="G7060" t="s">
        <v>4374</v>
      </c>
      <c r="K7060">
        <v>0</v>
      </c>
      <c r="AE7060" t="s">
        <v>230</v>
      </c>
      <c r="AF7060">
        <v>0</v>
      </c>
      <c r="AG7060">
        <v>0</v>
      </c>
      <c r="AH7060">
        <v>0</v>
      </c>
      <c r="AI7060" t="s">
        <v>11634</v>
      </c>
      <c r="AL7060" s="94">
        <v>193.2</v>
      </c>
      <c r="AM7060" t="s">
        <v>11646</v>
      </c>
    </row>
    <row r="7061" spans="1:39" x14ac:dyDescent="0.25">
      <c r="A7061" t="s">
        <v>224</v>
      </c>
      <c r="B7061">
        <v>45170</v>
      </c>
      <c r="C7061" t="s">
        <v>10332</v>
      </c>
      <c r="D7061">
        <v>222</v>
      </c>
      <c r="E7061">
        <v>45827</v>
      </c>
      <c r="G7061" t="s">
        <v>4374</v>
      </c>
      <c r="K7061">
        <v>0</v>
      </c>
      <c r="T7061">
        <v>0</v>
      </c>
      <c r="V7061">
        <v>0</v>
      </c>
      <c r="AE7061" t="s">
        <v>230</v>
      </c>
      <c r="AF7061">
        <v>0</v>
      </c>
      <c r="AG7061">
        <v>0</v>
      </c>
      <c r="AH7061">
        <v>2</v>
      </c>
      <c r="AI7061" t="s">
        <v>11632</v>
      </c>
      <c r="AL7061" s="94">
        <v>22.2</v>
      </c>
      <c r="AM7061" t="s">
        <v>11646</v>
      </c>
    </row>
    <row r="7062" spans="1:39" x14ac:dyDescent="0.25">
      <c r="A7062" t="s">
        <v>224</v>
      </c>
      <c r="B7062">
        <v>45172</v>
      </c>
      <c r="C7062" t="s">
        <v>10333</v>
      </c>
      <c r="D7062">
        <v>702</v>
      </c>
      <c r="E7062">
        <v>45827</v>
      </c>
      <c r="G7062" t="s">
        <v>4374</v>
      </c>
      <c r="K7062">
        <v>0</v>
      </c>
      <c r="AE7062" t="s">
        <v>230</v>
      </c>
      <c r="AF7062">
        <v>0</v>
      </c>
      <c r="AG7062">
        <v>0</v>
      </c>
      <c r="AH7062">
        <v>0</v>
      </c>
      <c r="AI7062" t="s">
        <v>11634</v>
      </c>
      <c r="AL7062" s="94">
        <v>70.2</v>
      </c>
      <c r="AM7062" t="s">
        <v>11646</v>
      </c>
    </row>
    <row r="7063" spans="1:39" x14ac:dyDescent="0.25">
      <c r="A7063" t="s">
        <v>224</v>
      </c>
      <c r="B7063">
        <v>45173</v>
      </c>
      <c r="C7063" t="s">
        <v>10334</v>
      </c>
      <c r="D7063">
        <v>14099</v>
      </c>
      <c r="E7063">
        <v>45827</v>
      </c>
      <c r="G7063" t="s">
        <v>4374</v>
      </c>
      <c r="K7063">
        <v>0</v>
      </c>
      <c r="T7063">
        <v>18</v>
      </c>
      <c r="V7063">
        <v>0</v>
      </c>
      <c r="AE7063" t="s">
        <v>230</v>
      </c>
      <c r="AF7063">
        <v>0</v>
      </c>
      <c r="AG7063">
        <v>0</v>
      </c>
      <c r="AH7063">
        <v>2</v>
      </c>
      <c r="AI7063" t="s">
        <v>11632</v>
      </c>
      <c r="AL7063" s="94">
        <v>1409.9</v>
      </c>
      <c r="AM7063" t="s">
        <v>11646</v>
      </c>
    </row>
    <row r="7064" spans="1:39" x14ac:dyDescent="0.25">
      <c r="A7064" t="s">
        <v>224</v>
      </c>
      <c r="B7064">
        <v>45174</v>
      </c>
      <c r="C7064" t="s">
        <v>10335</v>
      </c>
      <c r="D7064">
        <v>371</v>
      </c>
      <c r="E7064" t="s">
        <v>10336</v>
      </c>
      <c r="G7064" t="s">
        <v>4374</v>
      </c>
      <c r="H7064">
        <v>45867</v>
      </c>
      <c r="I7064" t="s">
        <v>28</v>
      </c>
      <c r="K7064">
        <v>0</v>
      </c>
      <c r="L7064" t="s">
        <v>487</v>
      </c>
      <c r="M7064">
        <v>0</v>
      </c>
      <c r="N7064" t="s">
        <v>353</v>
      </c>
      <c r="O7064">
        <v>45803</v>
      </c>
      <c r="P7064" t="s">
        <v>350</v>
      </c>
      <c r="R7064">
        <v>0</v>
      </c>
      <c r="S7064">
        <v>0</v>
      </c>
      <c r="T7064">
        <v>0</v>
      </c>
      <c r="U7064">
        <v>0</v>
      </c>
      <c r="V7064">
        <v>0</v>
      </c>
      <c r="W7064">
        <v>0</v>
      </c>
      <c r="X7064" t="s">
        <v>353</v>
      </c>
      <c r="Y7064" t="s">
        <v>353</v>
      </c>
      <c r="Z7064" t="s">
        <v>353</v>
      </c>
      <c r="AE7064" t="s">
        <v>230</v>
      </c>
      <c r="AF7064">
        <v>0</v>
      </c>
      <c r="AG7064">
        <v>0</v>
      </c>
      <c r="AH7064">
        <v>15</v>
      </c>
      <c r="AI7064" t="s">
        <v>11632</v>
      </c>
      <c r="AJ7064">
        <v>0</v>
      </c>
      <c r="AK7064">
        <v>0</v>
      </c>
      <c r="AL7064" s="94">
        <v>37.1</v>
      </c>
      <c r="AM7064" t="s">
        <v>11646</v>
      </c>
    </row>
    <row r="7065" spans="1:39" x14ac:dyDescent="0.25">
      <c r="A7065" t="s">
        <v>224</v>
      </c>
      <c r="B7065">
        <v>45175</v>
      </c>
      <c r="C7065" t="s">
        <v>10337</v>
      </c>
      <c r="D7065">
        <v>692</v>
      </c>
      <c r="E7065">
        <v>45827</v>
      </c>
      <c r="G7065" t="s">
        <v>4374</v>
      </c>
      <c r="K7065">
        <v>0</v>
      </c>
      <c r="T7065">
        <v>2</v>
      </c>
      <c r="V7065">
        <v>0</v>
      </c>
      <c r="AE7065" t="s">
        <v>230</v>
      </c>
      <c r="AF7065">
        <v>0</v>
      </c>
      <c r="AG7065">
        <v>0</v>
      </c>
      <c r="AH7065">
        <v>2</v>
      </c>
      <c r="AI7065" t="s">
        <v>11632</v>
      </c>
      <c r="AL7065" s="94">
        <v>69.2</v>
      </c>
      <c r="AM7065" t="s">
        <v>11646</v>
      </c>
    </row>
    <row r="7066" spans="1:39" x14ac:dyDescent="0.25">
      <c r="A7066" t="s">
        <v>224</v>
      </c>
      <c r="B7066">
        <v>45176</v>
      </c>
      <c r="C7066" t="s">
        <v>10338</v>
      </c>
      <c r="D7066">
        <v>5802</v>
      </c>
      <c r="E7066">
        <v>45827</v>
      </c>
      <c r="G7066" t="s">
        <v>4374</v>
      </c>
      <c r="K7066">
        <v>0</v>
      </c>
      <c r="T7066">
        <v>9</v>
      </c>
      <c r="V7066">
        <v>0</v>
      </c>
      <c r="AE7066" t="s">
        <v>230</v>
      </c>
      <c r="AF7066">
        <v>0</v>
      </c>
      <c r="AG7066">
        <v>0</v>
      </c>
      <c r="AH7066">
        <v>2</v>
      </c>
      <c r="AI7066" t="s">
        <v>11632</v>
      </c>
      <c r="AL7066" s="94">
        <v>580.20000000000005</v>
      </c>
      <c r="AM7066" t="s">
        <v>11646</v>
      </c>
    </row>
    <row r="7067" spans="1:39" x14ac:dyDescent="0.25">
      <c r="A7067" t="s">
        <v>224</v>
      </c>
      <c r="B7067">
        <v>45177</v>
      </c>
      <c r="C7067" t="s">
        <v>10339</v>
      </c>
      <c r="D7067">
        <v>2494</v>
      </c>
      <c r="E7067">
        <v>45827</v>
      </c>
      <c r="G7067" t="s">
        <v>4374</v>
      </c>
      <c r="K7067">
        <v>0</v>
      </c>
      <c r="T7067">
        <v>0</v>
      </c>
      <c r="V7067">
        <v>0</v>
      </c>
      <c r="AE7067" t="s">
        <v>230</v>
      </c>
      <c r="AF7067">
        <v>0</v>
      </c>
      <c r="AG7067">
        <v>0</v>
      </c>
      <c r="AH7067">
        <v>2</v>
      </c>
      <c r="AI7067" t="s">
        <v>11632</v>
      </c>
      <c r="AL7067" s="94">
        <v>249.4</v>
      </c>
      <c r="AM7067" t="s">
        <v>11646</v>
      </c>
    </row>
    <row r="7068" spans="1:39" x14ac:dyDescent="0.25">
      <c r="A7068" t="s">
        <v>224</v>
      </c>
      <c r="B7068">
        <v>45179</v>
      </c>
      <c r="C7068" t="s">
        <v>10340</v>
      </c>
      <c r="D7068">
        <v>565</v>
      </c>
      <c r="E7068">
        <v>45827</v>
      </c>
      <c r="G7068" t="s">
        <v>4374</v>
      </c>
      <c r="K7068">
        <v>0</v>
      </c>
      <c r="T7068">
        <v>1</v>
      </c>
      <c r="V7068">
        <v>0</v>
      </c>
      <c r="AE7068" t="s">
        <v>230</v>
      </c>
      <c r="AF7068">
        <v>0</v>
      </c>
      <c r="AG7068">
        <v>0</v>
      </c>
      <c r="AH7068">
        <v>2</v>
      </c>
      <c r="AI7068" t="s">
        <v>11632</v>
      </c>
      <c r="AL7068" s="94">
        <v>56.5</v>
      </c>
      <c r="AM7068" t="s">
        <v>11646</v>
      </c>
    </row>
    <row r="7069" spans="1:39" x14ac:dyDescent="0.25">
      <c r="A7069" t="s">
        <v>224</v>
      </c>
      <c r="B7069">
        <v>45180</v>
      </c>
      <c r="C7069" t="s">
        <v>10341</v>
      </c>
      <c r="D7069">
        <v>4771</v>
      </c>
      <c r="E7069">
        <v>45827</v>
      </c>
      <c r="G7069" t="s">
        <v>4374</v>
      </c>
      <c r="K7069">
        <v>0</v>
      </c>
      <c r="T7069">
        <v>14</v>
      </c>
      <c r="V7069">
        <v>0</v>
      </c>
      <c r="AE7069" t="s">
        <v>230</v>
      </c>
      <c r="AF7069">
        <v>0</v>
      </c>
      <c r="AG7069">
        <v>0</v>
      </c>
      <c r="AH7069">
        <v>2</v>
      </c>
      <c r="AI7069" t="s">
        <v>11632</v>
      </c>
      <c r="AL7069" s="94">
        <v>477.1</v>
      </c>
      <c r="AM7069" t="s">
        <v>11646</v>
      </c>
    </row>
    <row r="7070" spans="1:39" x14ac:dyDescent="0.25">
      <c r="A7070" t="s">
        <v>224</v>
      </c>
      <c r="B7070">
        <v>45181</v>
      </c>
      <c r="C7070" t="s">
        <v>10342</v>
      </c>
      <c r="D7070">
        <v>2907</v>
      </c>
      <c r="E7070">
        <v>45827</v>
      </c>
      <c r="G7070" t="s">
        <v>4374</v>
      </c>
      <c r="K7070">
        <v>0</v>
      </c>
      <c r="T7070">
        <v>6</v>
      </c>
      <c r="V7070">
        <v>0</v>
      </c>
      <c r="AE7070" t="s">
        <v>230</v>
      </c>
      <c r="AF7070">
        <v>0</v>
      </c>
      <c r="AG7070">
        <v>0</v>
      </c>
      <c r="AH7070">
        <v>2</v>
      </c>
      <c r="AI7070" t="s">
        <v>11632</v>
      </c>
      <c r="AL7070" s="94">
        <v>290.7</v>
      </c>
      <c r="AM7070" t="s">
        <v>11646</v>
      </c>
    </row>
    <row r="7071" spans="1:39" x14ac:dyDescent="0.25">
      <c r="A7071" t="s">
        <v>224</v>
      </c>
      <c r="B7071">
        <v>45182</v>
      </c>
      <c r="C7071" t="s">
        <v>10343</v>
      </c>
      <c r="D7071">
        <v>1118</v>
      </c>
      <c r="E7071">
        <v>45827</v>
      </c>
      <c r="G7071" t="s">
        <v>4374</v>
      </c>
      <c r="K7071">
        <v>0</v>
      </c>
      <c r="T7071">
        <v>2</v>
      </c>
      <c r="V7071">
        <v>0</v>
      </c>
      <c r="AE7071" t="s">
        <v>230</v>
      </c>
      <c r="AF7071">
        <v>0</v>
      </c>
      <c r="AG7071">
        <v>0</v>
      </c>
      <c r="AH7071">
        <v>2</v>
      </c>
      <c r="AI7071" t="s">
        <v>11632</v>
      </c>
      <c r="AL7071" s="94">
        <v>111.8</v>
      </c>
      <c r="AM7071" t="s">
        <v>11646</v>
      </c>
    </row>
    <row r="7072" spans="1:39" x14ac:dyDescent="0.25">
      <c r="A7072" t="s">
        <v>224</v>
      </c>
      <c r="B7072">
        <v>45183</v>
      </c>
      <c r="C7072" t="s">
        <v>10344</v>
      </c>
      <c r="D7072">
        <v>4160</v>
      </c>
      <c r="E7072">
        <v>45827</v>
      </c>
      <c r="G7072" t="s">
        <v>4374</v>
      </c>
      <c r="K7072">
        <v>0</v>
      </c>
      <c r="T7072">
        <v>0</v>
      </c>
      <c r="V7072">
        <v>0</v>
      </c>
      <c r="AE7072" t="s">
        <v>230</v>
      </c>
      <c r="AF7072">
        <v>0</v>
      </c>
      <c r="AG7072">
        <v>0</v>
      </c>
      <c r="AH7072">
        <v>2</v>
      </c>
      <c r="AI7072" t="s">
        <v>11632</v>
      </c>
      <c r="AL7072" s="94">
        <v>416</v>
      </c>
      <c r="AM7072" t="s">
        <v>11646</v>
      </c>
    </row>
    <row r="7073" spans="1:39" x14ac:dyDescent="0.25">
      <c r="A7073" t="s">
        <v>224</v>
      </c>
      <c r="B7073">
        <v>45184</v>
      </c>
      <c r="C7073" t="s">
        <v>10345</v>
      </c>
      <c r="D7073">
        <v>231</v>
      </c>
      <c r="E7073">
        <v>45827</v>
      </c>
      <c r="G7073" t="s">
        <v>4374</v>
      </c>
      <c r="K7073">
        <v>0</v>
      </c>
      <c r="T7073">
        <v>2</v>
      </c>
      <c r="V7073">
        <v>0</v>
      </c>
      <c r="AE7073" t="s">
        <v>230</v>
      </c>
      <c r="AF7073">
        <v>0</v>
      </c>
      <c r="AG7073">
        <v>0</v>
      </c>
      <c r="AH7073">
        <v>2</v>
      </c>
      <c r="AI7073" t="s">
        <v>11632</v>
      </c>
      <c r="AL7073" s="94">
        <v>23.1</v>
      </c>
      <c r="AM7073" t="s">
        <v>11646</v>
      </c>
    </row>
    <row r="7074" spans="1:39" x14ac:dyDescent="0.25">
      <c r="A7074" t="s">
        <v>224</v>
      </c>
      <c r="B7074">
        <v>45186</v>
      </c>
      <c r="C7074" t="s">
        <v>10346</v>
      </c>
      <c r="D7074">
        <v>3553</v>
      </c>
      <c r="E7074">
        <v>45827</v>
      </c>
      <c r="G7074" t="s">
        <v>4374</v>
      </c>
      <c r="K7074">
        <v>0</v>
      </c>
      <c r="T7074">
        <v>1</v>
      </c>
      <c r="V7074">
        <v>1</v>
      </c>
      <c r="AE7074" t="s">
        <v>230</v>
      </c>
      <c r="AF7074">
        <v>0</v>
      </c>
      <c r="AG7074">
        <v>0</v>
      </c>
      <c r="AH7074">
        <v>2</v>
      </c>
      <c r="AI7074" t="s">
        <v>11632</v>
      </c>
      <c r="AL7074" s="94">
        <v>355.3</v>
      </c>
      <c r="AM7074" t="s">
        <v>11646</v>
      </c>
    </row>
    <row r="7075" spans="1:39" x14ac:dyDescent="0.25">
      <c r="A7075" t="s">
        <v>224</v>
      </c>
      <c r="B7075">
        <v>45185</v>
      </c>
      <c r="C7075" t="s">
        <v>10347</v>
      </c>
      <c r="D7075">
        <v>9489</v>
      </c>
      <c r="E7075">
        <v>45827</v>
      </c>
      <c r="G7075" t="s">
        <v>4374</v>
      </c>
      <c r="K7075">
        <v>0</v>
      </c>
      <c r="T7075">
        <v>8</v>
      </c>
      <c r="V7075">
        <v>1</v>
      </c>
      <c r="AE7075" t="s">
        <v>230</v>
      </c>
      <c r="AF7075">
        <v>0</v>
      </c>
      <c r="AG7075">
        <v>0</v>
      </c>
      <c r="AH7075">
        <v>2</v>
      </c>
      <c r="AI7075" t="s">
        <v>11632</v>
      </c>
      <c r="AL7075" s="94">
        <v>948.9</v>
      </c>
      <c r="AM7075" t="s">
        <v>11646</v>
      </c>
    </row>
    <row r="7076" spans="1:39" x14ac:dyDescent="0.25">
      <c r="A7076" t="s">
        <v>224</v>
      </c>
      <c r="B7076">
        <v>45187</v>
      </c>
      <c r="C7076" t="s">
        <v>10348</v>
      </c>
      <c r="D7076">
        <v>4897</v>
      </c>
      <c r="E7076">
        <v>45827</v>
      </c>
      <c r="G7076" t="s">
        <v>4374</v>
      </c>
      <c r="K7076">
        <v>0</v>
      </c>
      <c r="T7076">
        <v>14</v>
      </c>
      <c r="V7076">
        <v>0</v>
      </c>
      <c r="AE7076" t="s">
        <v>230</v>
      </c>
      <c r="AF7076">
        <v>0</v>
      </c>
      <c r="AG7076">
        <v>0</v>
      </c>
      <c r="AH7076">
        <v>2</v>
      </c>
      <c r="AI7076" t="s">
        <v>11632</v>
      </c>
      <c r="AL7076" s="94">
        <v>489.7</v>
      </c>
      <c r="AM7076" t="s">
        <v>11646</v>
      </c>
    </row>
    <row r="7077" spans="1:39" x14ac:dyDescent="0.25">
      <c r="A7077" t="s">
        <v>224</v>
      </c>
      <c r="B7077">
        <v>45188</v>
      </c>
      <c r="C7077" t="s">
        <v>10349</v>
      </c>
      <c r="D7077">
        <v>4171</v>
      </c>
      <c r="E7077">
        <v>45827</v>
      </c>
      <c r="G7077" t="s">
        <v>4374</v>
      </c>
      <c r="K7077">
        <v>0</v>
      </c>
      <c r="T7077">
        <v>6</v>
      </c>
      <c r="V7077">
        <v>0</v>
      </c>
      <c r="AE7077" t="s">
        <v>230</v>
      </c>
      <c r="AF7077">
        <v>0</v>
      </c>
      <c r="AG7077">
        <v>0</v>
      </c>
      <c r="AH7077">
        <v>2</v>
      </c>
      <c r="AI7077" t="s">
        <v>11632</v>
      </c>
      <c r="AL7077" s="94">
        <v>417.1</v>
      </c>
      <c r="AM7077" t="s">
        <v>11646</v>
      </c>
    </row>
    <row r="7078" spans="1:39" x14ac:dyDescent="0.25">
      <c r="A7078" t="s">
        <v>224</v>
      </c>
      <c r="B7078">
        <v>45189</v>
      </c>
      <c r="C7078" t="s">
        <v>10350</v>
      </c>
      <c r="D7078">
        <v>1069</v>
      </c>
      <c r="E7078">
        <v>45827</v>
      </c>
      <c r="G7078" t="s">
        <v>4374</v>
      </c>
      <c r="K7078">
        <v>0</v>
      </c>
      <c r="T7078">
        <v>3</v>
      </c>
      <c r="V7078">
        <v>0</v>
      </c>
      <c r="AE7078" t="s">
        <v>230</v>
      </c>
      <c r="AF7078">
        <v>0</v>
      </c>
      <c r="AG7078">
        <v>0</v>
      </c>
      <c r="AH7078">
        <v>2</v>
      </c>
      <c r="AI7078" t="s">
        <v>11632</v>
      </c>
      <c r="AL7078" s="94">
        <v>106.9</v>
      </c>
      <c r="AM7078" t="s">
        <v>11646</v>
      </c>
    </row>
    <row r="7079" spans="1:39" x14ac:dyDescent="0.25">
      <c r="A7079" t="s">
        <v>224</v>
      </c>
      <c r="B7079">
        <v>45190</v>
      </c>
      <c r="C7079" t="s">
        <v>10351</v>
      </c>
      <c r="D7079">
        <v>497</v>
      </c>
      <c r="E7079">
        <v>45827</v>
      </c>
      <c r="G7079" t="s">
        <v>4374</v>
      </c>
      <c r="K7079">
        <v>0</v>
      </c>
      <c r="T7079">
        <v>4</v>
      </c>
      <c r="V7079">
        <v>0</v>
      </c>
      <c r="AE7079" t="s">
        <v>230</v>
      </c>
      <c r="AF7079">
        <v>0</v>
      </c>
      <c r="AG7079">
        <v>0</v>
      </c>
      <c r="AH7079">
        <v>2</v>
      </c>
      <c r="AI7079" t="s">
        <v>11632</v>
      </c>
      <c r="AL7079" s="94">
        <v>49.7</v>
      </c>
      <c r="AM7079" t="s">
        <v>11646</v>
      </c>
    </row>
    <row r="7080" spans="1:39" x14ac:dyDescent="0.25">
      <c r="A7080" t="s">
        <v>224</v>
      </c>
      <c r="B7080">
        <v>45191</v>
      </c>
      <c r="C7080" t="s">
        <v>10352</v>
      </c>
      <c r="D7080">
        <v>613</v>
      </c>
      <c r="E7080">
        <v>45796</v>
      </c>
      <c r="G7080" t="s">
        <v>4374</v>
      </c>
      <c r="K7080">
        <v>0</v>
      </c>
      <c r="T7080">
        <v>2</v>
      </c>
      <c r="V7080">
        <v>0</v>
      </c>
      <c r="AE7080" t="s">
        <v>230</v>
      </c>
      <c r="AF7080">
        <v>0</v>
      </c>
      <c r="AG7080">
        <v>0</v>
      </c>
      <c r="AH7080">
        <v>2</v>
      </c>
      <c r="AI7080" t="s">
        <v>11632</v>
      </c>
      <c r="AL7080" s="94">
        <v>61.3</v>
      </c>
      <c r="AM7080" t="s">
        <v>11646</v>
      </c>
    </row>
    <row r="7081" spans="1:39" x14ac:dyDescent="0.25">
      <c r="A7081" t="s">
        <v>224</v>
      </c>
      <c r="B7081">
        <v>45192</v>
      </c>
      <c r="C7081" t="s">
        <v>10353</v>
      </c>
      <c r="D7081">
        <v>2963</v>
      </c>
      <c r="E7081">
        <v>45827</v>
      </c>
      <c r="G7081" t="s">
        <v>4374</v>
      </c>
      <c r="H7081">
        <v>45887</v>
      </c>
      <c r="I7081" t="s">
        <v>397</v>
      </c>
      <c r="K7081">
        <v>81</v>
      </c>
      <c r="L7081">
        <v>2025</v>
      </c>
      <c r="M7081">
        <v>0.5</v>
      </c>
      <c r="N7081" t="s">
        <v>339</v>
      </c>
      <c r="O7081">
        <v>45372</v>
      </c>
      <c r="P7081" t="s">
        <v>339</v>
      </c>
      <c r="Q7081">
        <v>0.5</v>
      </c>
      <c r="R7081">
        <v>0</v>
      </c>
      <c r="S7081">
        <v>0</v>
      </c>
      <c r="T7081">
        <v>1</v>
      </c>
      <c r="V7081">
        <v>0</v>
      </c>
      <c r="W7081">
        <v>0</v>
      </c>
      <c r="X7081" t="s">
        <v>339</v>
      </c>
      <c r="Y7081" t="s">
        <v>341</v>
      </c>
      <c r="Z7081" t="s">
        <v>341</v>
      </c>
      <c r="AE7081" t="s">
        <v>230</v>
      </c>
      <c r="AF7081">
        <v>0.5</v>
      </c>
      <c r="AG7081">
        <v>40</v>
      </c>
      <c r="AH7081">
        <v>15</v>
      </c>
      <c r="AI7081" t="s">
        <v>11632</v>
      </c>
      <c r="AJ7081">
        <v>0</v>
      </c>
      <c r="AK7081">
        <v>0</v>
      </c>
      <c r="AL7081" s="94">
        <v>296.3</v>
      </c>
      <c r="AM7081" t="s">
        <v>11647</v>
      </c>
    </row>
    <row r="7082" spans="1:39" x14ac:dyDescent="0.25">
      <c r="A7082" t="s">
        <v>224</v>
      </c>
      <c r="B7082">
        <v>45193</v>
      </c>
      <c r="C7082" t="s">
        <v>10354</v>
      </c>
      <c r="D7082">
        <v>676</v>
      </c>
      <c r="E7082">
        <v>46192</v>
      </c>
      <c r="G7082" t="s">
        <v>4374</v>
      </c>
      <c r="K7082">
        <v>0</v>
      </c>
      <c r="T7082">
        <v>5</v>
      </c>
      <c r="V7082">
        <v>0</v>
      </c>
      <c r="AE7082" t="s">
        <v>230</v>
      </c>
      <c r="AF7082">
        <v>0</v>
      </c>
      <c r="AG7082">
        <v>0</v>
      </c>
      <c r="AH7082">
        <v>2</v>
      </c>
      <c r="AI7082" t="s">
        <v>11632</v>
      </c>
      <c r="AL7082" s="94">
        <v>67.599999999999994</v>
      </c>
      <c r="AM7082" t="s">
        <v>11646</v>
      </c>
    </row>
    <row r="7083" spans="1:39" x14ac:dyDescent="0.25">
      <c r="A7083" t="s">
        <v>224</v>
      </c>
      <c r="B7083">
        <v>45194</v>
      </c>
      <c r="C7083" t="s">
        <v>10355</v>
      </c>
      <c r="D7083">
        <v>78</v>
      </c>
      <c r="E7083">
        <v>45827</v>
      </c>
      <c r="G7083" t="s">
        <v>4374</v>
      </c>
      <c r="K7083">
        <v>0</v>
      </c>
      <c r="T7083">
        <v>0</v>
      </c>
      <c r="V7083">
        <v>0</v>
      </c>
      <c r="AE7083" t="s">
        <v>230</v>
      </c>
      <c r="AF7083">
        <v>0</v>
      </c>
      <c r="AG7083">
        <v>0</v>
      </c>
      <c r="AH7083">
        <v>2</v>
      </c>
      <c r="AI7083" t="s">
        <v>11632</v>
      </c>
      <c r="AL7083" s="94">
        <v>7.8</v>
      </c>
      <c r="AM7083" t="s">
        <v>11646</v>
      </c>
    </row>
    <row r="7084" spans="1:39" x14ac:dyDescent="0.25">
      <c r="A7084" t="s">
        <v>224</v>
      </c>
      <c r="B7084">
        <v>45195</v>
      </c>
      <c r="C7084" t="s">
        <v>10356</v>
      </c>
      <c r="D7084">
        <v>2559</v>
      </c>
      <c r="E7084">
        <v>45827</v>
      </c>
      <c r="G7084" t="s">
        <v>4374</v>
      </c>
      <c r="K7084">
        <v>0</v>
      </c>
      <c r="T7084">
        <v>1</v>
      </c>
      <c r="V7084">
        <v>0</v>
      </c>
      <c r="AE7084" t="s">
        <v>230</v>
      </c>
      <c r="AF7084">
        <v>0</v>
      </c>
      <c r="AG7084">
        <v>0</v>
      </c>
      <c r="AH7084">
        <v>2</v>
      </c>
      <c r="AI7084" t="s">
        <v>11632</v>
      </c>
      <c r="AL7084" s="94">
        <v>255.9</v>
      </c>
      <c r="AM7084" t="s">
        <v>11646</v>
      </c>
    </row>
    <row r="7085" spans="1:39" x14ac:dyDescent="0.25">
      <c r="A7085" t="s">
        <v>224</v>
      </c>
      <c r="B7085">
        <v>45196</v>
      </c>
      <c r="C7085" t="s">
        <v>10357</v>
      </c>
      <c r="D7085">
        <v>1859</v>
      </c>
      <c r="E7085">
        <v>45827</v>
      </c>
      <c r="G7085" t="s">
        <v>4374</v>
      </c>
      <c r="K7085">
        <v>0</v>
      </c>
      <c r="AE7085" t="s">
        <v>230</v>
      </c>
      <c r="AF7085">
        <v>0</v>
      </c>
      <c r="AG7085">
        <v>0</v>
      </c>
      <c r="AH7085">
        <v>0</v>
      </c>
      <c r="AI7085" t="s">
        <v>11634</v>
      </c>
      <c r="AL7085" s="94">
        <v>185.9</v>
      </c>
      <c r="AM7085" t="s">
        <v>11646</v>
      </c>
    </row>
    <row r="7086" spans="1:39" x14ac:dyDescent="0.25">
      <c r="A7086" t="s">
        <v>224</v>
      </c>
      <c r="B7086">
        <v>45197</v>
      </c>
      <c r="C7086" t="s">
        <v>10358</v>
      </c>
      <c r="D7086">
        <v>2621</v>
      </c>
      <c r="E7086">
        <v>45827</v>
      </c>
      <c r="G7086" t="s">
        <v>4374</v>
      </c>
      <c r="K7086">
        <v>0</v>
      </c>
      <c r="T7086">
        <v>2</v>
      </c>
      <c r="V7086">
        <v>0</v>
      </c>
      <c r="AE7086" t="s">
        <v>230</v>
      </c>
      <c r="AF7086">
        <v>0</v>
      </c>
      <c r="AG7086">
        <v>0</v>
      </c>
      <c r="AH7086">
        <v>2</v>
      </c>
      <c r="AI7086" t="s">
        <v>11632</v>
      </c>
      <c r="AL7086" s="94">
        <v>262.10000000000002</v>
      </c>
      <c r="AM7086" t="s">
        <v>11646</v>
      </c>
    </row>
    <row r="7087" spans="1:39" x14ac:dyDescent="0.25">
      <c r="A7087" t="s">
        <v>224</v>
      </c>
      <c r="B7087">
        <v>45198</v>
      </c>
      <c r="C7087" t="s">
        <v>10359</v>
      </c>
      <c r="D7087">
        <v>2858</v>
      </c>
      <c r="E7087">
        <v>45827</v>
      </c>
      <c r="G7087" t="s">
        <v>4374</v>
      </c>
      <c r="K7087">
        <v>0</v>
      </c>
      <c r="T7087">
        <v>4</v>
      </c>
      <c r="V7087">
        <v>0</v>
      </c>
      <c r="AE7087" t="s">
        <v>230</v>
      </c>
      <c r="AF7087">
        <v>0</v>
      </c>
      <c r="AG7087">
        <v>0</v>
      </c>
      <c r="AH7087">
        <v>2</v>
      </c>
      <c r="AI7087" t="s">
        <v>11632</v>
      </c>
      <c r="AL7087" s="94">
        <v>285.8</v>
      </c>
      <c r="AM7087" t="s">
        <v>11646</v>
      </c>
    </row>
    <row r="7088" spans="1:39" x14ac:dyDescent="0.25">
      <c r="A7088" t="s">
        <v>224</v>
      </c>
      <c r="B7088">
        <v>45199</v>
      </c>
      <c r="C7088" t="s">
        <v>10360</v>
      </c>
      <c r="D7088">
        <v>6164</v>
      </c>
      <c r="E7088">
        <v>45827</v>
      </c>
      <c r="G7088" t="s">
        <v>4374</v>
      </c>
      <c r="K7088">
        <v>0</v>
      </c>
      <c r="T7088">
        <v>30</v>
      </c>
      <c r="V7088">
        <v>0</v>
      </c>
      <c r="AE7088" t="s">
        <v>230</v>
      </c>
      <c r="AF7088">
        <v>0</v>
      </c>
      <c r="AG7088">
        <v>0</v>
      </c>
      <c r="AH7088">
        <v>2</v>
      </c>
      <c r="AI7088" t="s">
        <v>11632</v>
      </c>
      <c r="AL7088" s="94">
        <v>616.4</v>
      </c>
      <c r="AM7088" t="s">
        <v>11646</v>
      </c>
    </row>
    <row r="7089" spans="1:39" x14ac:dyDescent="0.25">
      <c r="A7089" t="s">
        <v>224</v>
      </c>
      <c r="B7089">
        <v>45200</v>
      </c>
      <c r="C7089" t="s">
        <v>10361</v>
      </c>
      <c r="D7089">
        <v>5753</v>
      </c>
      <c r="E7089">
        <v>45827</v>
      </c>
      <c r="G7089" t="s">
        <v>4374</v>
      </c>
      <c r="K7089">
        <v>0</v>
      </c>
      <c r="AE7089" t="s">
        <v>230</v>
      </c>
      <c r="AF7089">
        <v>0</v>
      </c>
      <c r="AG7089">
        <v>0</v>
      </c>
      <c r="AH7089">
        <v>0</v>
      </c>
      <c r="AI7089" t="s">
        <v>11634</v>
      </c>
      <c r="AL7089" s="94">
        <v>575.29999999999995</v>
      </c>
      <c r="AM7089" t="s">
        <v>11646</v>
      </c>
    </row>
    <row r="7090" spans="1:39" x14ac:dyDescent="0.25">
      <c r="A7090" t="s">
        <v>224</v>
      </c>
      <c r="B7090">
        <v>45201</v>
      </c>
      <c r="C7090" t="s">
        <v>10362</v>
      </c>
      <c r="D7090">
        <v>6649</v>
      </c>
      <c r="E7090">
        <v>45827</v>
      </c>
      <c r="G7090" t="s">
        <v>4374</v>
      </c>
      <c r="K7090">
        <v>0</v>
      </c>
      <c r="T7090">
        <v>21</v>
      </c>
      <c r="V7090">
        <v>1</v>
      </c>
      <c r="AE7090" t="s">
        <v>230</v>
      </c>
      <c r="AF7090">
        <v>0</v>
      </c>
      <c r="AG7090">
        <v>0</v>
      </c>
      <c r="AH7090">
        <v>2</v>
      </c>
      <c r="AI7090" t="s">
        <v>11632</v>
      </c>
      <c r="AL7090" s="94">
        <v>664.9</v>
      </c>
      <c r="AM7090" t="s">
        <v>11646</v>
      </c>
    </row>
    <row r="7091" spans="1:39" x14ac:dyDescent="0.25">
      <c r="A7091" t="s">
        <v>224</v>
      </c>
      <c r="B7091">
        <v>45202</v>
      </c>
      <c r="C7091" t="s">
        <v>10363</v>
      </c>
      <c r="D7091">
        <v>5541</v>
      </c>
      <c r="E7091">
        <v>45827</v>
      </c>
      <c r="G7091" t="s">
        <v>4374</v>
      </c>
      <c r="K7091">
        <v>0</v>
      </c>
      <c r="T7091">
        <v>2</v>
      </c>
      <c r="V7091">
        <v>0</v>
      </c>
      <c r="AE7091" t="s">
        <v>230</v>
      </c>
      <c r="AF7091">
        <v>0</v>
      </c>
      <c r="AG7091">
        <v>0</v>
      </c>
      <c r="AH7091">
        <v>2</v>
      </c>
      <c r="AI7091" t="s">
        <v>11632</v>
      </c>
      <c r="AL7091" s="94">
        <v>554.1</v>
      </c>
      <c r="AM7091" t="s">
        <v>11646</v>
      </c>
    </row>
    <row r="7092" spans="1:39" x14ac:dyDescent="0.25">
      <c r="A7092" t="s">
        <v>224</v>
      </c>
      <c r="B7092">
        <v>45203</v>
      </c>
      <c r="C7092" t="s">
        <v>10364</v>
      </c>
      <c r="D7092">
        <v>5033</v>
      </c>
      <c r="E7092">
        <v>45827</v>
      </c>
      <c r="G7092" t="s">
        <v>4374</v>
      </c>
      <c r="K7092">
        <v>0</v>
      </c>
      <c r="T7092">
        <v>0</v>
      </c>
      <c r="V7092">
        <v>0</v>
      </c>
      <c r="AE7092" t="s">
        <v>230</v>
      </c>
      <c r="AF7092">
        <v>0</v>
      </c>
      <c r="AG7092">
        <v>0</v>
      </c>
      <c r="AH7092">
        <v>2</v>
      </c>
      <c r="AI7092" t="s">
        <v>11632</v>
      </c>
      <c r="AL7092" s="94">
        <v>503.3</v>
      </c>
      <c r="AM7092" t="s">
        <v>11646</v>
      </c>
    </row>
    <row r="7093" spans="1:39" x14ac:dyDescent="0.25">
      <c r="A7093" t="s">
        <v>224</v>
      </c>
      <c r="B7093">
        <v>45204</v>
      </c>
      <c r="C7093" t="s">
        <v>10365</v>
      </c>
      <c r="D7093">
        <v>816</v>
      </c>
      <c r="E7093">
        <v>45827</v>
      </c>
      <c r="G7093" t="s">
        <v>4374</v>
      </c>
      <c r="K7093">
        <v>0</v>
      </c>
      <c r="T7093">
        <v>0</v>
      </c>
      <c r="V7093">
        <v>0</v>
      </c>
      <c r="AE7093" t="s">
        <v>230</v>
      </c>
      <c r="AF7093">
        <v>0</v>
      </c>
      <c r="AG7093">
        <v>0</v>
      </c>
      <c r="AH7093">
        <v>2</v>
      </c>
      <c r="AI7093" t="s">
        <v>11632</v>
      </c>
      <c r="AL7093" s="94">
        <v>81.599999999999994</v>
      </c>
      <c r="AM7093" t="s">
        <v>11646</v>
      </c>
    </row>
    <row r="7094" spans="1:39" x14ac:dyDescent="0.25">
      <c r="A7094" t="s">
        <v>224</v>
      </c>
      <c r="B7094">
        <v>45205</v>
      </c>
      <c r="C7094" t="s">
        <v>10366</v>
      </c>
      <c r="D7094">
        <v>12831</v>
      </c>
      <c r="E7094">
        <v>45827</v>
      </c>
      <c r="G7094" t="s">
        <v>4374</v>
      </c>
      <c r="K7094">
        <v>0</v>
      </c>
      <c r="T7094">
        <v>0</v>
      </c>
      <c r="V7094">
        <v>0</v>
      </c>
      <c r="AE7094" t="s">
        <v>230</v>
      </c>
      <c r="AF7094">
        <v>0</v>
      </c>
      <c r="AG7094">
        <v>0</v>
      </c>
      <c r="AH7094">
        <v>2</v>
      </c>
      <c r="AI7094" t="s">
        <v>11632</v>
      </c>
      <c r="AL7094" s="94">
        <v>1283.0999999999999</v>
      </c>
      <c r="AM7094" t="s">
        <v>11646</v>
      </c>
    </row>
    <row r="7095" spans="1:39" x14ac:dyDescent="0.25">
      <c r="A7095" t="s">
        <v>225</v>
      </c>
      <c r="B7095">
        <v>46257</v>
      </c>
      <c r="C7095" t="s">
        <v>10367</v>
      </c>
      <c r="D7095">
        <v>6897</v>
      </c>
      <c r="E7095">
        <v>45773</v>
      </c>
      <c r="F7095">
        <v>45901</v>
      </c>
      <c r="G7095" t="s">
        <v>2170</v>
      </c>
      <c r="I7095" t="s">
        <v>24</v>
      </c>
      <c r="J7095">
        <v>45965</v>
      </c>
      <c r="K7095">
        <v>133</v>
      </c>
      <c r="L7095" t="s">
        <v>25</v>
      </c>
      <c r="M7095">
        <v>50</v>
      </c>
      <c r="N7095" t="s">
        <v>478</v>
      </c>
      <c r="O7095">
        <v>45799</v>
      </c>
      <c r="P7095" t="s">
        <v>25</v>
      </c>
      <c r="Q7095" t="s">
        <v>5764</v>
      </c>
      <c r="R7095">
        <v>8000</v>
      </c>
      <c r="S7095">
        <v>8345.89</v>
      </c>
      <c r="T7095">
        <v>12</v>
      </c>
      <c r="U7095">
        <v>0</v>
      </c>
      <c r="V7095">
        <v>0</v>
      </c>
      <c r="W7095">
        <v>0</v>
      </c>
      <c r="X7095" t="s">
        <v>10368</v>
      </c>
      <c r="Y7095" t="s">
        <v>478</v>
      </c>
      <c r="Z7095" t="s">
        <v>478</v>
      </c>
      <c r="AE7095" t="s">
        <v>231</v>
      </c>
      <c r="AF7095">
        <v>0.5</v>
      </c>
      <c r="AG7095">
        <v>66</v>
      </c>
      <c r="AH7095">
        <v>16</v>
      </c>
      <c r="AI7095" t="s">
        <v>11631</v>
      </c>
      <c r="AJ7095">
        <v>1.1599246049006815</v>
      </c>
      <c r="AK7095">
        <v>1.2100753950993184</v>
      </c>
      <c r="AL7095" s="94">
        <v>689.7</v>
      </c>
      <c r="AM7095" t="s">
        <v>11647</v>
      </c>
    </row>
    <row r="7096" spans="1:39" x14ac:dyDescent="0.25">
      <c r="A7096" t="s">
        <v>225</v>
      </c>
      <c r="B7096">
        <v>46001</v>
      </c>
      <c r="C7096" t="s">
        <v>10369</v>
      </c>
      <c r="D7096">
        <v>1004</v>
      </c>
      <c r="E7096">
        <v>45773</v>
      </c>
      <c r="F7096">
        <v>45900</v>
      </c>
      <c r="G7096" t="s">
        <v>2170</v>
      </c>
      <c r="I7096" t="s">
        <v>24</v>
      </c>
      <c r="K7096">
        <v>0</v>
      </c>
      <c r="AE7096" t="s">
        <v>231</v>
      </c>
      <c r="AF7096">
        <v>0</v>
      </c>
      <c r="AG7096">
        <v>0</v>
      </c>
      <c r="AH7096">
        <v>0</v>
      </c>
      <c r="AI7096" t="s">
        <v>11634</v>
      </c>
      <c r="AL7096" s="94">
        <v>100.4</v>
      </c>
      <c r="AM7096" t="s">
        <v>11646</v>
      </c>
    </row>
    <row r="7097" spans="1:39" x14ac:dyDescent="0.25">
      <c r="A7097" t="s">
        <v>225</v>
      </c>
      <c r="B7097">
        <v>46002</v>
      </c>
      <c r="C7097" t="s">
        <v>10370</v>
      </c>
      <c r="D7097">
        <v>1729</v>
      </c>
      <c r="E7097">
        <v>45773</v>
      </c>
      <c r="F7097">
        <v>45900</v>
      </c>
      <c r="G7097" t="s">
        <v>2170</v>
      </c>
      <c r="I7097" t="s">
        <v>24</v>
      </c>
      <c r="J7097">
        <v>45931</v>
      </c>
      <c r="K7097">
        <v>0</v>
      </c>
      <c r="N7097" t="s">
        <v>25</v>
      </c>
      <c r="S7097">
        <v>1000</v>
      </c>
      <c r="T7097">
        <v>2</v>
      </c>
      <c r="U7097">
        <v>1</v>
      </c>
      <c r="W7097">
        <v>3</v>
      </c>
      <c r="X7097" t="s">
        <v>10371</v>
      </c>
      <c r="AE7097" t="s">
        <v>231</v>
      </c>
      <c r="AF7097">
        <v>0</v>
      </c>
      <c r="AG7097">
        <v>0</v>
      </c>
      <c r="AH7097">
        <v>6</v>
      </c>
      <c r="AI7097" t="s">
        <v>11632</v>
      </c>
      <c r="AK7097">
        <v>0.578368999421631</v>
      </c>
      <c r="AL7097" s="94">
        <v>172.9</v>
      </c>
      <c r="AM7097" t="s">
        <v>11646</v>
      </c>
    </row>
    <row r="7098" spans="1:39" x14ac:dyDescent="0.25">
      <c r="A7098" t="s">
        <v>225</v>
      </c>
      <c r="B7098">
        <v>46004</v>
      </c>
      <c r="C7098" t="s">
        <v>10372</v>
      </c>
      <c r="D7098">
        <v>2416</v>
      </c>
      <c r="E7098">
        <v>45773</v>
      </c>
      <c r="F7098">
        <v>45900</v>
      </c>
      <c r="G7098" t="s">
        <v>2170</v>
      </c>
      <c r="I7098" t="s">
        <v>24</v>
      </c>
      <c r="J7098">
        <v>45918</v>
      </c>
      <c r="K7098">
        <v>0</v>
      </c>
      <c r="L7098" t="s">
        <v>25</v>
      </c>
      <c r="N7098" t="s">
        <v>478</v>
      </c>
      <c r="O7098">
        <v>45784</v>
      </c>
      <c r="P7098" t="s">
        <v>25</v>
      </c>
      <c r="Q7098" t="s">
        <v>5764</v>
      </c>
      <c r="R7098">
        <v>2000</v>
      </c>
      <c r="X7098" t="s">
        <v>10373</v>
      </c>
      <c r="Y7098" t="s">
        <v>478</v>
      </c>
      <c r="Z7098" t="s">
        <v>561</v>
      </c>
      <c r="AE7098" t="s">
        <v>231</v>
      </c>
      <c r="AF7098">
        <v>0</v>
      </c>
      <c r="AG7098">
        <v>0</v>
      </c>
      <c r="AH7098">
        <v>9</v>
      </c>
      <c r="AI7098" t="s">
        <v>11632</v>
      </c>
      <c r="AJ7098">
        <v>0.82781456953642385</v>
      </c>
      <c r="AL7098" s="94">
        <v>241.6</v>
      </c>
      <c r="AM7098" t="s">
        <v>11646</v>
      </c>
    </row>
    <row r="7099" spans="1:39" x14ac:dyDescent="0.25">
      <c r="A7099" t="s">
        <v>225</v>
      </c>
      <c r="B7099">
        <v>46042</v>
      </c>
      <c r="C7099" t="s">
        <v>10374</v>
      </c>
      <c r="D7099">
        <v>4599</v>
      </c>
      <c r="E7099">
        <v>45773</v>
      </c>
      <c r="F7099">
        <v>45900</v>
      </c>
      <c r="G7099" t="s">
        <v>2170</v>
      </c>
      <c r="I7099" t="s">
        <v>24</v>
      </c>
      <c r="J7099">
        <v>45944</v>
      </c>
      <c r="K7099">
        <v>0</v>
      </c>
      <c r="L7099" t="s">
        <v>25</v>
      </c>
      <c r="N7099" t="s">
        <v>25</v>
      </c>
      <c r="O7099" t="s">
        <v>25</v>
      </c>
      <c r="P7099" t="s">
        <v>25</v>
      </c>
      <c r="Q7099" t="s">
        <v>5764</v>
      </c>
      <c r="X7099" t="s">
        <v>10375</v>
      </c>
      <c r="Y7099" t="s">
        <v>25</v>
      </c>
      <c r="Z7099" t="s">
        <v>25</v>
      </c>
      <c r="AE7099" t="s">
        <v>231</v>
      </c>
      <c r="AF7099">
        <v>0</v>
      </c>
      <c r="AG7099">
        <v>0</v>
      </c>
      <c r="AH7099">
        <v>8</v>
      </c>
      <c r="AI7099" t="s">
        <v>11632</v>
      </c>
      <c r="AL7099" s="94">
        <v>459.9</v>
      </c>
      <c r="AM7099" t="s">
        <v>11646</v>
      </c>
    </row>
    <row r="7100" spans="1:39" x14ac:dyDescent="0.25">
      <c r="A7100" t="s">
        <v>225</v>
      </c>
      <c r="B7100">
        <v>46043</v>
      </c>
      <c r="C7100" t="s">
        <v>10376</v>
      </c>
      <c r="D7100">
        <v>160</v>
      </c>
      <c r="E7100">
        <v>45773</v>
      </c>
      <c r="F7100">
        <v>45900</v>
      </c>
      <c r="G7100" t="s">
        <v>2170</v>
      </c>
      <c r="I7100" t="s">
        <v>24</v>
      </c>
      <c r="J7100">
        <v>45911</v>
      </c>
      <c r="K7100">
        <v>0</v>
      </c>
      <c r="L7100" t="s">
        <v>25</v>
      </c>
      <c r="N7100" t="s">
        <v>25</v>
      </c>
      <c r="O7100" t="s">
        <v>25</v>
      </c>
      <c r="P7100" t="s">
        <v>25</v>
      </c>
      <c r="Q7100" t="s">
        <v>5764</v>
      </c>
      <c r="X7100" t="s">
        <v>25</v>
      </c>
      <c r="Y7100" t="s">
        <v>478</v>
      </c>
      <c r="Z7100" t="s">
        <v>25</v>
      </c>
      <c r="AE7100" t="s">
        <v>231</v>
      </c>
      <c r="AF7100">
        <v>0</v>
      </c>
      <c r="AG7100">
        <v>0</v>
      </c>
      <c r="AH7100">
        <v>8</v>
      </c>
      <c r="AI7100" t="s">
        <v>11632</v>
      </c>
      <c r="AL7100" s="94">
        <v>16</v>
      </c>
      <c r="AM7100" t="s">
        <v>11646</v>
      </c>
    </row>
    <row r="7101" spans="1:39" x14ac:dyDescent="0.25">
      <c r="A7101" t="s">
        <v>225</v>
      </c>
      <c r="B7101">
        <v>46005</v>
      </c>
      <c r="C7101" t="s">
        <v>10377</v>
      </c>
      <c r="D7101">
        <v>30022</v>
      </c>
      <c r="E7101">
        <v>45773</v>
      </c>
      <c r="F7101">
        <v>45888</v>
      </c>
      <c r="G7101" t="s">
        <v>2170</v>
      </c>
      <c r="I7101" t="s">
        <v>24</v>
      </c>
      <c r="J7101">
        <v>45923</v>
      </c>
      <c r="K7101">
        <v>234</v>
      </c>
      <c r="L7101">
        <v>45911</v>
      </c>
      <c r="M7101">
        <v>80</v>
      </c>
      <c r="N7101" t="s">
        <v>25</v>
      </c>
      <c r="O7101" t="s">
        <v>25</v>
      </c>
      <c r="P7101" t="s">
        <v>25</v>
      </c>
      <c r="Q7101" t="s">
        <v>5764</v>
      </c>
      <c r="R7101">
        <v>10000</v>
      </c>
      <c r="S7101">
        <v>8000</v>
      </c>
      <c r="T7101">
        <v>28</v>
      </c>
      <c r="U7101">
        <v>19</v>
      </c>
      <c r="V7101">
        <v>4</v>
      </c>
      <c r="W7101">
        <v>3</v>
      </c>
      <c r="X7101" t="s">
        <v>478</v>
      </c>
      <c r="Y7101" t="s">
        <v>478</v>
      </c>
      <c r="Z7101" t="s">
        <v>561</v>
      </c>
      <c r="AE7101" t="s">
        <v>231</v>
      </c>
      <c r="AF7101">
        <v>0.8</v>
      </c>
      <c r="AG7101">
        <v>187</v>
      </c>
      <c r="AH7101">
        <v>16</v>
      </c>
      <c r="AI7101" t="s">
        <v>11631</v>
      </c>
      <c r="AJ7101">
        <v>0.33308906801678767</v>
      </c>
      <c r="AK7101">
        <v>0.26647125441343017</v>
      </c>
      <c r="AL7101" s="94">
        <v>3002.2</v>
      </c>
      <c r="AM7101" t="s">
        <v>11648</v>
      </c>
    </row>
    <row r="7102" spans="1:39" x14ac:dyDescent="0.25">
      <c r="A7102" t="s">
        <v>225</v>
      </c>
      <c r="B7102">
        <v>46006</v>
      </c>
      <c r="C7102" t="s">
        <v>10378</v>
      </c>
      <c r="D7102">
        <v>6235</v>
      </c>
      <c r="E7102">
        <v>45773</v>
      </c>
      <c r="F7102">
        <v>45900</v>
      </c>
      <c r="G7102" t="s">
        <v>2170</v>
      </c>
      <c r="I7102" t="s">
        <v>24</v>
      </c>
      <c r="K7102">
        <v>0</v>
      </c>
      <c r="AE7102" t="s">
        <v>231</v>
      </c>
      <c r="AF7102">
        <v>0</v>
      </c>
      <c r="AG7102">
        <v>0</v>
      </c>
      <c r="AH7102">
        <v>0</v>
      </c>
      <c r="AI7102" t="s">
        <v>11634</v>
      </c>
      <c r="AL7102" s="94">
        <v>623.5</v>
      </c>
      <c r="AM7102" t="s">
        <v>11646</v>
      </c>
    </row>
    <row r="7103" spans="1:39" x14ac:dyDescent="0.25">
      <c r="A7103" t="s">
        <v>225</v>
      </c>
      <c r="B7103">
        <v>46007</v>
      </c>
      <c r="C7103" t="s">
        <v>10379</v>
      </c>
      <c r="D7103">
        <v>17038</v>
      </c>
      <c r="E7103">
        <v>45773</v>
      </c>
      <c r="F7103">
        <v>45845</v>
      </c>
      <c r="G7103" t="s">
        <v>2170</v>
      </c>
      <c r="H7103">
        <v>45804</v>
      </c>
      <c r="I7103" t="s">
        <v>24</v>
      </c>
      <c r="J7103" t="s">
        <v>10380</v>
      </c>
      <c r="K7103">
        <v>159</v>
      </c>
      <c r="R7103">
        <v>8000</v>
      </c>
      <c r="S7103">
        <v>6000</v>
      </c>
      <c r="AE7103" t="s">
        <v>231</v>
      </c>
      <c r="AF7103">
        <v>0</v>
      </c>
      <c r="AG7103">
        <v>0</v>
      </c>
      <c r="AH7103">
        <v>3</v>
      </c>
      <c r="AI7103" t="s">
        <v>11632</v>
      </c>
      <c r="AJ7103">
        <v>0.46953867824862072</v>
      </c>
      <c r="AK7103">
        <v>0.35215400868646557</v>
      </c>
      <c r="AL7103" s="94">
        <v>1703.8</v>
      </c>
      <c r="AM7103" t="s">
        <v>11648</v>
      </c>
    </row>
    <row r="7104" spans="1:39" x14ac:dyDescent="0.25">
      <c r="A7104" t="s">
        <v>225</v>
      </c>
      <c r="B7104">
        <v>46008</v>
      </c>
      <c r="C7104" t="s">
        <v>10381</v>
      </c>
      <c r="D7104">
        <v>3446</v>
      </c>
      <c r="E7104">
        <v>45773</v>
      </c>
      <c r="F7104">
        <v>45900</v>
      </c>
      <c r="G7104" t="s">
        <v>2170</v>
      </c>
      <c r="I7104" t="s">
        <v>24</v>
      </c>
      <c r="K7104">
        <v>0</v>
      </c>
      <c r="AE7104" t="s">
        <v>231</v>
      </c>
      <c r="AF7104">
        <v>0</v>
      </c>
      <c r="AG7104">
        <v>0</v>
      </c>
      <c r="AH7104">
        <v>0</v>
      </c>
      <c r="AI7104" t="s">
        <v>11634</v>
      </c>
      <c r="AL7104" s="94">
        <v>344.6</v>
      </c>
      <c r="AM7104" t="s">
        <v>11646</v>
      </c>
    </row>
    <row r="7105" spans="1:39" x14ac:dyDescent="0.25">
      <c r="A7105" t="s">
        <v>225</v>
      </c>
      <c r="B7105">
        <v>46009</v>
      </c>
      <c r="C7105" t="s">
        <v>10382</v>
      </c>
      <c r="D7105">
        <v>4249</v>
      </c>
      <c r="E7105">
        <v>45773</v>
      </c>
      <c r="F7105">
        <v>45900</v>
      </c>
      <c r="G7105" t="s">
        <v>2170</v>
      </c>
      <c r="I7105" t="s">
        <v>24</v>
      </c>
      <c r="K7105">
        <v>0</v>
      </c>
      <c r="AE7105" t="s">
        <v>231</v>
      </c>
      <c r="AF7105">
        <v>0</v>
      </c>
      <c r="AG7105">
        <v>0</v>
      </c>
      <c r="AH7105">
        <v>0</v>
      </c>
      <c r="AI7105" t="s">
        <v>11634</v>
      </c>
      <c r="AL7105" s="94">
        <v>424.9</v>
      </c>
      <c r="AM7105" t="s">
        <v>11646</v>
      </c>
    </row>
    <row r="7106" spans="1:39" x14ac:dyDescent="0.25">
      <c r="A7106" t="s">
        <v>225</v>
      </c>
      <c r="B7106">
        <v>46010</v>
      </c>
      <c r="C7106" t="s">
        <v>10383</v>
      </c>
      <c r="D7106">
        <v>1516</v>
      </c>
      <c r="E7106">
        <v>45773</v>
      </c>
      <c r="G7106" t="s">
        <v>2170</v>
      </c>
      <c r="H7106">
        <v>45797</v>
      </c>
      <c r="I7106" t="s">
        <v>28</v>
      </c>
      <c r="K7106">
        <v>0</v>
      </c>
      <c r="L7106" t="s">
        <v>487</v>
      </c>
      <c r="M7106">
        <v>0</v>
      </c>
      <c r="N7106" t="s">
        <v>478</v>
      </c>
      <c r="O7106">
        <v>45561</v>
      </c>
      <c r="P7106" t="s">
        <v>25</v>
      </c>
      <c r="Q7106" t="s">
        <v>5764</v>
      </c>
      <c r="R7106">
        <v>2000</v>
      </c>
      <c r="S7106">
        <v>2000</v>
      </c>
      <c r="T7106">
        <v>0</v>
      </c>
      <c r="U7106">
        <v>1</v>
      </c>
      <c r="V7106">
        <v>0</v>
      </c>
      <c r="W7106">
        <v>0</v>
      </c>
      <c r="X7106" t="s">
        <v>10384</v>
      </c>
      <c r="Y7106" t="s">
        <v>25</v>
      </c>
      <c r="Z7106" t="s">
        <v>25</v>
      </c>
      <c r="AE7106" t="s">
        <v>231</v>
      </c>
      <c r="AF7106">
        <v>0</v>
      </c>
      <c r="AG7106">
        <v>0</v>
      </c>
      <c r="AH7106">
        <v>16</v>
      </c>
      <c r="AI7106" t="s">
        <v>11631</v>
      </c>
      <c r="AJ7106">
        <v>1.3192612137203166</v>
      </c>
      <c r="AK7106">
        <v>1.3192612137203166</v>
      </c>
      <c r="AL7106" s="94">
        <v>151.6</v>
      </c>
      <c r="AM7106" t="s">
        <v>11646</v>
      </c>
    </row>
    <row r="7107" spans="1:39" x14ac:dyDescent="0.25">
      <c r="A7107" t="s">
        <v>225</v>
      </c>
      <c r="B7107">
        <v>46011</v>
      </c>
      <c r="C7107" t="s">
        <v>10385</v>
      </c>
      <c r="D7107">
        <v>10945</v>
      </c>
      <c r="E7107">
        <v>45773</v>
      </c>
      <c r="F7107">
        <v>45900</v>
      </c>
      <c r="G7107" t="s">
        <v>2170</v>
      </c>
      <c r="I7107" t="s">
        <v>24</v>
      </c>
      <c r="J7107">
        <v>45931</v>
      </c>
      <c r="K7107">
        <v>420</v>
      </c>
      <c r="L7107">
        <v>45658</v>
      </c>
      <c r="M7107">
        <v>66.66</v>
      </c>
      <c r="N7107" t="s">
        <v>478</v>
      </c>
      <c r="O7107">
        <v>2023</v>
      </c>
      <c r="P7107" t="s">
        <v>25</v>
      </c>
      <c r="Q7107" t="s">
        <v>5764</v>
      </c>
      <c r="R7107">
        <v>7500</v>
      </c>
      <c r="S7107">
        <v>21000</v>
      </c>
      <c r="T7107">
        <v>37</v>
      </c>
      <c r="U7107">
        <v>30</v>
      </c>
      <c r="V7107">
        <v>1</v>
      </c>
      <c r="X7107" t="s">
        <v>10386</v>
      </c>
      <c r="Y7107" t="s">
        <v>478</v>
      </c>
      <c r="Z7107" t="s">
        <v>561</v>
      </c>
      <c r="AE7107" t="s">
        <v>231</v>
      </c>
      <c r="AF7107">
        <v>0.66659999999999997</v>
      </c>
      <c r="AG7107">
        <v>280</v>
      </c>
      <c r="AH7107">
        <v>15</v>
      </c>
      <c r="AI7107" t="s">
        <v>11632</v>
      </c>
      <c r="AJ7107">
        <v>0.68524440383736862</v>
      </c>
      <c r="AK7107">
        <v>1.9186843307446322</v>
      </c>
      <c r="AL7107" s="94">
        <v>1094.5</v>
      </c>
      <c r="AM7107" t="s">
        <v>11647</v>
      </c>
    </row>
    <row r="7108" spans="1:39" x14ac:dyDescent="0.25">
      <c r="A7108" t="s">
        <v>225</v>
      </c>
      <c r="B7108">
        <v>46012</v>
      </c>
      <c r="C7108" t="s">
        <v>10387</v>
      </c>
      <c r="D7108">
        <v>1471</v>
      </c>
      <c r="E7108">
        <v>45773</v>
      </c>
      <c r="F7108">
        <v>45900</v>
      </c>
      <c r="G7108" t="s">
        <v>2170</v>
      </c>
      <c r="I7108" t="s">
        <v>24</v>
      </c>
      <c r="J7108">
        <v>45926</v>
      </c>
      <c r="K7108">
        <v>177</v>
      </c>
      <c r="L7108">
        <v>45870</v>
      </c>
      <c r="M7108">
        <v>35</v>
      </c>
      <c r="N7108" t="s">
        <v>478</v>
      </c>
      <c r="O7108">
        <v>45567</v>
      </c>
      <c r="P7108" t="s">
        <v>25</v>
      </c>
      <c r="Q7108" t="s">
        <v>5764</v>
      </c>
      <c r="R7108">
        <v>5800</v>
      </c>
      <c r="T7108">
        <v>2</v>
      </c>
      <c r="U7108">
        <v>149</v>
      </c>
      <c r="V7108">
        <v>0</v>
      </c>
      <c r="W7108">
        <v>18</v>
      </c>
      <c r="X7108" t="s">
        <v>478</v>
      </c>
      <c r="Y7108" t="s">
        <v>25</v>
      </c>
      <c r="Z7108" t="s">
        <v>25</v>
      </c>
      <c r="AE7108" t="s">
        <v>231</v>
      </c>
      <c r="AF7108">
        <v>0.35</v>
      </c>
      <c r="AG7108">
        <v>62</v>
      </c>
      <c r="AH7108">
        <v>15</v>
      </c>
      <c r="AI7108" t="s">
        <v>11632</v>
      </c>
      <c r="AJ7108">
        <v>3.9428959891230457</v>
      </c>
      <c r="AL7108" s="94">
        <v>147.1</v>
      </c>
      <c r="AM7108" t="s">
        <v>11647</v>
      </c>
    </row>
    <row r="7109" spans="1:39" x14ac:dyDescent="0.25">
      <c r="A7109" t="s">
        <v>225</v>
      </c>
      <c r="B7109">
        <v>46013</v>
      </c>
      <c r="C7109" t="s">
        <v>10388</v>
      </c>
      <c r="D7109">
        <v>26259</v>
      </c>
      <c r="E7109">
        <v>45773</v>
      </c>
      <c r="F7109">
        <v>45900</v>
      </c>
      <c r="G7109" t="s">
        <v>2170</v>
      </c>
      <c r="I7109" t="s">
        <v>24</v>
      </c>
      <c r="K7109">
        <v>0</v>
      </c>
      <c r="AE7109" t="s">
        <v>231</v>
      </c>
      <c r="AF7109">
        <v>0</v>
      </c>
      <c r="AG7109">
        <v>0</v>
      </c>
      <c r="AH7109">
        <v>0</v>
      </c>
      <c r="AI7109" t="s">
        <v>11634</v>
      </c>
      <c r="AL7109" s="94">
        <v>2625.9</v>
      </c>
      <c r="AM7109" t="s">
        <v>11646</v>
      </c>
    </row>
    <row r="7110" spans="1:39" x14ac:dyDescent="0.25">
      <c r="A7110" t="s">
        <v>225</v>
      </c>
      <c r="B7110">
        <v>46014</v>
      </c>
      <c r="C7110" t="s">
        <v>10389</v>
      </c>
      <c r="D7110">
        <v>4419</v>
      </c>
      <c r="E7110">
        <v>45773</v>
      </c>
      <c r="F7110">
        <v>45900</v>
      </c>
      <c r="G7110" t="s">
        <v>2170</v>
      </c>
      <c r="I7110" t="s">
        <v>24</v>
      </c>
      <c r="J7110">
        <v>45924</v>
      </c>
      <c r="K7110">
        <v>140</v>
      </c>
      <c r="L7110" t="s">
        <v>25</v>
      </c>
      <c r="N7110" t="s">
        <v>478</v>
      </c>
      <c r="O7110">
        <v>45253</v>
      </c>
      <c r="P7110" t="s">
        <v>25</v>
      </c>
      <c r="Q7110" t="s">
        <v>5764</v>
      </c>
      <c r="R7110">
        <v>5000</v>
      </c>
      <c r="S7110">
        <v>4000</v>
      </c>
      <c r="X7110" t="s">
        <v>478</v>
      </c>
      <c r="Y7110" t="s">
        <v>478</v>
      </c>
      <c r="Z7110" t="s">
        <v>25</v>
      </c>
      <c r="AE7110" t="s">
        <v>231</v>
      </c>
      <c r="AF7110">
        <v>0</v>
      </c>
      <c r="AG7110">
        <v>0</v>
      </c>
      <c r="AH7110">
        <v>11</v>
      </c>
      <c r="AI7110" t="s">
        <v>11632</v>
      </c>
      <c r="AJ7110">
        <v>1.1314777098891151</v>
      </c>
      <c r="AK7110">
        <v>0.90518216791129213</v>
      </c>
      <c r="AL7110" s="94">
        <v>441.9</v>
      </c>
      <c r="AM7110" t="s">
        <v>11647</v>
      </c>
    </row>
    <row r="7111" spans="1:39" x14ac:dyDescent="0.25">
      <c r="A7111" t="s">
        <v>225</v>
      </c>
      <c r="B7111">
        <v>46016</v>
      </c>
      <c r="C7111" t="s">
        <v>10390</v>
      </c>
      <c r="D7111">
        <v>1425</v>
      </c>
      <c r="E7111">
        <v>45773</v>
      </c>
      <c r="F7111">
        <v>45900</v>
      </c>
      <c r="G7111" t="s">
        <v>2170</v>
      </c>
      <c r="I7111" t="s">
        <v>24</v>
      </c>
      <c r="J7111">
        <v>45917</v>
      </c>
      <c r="K7111">
        <v>0</v>
      </c>
      <c r="AE7111" t="s">
        <v>231</v>
      </c>
      <c r="AF7111">
        <v>0</v>
      </c>
      <c r="AG7111">
        <v>0</v>
      </c>
      <c r="AH7111">
        <v>0</v>
      </c>
      <c r="AI7111" t="s">
        <v>11634</v>
      </c>
      <c r="AL7111" s="94">
        <v>142.5</v>
      </c>
      <c r="AM7111" t="s">
        <v>11646</v>
      </c>
    </row>
    <row r="7112" spans="1:39" x14ac:dyDescent="0.25">
      <c r="A7112" t="s">
        <v>225</v>
      </c>
      <c r="B7112">
        <v>46015</v>
      </c>
      <c r="C7112" t="s">
        <v>10391</v>
      </c>
      <c r="D7112">
        <v>10676</v>
      </c>
      <c r="E7112">
        <v>45773</v>
      </c>
      <c r="F7112">
        <v>45812</v>
      </c>
      <c r="G7112" t="s">
        <v>2170</v>
      </c>
      <c r="H7112" t="s">
        <v>10392</v>
      </c>
      <c r="I7112" t="s">
        <v>24</v>
      </c>
      <c r="K7112">
        <v>0</v>
      </c>
      <c r="AE7112" t="s">
        <v>231</v>
      </c>
      <c r="AF7112">
        <v>0</v>
      </c>
      <c r="AG7112">
        <v>0</v>
      </c>
      <c r="AH7112">
        <v>0</v>
      </c>
      <c r="AI7112" t="s">
        <v>11634</v>
      </c>
      <c r="AL7112" s="94">
        <v>1067.5999999999999</v>
      </c>
      <c r="AM7112" t="s">
        <v>11646</v>
      </c>
    </row>
    <row r="7113" spans="1:39" x14ac:dyDescent="0.25">
      <c r="A7113" t="s">
        <v>225</v>
      </c>
      <c r="B7113">
        <v>46018</v>
      </c>
      <c r="C7113" t="s">
        <v>10393</v>
      </c>
      <c r="D7113">
        <v>683</v>
      </c>
      <c r="E7113">
        <v>45773</v>
      </c>
      <c r="F7113">
        <v>45900</v>
      </c>
      <c r="G7113" t="s">
        <v>2170</v>
      </c>
      <c r="I7113" t="s">
        <v>24</v>
      </c>
      <c r="J7113">
        <v>45937</v>
      </c>
      <c r="K7113">
        <v>0</v>
      </c>
      <c r="L7113" t="s">
        <v>25</v>
      </c>
      <c r="N7113" t="s">
        <v>25</v>
      </c>
      <c r="O7113" t="s">
        <v>25</v>
      </c>
      <c r="P7113" t="s">
        <v>25</v>
      </c>
      <c r="Q7113" t="s">
        <v>5764</v>
      </c>
      <c r="S7113">
        <v>1000</v>
      </c>
      <c r="X7113" t="s">
        <v>10394</v>
      </c>
      <c r="Y7113" t="s">
        <v>478</v>
      </c>
      <c r="Z7113" t="s">
        <v>25</v>
      </c>
      <c r="AE7113" t="s">
        <v>231</v>
      </c>
      <c r="AF7113">
        <v>0</v>
      </c>
      <c r="AG7113">
        <v>0</v>
      </c>
      <c r="AH7113">
        <v>9</v>
      </c>
      <c r="AI7113" t="s">
        <v>11632</v>
      </c>
      <c r="AK7113">
        <v>1.4641288433382138</v>
      </c>
      <c r="AL7113" s="94">
        <v>68.3</v>
      </c>
      <c r="AM7113" t="s">
        <v>11646</v>
      </c>
    </row>
    <row r="7114" spans="1:39" x14ac:dyDescent="0.25">
      <c r="A7114" t="s">
        <v>225</v>
      </c>
      <c r="B7114">
        <v>46020</v>
      </c>
      <c r="C7114" t="s">
        <v>10395</v>
      </c>
      <c r="D7114">
        <v>5438</v>
      </c>
      <c r="E7114">
        <v>45773</v>
      </c>
      <c r="F7114">
        <v>45900</v>
      </c>
      <c r="G7114" t="s">
        <v>2170</v>
      </c>
      <c r="I7114" t="s">
        <v>24</v>
      </c>
      <c r="K7114">
        <v>0</v>
      </c>
      <c r="AE7114" t="s">
        <v>231</v>
      </c>
      <c r="AF7114">
        <v>0</v>
      </c>
      <c r="AG7114">
        <v>0</v>
      </c>
      <c r="AH7114">
        <v>0</v>
      </c>
      <c r="AI7114" t="s">
        <v>11634</v>
      </c>
      <c r="AL7114" s="94">
        <v>543.79999999999995</v>
      </c>
      <c r="AM7114" t="s">
        <v>11646</v>
      </c>
    </row>
    <row r="7115" spans="1:39" x14ac:dyDescent="0.25">
      <c r="A7115" t="s">
        <v>225</v>
      </c>
      <c r="B7115">
        <v>46019</v>
      </c>
      <c r="C7115" t="s">
        <v>10396</v>
      </c>
      <c r="D7115">
        <v>12402</v>
      </c>
      <c r="E7115">
        <v>45773</v>
      </c>
      <c r="F7115">
        <v>45900</v>
      </c>
      <c r="G7115" t="s">
        <v>2170</v>
      </c>
      <c r="I7115" t="s">
        <v>24</v>
      </c>
      <c r="J7115">
        <v>45988</v>
      </c>
      <c r="K7115">
        <v>0</v>
      </c>
      <c r="AE7115" t="s">
        <v>231</v>
      </c>
      <c r="AF7115">
        <v>0</v>
      </c>
      <c r="AG7115">
        <v>0</v>
      </c>
      <c r="AH7115">
        <v>0</v>
      </c>
      <c r="AI7115" t="s">
        <v>11634</v>
      </c>
      <c r="AL7115" s="94">
        <v>1240.2</v>
      </c>
      <c r="AM7115" t="s">
        <v>11646</v>
      </c>
    </row>
    <row r="7116" spans="1:39" x14ac:dyDescent="0.25">
      <c r="A7116" t="s">
        <v>225</v>
      </c>
      <c r="B7116">
        <v>46021</v>
      </c>
      <c r="C7116" t="s">
        <v>10397</v>
      </c>
      <c r="D7116">
        <v>34035</v>
      </c>
      <c r="E7116">
        <v>45773</v>
      </c>
      <c r="F7116">
        <v>45900</v>
      </c>
      <c r="G7116" t="s">
        <v>2170</v>
      </c>
      <c r="I7116" t="s">
        <v>24</v>
      </c>
      <c r="J7116">
        <v>45940</v>
      </c>
      <c r="K7116">
        <v>0</v>
      </c>
      <c r="L7116" t="s">
        <v>25</v>
      </c>
      <c r="N7116" t="s">
        <v>25</v>
      </c>
      <c r="O7116" t="s">
        <v>25</v>
      </c>
      <c r="P7116" t="s">
        <v>25</v>
      </c>
      <c r="Q7116" t="s">
        <v>5764</v>
      </c>
      <c r="R7116">
        <v>9234.75</v>
      </c>
      <c r="T7116">
        <v>18</v>
      </c>
      <c r="U7116">
        <v>7</v>
      </c>
      <c r="V7116">
        <v>1</v>
      </c>
      <c r="W7116">
        <v>1</v>
      </c>
      <c r="X7116" t="s">
        <v>10398</v>
      </c>
      <c r="Y7116" t="s">
        <v>478</v>
      </c>
      <c r="Z7116" t="s">
        <v>478</v>
      </c>
      <c r="AE7116" t="s">
        <v>231</v>
      </c>
      <c r="AF7116">
        <v>0</v>
      </c>
      <c r="AG7116">
        <v>0</v>
      </c>
      <c r="AH7116">
        <v>13</v>
      </c>
      <c r="AI7116" t="s">
        <v>11632</v>
      </c>
      <c r="AJ7116">
        <v>0.27133098281181139</v>
      </c>
      <c r="AL7116" s="94">
        <v>3403.5</v>
      </c>
      <c r="AM7116" t="s">
        <v>11646</v>
      </c>
    </row>
    <row r="7117" spans="1:39" x14ac:dyDescent="0.25">
      <c r="A7117" t="s">
        <v>225</v>
      </c>
      <c r="B7117">
        <v>46022</v>
      </c>
      <c r="C7117" t="s">
        <v>10399</v>
      </c>
      <c r="D7117">
        <v>22131</v>
      </c>
      <c r="E7117">
        <v>45773</v>
      </c>
      <c r="F7117">
        <v>45901</v>
      </c>
      <c r="G7117" t="s">
        <v>2170</v>
      </c>
      <c r="I7117" t="s">
        <v>24</v>
      </c>
      <c r="K7117">
        <v>0</v>
      </c>
      <c r="AE7117" t="s">
        <v>231</v>
      </c>
      <c r="AF7117">
        <v>0</v>
      </c>
      <c r="AG7117">
        <v>0</v>
      </c>
      <c r="AH7117">
        <v>0</v>
      </c>
      <c r="AI7117" t="s">
        <v>11634</v>
      </c>
      <c r="AL7117" s="94">
        <v>2213.1</v>
      </c>
      <c r="AM7117" t="s">
        <v>11646</v>
      </c>
    </row>
    <row r="7118" spans="1:39" x14ac:dyDescent="0.25">
      <c r="A7118" t="s">
        <v>225</v>
      </c>
      <c r="B7118">
        <v>46024</v>
      </c>
      <c r="C7118" t="s">
        <v>10400</v>
      </c>
      <c r="D7118">
        <v>614</v>
      </c>
      <c r="E7118">
        <v>45773</v>
      </c>
      <c r="F7118">
        <v>45901</v>
      </c>
      <c r="G7118" t="s">
        <v>2170</v>
      </c>
      <c r="I7118" t="s">
        <v>24</v>
      </c>
      <c r="J7118">
        <v>45924</v>
      </c>
      <c r="K7118">
        <v>0</v>
      </c>
      <c r="AE7118" t="s">
        <v>231</v>
      </c>
      <c r="AF7118">
        <v>0</v>
      </c>
      <c r="AG7118">
        <v>0</v>
      </c>
      <c r="AH7118">
        <v>0</v>
      </c>
      <c r="AI7118" t="s">
        <v>11634</v>
      </c>
      <c r="AL7118" s="94">
        <v>61.4</v>
      </c>
      <c r="AM7118" t="s">
        <v>11646</v>
      </c>
    </row>
    <row r="7119" spans="1:39" x14ac:dyDescent="0.25">
      <c r="A7119" t="s">
        <v>225</v>
      </c>
      <c r="B7119">
        <v>46025</v>
      </c>
      <c r="C7119" t="s">
        <v>10401</v>
      </c>
      <c r="D7119">
        <v>3623</v>
      </c>
      <c r="E7119">
        <v>45773</v>
      </c>
      <c r="F7119">
        <v>45901</v>
      </c>
      <c r="G7119" t="s">
        <v>2170</v>
      </c>
      <c r="I7119" t="s">
        <v>24</v>
      </c>
      <c r="K7119">
        <v>0</v>
      </c>
      <c r="AE7119" t="s">
        <v>231</v>
      </c>
      <c r="AF7119">
        <v>0</v>
      </c>
      <c r="AG7119">
        <v>0</v>
      </c>
      <c r="AH7119">
        <v>0</v>
      </c>
      <c r="AI7119" t="s">
        <v>11634</v>
      </c>
      <c r="AL7119" s="94">
        <v>362.3</v>
      </c>
      <c r="AM7119" t="s">
        <v>11646</v>
      </c>
    </row>
    <row r="7120" spans="1:39" x14ac:dyDescent="0.25">
      <c r="A7120" t="s">
        <v>225</v>
      </c>
      <c r="B7120">
        <v>46026</v>
      </c>
      <c r="C7120" t="s">
        <v>10402</v>
      </c>
      <c r="D7120">
        <v>1676</v>
      </c>
      <c r="E7120">
        <v>45773</v>
      </c>
      <c r="F7120">
        <v>45813</v>
      </c>
      <c r="G7120" t="s">
        <v>2170</v>
      </c>
      <c r="H7120" t="s">
        <v>10403</v>
      </c>
      <c r="I7120" t="s">
        <v>24</v>
      </c>
      <c r="K7120">
        <v>0</v>
      </c>
      <c r="R7120">
        <v>3000</v>
      </c>
      <c r="S7120">
        <v>3397</v>
      </c>
      <c r="X7120" t="s">
        <v>10404</v>
      </c>
      <c r="AE7120" t="s">
        <v>231</v>
      </c>
      <c r="AF7120">
        <v>0</v>
      </c>
      <c r="AG7120">
        <v>0</v>
      </c>
      <c r="AH7120">
        <v>3</v>
      </c>
      <c r="AI7120" t="s">
        <v>11632</v>
      </c>
      <c r="AJ7120">
        <v>1.7899761336515514</v>
      </c>
      <c r="AK7120">
        <v>2.0268496420047732</v>
      </c>
      <c r="AL7120" s="94">
        <v>167.6</v>
      </c>
      <c r="AM7120" t="s">
        <v>11646</v>
      </c>
    </row>
    <row r="7121" spans="1:39" x14ac:dyDescent="0.25">
      <c r="A7121" t="s">
        <v>225</v>
      </c>
      <c r="B7121">
        <v>46027</v>
      </c>
      <c r="C7121" t="s">
        <v>10405</v>
      </c>
      <c r="D7121">
        <v>1175</v>
      </c>
      <c r="E7121">
        <v>45773</v>
      </c>
      <c r="F7121">
        <v>45901</v>
      </c>
      <c r="G7121" t="s">
        <v>2170</v>
      </c>
      <c r="I7121" t="s">
        <v>24</v>
      </c>
      <c r="K7121">
        <v>0</v>
      </c>
      <c r="AE7121" t="s">
        <v>231</v>
      </c>
      <c r="AF7121">
        <v>0</v>
      </c>
      <c r="AG7121">
        <v>0</v>
      </c>
      <c r="AH7121">
        <v>0</v>
      </c>
      <c r="AI7121" t="s">
        <v>11634</v>
      </c>
      <c r="AL7121" s="94">
        <v>117.5</v>
      </c>
      <c r="AM7121" t="s">
        <v>11646</v>
      </c>
    </row>
    <row r="7122" spans="1:39" x14ac:dyDescent="0.25">
      <c r="A7122" t="s">
        <v>225</v>
      </c>
      <c r="B7122">
        <v>46023</v>
      </c>
      <c r="C7122" t="s">
        <v>10406</v>
      </c>
      <c r="D7122">
        <v>489</v>
      </c>
      <c r="E7122">
        <v>45774</v>
      </c>
      <c r="F7122">
        <v>45901</v>
      </c>
      <c r="G7122" t="s">
        <v>2170</v>
      </c>
      <c r="I7122" t="s">
        <v>24</v>
      </c>
      <c r="K7122">
        <v>0</v>
      </c>
      <c r="AE7122" t="s">
        <v>231</v>
      </c>
      <c r="AF7122">
        <v>0</v>
      </c>
      <c r="AG7122">
        <v>0</v>
      </c>
      <c r="AH7122">
        <v>0</v>
      </c>
      <c r="AI7122" t="s">
        <v>11634</v>
      </c>
      <c r="AL7122" s="94">
        <v>48.9</v>
      </c>
      <c r="AM7122" t="s">
        <v>11646</v>
      </c>
    </row>
    <row r="7123" spans="1:39" x14ac:dyDescent="0.25">
      <c r="A7123" t="s">
        <v>225</v>
      </c>
      <c r="B7123">
        <v>46028</v>
      </c>
      <c r="C7123" t="s">
        <v>10407</v>
      </c>
      <c r="D7123">
        <v>542</v>
      </c>
      <c r="E7123">
        <v>45774</v>
      </c>
      <c r="F7123">
        <v>45901</v>
      </c>
      <c r="G7123" t="s">
        <v>2170</v>
      </c>
      <c r="I7123" t="s">
        <v>24</v>
      </c>
      <c r="K7123">
        <v>0</v>
      </c>
      <c r="AE7123" t="s">
        <v>231</v>
      </c>
      <c r="AF7123">
        <v>0</v>
      </c>
      <c r="AG7123">
        <v>0</v>
      </c>
      <c r="AH7123">
        <v>0</v>
      </c>
      <c r="AI7123" t="s">
        <v>11634</v>
      </c>
      <c r="AL7123" s="94">
        <v>54.2</v>
      </c>
      <c r="AM7123" t="s">
        <v>11646</v>
      </c>
    </row>
    <row r="7124" spans="1:39" x14ac:dyDescent="0.25">
      <c r="A7124" t="s">
        <v>225</v>
      </c>
      <c r="B7124">
        <v>46029</v>
      </c>
      <c r="C7124" t="s">
        <v>10408</v>
      </c>
      <c r="D7124">
        <v>27968</v>
      </c>
      <c r="E7124">
        <v>45774</v>
      </c>
      <c r="F7124">
        <v>45828</v>
      </c>
      <c r="G7124" t="s">
        <v>2170</v>
      </c>
      <c r="H7124">
        <v>45797</v>
      </c>
      <c r="I7124" t="s">
        <v>24</v>
      </c>
      <c r="K7124">
        <v>160</v>
      </c>
      <c r="M7124">
        <v>50</v>
      </c>
      <c r="N7124" t="s">
        <v>25</v>
      </c>
      <c r="P7124" t="s">
        <v>478</v>
      </c>
      <c r="Q7124">
        <v>50</v>
      </c>
      <c r="R7124">
        <v>14500</v>
      </c>
      <c r="S7124">
        <v>57700</v>
      </c>
      <c r="X7124" t="s">
        <v>478</v>
      </c>
      <c r="Y7124" t="s">
        <v>25</v>
      </c>
      <c r="Z7124" t="s">
        <v>25</v>
      </c>
      <c r="AE7124" t="s">
        <v>231</v>
      </c>
      <c r="AF7124">
        <v>0.5</v>
      </c>
      <c r="AG7124">
        <v>80</v>
      </c>
      <c r="AH7124">
        <v>10</v>
      </c>
      <c r="AI7124" t="s">
        <v>11632</v>
      </c>
      <c r="AJ7124">
        <v>0.51844965675057209</v>
      </c>
      <c r="AK7124">
        <v>2.0630720823798625</v>
      </c>
      <c r="AL7124" s="94">
        <v>2796.8</v>
      </c>
      <c r="AM7124" t="s">
        <v>11648</v>
      </c>
    </row>
    <row r="7125" spans="1:39" x14ac:dyDescent="0.25">
      <c r="A7125" t="s">
        <v>225</v>
      </c>
      <c r="B7125">
        <v>46030</v>
      </c>
      <c r="C7125" t="s">
        <v>10409</v>
      </c>
      <c r="D7125">
        <v>1104</v>
      </c>
      <c r="E7125">
        <v>45774</v>
      </c>
      <c r="F7125">
        <v>45901</v>
      </c>
      <c r="G7125" t="s">
        <v>2170</v>
      </c>
      <c r="I7125" t="s">
        <v>24</v>
      </c>
      <c r="J7125">
        <v>45924</v>
      </c>
      <c r="K7125">
        <v>0</v>
      </c>
      <c r="L7125" t="s">
        <v>25</v>
      </c>
      <c r="N7125" t="s">
        <v>25</v>
      </c>
      <c r="O7125" t="s">
        <v>25</v>
      </c>
      <c r="P7125" t="s">
        <v>25</v>
      </c>
      <c r="Q7125" t="s">
        <v>5764</v>
      </c>
      <c r="X7125" t="s">
        <v>25</v>
      </c>
      <c r="Y7125" t="s">
        <v>25</v>
      </c>
      <c r="Z7125" t="s">
        <v>25</v>
      </c>
      <c r="AE7125" t="s">
        <v>231</v>
      </c>
      <c r="AF7125">
        <v>0</v>
      </c>
      <c r="AG7125">
        <v>0</v>
      </c>
      <c r="AH7125">
        <v>8</v>
      </c>
      <c r="AI7125" t="s">
        <v>11632</v>
      </c>
      <c r="AL7125" s="94">
        <v>110.4</v>
      </c>
      <c r="AM7125" t="s">
        <v>11646</v>
      </c>
    </row>
    <row r="7126" spans="1:39" x14ac:dyDescent="0.25">
      <c r="A7126" t="s">
        <v>225</v>
      </c>
      <c r="B7126">
        <v>46031</v>
      </c>
      <c r="C7126" t="s">
        <v>10410</v>
      </c>
      <c r="D7126">
        <v>14652</v>
      </c>
      <c r="E7126">
        <v>45774</v>
      </c>
      <c r="F7126">
        <v>45901</v>
      </c>
      <c r="G7126" t="s">
        <v>2170</v>
      </c>
      <c r="I7126" t="s">
        <v>24</v>
      </c>
      <c r="J7126">
        <v>45964</v>
      </c>
      <c r="K7126">
        <v>0</v>
      </c>
      <c r="N7126" t="s">
        <v>478</v>
      </c>
      <c r="O7126">
        <v>45950</v>
      </c>
      <c r="AE7126" t="s">
        <v>231</v>
      </c>
      <c r="AF7126">
        <v>0</v>
      </c>
      <c r="AG7126">
        <v>0</v>
      </c>
      <c r="AH7126">
        <v>2</v>
      </c>
      <c r="AI7126" t="s">
        <v>11632</v>
      </c>
      <c r="AL7126" s="94">
        <v>1465.2</v>
      </c>
      <c r="AM7126" t="s">
        <v>11646</v>
      </c>
    </row>
    <row r="7127" spans="1:39" x14ac:dyDescent="0.25">
      <c r="A7127" t="s">
        <v>225</v>
      </c>
      <c r="B7127">
        <v>46032</v>
      </c>
      <c r="C7127" t="s">
        <v>10411</v>
      </c>
      <c r="D7127">
        <v>7672</v>
      </c>
      <c r="E7127">
        <v>45774</v>
      </c>
      <c r="F7127">
        <v>45901</v>
      </c>
      <c r="G7127" t="s">
        <v>2170</v>
      </c>
      <c r="I7127" t="s">
        <v>24</v>
      </c>
      <c r="K7127">
        <v>0</v>
      </c>
      <c r="AE7127" t="s">
        <v>231</v>
      </c>
      <c r="AF7127">
        <v>0</v>
      </c>
      <c r="AG7127">
        <v>0</v>
      </c>
      <c r="AH7127">
        <v>0</v>
      </c>
      <c r="AI7127" t="s">
        <v>11634</v>
      </c>
      <c r="AL7127" s="94">
        <v>767.2</v>
      </c>
      <c r="AM7127" t="s">
        <v>11646</v>
      </c>
    </row>
    <row r="7128" spans="1:39" x14ac:dyDescent="0.25">
      <c r="A7128" t="s">
        <v>225</v>
      </c>
      <c r="B7128">
        <v>46033</v>
      </c>
      <c r="C7128" t="s">
        <v>10412</v>
      </c>
      <c r="D7128">
        <v>285</v>
      </c>
      <c r="E7128">
        <v>45774</v>
      </c>
      <c r="F7128">
        <v>45901</v>
      </c>
      <c r="G7128" t="s">
        <v>2170</v>
      </c>
      <c r="I7128" t="s">
        <v>24</v>
      </c>
      <c r="J7128">
        <v>45919</v>
      </c>
      <c r="K7128">
        <v>0</v>
      </c>
      <c r="L7128" t="s">
        <v>25</v>
      </c>
      <c r="N7128" t="s">
        <v>25</v>
      </c>
      <c r="O7128" t="s">
        <v>25</v>
      </c>
      <c r="P7128" t="s">
        <v>25</v>
      </c>
      <c r="Q7128" t="s">
        <v>5764</v>
      </c>
      <c r="R7128">
        <v>0</v>
      </c>
      <c r="S7128">
        <v>0</v>
      </c>
      <c r="X7128" t="s">
        <v>478</v>
      </c>
      <c r="Y7128" t="s">
        <v>25</v>
      </c>
      <c r="Z7128" t="s">
        <v>25</v>
      </c>
      <c r="AE7128" t="s">
        <v>231</v>
      </c>
      <c r="AF7128">
        <v>0</v>
      </c>
      <c r="AG7128">
        <v>0</v>
      </c>
      <c r="AH7128">
        <v>10</v>
      </c>
      <c r="AI7128" t="s">
        <v>11632</v>
      </c>
      <c r="AJ7128">
        <v>0</v>
      </c>
      <c r="AK7128">
        <v>0</v>
      </c>
      <c r="AL7128" s="94">
        <v>28.5</v>
      </c>
      <c r="AM7128" t="s">
        <v>11646</v>
      </c>
    </row>
    <row r="7129" spans="1:39" x14ac:dyDescent="0.25">
      <c r="A7129" t="s">
        <v>225</v>
      </c>
      <c r="B7129">
        <v>46034</v>
      </c>
      <c r="C7129" t="s">
        <v>10413</v>
      </c>
      <c r="D7129">
        <v>2643</v>
      </c>
      <c r="E7129">
        <v>45774</v>
      </c>
      <c r="F7129">
        <v>45827</v>
      </c>
      <c r="G7129" t="s">
        <v>2170</v>
      </c>
      <c r="H7129">
        <v>45796</v>
      </c>
      <c r="I7129" t="s">
        <v>24</v>
      </c>
      <c r="J7129">
        <v>45868</v>
      </c>
      <c r="K7129">
        <v>30</v>
      </c>
      <c r="L7129">
        <v>45778</v>
      </c>
      <c r="M7129">
        <v>77</v>
      </c>
      <c r="N7129" t="s">
        <v>478</v>
      </c>
      <c r="O7129">
        <v>45197</v>
      </c>
      <c r="P7129" t="s">
        <v>478</v>
      </c>
      <c r="Q7129">
        <v>20</v>
      </c>
      <c r="R7129">
        <v>9000</v>
      </c>
      <c r="S7129">
        <v>2000</v>
      </c>
      <c r="T7129">
        <v>8</v>
      </c>
      <c r="U7129">
        <v>0</v>
      </c>
      <c r="V7129">
        <v>0</v>
      </c>
      <c r="W7129">
        <v>0</v>
      </c>
      <c r="X7129" t="s">
        <v>478</v>
      </c>
      <c r="Y7129" t="s">
        <v>478</v>
      </c>
      <c r="Z7129" t="s">
        <v>478</v>
      </c>
      <c r="AE7129" t="s">
        <v>231</v>
      </c>
      <c r="AF7129">
        <v>0.77</v>
      </c>
      <c r="AG7129">
        <v>23</v>
      </c>
      <c r="AH7129">
        <v>16</v>
      </c>
      <c r="AI7129" t="s">
        <v>11631</v>
      </c>
      <c r="AJ7129">
        <v>3.4052213393870603</v>
      </c>
      <c r="AK7129">
        <v>0.75671585319712453</v>
      </c>
      <c r="AL7129" s="94">
        <v>264.3</v>
      </c>
      <c r="AM7129" t="s">
        <v>11647</v>
      </c>
    </row>
    <row r="7130" spans="1:39" x14ac:dyDescent="0.25">
      <c r="A7130" t="s">
        <v>225</v>
      </c>
      <c r="B7130">
        <v>46035</v>
      </c>
      <c r="C7130" t="s">
        <v>10414</v>
      </c>
      <c r="D7130">
        <v>9057</v>
      </c>
      <c r="E7130">
        <v>45774</v>
      </c>
      <c r="F7130">
        <v>45901</v>
      </c>
      <c r="G7130" t="s">
        <v>2170</v>
      </c>
      <c r="I7130" t="s">
        <v>24</v>
      </c>
      <c r="K7130">
        <v>0</v>
      </c>
      <c r="AE7130" t="s">
        <v>231</v>
      </c>
      <c r="AF7130">
        <v>0</v>
      </c>
      <c r="AG7130">
        <v>0</v>
      </c>
      <c r="AH7130">
        <v>0</v>
      </c>
      <c r="AI7130" t="s">
        <v>11634</v>
      </c>
      <c r="AL7130" s="94">
        <v>905.7</v>
      </c>
      <c r="AM7130" t="s">
        <v>11646</v>
      </c>
    </row>
    <row r="7131" spans="1:39" x14ac:dyDescent="0.25">
      <c r="A7131" t="s">
        <v>225</v>
      </c>
      <c r="B7131">
        <v>46036</v>
      </c>
      <c r="C7131" t="s">
        <v>10415</v>
      </c>
      <c r="D7131">
        <v>700</v>
      </c>
      <c r="E7131">
        <v>45774</v>
      </c>
      <c r="F7131">
        <v>45901</v>
      </c>
      <c r="G7131" t="s">
        <v>2170</v>
      </c>
      <c r="I7131" t="s">
        <v>24</v>
      </c>
      <c r="J7131" t="s">
        <v>10416</v>
      </c>
      <c r="K7131">
        <v>0</v>
      </c>
      <c r="AE7131" t="s">
        <v>231</v>
      </c>
      <c r="AF7131">
        <v>0</v>
      </c>
      <c r="AG7131">
        <v>0</v>
      </c>
      <c r="AH7131">
        <v>0</v>
      </c>
      <c r="AI7131" t="s">
        <v>11634</v>
      </c>
      <c r="AL7131" s="94">
        <v>70</v>
      </c>
      <c r="AM7131" t="s">
        <v>11646</v>
      </c>
    </row>
    <row r="7132" spans="1:39" x14ac:dyDescent="0.25">
      <c r="A7132" t="s">
        <v>225</v>
      </c>
      <c r="B7132">
        <v>46037</v>
      </c>
      <c r="C7132" t="s">
        <v>10417</v>
      </c>
      <c r="D7132">
        <v>1544</v>
      </c>
      <c r="E7132">
        <v>45774</v>
      </c>
      <c r="F7132">
        <v>45901</v>
      </c>
      <c r="G7132" t="s">
        <v>2170</v>
      </c>
      <c r="I7132" t="s">
        <v>24</v>
      </c>
      <c r="J7132">
        <v>45919</v>
      </c>
      <c r="K7132">
        <v>0</v>
      </c>
      <c r="L7132" t="s">
        <v>25</v>
      </c>
      <c r="N7132" t="s">
        <v>25</v>
      </c>
      <c r="O7132" t="s">
        <v>25</v>
      </c>
      <c r="P7132" t="s">
        <v>25</v>
      </c>
      <c r="Q7132" t="s">
        <v>5764</v>
      </c>
      <c r="R7132">
        <v>1450</v>
      </c>
      <c r="S7132">
        <v>1450</v>
      </c>
      <c r="X7132" t="s">
        <v>478</v>
      </c>
      <c r="Y7132" t="s">
        <v>25</v>
      </c>
      <c r="Z7132" t="s">
        <v>25</v>
      </c>
      <c r="AE7132" t="s">
        <v>231</v>
      </c>
      <c r="AF7132">
        <v>0</v>
      </c>
      <c r="AG7132">
        <v>0</v>
      </c>
      <c r="AH7132">
        <v>10</v>
      </c>
      <c r="AI7132" t="s">
        <v>11632</v>
      </c>
      <c r="AJ7132">
        <v>0.93911917098445596</v>
      </c>
      <c r="AK7132">
        <v>0.93911917098445596</v>
      </c>
      <c r="AL7132" s="94">
        <v>154.4</v>
      </c>
      <c r="AM7132" t="s">
        <v>11646</v>
      </c>
    </row>
    <row r="7133" spans="1:39" x14ac:dyDescent="0.25">
      <c r="A7133" t="s">
        <v>225</v>
      </c>
      <c r="B7133">
        <v>46017</v>
      </c>
      <c r="C7133" t="s">
        <v>10418</v>
      </c>
      <c r="D7133">
        <v>47335</v>
      </c>
      <c r="E7133">
        <v>45774</v>
      </c>
      <c r="F7133">
        <v>45814</v>
      </c>
      <c r="G7133" t="s">
        <v>2170</v>
      </c>
      <c r="H7133" t="s">
        <v>10419</v>
      </c>
      <c r="I7133" t="s">
        <v>24</v>
      </c>
      <c r="K7133">
        <v>0</v>
      </c>
      <c r="AE7133" t="s">
        <v>231</v>
      </c>
      <c r="AF7133">
        <v>0</v>
      </c>
      <c r="AG7133">
        <v>0</v>
      </c>
      <c r="AH7133">
        <v>0</v>
      </c>
      <c r="AI7133" t="s">
        <v>11634</v>
      </c>
      <c r="AL7133" s="94">
        <v>4733.5</v>
      </c>
      <c r="AM7133" t="s">
        <v>11646</v>
      </c>
    </row>
    <row r="7134" spans="1:39" x14ac:dyDescent="0.25">
      <c r="A7134" t="s">
        <v>225</v>
      </c>
      <c r="B7134">
        <v>46038</v>
      </c>
      <c r="C7134" t="s">
        <v>10420</v>
      </c>
      <c r="D7134">
        <v>324</v>
      </c>
      <c r="E7134">
        <v>45774</v>
      </c>
      <c r="F7134">
        <v>45901</v>
      </c>
      <c r="G7134" t="s">
        <v>2170</v>
      </c>
      <c r="I7134" t="s">
        <v>24</v>
      </c>
      <c r="K7134">
        <v>0</v>
      </c>
      <c r="AE7134" t="s">
        <v>231</v>
      </c>
      <c r="AF7134">
        <v>0</v>
      </c>
      <c r="AG7134">
        <v>0</v>
      </c>
      <c r="AH7134">
        <v>0</v>
      </c>
      <c r="AI7134" t="s">
        <v>11634</v>
      </c>
      <c r="AL7134" s="94">
        <v>32.4</v>
      </c>
      <c r="AM7134" t="s">
        <v>11646</v>
      </c>
    </row>
    <row r="7135" spans="1:39" x14ac:dyDescent="0.25">
      <c r="A7135" t="s">
        <v>225</v>
      </c>
      <c r="B7135">
        <v>46039</v>
      </c>
      <c r="C7135" t="s">
        <v>10421</v>
      </c>
      <c r="D7135">
        <v>2595</v>
      </c>
      <c r="E7135">
        <v>45774</v>
      </c>
      <c r="F7135">
        <v>45901</v>
      </c>
      <c r="G7135" t="s">
        <v>2170</v>
      </c>
      <c r="H7135">
        <v>45806</v>
      </c>
      <c r="I7135" t="s">
        <v>24</v>
      </c>
      <c r="J7135" t="s">
        <v>10422</v>
      </c>
      <c r="K7135">
        <v>0</v>
      </c>
      <c r="AE7135" t="s">
        <v>231</v>
      </c>
      <c r="AF7135">
        <v>0</v>
      </c>
      <c r="AG7135">
        <v>0</v>
      </c>
      <c r="AH7135">
        <v>0</v>
      </c>
      <c r="AI7135" t="s">
        <v>11634</v>
      </c>
      <c r="AL7135" s="94">
        <v>259.5</v>
      </c>
      <c r="AM7135" t="s">
        <v>11646</v>
      </c>
    </row>
    <row r="7136" spans="1:39" x14ac:dyDescent="0.25">
      <c r="A7136" t="s">
        <v>225</v>
      </c>
      <c r="B7136">
        <v>46040</v>
      </c>
      <c r="C7136" t="s">
        <v>10423</v>
      </c>
      <c r="D7136">
        <v>1114</v>
      </c>
      <c r="E7136">
        <v>45774</v>
      </c>
      <c r="F7136">
        <v>45901</v>
      </c>
      <c r="G7136" t="s">
        <v>2170</v>
      </c>
      <c r="I7136" t="s">
        <v>24</v>
      </c>
      <c r="K7136">
        <v>0</v>
      </c>
      <c r="AE7136" t="s">
        <v>231</v>
      </c>
      <c r="AF7136">
        <v>0</v>
      </c>
      <c r="AG7136">
        <v>0</v>
      </c>
      <c r="AH7136">
        <v>0</v>
      </c>
      <c r="AI7136" t="s">
        <v>11634</v>
      </c>
      <c r="AL7136" s="94">
        <v>111.4</v>
      </c>
      <c r="AM7136" t="s">
        <v>11646</v>
      </c>
    </row>
    <row r="7137" spans="1:39" x14ac:dyDescent="0.25">
      <c r="A7137" t="s">
        <v>225</v>
      </c>
      <c r="B7137">
        <v>46041</v>
      </c>
      <c r="C7137" t="s">
        <v>10424</v>
      </c>
      <c r="D7137">
        <v>392</v>
      </c>
      <c r="E7137">
        <v>45774</v>
      </c>
      <c r="F7137">
        <v>45813</v>
      </c>
      <c r="G7137" t="s">
        <v>2170</v>
      </c>
      <c r="H7137" t="s">
        <v>10425</v>
      </c>
      <c r="I7137" t="s">
        <v>24</v>
      </c>
      <c r="J7137" t="s">
        <v>28</v>
      </c>
      <c r="K7137">
        <v>74</v>
      </c>
      <c r="L7137">
        <v>45474</v>
      </c>
      <c r="M7137">
        <v>10.81</v>
      </c>
      <c r="N7137" t="s">
        <v>561</v>
      </c>
      <c r="O7137">
        <v>45470</v>
      </c>
      <c r="P7137" t="s">
        <v>25</v>
      </c>
      <c r="Q7137">
        <v>0</v>
      </c>
      <c r="R7137">
        <v>8390</v>
      </c>
      <c r="S7137">
        <v>10140</v>
      </c>
      <c r="T7137">
        <v>1</v>
      </c>
      <c r="U7137">
        <v>0</v>
      </c>
      <c r="V7137">
        <v>0</v>
      </c>
      <c r="W7137">
        <v>1</v>
      </c>
      <c r="X7137" t="s">
        <v>561</v>
      </c>
      <c r="Y7137" t="s">
        <v>25</v>
      </c>
      <c r="Z7137" t="s">
        <v>25</v>
      </c>
      <c r="AE7137" t="s">
        <v>231</v>
      </c>
      <c r="AF7137">
        <v>0.1081</v>
      </c>
      <c r="AG7137">
        <v>8</v>
      </c>
      <c r="AH7137">
        <v>16</v>
      </c>
      <c r="AI7137" t="s">
        <v>11631</v>
      </c>
      <c r="AJ7137">
        <v>21.403061224489797</v>
      </c>
      <c r="AK7137">
        <v>25.867346938775512</v>
      </c>
      <c r="AL7137" s="94">
        <v>39.200000000000003</v>
      </c>
      <c r="AM7137" t="s">
        <v>11647</v>
      </c>
    </row>
    <row r="7138" spans="1:39" x14ac:dyDescent="0.25">
      <c r="A7138" t="s">
        <v>225</v>
      </c>
      <c r="B7138">
        <v>46003</v>
      </c>
      <c r="C7138" t="s">
        <v>10426</v>
      </c>
      <c r="D7138">
        <v>1169</v>
      </c>
      <c r="E7138">
        <v>45774</v>
      </c>
      <c r="F7138">
        <v>45901</v>
      </c>
      <c r="G7138" t="s">
        <v>2170</v>
      </c>
      <c r="I7138" t="s">
        <v>24</v>
      </c>
      <c r="J7138">
        <v>45953</v>
      </c>
      <c r="K7138">
        <v>138</v>
      </c>
      <c r="L7138">
        <v>45839</v>
      </c>
      <c r="M7138">
        <v>70</v>
      </c>
      <c r="N7138" t="s">
        <v>561</v>
      </c>
      <c r="O7138">
        <v>45120</v>
      </c>
      <c r="P7138" t="s">
        <v>478</v>
      </c>
      <c r="Q7138">
        <v>25</v>
      </c>
      <c r="R7138">
        <v>16958.32</v>
      </c>
      <c r="S7138">
        <v>2100</v>
      </c>
      <c r="U7138">
        <v>25</v>
      </c>
      <c r="W7138">
        <v>10</v>
      </c>
      <c r="X7138" t="s">
        <v>545</v>
      </c>
      <c r="Y7138" t="s">
        <v>478</v>
      </c>
      <c r="Z7138" t="s">
        <v>478</v>
      </c>
      <c r="AE7138" t="s">
        <v>231</v>
      </c>
      <c r="AF7138">
        <v>0.7</v>
      </c>
      <c r="AG7138">
        <v>97</v>
      </c>
      <c r="AH7138">
        <v>14</v>
      </c>
      <c r="AI7138" t="s">
        <v>11632</v>
      </c>
      <c r="AJ7138">
        <v>14.506689478186484</v>
      </c>
      <c r="AK7138">
        <v>1.7964071856287425</v>
      </c>
      <c r="AL7138" s="94">
        <v>116.9</v>
      </c>
      <c r="AM7138" t="s">
        <v>11647</v>
      </c>
    </row>
    <row r="7139" spans="1:39" x14ac:dyDescent="0.25">
      <c r="A7139" t="s">
        <v>225</v>
      </c>
      <c r="B7139">
        <v>46044</v>
      </c>
      <c r="C7139" t="s">
        <v>10427</v>
      </c>
      <c r="D7139">
        <v>5284</v>
      </c>
      <c r="E7139">
        <v>45774</v>
      </c>
      <c r="F7139">
        <v>45901</v>
      </c>
      <c r="G7139" t="s">
        <v>2170</v>
      </c>
      <c r="I7139" t="s">
        <v>24</v>
      </c>
      <c r="J7139">
        <v>45926</v>
      </c>
      <c r="K7139">
        <v>366</v>
      </c>
      <c r="L7139" t="s">
        <v>25</v>
      </c>
      <c r="AE7139" t="s">
        <v>231</v>
      </c>
      <c r="AF7139">
        <v>0</v>
      </c>
      <c r="AG7139">
        <v>0</v>
      </c>
      <c r="AH7139">
        <v>2</v>
      </c>
      <c r="AI7139" t="s">
        <v>11632</v>
      </c>
      <c r="AL7139" s="94">
        <v>528.4</v>
      </c>
      <c r="AM7139" t="s">
        <v>11647</v>
      </c>
    </row>
    <row r="7140" spans="1:39" x14ac:dyDescent="0.25">
      <c r="A7140" t="s">
        <v>225</v>
      </c>
      <c r="B7140">
        <v>46046</v>
      </c>
      <c r="C7140" t="s">
        <v>10428</v>
      </c>
      <c r="D7140">
        <v>1498</v>
      </c>
      <c r="E7140">
        <v>45774</v>
      </c>
      <c r="G7140" t="s">
        <v>2170</v>
      </c>
      <c r="K7140">
        <v>0</v>
      </c>
      <c r="AE7140" t="s">
        <v>231</v>
      </c>
      <c r="AF7140">
        <v>0</v>
      </c>
      <c r="AG7140">
        <v>0</v>
      </c>
      <c r="AH7140">
        <v>0</v>
      </c>
      <c r="AI7140" t="s">
        <v>11634</v>
      </c>
      <c r="AL7140" s="94">
        <v>149.80000000000001</v>
      </c>
      <c r="AM7140" t="s">
        <v>11646</v>
      </c>
    </row>
    <row r="7141" spans="1:39" x14ac:dyDescent="0.25">
      <c r="A7141" t="s">
        <v>225</v>
      </c>
      <c r="B7141">
        <v>46045</v>
      </c>
      <c r="C7141" t="s">
        <v>10429</v>
      </c>
      <c r="D7141">
        <v>1586</v>
      </c>
      <c r="E7141">
        <v>45774</v>
      </c>
      <c r="G7141" t="s">
        <v>2170</v>
      </c>
      <c r="K7141">
        <v>0</v>
      </c>
      <c r="AE7141" t="s">
        <v>231</v>
      </c>
      <c r="AF7141">
        <v>0</v>
      </c>
      <c r="AG7141">
        <v>0</v>
      </c>
      <c r="AH7141">
        <v>0</v>
      </c>
      <c r="AI7141" t="s">
        <v>11634</v>
      </c>
      <c r="AL7141" s="94">
        <v>158.6</v>
      </c>
      <c r="AM7141" t="s">
        <v>11646</v>
      </c>
    </row>
    <row r="7142" spans="1:39" x14ac:dyDescent="0.25">
      <c r="A7142" t="s">
        <v>225</v>
      </c>
      <c r="B7142">
        <v>46047</v>
      </c>
      <c r="C7142" t="s">
        <v>10430</v>
      </c>
      <c r="D7142">
        <v>640</v>
      </c>
      <c r="E7142">
        <v>45774</v>
      </c>
      <c r="G7142" t="s">
        <v>2170</v>
      </c>
      <c r="K7142">
        <v>0</v>
      </c>
      <c r="AE7142" t="s">
        <v>231</v>
      </c>
      <c r="AF7142">
        <v>0</v>
      </c>
      <c r="AG7142">
        <v>0</v>
      </c>
      <c r="AH7142">
        <v>0</v>
      </c>
      <c r="AI7142" t="s">
        <v>11634</v>
      </c>
      <c r="AL7142" s="94">
        <v>64</v>
      </c>
      <c r="AM7142" t="s">
        <v>11646</v>
      </c>
    </row>
    <row r="7143" spans="1:39" x14ac:dyDescent="0.25">
      <c r="A7143" t="s">
        <v>225</v>
      </c>
      <c r="B7143">
        <v>46048</v>
      </c>
      <c r="C7143" t="s">
        <v>10431</v>
      </c>
      <c r="D7143">
        <v>4943</v>
      </c>
      <c r="E7143">
        <v>45774</v>
      </c>
      <c r="F7143">
        <v>45837</v>
      </c>
      <c r="G7143" t="s">
        <v>2170</v>
      </c>
      <c r="H7143">
        <v>45806</v>
      </c>
      <c r="I7143" t="s">
        <v>24</v>
      </c>
      <c r="K7143">
        <v>98</v>
      </c>
      <c r="L7143">
        <v>45737</v>
      </c>
      <c r="M7143">
        <v>85</v>
      </c>
      <c r="N7143" t="s">
        <v>478</v>
      </c>
      <c r="O7143">
        <v>45417</v>
      </c>
      <c r="P7143" t="s">
        <v>478</v>
      </c>
      <c r="Q7143">
        <v>80</v>
      </c>
      <c r="T7143">
        <v>3</v>
      </c>
      <c r="U7143">
        <v>13</v>
      </c>
      <c r="V7143">
        <v>0</v>
      </c>
      <c r="W7143">
        <v>2</v>
      </c>
      <c r="X7143" t="s">
        <v>10432</v>
      </c>
      <c r="Y7143" t="s">
        <v>25</v>
      </c>
      <c r="Z7143" t="s">
        <v>25</v>
      </c>
      <c r="AE7143" t="s">
        <v>231</v>
      </c>
      <c r="AF7143">
        <v>0.85</v>
      </c>
      <c r="AG7143">
        <v>83</v>
      </c>
      <c r="AH7143">
        <v>14</v>
      </c>
      <c r="AI7143" t="s">
        <v>11632</v>
      </c>
      <c r="AL7143" s="94">
        <v>494.3</v>
      </c>
      <c r="AM7143" t="s">
        <v>11647</v>
      </c>
    </row>
    <row r="7144" spans="1:39" x14ac:dyDescent="0.25">
      <c r="A7144" t="s">
        <v>225</v>
      </c>
      <c r="B7144">
        <v>46049</v>
      </c>
      <c r="C7144" t="s">
        <v>10433</v>
      </c>
      <c r="D7144">
        <v>302</v>
      </c>
      <c r="E7144">
        <v>45774</v>
      </c>
      <c r="G7144" t="s">
        <v>2170</v>
      </c>
      <c r="K7144">
        <v>0</v>
      </c>
      <c r="AE7144" t="s">
        <v>231</v>
      </c>
      <c r="AF7144">
        <v>0</v>
      </c>
      <c r="AG7144">
        <v>0</v>
      </c>
      <c r="AH7144">
        <v>0</v>
      </c>
      <c r="AI7144" t="s">
        <v>11634</v>
      </c>
      <c r="AL7144" s="94">
        <v>30.2</v>
      </c>
      <c r="AM7144" t="s">
        <v>11646</v>
      </c>
    </row>
    <row r="7145" spans="1:39" x14ac:dyDescent="0.25">
      <c r="A7145" t="s">
        <v>225</v>
      </c>
      <c r="B7145">
        <v>46050</v>
      </c>
      <c r="C7145" t="s">
        <v>10434</v>
      </c>
      <c r="D7145">
        <v>171</v>
      </c>
      <c r="E7145">
        <v>45774</v>
      </c>
      <c r="G7145" t="s">
        <v>2170</v>
      </c>
      <c r="K7145">
        <v>0</v>
      </c>
      <c r="AE7145" t="s">
        <v>231</v>
      </c>
      <c r="AF7145">
        <v>0</v>
      </c>
      <c r="AG7145">
        <v>0</v>
      </c>
      <c r="AH7145">
        <v>0</v>
      </c>
      <c r="AI7145" t="s">
        <v>11634</v>
      </c>
      <c r="AL7145" s="94">
        <v>17.100000000000001</v>
      </c>
      <c r="AM7145" t="s">
        <v>11646</v>
      </c>
    </row>
    <row r="7146" spans="1:39" x14ac:dyDescent="0.25">
      <c r="A7146" t="s">
        <v>225</v>
      </c>
      <c r="B7146">
        <v>46051</v>
      </c>
      <c r="C7146" t="s">
        <v>10435</v>
      </c>
      <c r="D7146">
        <v>12336</v>
      </c>
      <c r="E7146">
        <v>45774</v>
      </c>
      <c r="F7146">
        <v>45941</v>
      </c>
      <c r="G7146" t="s">
        <v>2170</v>
      </c>
      <c r="I7146" t="s">
        <v>24</v>
      </c>
      <c r="J7146">
        <v>45968</v>
      </c>
      <c r="K7146">
        <v>553</v>
      </c>
      <c r="L7146">
        <v>45839</v>
      </c>
      <c r="M7146">
        <v>36.159999999999997</v>
      </c>
      <c r="N7146" t="s">
        <v>478</v>
      </c>
      <c r="O7146">
        <v>44927</v>
      </c>
      <c r="P7146" t="s">
        <v>478</v>
      </c>
      <c r="Q7146">
        <v>0</v>
      </c>
      <c r="R7146" t="s">
        <v>5764</v>
      </c>
      <c r="S7146" t="s">
        <v>5764</v>
      </c>
      <c r="T7146">
        <v>45</v>
      </c>
      <c r="U7146">
        <v>20</v>
      </c>
      <c r="X7146" t="s">
        <v>25</v>
      </c>
      <c r="Y7146" t="s">
        <v>25</v>
      </c>
      <c r="Z7146" t="s">
        <v>25</v>
      </c>
      <c r="AE7146" t="s">
        <v>231</v>
      </c>
      <c r="AF7146">
        <v>0.36159999999999998</v>
      </c>
      <c r="AG7146">
        <v>200</v>
      </c>
      <c r="AH7146">
        <v>14</v>
      </c>
      <c r="AI7146" t="s">
        <v>11632</v>
      </c>
      <c r="AL7146" s="94">
        <v>1233.5999999999999</v>
      </c>
      <c r="AM7146" t="s">
        <v>11647</v>
      </c>
    </row>
    <row r="7147" spans="1:39" x14ac:dyDescent="0.25">
      <c r="A7147" t="s">
        <v>225</v>
      </c>
      <c r="B7147">
        <v>46052</v>
      </c>
      <c r="C7147" t="s">
        <v>10436</v>
      </c>
      <c r="D7147">
        <v>661</v>
      </c>
      <c r="E7147">
        <v>45774</v>
      </c>
      <c r="G7147" t="s">
        <v>2170</v>
      </c>
      <c r="K7147">
        <v>0</v>
      </c>
      <c r="AE7147" t="s">
        <v>231</v>
      </c>
      <c r="AF7147">
        <v>0</v>
      </c>
      <c r="AG7147">
        <v>0</v>
      </c>
      <c r="AH7147">
        <v>0</v>
      </c>
      <c r="AI7147" t="s">
        <v>11634</v>
      </c>
      <c r="AL7147" s="94">
        <v>66.099999999999994</v>
      </c>
      <c r="AM7147" t="s">
        <v>11646</v>
      </c>
    </row>
    <row r="7148" spans="1:39" x14ac:dyDescent="0.25">
      <c r="A7148" t="s">
        <v>225</v>
      </c>
      <c r="B7148">
        <v>46053</v>
      </c>
      <c r="C7148" t="s">
        <v>10437</v>
      </c>
      <c r="D7148">
        <v>649</v>
      </c>
      <c r="E7148">
        <v>45774</v>
      </c>
      <c r="G7148" t="s">
        <v>2170</v>
      </c>
      <c r="K7148">
        <v>0</v>
      </c>
      <c r="AE7148" t="s">
        <v>231</v>
      </c>
      <c r="AF7148">
        <v>0</v>
      </c>
      <c r="AG7148">
        <v>0</v>
      </c>
      <c r="AH7148">
        <v>0</v>
      </c>
      <c r="AI7148" t="s">
        <v>11634</v>
      </c>
      <c r="AL7148" s="94">
        <v>64.900000000000006</v>
      </c>
      <c r="AM7148" t="s">
        <v>11646</v>
      </c>
    </row>
    <row r="7149" spans="1:39" x14ac:dyDescent="0.25">
      <c r="A7149" t="s">
        <v>225</v>
      </c>
      <c r="B7149">
        <v>46054</v>
      </c>
      <c r="C7149" t="s">
        <v>10438</v>
      </c>
      <c r="D7149">
        <v>16322</v>
      </c>
      <c r="E7149">
        <v>45774</v>
      </c>
      <c r="F7149">
        <v>45941</v>
      </c>
      <c r="G7149" t="s">
        <v>2170</v>
      </c>
      <c r="I7149" t="s">
        <v>24</v>
      </c>
      <c r="K7149">
        <v>0</v>
      </c>
      <c r="AE7149" t="s">
        <v>231</v>
      </c>
      <c r="AF7149">
        <v>0</v>
      </c>
      <c r="AG7149">
        <v>0</v>
      </c>
      <c r="AH7149">
        <v>0</v>
      </c>
      <c r="AI7149" t="s">
        <v>11634</v>
      </c>
      <c r="AL7149" s="94">
        <v>1632.2</v>
      </c>
      <c r="AM7149" t="s">
        <v>11646</v>
      </c>
    </row>
    <row r="7150" spans="1:39" x14ac:dyDescent="0.25">
      <c r="A7150" t="s">
        <v>225</v>
      </c>
      <c r="B7150">
        <v>46055</v>
      </c>
      <c r="C7150" t="s">
        <v>10439</v>
      </c>
      <c r="D7150">
        <v>1907</v>
      </c>
      <c r="E7150">
        <v>45774</v>
      </c>
      <c r="G7150" t="s">
        <v>2170</v>
      </c>
      <c r="K7150">
        <v>0</v>
      </c>
      <c r="AE7150" t="s">
        <v>231</v>
      </c>
      <c r="AF7150">
        <v>0</v>
      </c>
      <c r="AG7150">
        <v>0</v>
      </c>
      <c r="AH7150">
        <v>0</v>
      </c>
      <c r="AI7150" t="s">
        <v>11634</v>
      </c>
      <c r="AL7150" s="94">
        <v>190.7</v>
      </c>
      <c r="AM7150" t="s">
        <v>11646</v>
      </c>
    </row>
    <row r="7151" spans="1:39" x14ac:dyDescent="0.25">
      <c r="A7151" t="s">
        <v>225</v>
      </c>
      <c r="B7151">
        <v>46056</v>
      </c>
      <c r="C7151" t="s">
        <v>10440</v>
      </c>
      <c r="D7151">
        <v>209</v>
      </c>
      <c r="E7151">
        <v>45774</v>
      </c>
      <c r="G7151" t="s">
        <v>2170</v>
      </c>
      <c r="K7151">
        <v>0</v>
      </c>
      <c r="AE7151" t="s">
        <v>231</v>
      </c>
      <c r="AF7151">
        <v>0</v>
      </c>
      <c r="AG7151">
        <v>0</v>
      </c>
      <c r="AH7151">
        <v>0</v>
      </c>
      <c r="AI7151" t="s">
        <v>11634</v>
      </c>
      <c r="AL7151" s="94">
        <v>20.9</v>
      </c>
      <c r="AM7151" t="s">
        <v>11646</v>
      </c>
    </row>
    <row r="7152" spans="1:39" x14ac:dyDescent="0.25">
      <c r="A7152" t="s">
        <v>225</v>
      </c>
      <c r="B7152">
        <v>46057</v>
      </c>
      <c r="C7152" t="s">
        <v>10441</v>
      </c>
      <c r="D7152">
        <v>605</v>
      </c>
      <c r="E7152">
        <v>45774</v>
      </c>
      <c r="G7152" t="s">
        <v>2170</v>
      </c>
      <c r="K7152">
        <v>0</v>
      </c>
      <c r="AE7152" t="s">
        <v>231</v>
      </c>
      <c r="AF7152">
        <v>0</v>
      </c>
      <c r="AG7152">
        <v>0</v>
      </c>
      <c r="AH7152">
        <v>0</v>
      </c>
      <c r="AI7152" t="s">
        <v>11634</v>
      </c>
      <c r="AL7152" s="94">
        <v>60.5</v>
      </c>
      <c r="AM7152" t="s">
        <v>11646</v>
      </c>
    </row>
    <row r="7153" spans="1:39" x14ac:dyDescent="0.25">
      <c r="A7153" t="s">
        <v>225</v>
      </c>
      <c r="B7153">
        <v>46904</v>
      </c>
      <c r="C7153" t="s">
        <v>10442</v>
      </c>
      <c r="D7153">
        <v>1144</v>
      </c>
      <c r="E7153">
        <v>45774</v>
      </c>
      <c r="G7153" t="s">
        <v>2170</v>
      </c>
      <c r="K7153">
        <v>0</v>
      </c>
      <c r="AE7153" t="s">
        <v>231</v>
      </c>
      <c r="AF7153">
        <v>0</v>
      </c>
      <c r="AG7153">
        <v>0</v>
      </c>
      <c r="AH7153">
        <v>0</v>
      </c>
      <c r="AI7153" t="s">
        <v>11634</v>
      </c>
      <c r="AL7153" s="94">
        <v>114.4</v>
      </c>
      <c r="AM7153" t="s">
        <v>11646</v>
      </c>
    </row>
    <row r="7154" spans="1:39" x14ac:dyDescent="0.25">
      <c r="A7154" t="s">
        <v>225</v>
      </c>
      <c r="B7154">
        <v>46060</v>
      </c>
      <c r="C7154" t="s">
        <v>10443</v>
      </c>
      <c r="D7154">
        <v>12130</v>
      </c>
      <c r="E7154">
        <v>45774</v>
      </c>
      <c r="F7154">
        <v>45941</v>
      </c>
      <c r="G7154" t="s">
        <v>2170</v>
      </c>
      <c r="I7154" t="s">
        <v>24</v>
      </c>
      <c r="J7154">
        <v>45951</v>
      </c>
      <c r="K7154">
        <v>0</v>
      </c>
      <c r="N7154" t="s">
        <v>478</v>
      </c>
      <c r="O7154">
        <v>45838</v>
      </c>
      <c r="S7154">
        <v>19294.240000000002</v>
      </c>
      <c r="T7154">
        <v>14</v>
      </c>
      <c r="U7154">
        <v>11</v>
      </c>
      <c r="AE7154" t="s">
        <v>231</v>
      </c>
      <c r="AF7154">
        <v>0</v>
      </c>
      <c r="AG7154">
        <v>0</v>
      </c>
      <c r="AH7154">
        <v>5</v>
      </c>
      <c r="AI7154" t="s">
        <v>11632</v>
      </c>
      <c r="AK7154">
        <v>1.5906215993404782</v>
      </c>
      <c r="AL7154" s="94">
        <v>1213</v>
      </c>
      <c r="AM7154" t="s">
        <v>11646</v>
      </c>
    </row>
    <row r="7155" spans="1:39" x14ac:dyDescent="0.25">
      <c r="A7155" t="s">
        <v>225</v>
      </c>
      <c r="B7155">
        <v>46059</v>
      </c>
      <c r="C7155" t="s">
        <v>10444</v>
      </c>
      <c r="D7155">
        <v>1560</v>
      </c>
      <c r="E7155">
        <v>45774</v>
      </c>
      <c r="F7155">
        <v>45821</v>
      </c>
      <c r="G7155" t="s">
        <v>2170</v>
      </c>
      <c r="H7155">
        <v>45790</v>
      </c>
      <c r="I7155" t="s">
        <v>24</v>
      </c>
      <c r="J7155">
        <v>45854</v>
      </c>
      <c r="K7155">
        <v>0</v>
      </c>
      <c r="L7155" t="s">
        <v>25</v>
      </c>
      <c r="N7155" t="s">
        <v>26</v>
      </c>
      <c r="O7155">
        <v>45763</v>
      </c>
      <c r="P7155" t="s">
        <v>25</v>
      </c>
      <c r="Q7155" t="s">
        <v>5764</v>
      </c>
      <c r="T7155">
        <v>0</v>
      </c>
      <c r="U7155">
        <v>0</v>
      </c>
      <c r="V7155">
        <v>0</v>
      </c>
      <c r="W7155">
        <v>0</v>
      </c>
      <c r="X7155" t="s">
        <v>478</v>
      </c>
      <c r="Y7155" t="s">
        <v>478</v>
      </c>
      <c r="Z7155" t="s">
        <v>478</v>
      </c>
      <c r="AE7155" t="s">
        <v>231</v>
      </c>
      <c r="AF7155">
        <v>0</v>
      </c>
      <c r="AG7155">
        <v>0</v>
      </c>
      <c r="AH7155">
        <v>12</v>
      </c>
      <c r="AI7155" t="s">
        <v>11632</v>
      </c>
      <c r="AL7155" s="94">
        <v>156</v>
      </c>
      <c r="AM7155" t="s">
        <v>11646</v>
      </c>
    </row>
    <row r="7156" spans="1:39" x14ac:dyDescent="0.25">
      <c r="A7156" t="s">
        <v>225</v>
      </c>
      <c r="B7156">
        <v>46058</v>
      </c>
      <c r="C7156" t="s">
        <v>10445</v>
      </c>
      <c r="D7156">
        <v>2318</v>
      </c>
      <c r="E7156">
        <v>45774</v>
      </c>
      <c r="G7156" t="s">
        <v>2170</v>
      </c>
      <c r="K7156">
        <v>0</v>
      </c>
      <c r="AE7156" t="s">
        <v>231</v>
      </c>
      <c r="AF7156">
        <v>0</v>
      </c>
      <c r="AG7156">
        <v>0</v>
      </c>
      <c r="AH7156">
        <v>0</v>
      </c>
      <c r="AI7156" t="s">
        <v>11634</v>
      </c>
      <c r="AL7156" s="94">
        <v>231.8</v>
      </c>
      <c r="AM7156" t="s">
        <v>11646</v>
      </c>
    </row>
    <row r="7157" spans="1:39" x14ac:dyDescent="0.25">
      <c r="A7157" t="s">
        <v>225</v>
      </c>
      <c r="B7157">
        <v>46061</v>
      </c>
      <c r="C7157" t="s">
        <v>10446</v>
      </c>
      <c r="D7157">
        <v>502</v>
      </c>
      <c r="E7157">
        <v>45774</v>
      </c>
      <c r="G7157" t="s">
        <v>2170</v>
      </c>
      <c r="K7157">
        <v>0</v>
      </c>
      <c r="AE7157" t="s">
        <v>231</v>
      </c>
      <c r="AF7157">
        <v>0</v>
      </c>
      <c r="AG7157">
        <v>0</v>
      </c>
      <c r="AH7157">
        <v>0</v>
      </c>
      <c r="AI7157" t="s">
        <v>11634</v>
      </c>
      <c r="AL7157" s="94">
        <v>50.2</v>
      </c>
      <c r="AM7157" t="s">
        <v>11646</v>
      </c>
    </row>
    <row r="7158" spans="1:39" x14ac:dyDescent="0.25">
      <c r="A7158" t="s">
        <v>225</v>
      </c>
      <c r="B7158">
        <v>46062</v>
      </c>
      <c r="C7158" t="s">
        <v>10447</v>
      </c>
      <c r="D7158">
        <v>5695</v>
      </c>
      <c r="E7158">
        <v>45774</v>
      </c>
      <c r="G7158" t="s">
        <v>2170</v>
      </c>
      <c r="K7158">
        <v>0</v>
      </c>
      <c r="AE7158" t="s">
        <v>231</v>
      </c>
      <c r="AF7158">
        <v>0</v>
      </c>
      <c r="AG7158">
        <v>0</v>
      </c>
      <c r="AH7158">
        <v>0</v>
      </c>
      <c r="AI7158" t="s">
        <v>11634</v>
      </c>
      <c r="AL7158" s="94">
        <v>569.5</v>
      </c>
      <c r="AM7158" t="s">
        <v>11646</v>
      </c>
    </row>
    <row r="7159" spans="1:39" x14ac:dyDescent="0.25">
      <c r="A7159" t="s">
        <v>225</v>
      </c>
      <c r="B7159">
        <v>46063</v>
      </c>
      <c r="C7159" t="s">
        <v>10448</v>
      </c>
      <c r="D7159">
        <v>2316</v>
      </c>
      <c r="E7159">
        <v>45774</v>
      </c>
      <c r="G7159" t="s">
        <v>2170</v>
      </c>
      <c r="K7159">
        <v>0</v>
      </c>
      <c r="AE7159" t="s">
        <v>231</v>
      </c>
      <c r="AF7159">
        <v>0</v>
      </c>
      <c r="AG7159">
        <v>0</v>
      </c>
      <c r="AH7159">
        <v>0</v>
      </c>
      <c r="AI7159" t="s">
        <v>11634</v>
      </c>
      <c r="AL7159" s="94">
        <v>231.6</v>
      </c>
      <c r="AM7159" t="s">
        <v>11646</v>
      </c>
    </row>
    <row r="7160" spans="1:39" x14ac:dyDescent="0.25">
      <c r="A7160" t="s">
        <v>225</v>
      </c>
      <c r="B7160">
        <v>46064</v>
      </c>
      <c r="C7160" t="s">
        <v>10449</v>
      </c>
      <c r="D7160">
        <v>665</v>
      </c>
      <c r="E7160">
        <v>45774</v>
      </c>
      <c r="G7160" t="s">
        <v>2170</v>
      </c>
      <c r="K7160">
        <v>0</v>
      </c>
      <c r="AE7160" t="s">
        <v>231</v>
      </c>
      <c r="AF7160">
        <v>0</v>
      </c>
      <c r="AG7160">
        <v>0</v>
      </c>
      <c r="AH7160">
        <v>0</v>
      </c>
      <c r="AI7160" t="s">
        <v>11634</v>
      </c>
      <c r="AL7160" s="94">
        <v>66.5</v>
      </c>
      <c r="AM7160" t="s">
        <v>11646</v>
      </c>
    </row>
    <row r="7161" spans="1:39" x14ac:dyDescent="0.25">
      <c r="A7161" t="s">
        <v>225</v>
      </c>
      <c r="B7161">
        <v>46065</v>
      </c>
      <c r="C7161" t="s">
        <v>10450</v>
      </c>
      <c r="D7161">
        <v>2091</v>
      </c>
      <c r="E7161">
        <v>45774</v>
      </c>
      <c r="F7161">
        <v>45802</v>
      </c>
      <c r="G7161" t="s">
        <v>2170</v>
      </c>
      <c r="H7161" t="s">
        <v>2190</v>
      </c>
      <c r="I7161" t="s">
        <v>24</v>
      </c>
      <c r="K7161">
        <v>0</v>
      </c>
      <c r="AE7161" t="s">
        <v>231</v>
      </c>
      <c r="AF7161">
        <v>0</v>
      </c>
      <c r="AG7161">
        <v>0</v>
      </c>
      <c r="AH7161">
        <v>0</v>
      </c>
      <c r="AI7161" t="s">
        <v>11634</v>
      </c>
      <c r="AL7161" s="94">
        <v>209.1</v>
      </c>
      <c r="AM7161" t="s">
        <v>11646</v>
      </c>
    </row>
    <row r="7162" spans="1:39" x14ac:dyDescent="0.25">
      <c r="A7162" t="s">
        <v>225</v>
      </c>
      <c r="B7162">
        <v>46066</v>
      </c>
      <c r="C7162" t="s">
        <v>10451</v>
      </c>
      <c r="D7162">
        <v>1561</v>
      </c>
      <c r="E7162">
        <v>45774</v>
      </c>
      <c r="G7162" t="s">
        <v>2170</v>
      </c>
      <c r="H7162">
        <v>45789</v>
      </c>
      <c r="I7162" t="s">
        <v>28</v>
      </c>
      <c r="K7162">
        <v>60</v>
      </c>
      <c r="L7162">
        <v>45782</v>
      </c>
      <c r="M7162">
        <v>20</v>
      </c>
      <c r="N7162" t="s">
        <v>26</v>
      </c>
      <c r="O7162">
        <v>45776</v>
      </c>
      <c r="P7162" t="s">
        <v>614</v>
      </c>
      <c r="Q7162">
        <v>0.6</v>
      </c>
      <c r="R7162">
        <v>0</v>
      </c>
      <c r="S7162">
        <v>0</v>
      </c>
      <c r="T7162">
        <v>3</v>
      </c>
      <c r="U7162">
        <v>4</v>
      </c>
      <c r="V7162">
        <v>0</v>
      </c>
      <c r="W7162">
        <v>0</v>
      </c>
      <c r="X7162" t="s">
        <v>10452</v>
      </c>
      <c r="Y7162" t="s">
        <v>10453</v>
      </c>
      <c r="Z7162" t="s">
        <v>10454</v>
      </c>
      <c r="AE7162" t="s">
        <v>231</v>
      </c>
      <c r="AF7162">
        <v>0.2</v>
      </c>
      <c r="AG7162">
        <v>12</v>
      </c>
      <c r="AH7162">
        <v>16</v>
      </c>
      <c r="AI7162" t="s">
        <v>11631</v>
      </c>
      <c r="AJ7162">
        <v>0</v>
      </c>
      <c r="AK7162">
        <v>0</v>
      </c>
      <c r="AL7162" s="94">
        <v>156.1</v>
      </c>
      <c r="AM7162" t="s">
        <v>11647</v>
      </c>
    </row>
    <row r="7163" spans="1:39" x14ac:dyDescent="0.25">
      <c r="A7163" t="s">
        <v>225</v>
      </c>
      <c r="B7163">
        <v>46067</v>
      </c>
      <c r="C7163" t="s">
        <v>10455</v>
      </c>
      <c r="D7163">
        <v>2427</v>
      </c>
      <c r="E7163">
        <v>45774</v>
      </c>
      <c r="G7163" t="s">
        <v>2170</v>
      </c>
      <c r="K7163">
        <v>0</v>
      </c>
      <c r="AE7163" t="s">
        <v>231</v>
      </c>
      <c r="AF7163">
        <v>0</v>
      </c>
      <c r="AG7163">
        <v>0</v>
      </c>
      <c r="AH7163">
        <v>0</v>
      </c>
      <c r="AI7163" t="s">
        <v>11634</v>
      </c>
      <c r="AL7163" s="94">
        <v>242.7</v>
      </c>
      <c r="AM7163" t="s">
        <v>11646</v>
      </c>
    </row>
    <row r="7164" spans="1:39" x14ac:dyDescent="0.25">
      <c r="A7164" t="s">
        <v>225</v>
      </c>
      <c r="B7164">
        <v>46068</v>
      </c>
      <c r="C7164" t="s">
        <v>10456</v>
      </c>
      <c r="D7164">
        <v>485</v>
      </c>
      <c r="E7164">
        <v>45774</v>
      </c>
      <c r="G7164" t="s">
        <v>2170</v>
      </c>
      <c r="K7164">
        <v>0</v>
      </c>
      <c r="AE7164" t="s">
        <v>231</v>
      </c>
      <c r="AF7164">
        <v>0</v>
      </c>
      <c r="AG7164">
        <v>0</v>
      </c>
      <c r="AH7164">
        <v>0</v>
      </c>
      <c r="AI7164" t="s">
        <v>11634</v>
      </c>
      <c r="AL7164" s="94">
        <v>48.5</v>
      </c>
      <c r="AM7164" t="s">
        <v>11646</v>
      </c>
    </row>
    <row r="7165" spans="1:39" x14ac:dyDescent="0.25">
      <c r="A7165" t="s">
        <v>225</v>
      </c>
      <c r="B7165">
        <v>46069</v>
      </c>
      <c r="C7165" t="s">
        <v>10457</v>
      </c>
      <c r="D7165">
        <v>185</v>
      </c>
      <c r="E7165">
        <v>45774</v>
      </c>
      <c r="G7165" t="s">
        <v>2170</v>
      </c>
      <c r="K7165">
        <v>0</v>
      </c>
      <c r="AE7165" t="s">
        <v>231</v>
      </c>
      <c r="AF7165">
        <v>0</v>
      </c>
      <c r="AG7165">
        <v>0</v>
      </c>
      <c r="AH7165">
        <v>0</v>
      </c>
      <c r="AI7165" t="s">
        <v>11634</v>
      </c>
      <c r="AL7165" s="94">
        <v>18.5</v>
      </c>
      <c r="AM7165" t="s">
        <v>11646</v>
      </c>
    </row>
    <row r="7166" spans="1:39" x14ac:dyDescent="0.25">
      <c r="A7166" t="s">
        <v>225</v>
      </c>
      <c r="B7166">
        <v>46070</v>
      </c>
      <c r="C7166" t="s">
        <v>10458</v>
      </c>
      <c r="D7166">
        <v>27584</v>
      </c>
      <c r="E7166">
        <v>45774</v>
      </c>
      <c r="F7166">
        <v>45872</v>
      </c>
      <c r="G7166" t="s">
        <v>2170</v>
      </c>
      <c r="I7166" t="s">
        <v>24</v>
      </c>
      <c r="J7166" t="s">
        <v>10459</v>
      </c>
      <c r="K7166">
        <v>0</v>
      </c>
      <c r="AE7166" t="s">
        <v>231</v>
      </c>
      <c r="AF7166">
        <v>0</v>
      </c>
      <c r="AG7166">
        <v>0</v>
      </c>
      <c r="AH7166">
        <v>0</v>
      </c>
      <c r="AI7166" t="s">
        <v>11634</v>
      </c>
      <c r="AL7166" s="94">
        <v>2758.4</v>
      </c>
      <c r="AM7166" t="s">
        <v>11646</v>
      </c>
    </row>
    <row r="7167" spans="1:39" x14ac:dyDescent="0.25">
      <c r="A7167" t="s">
        <v>225</v>
      </c>
      <c r="B7167">
        <v>46071</v>
      </c>
      <c r="C7167" t="s">
        <v>10460</v>
      </c>
      <c r="D7167">
        <v>560</v>
      </c>
      <c r="E7167">
        <v>45774</v>
      </c>
      <c r="G7167" t="s">
        <v>2170</v>
      </c>
      <c r="K7167">
        <v>0</v>
      </c>
      <c r="AE7167" t="s">
        <v>231</v>
      </c>
      <c r="AF7167">
        <v>0</v>
      </c>
      <c r="AG7167">
        <v>0</v>
      </c>
      <c r="AH7167">
        <v>0</v>
      </c>
      <c r="AI7167" t="s">
        <v>11634</v>
      </c>
      <c r="AL7167" s="94">
        <v>56</v>
      </c>
      <c r="AM7167" t="s">
        <v>11646</v>
      </c>
    </row>
    <row r="7168" spans="1:39" x14ac:dyDescent="0.25">
      <c r="A7168" t="s">
        <v>225</v>
      </c>
      <c r="B7168">
        <v>46072</v>
      </c>
      <c r="C7168" t="s">
        <v>10461</v>
      </c>
      <c r="D7168">
        <v>4148</v>
      </c>
      <c r="E7168">
        <v>45774</v>
      </c>
      <c r="F7168">
        <v>45810</v>
      </c>
      <c r="G7168" t="s">
        <v>2170</v>
      </c>
      <c r="H7168" t="s">
        <v>10462</v>
      </c>
      <c r="I7168" t="s">
        <v>24</v>
      </c>
      <c r="J7168" t="s">
        <v>10463</v>
      </c>
      <c r="K7168">
        <v>0</v>
      </c>
      <c r="AE7168" t="s">
        <v>231</v>
      </c>
      <c r="AF7168">
        <v>0</v>
      </c>
      <c r="AG7168">
        <v>0</v>
      </c>
      <c r="AH7168">
        <v>0</v>
      </c>
      <c r="AI7168" t="s">
        <v>11634</v>
      </c>
      <c r="AL7168" s="94">
        <v>414.8</v>
      </c>
      <c r="AM7168" t="s">
        <v>11646</v>
      </c>
    </row>
    <row r="7169" spans="1:39" x14ac:dyDescent="0.25">
      <c r="A7169" t="s">
        <v>225</v>
      </c>
      <c r="B7169">
        <v>46073</v>
      </c>
      <c r="C7169" t="s">
        <v>10464</v>
      </c>
      <c r="D7169">
        <v>1333</v>
      </c>
      <c r="E7169">
        <v>45774</v>
      </c>
      <c r="G7169" t="s">
        <v>2170</v>
      </c>
      <c r="K7169">
        <v>0</v>
      </c>
      <c r="AE7169" t="s">
        <v>231</v>
      </c>
      <c r="AF7169">
        <v>0</v>
      </c>
      <c r="AG7169">
        <v>0</v>
      </c>
      <c r="AH7169">
        <v>0</v>
      </c>
      <c r="AI7169" t="s">
        <v>11634</v>
      </c>
      <c r="AL7169" s="94">
        <v>133.30000000000001</v>
      </c>
      <c r="AM7169" t="s">
        <v>11646</v>
      </c>
    </row>
    <row r="7170" spans="1:39" x14ac:dyDescent="0.25">
      <c r="A7170" t="s">
        <v>225</v>
      </c>
      <c r="B7170">
        <v>46074</v>
      </c>
      <c r="C7170" t="s">
        <v>10465</v>
      </c>
      <c r="D7170">
        <v>4048</v>
      </c>
      <c r="E7170">
        <v>45774</v>
      </c>
      <c r="G7170" t="s">
        <v>2170</v>
      </c>
      <c r="H7170">
        <v>45791</v>
      </c>
      <c r="I7170" t="s">
        <v>28</v>
      </c>
      <c r="K7170">
        <v>92</v>
      </c>
      <c r="L7170">
        <v>45657</v>
      </c>
      <c r="M7170">
        <v>85</v>
      </c>
      <c r="N7170" t="s">
        <v>26</v>
      </c>
      <c r="O7170">
        <v>45497</v>
      </c>
      <c r="P7170" t="s">
        <v>25</v>
      </c>
      <c r="Q7170">
        <v>0</v>
      </c>
      <c r="R7170">
        <v>2500</v>
      </c>
      <c r="S7170">
        <v>0</v>
      </c>
      <c r="T7170">
        <v>0</v>
      </c>
      <c r="U7170">
        <v>0</v>
      </c>
      <c r="V7170">
        <v>0</v>
      </c>
      <c r="W7170">
        <v>1</v>
      </c>
      <c r="X7170" t="s">
        <v>10466</v>
      </c>
      <c r="Y7170" t="s">
        <v>10466</v>
      </c>
      <c r="Z7170" t="s">
        <v>10467</v>
      </c>
      <c r="AE7170" t="s">
        <v>231</v>
      </c>
      <c r="AF7170">
        <v>0.85</v>
      </c>
      <c r="AG7170">
        <v>78</v>
      </c>
      <c r="AH7170">
        <v>16</v>
      </c>
      <c r="AI7170" t="s">
        <v>11631</v>
      </c>
      <c r="AJ7170">
        <v>0.6175889328063241</v>
      </c>
      <c r="AK7170">
        <v>0</v>
      </c>
      <c r="AL7170" s="94">
        <v>404.8</v>
      </c>
      <c r="AM7170" t="s">
        <v>11647</v>
      </c>
    </row>
    <row r="7171" spans="1:39" x14ac:dyDescent="0.25">
      <c r="A7171" t="s">
        <v>225</v>
      </c>
      <c r="B7171">
        <v>46075</v>
      </c>
      <c r="C7171" t="s">
        <v>10468</v>
      </c>
      <c r="D7171">
        <v>154</v>
      </c>
      <c r="E7171">
        <v>45774</v>
      </c>
      <c r="G7171" t="s">
        <v>2170</v>
      </c>
      <c r="K7171">
        <v>0</v>
      </c>
      <c r="AE7171" t="s">
        <v>231</v>
      </c>
      <c r="AF7171">
        <v>0</v>
      </c>
      <c r="AG7171">
        <v>0</v>
      </c>
      <c r="AH7171">
        <v>0</v>
      </c>
      <c r="AI7171" t="s">
        <v>11634</v>
      </c>
      <c r="AL7171" s="94">
        <v>15.4</v>
      </c>
      <c r="AM7171" t="s">
        <v>11646</v>
      </c>
    </row>
    <row r="7172" spans="1:39" x14ac:dyDescent="0.25">
      <c r="A7172" t="s">
        <v>225</v>
      </c>
      <c r="B7172">
        <v>46076</v>
      </c>
      <c r="C7172" t="s">
        <v>10469</v>
      </c>
      <c r="D7172">
        <v>781</v>
      </c>
      <c r="E7172">
        <v>45774</v>
      </c>
      <c r="G7172" t="s">
        <v>2170</v>
      </c>
      <c r="K7172">
        <v>0</v>
      </c>
      <c r="AE7172" t="s">
        <v>231</v>
      </c>
      <c r="AF7172">
        <v>0</v>
      </c>
      <c r="AG7172">
        <v>0</v>
      </c>
      <c r="AH7172">
        <v>0</v>
      </c>
      <c r="AI7172" t="s">
        <v>11634</v>
      </c>
      <c r="AL7172" s="94">
        <v>78.099999999999994</v>
      </c>
      <c r="AM7172" t="s">
        <v>11646</v>
      </c>
    </row>
    <row r="7173" spans="1:39" x14ac:dyDescent="0.25">
      <c r="A7173" t="s">
        <v>225</v>
      </c>
      <c r="B7173">
        <v>46077</v>
      </c>
      <c r="C7173" t="s">
        <v>10470</v>
      </c>
      <c r="D7173">
        <v>9765</v>
      </c>
      <c r="E7173">
        <v>45777</v>
      </c>
      <c r="G7173" t="s">
        <v>2170</v>
      </c>
      <c r="K7173">
        <v>0</v>
      </c>
      <c r="AE7173" t="s">
        <v>231</v>
      </c>
      <c r="AF7173">
        <v>0</v>
      </c>
      <c r="AG7173">
        <v>0</v>
      </c>
      <c r="AH7173">
        <v>0</v>
      </c>
      <c r="AI7173" t="s">
        <v>11634</v>
      </c>
      <c r="AL7173" s="94">
        <v>976.5</v>
      </c>
      <c r="AM7173" t="s">
        <v>11646</v>
      </c>
    </row>
    <row r="7174" spans="1:39" x14ac:dyDescent="0.25">
      <c r="A7174" t="s">
        <v>225</v>
      </c>
      <c r="B7174">
        <v>46078</v>
      </c>
      <c r="C7174" t="s">
        <v>10471</v>
      </c>
      <c r="D7174">
        <v>40634</v>
      </c>
      <c r="E7174">
        <v>45777</v>
      </c>
      <c r="F7174">
        <v>45872</v>
      </c>
      <c r="G7174" t="s">
        <v>2170</v>
      </c>
      <c r="I7174" t="s">
        <v>24</v>
      </c>
      <c r="J7174">
        <v>45968</v>
      </c>
      <c r="K7174">
        <v>166</v>
      </c>
      <c r="L7174">
        <v>45924</v>
      </c>
      <c r="M7174">
        <v>99</v>
      </c>
      <c r="N7174" t="s">
        <v>25</v>
      </c>
      <c r="O7174" t="s">
        <v>25</v>
      </c>
      <c r="P7174" t="s">
        <v>25</v>
      </c>
      <c r="Q7174" t="s">
        <v>5764</v>
      </c>
      <c r="R7174">
        <v>72600</v>
      </c>
      <c r="S7174">
        <v>52453</v>
      </c>
      <c r="T7174">
        <v>41</v>
      </c>
      <c r="U7174">
        <v>99</v>
      </c>
      <c r="V7174">
        <v>2</v>
      </c>
      <c r="W7174">
        <v>7</v>
      </c>
      <c r="X7174" t="s">
        <v>549</v>
      </c>
      <c r="Y7174" t="s">
        <v>478</v>
      </c>
      <c r="Z7174" t="s">
        <v>478</v>
      </c>
      <c r="AE7174" t="s">
        <v>231</v>
      </c>
      <c r="AF7174">
        <v>0.99</v>
      </c>
      <c r="AG7174">
        <v>164</v>
      </c>
      <c r="AH7174">
        <v>16</v>
      </c>
      <c r="AI7174" t="s">
        <v>11631</v>
      </c>
      <c r="AJ7174">
        <v>1.7866811044937736</v>
      </c>
      <c r="AK7174">
        <v>1.2908647930304671</v>
      </c>
      <c r="AL7174" s="94">
        <v>4063.4</v>
      </c>
      <c r="AM7174" t="s">
        <v>11648</v>
      </c>
    </row>
    <row r="7175" spans="1:39" x14ac:dyDescent="0.25">
      <c r="A7175" t="s">
        <v>225</v>
      </c>
      <c r="B7175">
        <v>46079</v>
      </c>
      <c r="C7175" t="s">
        <v>10472</v>
      </c>
      <c r="D7175">
        <v>447</v>
      </c>
      <c r="E7175">
        <v>45774</v>
      </c>
      <c r="G7175" t="s">
        <v>2170</v>
      </c>
      <c r="K7175">
        <v>0</v>
      </c>
      <c r="AE7175" t="s">
        <v>231</v>
      </c>
      <c r="AF7175">
        <v>0</v>
      </c>
      <c r="AG7175">
        <v>0</v>
      </c>
      <c r="AH7175">
        <v>0</v>
      </c>
      <c r="AI7175" t="s">
        <v>11634</v>
      </c>
      <c r="AL7175" s="94">
        <v>44.7</v>
      </c>
      <c r="AM7175" t="s">
        <v>11646</v>
      </c>
    </row>
    <row r="7176" spans="1:39" x14ac:dyDescent="0.25">
      <c r="A7176" t="s">
        <v>225</v>
      </c>
      <c r="B7176">
        <v>46080</v>
      </c>
      <c r="C7176" t="s">
        <v>10473</v>
      </c>
      <c r="D7176">
        <v>1188</v>
      </c>
      <c r="E7176">
        <v>45774</v>
      </c>
      <c r="G7176" t="s">
        <v>2170</v>
      </c>
      <c r="K7176">
        <v>0</v>
      </c>
      <c r="AE7176" t="s">
        <v>231</v>
      </c>
      <c r="AF7176">
        <v>0</v>
      </c>
      <c r="AG7176">
        <v>0</v>
      </c>
      <c r="AH7176">
        <v>0</v>
      </c>
      <c r="AI7176" t="s">
        <v>11634</v>
      </c>
      <c r="AL7176" s="94">
        <v>118.8</v>
      </c>
      <c r="AM7176" t="s">
        <v>11646</v>
      </c>
    </row>
    <row r="7177" spans="1:39" x14ac:dyDescent="0.25">
      <c r="A7177" t="s">
        <v>225</v>
      </c>
      <c r="B7177">
        <v>46081</v>
      </c>
      <c r="C7177" t="s">
        <v>10474</v>
      </c>
      <c r="D7177">
        <v>13415</v>
      </c>
      <c r="E7177">
        <v>45774</v>
      </c>
      <c r="F7177">
        <v>45941</v>
      </c>
      <c r="G7177" t="s">
        <v>2170</v>
      </c>
      <c r="I7177" t="s">
        <v>24</v>
      </c>
      <c r="K7177">
        <v>0</v>
      </c>
      <c r="AE7177" t="s">
        <v>231</v>
      </c>
      <c r="AF7177">
        <v>0</v>
      </c>
      <c r="AG7177">
        <v>0</v>
      </c>
      <c r="AH7177">
        <v>0</v>
      </c>
      <c r="AI7177" t="s">
        <v>11634</v>
      </c>
      <c r="AL7177" s="94">
        <v>1341.5</v>
      </c>
      <c r="AM7177" t="s">
        <v>11646</v>
      </c>
    </row>
    <row r="7178" spans="1:39" x14ac:dyDescent="0.25">
      <c r="A7178" t="s">
        <v>225</v>
      </c>
      <c r="B7178">
        <v>46082</v>
      </c>
      <c r="C7178" t="s">
        <v>10475</v>
      </c>
      <c r="D7178">
        <v>7771</v>
      </c>
      <c r="E7178">
        <v>45774</v>
      </c>
      <c r="G7178" t="s">
        <v>2170</v>
      </c>
      <c r="H7178">
        <v>45779</v>
      </c>
      <c r="I7178" t="s">
        <v>28</v>
      </c>
      <c r="K7178">
        <v>230</v>
      </c>
      <c r="L7178" t="s">
        <v>488</v>
      </c>
      <c r="M7178">
        <v>30</v>
      </c>
      <c r="N7178" t="s">
        <v>25</v>
      </c>
      <c r="P7178" t="s">
        <v>25</v>
      </c>
      <c r="Q7178">
        <v>0</v>
      </c>
      <c r="R7178">
        <v>25000</v>
      </c>
      <c r="S7178">
        <v>5000</v>
      </c>
      <c r="T7178">
        <v>6</v>
      </c>
      <c r="U7178">
        <v>0</v>
      </c>
      <c r="V7178">
        <v>0</v>
      </c>
      <c r="W7178">
        <v>40</v>
      </c>
      <c r="X7178" t="s">
        <v>10476</v>
      </c>
      <c r="Y7178" t="s">
        <v>25</v>
      </c>
      <c r="Z7178" t="s">
        <v>25</v>
      </c>
      <c r="AE7178" t="s">
        <v>231</v>
      </c>
      <c r="AF7178">
        <v>0.3</v>
      </c>
      <c r="AG7178">
        <v>69</v>
      </c>
      <c r="AH7178">
        <v>15</v>
      </c>
      <c r="AI7178" t="s">
        <v>11632</v>
      </c>
      <c r="AJ7178">
        <v>3.2170891777120061</v>
      </c>
      <c r="AK7178">
        <v>0.64341783554240128</v>
      </c>
      <c r="AL7178" s="94">
        <v>777.1</v>
      </c>
      <c r="AM7178" t="s">
        <v>11647</v>
      </c>
    </row>
    <row r="7179" spans="1:39" x14ac:dyDescent="0.25">
      <c r="A7179" t="s">
        <v>225</v>
      </c>
      <c r="B7179">
        <v>46083</v>
      </c>
      <c r="C7179" t="s">
        <v>10477</v>
      </c>
      <c r="D7179">
        <v>21317</v>
      </c>
      <c r="E7179">
        <v>45774</v>
      </c>
      <c r="F7179">
        <v>45941</v>
      </c>
      <c r="G7179" t="s">
        <v>2170</v>
      </c>
      <c r="I7179" t="s">
        <v>24</v>
      </c>
      <c r="K7179">
        <v>0</v>
      </c>
      <c r="AE7179" t="s">
        <v>231</v>
      </c>
      <c r="AF7179">
        <v>0</v>
      </c>
      <c r="AG7179">
        <v>0</v>
      </c>
      <c r="AH7179">
        <v>0</v>
      </c>
      <c r="AI7179" t="s">
        <v>11634</v>
      </c>
      <c r="AL7179" s="94">
        <v>2131.6999999999998</v>
      </c>
      <c r="AM7179" t="s">
        <v>11646</v>
      </c>
    </row>
    <row r="7180" spans="1:39" x14ac:dyDescent="0.25">
      <c r="A7180" t="s">
        <v>225</v>
      </c>
      <c r="B7180">
        <v>46084</v>
      </c>
      <c r="C7180" t="s">
        <v>10478</v>
      </c>
      <c r="D7180">
        <v>1806</v>
      </c>
      <c r="E7180">
        <v>45774</v>
      </c>
      <c r="G7180" t="s">
        <v>2170</v>
      </c>
      <c r="K7180">
        <v>0</v>
      </c>
      <c r="AE7180" t="s">
        <v>231</v>
      </c>
      <c r="AF7180">
        <v>0</v>
      </c>
      <c r="AG7180">
        <v>0</v>
      </c>
      <c r="AH7180">
        <v>0</v>
      </c>
      <c r="AI7180" t="s">
        <v>11634</v>
      </c>
      <c r="AL7180" s="94">
        <v>180.6</v>
      </c>
      <c r="AM7180" t="s">
        <v>11646</v>
      </c>
    </row>
    <row r="7181" spans="1:39" x14ac:dyDescent="0.25">
      <c r="A7181" t="s">
        <v>225</v>
      </c>
      <c r="B7181">
        <v>46085</v>
      </c>
      <c r="C7181" t="s">
        <v>10479</v>
      </c>
      <c r="D7181">
        <v>16428</v>
      </c>
      <c r="E7181">
        <v>45774</v>
      </c>
      <c r="F7181">
        <v>45872</v>
      </c>
      <c r="G7181" t="s">
        <v>2170</v>
      </c>
      <c r="I7181" t="s">
        <v>24</v>
      </c>
      <c r="K7181">
        <v>0</v>
      </c>
      <c r="AE7181" t="s">
        <v>231</v>
      </c>
      <c r="AF7181">
        <v>0</v>
      </c>
      <c r="AG7181">
        <v>0</v>
      </c>
      <c r="AH7181">
        <v>0</v>
      </c>
      <c r="AI7181" t="s">
        <v>11634</v>
      </c>
      <c r="AL7181" s="94">
        <v>1642.8</v>
      </c>
      <c r="AM7181" t="s">
        <v>11646</v>
      </c>
    </row>
    <row r="7182" spans="1:39" x14ac:dyDescent="0.25">
      <c r="A7182" t="s">
        <v>225</v>
      </c>
      <c r="B7182">
        <v>46086</v>
      </c>
      <c r="C7182" t="s">
        <v>10480</v>
      </c>
      <c r="D7182">
        <v>99</v>
      </c>
      <c r="E7182">
        <v>45774</v>
      </c>
      <c r="G7182" t="s">
        <v>2170</v>
      </c>
      <c r="K7182">
        <v>0</v>
      </c>
      <c r="AE7182" t="s">
        <v>231</v>
      </c>
      <c r="AF7182">
        <v>0</v>
      </c>
      <c r="AG7182">
        <v>0</v>
      </c>
      <c r="AH7182">
        <v>0</v>
      </c>
      <c r="AI7182" t="s">
        <v>11634</v>
      </c>
      <c r="AL7182" s="94">
        <v>9.9</v>
      </c>
      <c r="AM7182" t="s">
        <v>11646</v>
      </c>
    </row>
    <row r="7183" spans="1:39" x14ac:dyDescent="0.25">
      <c r="A7183" t="s">
        <v>225</v>
      </c>
      <c r="B7183">
        <v>46087</v>
      </c>
      <c r="C7183" t="s">
        <v>10481</v>
      </c>
      <c r="D7183">
        <v>139</v>
      </c>
      <c r="E7183">
        <v>45774</v>
      </c>
      <c r="G7183" t="s">
        <v>2170</v>
      </c>
      <c r="K7183">
        <v>0</v>
      </c>
      <c r="AE7183" t="s">
        <v>231</v>
      </c>
      <c r="AF7183">
        <v>0</v>
      </c>
      <c r="AG7183">
        <v>0</v>
      </c>
      <c r="AH7183">
        <v>0</v>
      </c>
      <c r="AI7183" t="s">
        <v>11634</v>
      </c>
      <c r="AL7183" s="94">
        <v>13.9</v>
      </c>
      <c r="AM7183" t="s">
        <v>11646</v>
      </c>
    </row>
    <row r="7184" spans="1:39" x14ac:dyDescent="0.25">
      <c r="A7184" t="s">
        <v>225</v>
      </c>
      <c r="B7184">
        <v>46088</v>
      </c>
      <c r="C7184" t="s">
        <v>10482</v>
      </c>
      <c r="D7184">
        <v>167</v>
      </c>
      <c r="E7184">
        <v>45774</v>
      </c>
      <c r="G7184" t="s">
        <v>2170</v>
      </c>
      <c r="K7184">
        <v>0</v>
      </c>
      <c r="AE7184" t="s">
        <v>231</v>
      </c>
      <c r="AF7184">
        <v>0</v>
      </c>
      <c r="AG7184">
        <v>0</v>
      </c>
      <c r="AH7184">
        <v>0</v>
      </c>
      <c r="AI7184" t="s">
        <v>11634</v>
      </c>
      <c r="AL7184" s="94">
        <v>16.7</v>
      </c>
      <c r="AM7184" t="s">
        <v>11646</v>
      </c>
    </row>
    <row r="7185" spans="1:39" x14ac:dyDescent="0.25">
      <c r="A7185" t="s">
        <v>225</v>
      </c>
      <c r="B7185">
        <v>46089</v>
      </c>
      <c r="C7185" t="s">
        <v>10483</v>
      </c>
      <c r="D7185">
        <v>3113</v>
      </c>
      <c r="E7185">
        <v>45774</v>
      </c>
      <c r="G7185" t="s">
        <v>2170</v>
      </c>
      <c r="K7185">
        <v>0</v>
      </c>
      <c r="AE7185" t="s">
        <v>231</v>
      </c>
      <c r="AF7185">
        <v>0</v>
      </c>
      <c r="AG7185">
        <v>0</v>
      </c>
      <c r="AH7185">
        <v>0</v>
      </c>
      <c r="AI7185" t="s">
        <v>11634</v>
      </c>
      <c r="AL7185" s="94">
        <v>311.3</v>
      </c>
      <c r="AM7185" t="s">
        <v>11646</v>
      </c>
    </row>
    <row r="7186" spans="1:39" x14ac:dyDescent="0.25">
      <c r="A7186" t="s">
        <v>225</v>
      </c>
      <c r="B7186">
        <v>46090</v>
      </c>
      <c r="C7186" t="s">
        <v>10484</v>
      </c>
      <c r="D7186">
        <v>2352</v>
      </c>
      <c r="E7186">
        <v>45774</v>
      </c>
      <c r="G7186" t="s">
        <v>2170</v>
      </c>
      <c r="K7186">
        <v>0</v>
      </c>
      <c r="AE7186" t="s">
        <v>231</v>
      </c>
      <c r="AF7186">
        <v>0</v>
      </c>
      <c r="AG7186">
        <v>0</v>
      </c>
      <c r="AH7186">
        <v>0</v>
      </c>
      <c r="AI7186" t="s">
        <v>11634</v>
      </c>
      <c r="AL7186" s="94">
        <v>235.2</v>
      </c>
      <c r="AM7186" t="s">
        <v>11646</v>
      </c>
    </row>
    <row r="7187" spans="1:39" x14ac:dyDescent="0.25">
      <c r="A7187" t="s">
        <v>225</v>
      </c>
      <c r="B7187">
        <v>46091</v>
      </c>
      <c r="C7187" t="s">
        <v>10485</v>
      </c>
      <c r="D7187">
        <v>144</v>
      </c>
      <c r="E7187">
        <v>45774</v>
      </c>
      <c r="G7187" t="s">
        <v>2170</v>
      </c>
      <c r="K7187">
        <v>0</v>
      </c>
      <c r="AE7187" t="s">
        <v>231</v>
      </c>
      <c r="AF7187">
        <v>0</v>
      </c>
      <c r="AG7187">
        <v>0</v>
      </c>
      <c r="AH7187">
        <v>0</v>
      </c>
      <c r="AI7187" t="s">
        <v>11634</v>
      </c>
      <c r="AL7187" s="94">
        <v>14.4</v>
      </c>
      <c r="AM7187" t="s">
        <v>11646</v>
      </c>
    </row>
    <row r="7188" spans="1:39" x14ac:dyDescent="0.25">
      <c r="A7188" t="s">
        <v>225</v>
      </c>
      <c r="B7188">
        <v>46092</v>
      </c>
      <c r="C7188" t="s">
        <v>10486</v>
      </c>
      <c r="D7188">
        <v>287</v>
      </c>
      <c r="E7188">
        <v>45774</v>
      </c>
      <c r="G7188" t="s">
        <v>2170</v>
      </c>
      <c r="K7188">
        <v>0</v>
      </c>
      <c r="AE7188" t="s">
        <v>231</v>
      </c>
      <c r="AF7188">
        <v>0</v>
      </c>
      <c r="AG7188">
        <v>0</v>
      </c>
      <c r="AH7188">
        <v>0</v>
      </c>
      <c r="AI7188" t="s">
        <v>11634</v>
      </c>
      <c r="AL7188" s="94">
        <v>28.7</v>
      </c>
      <c r="AM7188" t="s">
        <v>11646</v>
      </c>
    </row>
    <row r="7189" spans="1:39" x14ac:dyDescent="0.25">
      <c r="A7189" t="s">
        <v>225</v>
      </c>
      <c r="B7189">
        <v>46093</v>
      </c>
      <c r="C7189" t="s">
        <v>10487</v>
      </c>
      <c r="D7189">
        <v>2967</v>
      </c>
      <c r="E7189">
        <v>45774</v>
      </c>
      <c r="G7189" t="s">
        <v>2170</v>
      </c>
      <c r="K7189">
        <v>0</v>
      </c>
      <c r="AE7189" t="s">
        <v>231</v>
      </c>
      <c r="AF7189">
        <v>0</v>
      </c>
      <c r="AG7189">
        <v>0</v>
      </c>
      <c r="AH7189">
        <v>0</v>
      </c>
      <c r="AI7189" t="s">
        <v>11634</v>
      </c>
      <c r="AL7189" s="94">
        <v>296.7</v>
      </c>
      <c r="AM7189" t="s">
        <v>11646</v>
      </c>
    </row>
    <row r="7190" spans="1:39" x14ac:dyDescent="0.25">
      <c r="A7190" t="s">
        <v>225</v>
      </c>
      <c r="B7190">
        <v>46094</v>
      </c>
      <c r="C7190" t="s">
        <v>10488</v>
      </c>
      <c r="D7190">
        <v>30142</v>
      </c>
      <c r="E7190">
        <v>45774</v>
      </c>
      <c r="F7190">
        <v>45872</v>
      </c>
      <c r="G7190" t="s">
        <v>2170</v>
      </c>
      <c r="I7190" t="s">
        <v>24</v>
      </c>
      <c r="J7190">
        <v>45925</v>
      </c>
      <c r="K7190">
        <v>576</v>
      </c>
      <c r="L7190">
        <v>45772</v>
      </c>
      <c r="M7190">
        <v>60</v>
      </c>
      <c r="N7190" t="s">
        <v>478</v>
      </c>
      <c r="O7190">
        <v>45117</v>
      </c>
      <c r="P7190" t="s">
        <v>25</v>
      </c>
      <c r="Q7190" t="s">
        <v>5764</v>
      </c>
      <c r="R7190">
        <v>11400</v>
      </c>
      <c r="S7190">
        <v>11400</v>
      </c>
      <c r="T7190">
        <v>6</v>
      </c>
      <c r="U7190">
        <v>8</v>
      </c>
      <c r="X7190" t="s">
        <v>10386</v>
      </c>
      <c r="Y7190" t="s">
        <v>478</v>
      </c>
      <c r="Z7190" t="s">
        <v>478</v>
      </c>
      <c r="AE7190" t="s">
        <v>231</v>
      </c>
      <c r="AF7190">
        <v>0.6</v>
      </c>
      <c r="AG7190">
        <v>346</v>
      </c>
      <c r="AH7190">
        <v>14</v>
      </c>
      <c r="AI7190" t="s">
        <v>11632</v>
      </c>
      <c r="AJ7190">
        <v>0.37820980691394068</v>
      </c>
      <c r="AK7190">
        <v>0.37820980691394068</v>
      </c>
      <c r="AL7190" s="94">
        <v>3014.2</v>
      </c>
      <c r="AM7190" t="s">
        <v>11647</v>
      </c>
    </row>
    <row r="7191" spans="1:39" x14ac:dyDescent="0.25">
      <c r="A7191" t="s">
        <v>225</v>
      </c>
      <c r="B7191">
        <v>46095</v>
      </c>
      <c r="C7191" t="s">
        <v>10489</v>
      </c>
      <c r="D7191">
        <v>720</v>
      </c>
      <c r="E7191">
        <v>45774</v>
      </c>
      <c r="G7191" t="s">
        <v>2170</v>
      </c>
      <c r="K7191">
        <v>0</v>
      </c>
      <c r="AE7191" t="s">
        <v>231</v>
      </c>
      <c r="AF7191">
        <v>0</v>
      </c>
      <c r="AG7191">
        <v>0</v>
      </c>
      <c r="AH7191">
        <v>0</v>
      </c>
      <c r="AI7191" t="s">
        <v>11634</v>
      </c>
      <c r="AL7191" s="94">
        <v>72</v>
      </c>
      <c r="AM7191" t="s">
        <v>11646</v>
      </c>
    </row>
    <row r="7192" spans="1:39" x14ac:dyDescent="0.25">
      <c r="A7192" t="s">
        <v>225</v>
      </c>
      <c r="B7192">
        <v>46096</v>
      </c>
      <c r="C7192" t="s">
        <v>10490</v>
      </c>
      <c r="D7192">
        <v>367</v>
      </c>
      <c r="E7192">
        <v>45774</v>
      </c>
      <c r="G7192" t="s">
        <v>2170</v>
      </c>
      <c r="K7192">
        <v>0</v>
      </c>
      <c r="AE7192" t="s">
        <v>231</v>
      </c>
      <c r="AF7192">
        <v>0</v>
      </c>
      <c r="AG7192">
        <v>0</v>
      </c>
      <c r="AH7192">
        <v>0</v>
      </c>
      <c r="AI7192" t="s">
        <v>11634</v>
      </c>
      <c r="AL7192" s="94">
        <v>36.700000000000003</v>
      </c>
      <c r="AM7192" t="s">
        <v>11646</v>
      </c>
    </row>
    <row r="7193" spans="1:39" x14ac:dyDescent="0.25">
      <c r="A7193" t="s">
        <v>225</v>
      </c>
      <c r="B7193">
        <v>46107</v>
      </c>
      <c r="C7193" t="s">
        <v>10491</v>
      </c>
      <c r="D7193">
        <v>2439</v>
      </c>
      <c r="E7193">
        <v>45774</v>
      </c>
      <c r="G7193" t="s">
        <v>2170</v>
      </c>
      <c r="K7193">
        <v>0</v>
      </c>
      <c r="AE7193" t="s">
        <v>231</v>
      </c>
      <c r="AF7193">
        <v>0</v>
      </c>
      <c r="AG7193">
        <v>0</v>
      </c>
      <c r="AH7193">
        <v>0</v>
      </c>
      <c r="AI7193" t="s">
        <v>11634</v>
      </c>
      <c r="AL7193" s="94">
        <v>243.9</v>
      </c>
      <c r="AM7193" t="s">
        <v>11646</v>
      </c>
    </row>
    <row r="7194" spans="1:39" x14ac:dyDescent="0.25">
      <c r="A7194" t="s">
        <v>225</v>
      </c>
      <c r="B7194">
        <v>46106</v>
      </c>
      <c r="C7194" t="s">
        <v>10492</v>
      </c>
      <c r="D7194">
        <v>1677</v>
      </c>
      <c r="E7194">
        <v>45774</v>
      </c>
      <c r="G7194" t="s">
        <v>2170</v>
      </c>
      <c r="K7194">
        <v>0</v>
      </c>
      <c r="AE7194" t="s">
        <v>231</v>
      </c>
      <c r="AF7194">
        <v>0</v>
      </c>
      <c r="AG7194">
        <v>0</v>
      </c>
      <c r="AH7194">
        <v>0</v>
      </c>
      <c r="AI7194" t="s">
        <v>11634</v>
      </c>
      <c r="AL7194" s="94">
        <v>167.7</v>
      </c>
      <c r="AM7194" t="s">
        <v>11646</v>
      </c>
    </row>
    <row r="7195" spans="1:39" x14ac:dyDescent="0.25">
      <c r="A7195" t="s">
        <v>225</v>
      </c>
      <c r="B7195">
        <v>46108</v>
      </c>
      <c r="C7195" t="s">
        <v>10493</v>
      </c>
      <c r="D7195">
        <v>491</v>
      </c>
      <c r="E7195">
        <v>45774</v>
      </c>
      <c r="G7195" t="s">
        <v>2170</v>
      </c>
      <c r="K7195">
        <v>0</v>
      </c>
      <c r="AE7195" t="s">
        <v>231</v>
      </c>
      <c r="AF7195">
        <v>0</v>
      </c>
      <c r="AG7195">
        <v>0</v>
      </c>
      <c r="AH7195">
        <v>0</v>
      </c>
      <c r="AI7195" t="s">
        <v>11634</v>
      </c>
      <c r="AL7195" s="94">
        <v>49.1</v>
      </c>
      <c r="AM7195" t="s">
        <v>11646</v>
      </c>
    </row>
    <row r="7196" spans="1:39" x14ac:dyDescent="0.25">
      <c r="A7196" t="s">
        <v>225</v>
      </c>
      <c r="B7196">
        <v>46109</v>
      </c>
      <c r="C7196" t="s">
        <v>10494</v>
      </c>
      <c r="D7196">
        <v>9022</v>
      </c>
      <c r="E7196">
        <v>45774</v>
      </c>
      <c r="G7196" t="s">
        <v>2170</v>
      </c>
      <c r="K7196">
        <v>0</v>
      </c>
      <c r="AE7196" t="s">
        <v>231</v>
      </c>
      <c r="AF7196">
        <v>0</v>
      </c>
      <c r="AG7196">
        <v>0</v>
      </c>
      <c r="AH7196">
        <v>0</v>
      </c>
      <c r="AI7196" t="s">
        <v>11634</v>
      </c>
      <c r="AL7196" s="94">
        <v>902.2</v>
      </c>
      <c r="AM7196" t="s">
        <v>11646</v>
      </c>
    </row>
    <row r="7197" spans="1:39" x14ac:dyDescent="0.25">
      <c r="A7197" t="s">
        <v>225</v>
      </c>
      <c r="B7197">
        <v>46111</v>
      </c>
      <c r="C7197" t="s">
        <v>10495</v>
      </c>
      <c r="D7197">
        <v>17245</v>
      </c>
      <c r="E7197">
        <v>45776</v>
      </c>
      <c r="F7197">
        <v>45816</v>
      </c>
      <c r="G7197" t="s">
        <v>2170</v>
      </c>
      <c r="H7197" t="s">
        <v>10496</v>
      </c>
      <c r="I7197" t="s">
        <v>24</v>
      </c>
      <c r="K7197">
        <v>1909</v>
      </c>
      <c r="L7197" t="s">
        <v>280</v>
      </c>
      <c r="M7197">
        <v>10</v>
      </c>
      <c r="N7197" t="s">
        <v>26</v>
      </c>
      <c r="O7197">
        <v>45492</v>
      </c>
      <c r="P7197" t="s">
        <v>25</v>
      </c>
      <c r="Q7197">
        <v>0</v>
      </c>
      <c r="R7197">
        <v>7500</v>
      </c>
      <c r="S7197">
        <v>7500</v>
      </c>
      <c r="X7197" t="s">
        <v>25</v>
      </c>
      <c r="Y7197" t="s">
        <v>26</v>
      </c>
      <c r="Z7197" t="s">
        <v>25</v>
      </c>
      <c r="AE7197" t="s">
        <v>231</v>
      </c>
      <c r="AF7197">
        <v>0.1</v>
      </c>
      <c r="AG7197">
        <v>191</v>
      </c>
      <c r="AH7197">
        <v>12</v>
      </c>
      <c r="AI7197" t="s">
        <v>11632</v>
      </c>
      <c r="AJ7197">
        <v>0.4349086691794723</v>
      </c>
      <c r="AK7197">
        <v>0.4349086691794723</v>
      </c>
      <c r="AL7197" s="94">
        <v>1724.5</v>
      </c>
      <c r="AM7197" t="s">
        <v>11647</v>
      </c>
    </row>
    <row r="7198" spans="1:39" x14ac:dyDescent="0.25">
      <c r="A7198" t="s">
        <v>225</v>
      </c>
      <c r="B7198">
        <v>46112</v>
      </c>
      <c r="C7198" t="s">
        <v>10497</v>
      </c>
      <c r="D7198">
        <v>677</v>
      </c>
      <c r="E7198">
        <v>45776</v>
      </c>
      <c r="G7198" t="s">
        <v>2170</v>
      </c>
      <c r="K7198">
        <v>0</v>
      </c>
      <c r="AE7198" t="s">
        <v>231</v>
      </c>
      <c r="AF7198">
        <v>0</v>
      </c>
      <c r="AG7198">
        <v>0</v>
      </c>
      <c r="AH7198">
        <v>0</v>
      </c>
      <c r="AI7198" t="s">
        <v>11634</v>
      </c>
      <c r="AL7198" s="94">
        <v>67.7</v>
      </c>
      <c r="AM7198" t="s">
        <v>11646</v>
      </c>
    </row>
    <row r="7199" spans="1:39" x14ac:dyDescent="0.25">
      <c r="A7199" t="s">
        <v>225</v>
      </c>
      <c r="B7199">
        <v>46097</v>
      </c>
      <c r="C7199" t="s">
        <v>10498</v>
      </c>
      <c r="D7199">
        <v>1123</v>
      </c>
      <c r="E7199">
        <v>45776</v>
      </c>
      <c r="G7199" t="s">
        <v>2170</v>
      </c>
      <c r="K7199">
        <v>0</v>
      </c>
      <c r="AE7199" t="s">
        <v>231</v>
      </c>
      <c r="AF7199">
        <v>0</v>
      </c>
      <c r="AG7199">
        <v>0</v>
      </c>
      <c r="AH7199">
        <v>0</v>
      </c>
      <c r="AI7199" t="s">
        <v>11634</v>
      </c>
      <c r="AL7199" s="94">
        <v>112.3</v>
      </c>
      <c r="AM7199" t="s">
        <v>11646</v>
      </c>
    </row>
    <row r="7200" spans="1:39" x14ac:dyDescent="0.25">
      <c r="A7200" t="s">
        <v>225</v>
      </c>
      <c r="B7200">
        <v>46098</v>
      </c>
      <c r="C7200" t="s">
        <v>10499</v>
      </c>
      <c r="D7200">
        <v>3173</v>
      </c>
      <c r="E7200">
        <v>45776</v>
      </c>
      <c r="G7200" t="s">
        <v>2170</v>
      </c>
      <c r="K7200">
        <v>0</v>
      </c>
      <c r="AE7200" t="s">
        <v>231</v>
      </c>
      <c r="AF7200">
        <v>0</v>
      </c>
      <c r="AG7200">
        <v>0</v>
      </c>
      <c r="AH7200">
        <v>0</v>
      </c>
      <c r="AI7200" t="s">
        <v>11634</v>
      </c>
      <c r="AL7200" s="94">
        <v>317.3</v>
      </c>
      <c r="AM7200" t="s">
        <v>11646</v>
      </c>
    </row>
    <row r="7201" spans="1:39" x14ac:dyDescent="0.25">
      <c r="A7201" t="s">
        <v>225</v>
      </c>
      <c r="B7201">
        <v>46099</v>
      </c>
      <c r="C7201" t="s">
        <v>10500</v>
      </c>
      <c r="D7201">
        <v>758</v>
      </c>
      <c r="E7201">
        <v>45776</v>
      </c>
      <c r="G7201" t="s">
        <v>2170</v>
      </c>
      <c r="K7201">
        <v>0</v>
      </c>
      <c r="AE7201" t="s">
        <v>231</v>
      </c>
      <c r="AF7201">
        <v>0</v>
      </c>
      <c r="AG7201">
        <v>0</v>
      </c>
      <c r="AH7201">
        <v>0</v>
      </c>
      <c r="AI7201" t="s">
        <v>11634</v>
      </c>
      <c r="AL7201" s="94">
        <v>75.8</v>
      </c>
      <c r="AM7201" t="s">
        <v>11646</v>
      </c>
    </row>
    <row r="7202" spans="1:39" x14ac:dyDescent="0.25">
      <c r="A7202" t="s">
        <v>225</v>
      </c>
      <c r="B7202">
        <v>46100</v>
      </c>
      <c r="C7202" t="s">
        <v>10501</v>
      </c>
      <c r="D7202">
        <v>311</v>
      </c>
      <c r="E7202">
        <v>45776</v>
      </c>
      <c r="G7202" t="s">
        <v>2170</v>
      </c>
      <c r="K7202">
        <v>0</v>
      </c>
      <c r="AE7202" t="s">
        <v>231</v>
      </c>
      <c r="AF7202">
        <v>0</v>
      </c>
      <c r="AG7202">
        <v>0</v>
      </c>
      <c r="AH7202">
        <v>0</v>
      </c>
      <c r="AI7202" t="s">
        <v>11634</v>
      </c>
      <c r="AL7202" s="94">
        <v>31.1</v>
      </c>
      <c r="AM7202" t="s">
        <v>11646</v>
      </c>
    </row>
    <row r="7203" spans="1:39" x14ac:dyDescent="0.25">
      <c r="A7203" t="s">
        <v>225</v>
      </c>
      <c r="B7203">
        <v>46105</v>
      </c>
      <c r="C7203" t="s">
        <v>10502</v>
      </c>
      <c r="D7203">
        <v>24181</v>
      </c>
      <c r="E7203">
        <v>45776</v>
      </c>
      <c r="F7203">
        <v>45941</v>
      </c>
      <c r="G7203" t="s">
        <v>2170</v>
      </c>
      <c r="I7203" t="s">
        <v>24</v>
      </c>
      <c r="K7203">
        <v>0</v>
      </c>
      <c r="AE7203" t="s">
        <v>231</v>
      </c>
      <c r="AF7203">
        <v>0</v>
      </c>
      <c r="AG7203">
        <v>0</v>
      </c>
      <c r="AH7203">
        <v>0</v>
      </c>
      <c r="AI7203" t="s">
        <v>11634</v>
      </c>
      <c r="AL7203" s="94">
        <v>2418.1</v>
      </c>
      <c r="AM7203" t="s">
        <v>11646</v>
      </c>
    </row>
    <row r="7204" spans="1:39" x14ac:dyDescent="0.25">
      <c r="A7204" t="s">
        <v>225</v>
      </c>
      <c r="B7204">
        <v>46113</v>
      </c>
      <c r="C7204" t="s">
        <v>10503</v>
      </c>
      <c r="D7204">
        <v>3419</v>
      </c>
      <c r="E7204">
        <v>45776</v>
      </c>
      <c r="G7204" t="s">
        <v>2170</v>
      </c>
      <c r="K7204">
        <v>0</v>
      </c>
      <c r="AE7204" t="s">
        <v>231</v>
      </c>
      <c r="AF7204">
        <v>0</v>
      </c>
      <c r="AG7204">
        <v>0</v>
      </c>
      <c r="AH7204">
        <v>0</v>
      </c>
      <c r="AI7204" t="s">
        <v>11634</v>
      </c>
      <c r="AL7204" s="94">
        <v>341.9</v>
      </c>
      <c r="AM7204" t="s">
        <v>11646</v>
      </c>
    </row>
    <row r="7205" spans="1:39" x14ac:dyDescent="0.25">
      <c r="A7205" t="s">
        <v>225</v>
      </c>
      <c r="B7205">
        <v>46114</v>
      </c>
      <c r="C7205" t="s">
        <v>10504</v>
      </c>
      <c r="D7205">
        <v>691</v>
      </c>
      <c r="E7205">
        <v>45776</v>
      </c>
      <c r="G7205" t="s">
        <v>2170</v>
      </c>
      <c r="K7205">
        <v>0</v>
      </c>
      <c r="AE7205" t="s">
        <v>231</v>
      </c>
      <c r="AF7205">
        <v>0</v>
      </c>
      <c r="AG7205">
        <v>0</v>
      </c>
      <c r="AH7205">
        <v>0</v>
      </c>
      <c r="AI7205" t="s">
        <v>11634</v>
      </c>
      <c r="AL7205" s="94">
        <v>69.099999999999994</v>
      </c>
      <c r="AM7205" t="s">
        <v>11646</v>
      </c>
    </row>
    <row r="7206" spans="1:39" x14ac:dyDescent="0.25">
      <c r="A7206" t="s">
        <v>225</v>
      </c>
      <c r="B7206">
        <v>46115</v>
      </c>
      <c r="C7206" t="s">
        <v>10505</v>
      </c>
      <c r="D7206">
        <v>338</v>
      </c>
      <c r="E7206">
        <v>45776</v>
      </c>
      <c r="G7206" t="s">
        <v>2170</v>
      </c>
      <c r="K7206">
        <v>0</v>
      </c>
      <c r="AE7206" t="s">
        <v>231</v>
      </c>
      <c r="AF7206">
        <v>0</v>
      </c>
      <c r="AG7206">
        <v>0</v>
      </c>
      <c r="AH7206">
        <v>0</v>
      </c>
      <c r="AI7206" t="s">
        <v>11634</v>
      </c>
      <c r="AL7206" s="94">
        <v>33.799999999999997</v>
      </c>
      <c r="AM7206" t="s">
        <v>11646</v>
      </c>
    </row>
    <row r="7207" spans="1:39" x14ac:dyDescent="0.25">
      <c r="A7207" t="s">
        <v>225</v>
      </c>
      <c r="B7207">
        <v>46116</v>
      </c>
      <c r="C7207" t="s">
        <v>10506</v>
      </c>
      <c r="D7207">
        <v>19597</v>
      </c>
      <c r="E7207">
        <v>45776</v>
      </c>
      <c r="F7207">
        <v>45941</v>
      </c>
      <c r="G7207" t="s">
        <v>2170</v>
      </c>
      <c r="I7207" t="s">
        <v>24</v>
      </c>
      <c r="K7207">
        <v>0</v>
      </c>
      <c r="AE7207" t="s">
        <v>231</v>
      </c>
      <c r="AF7207">
        <v>0</v>
      </c>
      <c r="AG7207">
        <v>0</v>
      </c>
      <c r="AH7207">
        <v>0</v>
      </c>
      <c r="AI7207" t="s">
        <v>11634</v>
      </c>
      <c r="AL7207" s="94">
        <v>1959.7</v>
      </c>
      <c r="AM7207" t="s">
        <v>11646</v>
      </c>
    </row>
    <row r="7208" spans="1:39" x14ac:dyDescent="0.25">
      <c r="A7208" t="s">
        <v>225</v>
      </c>
      <c r="B7208">
        <v>46117</v>
      </c>
      <c r="C7208" t="s">
        <v>10507</v>
      </c>
      <c r="D7208">
        <v>693</v>
      </c>
      <c r="E7208">
        <v>45776</v>
      </c>
      <c r="G7208" t="s">
        <v>2170</v>
      </c>
      <c r="K7208">
        <v>0</v>
      </c>
      <c r="AE7208" t="s">
        <v>231</v>
      </c>
      <c r="AF7208">
        <v>0</v>
      </c>
      <c r="AG7208">
        <v>0</v>
      </c>
      <c r="AH7208">
        <v>0</v>
      </c>
      <c r="AI7208" t="s">
        <v>11634</v>
      </c>
      <c r="AL7208" s="94">
        <v>69.3</v>
      </c>
      <c r="AM7208" t="s">
        <v>11646</v>
      </c>
    </row>
    <row r="7209" spans="1:39" x14ac:dyDescent="0.25">
      <c r="A7209" t="s">
        <v>225</v>
      </c>
      <c r="B7209">
        <v>46118</v>
      </c>
      <c r="C7209" t="s">
        <v>10508</v>
      </c>
      <c r="D7209">
        <v>4769</v>
      </c>
      <c r="E7209">
        <v>45776</v>
      </c>
      <c r="G7209" t="s">
        <v>2170</v>
      </c>
      <c r="K7209">
        <v>0</v>
      </c>
      <c r="AE7209" t="s">
        <v>231</v>
      </c>
      <c r="AF7209">
        <v>0</v>
      </c>
      <c r="AG7209">
        <v>0</v>
      </c>
      <c r="AH7209">
        <v>0</v>
      </c>
      <c r="AI7209" t="s">
        <v>11634</v>
      </c>
      <c r="AL7209" s="94">
        <v>476.9</v>
      </c>
      <c r="AM7209" t="s">
        <v>11646</v>
      </c>
    </row>
    <row r="7210" spans="1:39" x14ac:dyDescent="0.25">
      <c r="A7210" t="s">
        <v>225</v>
      </c>
      <c r="B7210">
        <v>46119</v>
      </c>
      <c r="C7210" t="s">
        <v>10509</v>
      </c>
      <c r="D7210">
        <v>924</v>
      </c>
      <c r="E7210">
        <v>45776</v>
      </c>
      <c r="G7210" t="s">
        <v>2170</v>
      </c>
      <c r="K7210">
        <v>0</v>
      </c>
      <c r="AE7210" t="s">
        <v>231</v>
      </c>
      <c r="AF7210">
        <v>0</v>
      </c>
      <c r="AG7210">
        <v>0</v>
      </c>
      <c r="AH7210">
        <v>0</v>
      </c>
      <c r="AI7210" t="s">
        <v>11634</v>
      </c>
      <c r="AL7210" s="94">
        <v>92.4</v>
      </c>
      <c r="AM7210" t="s">
        <v>11646</v>
      </c>
    </row>
    <row r="7211" spans="1:39" x14ac:dyDescent="0.25">
      <c r="A7211" t="s">
        <v>225</v>
      </c>
      <c r="B7211">
        <v>46120</v>
      </c>
      <c r="C7211" t="s">
        <v>10510</v>
      </c>
      <c r="D7211">
        <v>1631</v>
      </c>
      <c r="E7211">
        <v>45776</v>
      </c>
      <c r="G7211" t="s">
        <v>2170</v>
      </c>
      <c r="K7211">
        <v>0</v>
      </c>
      <c r="AE7211" t="s">
        <v>231</v>
      </c>
      <c r="AF7211">
        <v>0</v>
      </c>
      <c r="AG7211">
        <v>0</v>
      </c>
      <c r="AH7211">
        <v>0</v>
      </c>
      <c r="AI7211" t="s">
        <v>11634</v>
      </c>
      <c r="AL7211" s="94">
        <v>163.1</v>
      </c>
      <c r="AM7211" t="s">
        <v>11646</v>
      </c>
    </row>
    <row r="7212" spans="1:39" x14ac:dyDescent="0.25">
      <c r="A7212" t="s">
        <v>225</v>
      </c>
      <c r="B7212">
        <v>46121</v>
      </c>
      <c r="C7212" t="s">
        <v>10511</v>
      </c>
      <c r="D7212">
        <v>109</v>
      </c>
      <c r="E7212">
        <v>45776</v>
      </c>
      <c r="G7212" t="s">
        <v>2170</v>
      </c>
      <c r="K7212">
        <v>0</v>
      </c>
      <c r="AE7212" t="s">
        <v>231</v>
      </c>
      <c r="AF7212">
        <v>0</v>
      </c>
      <c r="AG7212">
        <v>0</v>
      </c>
      <c r="AH7212">
        <v>0</v>
      </c>
      <c r="AI7212" t="s">
        <v>11634</v>
      </c>
      <c r="AL7212" s="94">
        <v>10.9</v>
      </c>
      <c r="AM7212" t="s">
        <v>11646</v>
      </c>
    </row>
    <row r="7213" spans="1:39" x14ac:dyDescent="0.25">
      <c r="A7213" t="s">
        <v>225</v>
      </c>
      <c r="B7213">
        <v>46122</v>
      </c>
      <c r="C7213" t="s">
        <v>10512</v>
      </c>
      <c r="D7213">
        <v>3671</v>
      </c>
      <c r="E7213">
        <v>45776</v>
      </c>
      <c r="G7213" t="s">
        <v>2170</v>
      </c>
      <c r="K7213">
        <v>0</v>
      </c>
      <c r="AE7213" t="s">
        <v>231</v>
      </c>
      <c r="AF7213">
        <v>0</v>
      </c>
      <c r="AG7213">
        <v>0</v>
      </c>
      <c r="AH7213">
        <v>0</v>
      </c>
      <c r="AI7213" t="s">
        <v>11634</v>
      </c>
      <c r="AL7213" s="94">
        <v>367.1</v>
      </c>
      <c r="AM7213" t="s">
        <v>11646</v>
      </c>
    </row>
    <row r="7214" spans="1:39" x14ac:dyDescent="0.25">
      <c r="A7214" t="s">
        <v>225</v>
      </c>
      <c r="B7214">
        <v>46123</v>
      </c>
      <c r="C7214" t="s">
        <v>10513</v>
      </c>
      <c r="D7214">
        <v>2701</v>
      </c>
      <c r="E7214">
        <v>45776</v>
      </c>
      <c r="G7214" t="s">
        <v>2170</v>
      </c>
      <c r="K7214">
        <v>0</v>
      </c>
      <c r="AE7214" t="s">
        <v>231</v>
      </c>
      <c r="AF7214">
        <v>0</v>
      </c>
      <c r="AG7214">
        <v>0</v>
      </c>
      <c r="AH7214">
        <v>0</v>
      </c>
      <c r="AI7214" t="s">
        <v>11634</v>
      </c>
      <c r="AL7214" s="94">
        <v>270.10000000000002</v>
      </c>
      <c r="AM7214" t="s">
        <v>11646</v>
      </c>
    </row>
    <row r="7215" spans="1:39" x14ac:dyDescent="0.25">
      <c r="A7215" t="s">
        <v>225</v>
      </c>
      <c r="B7215">
        <v>46126</v>
      </c>
      <c r="C7215" t="s">
        <v>10514</v>
      </c>
      <c r="D7215">
        <v>7761</v>
      </c>
      <c r="E7215">
        <v>45776</v>
      </c>
      <c r="G7215" t="s">
        <v>2170</v>
      </c>
      <c r="K7215">
        <v>0</v>
      </c>
      <c r="AE7215" t="s">
        <v>231</v>
      </c>
      <c r="AF7215">
        <v>0</v>
      </c>
      <c r="AG7215">
        <v>0</v>
      </c>
      <c r="AH7215">
        <v>0</v>
      </c>
      <c r="AI7215" t="s">
        <v>11634</v>
      </c>
      <c r="AL7215" s="94">
        <v>776.1</v>
      </c>
      <c r="AM7215" t="s">
        <v>11646</v>
      </c>
    </row>
    <row r="7216" spans="1:39" x14ac:dyDescent="0.25">
      <c r="A7216" t="s">
        <v>225</v>
      </c>
      <c r="B7216">
        <v>46127</v>
      </c>
      <c r="C7216" t="s">
        <v>10515</v>
      </c>
      <c r="D7216">
        <v>3938</v>
      </c>
      <c r="E7216">
        <v>45776</v>
      </c>
      <c r="G7216" t="s">
        <v>2170</v>
      </c>
      <c r="K7216">
        <v>0</v>
      </c>
      <c r="AE7216" t="s">
        <v>231</v>
      </c>
      <c r="AF7216">
        <v>0</v>
      </c>
      <c r="AG7216">
        <v>0</v>
      </c>
      <c r="AH7216">
        <v>0</v>
      </c>
      <c r="AI7216" t="s">
        <v>11634</v>
      </c>
      <c r="AL7216" s="94">
        <v>393.8</v>
      </c>
      <c r="AM7216" t="s">
        <v>11646</v>
      </c>
    </row>
    <row r="7217" spans="1:39" x14ac:dyDescent="0.25">
      <c r="A7217" t="s">
        <v>225</v>
      </c>
      <c r="B7217">
        <v>46128</v>
      </c>
      <c r="C7217" t="s">
        <v>10516</v>
      </c>
      <c r="D7217">
        <v>2043</v>
      </c>
      <c r="E7217">
        <v>45776</v>
      </c>
      <c r="F7217">
        <v>45816</v>
      </c>
      <c r="G7217" t="s">
        <v>2170</v>
      </c>
      <c r="H7217">
        <v>45785</v>
      </c>
      <c r="I7217" t="s">
        <v>28</v>
      </c>
      <c r="K7217">
        <v>80</v>
      </c>
      <c r="L7217">
        <v>45725</v>
      </c>
      <c r="M7217">
        <v>86</v>
      </c>
      <c r="N7217" t="s">
        <v>26</v>
      </c>
      <c r="O7217" t="s">
        <v>10517</v>
      </c>
      <c r="P7217" t="s">
        <v>25</v>
      </c>
      <c r="Q7217">
        <v>0</v>
      </c>
      <c r="R7217">
        <v>2750</v>
      </c>
      <c r="S7217">
        <v>350</v>
      </c>
      <c r="X7217" t="s">
        <v>10518</v>
      </c>
      <c r="Y7217" t="s">
        <v>25</v>
      </c>
      <c r="Z7217" t="s">
        <v>25</v>
      </c>
      <c r="AE7217" t="s">
        <v>231</v>
      </c>
      <c r="AF7217">
        <v>0.86</v>
      </c>
      <c r="AG7217">
        <v>69</v>
      </c>
      <c r="AH7217">
        <v>12</v>
      </c>
      <c r="AI7217" t="s">
        <v>11632</v>
      </c>
      <c r="AJ7217">
        <v>1.3460597161037691</v>
      </c>
      <c r="AK7217">
        <v>0.17131669114047968</v>
      </c>
      <c r="AL7217" s="94">
        <v>204.3</v>
      </c>
      <c r="AM7217" t="s">
        <v>11647</v>
      </c>
    </row>
    <row r="7218" spans="1:39" x14ac:dyDescent="0.25">
      <c r="A7218" t="s">
        <v>225</v>
      </c>
      <c r="B7218">
        <v>46124</v>
      </c>
      <c r="C7218" t="s">
        <v>10519</v>
      </c>
      <c r="D7218">
        <v>947</v>
      </c>
      <c r="E7218">
        <v>45776</v>
      </c>
      <c r="G7218" t="s">
        <v>2170</v>
      </c>
      <c r="K7218">
        <v>0</v>
      </c>
      <c r="AE7218" t="s">
        <v>231</v>
      </c>
      <c r="AF7218">
        <v>0</v>
      </c>
      <c r="AG7218">
        <v>0</v>
      </c>
      <c r="AH7218">
        <v>0</v>
      </c>
      <c r="AI7218" t="s">
        <v>11634</v>
      </c>
      <c r="AL7218" s="94">
        <v>94.7</v>
      </c>
      <c r="AM7218" t="s">
        <v>11646</v>
      </c>
    </row>
    <row r="7219" spans="1:39" x14ac:dyDescent="0.25">
      <c r="A7219" t="s">
        <v>225</v>
      </c>
      <c r="B7219">
        <v>46125</v>
      </c>
      <c r="C7219" t="s">
        <v>10520</v>
      </c>
      <c r="D7219">
        <v>1005</v>
      </c>
      <c r="E7219">
        <v>45776</v>
      </c>
      <c r="G7219" t="s">
        <v>2170</v>
      </c>
      <c r="K7219">
        <v>0</v>
      </c>
      <c r="AE7219" t="s">
        <v>231</v>
      </c>
      <c r="AF7219">
        <v>0</v>
      </c>
      <c r="AG7219">
        <v>0</v>
      </c>
      <c r="AH7219">
        <v>0</v>
      </c>
      <c r="AI7219" t="s">
        <v>11634</v>
      </c>
      <c r="AL7219" s="94">
        <v>100.5</v>
      </c>
      <c r="AM7219" t="s">
        <v>11646</v>
      </c>
    </row>
    <row r="7220" spans="1:39" x14ac:dyDescent="0.25">
      <c r="A7220" t="s">
        <v>225</v>
      </c>
      <c r="B7220">
        <v>46129</v>
      </c>
      <c r="C7220" t="s">
        <v>10521</v>
      </c>
      <c r="D7220">
        <v>695</v>
      </c>
      <c r="E7220">
        <v>45776</v>
      </c>
      <c r="G7220" t="s">
        <v>2170</v>
      </c>
      <c r="K7220">
        <v>0</v>
      </c>
      <c r="AE7220" t="s">
        <v>231</v>
      </c>
      <c r="AF7220">
        <v>0</v>
      </c>
      <c r="AG7220">
        <v>0</v>
      </c>
      <c r="AH7220">
        <v>0</v>
      </c>
      <c r="AI7220" t="s">
        <v>11634</v>
      </c>
      <c r="AL7220" s="94">
        <v>69.5</v>
      </c>
      <c r="AM7220" t="s">
        <v>11646</v>
      </c>
    </row>
    <row r="7221" spans="1:39" x14ac:dyDescent="0.25">
      <c r="A7221" t="s">
        <v>225</v>
      </c>
      <c r="B7221">
        <v>46131</v>
      </c>
      <c r="C7221" t="s">
        <v>10522</v>
      </c>
      <c r="D7221">
        <v>80095</v>
      </c>
      <c r="E7221">
        <v>45776</v>
      </c>
      <c r="F7221">
        <v>45872</v>
      </c>
      <c r="G7221" t="s">
        <v>2170</v>
      </c>
      <c r="I7221" t="s">
        <v>24</v>
      </c>
      <c r="J7221">
        <v>45919</v>
      </c>
      <c r="K7221">
        <v>915</v>
      </c>
      <c r="L7221">
        <v>45870</v>
      </c>
      <c r="M7221">
        <v>40</v>
      </c>
      <c r="N7221" t="s">
        <v>25</v>
      </c>
      <c r="O7221" t="s">
        <v>25</v>
      </c>
      <c r="P7221" t="s">
        <v>25</v>
      </c>
      <c r="Q7221" t="s">
        <v>5764</v>
      </c>
      <c r="R7221">
        <v>71500</v>
      </c>
      <c r="S7221">
        <v>71500</v>
      </c>
      <c r="T7221">
        <v>114</v>
      </c>
      <c r="U7221">
        <v>132</v>
      </c>
      <c r="X7221" t="s">
        <v>478</v>
      </c>
      <c r="Y7221" t="s">
        <v>25</v>
      </c>
      <c r="Z7221" t="s">
        <v>25</v>
      </c>
      <c r="AE7221" t="s">
        <v>231</v>
      </c>
      <c r="AF7221">
        <v>0.4</v>
      </c>
      <c r="AG7221">
        <v>366</v>
      </c>
      <c r="AH7221">
        <v>14</v>
      </c>
      <c r="AI7221" t="s">
        <v>11632</v>
      </c>
      <c r="AJ7221">
        <v>0.89268993070728508</v>
      </c>
      <c r="AK7221">
        <v>0.89268993070728508</v>
      </c>
      <c r="AL7221" s="94">
        <v>8009.5</v>
      </c>
      <c r="AM7221" t="s">
        <v>11647</v>
      </c>
    </row>
    <row r="7222" spans="1:39" x14ac:dyDescent="0.25">
      <c r="A7222" t="s">
        <v>225</v>
      </c>
      <c r="B7222">
        <v>46902</v>
      </c>
      <c r="C7222" t="s">
        <v>10523</v>
      </c>
      <c r="D7222">
        <v>429</v>
      </c>
      <c r="E7222">
        <v>45776</v>
      </c>
      <c r="G7222" t="s">
        <v>2170</v>
      </c>
      <c r="K7222">
        <v>0</v>
      </c>
      <c r="AE7222" t="s">
        <v>231</v>
      </c>
      <c r="AF7222">
        <v>0</v>
      </c>
      <c r="AG7222">
        <v>0</v>
      </c>
      <c r="AH7222">
        <v>0</v>
      </c>
      <c r="AI7222" t="s">
        <v>11634</v>
      </c>
      <c r="AL7222" s="94">
        <v>42.9</v>
      </c>
      <c r="AM7222" t="s">
        <v>11646</v>
      </c>
    </row>
    <row r="7223" spans="1:39" x14ac:dyDescent="0.25">
      <c r="A7223" t="s">
        <v>225</v>
      </c>
      <c r="B7223">
        <v>46130</v>
      </c>
      <c r="C7223" t="s">
        <v>10524</v>
      </c>
      <c r="D7223">
        <v>1036</v>
      </c>
      <c r="E7223">
        <v>45776</v>
      </c>
      <c r="G7223" t="s">
        <v>2170</v>
      </c>
      <c r="H7223" t="s">
        <v>10525</v>
      </c>
      <c r="I7223" t="s">
        <v>24</v>
      </c>
      <c r="K7223">
        <v>0</v>
      </c>
      <c r="AE7223" t="s">
        <v>231</v>
      </c>
      <c r="AF7223">
        <v>0</v>
      </c>
      <c r="AG7223">
        <v>0</v>
      </c>
      <c r="AH7223">
        <v>0</v>
      </c>
      <c r="AI7223" t="s">
        <v>11634</v>
      </c>
      <c r="AL7223" s="94">
        <v>103.6</v>
      </c>
      <c r="AM7223" t="s">
        <v>11646</v>
      </c>
    </row>
    <row r="7224" spans="1:39" x14ac:dyDescent="0.25">
      <c r="A7224" t="s">
        <v>225</v>
      </c>
      <c r="B7224">
        <v>46132</v>
      </c>
      <c r="C7224" t="s">
        <v>10526</v>
      </c>
      <c r="D7224">
        <v>2823</v>
      </c>
      <c r="E7224">
        <v>45776</v>
      </c>
      <c r="G7224" t="s">
        <v>2170</v>
      </c>
      <c r="K7224">
        <v>0</v>
      </c>
      <c r="AE7224" t="s">
        <v>231</v>
      </c>
      <c r="AF7224">
        <v>0</v>
      </c>
      <c r="AG7224">
        <v>0</v>
      </c>
      <c r="AH7224">
        <v>0</v>
      </c>
      <c r="AI7224" t="s">
        <v>11634</v>
      </c>
      <c r="AL7224" s="94">
        <v>282.3</v>
      </c>
      <c r="AM7224" t="s">
        <v>11646</v>
      </c>
    </row>
    <row r="7225" spans="1:39" x14ac:dyDescent="0.25">
      <c r="A7225" t="s">
        <v>225</v>
      </c>
      <c r="B7225">
        <v>46133</v>
      </c>
      <c r="C7225" t="s">
        <v>10527</v>
      </c>
      <c r="D7225">
        <v>560</v>
      </c>
      <c r="E7225">
        <v>45776</v>
      </c>
      <c r="G7225" t="s">
        <v>2170</v>
      </c>
      <c r="K7225">
        <v>0</v>
      </c>
      <c r="AE7225" t="s">
        <v>231</v>
      </c>
      <c r="AF7225">
        <v>0</v>
      </c>
      <c r="AG7225">
        <v>0</v>
      </c>
      <c r="AH7225">
        <v>0</v>
      </c>
      <c r="AI7225" t="s">
        <v>11634</v>
      </c>
      <c r="AL7225" s="94">
        <v>56</v>
      </c>
      <c r="AM7225" t="s">
        <v>11646</v>
      </c>
    </row>
    <row r="7226" spans="1:39" x14ac:dyDescent="0.25">
      <c r="A7226" t="s">
        <v>225</v>
      </c>
      <c r="B7226">
        <v>46134</v>
      </c>
      <c r="C7226" t="s">
        <v>10528</v>
      </c>
      <c r="D7226">
        <v>3887</v>
      </c>
      <c r="E7226">
        <v>45776</v>
      </c>
      <c r="G7226" t="s">
        <v>2170</v>
      </c>
      <c r="K7226">
        <v>0</v>
      </c>
      <c r="AE7226" t="s">
        <v>231</v>
      </c>
      <c r="AF7226">
        <v>0</v>
      </c>
      <c r="AG7226">
        <v>0</v>
      </c>
      <c r="AH7226">
        <v>0</v>
      </c>
      <c r="AI7226" t="s">
        <v>11634</v>
      </c>
      <c r="AL7226" s="94">
        <v>388.7</v>
      </c>
      <c r="AM7226" t="s">
        <v>11646</v>
      </c>
    </row>
    <row r="7227" spans="1:39" x14ac:dyDescent="0.25">
      <c r="A7227" t="s">
        <v>225</v>
      </c>
      <c r="B7227">
        <v>46135</v>
      </c>
      <c r="C7227" t="s">
        <v>10529</v>
      </c>
      <c r="D7227">
        <v>13437</v>
      </c>
      <c r="E7227">
        <v>45776</v>
      </c>
      <c r="F7227">
        <v>45941</v>
      </c>
      <c r="G7227" t="s">
        <v>2170</v>
      </c>
      <c r="I7227" t="s">
        <v>24</v>
      </c>
      <c r="K7227">
        <v>0</v>
      </c>
      <c r="AE7227" t="s">
        <v>231</v>
      </c>
      <c r="AF7227">
        <v>0</v>
      </c>
      <c r="AG7227">
        <v>0</v>
      </c>
      <c r="AH7227">
        <v>0</v>
      </c>
      <c r="AI7227" t="s">
        <v>11634</v>
      </c>
      <c r="AL7227" s="94">
        <v>1343.7</v>
      </c>
      <c r="AM7227" t="s">
        <v>11646</v>
      </c>
    </row>
    <row r="7228" spans="1:39" x14ac:dyDescent="0.25">
      <c r="A7228" t="s">
        <v>225</v>
      </c>
      <c r="B7228">
        <v>46136</v>
      </c>
      <c r="C7228" t="s">
        <v>10530</v>
      </c>
      <c r="D7228">
        <v>4182</v>
      </c>
      <c r="E7228">
        <v>45776</v>
      </c>
      <c r="G7228" t="s">
        <v>2170</v>
      </c>
      <c r="K7228">
        <v>0</v>
      </c>
      <c r="AE7228" t="s">
        <v>231</v>
      </c>
      <c r="AF7228">
        <v>0</v>
      </c>
      <c r="AG7228">
        <v>0</v>
      </c>
      <c r="AH7228">
        <v>0</v>
      </c>
      <c r="AI7228" t="s">
        <v>11634</v>
      </c>
      <c r="AL7228" s="94">
        <v>418.2</v>
      </c>
      <c r="AM7228" t="s">
        <v>11646</v>
      </c>
    </row>
    <row r="7229" spans="1:39" x14ac:dyDescent="0.25">
      <c r="A7229" t="s">
        <v>225</v>
      </c>
      <c r="B7229">
        <v>46137</v>
      </c>
      <c r="C7229" t="s">
        <v>10531</v>
      </c>
      <c r="D7229">
        <v>294</v>
      </c>
      <c r="E7229">
        <v>45776</v>
      </c>
      <c r="F7229">
        <v>45802</v>
      </c>
      <c r="G7229" t="s">
        <v>2170</v>
      </c>
      <c r="H7229" t="s">
        <v>2190</v>
      </c>
      <c r="I7229" t="s">
        <v>24</v>
      </c>
      <c r="K7229">
        <v>0</v>
      </c>
      <c r="AE7229" t="s">
        <v>231</v>
      </c>
      <c r="AF7229">
        <v>0</v>
      </c>
      <c r="AG7229">
        <v>0</v>
      </c>
      <c r="AH7229">
        <v>0</v>
      </c>
      <c r="AI7229" t="s">
        <v>11634</v>
      </c>
      <c r="AL7229" s="94">
        <v>29.4</v>
      </c>
      <c r="AM7229" t="s">
        <v>11646</v>
      </c>
    </row>
    <row r="7230" spans="1:39" x14ac:dyDescent="0.25">
      <c r="A7230" t="s">
        <v>225</v>
      </c>
      <c r="B7230">
        <v>46138</v>
      </c>
      <c r="C7230" t="s">
        <v>10532</v>
      </c>
      <c r="D7230">
        <v>468</v>
      </c>
      <c r="E7230">
        <v>45776</v>
      </c>
      <c r="G7230" t="s">
        <v>2170</v>
      </c>
      <c r="K7230">
        <v>0</v>
      </c>
      <c r="AE7230" t="s">
        <v>231</v>
      </c>
      <c r="AF7230">
        <v>0</v>
      </c>
      <c r="AG7230">
        <v>0</v>
      </c>
      <c r="AH7230">
        <v>0</v>
      </c>
      <c r="AI7230" t="s">
        <v>11634</v>
      </c>
      <c r="AL7230" s="94">
        <v>46.8</v>
      </c>
      <c r="AM7230" t="s">
        <v>11646</v>
      </c>
    </row>
    <row r="7231" spans="1:39" x14ac:dyDescent="0.25">
      <c r="A7231" t="s">
        <v>225</v>
      </c>
      <c r="B7231">
        <v>46139</v>
      </c>
      <c r="C7231" t="s">
        <v>10533</v>
      </c>
      <c r="D7231">
        <v>5992</v>
      </c>
      <c r="E7231">
        <v>45776</v>
      </c>
      <c r="G7231" t="s">
        <v>2170</v>
      </c>
      <c r="K7231">
        <v>0</v>
      </c>
      <c r="AE7231" t="s">
        <v>231</v>
      </c>
      <c r="AF7231">
        <v>0</v>
      </c>
      <c r="AG7231">
        <v>0</v>
      </c>
      <c r="AH7231">
        <v>0</v>
      </c>
      <c r="AI7231" t="s">
        <v>11634</v>
      </c>
      <c r="AL7231" s="94">
        <v>599.20000000000005</v>
      </c>
      <c r="AM7231" t="s">
        <v>11646</v>
      </c>
    </row>
    <row r="7232" spans="1:39" x14ac:dyDescent="0.25">
      <c r="A7232" t="s">
        <v>225</v>
      </c>
      <c r="B7232">
        <v>46140</v>
      </c>
      <c r="C7232" t="s">
        <v>10534</v>
      </c>
      <c r="D7232">
        <v>607</v>
      </c>
      <c r="E7232">
        <v>45776</v>
      </c>
      <c r="F7232">
        <v>45820</v>
      </c>
      <c r="G7232" t="s">
        <v>2170</v>
      </c>
      <c r="H7232">
        <v>45789</v>
      </c>
      <c r="I7232" t="s">
        <v>24</v>
      </c>
      <c r="K7232">
        <v>30</v>
      </c>
      <c r="L7232">
        <v>2024</v>
      </c>
      <c r="M7232">
        <v>72.400000000000006</v>
      </c>
      <c r="N7232" t="s">
        <v>339</v>
      </c>
      <c r="O7232">
        <v>45337</v>
      </c>
      <c r="U7232">
        <v>3</v>
      </c>
      <c r="W7232">
        <v>2</v>
      </c>
      <c r="X7232" t="s">
        <v>10535</v>
      </c>
      <c r="Y7232" t="s">
        <v>25</v>
      </c>
      <c r="Z7232" t="s">
        <v>10535</v>
      </c>
      <c r="AE7232" t="s">
        <v>231</v>
      </c>
      <c r="AF7232">
        <v>0.72400000000000009</v>
      </c>
      <c r="AG7232">
        <v>22</v>
      </c>
      <c r="AH7232">
        <v>10</v>
      </c>
      <c r="AI7232" t="s">
        <v>11632</v>
      </c>
      <c r="AL7232" s="94">
        <v>60.7</v>
      </c>
      <c r="AM7232" t="s">
        <v>11647</v>
      </c>
    </row>
    <row r="7233" spans="1:39" x14ac:dyDescent="0.25">
      <c r="A7233" t="s">
        <v>225</v>
      </c>
      <c r="B7233">
        <v>46141</v>
      </c>
      <c r="C7233" t="s">
        <v>10536</v>
      </c>
      <c r="D7233">
        <v>534</v>
      </c>
      <c r="E7233">
        <v>45776</v>
      </c>
      <c r="G7233" t="s">
        <v>2170</v>
      </c>
      <c r="K7233">
        <v>0</v>
      </c>
      <c r="AE7233" t="s">
        <v>231</v>
      </c>
      <c r="AF7233">
        <v>0</v>
      </c>
      <c r="AG7233">
        <v>0</v>
      </c>
      <c r="AH7233">
        <v>0</v>
      </c>
      <c r="AI7233" t="s">
        <v>11634</v>
      </c>
      <c r="AL7233" s="94">
        <v>53.4</v>
      </c>
      <c r="AM7233" t="s">
        <v>11646</v>
      </c>
    </row>
    <row r="7234" spans="1:39" x14ac:dyDescent="0.25">
      <c r="A7234" t="s">
        <v>225</v>
      </c>
      <c r="B7234">
        <v>46142</v>
      </c>
      <c r="C7234" t="s">
        <v>10537</v>
      </c>
      <c r="D7234">
        <v>803</v>
      </c>
      <c r="E7234">
        <v>45776</v>
      </c>
      <c r="G7234" t="s">
        <v>2170</v>
      </c>
      <c r="K7234">
        <v>0</v>
      </c>
      <c r="AE7234" t="s">
        <v>231</v>
      </c>
      <c r="AF7234">
        <v>0</v>
      </c>
      <c r="AG7234">
        <v>0</v>
      </c>
      <c r="AH7234">
        <v>0</v>
      </c>
      <c r="AI7234" t="s">
        <v>11634</v>
      </c>
      <c r="AL7234" s="94">
        <v>80.3</v>
      </c>
      <c r="AM7234" t="s">
        <v>11646</v>
      </c>
    </row>
    <row r="7235" spans="1:39" x14ac:dyDescent="0.25">
      <c r="A7235" t="s">
        <v>225</v>
      </c>
      <c r="B7235">
        <v>46144</v>
      </c>
      <c r="C7235" t="s">
        <v>10538</v>
      </c>
      <c r="D7235">
        <v>757</v>
      </c>
      <c r="E7235">
        <v>45776</v>
      </c>
      <c r="G7235" t="s">
        <v>2170</v>
      </c>
      <c r="K7235">
        <v>0</v>
      </c>
      <c r="AE7235" t="s">
        <v>231</v>
      </c>
      <c r="AF7235">
        <v>0</v>
      </c>
      <c r="AG7235">
        <v>0</v>
      </c>
      <c r="AH7235">
        <v>0</v>
      </c>
      <c r="AI7235" t="s">
        <v>11634</v>
      </c>
      <c r="AL7235" s="94">
        <v>75.7</v>
      </c>
      <c r="AM7235" t="s">
        <v>11646</v>
      </c>
    </row>
    <row r="7236" spans="1:39" x14ac:dyDescent="0.25">
      <c r="A7236" t="s">
        <v>225</v>
      </c>
      <c r="B7236">
        <v>46154</v>
      </c>
      <c r="C7236" t="s">
        <v>10539</v>
      </c>
      <c r="D7236">
        <v>1057</v>
      </c>
      <c r="E7236">
        <v>45776</v>
      </c>
      <c r="G7236" t="s">
        <v>2170</v>
      </c>
      <c r="K7236">
        <v>0</v>
      </c>
      <c r="AE7236" t="s">
        <v>231</v>
      </c>
      <c r="AF7236">
        <v>0</v>
      </c>
      <c r="AG7236">
        <v>0</v>
      </c>
      <c r="AH7236">
        <v>0</v>
      </c>
      <c r="AI7236" t="s">
        <v>11634</v>
      </c>
      <c r="AL7236" s="94">
        <v>105.7</v>
      </c>
      <c r="AM7236" t="s">
        <v>11646</v>
      </c>
    </row>
    <row r="7237" spans="1:39" x14ac:dyDescent="0.25">
      <c r="A7237" t="s">
        <v>225</v>
      </c>
      <c r="B7237">
        <v>46155</v>
      </c>
      <c r="C7237" t="s">
        <v>10540</v>
      </c>
      <c r="D7237">
        <v>1236</v>
      </c>
      <c r="E7237">
        <v>45776</v>
      </c>
      <c r="G7237" t="s">
        <v>2170</v>
      </c>
      <c r="K7237">
        <v>0</v>
      </c>
      <c r="AE7237" t="s">
        <v>231</v>
      </c>
      <c r="AF7237">
        <v>0</v>
      </c>
      <c r="AG7237">
        <v>0</v>
      </c>
      <c r="AH7237">
        <v>0</v>
      </c>
      <c r="AI7237" t="s">
        <v>11634</v>
      </c>
      <c r="AL7237" s="94">
        <v>123.6</v>
      </c>
      <c r="AM7237" t="s">
        <v>11646</v>
      </c>
    </row>
    <row r="7238" spans="1:39" x14ac:dyDescent="0.25">
      <c r="A7238" t="s">
        <v>225</v>
      </c>
      <c r="B7238">
        <v>46147</v>
      </c>
      <c r="C7238" t="s">
        <v>10541</v>
      </c>
      <c r="D7238">
        <v>25077</v>
      </c>
      <c r="E7238">
        <v>45776</v>
      </c>
      <c r="F7238">
        <v>45872</v>
      </c>
      <c r="G7238" t="s">
        <v>2170</v>
      </c>
      <c r="I7238" t="s">
        <v>24</v>
      </c>
      <c r="K7238">
        <v>0</v>
      </c>
      <c r="AE7238" t="s">
        <v>231</v>
      </c>
      <c r="AF7238">
        <v>0</v>
      </c>
      <c r="AG7238">
        <v>0</v>
      </c>
      <c r="AH7238">
        <v>0</v>
      </c>
      <c r="AI7238" t="s">
        <v>11634</v>
      </c>
      <c r="AL7238" s="94">
        <v>2507.6999999999998</v>
      </c>
      <c r="AM7238" t="s">
        <v>11646</v>
      </c>
    </row>
    <row r="7239" spans="1:39" x14ac:dyDescent="0.25">
      <c r="A7239" t="s">
        <v>225</v>
      </c>
      <c r="B7239">
        <v>46151</v>
      </c>
      <c r="C7239" t="s">
        <v>10542</v>
      </c>
      <c r="D7239">
        <v>924</v>
      </c>
      <c r="E7239">
        <v>45776</v>
      </c>
      <c r="G7239" t="s">
        <v>2170</v>
      </c>
      <c r="K7239">
        <v>0</v>
      </c>
      <c r="AE7239" t="s">
        <v>231</v>
      </c>
      <c r="AF7239">
        <v>0</v>
      </c>
      <c r="AG7239">
        <v>0</v>
      </c>
      <c r="AH7239">
        <v>0</v>
      </c>
      <c r="AI7239" t="s">
        <v>11634</v>
      </c>
      <c r="AL7239" s="94">
        <v>92.4</v>
      </c>
      <c r="AM7239" t="s">
        <v>11646</v>
      </c>
    </row>
    <row r="7240" spans="1:39" x14ac:dyDescent="0.25">
      <c r="A7240" t="s">
        <v>225</v>
      </c>
      <c r="B7240">
        <v>46152</v>
      </c>
      <c r="C7240" t="s">
        <v>10543</v>
      </c>
      <c r="D7240">
        <v>121</v>
      </c>
      <c r="E7240">
        <v>45776</v>
      </c>
      <c r="G7240" t="s">
        <v>2170</v>
      </c>
      <c r="K7240">
        <v>0</v>
      </c>
      <c r="AE7240" t="s">
        <v>231</v>
      </c>
      <c r="AF7240">
        <v>0</v>
      </c>
      <c r="AG7240">
        <v>0</v>
      </c>
      <c r="AH7240">
        <v>0</v>
      </c>
      <c r="AI7240" t="s">
        <v>11634</v>
      </c>
      <c r="AL7240" s="94">
        <v>12.1</v>
      </c>
      <c r="AM7240" t="s">
        <v>11646</v>
      </c>
    </row>
    <row r="7241" spans="1:39" x14ac:dyDescent="0.25">
      <c r="A7241" t="s">
        <v>225</v>
      </c>
      <c r="B7241">
        <v>46153</v>
      </c>
      <c r="C7241" t="s">
        <v>10544</v>
      </c>
      <c r="D7241">
        <v>586</v>
      </c>
      <c r="E7241">
        <v>45776</v>
      </c>
      <c r="G7241" t="s">
        <v>2170</v>
      </c>
      <c r="K7241">
        <v>0</v>
      </c>
      <c r="AE7241" t="s">
        <v>231</v>
      </c>
      <c r="AF7241">
        <v>0</v>
      </c>
      <c r="AG7241">
        <v>0</v>
      </c>
      <c r="AH7241">
        <v>0</v>
      </c>
      <c r="AI7241" t="s">
        <v>11634</v>
      </c>
      <c r="AL7241" s="94">
        <v>58.6</v>
      </c>
      <c r="AM7241" t="s">
        <v>11646</v>
      </c>
    </row>
    <row r="7242" spans="1:39" x14ac:dyDescent="0.25">
      <c r="A7242" t="s">
        <v>225</v>
      </c>
      <c r="B7242">
        <v>46156</v>
      </c>
      <c r="C7242" t="s">
        <v>10545</v>
      </c>
      <c r="D7242">
        <v>2767</v>
      </c>
      <c r="E7242">
        <v>45776</v>
      </c>
      <c r="F7242">
        <v>45802</v>
      </c>
      <c r="G7242" t="s">
        <v>2170</v>
      </c>
      <c r="H7242" t="s">
        <v>2190</v>
      </c>
      <c r="I7242" t="s">
        <v>24</v>
      </c>
      <c r="K7242">
        <v>0</v>
      </c>
      <c r="AE7242" t="s">
        <v>231</v>
      </c>
      <c r="AF7242">
        <v>0</v>
      </c>
      <c r="AG7242">
        <v>0</v>
      </c>
      <c r="AH7242">
        <v>0</v>
      </c>
      <c r="AI7242" t="s">
        <v>11634</v>
      </c>
      <c r="AL7242" s="94">
        <v>276.7</v>
      </c>
      <c r="AM7242" t="s">
        <v>11646</v>
      </c>
    </row>
    <row r="7243" spans="1:39" x14ac:dyDescent="0.25">
      <c r="A7243" t="s">
        <v>225</v>
      </c>
      <c r="B7243">
        <v>46157</v>
      </c>
      <c r="C7243" t="s">
        <v>10546</v>
      </c>
      <c r="D7243">
        <v>3736</v>
      </c>
      <c r="E7243">
        <v>45776</v>
      </c>
      <c r="G7243" t="s">
        <v>2170</v>
      </c>
      <c r="K7243">
        <v>0</v>
      </c>
      <c r="AE7243" t="s">
        <v>231</v>
      </c>
      <c r="AF7243">
        <v>0</v>
      </c>
      <c r="AG7243">
        <v>0</v>
      </c>
      <c r="AH7243">
        <v>0</v>
      </c>
      <c r="AI7243" t="s">
        <v>11634</v>
      </c>
      <c r="AL7243" s="94">
        <v>373.6</v>
      </c>
      <c r="AM7243" t="s">
        <v>11646</v>
      </c>
    </row>
    <row r="7244" spans="1:39" x14ac:dyDescent="0.25">
      <c r="A7244" t="s">
        <v>225</v>
      </c>
      <c r="B7244">
        <v>46150</v>
      </c>
      <c r="C7244" t="s">
        <v>10547</v>
      </c>
      <c r="D7244">
        <v>2335</v>
      </c>
      <c r="E7244">
        <v>45776</v>
      </c>
      <c r="G7244" t="s">
        <v>2170</v>
      </c>
      <c r="K7244">
        <v>0</v>
      </c>
      <c r="AE7244" t="s">
        <v>231</v>
      </c>
      <c r="AF7244">
        <v>0</v>
      </c>
      <c r="AG7244">
        <v>0</v>
      </c>
      <c r="AH7244">
        <v>0</v>
      </c>
      <c r="AI7244" t="s">
        <v>11634</v>
      </c>
      <c r="AL7244" s="94">
        <v>233.5</v>
      </c>
      <c r="AM7244" t="s">
        <v>11646</v>
      </c>
    </row>
    <row r="7245" spans="1:39" x14ac:dyDescent="0.25">
      <c r="A7245" t="s">
        <v>225</v>
      </c>
      <c r="B7245">
        <v>46148</v>
      </c>
      <c r="C7245" t="s">
        <v>10548</v>
      </c>
      <c r="D7245">
        <v>2186</v>
      </c>
      <c r="E7245">
        <v>45776</v>
      </c>
      <c r="G7245" t="s">
        <v>2170</v>
      </c>
      <c r="K7245">
        <v>0</v>
      </c>
      <c r="AE7245" t="s">
        <v>231</v>
      </c>
      <c r="AF7245">
        <v>0</v>
      </c>
      <c r="AG7245">
        <v>0</v>
      </c>
      <c r="AH7245">
        <v>0</v>
      </c>
      <c r="AI7245" t="s">
        <v>11634</v>
      </c>
      <c r="AL7245" s="94">
        <v>218.6</v>
      </c>
      <c r="AM7245" t="s">
        <v>11646</v>
      </c>
    </row>
    <row r="7246" spans="1:39" x14ac:dyDescent="0.25">
      <c r="A7246" t="s">
        <v>225</v>
      </c>
      <c r="B7246">
        <v>46149</v>
      </c>
      <c r="C7246" t="s">
        <v>10549</v>
      </c>
      <c r="D7246">
        <v>523</v>
      </c>
      <c r="E7246">
        <v>45776</v>
      </c>
      <c r="G7246" t="s">
        <v>2170</v>
      </c>
      <c r="K7246">
        <v>0</v>
      </c>
      <c r="AE7246" t="s">
        <v>231</v>
      </c>
      <c r="AF7246">
        <v>0</v>
      </c>
      <c r="AG7246">
        <v>0</v>
      </c>
      <c r="AH7246">
        <v>0</v>
      </c>
      <c r="AI7246" t="s">
        <v>11634</v>
      </c>
      <c r="AL7246" s="94">
        <v>52.3</v>
      </c>
      <c r="AM7246" t="s">
        <v>11646</v>
      </c>
    </row>
    <row r="7247" spans="1:39" x14ac:dyDescent="0.25">
      <c r="A7247" t="s">
        <v>225</v>
      </c>
      <c r="B7247">
        <v>46158</v>
      </c>
      <c r="C7247" t="s">
        <v>10550</v>
      </c>
      <c r="D7247">
        <v>1475</v>
      </c>
      <c r="E7247">
        <v>45776</v>
      </c>
      <c r="G7247" t="s">
        <v>2170</v>
      </c>
      <c r="K7247">
        <v>0</v>
      </c>
      <c r="AE7247" t="s">
        <v>231</v>
      </c>
      <c r="AF7247">
        <v>0</v>
      </c>
      <c r="AG7247">
        <v>0</v>
      </c>
      <c r="AH7247">
        <v>0</v>
      </c>
      <c r="AI7247" t="s">
        <v>11634</v>
      </c>
      <c r="AL7247" s="94">
        <v>147.5</v>
      </c>
      <c r="AM7247" t="s">
        <v>11646</v>
      </c>
    </row>
    <row r="7248" spans="1:39" x14ac:dyDescent="0.25">
      <c r="A7248" t="s">
        <v>225</v>
      </c>
      <c r="B7248">
        <v>46159</v>
      </c>
      <c r="C7248" t="s">
        <v>10551</v>
      </c>
      <c r="D7248">
        <v>32273</v>
      </c>
      <c r="E7248">
        <v>45776</v>
      </c>
      <c r="F7248">
        <v>45872</v>
      </c>
      <c r="G7248" t="s">
        <v>2170</v>
      </c>
      <c r="I7248" t="s">
        <v>24</v>
      </c>
      <c r="J7248">
        <v>45918</v>
      </c>
      <c r="K7248">
        <v>430</v>
      </c>
      <c r="L7248">
        <v>45748</v>
      </c>
      <c r="M7248">
        <v>64</v>
      </c>
      <c r="N7248" t="s">
        <v>478</v>
      </c>
      <c r="O7248">
        <v>45120</v>
      </c>
      <c r="P7248" t="s">
        <v>478</v>
      </c>
      <c r="Q7248">
        <v>5</v>
      </c>
      <c r="T7248">
        <v>22</v>
      </c>
      <c r="U7248">
        <v>15</v>
      </c>
      <c r="V7248">
        <v>2</v>
      </c>
      <c r="W7248">
        <v>6</v>
      </c>
      <c r="X7248" t="s">
        <v>478</v>
      </c>
      <c r="Y7248" t="s">
        <v>478</v>
      </c>
      <c r="Z7248" t="s">
        <v>25</v>
      </c>
      <c r="AE7248" t="s">
        <v>231</v>
      </c>
      <c r="AF7248">
        <v>0.64</v>
      </c>
      <c r="AG7248">
        <v>275</v>
      </c>
      <c r="AH7248">
        <v>14</v>
      </c>
      <c r="AI7248" t="s">
        <v>11632</v>
      </c>
      <c r="AL7248" s="94">
        <v>3227.3</v>
      </c>
      <c r="AM7248" t="s">
        <v>11647</v>
      </c>
    </row>
    <row r="7249" spans="1:39" x14ac:dyDescent="0.25">
      <c r="A7249" t="s">
        <v>225</v>
      </c>
      <c r="B7249">
        <v>46160</v>
      </c>
      <c r="C7249" t="s">
        <v>10552</v>
      </c>
      <c r="D7249">
        <v>2524</v>
      </c>
      <c r="E7249">
        <v>45776</v>
      </c>
      <c r="G7249" t="s">
        <v>2170</v>
      </c>
      <c r="K7249">
        <v>0</v>
      </c>
      <c r="AE7249" t="s">
        <v>231</v>
      </c>
      <c r="AF7249">
        <v>0</v>
      </c>
      <c r="AG7249">
        <v>0</v>
      </c>
      <c r="AH7249">
        <v>0</v>
      </c>
      <c r="AI7249" t="s">
        <v>11634</v>
      </c>
      <c r="AL7249" s="94">
        <v>252.4</v>
      </c>
      <c r="AM7249" t="s">
        <v>11646</v>
      </c>
    </row>
    <row r="7250" spans="1:39" x14ac:dyDescent="0.25">
      <c r="A7250" t="s">
        <v>225</v>
      </c>
      <c r="B7250">
        <v>46161</v>
      </c>
      <c r="C7250" t="s">
        <v>10553</v>
      </c>
      <c r="D7250">
        <v>1921</v>
      </c>
      <c r="E7250">
        <v>45776</v>
      </c>
      <c r="G7250" t="s">
        <v>2170</v>
      </c>
      <c r="K7250">
        <v>0</v>
      </c>
      <c r="AE7250" t="s">
        <v>231</v>
      </c>
      <c r="AF7250">
        <v>0</v>
      </c>
      <c r="AG7250">
        <v>0</v>
      </c>
      <c r="AH7250">
        <v>0</v>
      </c>
      <c r="AI7250" t="s">
        <v>11634</v>
      </c>
      <c r="AL7250" s="94">
        <v>192.1</v>
      </c>
      <c r="AM7250" t="s">
        <v>11646</v>
      </c>
    </row>
    <row r="7251" spans="1:39" x14ac:dyDescent="0.25">
      <c r="A7251" t="s">
        <v>225</v>
      </c>
      <c r="B7251">
        <v>46162</v>
      </c>
      <c r="C7251" t="s">
        <v>10554</v>
      </c>
      <c r="D7251">
        <v>1811</v>
      </c>
      <c r="E7251">
        <v>45776</v>
      </c>
      <c r="G7251" t="s">
        <v>2170</v>
      </c>
      <c r="K7251">
        <v>0</v>
      </c>
      <c r="AE7251" t="s">
        <v>231</v>
      </c>
      <c r="AF7251">
        <v>0</v>
      </c>
      <c r="AG7251">
        <v>0</v>
      </c>
      <c r="AH7251">
        <v>0</v>
      </c>
      <c r="AI7251" t="s">
        <v>11634</v>
      </c>
      <c r="AL7251" s="94">
        <v>181.1</v>
      </c>
      <c r="AM7251" t="s">
        <v>11646</v>
      </c>
    </row>
    <row r="7252" spans="1:39" x14ac:dyDescent="0.25">
      <c r="A7252" t="s">
        <v>225</v>
      </c>
      <c r="B7252">
        <v>46163</v>
      </c>
      <c r="C7252" t="s">
        <v>10555</v>
      </c>
      <c r="D7252">
        <v>2653</v>
      </c>
      <c r="E7252">
        <v>45776</v>
      </c>
      <c r="G7252" t="s">
        <v>2170</v>
      </c>
      <c r="K7252">
        <v>0</v>
      </c>
      <c r="AE7252" t="s">
        <v>231</v>
      </c>
      <c r="AF7252">
        <v>0</v>
      </c>
      <c r="AG7252">
        <v>0</v>
      </c>
      <c r="AH7252">
        <v>0</v>
      </c>
      <c r="AI7252" t="s">
        <v>11634</v>
      </c>
      <c r="AL7252" s="94">
        <v>265.3</v>
      </c>
      <c r="AM7252" t="s">
        <v>11646</v>
      </c>
    </row>
    <row r="7253" spans="1:39" x14ac:dyDescent="0.25">
      <c r="A7253" t="s">
        <v>225</v>
      </c>
      <c r="B7253">
        <v>46164</v>
      </c>
      <c r="C7253" t="s">
        <v>10556</v>
      </c>
      <c r="D7253">
        <v>17216</v>
      </c>
      <c r="E7253">
        <v>45776</v>
      </c>
      <c r="F7253">
        <v>45941</v>
      </c>
      <c r="G7253" t="s">
        <v>2170</v>
      </c>
      <c r="I7253" t="s">
        <v>24</v>
      </c>
      <c r="K7253">
        <v>0</v>
      </c>
      <c r="AE7253" t="s">
        <v>231</v>
      </c>
      <c r="AF7253">
        <v>0</v>
      </c>
      <c r="AG7253">
        <v>0</v>
      </c>
      <c r="AH7253">
        <v>0</v>
      </c>
      <c r="AI7253" t="s">
        <v>11634</v>
      </c>
      <c r="AL7253" s="94">
        <v>1721.6</v>
      </c>
      <c r="AM7253" t="s">
        <v>11646</v>
      </c>
    </row>
    <row r="7254" spans="1:39" x14ac:dyDescent="0.25">
      <c r="A7254" t="s">
        <v>225</v>
      </c>
      <c r="B7254">
        <v>46165</v>
      </c>
      <c r="C7254" t="s">
        <v>10557</v>
      </c>
      <c r="D7254">
        <v>10345</v>
      </c>
      <c r="E7254">
        <v>45776</v>
      </c>
      <c r="G7254" t="s">
        <v>2170</v>
      </c>
      <c r="K7254">
        <v>0</v>
      </c>
      <c r="AE7254" t="s">
        <v>231</v>
      </c>
      <c r="AF7254">
        <v>0</v>
      </c>
      <c r="AG7254">
        <v>0</v>
      </c>
      <c r="AH7254">
        <v>0</v>
      </c>
      <c r="AI7254" t="s">
        <v>11634</v>
      </c>
      <c r="AL7254" s="94">
        <v>1034.5</v>
      </c>
      <c r="AM7254" t="s">
        <v>11646</v>
      </c>
    </row>
    <row r="7255" spans="1:39" x14ac:dyDescent="0.25">
      <c r="A7255" t="s">
        <v>225</v>
      </c>
      <c r="B7255">
        <v>46166</v>
      </c>
      <c r="C7255" t="s">
        <v>10558</v>
      </c>
      <c r="D7255">
        <v>10990</v>
      </c>
      <c r="E7255">
        <v>45776</v>
      </c>
      <c r="G7255" t="s">
        <v>2170</v>
      </c>
      <c r="K7255">
        <v>0</v>
      </c>
      <c r="AE7255" t="s">
        <v>231</v>
      </c>
      <c r="AF7255">
        <v>0</v>
      </c>
      <c r="AG7255">
        <v>0</v>
      </c>
      <c r="AH7255">
        <v>0</v>
      </c>
      <c r="AI7255" t="s">
        <v>11634</v>
      </c>
      <c r="AL7255" s="94">
        <v>1099</v>
      </c>
      <c r="AM7255" t="s">
        <v>11646</v>
      </c>
    </row>
    <row r="7256" spans="1:39" x14ac:dyDescent="0.25">
      <c r="A7256" t="s">
        <v>225</v>
      </c>
      <c r="B7256">
        <v>46167</v>
      </c>
      <c r="C7256" t="s">
        <v>10559</v>
      </c>
      <c r="D7256">
        <v>329</v>
      </c>
      <c r="E7256">
        <v>45776</v>
      </c>
      <c r="G7256" t="s">
        <v>2170</v>
      </c>
      <c r="K7256">
        <v>0</v>
      </c>
      <c r="AE7256" t="s">
        <v>231</v>
      </c>
      <c r="AF7256">
        <v>0</v>
      </c>
      <c r="AG7256">
        <v>0</v>
      </c>
      <c r="AH7256">
        <v>0</v>
      </c>
      <c r="AI7256" t="s">
        <v>11634</v>
      </c>
      <c r="AL7256" s="94">
        <v>32.9</v>
      </c>
      <c r="AM7256" t="s">
        <v>11646</v>
      </c>
    </row>
    <row r="7257" spans="1:39" x14ac:dyDescent="0.25">
      <c r="A7257" t="s">
        <v>225</v>
      </c>
      <c r="B7257">
        <v>46168</v>
      </c>
      <c r="C7257" t="s">
        <v>10560</v>
      </c>
      <c r="D7257">
        <v>3020</v>
      </c>
      <c r="E7257">
        <v>45776</v>
      </c>
      <c r="G7257" t="s">
        <v>2170</v>
      </c>
      <c r="K7257">
        <v>0</v>
      </c>
      <c r="AE7257" t="s">
        <v>231</v>
      </c>
      <c r="AF7257">
        <v>0</v>
      </c>
      <c r="AG7257">
        <v>0</v>
      </c>
      <c r="AH7257">
        <v>0</v>
      </c>
      <c r="AI7257" t="s">
        <v>11634</v>
      </c>
      <c r="AL7257" s="94">
        <v>302</v>
      </c>
      <c r="AM7257" t="s">
        <v>11646</v>
      </c>
    </row>
    <row r="7258" spans="1:39" x14ac:dyDescent="0.25">
      <c r="A7258" t="s">
        <v>225</v>
      </c>
      <c r="B7258">
        <v>46169</v>
      </c>
      <c r="C7258" t="s">
        <v>10561</v>
      </c>
      <c r="D7258">
        <v>46153</v>
      </c>
      <c r="E7258">
        <v>45776</v>
      </c>
      <c r="G7258" t="s">
        <v>2170</v>
      </c>
      <c r="H7258">
        <v>45863</v>
      </c>
      <c r="I7258" t="s">
        <v>28</v>
      </c>
      <c r="K7258">
        <v>379</v>
      </c>
      <c r="L7258" t="s">
        <v>487</v>
      </c>
      <c r="M7258">
        <v>61.48</v>
      </c>
      <c r="N7258" t="s">
        <v>25</v>
      </c>
      <c r="O7258" t="s">
        <v>25</v>
      </c>
      <c r="P7258" t="s">
        <v>25</v>
      </c>
      <c r="Q7258">
        <v>0</v>
      </c>
      <c r="R7258">
        <v>0</v>
      </c>
      <c r="S7258">
        <v>0</v>
      </c>
      <c r="T7258">
        <v>5</v>
      </c>
      <c r="U7258">
        <v>7</v>
      </c>
      <c r="V7258">
        <v>0</v>
      </c>
      <c r="W7258">
        <v>0</v>
      </c>
      <c r="X7258" t="s">
        <v>478</v>
      </c>
      <c r="Y7258" t="s">
        <v>478</v>
      </c>
      <c r="Z7258" t="s">
        <v>25</v>
      </c>
      <c r="AE7258" t="s">
        <v>231</v>
      </c>
      <c r="AF7258">
        <v>0.61480000000000001</v>
      </c>
      <c r="AG7258">
        <v>233</v>
      </c>
      <c r="AH7258">
        <v>16</v>
      </c>
      <c r="AI7258" t="s">
        <v>11631</v>
      </c>
      <c r="AJ7258">
        <v>0</v>
      </c>
      <c r="AK7258">
        <v>0</v>
      </c>
      <c r="AL7258" s="94">
        <v>4615.3</v>
      </c>
      <c r="AM7258" t="s">
        <v>11648</v>
      </c>
    </row>
    <row r="7259" spans="1:39" x14ac:dyDescent="0.25">
      <c r="A7259" t="s">
        <v>225</v>
      </c>
      <c r="B7259">
        <v>46170</v>
      </c>
      <c r="C7259" t="s">
        <v>10562</v>
      </c>
      <c r="D7259">
        <v>4373</v>
      </c>
      <c r="E7259">
        <v>45776</v>
      </c>
      <c r="G7259" t="s">
        <v>2170</v>
      </c>
      <c r="K7259">
        <v>0</v>
      </c>
      <c r="AE7259" t="s">
        <v>231</v>
      </c>
      <c r="AF7259">
        <v>0</v>
      </c>
      <c r="AG7259">
        <v>0</v>
      </c>
      <c r="AH7259">
        <v>0</v>
      </c>
      <c r="AI7259" t="s">
        <v>11634</v>
      </c>
      <c r="AL7259" s="94">
        <v>437.3</v>
      </c>
      <c r="AM7259" t="s">
        <v>11646</v>
      </c>
    </row>
    <row r="7260" spans="1:39" x14ac:dyDescent="0.25">
      <c r="A7260" t="s">
        <v>225</v>
      </c>
      <c r="B7260">
        <v>46171</v>
      </c>
      <c r="C7260" t="s">
        <v>10563</v>
      </c>
      <c r="D7260">
        <v>21993</v>
      </c>
      <c r="E7260">
        <v>45776</v>
      </c>
      <c r="F7260">
        <v>45941</v>
      </c>
      <c r="G7260" t="s">
        <v>2170</v>
      </c>
      <c r="I7260" t="s">
        <v>24</v>
      </c>
      <c r="K7260">
        <v>0</v>
      </c>
      <c r="AE7260" t="s">
        <v>231</v>
      </c>
      <c r="AF7260">
        <v>0</v>
      </c>
      <c r="AG7260">
        <v>0</v>
      </c>
      <c r="AH7260">
        <v>0</v>
      </c>
      <c r="AI7260" t="s">
        <v>11634</v>
      </c>
      <c r="AL7260" s="94">
        <v>2199.3000000000002</v>
      </c>
      <c r="AM7260" t="s">
        <v>11646</v>
      </c>
    </row>
    <row r="7261" spans="1:39" x14ac:dyDescent="0.25">
      <c r="A7261" t="s">
        <v>225</v>
      </c>
      <c r="B7261">
        <v>46173</v>
      </c>
      <c r="C7261" t="s">
        <v>10564</v>
      </c>
      <c r="D7261">
        <v>1626</v>
      </c>
      <c r="E7261">
        <v>45776</v>
      </c>
      <c r="G7261" t="s">
        <v>2170</v>
      </c>
      <c r="K7261">
        <v>0</v>
      </c>
      <c r="AE7261" t="s">
        <v>231</v>
      </c>
      <c r="AF7261">
        <v>0</v>
      </c>
      <c r="AG7261">
        <v>0</v>
      </c>
      <c r="AH7261">
        <v>0</v>
      </c>
      <c r="AI7261" t="s">
        <v>11634</v>
      </c>
      <c r="AL7261" s="94">
        <v>162.6</v>
      </c>
      <c r="AM7261" t="s">
        <v>11646</v>
      </c>
    </row>
    <row r="7262" spans="1:39" x14ac:dyDescent="0.25">
      <c r="A7262" t="s">
        <v>225</v>
      </c>
      <c r="B7262">
        <v>46174</v>
      </c>
      <c r="C7262" t="s">
        <v>10565</v>
      </c>
      <c r="D7262">
        <v>1134</v>
      </c>
      <c r="E7262">
        <v>45776</v>
      </c>
      <c r="G7262" t="s">
        <v>2170</v>
      </c>
      <c r="K7262">
        <v>0</v>
      </c>
      <c r="AE7262" t="s">
        <v>231</v>
      </c>
      <c r="AF7262">
        <v>0</v>
      </c>
      <c r="AG7262">
        <v>0</v>
      </c>
      <c r="AH7262">
        <v>0</v>
      </c>
      <c r="AI7262" t="s">
        <v>11634</v>
      </c>
      <c r="AL7262" s="94">
        <v>113.4</v>
      </c>
      <c r="AM7262" t="s">
        <v>11646</v>
      </c>
    </row>
    <row r="7263" spans="1:39" x14ac:dyDescent="0.25">
      <c r="A7263" t="s">
        <v>225</v>
      </c>
      <c r="B7263">
        <v>46175</v>
      </c>
      <c r="C7263" t="s">
        <v>10566</v>
      </c>
      <c r="D7263">
        <v>577</v>
      </c>
      <c r="E7263">
        <v>45776</v>
      </c>
      <c r="G7263" t="s">
        <v>2170</v>
      </c>
      <c r="K7263">
        <v>0</v>
      </c>
      <c r="AE7263" t="s">
        <v>231</v>
      </c>
      <c r="AF7263">
        <v>0</v>
      </c>
      <c r="AG7263">
        <v>0</v>
      </c>
      <c r="AH7263">
        <v>0</v>
      </c>
      <c r="AI7263" t="s">
        <v>11634</v>
      </c>
      <c r="AL7263" s="94">
        <v>57.7</v>
      </c>
      <c r="AM7263" t="s">
        <v>11646</v>
      </c>
    </row>
    <row r="7264" spans="1:39" x14ac:dyDescent="0.25">
      <c r="A7264" t="s">
        <v>225</v>
      </c>
      <c r="B7264">
        <v>46176</v>
      </c>
      <c r="C7264" t="s">
        <v>10567</v>
      </c>
      <c r="D7264">
        <v>3477</v>
      </c>
      <c r="E7264">
        <v>45776</v>
      </c>
      <c r="G7264" t="s">
        <v>2170</v>
      </c>
      <c r="K7264">
        <v>0</v>
      </c>
      <c r="AE7264" t="s">
        <v>231</v>
      </c>
      <c r="AF7264">
        <v>0</v>
      </c>
      <c r="AG7264">
        <v>0</v>
      </c>
      <c r="AH7264">
        <v>0</v>
      </c>
      <c r="AI7264" t="s">
        <v>11634</v>
      </c>
      <c r="AL7264" s="94">
        <v>347.7</v>
      </c>
      <c r="AM7264" t="s">
        <v>11646</v>
      </c>
    </row>
    <row r="7265" spans="1:39" x14ac:dyDescent="0.25">
      <c r="A7265" t="s">
        <v>225</v>
      </c>
      <c r="B7265">
        <v>46172</v>
      </c>
      <c r="C7265" t="s">
        <v>10568</v>
      </c>
      <c r="D7265">
        <v>9656</v>
      </c>
      <c r="E7265">
        <v>45776</v>
      </c>
      <c r="G7265" t="s">
        <v>2170</v>
      </c>
      <c r="H7265">
        <v>45784</v>
      </c>
      <c r="I7265" t="s">
        <v>28</v>
      </c>
      <c r="K7265">
        <v>280</v>
      </c>
      <c r="L7265" t="s">
        <v>280</v>
      </c>
      <c r="M7265">
        <v>69</v>
      </c>
      <c r="N7265" t="s">
        <v>26</v>
      </c>
      <c r="O7265" t="s">
        <v>1633</v>
      </c>
      <c r="P7265" t="s">
        <v>25</v>
      </c>
      <c r="Q7265">
        <v>0</v>
      </c>
      <c r="R7265">
        <v>6000</v>
      </c>
      <c r="S7265">
        <v>13660</v>
      </c>
      <c r="T7265">
        <v>32</v>
      </c>
      <c r="U7265">
        <v>4</v>
      </c>
      <c r="V7265">
        <v>5</v>
      </c>
      <c r="W7265">
        <v>16</v>
      </c>
      <c r="X7265" t="s">
        <v>10569</v>
      </c>
      <c r="Y7265" t="s">
        <v>26</v>
      </c>
      <c r="Z7265" t="s">
        <v>26</v>
      </c>
      <c r="AE7265" t="s">
        <v>231</v>
      </c>
      <c r="AF7265">
        <v>0.69</v>
      </c>
      <c r="AG7265">
        <v>193</v>
      </c>
      <c r="AH7265">
        <v>16</v>
      </c>
      <c r="AI7265" t="s">
        <v>11631</v>
      </c>
      <c r="AJ7265">
        <v>0.62137531068765539</v>
      </c>
      <c r="AK7265">
        <v>1.4146644573322287</v>
      </c>
      <c r="AL7265" s="94">
        <v>965.6</v>
      </c>
      <c r="AM7265" t="s">
        <v>11647</v>
      </c>
    </row>
    <row r="7266" spans="1:39" x14ac:dyDescent="0.25">
      <c r="A7266" t="s">
        <v>225</v>
      </c>
      <c r="B7266">
        <v>46177</v>
      </c>
      <c r="C7266" t="s">
        <v>10570</v>
      </c>
      <c r="D7266">
        <v>6739</v>
      </c>
      <c r="E7266">
        <v>45776</v>
      </c>
      <c r="G7266" t="s">
        <v>2170</v>
      </c>
      <c r="K7266">
        <v>0</v>
      </c>
      <c r="AE7266" t="s">
        <v>231</v>
      </c>
      <c r="AF7266">
        <v>0</v>
      </c>
      <c r="AG7266">
        <v>0</v>
      </c>
      <c r="AH7266">
        <v>0</v>
      </c>
      <c r="AI7266" t="s">
        <v>11634</v>
      </c>
      <c r="AL7266" s="94">
        <v>673.9</v>
      </c>
      <c r="AM7266" t="s">
        <v>11646</v>
      </c>
    </row>
    <row r="7267" spans="1:39" x14ac:dyDescent="0.25">
      <c r="A7267" t="s">
        <v>225</v>
      </c>
      <c r="B7267">
        <v>46178</v>
      </c>
      <c r="C7267" t="s">
        <v>10571</v>
      </c>
      <c r="D7267">
        <v>8308</v>
      </c>
      <c r="E7267">
        <v>45776</v>
      </c>
      <c r="G7267" t="s">
        <v>2170</v>
      </c>
      <c r="K7267">
        <v>0</v>
      </c>
      <c r="AE7267" t="s">
        <v>231</v>
      </c>
      <c r="AF7267">
        <v>0</v>
      </c>
      <c r="AG7267">
        <v>0</v>
      </c>
      <c r="AH7267">
        <v>0</v>
      </c>
      <c r="AI7267" t="s">
        <v>11634</v>
      </c>
      <c r="AL7267" s="94">
        <v>830.8</v>
      </c>
      <c r="AM7267" t="s">
        <v>11646</v>
      </c>
    </row>
    <row r="7268" spans="1:39" x14ac:dyDescent="0.25">
      <c r="A7268" t="s">
        <v>225</v>
      </c>
      <c r="B7268">
        <v>46179</v>
      </c>
      <c r="C7268" t="s">
        <v>10572</v>
      </c>
      <c r="D7268">
        <v>3055</v>
      </c>
      <c r="E7268">
        <v>45776</v>
      </c>
      <c r="G7268" t="s">
        <v>2170</v>
      </c>
      <c r="K7268">
        <v>0</v>
      </c>
      <c r="AE7268" t="s">
        <v>231</v>
      </c>
      <c r="AF7268">
        <v>0</v>
      </c>
      <c r="AG7268">
        <v>0</v>
      </c>
      <c r="AH7268">
        <v>0</v>
      </c>
      <c r="AI7268" t="s">
        <v>11634</v>
      </c>
      <c r="AL7268" s="94">
        <v>305.5</v>
      </c>
      <c r="AM7268" t="s">
        <v>11646</v>
      </c>
    </row>
    <row r="7269" spans="1:39" x14ac:dyDescent="0.25">
      <c r="A7269" t="s">
        <v>225</v>
      </c>
      <c r="B7269">
        <v>46180</v>
      </c>
      <c r="C7269" t="s">
        <v>10573</v>
      </c>
      <c r="D7269">
        <v>849</v>
      </c>
      <c r="E7269">
        <v>45776</v>
      </c>
      <c r="G7269" t="s">
        <v>2170</v>
      </c>
      <c r="K7269">
        <v>0</v>
      </c>
      <c r="AE7269" t="s">
        <v>231</v>
      </c>
      <c r="AF7269">
        <v>0</v>
      </c>
      <c r="AG7269">
        <v>0</v>
      </c>
      <c r="AH7269">
        <v>0</v>
      </c>
      <c r="AI7269" t="s">
        <v>11634</v>
      </c>
      <c r="AL7269" s="94">
        <v>84.9</v>
      </c>
      <c r="AM7269" t="s">
        <v>11646</v>
      </c>
    </row>
    <row r="7270" spans="1:39" x14ac:dyDescent="0.25">
      <c r="A7270" t="s">
        <v>225</v>
      </c>
      <c r="B7270">
        <v>46181</v>
      </c>
      <c r="C7270" t="s">
        <v>10574</v>
      </c>
      <c r="D7270">
        <v>26122</v>
      </c>
      <c r="E7270">
        <v>45776</v>
      </c>
      <c r="F7270">
        <v>45872</v>
      </c>
      <c r="G7270" t="s">
        <v>2170</v>
      </c>
      <c r="I7270" t="s">
        <v>24</v>
      </c>
      <c r="K7270">
        <v>0</v>
      </c>
      <c r="AE7270" t="s">
        <v>231</v>
      </c>
      <c r="AF7270">
        <v>0</v>
      </c>
      <c r="AG7270">
        <v>0</v>
      </c>
      <c r="AH7270">
        <v>0</v>
      </c>
      <c r="AI7270" t="s">
        <v>11634</v>
      </c>
      <c r="AL7270" s="94">
        <v>2612.1999999999998</v>
      </c>
      <c r="AM7270" t="s">
        <v>11646</v>
      </c>
    </row>
    <row r="7271" spans="1:39" x14ac:dyDescent="0.25">
      <c r="A7271" t="s">
        <v>225</v>
      </c>
      <c r="B7271">
        <v>46183</v>
      </c>
      <c r="C7271" t="s">
        <v>10575</v>
      </c>
      <c r="D7271">
        <v>8648</v>
      </c>
      <c r="E7271">
        <v>45776</v>
      </c>
      <c r="G7271" t="s">
        <v>2170</v>
      </c>
      <c r="K7271">
        <v>0</v>
      </c>
      <c r="AE7271" t="s">
        <v>231</v>
      </c>
      <c r="AF7271">
        <v>0</v>
      </c>
      <c r="AG7271">
        <v>0</v>
      </c>
      <c r="AH7271">
        <v>0</v>
      </c>
      <c r="AI7271" t="s">
        <v>11634</v>
      </c>
      <c r="AL7271" s="94">
        <v>864.8</v>
      </c>
      <c r="AM7271" t="s">
        <v>11646</v>
      </c>
    </row>
    <row r="7272" spans="1:39" x14ac:dyDescent="0.25">
      <c r="A7272" t="s">
        <v>225</v>
      </c>
      <c r="B7272">
        <v>46182</v>
      </c>
      <c r="C7272" t="s">
        <v>10576</v>
      </c>
      <c r="D7272">
        <v>2425</v>
      </c>
      <c r="E7272">
        <v>45776</v>
      </c>
      <c r="G7272" t="s">
        <v>2170</v>
      </c>
      <c r="K7272">
        <v>0</v>
      </c>
      <c r="AE7272" t="s">
        <v>231</v>
      </c>
      <c r="AF7272">
        <v>0</v>
      </c>
      <c r="AG7272">
        <v>0</v>
      </c>
      <c r="AH7272">
        <v>0</v>
      </c>
      <c r="AI7272" t="s">
        <v>11634</v>
      </c>
      <c r="AL7272" s="94">
        <v>242.5</v>
      </c>
      <c r="AM7272" t="s">
        <v>11646</v>
      </c>
    </row>
    <row r="7273" spans="1:39" x14ac:dyDescent="0.25">
      <c r="A7273" t="s">
        <v>225</v>
      </c>
      <c r="B7273">
        <v>46184</v>
      </c>
      <c r="C7273" t="s">
        <v>10577</v>
      </c>
      <c r="D7273">
        <v>36430</v>
      </c>
      <c r="E7273">
        <v>45776</v>
      </c>
      <c r="F7273">
        <v>45838</v>
      </c>
      <c r="G7273" t="s">
        <v>2170</v>
      </c>
      <c r="H7273">
        <v>45807</v>
      </c>
      <c r="I7273" t="s">
        <v>24</v>
      </c>
      <c r="J7273" t="s">
        <v>10578</v>
      </c>
      <c r="K7273">
        <v>0</v>
      </c>
      <c r="AE7273" t="s">
        <v>231</v>
      </c>
      <c r="AF7273">
        <v>0</v>
      </c>
      <c r="AG7273">
        <v>0</v>
      </c>
      <c r="AH7273">
        <v>0</v>
      </c>
      <c r="AI7273" t="s">
        <v>11634</v>
      </c>
      <c r="AL7273" s="94">
        <v>3643</v>
      </c>
      <c r="AM7273" t="s">
        <v>11646</v>
      </c>
    </row>
    <row r="7274" spans="1:39" x14ac:dyDescent="0.25">
      <c r="A7274" t="s">
        <v>225</v>
      </c>
      <c r="B7274">
        <v>46185</v>
      </c>
      <c r="C7274" t="s">
        <v>10579</v>
      </c>
      <c r="D7274">
        <v>440</v>
      </c>
      <c r="E7274">
        <v>45776</v>
      </c>
      <c r="G7274" t="s">
        <v>2170</v>
      </c>
      <c r="K7274">
        <v>0</v>
      </c>
      <c r="AE7274" t="s">
        <v>231</v>
      </c>
      <c r="AF7274">
        <v>0</v>
      </c>
      <c r="AG7274">
        <v>0</v>
      </c>
      <c r="AH7274">
        <v>0</v>
      </c>
      <c r="AI7274" t="s">
        <v>11634</v>
      </c>
      <c r="AL7274" s="94">
        <v>44</v>
      </c>
      <c r="AM7274" t="s">
        <v>11646</v>
      </c>
    </row>
    <row r="7275" spans="1:39" x14ac:dyDescent="0.25">
      <c r="A7275" t="s">
        <v>225</v>
      </c>
      <c r="B7275">
        <v>46186</v>
      </c>
      <c r="C7275" t="s">
        <v>10580</v>
      </c>
      <c r="D7275">
        <v>27748</v>
      </c>
      <c r="E7275">
        <v>45776</v>
      </c>
      <c r="F7275">
        <v>45872</v>
      </c>
      <c r="G7275" t="s">
        <v>2170</v>
      </c>
      <c r="I7275" t="s">
        <v>24</v>
      </c>
      <c r="J7275">
        <v>45922</v>
      </c>
      <c r="K7275">
        <v>177</v>
      </c>
      <c r="L7275">
        <v>45748</v>
      </c>
      <c r="M7275">
        <v>63</v>
      </c>
      <c r="N7275" t="s">
        <v>478</v>
      </c>
      <c r="O7275">
        <v>45842</v>
      </c>
      <c r="P7275" t="s">
        <v>25</v>
      </c>
      <c r="Q7275" t="s">
        <v>5764</v>
      </c>
      <c r="R7275">
        <v>5000</v>
      </c>
      <c r="S7275">
        <v>13231</v>
      </c>
      <c r="T7275">
        <v>8</v>
      </c>
      <c r="U7275">
        <v>1</v>
      </c>
      <c r="V7275">
        <v>0</v>
      </c>
      <c r="W7275">
        <v>0</v>
      </c>
      <c r="X7275" t="s">
        <v>478</v>
      </c>
      <c r="Y7275" t="s">
        <v>478</v>
      </c>
      <c r="Z7275" t="s">
        <v>25</v>
      </c>
      <c r="AE7275" t="s">
        <v>231</v>
      </c>
      <c r="AF7275">
        <v>0.63</v>
      </c>
      <c r="AG7275">
        <v>112</v>
      </c>
      <c r="AH7275">
        <v>16</v>
      </c>
      <c r="AI7275" t="s">
        <v>11631</v>
      </c>
      <c r="AJ7275">
        <v>0.18019316707510452</v>
      </c>
      <c r="AK7275">
        <v>0.47682715871414155</v>
      </c>
      <c r="AL7275" s="94">
        <v>2774.8</v>
      </c>
      <c r="AM7275" t="s">
        <v>11648</v>
      </c>
    </row>
    <row r="7276" spans="1:39" x14ac:dyDescent="0.25">
      <c r="A7276" t="s">
        <v>225</v>
      </c>
      <c r="B7276">
        <v>46187</v>
      </c>
      <c r="C7276" t="s">
        <v>10581</v>
      </c>
      <c r="D7276">
        <v>1816</v>
      </c>
      <c r="E7276">
        <v>45776</v>
      </c>
      <c r="G7276" t="s">
        <v>2170</v>
      </c>
      <c r="K7276">
        <v>0</v>
      </c>
      <c r="AE7276" t="s">
        <v>231</v>
      </c>
      <c r="AF7276">
        <v>0</v>
      </c>
      <c r="AG7276">
        <v>0</v>
      </c>
      <c r="AH7276">
        <v>0</v>
      </c>
      <c r="AI7276" t="s">
        <v>11634</v>
      </c>
      <c r="AL7276" s="94">
        <v>181.6</v>
      </c>
      <c r="AM7276" t="s">
        <v>11646</v>
      </c>
    </row>
    <row r="7277" spans="1:39" x14ac:dyDescent="0.25">
      <c r="A7277" t="s">
        <v>225</v>
      </c>
      <c r="B7277">
        <v>46188</v>
      </c>
      <c r="C7277" t="s">
        <v>10582</v>
      </c>
      <c r="D7277">
        <v>1028</v>
      </c>
      <c r="E7277">
        <v>45776</v>
      </c>
      <c r="G7277" t="s">
        <v>2170</v>
      </c>
      <c r="K7277">
        <v>0</v>
      </c>
      <c r="AE7277" t="s">
        <v>231</v>
      </c>
      <c r="AF7277">
        <v>0</v>
      </c>
      <c r="AG7277">
        <v>0</v>
      </c>
      <c r="AH7277">
        <v>0</v>
      </c>
      <c r="AI7277" t="s">
        <v>11634</v>
      </c>
      <c r="AL7277" s="94">
        <v>102.8</v>
      </c>
      <c r="AM7277" t="s">
        <v>11646</v>
      </c>
    </row>
    <row r="7278" spans="1:39" x14ac:dyDescent="0.25">
      <c r="A7278" t="s">
        <v>225</v>
      </c>
      <c r="B7278">
        <v>46189</v>
      </c>
      <c r="C7278" t="s">
        <v>10583</v>
      </c>
      <c r="D7278">
        <v>598</v>
      </c>
      <c r="E7278">
        <v>45776</v>
      </c>
      <c r="G7278" t="s">
        <v>2170</v>
      </c>
      <c r="K7278">
        <v>0</v>
      </c>
      <c r="AE7278" t="s">
        <v>231</v>
      </c>
      <c r="AF7278">
        <v>0</v>
      </c>
      <c r="AG7278">
        <v>0</v>
      </c>
      <c r="AH7278">
        <v>0</v>
      </c>
      <c r="AI7278" t="s">
        <v>11634</v>
      </c>
      <c r="AL7278" s="94">
        <v>59.8</v>
      </c>
      <c r="AM7278" t="s">
        <v>11646</v>
      </c>
    </row>
    <row r="7279" spans="1:39" x14ac:dyDescent="0.25">
      <c r="A7279" t="s">
        <v>225</v>
      </c>
      <c r="B7279">
        <v>46190</v>
      </c>
      <c r="C7279" t="s">
        <v>10584</v>
      </c>
      <c r="D7279">
        <v>74822</v>
      </c>
      <c r="E7279">
        <v>45776</v>
      </c>
      <c r="F7279">
        <v>45872</v>
      </c>
      <c r="G7279" t="s">
        <v>2170</v>
      </c>
      <c r="I7279" t="s">
        <v>24</v>
      </c>
      <c r="K7279">
        <v>0</v>
      </c>
      <c r="AE7279" t="s">
        <v>231</v>
      </c>
      <c r="AF7279">
        <v>0</v>
      </c>
      <c r="AG7279">
        <v>0</v>
      </c>
      <c r="AH7279">
        <v>0</v>
      </c>
      <c r="AI7279" t="s">
        <v>11634</v>
      </c>
      <c r="AL7279" s="94">
        <v>7482.2</v>
      </c>
      <c r="AM7279" t="s">
        <v>11646</v>
      </c>
    </row>
    <row r="7280" spans="1:39" x14ac:dyDescent="0.25">
      <c r="A7280" t="s">
        <v>225</v>
      </c>
      <c r="B7280">
        <v>46191</v>
      </c>
      <c r="C7280" t="s">
        <v>10585</v>
      </c>
      <c r="D7280">
        <v>3124</v>
      </c>
      <c r="E7280">
        <v>45776</v>
      </c>
      <c r="G7280" t="s">
        <v>2170</v>
      </c>
      <c r="H7280">
        <v>45849</v>
      </c>
      <c r="I7280" t="s">
        <v>28</v>
      </c>
      <c r="K7280">
        <v>514</v>
      </c>
      <c r="L7280">
        <v>45809</v>
      </c>
      <c r="M7280">
        <v>41</v>
      </c>
      <c r="N7280" t="s">
        <v>478</v>
      </c>
      <c r="O7280">
        <v>45126</v>
      </c>
      <c r="P7280" t="s">
        <v>341</v>
      </c>
      <c r="Q7280">
        <v>0</v>
      </c>
      <c r="R7280">
        <v>7000</v>
      </c>
      <c r="S7280">
        <v>3000</v>
      </c>
      <c r="T7280">
        <v>0</v>
      </c>
      <c r="X7280" t="s">
        <v>478</v>
      </c>
      <c r="Y7280" t="s">
        <v>478</v>
      </c>
      <c r="Z7280" t="s">
        <v>25</v>
      </c>
      <c r="AE7280" t="s">
        <v>231</v>
      </c>
      <c r="AF7280">
        <v>0.41</v>
      </c>
      <c r="AG7280">
        <v>211</v>
      </c>
      <c r="AH7280">
        <v>13</v>
      </c>
      <c r="AI7280" t="s">
        <v>11632</v>
      </c>
      <c r="AJ7280">
        <v>2.2407170294494239</v>
      </c>
      <c r="AK7280">
        <v>0.96030729833546735</v>
      </c>
      <c r="AL7280" s="94">
        <v>312.39999999999998</v>
      </c>
      <c r="AM7280" t="s">
        <v>11647</v>
      </c>
    </row>
    <row r="7281" spans="1:39" x14ac:dyDescent="0.25">
      <c r="A7281" t="s">
        <v>225</v>
      </c>
      <c r="B7281">
        <v>46192</v>
      </c>
      <c r="C7281" t="s">
        <v>10586</v>
      </c>
      <c r="D7281">
        <v>1142</v>
      </c>
      <c r="E7281">
        <v>45776</v>
      </c>
      <c r="G7281" t="s">
        <v>2170</v>
      </c>
      <c r="K7281">
        <v>0</v>
      </c>
      <c r="AE7281" t="s">
        <v>231</v>
      </c>
      <c r="AF7281">
        <v>0</v>
      </c>
      <c r="AG7281">
        <v>0</v>
      </c>
      <c r="AH7281">
        <v>0</v>
      </c>
      <c r="AI7281" t="s">
        <v>11634</v>
      </c>
      <c r="AL7281" s="94">
        <v>114.2</v>
      </c>
      <c r="AM7281" t="s">
        <v>11646</v>
      </c>
    </row>
    <row r="7282" spans="1:39" x14ac:dyDescent="0.25">
      <c r="A7282" t="s">
        <v>225</v>
      </c>
      <c r="B7282">
        <v>46193</v>
      </c>
      <c r="C7282" t="s">
        <v>10587</v>
      </c>
      <c r="D7282">
        <v>11876</v>
      </c>
      <c r="E7282">
        <v>45776</v>
      </c>
      <c r="F7282">
        <v>45941</v>
      </c>
      <c r="G7282" t="s">
        <v>2170</v>
      </c>
      <c r="I7282" t="s">
        <v>24</v>
      </c>
      <c r="K7282">
        <v>0</v>
      </c>
      <c r="AE7282" t="s">
        <v>231</v>
      </c>
      <c r="AF7282">
        <v>0</v>
      </c>
      <c r="AG7282">
        <v>0</v>
      </c>
      <c r="AH7282">
        <v>0</v>
      </c>
      <c r="AI7282" t="s">
        <v>11634</v>
      </c>
      <c r="AL7282" s="94">
        <v>1187.5999999999999</v>
      </c>
      <c r="AM7282" t="s">
        <v>11646</v>
      </c>
    </row>
    <row r="7283" spans="1:39" x14ac:dyDescent="0.25">
      <c r="A7283" t="s">
        <v>225</v>
      </c>
      <c r="B7283">
        <v>46194</v>
      </c>
      <c r="C7283" t="s">
        <v>10588</v>
      </c>
      <c r="D7283">
        <v>22695</v>
      </c>
      <c r="E7283">
        <v>45776</v>
      </c>
      <c r="F7283">
        <v>45941</v>
      </c>
      <c r="G7283" t="s">
        <v>2170</v>
      </c>
      <c r="I7283" t="s">
        <v>24</v>
      </c>
      <c r="K7283">
        <v>0</v>
      </c>
      <c r="AE7283" t="s">
        <v>231</v>
      </c>
      <c r="AF7283">
        <v>0</v>
      </c>
      <c r="AG7283">
        <v>0</v>
      </c>
      <c r="AH7283">
        <v>0</v>
      </c>
      <c r="AI7283" t="s">
        <v>11634</v>
      </c>
      <c r="AL7283" s="94">
        <v>2269.5</v>
      </c>
      <c r="AM7283" t="s">
        <v>11646</v>
      </c>
    </row>
    <row r="7284" spans="1:39" x14ac:dyDescent="0.25">
      <c r="A7284" t="s">
        <v>225</v>
      </c>
      <c r="B7284">
        <v>46195</v>
      </c>
      <c r="C7284" t="s">
        <v>10589</v>
      </c>
      <c r="D7284">
        <v>3195</v>
      </c>
      <c r="E7284">
        <v>45776</v>
      </c>
      <c r="G7284" t="s">
        <v>2170</v>
      </c>
      <c r="K7284">
        <v>0</v>
      </c>
      <c r="AE7284" t="s">
        <v>231</v>
      </c>
      <c r="AF7284">
        <v>0</v>
      </c>
      <c r="AG7284">
        <v>0</v>
      </c>
      <c r="AH7284">
        <v>0</v>
      </c>
      <c r="AI7284" t="s">
        <v>11634</v>
      </c>
      <c r="AL7284" s="94">
        <v>319.5</v>
      </c>
      <c r="AM7284" t="s">
        <v>11646</v>
      </c>
    </row>
    <row r="7285" spans="1:39" x14ac:dyDescent="0.25">
      <c r="A7285" t="s">
        <v>225</v>
      </c>
      <c r="B7285">
        <v>46196</v>
      </c>
      <c r="C7285" t="s">
        <v>10590</v>
      </c>
      <c r="D7285">
        <v>148</v>
      </c>
      <c r="E7285">
        <v>45776</v>
      </c>
      <c r="G7285" t="s">
        <v>2170</v>
      </c>
      <c r="K7285">
        <v>0</v>
      </c>
      <c r="AE7285" t="s">
        <v>231</v>
      </c>
      <c r="AF7285">
        <v>0</v>
      </c>
      <c r="AG7285">
        <v>0</v>
      </c>
      <c r="AH7285">
        <v>0</v>
      </c>
      <c r="AI7285" t="s">
        <v>11634</v>
      </c>
      <c r="AL7285" s="94">
        <v>14.8</v>
      </c>
      <c r="AM7285" t="s">
        <v>11646</v>
      </c>
    </row>
    <row r="7286" spans="1:39" x14ac:dyDescent="0.25">
      <c r="A7286" t="s">
        <v>225</v>
      </c>
      <c r="B7286">
        <v>46199</v>
      </c>
      <c r="C7286" t="s">
        <v>10591</v>
      </c>
      <c r="D7286">
        <v>9076</v>
      </c>
      <c r="E7286">
        <v>45776</v>
      </c>
      <c r="G7286" t="s">
        <v>2170</v>
      </c>
      <c r="H7286">
        <v>45799</v>
      </c>
      <c r="I7286" t="s">
        <v>24</v>
      </c>
      <c r="K7286">
        <v>0</v>
      </c>
      <c r="L7286" t="s">
        <v>488</v>
      </c>
      <c r="M7286">
        <v>0</v>
      </c>
      <c r="N7286" t="s">
        <v>25</v>
      </c>
      <c r="O7286" t="s">
        <v>25</v>
      </c>
      <c r="P7286" t="s">
        <v>25</v>
      </c>
      <c r="Q7286" t="s">
        <v>5764</v>
      </c>
      <c r="V7286">
        <v>0</v>
      </c>
      <c r="W7286">
        <v>12</v>
      </c>
      <c r="X7286" t="s">
        <v>25</v>
      </c>
      <c r="Y7286" t="s">
        <v>25</v>
      </c>
      <c r="Z7286" t="s">
        <v>25</v>
      </c>
      <c r="AE7286" t="s">
        <v>231</v>
      </c>
      <c r="AF7286">
        <v>0</v>
      </c>
      <c r="AG7286">
        <v>0</v>
      </c>
      <c r="AH7286">
        <v>12</v>
      </c>
      <c r="AI7286" t="s">
        <v>11632</v>
      </c>
      <c r="AL7286" s="94">
        <v>907.6</v>
      </c>
      <c r="AM7286" t="s">
        <v>11646</v>
      </c>
    </row>
    <row r="7287" spans="1:39" x14ac:dyDescent="0.25">
      <c r="A7287" t="s">
        <v>225</v>
      </c>
      <c r="B7287">
        <v>46202</v>
      </c>
      <c r="C7287" t="s">
        <v>10592</v>
      </c>
      <c r="D7287">
        <v>27056</v>
      </c>
      <c r="E7287">
        <v>45776</v>
      </c>
      <c r="F7287">
        <v>45872</v>
      </c>
      <c r="G7287" t="s">
        <v>2170</v>
      </c>
      <c r="I7287" t="s">
        <v>24</v>
      </c>
      <c r="J7287">
        <v>45931</v>
      </c>
      <c r="K7287">
        <v>788</v>
      </c>
      <c r="L7287">
        <v>45919</v>
      </c>
      <c r="M7287">
        <v>80.2</v>
      </c>
      <c r="N7287" t="s">
        <v>25</v>
      </c>
      <c r="O7287" t="s">
        <v>25</v>
      </c>
      <c r="P7287" t="s">
        <v>25</v>
      </c>
      <c r="Q7287" t="s">
        <v>5764</v>
      </c>
      <c r="R7287">
        <v>18000</v>
      </c>
      <c r="S7287">
        <v>13000</v>
      </c>
      <c r="T7287">
        <v>67</v>
      </c>
      <c r="U7287">
        <v>8</v>
      </c>
      <c r="V7287">
        <v>2</v>
      </c>
      <c r="W7287">
        <v>10</v>
      </c>
      <c r="X7287" t="s">
        <v>25</v>
      </c>
      <c r="Y7287" t="s">
        <v>10593</v>
      </c>
      <c r="Z7287" t="s">
        <v>10594</v>
      </c>
      <c r="AE7287" t="s">
        <v>231</v>
      </c>
      <c r="AF7287">
        <v>0.80200000000000005</v>
      </c>
      <c r="AG7287">
        <v>632</v>
      </c>
      <c r="AH7287">
        <v>16</v>
      </c>
      <c r="AI7287" t="s">
        <v>11631</v>
      </c>
      <c r="AJ7287">
        <v>0.66528681253696043</v>
      </c>
      <c r="AK7287">
        <v>0.48048492016558247</v>
      </c>
      <c r="AL7287" s="94">
        <v>2705.6</v>
      </c>
      <c r="AM7287" t="s">
        <v>11647</v>
      </c>
    </row>
    <row r="7288" spans="1:39" x14ac:dyDescent="0.25">
      <c r="A7288" t="s">
        <v>225</v>
      </c>
      <c r="B7288">
        <v>46200</v>
      </c>
      <c r="C7288" t="s">
        <v>10595</v>
      </c>
      <c r="D7288">
        <v>2449</v>
      </c>
      <c r="E7288">
        <v>45776</v>
      </c>
      <c r="G7288" t="s">
        <v>2170</v>
      </c>
      <c r="K7288">
        <v>0</v>
      </c>
      <c r="AE7288" t="s">
        <v>231</v>
      </c>
      <c r="AF7288">
        <v>0</v>
      </c>
      <c r="AG7288">
        <v>0</v>
      </c>
      <c r="AH7288">
        <v>0</v>
      </c>
      <c r="AI7288" t="s">
        <v>11634</v>
      </c>
      <c r="AL7288" s="94">
        <v>244.9</v>
      </c>
      <c r="AM7288" t="s">
        <v>11646</v>
      </c>
    </row>
    <row r="7289" spans="1:39" x14ac:dyDescent="0.25">
      <c r="A7289" t="s">
        <v>225</v>
      </c>
      <c r="B7289">
        <v>46203</v>
      </c>
      <c r="C7289" t="s">
        <v>10596</v>
      </c>
      <c r="D7289">
        <v>4569</v>
      </c>
      <c r="E7289">
        <v>45776</v>
      </c>
      <c r="G7289" t="s">
        <v>2170</v>
      </c>
      <c r="K7289">
        <v>0</v>
      </c>
      <c r="AE7289" t="s">
        <v>231</v>
      </c>
      <c r="AF7289">
        <v>0</v>
      </c>
      <c r="AG7289">
        <v>0</v>
      </c>
      <c r="AH7289">
        <v>0</v>
      </c>
      <c r="AI7289" t="s">
        <v>11634</v>
      </c>
      <c r="AL7289" s="94">
        <v>456.9</v>
      </c>
      <c r="AM7289" t="s">
        <v>11646</v>
      </c>
    </row>
    <row r="7290" spans="1:39" x14ac:dyDescent="0.25">
      <c r="A7290" t="s">
        <v>225</v>
      </c>
      <c r="B7290">
        <v>46197</v>
      </c>
      <c r="C7290" t="s">
        <v>10597</v>
      </c>
      <c r="D7290">
        <v>2551</v>
      </c>
      <c r="E7290">
        <v>45776</v>
      </c>
      <c r="F7290">
        <v>45827</v>
      </c>
      <c r="G7290" t="s">
        <v>2170</v>
      </c>
      <c r="H7290">
        <v>45796</v>
      </c>
      <c r="I7290" t="s">
        <v>24</v>
      </c>
      <c r="K7290">
        <v>67</v>
      </c>
      <c r="L7290" t="s">
        <v>488</v>
      </c>
      <c r="M7290">
        <v>70</v>
      </c>
      <c r="N7290" t="s">
        <v>25</v>
      </c>
      <c r="O7290" t="s">
        <v>25</v>
      </c>
      <c r="P7290" t="s">
        <v>488</v>
      </c>
      <c r="Q7290" t="s">
        <v>5764</v>
      </c>
      <c r="X7290" t="s">
        <v>10598</v>
      </c>
      <c r="Y7290" t="s">
        <v>10598</v>
      </c>
      <c r="Z7290" t="s">
        <v>10598</v>
      </c>
      <c r="AE7290" t="s">
        <v>231</v>
      </c>
      <c r="AF7290">
        <v>0.7</v>
      </c>
      <c r="AG7290">
        <v>47</v>
      </c>
      <c r="AH7290">
        <v>10</v>
      </c>
      <c r="AI7290" t="s">
        <v>11632</v>
      </c>
      <c r="AL7290" s="94">
        <v>255.1</v>
      </c>
      <c r="AM7290" t="s">
        <v>11647</v>
      </c>
    </row>
    <row r="7291" spans="1:39" x14ac:dyDescent="0.25">
      <c r="A7291" t="s">
        <v>225</v>
      </c>
      <c r="B7291">
        <v>46198</v>
      </c>
      <c r="C7291" t="s">
        <v>10599</v>
      </c>
      <c r="D7291">
        <v>1104</v>
      </c>
      <c r="E7291">
        <v>45776</v>
      </c>
      <c r="G7291" t="s">
        <v>2170</v>
      </c>
      <c r="K7291">
        <v>0</v>
      </c>
      <c r="AE7291" t="s">
        <v>231</v>
      </c>
      <c r="AF7291">
        <v>0</v>
      </c>
      <c r="AG7291">
        <v>0</v>
      </c>
      <c r="AH7291">
        <v>0</v>
      </c>
      <c r="AI7291" t="s">
        <v>11634</v>
      </c>
      <c r="AL7291" s="94">
        <v>110.4</v>
      </c>
      <c r="AM7291" t="s">
        <v>11646</v>
      </c>
    </row>
    <row r="7292" spans="1:39" x14ac:dyDescent="0.25">
      <c r="A7292" t="s">
        <v>225</v>
      </c>
      <c r="B7292">
        <v>46205</v>
      </c>
      <c r="C7292" t="s">
        <v>10600</v>
      </c>
      <c r="D7292">
        <v>21298</v>
      </c>
      <c r="E7292">
        <v>45776</v>
      </c>
      <c r="F7292">
        <v>45812</v>
      </c>
      <c r="G7292" t="s">
        <v>2170</v>
      </c>
      <c r="H7292" t="s">
        <v>10601</v>
      </c>
      <c r="I7292" t="s">
        <v>24</v>
      </c>
      <c r="K7292">
        <v>208</v>
      </c>
      <c r="L7292">
        <v>45751</v>
      </c>
      <c r="M7292">
        <v>0</v>
      </c>
      <c r="N7292" t="s">
        <v>25</v>
      </c>
      <c r="P7292" t="s">
        <v>25</v>
      </c>
      <c r="Q7292">
        <v>0</v>
      </c>
      <c r="R7292">
        <v>16293</v>
      </c>
      <c r="S7292">
        <v>23314</v>
      </c>
      <c r="X7292" t="s">
        <v>10602</v>
      </c>
      <c r="Y7292" t="s">
        <v>488</v>
      </c>
      <c r="Z7292" t="s">
        <v>488</v>
      </c>
      <c r="AE7292" t="s">
        <v>231</v>
      </c>
      <c r="AF7292">
        <v>0</v>
      </c>
      <c r="AG7292">
        <v>0</v>
      </c>
      <c r="AH7292">
        <v>11</v>
      </c>
      <c r="AI7292" t="s">
        <v>11632</v>
      </c>
      <c r="AJ7292">
        <v>0.7650014085829655</v>
      </c>
      <c r="AK7292">
        <v>1.0946567752840641</v>
      </c>
      <c r="AL7292" s="94">
        <v>2129.8000000000002</v>
      </c>
      <c r="AM7292" t="s">
        <v>11648</v>
      </c>
    </row>
    <row r="7293" spans="1:39" x14ac:dyDescent="0.25">
      <c r="A7293" t="s">
        <v>225</v>
      </c>
      <c r="B7293">
        <v>46201</v>
      </c>
      <c r="C7293" t="s">
        <v>10603</v>
      </c>
      <c r="D7293">
        <v>51</v>
      </c>
      <c r="E7293">
        <v>45776</v>
      </c>
      <c r="G7293" t="s">
        <v>2170</v>
      </c>
      <c r="K7293">
        <v>0</v>
      </c>
      <c r="AE7293" t="s">
        <v>231</v>
      </c>
      <c r="AF7293">
        <v>0</v>
      </c>
      <c r="AG7293">
        <v>0</v>
      </c>
      <c r="AH7293">
        <v>0</v>
      </c>
      <c r="AI7293" t="s">
        <v>11634</v>
      </c>
      <c r="AL7293" s="94">
        <v>5.0999999999999996</v>
      </c>
      <c r="AM7293" t="s">
        <v>11646</v>
      </c>
    </row>
    <row r="7294" spans="1:39" x14ac:dyDescent="0.25">
      <c r="A7294" t="s">
        <v>225</v>
      </c>
      <c r="B7294">
        <v>46204</v>
      </c>
      <c r="C7294" t="s">
        <v>10604</v>
      </c>
      <c r="D7294">
        <v>9367</v>
      </c>
      <c r="E7294">
        <v>45776</v>
      </c>
      <c r="G7294" t="s">
        <v>2170</v>
      </c>
      <c r="K7294">
        <v>0</v>
      </c>
      <c r="AE7294" t="s">
        <v>231</v>
      </c>
      <c r="AF7294">
        <v>0</v>
      </c>
      <c r="AG7294">
        <v>0</v>
      </c>
      <c r="AH7294">
        <v>0</v>
      </c>
      <c r="AI7294" t="s">
        <v>11634</v>
      </c>
      <c r="AL7294" s="94">
        <v>936.7</v>
      </c>
      <c r="AM7294" t="s">
        <v>11646</v>
      </c>
    </row>
    <row r="7295" spans="1:39" x14ac:dyDescent="0.25">
      <c r="A7295" t="s">
        <v>225</v>
      </c>
      <c r="B7295">
        <v>46101</v>
      </c>
      <c r="C7295" t="s">
        <v>10605</v>
      </c>
      <c r="D7295">
        <v>1040</v>
      </c>
      <c r="E7295">
        <v>45777</v>
      </c>
      <c r="G7295" t="s">
        <v>2170</v>
      </c>
      <c r="K7295">
        <v>0</v>
      </c>
      <c r="AE7295" t="s">
        <v>231</v>
      </c>
      <c r="AF7295">
        <v>0</v>
      </c>
      <c r="AG7295">
        <v>0</v>
      </c>
      <c r="AH7295">
        <v>0</v>
      </c>
      <c r="AI7295" t="s">
        <v>11634</v>
      </c>
      <c r="AL7295" s="94">
        <v>104</v>
      </c>
      <c r="AM7295" t="s">
        <v>11646</v>
      </c>
    </row>
    <row r="7296" spans="1:39" x14ac:dyDescent="0.25">
      <c r="A7296" t="s">
        <v>225</v>
      </c>
      <c r="B7296">
        <v>46102</v>
      </c>
      <c r="C7296" t="s">
        <v>10606</v>
      </c>
      <c r="D7296">
        <v>26304</v>
      </c>
      <c r="E7296">
        <v>45777</v>
      </c>
      <c r="F7296">
        <v>45872</v>
      </c>
      <c r="G7296" t="s">
        <v>2170</v>
      </c>
      <c r="I7296" t="s">
        <v>24</v>
      </c>
      <c r="J7296">
        <v>45944</v>
      </c>
      <c r="K7296">
        <v>443</v>
      </c>
      <c r="L7296">
        <v>2024</v>
      </c>
      <c r="N7296" t="s">
        <v>478</v>
      </c>
      <c r="O7296">
        <v>45776</v>
      </c>
      <c r="P7296" t="s">
        <v>25</v>
      </c>
      <c r="Q7296" t="s">
        <v>5764</v>
      </c>
      <c r="T7296">
        <v>29</v>
      </c>
      <c r="U7296">
        <v>21</v>
      </c>
      <c r="V7296">
        <v>9</v>
      </c>
      <c r="W7296">
        <v>19</v>
      </c>
      <c r="X7296" t="s">
        <v>10607</v>
      </c>
      <c r="Y7296" t="s">
        <v>478</v>
      </c>
      <c r="Z7296" t="s">
        <v>25</v>
      </c>
      <c r="AE7296" t="s">
        <v>231</v>
      </c>
      <c r="AF7296">
        <v>0</v>
      </c>
      <c r="AG7296">
        <v>0</v>
      </c>
      <c r="AH7296">
        <v>13</v>
      </c>
      <c r="AI7296" t="s">
        <v>11632</v>
      </c>
      <c r="AL7296" s="94">
        <v>2630.4</v>
      </c>
      <c r="AM7296" t="s">
        <v>11647</v>
      </c>
    </row>
    <row r="7297" spans="1:39" x14ac:dyDescent="0.25">
      <c r="A7297" t="s">
        <v>225</v>
      </c>
      <c r="B7297">
        <v>46103</v>
      </c>
      <c r="C7297" t="s">
        <v>10608</v>
      </c>
      <c r="D7297">
        <v>1657</v>
      </c>
      <c r="E7297">
        <v>45777</v>
      </c>
      <c r="G7297" t="s">
        <v>2170</v>
      </c>
      <c r="K7297">
        <v>0</v>
      </c>
      <c r="AE7297" t="s">
        <v>231</v>
      </c>
      <c r="AF7297">
        <v>0</v>
      </c>
      <c r="AG7297">
        <v>0</v>
      </c>
      <c r="AH7297">
        <v>0</v>
      </c>
      <c r="AI7297" t="s">
        <v>11634</v>
      </c>
      <c r="AL7297" s="94">
        <v>165.7</v>
      </c>
      <c r="AM7297" t="s">
        <v>11646</v>
      </c>
    </row>
    <row r="7298" spans="1:39" x14ac:dyDescent="0.25">
      <c r="A7298" t="s">
        <v>225</v>
      </c>
      <c r="B7298">
        <v>46104</v>
      </c>
      <c r="C7298" t="s">
        <v>10609</v>
      </c>
      <c r="D7298">
        <v>2206</v>
      </c>
      <c r="E7298">
        <v>45777</v>
      </c>
      <c r="G7298" t="s">
        <v>2170</v>
      </c>
      <c r="K7298">
        <v>0</v>
      </c>
      <c r="AE7298" t="s">
        <v>231</v>
      </c>
      <c r="AF7298">
        <v>0</v>
      </c>
      <c r="AG7298">
        <v>0</v>
      </c>
      <c r="AH7298">
        <v>0</v>
      </c>
      <c r="AI7298" t="s">
        <v>11634</v>
      </c>
      <c r="AL7298" s="94">
        <v>220.6</v>
      </c>
      <c r="AM7298" t="s">
        <v>11646</v>
      </c>
    </row>
    <row r="7299" spans="1:39" x14ac:dyDescent="0.25">
      <c r="A7299" t="s">
        <v>225</v>
      </c>
      <c r="B7299">
        <v>46206</v>
      </c>
      <c r="C7299" t="s">
        <v>10610</v>
      </c>
      <c r="D7299">
        <v>675</v>
      </c>
      <c r="E7299">
        <v>45777</v>
      </c>
      <c r="G7299" t="s">
        <v>2170</v>
      </c>
      <c r="K7299">
        <v>0</v>
      </c>
      <c r="AE7299" t="s">
        <v>231</v>
      </c>
      <c r="AF7299">
        <v>0</v>
      </c>
      <c r="AG7299">
        <v>0</v>
      </c>
      <c r="AH7299">
        <v>0</v>
      </c>
      <c r="AI7299" t="s">
        <v>11634</v>
      </c>
      <c r="AL7299" s="94">
        <v>67.5</v>
      </c>
      <c r="AM7299" t="s">
        <v>11646</v>
      </c>
    </row>
    <row r="7300" spans="1:39" x14ac:dyDescent="0.25">
      <c r="A7300" t="s">
        <v>225</v>
      </c>
      <c r="B7300">
        <v>46207</v>
      </c>
      <c r="C7300" t="s">
        <v>10611</v>
      </c>
      <c r="D7300">
        <v>9710</v>
      </c>
      <c r="E7300">
        <v>45777</v>
      </c>
      <c r="G7300" t="s">
        <v>2170</v>
      </c>
      <c r="K7300">
        <v>0</v>
      </c>
      <c r="AE7300" t="s">
        <v>231</v>
      </c>
      <c r="AF7300">
        <v>0</v>
      </c>
      <c r="AG7300">
        <v>0</v>
      </c>
      <c r="AH7300">
        <v>0</v>
      </c>
      <c r="AI7300" t="s">
        <v>11634</v>
      </c>
      <c r="AL7300" s="94">
        <v>971</v>
      </c>
      <c r="AM7300" t="s">
        <v>11646</v>
      </c>
    </row>
    <row r="7301" spans="1:39" x14ac:dyDescent="0.25">
      <c r="A7301" t="s">
        <v>225</v>
      </c>
      <c r="B7301">
        <v>46208</v>
      </c>
      <c r="C7301" t="s">
        <v>10612</v>
      </c>
      <c r="D7301">
        <v>1374</v>
      </c>
      <c r="E7301">
        <v>45777</v>
      </c>
      <c r="G7301" t="s">
        <v>2170</v>
      </c>
      <c r="K7301">
        <v>0</v>
      </c>
      <c r="AE7301" t="s">
        <v>231</v>
      </c>
      <c r="AF7301">
        <v>0</v>
      </c>
      <c r="AG7301">
        <v>0</v>
      </c>
      <c r="AH7301">
        <v>0</v>
      </c>
      <c r="AI7301" t="s">
        <v>11634</v>
      </c>
      <c r="AL7301" s="94">
        <v>137.4</v>
      </c>
      <c r="AM7301" t="s">
        <v>11646</v>
      </c>
    </row>
    <row r="7302" spans="1:39" x14ac:dyDescent="0.25">
      <c r="A7302" t="s">
        <v>225</v>
      </c>
      <c r="B7302">
        <v>46209</v>
      </c>
      <c r="C7302" t="s">
        <v>10613</v>
      </c>
      <c r="D7302">
        <v>2350</v>
      </c>
      <c r="E7302">
        <v>45777</v>
      </c>
      <c r="G7302" t="s">
        <v>2170</v>
      </c>
      <c r="K7302">
        <v>0</v>
      </c>
      <c r="AE7302" t="s">
        <v>231</v>
      </c>
      <c r="AF7302">
        <v>0</v>
      </c>
      <c r="AG7302">
        <v>0</v>
      </c>
      <c r="AH7302">
        <v>0</v>
      </c>
      <c r="AI7302" t="s">
        <v>11634</v>
      </c>
      <c r="AL7302" s="94">
        <v>235</v>
      </c>
      <c r="AM7302" t="s">
        <v>11646</v>
      </c>
    </row>
    <row r="7303" spans="1:39" x14ac:dyDescent="0.25">
      <c r="A7303" t="s">
        <v>225</v>
      </c>
      <c r="B7303">
        <v>46210</v>
      </c>
      <c r="C7303" t="s">
        <v>10614</v>
      </c>
      <c r="D7303">
        <v>464</v>
      </c>
      <c r="E7303">
        <v>45777</v>
      </c>
      <c r="G7303" t="s">
        <v>2170</v>
      </c>
      <c r="K7303">
        <v>0</v>
      </c>
      <c r="AE7303" t="s">
        <v>231</v>
      </c>
      <c r="AF7303">
        <v>0</v>
      </c>
      <c r="AG7303">
        <v>0</v>
      </c>
      <c r="AH7303">
        <v>0</v>
      </c>
      <c r="AI7303" t="s">
        <v>11634</v>
      </c>
      <c r="AL7303" s="94">
        <v>46.4</v>
      </c>
      <c r="AM7303" t="s">
        <v>11646</v>
      </c>
    </row>
    <row r="7304" spans="1:39" x14ac:dyDescent="0.25">
      <c r="A7304" t="s">
        <v>225</v>
      </c>
      <c r="B7304">
        <v>46212</v>
      </c>
      <c r="C7304" t="s">
        <v>10615</v>
      </c>
      <c r="D7304">
        <v>2435</v>
      </c>
      <c r="E7304">
        <v>45777</v>
      </c>
      <c r="F7304">
        <v>45836</v>
      </c>
      <c r="G7304" t="s">
        <v>2170</v>
      </c>
      <c r="H7304">
        <v>45805</v>
      </c>
      <c r="I7304" t="s">
        <v>24</v>
      </c>
      <c r="J7304" t="s">
        <v>10616</v>
      </c>
      <c r="K7304">
        <v>0</v>
      </c>
      <c r="AE7304" t="s">
        <v>231</v>
      </c>
      <c r="AF7304">
        <v>0</v>
      </c>
      <c r="AG7304">
        <v>0</v>
      </c>
      <c r="AH7304">
        <v>0</v>
      </c>
      <c r="AI7304" t="s">
        <v>11634</v>
      </c>
      <c r="AL7304" s="94">
        <v>243.5</v>
      </c>
      <c r="AM7304" t="s">
        <v>11646</v>
      </c>
    </row>
    <row r="7305" spans="1:39" x14ac:dyDescent="0.25">
      <c r="A7305" t="s">
        <v>225</v>
      </c>
      <c r="B7305">
        <v>46211</v>
      </c>
      <c r="C7305" t="s">
        <v>10617</v>
      </c>
      <c r="D7305">
        <v>2670</v>
      </c>
      <c r="E7305">
        <v>45777</v>
      </c>
      <c r="G7305" t="s">
        <v>2170</v>
      </c>
      <c r="K7305">
        <v>0</v>
      </c>
      <c r="AE7305" t="s">
        <v>231</v>
      </c>
      <c r="AF7305">
        <v>0</v>
      </c>
      <c r="AG7305">
        <v>0</v>
      </c>
      <c r="AH7305">
        <v>0</v>
      </c>
      <c r="AI7305" t="s">
        <v>11634</v>
      </c>
      <c r="AL7305" s="94">
        <v>267</v>
      </c>
      <c r="AM7305" t="s">
        <v>11646</v>
      </c>
    </row>
    <row r="7306" spans="1:39" x14ac:dyDescent="0.25">
      <c r="A7306" t="s">
        <v>225</v>
      </c>
      <c r="B7306">
        <v>46213</v>
      </c>
      <c r="C7306" t="s">
        <v>10618</v>
      </c>
      <c r="D7306">
        <v>20740</v>
      </c>
      <c r="E7306">
        <v>45777</v>
      </c>
      <c r="F7306">
        <v>45941</v>
      </c>
      <c r="G7306" t="s">
        <v>2170</v>
      </c>
      <c r="I7306" t="s">
        <v>24</v>
      </c>
      <c r="J7306">
        <v>45981</v>
      </c>
      <c r="K7306">
        <v>0</v>
      </c>
      <c r="L7306" t="s">
        <v>25</v>
      </c>
      <c r="N7306" t="s">
        <v>478</v>
      </c>
      <c r="O7306">
        <v>45666</v>
      </c>
      <c r="P7306" t="s">
        <v>25</v>
      </c>
      <c r="Q7306" t="s">
        <v>5764</v>
      </c>
      <c r="S7306">
        <v>107811</v>
      </c>
      <c r="X7306" t="s">
        <v>25</v>
      </c>
      <c r="Y7306" t="s">
        <v>25</v>
      </c>
      <c r="Z7306" t="s">
        <v>25</v>
      </c>
      <c r="AE7306" t="s">
        <v>231</v>
      </c>
      <c r="AF7306">
        <v>0</v>
      </c>
      <c r="AG7306">
        <v>0</v>
      </c>
      <c r="AH7306">
        <v>9</v>
      </c>
      <c r="AI7306" t="s">
        <v>11632</v>
      </c>
      <c r="AK7306">
        <v>5.1982160077145609</v>
      </c>
      <c r="AL7306" s="94">
        <v>2074</v>
      </c>
      <c r="AM7306" t="s">
        <v>11646</v>
      </c>
    </row>
    <row r="7307" spans="1:39" x14ac:dyDescent="0.25">
      <c r="A7307" t="s">
        <v>225</v>
      </c>
      <c r="B7307">
        <v>46214</v>
      </c>
      <c r="C7307" t="s">
        <v>10619</v>
      </c>
      <c r="D7307">
        <v>24230</v>
      </c>
      <c r="E7307">
        <v>45777</v>
      </c>
      <c r="F7307">
        <v>45941</v>
      </c>
      <c r="G7307" t="s">
        <v>2170</v>
      </c>
      <c r="I7307" t="s">
        <v>24</v>
      </c>
      <c r="J7307">
        <v>45971</v>
      </c>
      <c r="K7307">
        <v>399</v>
      </c>
      <c r="M7307">
        <v>34.58</v>
      </c>
      <c r="X7307" t="s">
        <v>25</v>
      </c>
      <c r="AE7307" t="s">
        <v>231</v>
      </c>
      <c r="AF7307">
        <v>0.3458</v>
      </c>
      <c r="AG7307">
        <v>138</v>
      </c>
      <c r="AH7307">
        <v>3</v>
      </c>
      <c r="AI7307" t="s">
        <v>11632</v>
      </c>
      <c r="AL7307" s="94">
        <v>2423</v>
      </c>
      <c r="AM7307" t="s">
        <v>11647</v>
      </c>
    </row>
    <row r="7308" spans="1:39" x14ac:dyDescent="0.25">
      <c r="A7308" t="s">
        <v>225</v>
      </c>
      <c r="B7308">
        <v>46215</v>
      </c>
      <c r="C7308" t="s">
        <v>10620</v>
      </c>
      <c r="D7308">
        <v>1770</v>
      </c>
      <c r="E7308">
        <v>45777</v>
      </c>
      <c r="G7308" t="s">
        <v>2170</v>
      </c>
      <c r="K7308">
        <v>0</v>
      </c>
      <c r="AE7308" t="s">
        <v>231</v>
      </c>
      <c r="AF7308">
        <v>0</v>
      </c>
      <c r="AG7308">
        <v>0</v>
      </c>
      <c r="AH7308">
        <v>0</v>
      </c>
      <c r="AI7308" t="s">
        <v>11634</v>
      </c>
      <c r="AL7308" s="94">
        <v>177</v>
      </c>
      <c r="AM7308" t="s">
        <v>11646</v>
      </c>
    </row>
    <row r="7309" spans="1:39" x14ac:dyDescent="0.25">
      <c r="A7309" t="s">
        <v>225</v>
      </c>
      <c r="B7309">
        <v>46216</v>
      </c>
      <c r="C7309" t="s">
        <v>10621</v>
      </c>
      <c r="D7309">
        <v>7753</v>
      </c>
      <c r="E7309">
        <v>45777</v>
      </c>
      <c r="G7309" t="s">
        <v>2170</v>
      </c>
      <c r="K7309">
        <v>0</v>
      </c>
      <c r="AE7309" t="s">
        <v>231</v>
      </c>
      <c r="AF7309">
        <v>0</v>
      </c>
      <c r="AG7309">
        <v>0</v>
      </c>
      <c r="AH7309">
        <v>0</v>
      </c>
      <c r="AI7309" t="s">
        <v>11634</v>
      </c>
      <c r="AL7309" s="94">
        <v>775.3</v>
      </c>
      <c r="AM7309" t="s">
        <v>11646</v>
      </c>
    </row>
    <row r="7310" spans="1:39" x14ac:dyDescent="0.25">
      <c r="A7310" t="s">
        <v>225</v>
      </c>
      <c r="B7310">
        <v>46217</v>
      </c>
      <c r="C7310" t="s">
        <v>10622</v>
      </c>
      <c r="D7310">
        <v>1158</v>
      </c>
      <c r="E7310">
        <v>45777</v>
      </c>
      <c r="G7310" t="s">
        <v>2170</v>
      </c>
      <c r="K7310">
        <v>0</v>
      </c>
      <c r="AE7310" t="s">
        <v>231</v>
      </c>
      <c r="AF7310">
        <v>0</v>
      </c>
      <c r="AG7310">
        <v>0</v>
      </c>
      <c r="AH7310">
        <v>0</v>
      </c>
      <c r="AI7310" t="s">
        <v>11634</v>
      </c>
      <c r="AL7310" s="94">
        <v>115.8</v>
      </c>
      <c r="AM7310" t="s">
        <v>11646</v>
      </c>
    </row>
    <row r="7311" spans="1:39" x14ac:dyDescent="0.25">
      <c r="A7311" t="s">
        <v>225</v>
      </c>
      <c r="B7311">
        <v>46218</v>
      </c>
      <c r="C7311" t="s">
        <v>10623</v>
      </c>
      <c r="D7311">
        <v>1271</v>
      </c>
      <c r="E7311">
        <v>45777</v>
      </c>
      <c r="G7311" t="s">
        <v>2170</v>
      </c>
      <c r="K7311">
        <v>0</v>
      </c>
      <c r="AE7311" t="s">
        <v>231</v>
      </c>
      <c r="AF7311">
        <v>0</v>
      </c>
      <c r="AG7311">
        <v>0</v>
      </c>
      <c r="AH7311">
        <v>0</v>
      </c>
      <c r="AI7311" t="s">
        <v>11634</v>
      </c>
      <c r="AL7311" s="94">
        <v>127.1</v>
      </c>
      <c r="AM7311" t="s">
        <v>11646</v>
      </c>
    </row>
    <row r="7312" spans="1:39" x14ac:dyDescent="0.25">
      <c r="A7312" t="s">
        <v>225</v>
      </c>
      <c r="B7312">
        <v>46219</v>
      </c>
      <c r="C7312" t="s">
        <v>10624</v>
      </c>
      <c r="D7312">
        <v>171</v>
      </c>
      <c r="E7312">
        <v>45777</v>
      </c>
      <c r="G7312" t="s">
        <v>2170</v>
      </c>
      <c r="K7312">
        <v>0</v>
      </c>
      <c r="AE7312" t="s">
        <v>231</v>
      </c>
      <c r="AF7312">
        <v>0</v>
      </c>
      <c r="AG7312">
        <v>0</v>
      </c>
      <c r="AH7312">
        <v>0</v>
      </c>
      <c r="AI7312" t="s">
        <v>11634</v>
      </c>
      <c r="AL7312" s="94">
        <v>17.100000000000001</v>
      </c>
      <c r="AM7312" t="s">
        <v>11646</v>
      </c>
    </row>
    <row r="7313" spans="1:39" x14ac:dyDescent="0.25">
      <c r="A7313" t="s">
        <v>225</v>
      </c>
      <c r="B7313">
        <v>46220</v>
      </c>
      <c r="C7313" t="s">
        <v>10625</v>
      </c>
      <c r="D7313">
        <v>71377</v>
      </c>
      <c r="E7313">
        <v>45777</v>
      </c>
      <c r="F7313">
        <v>45872</v>
      </c>
      <c r="G7313" t="s">
        <v>2170</v>
      </c>
      <c r="I7313" t="s">
        <v>24</v>
      </c>
      <c r="J7313">
        <v>45932</v>
      </c>
      <c r="K7313">
        <v>1164</v>
      </c>
      <c r="L7313">
        <v>2024</v>
      </c>
      <c r="M7313">
        <v>33</v>
      </c>
      <c r="N7313" t="s">
        <v>478</v>
      </c>
      <c r="O7313">
        <v>45800</v>
      </c>
      <c r="P7313" t="s">
        <v>25</v>
      </c>
      <c r="Q7313" t="s">
        <v>5764</v>
      </c>
      <c r="R7313">
        <v>20000</v>
      </c>
      <c r="S7313">
        <v>78210</v>
      </c>
      <c r="T7313">
        <v>96</v>
      </c>
      <c r="U7313">
        <v>10</v>
      </c>
      <c r="V7313">
        <v>4</v>
      </c>
      <c r="W7313">
        <v>66</v>
      </c>
      <c r="X7313" t="s">
        <v>10626</v>
      </c>
      <c r="Y7313" t="s">
        <v>478</v>
      </c>
      <c r="Z7313" t="s">
        <v>478</v>
      </c>
      <c r="AE7313" t="s">
        <v>231</v>
      </c>
      <c r="AF7313">
        <v>0.33</v>
      </c>
      <c r="AG7313">
        <v>384</v>
      </c>
      <c r="AH7313">
        <v>16</v>
      </c>
      <c r="AI7313" t="s">
        <v>11631</v>
      </c>
      <c r="AJ7313">
        <v>0.28020230606497892</v>
      </c>
      <c r="AK7313">
        <v>1.0957311178671001</v>
      </c>
      <c r="AL7313" s="94">
        <v>7137.7</v>
      </c>
      <c r="AM7313" t="s">
        <v>11647</v>
      </c>
    </row>
    <row r="7314" spans="1:39" x14ac:dyDescent="0.25">
      <c r="A7314" t="s">
        <v>225</v>
      </c>
      <c r="B7314">
        <v>46221</v>
      </c>
      <c r="C7314" t="s">
        <v>10627</v>
      </c>
      <c r="D7314">
        <v>394</v>
      </c>
      <c r="E7314">
        <v>45777</v>
      </c>
      <c r="G7314" t="s">
        <v>2170</v>
      </c>
      <c r="K7314">
        <v>0</v>
      </c>
      <c r="AE7314" t="s">
        <v>231</v>
      </c>
      <c r="AF7314">
        <v>0</v>
      </c>
      <c r="AG7314">
        <v>0</v>
      </c>
      <c r="AH7314">
        <v>0</v>
      </c>
      <c r="AI7314" t="s">
        <v>11634</v>
      </c>
      <c r="AL7314" s="94">
        <v>39.4</v>
      </c>
      <c r="AM7314" t="s">
        <v>11646</v>
      </c>
    </row>
    <row r="7315" spans="1:39" x14ac:dyDescent="0.25">
      <c r="A7315" t="s">
        <v>225</v>
      </c>
      <c r="B7315">
        <v>46903</v>
      </c>
      <c r="C7315" t="s">
        <v>10628</v>
      </c>
      <c r="D7315">
        <v>10630</v>
      </c>
      <c r="E7315">
        <v>45777</v>
      </c>
      <c r="G7315" t="s">
        <v>2170</v>
      </c>
      <c r="K7315">
        <v>0</v>
      </c>
      <c r="AE7315" t="s">
        <v>231</v>
      </c>
      <c r="AF7315">
        <v>0</v>
      </c>
      <c r="AG7315">
        <v>0</v>
      </c>
      <c r="AH7315">
        <v>0</v>
      </c>
      <c r="AI7315" t="s">
        <v>11634</v>
      </c>
      <c r="AL7315" s="94">
        <v>1063</v>
      </c>
      <c r="AM7315" t="s">
        <v>11646</v>
      </c>
    </row>
    <row r="7316" spans="1:39" x14ac:dyDescent="0.25">
      <c r="A7316" t="s">
        <v>225</v>
      </c>
      <c r="B7316">
        <v>46222</v>
      </c>
      <c r="C7316" t="s">
        <v>10629</v>
      </c>
      <c r="D7316">
        <v>526</v>
      </c>
      <c r="E7316">
        <v>45777</v>
      </c>
      <c r="G7316" t="s">
        <v>2170</v>
      </c>
      <c r="K7316">
        <v>0</v>
      </c>
      <c r="AE7316" t="s">
        <v>231</v>
      </c>
      <c r="AF7316">
        <v>0</v>
      </c>
      <c r="AG7316">
        <v>0</v>
      </c>
      <c r="AH7316">
        <v>0</v>
      </c>
      <c r="AI7316" t="s">
        <v>11634</v>
      </c>
      <c r="AL7316" s="94">
        <v>52.6</v>
      </c>
      <c r="AM7316" t="s">
        <v>11646</v>
      </c>
    </row>
    <row r="7317" spans="1:39" x14ac:dyDescent="0.25">
      <c r="A7317" t="s">
        <v>225</v>
      </c>
      <c r="B7317">
        <v>46223</v>
      </c>
      <c r="C7317" t="s">
        <v>10630</v>
      </c>
      <c r="D7317">
        <v>10908</v>
      </c>
      <c r="E7317">
        <v>45777</v>
      </c>
      <c r="G7317" t="s">
        <v>2170</v>
      </c>
      <c r="K7317">
        <v>0</v>
      </c>
      <c r="AE7317" t="s">
        <v>231</v>
      </c>
      <c r="AF7317">
        <v>0</v>
      </c>
      <c r="AG7317">
        <v>0</v>
      </c>
      <c r="AH7317">
        <v>0</v>
      </c>
      <c r="AI7317" t="s">
        <v>11634</v>
      </c>
      <c r="AL7317" s="94">
        <v>1090.8</v>
      </c>
      <c r="AM7317" t="s">
        <v>11646</v>
      </c>
    </row>
    <row r="7318" spans="1:39" x14ac:dyDescent="0.25">
      <c r="A7318" t="s">
        <v>225</v>
      </c>
      <c r="B7318">
        <v>46224</v>
      </c>
      <c r="C7318" t="s">
        <v>10631</v>
      </c>
      <c r="D7318">
        <v>167</v>
      </c>
      <c r="E7318">
        <v>45777</v>
      </c>
      <c r="G7318" t="s">
        <v>2170</v>
      </c>
      <c r="K7318">
        <v>0</v>
      </c>
      <c r="AE7318" t="s">
        <v>231</v>
      </c>
      <c r="AF7318">
        <v>0</v>
      </c>
      <c r="AG7318">
        <v>0</v>
      </c>
      <c r="AH7318">
        <v>0</v>
      </c>
      <c r="AI7318" t="s">
        <v>11634</v>
      </c>
      <c r="AL7318" s="94">
        <v>16.7</v>
      </c>
      <c r="AM7318" t="s">
        <v>11646</v>
      </c>
    </row>
    <row r="7319" spans="1:39" x14ac:dyDescent="0.25">
      <c r="A7319" t="s">
        <v>225</v>
      </c>
      <c r="B7319">
        <v>46225</v>
      </c>
      <c r="C7319" t="s">
        <v>10632</v>
      </c>
      <c r="D7319">
        <v>383</v>
      </c>
      <c r="E7319">
        <v>45777</v>
      </c>
      <c r="G7319" t="s">
        <v>2170</v>
      </c>
      <c r="K7319">
        <v>0</v>
      </c>
      <c r="AE7319" t="s">
        <v>231</v>
      </c>
      <c r="AF7319">
        <v>0</v>
      </c>
      <c r="AG7319">
        <v>0</v>
      </c>
      <c r="AH7319">
        <v>0</v>
      </c>
      <c r="AI7319" t="s">
        <v>11634</v>
      </c>
      <c r="AL7319" s="94">
        <v>38.299999999999997</v>
      </c>
      <c r="AM7319" t="s">
        <v>11646</v>
      </c>
    </row>
    <row r="7320" spans="1:39" x14ac:dyDescent="0.25">
      <c r="A7320" t="s">
        <v>225</v>
      </c>
      <c r="B7320">
        <v>46226</v>
      </c>
      <c r="C7320" t="s">
        <v>10633</v>
      </c>
      <c r="D7320">
        <v>29</v>
      </c>
      <c r="E7320">
        <v>45777</v>
      </c>
      <c r="G7320" t="s">
        <v>2170</v>
      </c>
      <c r="K7320">
        <v>0</v>
      </c>
      <c r="AE7320" t="s">
        <v>231</v>
      </c>
      <c r="AF7320">
        <v>0</v>
      </c>
      <c r="AG7320">
        <v>0</v>
      </c>
      <c r="AH7320">
        <v>0</v>
      </c>
      <c r="AI7320" t="s">
        <v>11634</v>
      </c>
      <c r="AL7320" s="94">
        <v>2.9</v>
      </c>
      <c r="AM7320" t="s">
        <v>11646</v>
      </c>
    </row>
    <row r="7321" spans="1:39" x14ac:dyDescent="0.25">
      <c r="A7321" t="s">
        <v>225</v>
      </c>
      <c r="B7321">
        <v>46227</v>
      </c>
      <c r="C7321" t="s">
        <v>10634</v>
      </c>
      <c r="D7321">
        <v>1124</v>
      </c>
      <c r="E7321">
        <v>45777</v>
      </c>
      <c r="F7321">
        <v>45814</v>
      </c>
      <c r="G7321" t="s">
        <v>2170</v>
      </c>
      <c r="H7321" t="s">
        <v>10635</v>
      </c>
      <c r="I7321" t="s">
        <v>24</v>
      </c>
      <c r="K7321">
        <v>0</v>
      </c>
      <c r="AE7321" t="s">
        <v>231</v>
      </c>
      <c r="AF7321">
        <v>0</v>
      </c>
      <c r="AG7321">
        <v>0</v>
      </c>
      <c r="AH7321">
        <v>0</v>
      </c>
      <c r="AI7321" t="s">
        <v>11634</v>
      </c>
      <c r="AL7321" s="94">
        <v>112.4</v>
      </c>
      <c r="AM7321" t="s">
        <v>11646</v>
      </c>
    </row>
    <row r="7322" spans="1:39" x14ac:dyDescent="0.25">
      <c r="A7322" t="s">
        <v>225</v>
      </c>
      <c r="B7322">
        <v>46228</v>
      </c>
      <c r="C7322" t="s">
        <v>10636</v>
      </c>
      <c r="D7322">
        <v>3725</v>
      </c>
      <c r="E7322">
        <v>45777</v>
      </c>
      <c r="G7322" t="s">
        <v>2170</v>
      </c>
      <c r="K7322">
        <v>0</v>
      </c>
      <c r="AE7322" t="s">
        <v>231</v>
      </c>
      <c r="AF7322">
        <v>0</v>
      </c>
      <c r="AG7322">
        <v>0</v>
      </c>
      <c r="AH7322">
        <v>0</v>
      </c>
      <c r="AI7322" t="s">
        <v>11634</v>
      </c>
      <c r="AL7322" s="94">
        <v>372.5</v>
      </c>
      <c r="AM7322" t="s">
        <v>11646</v>
      </c>
    </row>
    <row r="7323" spans="1:39" x14ac:dyDescent="0.25">
      <c r="A7323" t="s">
        <v>225</v>
      </c>
      <c r="B7323">
        <v>46229</v>
      </c>
      <c r="C7323" t="s">
        <v>10637</v>
      </c>
      <c r="D7323">
        <v>1279</v>
      </c>
      <c r="E7323">
        <v>45777</v>
      </c>
      <c r="G7323" t="s">
        <v>2170</v>
      </c>
      <c r="K7323">
        <v>0</v>
      </c>
      <c r="AE7323" t="s">
        <v>231</v>
      </c>
      <c r="AF7323">
        <v>0</v>
      </c>
      <c r="AG7323">
        <v>0</v>
      </c>
      <c r="AH7323">
        <v>0</v>
      </c>
      <c r="AI7323" t="s">
        <v>11634</v>
      </c>
      <c r="AL7323" s="94">
        <v>127.9</v>
      </c>
      <c r="AM7323" t="s">
        <v>11646</v>
      </c>
    </row>
    <row r="7324" spans="1:39" x14ac:dyDescent="0.25">
      <c r="A7324" t="s">
        <v>225</v>
      </c>
      <c r="B7324">
        <v>46230</v>
      </c>
      <c r="C7324" t="s">
        <v>10638</v>
      </c>
      <c r="D7324">
        <v>20117</v>
      </c>
      <c r="E7324">
        <v>45777</v>
      </c>
      <c r="F7324">
        <v>45941</v>
      </c>
      <c r="G7324" t="s">
        <v>2170</v>
      </c>
      <c r="I7324" t="s">
        <v>24</v>
      </c>
      <c r="J7324">
        <v>45957</v>
      </c>
      <c r="K7324">
        <v>350</v>
      </c>
      <c r="L7324">
        <v>2025</v>
      </c>
      <c r="M7324">
        <v>65</v>
      </c>
      <c r="N7324" t="s">
        <v>478</v>
      </c>
      <c r="O7324">
        <v>2021</v>
      </c>
      <c r="P7324" t="s">
        <v>478</v>
      </c>
      <c r="Q7324">
        <v>14</v>
      </c>
      <c r="R7324">
        <v>17500</v>
      </c>
      <c r="S7324">
        <v>17500</v>
      </c>
      <c r="T7324">
        <v>21</v>
      </c>
      <c r="U7324">
        <v>9</v>
      </c>
      <c r="V7324">
        <v>0</v>
      </c>
      <c r="W7324">
        <v>3</v>
      </c>
      <c r="X7324" t="s">
        <v>10639</v>
      </c>
      <c r="Y7324" t="s">
        <v>478</v>
      </c>
      <c r="Z7324" t="s">
        <v>478</v>
      </c>
      <c r="AE7324" t="s">
        <v>231</v>
      </c>
      <c r="AF7324">
        <v>0.65</v>
      </c>
      <c r="AG7324">
        <v>228</v>
      </c>
      <c r="AH7324">
        <v>16</v>
      </c>
      <c r="AI7324" t="s">
        <v>11631</v>
      </c>
      <c r="AJ7324">
        <v>0.8699110205299001</v>
      </c>
      <c r="AK7324">
        <v>0.8699110205299001</v>
      </c>
      <c r="AL7324" s="94">
        <v>2011.7</v>
      </c>
      <c r="AM7324" t="s">
        <v>11647</v>
      </c>
    </row>
    <row r="7325" spans="1:39" x14ac:dyDescent="0.25">
      <c r="A7325" t="s">
        <v>225</v>
      </c>
      <c r="B7325">
        <v>46231</v>
      </c>
      <c r="C7325" t="s">
        <v>10640</v>
      </c>
      <c r="D7325">
        <v>3289</v>
      </c>
      <c r="E7325">
        <v>45777</v>
      </c>
      <c r="G7325" t="s">
        <v>2170</v>
      </c>
      <c r="K7325">
        <v>0</v>
      </c>
      <c r="AE7325" t="s">
        <v>231</v>
      </c>
      <c r="AF7325">
        <v>0</v>
      </c>
      <c r="AG7325">
        <v>0</v>
      </c>
      <c r="AH7325">
        <v>0</v>
      </c>
      <c r="AI7325" t="s">
        <v>11634</v>
      </c>
      <c r="AL7325" s="94">
        <v>328.9</v>
      </c>
      <c r="AM7325" t="s">
        <v>11646</v>
      </c>
    </row>
    <row r="7326" spans="1:39" x14ac:dyDescent="0.25">
      <c r="A7326" t="s">
        <v>225</v>
      </c>
      <c r="B7326">
        <v>46232</v>
      </c>
      <c r="C7326" t="s">
        <v>10641</v>
      </c>
      <c r="D7326">
        <v>1153</v>
      </c>
      <c r="E7326">
        <v>45777</v>
      </c>
      <c r="G7326" t="s">
        <v>2170</v>
      </c>
      <c r="K7326">
        <v>0</v>
      </c>
      <c r="AE7326" t="s">
        <v>231</v>
      </c>
      <c r="AF7326">
        <v>0</v>
      </c>
      <c r="AG7326">
        <v>0</v>
      </c>
      <c r="AH7326">
        <v>0</v>
      </c>
      <c r="AI7326" t="s">
        <v>11634</v>
      </c>
      <c r="AL7326" s="94">
        <v>115.3</v>
      </c>
      <c r="AM7326" t="s">
        <v>11646</v>
      </c>
    </row>
    <row r="7327" spans="1:39" x14ac:dyDescent="0.25">
      <c r="A7327" t="s">
        <v>225</v>
      </c>
      <c r="B7327">
        <v>46233</v>
      </c>
      <c r="C7327" t="s">
        <v>10642</v>
      </c>
      <c r="D7327">
        <v>5035</v>
      </c>
      <c r="E7327">
        <v>45777</v>
      </c>
      <c r="G7327" t="s">
        <v>2170</v>
      </c>
      <c r="H7327">
        <v>45817</v>
      </c>
      <c r="I7327" t="s">
        <v>28</v>
      </c>
      <c r="K7327">
        <v>205</v>
      </c>
      <c r="L7327">
        <v>45762</v>
      </c>
      <c r="M7327">
        <v>50</v>
      </c>
      <c r="N7327" t="s">
        <v>339</v>
      </c>
      <c r="O7327">
        <v>45784</v>
      </c>
      <c r="P7327" t="s">
        <v>339</v>
      </c>
      <c r="Q7327">
        <v>50</v>
      </c>
      <c r="R7327">
        <v>5000</v>
      </c>
      <c r="S7327">
        <v>5000</v>
      </c>
      <c r="T7327">
        <v>5</v>
      </c>
      <c r="U7327">
        <v>7</v>
      </c>
      <c r="V7327">
        <v>1</v>
      </c>
      <c r="W7327">
        <v>5</v>
      </c>
      <c r="X7327" t="s">
        <v>545</v>
      </c>
      <c r="Y7327" t="s">
        <v>478</v>
      </c>
      <c r="Z7327" t="s">
        <v>478</v>
      </c>
      <c r="AE7327" t="s">
        <v>231</v>
      </c>
      <c r="AF7327">
        <v>0.5</v>
      </c>
      <c r="AG7327">
        <v>102</v>
      </c>
      <c r="AH7327">
        <v>16</v>
      </c>
      <c r="AI7327" t="s">
        <v>11631</v>
      </c>
      <c r="AJ7327">
        <v>0.99304865938430986</v>
      </c>
      <c r="AK7327">
        <v>0.99304865938430986</v>
      </c>
      <c r="AL7327" s="94">
        <v>503.5</v>
      </c>
      <c r="AM7327" t="s">
        <v>11647</v>
      </c>
    </row>
    <row r="7328" spans="1:39" x14ac:dyDescent="0.25">
      <c r="A7328" t="s">
        <v>225</v>
      </c>
      <c r="B7328">
        <v>46234</v>
      </c>
      <c r="C7328" t="s">
        <v>10643</v>
      </c>
      <c r="D7328">
        <v>432</v>
      </c>
      <c r="E7328">
        <v>45777</v>
      </c>
      <c r="G7328" t="s">
        <v>2170</v>
      </c>
      <c r="K7328">
        <v>0</v>
      </c>
      <c r="AE7328" t="s">
        <v>231</v>
      </c>
      <c r="AF7328">
        <v>0</v>
      </c>
      <c r="AG7328">
        <v>0</v>
      </c>
      <c r="AH7328">
        <v>0</v>
      </c>
      <c r="AI7328" t="s">
        <v>11634</v>
      </c>
      <c r="AL7328" s="94">
        <v>43.2</v>
      </c>
      <c r="AM7328" t="s">
        <v>11646</v>
      </c>
    </row>
    <row r="7329" spans="1:39" x14ac:dyDescent="0.25">
      <c r="A7329" t="s">
        <v>225</v>
      </c>
      <c r="B7329">
        <v>46235</v>
      </c>
      <c r="C7329" t="s">
        <v>10644</v>
      </c>
      <c r="D7329">
        <v>28480</v>
      </c>
      <c r="E7329">
        <v>45777</v>
      </c>
      <c r="F7329">
        <v>45872</v>
      </c>
      <c r="G7329" t="s">
        <v>2170</v>
      </c>
      <c r="I7329" t="s">
        <v>24</v>
      </c>
      <c r="J7329">
        <v>45936</v>
      </c>
      <c r="K7329">
        <v>0</v>
      </c>
      <c r="R7329">
        <v>18000</v>
      </c>
      <c r="S7329">
        <v>12441.59</v>
      </c>
      <c r="X7329" t="s">
        <v>478</v>
      </c>
      <c r="AE7329" t="s">
        <v>231</v>
      </c>
      <c r="AF7329">
        <v>0</v>
      </c>
      <c r="AG7329">
        <v>0</v>
      </c>
      <c r="AH7329">
        <v>3</v>
      </c>
      <c r="AI7329" t="s">
        <v>11632</v>
      </c>
      <c r="AJ7329">
        <v>0.6320224719101124</v>
      </c>
      <c r="AK7329">
        <v>0.43685358146067416</v>
      </c>
      <c r="AL7329" s="94">
        <v>2848</v>
      </c>
      <c r="AM7329" t="s">
        <v>11646</v>
      </c>
    </row>
    <row r="7330" spans="1:39" x14ac:dyDescent="0.25">
      <c r="A7330" t="s">
        <v>225</v>
      </c>
      <c r="B7330">
        <v>46236</v>
      </c>
      <c r="C7330" t="s">
        <v>10645</v>
      </c>
      <c r="D7330">
        <v>1042</v>
      </c>
      <c r="E7330">
        <v>45777</v>
      </c>
      <c r="G7330" t="s">
        <v>2170</v>
      </c>
      <c r="K7330">
        <v>0</v>
      </c>
      <c r="AE7330" t="s">
        <v>231</v>
      </c>
      <c r="AF7330">
        <v>0</v>
      </c>
      <c r="AG7330">
        <v>0</v>
      </c>
      <c r="AH7330">
        <v>0</v>
      </c>
      <c r="AI7330" t="s">
        <v>11634</v>
      </c>
      <c r="AL7330" s="94">
        <v>104.2</v>
      </c>
      <c r="AM7330" t="s">
        <v>11646</v>
      </c>
    </row>
    <row r="7331" spans="1:39" x14ac:dyDescent="0.25">
      <c r="A7331" t="s">
        <v>225</v>
      </c>
      <c r="B7331">
        <v>46237</v>
      </c>
      <c r="C7331" t="s">
        <v>10646</v>
      </c>
      <c r="D7331">
        <v>9635</v>
      </c>
      <c r="E7331">
        <v>45777</v>
      </c>
      <c r="G7331" t="s">
        <v>2170</v>
      </c>
      <c r="H7331">
        <v>45792</v>
      </c>
      <c r="I7331" t="s">
        <v>28</v>
      </c>
      <c r="K7331">
        <v>145</v>
      </c>
      <c r="L7331">
        <v>45638</v>
      </c>
      <c r="M7331">
        <v>17.239999999999998</v>
      </c>
      <c r="N7331" t="s">
        <v>478</v>
      </c>
      <c r="O7331">
        <v>45771</v>
      </c>
      <c r="P7331" t="s">
        <v>341</v>
      </c>
      <c r="Q7331" t="s">
        <v>5764</v>
      </c>
      <c r="R7331">
        <v>3500</v>
      </c>
      <c r="S7331">
        <v>3500</v>
      </c>
      <c r="T7331">
        <v>2</v>
      </c>
      <c r="U7331">
        <v>0</v>
      </c>
      <c r="V7331">
        <v>0</v>
      </c>
      <c r="W7331">
        <v>27</v>
      </c>
      <c r="X7331" t="s">
        <v>10647</v>
      </c>
      <c r="Y7331" t="s">
        <v>10648</v>
      </c>
      <c r="Z7331" t="s">
        <v>10649</v>
      </c>
      <c r="AE7331" t="s">
        <v>231</v>
      </c>
      <c r="AF7331">
        <v>0.1724</v>
      </c>
      <c r="AG7331">
        <v>25</v>
      </c>
      <c r="AH7331">
        <v>16</v>
      </c>
      <c r="AI7331" t="s">
        <v>11631</v>
      </c>
      <c r="AJ7331">
        <v>0.36325895173845357</v>
      </c>
      <c r="AK7331">
        <v>0.36325895173845357</v>
      </c>
      <c r="AL7331" s="94">
        <v>963.5</v>
      </c>
      <c r="AM7331" t="s">
        <v>11647</v>
      </c>
    </row>
    <row r="7332" spans="1:39" x14ac:dyDescent="0.25">
      <c r="A7332" t="s">
        <v>225</v>
      </c>
      <c r="B7332">
        <v>46238</v>
      </c>
      <c r="C7332" t="s">
        <v>10650</v>
      </c>
      <c r="D7332">
        <v>17631</v>
      </c>
      <c r="E7332">
        <v>45777</v>
      </c>
      <c r="F7332">
        <v>45941</v>
      </c>
      <c r="G7332" t="s">
        <v>2170</v>
      </c>
      <c r="I7332" t="s">
        <v>24</v>
      </c>
      <c r="J7332">
        <v>45964</v>
      </c>
      <c r="K7332">
        <v>242</v>
      </c>
      <c r="L7332">
        <v>45748</v>
      </c>
      <c r="M7332">
        <v>80</v>
      </c>
      <c r="N7332" t="s">
        <v>478</v>
      </c>
      <c r="O7332">
        <v>44985</v>
      </c>
      <c r="P7332" t="s">
        <v>25</v>
      </c>
      <c r="Q7332" t="s">
        <v>5764</v>
      </c>
      <c r="R7332">
        <v>16940</v>
      </c>
      <c r="S7332">
        <v>18029</v>
      </c>
      <c r="T7332">
        <v>28</v>
      </c>
      <c r="U7332">
        <v>7</v>
      </c>
      <c r="V7332">
        <v>2</v>
      </c>
      <c r="W7332">
        <v>1</v>
      </c>
      <c r="X7332" t="s">
        <v>10651</v>
      </c>
      <c r="Y7332" t="s">
        <v>478</v>
      </c>
      <c r="Z7332" t="s">
        <v>478</v>
      </c>
      <c r="AE7332" t="s">
        <v>231</v>
      </c>
      <c r="AF7332">
        <v>0.8</v>
      </c>
      <c r="AG7332">
        <v>194</v>
      </c>
      <c r="AH7332">
        <v>16</v>
      </c>
      <c r="AI7332" t="s">
        <v>11631</v>
      </c>
      <c r="AJ7332">
        <v>0.96080766831149678</v>
      </c>
      <c r="AK7332">
        <v>1.022573875560093</v>
      </c>
      <c r="AL7332" s="94">
        <v>1763.1</v>
      </c>
      <c r="AM7332" t="s">
        <v>11647</v>
      </c>
    </row>
    <row r="7333" spans="1:39" x14ac:dyDescent="0.25">
      <c r="A7333" t="s">
        <v>225</v>
      </c>
      <c r="B7333">
        <v>46239</v>
      </c>
      <c r="C7333" t="s">
        <v>10652</v>
      </c>
      <c r="D7333">
        <v>605</v>
      </c>
      <c r="E7333">
        <v>45777</v>
      </c>
      <c r="F7333">
        <v>45863</v>
      </c>
      <c r="G7333" t="s">
        <v>2170</v>
      </c>
      <c r="H7333" t="s">
        <v>10653</v>
      </c>
      <c r="I7333" t="s">
        <v>24</v>
      </c>
      <c r="K7333">
        <v>0</v>
      </c>
      <c r="AE7333" t="s">
        <v>231</v>
      </c>
      <c r="AF7333">
        <v>0</v>
      </c>
      <c r="AG7333">
        <v>0</v>
      </c>
      <c r="AH7333">
        <v>0</v>
      </c>
      <c r="AI7333" t="s">
        <v>11634</v>
      </c>
      <c r="AL7333" s="94">
        <v>60.5</v>
      </c>
      <c r="AM7333" t="s">
        <v>11646</v>
      </c>
    </row>
    <row r="7334" spans="1:39" x14ac:dyDescent="0.25">
      <c r="A7334" t="s">
        <v>225</v>
      </c>
      <c r="B7334">
        <v>46240</v>
      </c>
      <c r="C7334" t="s">
        <v>10654</v>
      </c>
      <c r="D7334">
        <v>290</v>
      </c>
      <c r="E7334">
        <v>45777</v>
      </c>
      <c r="G7334" t="s">
        <v>2170</v>
      </c>
      <c r="K7334">
        <v>0</v>
      </c>
      <c r="AE7334" t="s">
        <v>231</v>
      </c>
      <c r="AF7334">
        <v>0</v>
      </c>
      <c r="AG7334">
        <v>0</v>
      </c>
      <c r="AH7334">
        <v>0</v>
      </c>
      <c r="AI7334" t="s">
        <v>11634</v>
      </c>
      <c r="AL7334" s="94">
        <v>29</v>
      </c>
      <c r="AM7334" t="s">
        <v>11646</v>
      </c>
    </row>
    <row r="7335" spans="1:39" x14ac:dyDescent="0.25">
      <c r="A7335" t="s">
        <v>225</v>
      </c>
      <c r="B7335">
        <v>46241</v>
      </c>
      <c r="C7335" t="s">
        <v>10655</v>
      </c>
      <c r="D7335">
        <v>494</v>
      </c>
      <c r="E7335">
        <v>45777</v>
      </c>
      <c r="G7335" t="s">
        <v>2170</v>
      </c>
      <c r="H7335" t="s">
        <v>10656</v>
      </c>
      <c r="I7335" t="s">
        <v>24</v>
      </c>
      <c r="K7335">
        <v>0</v>
      </c>
      <c r="AE7335" t="s">
        <v>231</v>
      </c>
      <c r="AF7335">
        <v>0</v>
      </c>
      <c r="AG7335">
        <v>0</v>
      </c>
      <c r="AH7335">
        <v>0</v>
      </c>
      <c r="AI7335" t="s">
        <v>11634</v>
      </c>
      <c r="AL7335" s="94">
        <v>49.4</v>
      </c>
      <c r="AM7335" t="s">
        <v>11646</v>
      </c>
    </row>
    <row r="7336" spans="1:39" x14ac:dyDescent="0.25">
      <c r="A7336" t="s">
        <v>225</v>
      </c>
      <c r="B7336">
        <v>46242</v>
      </c>
      <c r="C7336" t="s">
        <v>10657</v>
      </c>
      <c r="D7336">
        <v>391</v>
      </c>
      <c r="E7336">
        <v>45777</v>
      </c>
      <c r="G7336" t="s">
        <v>2170</v>
      </c>
      <c r="K7336">
        <v>0</v>
      </c>
      <c r="AE7336" t="s">
        <v>231</v>
      </c>
      <c r="AF7336">
        <v>0</v>
      </c>
      <c r="AG7336">
        <v>0</v>
      </c>
      <c r="AH7336">
        <v>0</v>
      </c>
      <c r="AI7336" t="s">
        <v>11634</v>
      </c>
      <c r="AL7336" s="94">
        <v>39.1</v>
      </c>
      <c r="AM7336" t="s">
        <v>11646</v>
      </c>
    </row>
    <row r="7337" spans="1:39" x14ac:dyDescent="0.25">
      <c r="A7337" t="s">
        <v>225</v>
      </c>
      <c r="B7337">
        <v>46243</v>
      </c>
      <c r="C7337" t="s">
        <v>10658</v>
      </c>
      <c r="D7337">
        <v>150</v>
      </c>
      <c r="E7337">
        <v>45777</v>
      </c>
      <c r="G7337" t="s">
        <v>2170</v>
      </c>
      <c r="K7337">
        <v>0</v>
      </c>
      <c r="AE7337" t="s">
        <v>231</v>
      </c>
      <c r="AF7337">
        <v>0</v>
      </c>
      <c r="AG7337">
        <v>0</v>
      </c>
      <c r="AH7337">
        <v>0</v>
      </c>
      <c r="AI7337" t="s">
        <v>11634</v>
      </c>
      <c r="AL7337" s="94">
        <v>15</v>
      </c>
      <c r="AM7337" t="s">
        <v>11646</v>
      </c>
    </row>
    <row r="7338" spans="1:39" x14ac:dyDescent="0.25">
      <c r="A7338" t="s">
        <v>225</v>
      </c>
      <c r="B7338">
        <v>46244</v>
      </c>
      <c r="C7338" t="s">
        <v>4171</v>
      </c>
      <c r="D7338">
        <v>89401</v>
      </c>
      <c r="E7338">
        <v>45777</v>
      </c>
      <c r="G7338" t="s">
        <v>2170</v>
      </c>
      <c r="H7338">
        <v>45805</v>
      </c>
      <c r="I7338" t="s">
        <v>28</v>
      </c>
      <c r="K7338">
        <v>1684</v>
      </c>
      <c r="L7338">
        <v>45700</v>
      </c>
      <c r="M7338">
        <v>60.33</v>
      </c>
      <c r="N7338" t="s">
        <v>25</v>
      </c>
      <c r="O7338" t="s">
        <v>25</v>
      </c>
      <c r="P7338" t="s">
        <v>478</v>
      </c>
      <c r="Q7338">
        <v>0</v>
      </c>
      <c r="R7338">
        <v>25000</v>
      </c>
      <c r="S7338">
        <v>39600</v>
      </c>
      <c r="T7338">
        <v>80</v>
      </c>
      <c r="U7338">
        <v>28</v>
      </c>
      <c r="V7338">
        <v>0</v>
      </c>
      <c r="W7338">
        <v>12</v>
      </c>
      <c r="X7338" t="s">
        <v>10659</v>
      </c>
      <c r="Y7338" t="s">
        <v>478</v>
      </c>
      <c r="Z7338" t="s">
        <v>478</v>
      </c>
      <c r="AE7338" t="s">
        <v>231</v>
      </c>
      <c r="AF7338">
        <v>0.60329999999999995</v>
      </c>
      <c r="AG7338">
        <v>1016</v>
      </c>
      <c r="AH7338">
        <v>16</v>
      </c>
      <c r="AI7338" t="s">
        <v>11631</v>
      </c>
      <c r="AJ7338">
        <v>0.2796389302133086</v>
      </c>
      <c r="AK7338">
        <v>0.44294806545788079</v>
      </c>
      <c r="AL7338" s="94">
        <v>8940.1</v>
      </c>
      <c r="AM7338" t="s">
        <v>11647</v>
      </c>
    </row>
    <row r="7339" spans="1:39" x14ac:dyDescent="0.25">
      <c r="A7339" t="s">
        <v>225</v>
      </c>
      <c r="B7339">
        <v>46245</v>
      </c>
      <c r="C7339" t="s">
        <v>10660</v>
      </c>
      <c r="D7339">
        <v>750</v>
      </c>
      <c r="E7339">
        <v>45777</v>
      </c>
      <c r="G7339" t="s">
        <v>2170</v>
      </c>
      <c r="K7339">
        <v>0</v>
      </c>
      <c r="AE7339" t="s">
        <v>231</v>
      </c>
      <c r="AF7339">
        <v>0</v>
      </c>
      <c r="AG7339">
        <v>0</v>
      </c>
      <c r="AH7339">
        <v>0</v>
      </c>
      <c r="AI7339" t="s">
        <v>11634</v>
      </c>
      <c r="AL7339" s="94">
        <v>75</v>
      </c>
      <c r="AM7339" t="s">
        <v>11646</v>
      </c>
    </row>
    <row r="7340" spans="1:39" x14ac:dyDescent="0.25">
      <c r="A7340" t="s">
        <v>225</v>
      </c>
      <c r="B7340">
        <v>46246</v>
      </c>
      <c r="C7340" t="s">
        <v>10661</v>
      </c>
      <c r="D7340">
        <v>1357</v>
      </c>
      <c r="E7340">
        <v>45777</v>
      </c>
      <c r="F7340">
        <v>45810</v>
      </c>
      <c r="G7340" t="s">
        <v>2170</v>
      </c>
      <c r="H7340" t="s">
        <v>10662</v>
      </c>
      <c r="I7340" t="s">
        <v>24</v>
      </c>
      <c r="K7340">
        <v>0</v>
      </c>
      <c r="X7340" t="s">
        <v>10663</v>
      </c>
      <c r="AE7340" t="s">
        <v>231</v>
      </c>
      <c r="AF7340">
        <v>0</v>
      </c>
      <c r="AG7340">
        <v>0</v>
      </c>
      <c r="AH7340">
        <v>1</v>
      </c>
      <c r="AI7340" t="s">
        <v>11632</v>
      </c>
      <c r="AL7340" s="94">
        <v>135.69999999999999</v>
      </c>
      <c r="AM7340" t="s">
        <v>11646</v>
      </c>
    </row>
    <row r="7341" spans="1:39" x14ac:dyDescent="0.25">
      <c r="A7341" t="s">
        <v>225</v>
      </c>
      <c r="B7341">
        <v>46247</v>
      </c>
      <c r="C7341" t="s">
        <v>10664</v>
      </c>
      <c r="D7341">
        <v>1233</v>
      </c>
      <c r="E7341">
        <v>45777</v>
      </c>
      <c r="G7341" t="s">
        <v>2170</v>
      </c>
      <c r="K7341">
        <v>0</v>
      </c>
      <c r="AE7341" t="s">
        <v>231</v>
      </c>
      <c r="AF7341">
        <v>0</v>
      </c>
      <c r="AG7341">
        <v>0</v>
      </c>
      <c r="AH7341">
        <v>0</v>
      </c>
      <c r="AI7341" t="s">
        <v>11634</v>
      </c>
      <c r="AL7341" s="94">
        <v>123.3</v>
      </c>
      <c r="AM7341" t="s">
        <v>11646</v>
      </c>
    </row>
    <row r="7342" spans="1:39" x14ac:dyDescent="0.25">
      <c r="A7342" t="s">
        <v>225</v>
      </c>
      <c r="B7342">
        <v>46248</v>
      </c>
      <c r="C7342" t="s">
        <v>10665</v>
      </c>
      <c r="D7342">
        <v>7544</v>
      </c>
      <c r="E7342">
        <v>45777</v>
      </c>
      <c r="G7342" t="s">
        <v>2170</v>
      </c>
      <c r="K7342">
        <v>0</v>
      </c>
      <c r="AE7342" t="s">
        <v>231</v>
      </c>
      <c r="AF7342">
        <v>0</v>
      </c>
      <c r="AG7342">
        <v>0</v>
      </c>
      <c r="AH7342">
        <v>0</v>
      </c>
      <c r="AI7342" t="s">
        <v>11634</v>
      </c>
      <c r="AL7342" s="94">
        <v>754.4</v>
      </c>
      <c r="AM7342" t="s">
        <v>11646</v>
      </c>
    </row>
    <row r="7343" spans="1:39" x14ac:dyDescent="0.25">
      <c r="A7343" t="s">
        <v>225</v>
      </c>
      <c r="B7343">
        <v>46249</v>
      </c>
      <c r="C7343" t="s">
        <v>10666</v>
      </c>
      <c r="D7343">
        <v>11703</v>
      </c>
      <c r="E7343">
        <v>45777</v>
      </c>
      <c r="F7343">
        <v>45941</v>
      </c>
      <c r="G7343" t="s">
        <v>2170</v>
      </c>
      <c r="I7343" t="s">
        <v>24</v>
      </c>
      <c r="J7343">
        <v>45968</v>
      </c>
      <c r="K7343">
        <v>411</v>
      </c>
      <c r="L7343">
        <v>45931</v>
      </c>
      <c r="M7343">
        <v>15</v>
      </c>
      <c r="N7343" t="s">
        <v>478</v>
      </c>
      <c r="O7343">
        <v>45799</v>
      </c>
      <c r="P7343" t="s">
        <v>25</v>
      </c>
      <c r="Q7343" t="s">
        <v>5764</v>
      </c>
      <c r="R7343">
        <v>10000</v>
      </c>
      <c r="T7343">
        <v>37</v>
      </c>
      <c r="V7343">
        <v>0</v>
      </c>
      <c r="W7343">
        <v>0</v>
      </c>
      <c r="X7343" t="s">
        <v>545</v>
      </c>
      <c r="Y7343" t="s">
        <v>478</v>
      </c>
      <c r="Z7343" t="s">
        <v>478</v>
      </c>
      <c r="AE7343" t="s">
        <v>231</v>
      </c>
      <c r="AF7343">
        <v>0.15</v>
      </c>
      <c r="AG7343">
        <v>62</v>
      </c>
      <c r="AH7343">
        <v>14</v>
      </c>
      <c r="AI7343" t="s">
        <v>11632</v>
      </c>
      <c r="AJ7343">
        <v>0.85448175681449201</v>
      </c>
      <c r="AL7343" s="94">
        <v>1170.3</v>
      </c>
      <c r="AM7343" t="s">
        <v>11647</v>
      </c>
    </row>
    <row r="7344" spans="1:39" x14ac:dyDescent="0.25">
      <c r="A7344" t="s">
        <v>225</v>
      </c>
      <c r="B7344">
        <v>46250</v>
      </c>
      <c r="C7344" t="s">
        <v>10667</v>
      </c>
      <c r="D7344">
        <v>825948</v>
      </c>
      <c r="E7344">
        <v>45777</v>
      </c>
      <c r="F7344">
        <v>45886</v>
      </c>
      <c r="G7344" t="s">
        <v>2170</v>
      </c>
      <c r="I7344" t="s">
        <v>24</v>
      </c>
      <c r="J7344">
        <v>45915</v>
      </c>
      <c r="K7344">
        <v>20000</v>
      </c>
      <c r="L7344" t="s">
        <v>3753</v>
      </c>
      <c r="M7344">
        <v>40</v>
      </c>
      <c r="N7344" t="s">
        <v>478</v>
      </c>
      <c r="O7344">
        <v>44348</v>
      </c>
      <c r="P7344" t="s">
        <v>478</v>
      </c>
      <c r="Q7344">
        <v>8</v>
      </c>
      <c r="S7344">
        <v>221157.62</v>
      </c>
      <c r="T7344">
        <v>716</v>
      </c>
      <c r="U7344">
        <v>806</v>
      </c>
      <c r="V7344">
        <v>26</v>
      </c>
      <c r="W7344">
        <v>220</v>
      </c>
      <c r="X7344" t="s">
        <v>478</v>
      </c>
      <c r="Y7344" t="s">
        <v>478</v>
      </c>
      <c r="Z7344" t="s">
        <v>478</v>
      </c>
      <c r="AE7344" t="s">
        <v>231</v>
      </c>
      <c r="AF7344">
        <v>0.4</v>
      </c>
      <c r="AG7344">
        <v>8000</v>
      </c>
      <c r="AH7344">
        <v>15</v>
      </c>
      <c r="AI7344" t="s">
        <v>11632</v>
      </c>
      <c r="AK7344">
        <v>0.26776215936112202</v>
      </c>
      <c r="AL7344" s="94">
        <v>82594.8</v>
      </c>
      <c r="AM7344" t="s">
        <v>11647</v>
      </c>
    </row>
    <row r="7345" spans="1:39" x14ac:dyDescent="0.25">
      <c r="A7345" t="s">
        <v>225</v>
      </c>
      <c r="B7345">
        <v>46251</v>
      </c>
      <c r="C7345" t="s">
        <v>10668</v>
      </c>
      <c r="D7345">
        <v>3079</v>
      </c>
      <c r="E7345">
        <v>45777</v>
      </c>
      <c r="G7345" t="s">
        <v>2170</v>
      </c>
      <c r="K7345">
        <v>0</v>
      </c>
      <c r="AE7345" t="s">
        <v>231</v>
      </c>
      <c r="AF7345">
        <v>0</v>
      </c>
      <c r="AG7345">
        <v>0</v>
      </c>
      <c r="AH7345">
        <v>0</v>
      </c>
      <c r="AI7345" t="s">
        <v>11634</v>
      </c>
      <c r="AL7345" s="94">
        <v>307.89999999999998</v>
      </c>
      <c r="AM7345" t="s">
        <v>11646</v>
      </c>
    </row>
    <row r="7346" spans="1:39" x14ac:dyDescent="0.25">
      <c r="A7346" t="s">
        <v>225</v>
      </c>
      <c r="B7346">
        <v>46252</v>
      </c>
      <c r="C7346" t="s">
        <v>10669</v>
      </c>
      <c r="D7346">
        <v>131</v>
      </c>
      <c r="E7346">
        <v>45777</v>
      </c>
      <c r="G7346" t="s">
        <v>2170</v>
      </c>
      <c r="K7346">
        <v>0</v>
      </c>
      <c r="AE7346" t="s">
        <v>231</v>
      </c>
      <c r="AF7346">
        <v>0</v>
      </c>
      <c r="AG7346">
        <v>0</v>
      </c>
      <c r="AH7346">
        <v>0</v>
      </c>
      <c r="AI7346" t="s">
        <v>11634</v>
      </c>
      <c r="AL7346" s="94">
        <v>13.1</v>
      </c>
      <c r="AM7346" t="s">
        <v>11646</v>
      </c>
    </row>
    <row r="7347" spans="1:39" x14ac:dyDescent="0.25">
      <c r="A7347" t="s">
        <v>225</v>
      </c>
      <c r="B7347">
        <v>46253</v>
      </c>
      <c r="C7347" t="s">
        <v>10670</v>
      </c>
      <c r="D7347">
        <v>148</v>
      </c>
      <c r="E7347">
        <v>45777</v>
      </c>
      <c r="G7347" t="s">
        <v>2170</v>
      </c>
      <c r="K7347">
        <v>0</v>
      </c>
      <c r="AE7347" t="s">
        <v>231</v>
      </c>
      <c r="AF7347">
        <v>0</v>
      </c>
      <c r="AG7347">
        <v>0</v>
      </c>
      <c r="AH7347">
        <v>0</v>
      </c>
      <c r="AI7347" t="s">
        <v>11634</v>
      </c>
      <c r="AL7347" s="94">
        <v>14.8</v>
      </c>
      <c r="AM7347" t="s">
        <v>11646</v>
      </c>
    </row>
    <row r="7348" spans="1:39" x14ac:dyDescent="0.25">
      <c r="A7348" t="s">
        <v>225</v>
      </c>
      <c r="B7348">
        <v>46254</v>
      </c>
      <c r="C7348" t="s">
        <v>10671</v>
      </c>
      <c r="D7348">
        <v>1158</v>
      </c>
      <c r="E7348">
        <v>45777</v>
      </c>
      <c r="G7348" t="s">
        <v>2170</v>
      </c>
      <c r="K7348">
        <v>0</v>
      </c>
      <c r="AE7348" t="s">
        <v>231</v>
      </c>
      <c r="AF7348">
        <v>0</v>
      </c>
      <c r="AG7348">
        <v>0</v>
      </c>
      <c r="AH7348">
        <v>0</v>
      </c>
      <c r="AI7348" t="s">
        <v>11634</v>
      </c>
      <c r="AL7348" s="94">
        <v>115.8</v>
      </c>
      <c r="AM7348" t="s">
        <v>11646</v>
      </c>
    </row>
    <row r="7349" spans="1:39" x14ac:dyDescent="0.25">
      <c r="A7349" t="s">
        <v>225</v>
      </c>
      <c r="B7349">
        <v>46255</v>
      </c>
      <c r="C7349" t="s">
        <v>10672</v>
      </c>
      <c r="D7349">
        <v>4713</v>
      </c>
      <c r="E7349">
        <v>45777</v>
      </c>
      <c r="G7349" t="s">
        <v>2170</v>
      </c>
      <c r="K7349">
        <v>0</v>
      </c>
      <c r="AE7349" t="s">
        <v>231</v>
      </c>
      <c r="AF7349">
        <v>0</v>
      </c>
      <c r="AG7349">
        <v>0</v>
      </c>
      <c r="AH7349">
        <v>0</v>
      </c>
      <c r="AI7349" t="s">
        <v>11634</v>
      </c>
      <c r="AL7349" s="94">
        <v>471.3</v>
      </c>
      <c r="AM7349" t="s">
        <v>11646</v>
      </c>
    </row>
    <row r="7350" spans="1:39" x14ac:dyDescent="0.25">
      <c r="A7350" t="s">
        <v>225</v>
      </c>
      <c r="B7350">
        <v>46256</v>
      </c>
      <c r="C7350" t="s">
        <v>10673</v>
      </c>
      <c r="D7350">
        <v>11041</v>
      </c>
      <c r="E7350">
        <v>45777</v>
      </c>
      <c r="F7350">
        <v>45941</v>
      </c>
      <c r="G7350" t="s">
        <v>2170</v>
      </c>
      <c r="I7350" t="s">
        <v>24</v>
      </c>
      <c r="K7350">
        <v>0</v>
      </c>
      <c r="AE7350" t="s">
        <v>231</v>
      </c>
      <c r="AF7350">
        <v>0</v>
      </c>
      <c r="AG7350">
        <v>0</v>
      </c>
      <c r="AH7350">
        <v>0</v>
      </c>
      <c r="AI7350" t="s">
        <v>11634</v>
      </c>
      <c r="AL7350" s="94">
        <v>1104.0999999999999</v>
      </c>
      <c r="AM7350" t="s">
        <v>11646</v>
      </c>
    </row>
    <row r="7351" spans="1:39" x14ac:dyDescent="0.25">
      <c r="A7351" t="s">
        <v>225</v>
      </c>
      <c r="B7351">
        <v>46258</v>
      </c>
      <c r="C7351" t="s">
        <v>10674</v>
      </c>
      <c r="D7351">
        <v>3775</v>
      </c>
      <c r="E7351">
        <v>45777</v>
      </c>
      <c r="G7351" t="s">
        <v>2170</v>
      </c>
      <c r="K7351">
        <v>0</v>
      </c>
      <c r="AE7351" t="s">
        <v>231</v>
      </c>
      <c r="AF7351">
        <v>0</v>
      </c>
      <c r="AG7351">
        <v>0</v>
      </c>
      <c r="AH7351">
        <v>0</v>
      </c>
      <c r="AI7351" t="s">
        <v>11634</v>
      </c>
      <c r="AL7351" s="94">
        <v>377.5</v>
      </c>
      <c r="AM7351" t="s">
        <v>11646</v>
      </c>
    </row>
    <row r="7352" spans="1:39" x14ac:dyDescent="0.25">
      <c r="A7352" t="s">
        <v>225</v>
      </c>
      <c r="B7352">
        <v>46259</v>
      </c>
      <c r="C7352" t="s">
        <v>10675</v>
      </c>
      <c r="D7352">
        <v>594</v>
      </c>
      <c r="E7352">
        <v>45777</v>
      </c>
      <c r="G7352" t="s">
        <v>2170</v>
      </c>
      <c r="K7352">
        <v>0</v>
      </c>
      <c r="AE7352" t="s">
        <v>231</v>
      </c>
      <c r="AF7352">
        <v>0</v>
      </c>
      <c r="AG7352">
        <v>0</v>
      </c>
      <c r="AH7352">
        <v>0</v>
      </c>
      <c r="AI7352" t="s">
        <v>11634</v>
      </c>
      <c r="AL7352" s="94">
        <v>59.4</v>
      </c>
      <c r="AM7352" t="s">
        <v>11646</v>
      </c>
    </row>
    <row r="7353" spans="1:39" x14ac:dyDescent="0.25">
      <c r="A7353" t="s">
        <v>225</v>
      </c>
      <c r="B7353">
        <v>46260</v>
      </c>
      <c r="C7353" t="s">
        <v>10676</v>
      </c>
      <c r="D7353">
        <v>3531</v>
      </c>
      <c r="E7353">
        <v>45777</v>
      </c>
      <c r="G7353" t="s">
        <v>2170</v>
      </c>
      <c r="K7353">
        <v>0</v>
      </c>
      <c r="AE7353" t="s">
        <v>231</v>
      </c>
      <c r="AF7353">
        <v>0</v>
      </c>
      <c r="AG7353">
        <v>0</v>
      </c>
      <c r="AH7353">
        <v>0</v>
      </c>
      <c r="AI7353" t="s">
        <v>11634</v>
      </c>
      <c r="AL7353" s="94">
        <v>353.1</v>
      </c>
      <c r="AM7353" t="s">
        <v>11646</v>
      </c>
    </row>
    <row r="7354" spans="1:39" x14ac:dyDescent="0.25">
      <c r="A7354" t="s">
        <v>225</v>
      </c>
      <c r="B7354">
        <v>46145</v>
      </c>
      <c r="C7354" t="s">
        <v>10677</v>
      </c>
      <c r="D7354">
        <v>30378</v>
      </c>
      <c r="E7354">
        <v>45777</v>
      </c>
      <c r="G7354" t="s">
        <v>2170</v>
      </c>
      <c r="H7354">
        <v>45849</v>
      </c>
      <c r="I7354" t="s">
        <v>28</v>
      </c>
      <c r="K7354">
        <v>640</v>
      </c>
      <c r="L7354" t="s">
        <v>1419</v>
      </c>
      <c r="M7354">
        <v>45.78</v>
      </c>
      <c r="N7354" t="s">
        <v>339</v>
      </c>
      <c r="O7354">
        <v>44464</v>
      </c>
      <c r="P7354" t="s">
        <v>25</v>
      </c>
      <c r="Q7354">
        <v>0</v>
      </c>
      <c r="R7354">
        <v>16000</v>
      </c>
      <c r="S7354">
        <v>16000</v>
      </c>
      <c r="T7354">
        <v>0</v>
      </c>
      <c r="U7354">
        <v>0</v>
      </c>
      <c r="V7354">
        <v>9</v>
      </c>
      <c r="W7354">
        <v>15</v>
      </c>
      <c r="X7354" t="s">
        <v>478</v>
      </c>
      <c r="Y7354" t="s">
        <v>478</v>
      </c>
      <c r="Z7354" t="s">
        <v>478</v>
      </c>
      <c r="AE7354" t="s">
        <v>231</v>
      </c>
      <c r="AF7354">
        <v>0.45779999999999998</v>
      </c>
      <c r="AG7354">
        <v>293</v>
      </c>
      <c r="AH7354">
        <v>16</v>
      </c>
      <c r="AI7354" t="s">
        <v>11631</v>
      </c>
      <c r="AJ7354">
        <v>0.52669695174139175</v>
      </c>
      <c r="AK7354">
        <v>0.52669695174139175</v>
      </c>
      <c r="AL7354" s="94">
        <v>3037.8</v>
      </c>
      <c r="AM7354" t="s">
        <v>11647</v>
      </c>
    </row>
    <row r="7355" spans="1:39" x14ac:dyDescent="0.25">
      <c r="A7355" t="s">
        <v>225</v>
      </c>
      <c r="B7355">
        <v>46143</v>
      </c>
      <c r="C7355" t="s">
        <v>10678</v>
      </c>
      <c r="D7355">
        <v>6044</v>
      </c>
      <c r="E7355">
        <v>45777</v>
      </c>
      <c r="G7355" t="s">
        <v>2170</v>
      </c>
      <c r="H7355">
        <v>45824</v>
      </c>
      <c r="I7355" t="s">
        <v>28</v>
      </c>
      <c r="K7355">
        <v>190</v>
      </c>
      <c r="L7355" t="s">
        <v>280</v>
      </c>
      <c r="M7355">
        <v>70</v>
      </c>
      <c r="N7355" t="s">
        <v>478</v>
      </c>
      <c r="O7355">
        <v>45015</v>
      </c>
      <c r="P7355" t="s">
        <v>25</v>
      </c>
      <c r="Q7355">
        <v>0</v>
      </c>
      <c r="R7355">
        <v>5000</v>
      </c>
      <c r="S7355">
        <v>4500</v>
      </c>
      <c r="T7355">
        <v>3</v>
      </c>
      <c r="U7355">
        <v>0</v>
      </c>
      <c r="V7355">
        <v>0</v>
      </c>
      <c r="W7355">
        <v>0</v>
      </c>
      <c r="X7355" t="s">
        <v>478</v>
      </c>
      <c r="Y7355" t="s">
        <v>25</v>
      </c>
      <c r="Z7355" t="s">
        <v>478</v>
      </c>
      <c r="AE7355" t="s">
        <v>231</v>
      </c>
      <c r="AF7355">
        <v>0.7</v>
      </c>
      <c r="AG7355">
        <v>133</v>
      </c>
      <c r="AH7355">
        <v>16</v>
      </c>
      <c r="AI7355" t="s">
        <v>11631</v>
      </c>
      <c r="AJ7355">
        <v>0.82726671078755787</v>
      </c>
      <c r="AK7355">
        <v>0.74454003970880211</v>
      </c>
      <c r="AL7355" s="94">
        <v>604.4</v>
      </c>
      <c r="AM7355" t="s">
        <v>11647</v>
      </c>
    </row>
    <row r="7356" spans="1:39" x14ac:dyDescent="0.25">
      <c r="A7356" t="s">
        <v>225</v>
      </c>
      <c r="B7356">
        <v>46146</v>
      </c>
      <c r="C7356" t="s">
        <v>10679</v>
      </c>
      <c r="D7356">
        <v>2341</v>
      </c>
      <c r="E7356">
        <v>45777</v>
      </c>
      <c r="G7356" t="s">
        <v>2170</v>
      </c>
      <c r="K7356">
        <v>0</v>
      </c>
      <c r="AE7356" t="s">
        <v>231</v>
      </c>
      <c r="AF7356">
        <v>0</v>
      </c>
      <c r="AG7356">
        <v>0</v>
      </c>
      <c r="AH7356">
        <v>0</v>
      </c>
      <c r="AI7356" t="s">
        <v>11634</v>
      </c>
      <c r="AL7356" s="94">
        <v>234.1</v>
      </c>
      <c r="AM7356" t="s">
        <v>11646</v>
      </c>
    </row>
    <row r="7357" spans="1:39" x14ac:dyDescent="0.25">
      <c r="A7357" t="s">
        <v>225</v>
      </c>
      <c r="B7357">
        <v>46110</v>
      </c>
      <c r="C7357" t="s">
        <v>10680</v>
      </c>
      <c r="D7357">
        <v>31745</v>
      </c>
      <c r="E7357">
        <v>45777</v>
      </c>
      <c r="F7357">
        <v>45872</v>
      </c>
      <c r="G7357" t="s">
        <v>2170</v>
      </c>
      <c r="I7357" t="s">
        <v>24</v>
      </c>
      <c r="J7357">
        <v>45974</v>
      </c>
      <c r="K7357">
        <v>0</v>
      </c>
      <c r="R7357">
        <v>15000</v>
      </c>
      <c r="T7357">
        <v>2</v>
      </c>
      <c r="U7357">
        <v>0</v>
      </c>
      <c r="V7357">
        <v>0</v>
      </c>
      <c r="W7357">
        <v>0</v>
      </c>
      <c r="X7357" t="s">
        <v>10681</v>
      </c>
      <c r="Y7357" t="s">
        <v>478</v>
      </c>
      <c r="Z7357" t="s">
        <v>478</v>
      </c>
      <c r="AE7357" t="s">
        <v>231</v>
      </c>
      <c r="AF7357">
        <v>0</v>
      </c>
      <c r="AG7357">
        <v>0</v>
      </c>
      <c r="AH7357">
        <v>8</v>
      </c>
      <c r="AI7357" t="s">
        <v>11632</v>
      </c>
      <c r="AJ7357">
        <v>0.47251535674909434</v>
      </c>
      <c r="AL7357" s="94">
        <v>3174.5</v>
      </c>
      <c r="AM7357" t="s">
        <v>11646</v>
      </c>
    </row>
    <row r="7358" spans="1:39" x14ac:dyDescent="0.25">
      <c r="A7358" t="s">
        <v>225</v>
      </c>
      <c r="B7358">
        <v>46261</v>
      </c>
      <c r="C7358" t="s">
        <v>10682</v>
      </c>
      <c r="D7358">
        <v>2242</v>
      </c>
      <c r="E7358">
        <v>45777</v>
      </c>
      <c r="G7358" t="s">
        <v>2170</v>
      </c>
      <c r="K7358">
        <v>0</v>
      </c>
      <c r="AE7358" t="s">
        <v>231</v>
      </c>
      <c r="AF7358">
        <v>0</v>
      </c>
      <c r="AG7358">
        <v>0</v>
      </c>
      <c r="AH7358">
        <v>0</v>
      </c>
      <c r="AI7358" t="s">
        <v>11634</v>
      </c>
      <c r="AL7358" s="94">
        <v>224.2</v>
      </c>
      <c r="AM7358" t="s">
        <v>11646</v>
      </c>
    </row>
    <row r="7359" spans="1:39" x14ac:dyDescent="0.25">
      <c r="A7359" t="s">
        <v>225</v>
      </c>
      <c r="B7359">
        <v>46262</v>
      </c>
      <c r="C7359" t="s">
        <v>10683</v>
      </c>
      <c r="D7359">
        <v>235</v>
      </c>
      <c r="E7359">
        <v>45777</v>
      </c>
      <c r="G7359" t="s">
        <v>2170</v>
      </c>
      <c r="H7359">
        <v>45793</v>
      </c>
      <c r="I7359" t="s">
        <v>28</v>
      </c>
      <c r="K7359">
        <v>0</v>
      </c>
      <c r="L7359" t="s">
        <v>25</v>
      </c>
      <c r="M7359">
        <v>0</v>
      </c>
      <c r="N7359" t="s">
        <v>25</v>
      </c>
      <c r="O7359" t="s">
        <v>25</v>
      </c>
      <c r="P7359" t="s">
        <v>25</v>
      </c>
      <c r="Q7359" t="s">
        <v>5764</v>
      </c>
      <c r="R7359">
        <v>0</v>
      </c>
      <c r="S7359">
        <v>0</v>
      </c>
      <c r="T7359">
        <v>0</v>
      </c>
      <c r="U7359">
        <v>0</v>
      </c>
      <c r="V7359">
        <v>0</v>
      </c>
      <c r="W7359">
        <v>0</v>
      </c>
      <c r="X7359" t="s">
        <v>25</v>
      </c>
      <c r="Y7359" t="s">
        <v>25</v>
      </c>
      <c r="Z7359" t="s">
        <v>25</v>
      </c>
      <c r="AE7359" t="s">
        <v>231</v>
      </c>
      <c r="AF7359">
        <v>0</v>
      </c>
      <c r="AG7359">
        <v>0</v>
      </c>
      <c r="AH7359">
        <v>16</v>
      </c>
      <c r="AI7359" t="s">
        <v>11631</v>
      </c>
      <c r="AJ7359">
        <v>0</v>
      </c>
      <c r="AK7359">
        <v>0</v>
      </c>
      <c r="AL7359" s="94">
        <v>23.5</v>
      </c>
      <c r="AM7359" t="s">
        <v>11646</v>
      </c>
    </row>
    <row r="7360" spans="1:39" x14ac:dyDescent="0.25">
      <c r="A7360" t="s">
        <v>225</v>
      </c>
      <c r="B7360">
        <v>46263</v>
      </c>
      <c r="C7360" t="s">
        <v>10684</v>
      </c>
      <c r="D7360">
        <v>386</v>
      </c>
      <c r="E7360">
        <v>45777</v>
      </c>
      <c r="G7360" t="s">
        <v>2170</v>
      </c>
      <c r="K7360">
        <v>0</v>
      </c>
      <c r="AE7360" t="s">
        <v>231</v>
      </c>
      <c r="AF7360">
        <v>0</v>
      </c>
      <c r="AG7360">
        <v>0</v>
      </c>
      <c r="AH7360">
        <v>0</v>
      </c>
      <c r="AI7360" t="s">
        <v>11634</v>
      </c>
      <c r="AL7360" s="94">
        <v>38.6</v>
      </c>
      <c r="AM7360" t="s">
        <v>11646</v>
      </c>
    </row>
    <row r="7361" spans="1:39" x14ac:dyDescent="0.25">
      <c r="A7361" t="s">
        <v>226</v>
      </c>
      <c r="B7361">
        <v>47001</v>
      </c>
      <c r="C7361" t="s">
        <v>10685</v>
      </c>
      <c r="D7361">
        <v>50</v>
      </c>
      <c r="E7361">
        <v>45819</v>
      </c>
      <c r="G7361" t="s">
        <v>10686</v>
      </c>
      <c r="K7361">
        <v>0</v>
      </c>
      <c r="AE7361" t="s">
        <v>233</v>
      </c>
      <c r="AF7361">
        <v>0</v>
      </c>
      <c r="AG7361">
        <v>0</v>
      </c>
      <c r="AH7361">
        <v>0</v>
      </c>
      <c r="AI7361" t="s">
        <v>11634</v>
      </c>
      <c r="AL7361" s="94">
        <v>5</v>
      </c>
      <c r="AM7361" t="s">
        <v>11646</v>
      </c>
    </row>
    <row r="7362" spans="1:39" x14ac:dyDescent="0.25">
      <c r="A7362" t="s">
        <v>226</v>
      </c>
      <c r="B7362">
        <v>47002</v>
      </c>
      <c r="C7362" t="s">
        <v>10687</v>
      </c>
      <c r="D7362">
        <v>19</v>
      </c>
      <c r="E7362">
        <v>45819</v>
      </c>
      <c r="G7362" t="s">
        <v>10686</v>
      </c>
      <c r="H7362" t="s">
        <v>10688</v>
      </c>
      <c r="K7362">
        <v>0</v>
      </c>
      <c r="AE7362" t="s">
        <v>233</v>
      </c>
      <c r="AF7362">
        <v>0</v>
      </c>
      <c r="AG7362">
        <v>0</v>
      </c>
      <c r="AH7362">
        <v>0</v>
      </c>
      <c r="AI7362" t="s">
        <v>11634</v>
      </c>
      <c r="AL7362" s="94">
        <v>1.9</v>
      </c>
      <c r="AM7362" t="s">
        <v>11646</v>
      </c>
    </row>
    <row r="7363" spans="1:39" x14ac:dyDescent="0.25">
      <c r="A7363" t="s">
        <v>226</v>
      </c>
      <c r="B7363">
        <v>47003</v>
      </c>
      <c r="C7363" t="s">
        <v>10689</v>
      </c>
      <c r="D7363">
        <v>259</v>
      </c>
      <c r="E7363">
        <v>45820</v>
      </c>
      <c r="G7363" t="s">
        <v>10686</v>
      </c>
      <c r="H7363" t="s">
        <v>10688</v>
      </c>
      <c r="K7363">
        <v>0</v>
      </c>
      <c r="AE7363" t="s">
        <v>233</v>
      </c>
      <c r="AF7363">
        <v>0</v>
      </c>
      <c r="AG7363">
        <v>0</v>
      </c>
      <c r="AH7363">
        <v>0</v>
      </c>
      <c r="AI7363" t="s">
        <v>11634</v>
      </c>
      <c r="AL7363" s="94">
        <v>25.9</v>
      </c>
      <c r="AM7363" t="s">
        <v>11646</v>
      </c>
    </row>
    <row r="7364" spans="1:39" x14ac:dyDescent="0.25">
      <c r="A7364" t="s">
        <v>226</v>
      </c>
      <c r="B7364">
        <v>47004</v>
      </c>
      <c r="C7364" t="s">
        <v>10690</v>
      </c>
      <c r="D7364">
        <v>1407</v>
      </c>
      <c r="E7364">
        <v>45820</v>
      </c>
      <c r="G7364" t="s">
        <v>10686</v>
      </c>
      <c r="K7364">
        <v>0</v>
      </c>
      <c r="AE7364" t="s">
        <v>233</v>
      </c>
      <c r="AF7364">
        <v>0</v>
      </c>
      <c r="AG7364">
        <v>0</v>
      </c>
      <c r="AH7364">
        <v>0</v>
      </c>
      <c r="AI7364" t="s">
        <v>11634</v>
      </c>
      <c r="AL7364" s="94">
        <v>140.69999999999999</v>
      </c>
      <c r="AM7364" t="s">
        <v>11646</v>
      </c>
    </row>
    <row r="7365" spans="1:39" x14ac:dyDescent="0.25">
      <c r="A7365" t="s">
        <v>226</v>
      </c>
      <c r="B7365">
        <v>47005</v>
      </c>
      <c r="C7365" t="s">
        <v>10691</v>
      </c>
      <c r="D7365">
        <v>614</v>
      </c>
      <c r="E7365">
        <v>45820</v>
      </c>
      <c r="G7365" t="s">
        <v>10686</v>
      </c>
      <c r="H7365" t="s">
        <v>10692</v>
      </c>
      <c r="K7365">
        <v>0</v>
      </c>
      <c r="AE7365" t="s">
        <v>233</v>
      </c>
      <c r="AF7365">
        <v>0</v>
      </c>
      <c r="AG7365">
        <v>0</v>
      </c>
      <c r="AH7365">
        <v>0</v>
      </c>
      <c r="AI7365" t="s">
        <v>11634</v>
      </c>
      <c r="AL7365" s="94">
        <v>61.4</v>
      </c>
      <c r="AM7365" t="s">
        <v>11646</v>
      </c>
    </row>
    <row r="7366" spans="1:39" x14ac:dyDescent="0.25">
      <c r="A7366" t="s">
        <v>226</v>
      </c>
      <c r="B7366">
        <v>47006</v>
      </c>
      <c r="C7366" t="s">
        <v>10693</v>
      </c>
      <c r="D7366">
        <v>218</v>
      </c>
      <c r="E7366">
        <v>45820</v>
      </c>
      <c r="G7366" t="s">
        <v>10686</v>
      </c>
      <c r="K7366">
        <v>0</v>
      </c>
      <c r="AE7366" t="s">
        <v>233</v>
      </c>
      <c r="AF7366">
        <v>0</v>
      </c>
      <c r="AG7366">
        <v>0</v>
      </c>
      <c r="AH7366">
        <v>0</v>
      </c>
      <c r="AI7366" t="s">
        <v>11634</v>
      </c>
      <c r="AL7366" s="94">
        <v>21.8</v>
      </c>
      <c r="AM7366" t="s">
        <v>11646</v>
      </c>
    </row>
    <row r="7367" spans="1:39" x14ac:dyDescent="0.25">
      <c r="A7367" t="s">
        <v>226</v>
      </c>
      <c r="B7367">
        <v>47007</v>
      </c>
      <c r="C7367" t="s">
        <v>10694</v>
      </c>
      <c r="D7367">
        <v>6163</v>
      </c>
      <c r="E7367">
        <v>45820</v>
      </c>
      <c r="G7367" t="s">
        <v>10686</v>
      </c>
      <c r="K7367">
        <v>0</v>
      </c>
      <c r="AE7367" t="s">
        <v>233</v>
      </c>
      <c r="AF7367">
        <v>0</v>
      </c>
      <c r="AG7367">
        <v>0</v>
      </c>
      <c r="AH7367">
        <v>0</v>
      </c>
      <c r="AI7367" t="s">
        <v>11634</v>
      </c>
      <c r="AL7367" s="94">
        <v>616.29999999999995</v>
      </c>
      <c r="AM7367" t="s">
        <v>11646</v>
      </c>
    </row>
    <row r="7368" spans="1:39" x14ac:dyDescent="0.25">
      <c r="A7368" t="s">
        <v>226</v>
      </c>
      <c r="B7368">
        <v>47008</v>
      </c>
      <c r="C7368" t="s">
        <v>10695</v>
      </c>
      <c r="D7368">
        <v>22</v>
      </c>
      <c r="E7368">
        <v>45820</v>
      </c>
      <c r="G7368" t="s">
        <v>10686</v>
      </c>
      <c r="H7368" t="s">
        <v>10688</v>
      </c>
      <c r="K7368">
        <v>0</v>
      </c>
      <c r="AE7368" t="s">
        <v>233</v>
      </c>
      <c r="AF7368">
        <v>0</v>
      </c>
      <c r="AG7368">
        <v>0</v>
      </c>
      <c r="AH7368">
        <v>0</v>
      </c>
      <c r="AI7368" t="s">
        <v>11634</v>
      </c>
      <c r="AL7368" s="94">
        <v>2.2000000000000002</v>
      </c>
      <c r="AM7368" t="s">
        <v>11646</v>
      </c>
    </row>
    <row r="7369" spans="1:39" x14ac:dyDescent="0.25">
      <c r="A7369" t="s">
        <v>226</v>
      </c>
      <c r="B7369">
        <v>47009</v>
      </c>
      <c r="C7369" t="s">
        <v>10696</v>
      </c>
      <c r="D7369">
        <v>99</v>
      </c>
      <c r="E7369">
        <v>45820</v>
      </c>
      <c r="G7369" t="s">
        <v>10686</v>
      </c>
      <c r="K7369">
        <v>0</v>
      </c>
      <c r="AE7369" t="s">
        <v>233</v>
      </c>
      <c r="AF7369">
        <v>0</v>
      </c>
      <c r="AG7369">
        <v>0</v>
      </c>
      <c r="AH7369">
        <v>0</v>
      </c>
      <c r="AI7369" t="s">
        <v>11634</v>
      </c>
      <c r="AL7369" s="94">
        <v>9.9</v>
      </c>
      <c r="AM7369" t="s">
        <v>11646</v>
      </c>
    </row>
    <row r="7370" spans="1:39" x14ac:dyDescent="0.25">
      <c r="A7370" t="s">
        <v>226</v>
      </c>
      <c r="B7370">
        <v>47010</v>
      </c>
      <c r="C7370" t="s">
        <v>10697</v>
      </c>
      <c r="D7370">
        <v>22268</v>
      </c>
      <c r="E7370">
        <v>45820</v>
      </c>
      <c r="G7370" t="s">
        <v>10686</v>
      </c>
      <c r="H7370" t="s">
        <v>10698</v>
      </c>
      <c r="I7370" t="s">
        <v>10699</v>
      </c>
      <c r="K7370">
        <v>148</v>
      </c>
      <c r="L7370">
        <v>45748</v>
      </c>
      <c r="M7370">
        <v>0.49320000000000003</v>
      </c>
      <c r="N7370" t="s">
        <v>478</v>
      </c>
      <c r="O7370">
        <v>44769</v>
      </c>
      <c r="P7370" t="s">
        <v>614</v>
      </c>
      <c r="Q7370">
        <v>0.1757</v>
      </c>
      <c r="R7370">
        <v>49153</v>
      </c>
      <c r="S7370">
        <v>1295.98</v>
      </c>
      <c r="T7370">
        <v>0</v>
      </c>
      <c r="U7370">
        <v>50</v>
      </c>
      <c r="V7370">
        <v>1</v>
      </c>
      <c r="W7370">
        <v>50</v>
      </c>
      <c r="X7370" t="s">
        <v>10700</v>
      </c>
      <c r="Y7370" t="s">
        <v>10701</v>
      </c>
      <c r="Z7370" t="s">
        <v>10702</v>
      </c>
      <c r="AE7370" t="s">
        <v>233</v>
      </c>
      <c r="AF7370">
        <v>0.49320000000000003</v>
      </c>
      <c r="AG7370">
        <v>73</v>
      </c>
      <c r="AH7370">
        <v>16</v>
      </c>
      <c r="AI7370" t="s">
        <v>11631</v>
      </c>
      <c r="AJ7370">
        <v>2.2073378839590445</v>
      </c>
      <c r="AK7370">
        <v>5.8199209628165979E-2</v>
      </c>
      <c r="AL7370" s="94">
        <v>2226.8000000000002</v>
      </c>
      <c r="AM7370" t="s">
        <v>11648</v>
      </c>
    </row>
    <row r="7371" spans="1:39" x14ac:dyDescent="0.25">
      <c r="A7371" t="s">
        <v>226</v>
      </c>
      <c r="B7371">
        <v>47011</v>
      </c>
      <c r="C7371" t="s">
        <v>10703</v>
      </c>
      <c r="D7371">
        <v>573</v>
      </c>
      <c r="E7371">
        <v>45820</v>
      </c>
      <c r="G7371" t="s">
        <v>10686</v>
      </c>
      <c r="H7371" t="s">
        <v>10688</v>
      </c>
      <c r="K7371">
        <v>0</v>
      </c>
      <c r="AE7371" t="s">
        <v>233</v>
      </c>
      <c r="AF7371">
        <v>0</v>
      </c>
      <c r="AG7371">
        <v>0</v>
      </c>
      <c r="AH7371">
        <v>0</v>
      </c>
      <c r="AI7371" t="s">
        <v>11634</v>
      </c>
      <c r="AL7371" s="94">
        <v>57.3</v>
      </c>
      <c r="AM7371" t="s">
        <v>11646</v>
      </c>
    </row>
    <row r="7372" spans="1:39" x14ac:dyDescent="0.25">
      <c r="A7372" t="s">
        <v>226</v>
      </c>
      <c r="B7372">
        <v>47012</v>
      </c>
      <c r="C7372" t="s">
        <v>10704</v>
      </c>
      <c r="D7372">
        <v>93</v>
      </c>
      <c r="E7372">
        <v>45820</v>
      </c>
      <c r="G7372" t="s">
        <v>10686</v>
      </c>
      <c r="K7372">
        <v>0</v>
      </c>
      <c r="AE7372" t="s">
        <v>233</v>
      </c>
      <c r="AF7372">
        <v>0</v>
      </c>
      <c r="AG7372">
        <v>0</v>
      </c>
      <c r="AH7372">
        <v>0</v>
      </c>
      <c r="AI7372" t="s">
        <v>11634</v>
      </c>
      <c r="AL7372" s="94">
        <v>9.3000000000000007</v>
      </c>
      <c r="AM7372" t="s">
        <v>11646</v>
      </c>
    </row>
    <row r="7373" spans="1:39" x14ac:dyDescent="0.25">
      <c r="A7373" t="s">
        <v>226</v>
      </c>
      <c r="B7373">
        <v>47013</v>
      </c>
      <c r="C7373" t="s">
        <v>10705</v>
      </c>
      <c r="D7373">
        <v>100</v>
      </c>
      <c r="E7373">
        <v>45821</v>
      </c>
      <c r="G7373" t="s">
        <v>10686</v>
      </c>
      <c r="K7373">
        <v>0</v>
      </c>
      <c r="AE7373" t="s">
        <v>233</v>
      </c>
      <c r="AF7373">
        <v>0</v>
      </c>
      <c r="AG7373">
        <v>0</v>
      </c>
      <c r="AH7373">
        <v>0</v>
      </c>
      <c r="AI7373" t="s">
        <v>11634</v>
      </c>
      <c r="AL7373" s="94">
        <v>10</v>
      </c>
      <c r="AM7373" t="s">
        <v>11646</v>
      </c>
    </row>
    <row r="7374" spans="1:39" x14ac:dyDescent="0.25">
      <c r="A7374" t="s">
        <v>226</v>
      </c>
      <c r="B7374">
        <v>47014</v>
      </c>
      <c r="C7374" t="s">
        <v>10706</v>
      </c>
      <c r="D7374">
        <v>52</v>
      </c>
      <c r="E7374">
        <v>45821</v>
      </c>
      <c r="G7374" t="s">
        <v>10686</v>
      </c>
      <c r="K7374">
        <v>0</v>
      </c>
      <c r="AE7374" t="s">
        <v>233</v>
      </c>
      <c r="AF7374">
        <v>0</v>
      </c>
      <c r="AG7374">
        <v>0</v>
      </c>
      <c r="AH7374">
        <v>0</v>
      </c>
      <c r="AI7374" t="s">
        <v>11634</v>
      </c>
      <c r="AL7374" s="94">
        <v>5.2</v>
      </c>
      <c r="AM7374" t="s">
        <v>11646</v>
      </c>
    </row>
    <row r="7375" spans="1:39" x14ac:dyDescent="0.25">
      <c r="A7375" t="s">
        <v>226</v>
      </c>
      <c r="B7375">
        <v>47015</v>
      </c>
      <c r="C7375" t="s">
        <v>10707</v>
      </c>
      <c r="D7375">
        <v>200</v>
      </c>
      <c r="E7375">
        <v>45821</v>
      </c>
      <c r="G7375" t="s">
        <v>10686</v>
      </c>
      <c r="K7375">
        <v>0</v>
      </c>
      <c r="AE7375" t="s">
        <v>233</v>
      </c>
      <c r="AF7375">
        <v>0</v>
      </c>
      <c r="AG7375">
        <v>0</v>
      </c>
      <c r="AH7375">
        <v>0</v>
      </c>
      <c r="AI7375" t="s">
        <v>11634</v>
      </c>
      <c r="AL7375" s="94">
        <v>20</v>
      </c>
      <c r="AM7375" t="s">
        <v>11646</v>
      </c>
    </row>
    <row r="7376" spans="1:39" x14ac:dyDescent="0.25">
      <c r="A7376" t="s">
        <v>226</v>
      </c>
      <c r="B7376">
        <v>47016</v>
      </c>
      <c r="C7376" t="s">
        <v>10708</v>
      </c>
      <c r="D7376">
        <v>70</v>
      </c>
      <c r="E7376">
        <v>45821</v>
      </c>
      <c r="G7376" t="s">
        <v>10686</v>
      </c>
      <c r="K7376">
        <v>0</v>
      </c>
      <c r="AE7376" t="s">
        <v>233</v>
      </c>
      <c r="AF7376">
        <v>0</v>
      </c>
      <c r="AG7376">
        <v>0</v>
      </c>
      <c r="AH7376">
        <v>0</v>
      </c>
      <c r="AI7376" t="s">
        <v>11634</v>
      </c>
      <c r="AL7376" s="94">
        <v>7</v>
      </c>
      <c r="AM7376" t="s">
        <v>11646</v>
      </c>
    </row>
    <row r="7377" spans="1:39" x14ac:dyDescent="0.25">
      <c r="A7377" t="s">
        <v>226</v>
      </c>
      <c r="B7377">
        <v>47017</v>
      </c>
      <c r="C7377" t="s">
        <v>10709</v>
      </c>
      <c r="D7377">
        <v>177</v>
      </c>
      <c r="E7377">
        <v>45821</v>
      </c>
      <c r="G7377" t="s">
        <v>10686</v>
      </c>
      <c r="K7377">
        <v>0</v>
      </c>
      <c r="AE7377" t="s">
        <v>233</v>
      </c>
      <c r="AF7377">
        <v>0</v>
      </c>
      <c r="AG7377">
        <v>0</v>
      </c>
      <c r="AH7377">
        <v>0</v>
      </c>
      <c r="AI7377" t="s">
        <v>11634</v>
      </c>
      <c r="AL7377" s="94">
        <v>17.7</v>
      </c>
      <c r="AM7377" t="s">
        <v>11646</v>
      </c>
    </row>
    <row r="7378" spans="1:39" x14ac:dyDescent="0.25">
      <c r="A7378" t="s">
        <v>226</v>
      </c>
      <c r="B7378">
        <v>47018</v>
      </c>
      <c r="C7378" t="s">
        <v>10710</v>
      </c>
      <c r="D7378">
        <v>36</v>
      </c>
      <c r="E7378">
        <v>45821</v>
      </c>
      <c r="G7378" t="s">
        <v>10686</v>
      </c>
      <c r="K7378">
        <v>0</v>
      </c>
      <c r="AE7378" t="s">
        <v>233</v>
      </c>
      <c r="AF7378">
        <v>0</v>
      </c>
      <c r="AG7378">
        <v>0</v>
      </c>
      <c r="AH7378">
        <v>0</v>
      </c>
      <c r="AI7378" t="s">
        <v>11634</v>
      </c>
      <c r="AL7378" s="94">
        <v>3.6</v>
      </c>
      <c r="AM7378" t="s">
        <v>11646</v>
      </c>
    </row>
    <row r="7379" spans="1:39" x14ac:dyDescent="0.25">
      <c r="A7379" t="s">
        <v>226</v>
      </c>
      <c r="B7379">
        <v>47019</v>
      </c>
      <c r="C7379" t="s">
        <v>10711</v>
      </c>
      <c r="D7379">
        <v>93</v>
      </c>
      <c r="E7379">
        <v>45821</v>
      </c>
      <c r="G7379" t="s">
        <v>10686</v>
      </c>
      <c r="H7379" t="s">
        <v>10712</v>
      </c>
      <c r="K7379">
        <v>0</v>
      </c>
      <c r="AE7379" t="s">
        <v>233</v>
      </c>
      <c r="AF7379">
        <v>0</v>
      </c>
      <c r="AG7379">
        <v>0</v>
      </c>
      <c r="AH7379">
        <v>0</v>
      </c>
      <c r="AI7379" t="s">
        <v>11634</v>
      </c>
      <c r="AL7379" s="94">
        <v>9.3000000000000007</v>
      </c>
      <c r="AM7379" t="s">
        <v>11646</v>
      </c>
    </row>
    <row r="7380" spans="1:39" x14ac:dyDescent="0.25">
      <c r="A7380" t="s">
        <v>226</v>
      </c>
      <c r="B7380">
        <v>47020</v>
      </c>
      <c r="C7380" t="s">
        <v>10713</v>
      </c>
      <c r="D7380">
        <v>284</v>
      </c>
      <c r="E7380">
        <v>45821</v>
      </c>
      <c r="G7380" t="s">
        <v>10686</v>
      </c>
      <c r="K7380">
        <v>0</v>
      </c>
      <c r="AE7380" t="s">
        <v>233</v>
      </c>
      <c r="AF7380">
        <v>0</v>
      </c>
      <c r="AG7380">
        <v>0</v>
      </c>
      <c r="AH7380">
        <v>0</v>
      </c>
      <c r="AI7380" t="s">
        <v>11634</v>
      </c>
      <c r="AL7380" s="94">
        <v>28.4</v>
      </c>
      <c r="AM7380" t="s">
        <v>11646</v>
      </c>
    </row>
    <row r="7381" spans="1:39" x14ac:dyDescent="0.25">
      <c r="A7381" t="s">
        <v>226</v>
      </c>
      <c r="B7381">
        <v>47021</v>
      </c>
      <c r="C7381" t="s">
        <v>10714</v>
      </c>
      <c r="D7381">
        <v>75</v>
      </c>
      <c r="E7381">
        <v>45821</v>
      </c>
      <c r="G7381" t="s">
        <v>10686</v>
      </c>
      <c r="K7381">
        <v>0</v>
      </c>
      <c r="AE7381" t="s">
        <v>233</v>
      </c>
      <c r="AF7381">
        <v>0</v>
      </c>
      <c r="AG7381">
        <v>0</v>
      </c>
      <c r="AH7381">
        <v>0</v>
      </c>
      <c r="AI7381" t="s">
        <v>11634</v>
      </c>
      <c r="AL7381" s="94">
        <v>7.5</v>
      </c>
      <c r="AM7381" t="s">
        <v>11646</v>
      </c>
    </row>
    <row r="7382" spans="1:39" x14ac:dyDescent="0.25">
      <c r="A7382" t="s">
        <v>226</v>
      </c>
      <c r="B7382">
        <v>47022</v>
      </c>
      <c r="C7382" t="s">
        <v>10715</v>
      </c>
      <c r="D7382">
        <v>81</v>
      </c>
      <c r="E7382">
        <v>45821</v>
      </c>
      <c r="G7382" t="s">
        <v>10686</v>
      </c>
      <c r="K7382">
        <v>0</v>
      </c>
      <c r="AE7382" t="s">
        <v>233</v>
      </c>
      <c r="AF7382">
        <v>0</v>
      </c>
      <c r="AG7382">
        <v>0</v>
      </c>
      <c r="AH7382">
        <v>0</v>
      </c>
      <c r="AI7382" t="s">
        <v>11634</v>
      </c>
      <c r="AL7382" s="94">
        <v>8.1</v>
      </c>
      <c r="AM7382" t="s">
        <v>11646</v>
      </c>
    </row>
    <row r="7383" spans="1:39" x14ac:dyDescent="0.25">
      <c r="A7383" t="s">
        <v>226</v>
      </c>
      <c r="B7383">
        <v>47023</v>
      </c>
      <c r="C7383" t="s">
        <v>10716</v>
      </c>
      <c r="D7383">
        <v>4357</v>
      </c>
      <c r="E7383">
        <v>45821</v>
      </c>
      <c r="G7383" t="s">
        <v>10686</v>
      </c>
      <c r="K7383">
        <v>0</v>
      </c>
      <c r="AE7383" t="s">
        <v>233</v>
      </c>
      <c r="AF7383">
        <v>0</v>
      </c>
      <c r="AG7383">
        <v>0</v>
      </c>
      <c r="AH7383">
        <v>0</v>
      </c>
      <c r="AI7383" t="s">
        <v>11634</v>
      </c>
      <c r="AL7383" s="94">
        <v>435.7</v>
      </c>
      <c r="AM7383" t="s">
        <v>11646</v>
      </c>
    </row>
    <row r="7384" spans="1:39" x14ac:dyDescent="0.25">
      <c r="A7384" t="s">
        <v>226</v>
      </c>
      <c r="B7384">
        <v>47024</v>
      </c>
      <c r="C7384" t="s">
        <v>10717</v>
      </c>
      <c r="D7384">
        <v>254</v>
      </c>
      <c r="E7384">
        <v>45821</v>
      </c>
      <c r="G7384" t="s">
        <v>10686</v>
      </c>
      <c r="K7384">
        <v>0</v>
      </c>
      <c r="AE7384" t="s">
        <v>233</v>
      </c>
      <c r="AF7384">
        <v>0</v>
      </c>
      <c r="AG7384">
        <v>0</v>
      </c>
      <c r="AH7384">
        <v>0</v>
      </c>
      <c r="AI7384" t="s">
        <v>11634</v>
      </c>
      <c r="AL7384" s="94">
        <v>25.4</v>
      </c>
      <c r="AM7384" t="s">
        <v>11646</v>
      </c>
    </row>
    <row r="7385" spans="1:39" x14ac:dyDescent="0.25">
      <c r="A7385" t="s">
        <v>226</v>
      </c>
      <c r="B7385">
        <v>47025</v>
      </c>
      <c r="C7385" t="s">
        <v>10718</v>
      </c>
      <c r="D7385">
        <v>101</v>
      </c>
      <c r="E7385">
        <v>45821</v>
      </c>
      <c r="G7385" t="s">
        <v>10686</v>
      </c>
      <c r="H7385" t="s">
        <v>10719</v>
      </c>
      <c r="K7385">
        <v>0</v>
      </c>
      <c r="N7385" t="s">
        <v>25</v>
      </c>
      <c r="O7385" t="s">
        <v>25</v>
      </c>
      <c r="P7385" t="s">
        <v>25</v>
      </c>
      <c r="V7385">
        <v>0</v>
      </c>
      <c r="W7385">
        <v>0</v>
      </c>
      <c r="X7385" t="s">
        <v>10720</v>
      </c>
      <c r="Y7385" t="s">
        <v>25</v>
      </c>
      <c r="Z7385" t="s">
        <v>25</v>
      </c>
      <c r="AE7385" t="s">
        <v>233</v>
      </c>
      <c r="AF7385">
        <v>0</v>
      </c>
      <c r="AG7385">
        <v>0</v>
      </c>
      <c r="AH7385">
        <v>8</v>
      </c>
      <c r="AI7385" t="s">
        <v>11632</v>
      </c>
      <c r="AL7385" s="94">
        <v>10.1</v>
      </c>
      <c r="AM7385" t="s">
        <v>11646</v>
      </c>
    </row>
    <row r="7386" spans="1:39" x14ac:dyDescent="0.25">
      <c r="A7386" t="s">
        <v>226</v>
      </c>
      <c r="B7386">
        <v>47026</v>
      </c>
      <c r="C7386" t="s">
        <v>10721</v>
      </c>
      <c r="D7386">
        <v>65</v>
      </c>
      <c r="E7386">
        <v>45821</v>
      </c>
      <c r="G7386" t="s">
        <v>10686</v>
      </c>
      <c r="K7386">
        <v>0</v>
      </c>
      <c r="AE7386" t="s">
        <v>233</v>
      </c>
      <c r="AF7386">
        <v>0</v>
      </c>
      <c r="AG7386">
        <v>0</v>
      </c>
      <c r="AH7386">
        <v>0</v>
      </c>
      <c r="AI7386" t="s">
        <v>11634</v>
      </c>
      <c r="AL7386" s="94">
        <v>6.5</v>
      </c>
      <c r="AM7386" t="s">
        <v>11646</v>
      </c>
    </row>
    <row r="7387" spans="1:39" x14ac:dyDescent="0.25">
      <c r="A7387" t="s">
        <v>226</v>
      </c>
      <c r="B7387">
        <v>47027</v>
      </c>
      <c r="C7387" t="s">
        <v>10722</v>
      </c>
      <c r="D7387">
        <v>3895</v>
      </c>
      <c r="E7387">
        <v>45822</v>
      </c>
      <c r="G7387" t="s">
        <v>10686</v>
      </c>
      <c r="H7387" t="s">
        <v>10723</v>
      </c>
      <c r="K7387">
        <v>0</v>
      </c>
      <c r="AE7387" t="s">
        <v>233</v>
      </c>
      <c r="AF7387">
        <v>0</v>
      </c>
      <c r="AG7387">
        <v>0</v>
      </c>
      <c r="AH7387">
        <v>0</v>
      </c>
      <c r="AI7387" t="s">
        <v>11634</v>
      </c>
      <c r="AL7387" s="94">
        <v>389.5</v>
      </c>
      <c r="AM7387" t="s">
        <v>11646</v>
      </c>
    </row>
    <row r="7388" spans="1:39" x14ac:dyDescent="0.25">
      <c r="A7388" t="s">
        <v>226</v>
      </c>
      <c r="B7388">
        <v>47028</v>
      </c>
      <c r="C7388" t="s">
        <v>10724</v>
      </c>
      <c r="D7388">
        <v>33</v>
      </c>
      <c r="E7388">
        <v>45822</v>
      </c>
      <c r="G7388" t="s">
        <v>10686</v>
      </c>
      <c r="H7388" t="s">
        <v>10688</v>
      </c>
      <c r="K7388">
        <v>0</v>
      </c>
      <c r="AE7388" t="s">
        <v>233</v>
      </c>
      <c r="AF7388">
        <v>0</v>
      </c>
      <c r="AG7388">
        <v>0</v>
      </c>
      <c r="AH7388">
        <v>0</v>
      </c>
      <c r="AI7388" t="s">
        <v>11634</v>
      </c>
      <c r="AL7388" s="94">
        <v>3.3</v>
      </c>
      <c r="AM7388" t="s">
        <v>11646</v>
      </c>
    </row>
    <row r="7389" spans="1:39" x14ac:dyDescent="0.25">
      <c r="A7389" t="s">
        <v>226</v>
      </c>
      <c r="B7389">
        <v>47029</v>
      </c>
      <c r="C7389" t="s">
        <v>10725</v>
      </c>
      <c r="D7389">
        <v>56</v>
      </c>
      <c r="E7389">
        <v>45822</v>
      </c>
      <c r="G7389" t="s">
        <v>10686</v>
      </c>
      <c r="H7389" t="s">
        <v>10688</v>
      </c>
      <c r="K7389">
        <v>0</v>
      </c>
      <c r="AE7389" t="s">
        <v>233</v>
      </c>
      <c r="AF7389">
        <v>0</v>
      </c>
      <c r="AG7389">
        <v>0</v>
      </c>
      <c r="AH7389">
        <v>0</v>
      </c>
      <c r="AI7389" t="s">
        <v>11634</v>
      </c>
      <c r="AL7389" s="94">
        <v>5.6</v>
      </c>
      <c r="AM7389" t="s">
        <v>11646</v>
      </c>
    </row>
    <row r="7390" spans="1:39" x14ac:dyDescent="0.25">
      <c r="A7390" t="s">
        <v>226</v>
      </c>
      <c r="B7390">
        <v>47030</v>
      </c>
      <c r="C7390" t="s">
        <v>10726</v>
      </c>
      <c r="D7390">
        <v>1004</v>
      </c>
      <c r="E7390">
        <v>45822</v>
      </c>
      <c r="G7390" t="s">
        <v>10686</v>
      </c>
      <c r="K7390">
        <v>0</v>
      </c>
      <c r="AE7390" t="s">
        <v>233</v>
      </c>
      <c r="AF7390">
        <v>0</v>
      </c>
      <c r="AG7390">
        <v>0</v>
      </c>
      <c r="AH7390">
        <v>0</v>
      </c>
      <c r="AI7390" t="s">
        <v>11634</v>
      </c>
      <c r="AL7390" s="94">
        <v>100.4</v>
      </c>
      <c r="AM7390" t="s">
        <v>11646</v>
      </c>
    </row>
    <row r="7391" spans="1:39" x14ac:dyDescent="0.25">
      <c r="A7391" t="s">
        <v>226</v>
      </c>
      <c r="B7391">
        <v>47031</v>
      </c>
      <c r="C7391" t="s">
        <v>5159</v>
      </c>
      <c r="D7391">
        <v>198</v>
      </c>
      <c r="E7391">
        <v>45828</v>
      </c>
      <c r="G7391" t="s">
        <v>10686</v>
      </c>
      <c r="K7391">
        <v>0</v>
      </c>
      <c r="AE7391" t="s">
        <v>233</v>
      </c>
      <c r="AF7391">
        <v>0</v>
      </c>
      <c r="AG7391">
        <v>0</v>
      </c>
      <c r="AH7391">
        <v>0</v>
      </c>
      <c r="AI7391" t="s">
        <v>11634</v>
      </c>
      <c r="AL7391" s="94">
        <v>19.8</v>
      </c>
      <c r="AM7391" t="s">
        <v>11646</v>
      </c>
    </row>
    <row r="7392" spans="1:39" x14ac:dyDescent="0.25">
      <c r="A7392" t="s">
        <v>226</v>
      </c>
      <c r="B7392">
        <v>47032</v>
      </c>
      <c r="C7392" t="s">
        <v>10727</v>
      </c>
      <c r="D7392">
        <v>147</v>
      </c>
      <c r="E7392">
        <v>45828</v>
      </c>
      <c r="G7392" t="s">
        <v>10686</v>
      </c>
      <c r="K7392">
        <v>0</v>
      </c>
      <c r="AE7392" t="s">
        <v>233</v>
      </c>
      <c r="AF7392">
        <v>0</v>
      </c>
      <c r="AG7392">
        <v>0</v>
      </c>
      <c r="AH7392">
        <v>0</v>
      </c>
      <c r="AI7392" t="s">
        <v>11634</v>
      </c>
      <c r="AL7392" s="94">
        <v>14.7</v>
      </c>
      <c r="AM7392" t="s">
        <v>11646</v>
      </c>
    </row>
    <row r="7393" spans="1:39" x14ac:dyDescent="0.25">
      <c r="A7393" t="s">
        <v>226</v>
      </c>
      <c r="B7393">
        <v>47033</v>
      </c>
      <c r="C7393" t="s">
        <v>10728</v>
      </c>
      <c r="D7393">
        <v>252</v>
      </c>
      <c r="E7393">
        <v>45828</v>
      </c>
      <c r="G7393" t="s">
        <v>10686</v>
      </c>
      <c r="K7393">
        <v>0</v>
      </c>
      <c r="AE7393" t="s">
        <v>233</v>
      </c>
      <c r="AF7393">
        <v>0</v>
      </c>
      <c r="AG7393">
        <v>0</v>
      </c>
      <c r="AH7393">
        <v>0</v>
      </c>
      <c r="AI7393" t="s">
        <v>11634</v>
      </c>
      <c r="AL7393" s="94">
        <v>25.2</v>
      </c>
      <c r="AM7393" t="s">
        <v>11646</v>
      </c>
    </row>
    <row r="7394" spans="1:39" x14ac:dyDescent="0.25">
      <c r="A7394" t="s">
        <v>226</v>
      </c>
      <c r="B7394">
        <v>47034</v>
      </c>
      <c r="C7394" t="s">
        <v>10729</v>
      </c>
      <c r="D7394">
        <v>73</v>
      </c>
      <c r="E7394">
        <v>45828</v>
      </c>
      <c r="G7394" t="s">
        <v>10686</v>
      </c>
      <c r="K7394">
        <v>0</v>
      </c>
      <c r="AE7394" t="s">
        <v>233</v>
      </c>
      <c r="AF7394">
        <v>0</v>
      </c>
      <c r="AG7394">
        <v>0</v>
      </c>
      <c r="AH7394">
        <v>0</v>
      </c>
      <c r="AI7394" t="s">
        <v>11634</v>
      </c>
      <c r="AL7394" s="94">
        <v>7.3</v>
      </c>
      <c r="AM7394" t="s">
        <v>11646</v>
      </c>
    </row>
    <row r="7395" spans="1:39" x14ac:dyDescent="0.25">
      <c r="A7395" t="s">
        <v>226</v>
      </c>
      <c r="B7395">
        <v>47035</v>
      </c>
      <c r="C7395" t="s">
        <v>10730</v>
      </c>
      <c r="D7395">
        <v>938</v>
      </c>
      <c r="E7395">
        <v>45828</v>
      </c>
      <c r="G7395" t="s">
        <v>10686</v>
      </c>
      <c r="H7395" t="s">
        <v>10731</v>
      </c>
      <c r="K7395">
        <v>0</v>
      </c>
      <c r="AE7395" t="s">
        <v>233</v>
      </c>
      <c r="AF7395">
        <v>0</v>
      </c>
      <c r="AG7395">
        <v>0</v>
      </c>
      <c r="AH7395">
        <v>0</v>
      </c>
      <c r="AI7395" t="s">
        <v>11634</v>
      </c>
      <c r="AL7395" s="94">
        <v>93.8</v>
      </c>
      <c r="AM7395" t="s">
        <v>11646</v>
      </c>
    </row>
    <row r="7396" spans="1:39" x14ac:dyDescent="0.25">
      <c r="A7396" t="s">
        <v>226</v>
      </c>
      <c r="B7396">
        <v>47036</v>
      </c>
      <c r="C7396" t="s">
        <v>10732</v>
      </c>
      <c r="D7396">
        <v>215</v>
      </c>
      <c r="E7396">
        <v>45828</v>
      </c>
      <c r="G7396" t="s">
        <v>10686</v>
      </c>
      <c r="K7396">
        <v>0</v>
      </c>
      <c r="AE7396" t="s">
        <v>233</v>
      </c>
      <c r="AF7396">
        <v>0</v>
      </c>
      <c r="AG7396">
        <v>0</v>
      </c>
      <c r="AH7396">
        <v>0</v>
      </c>
      <c r="AI7396" t="s">
        <v>11634</v>
      </c>
      <c r="AL7396" s="94">
        <v>21.5</v>
      </c>
      <c r="AM7396" t="s">
        <v>11646</v>
      </c>
    </row>
    <row r="7397" spans="1:39" x14ac:dyDescent="0.25">
      <c r="A7397" t="s">
        <v>226</v>
      </c>
      <c r="B7397">
        <v>47037</v>
      </c>
      <c r="C7397" t="s">
        <v>10733</v>
      </c>
      <c r="D7397">
        <v>176</v>
      </c>
      <c r="E7397">
        <v>45828</v>
      </c>
      <c r="G7397" t="s">
        <v>10686</v>
      </c>
      <c r="K7397">
        <v>0</v>
      </c>
      <c r="AE7397" t="s">
        <v>233</v>
      </c>
      <c r="AF7397">
        <v>0</v>
      </c>
      <c r="AG7397">
        <v>0</v>
      </c>
      <c r="AH7397">
        <v>0</v>
      </c>
      <c r="AI7397" t="s">
        <v>11634</v>
      </c>
      <c r="AL7397" s="94">
        <v>17.600000000000001</v>
      </c>
      <c r="AM7397" t="s">
        <v>11646</v>
      </c>
    </row>
    <row r="7398" spans="1:39" x14ac:dyDescent="0.25">
      <c r="A7398" t="s">
        <v>226</v>
      </c>
      <c r="B7398">
        <v>47038</v>
      </c>
      <c r="C7398" t="s">
        <v>10734</v>
      </c>
      <c r="D7398">
        <v>121</v>
      </c>
      <c r="E7398">
        <v>45828</v>
      </c>
      <c r="G7398" t="s">
        <v>10686</v>
      </c>
      <c r="K7398">
        <v>0</v>
      </c>
      <c r="AE7398" t="s">
        <v>233</v>
      </c>
      <c r="AF7398">
        <v>0</v>
      </c>
      <c r="AG7398">
        <v>0</v>
      </c>
      <c r="AH7398">
        <v>0</v>
      </c>
      <c r="AI7398" t="s">
        <v>11634</v>
      </c>
      <c r="AL7398" s="94">
        <v>12.1</v>
      </c>
      <c r="AM7398" t="s">
        <v>11646</v>
      </c>
    </row>
    <row r="7399" spans="1:39" x14ac:dyDescent="0.25">
      <c r="A7399" t="s">
        <v>226</v>
      </c>
      <c r="B7399">
        <v>47039</v>
      </c>
      <c r="C7399" t="s">
        <v>10735</v>
      </c>
      <c r="D7399">
        <v>152</v>
      </c>
      <c r="E7399">
        <v>45828</v>
      </c>
      <c r="G7399" t="s">
        <v>10686</v>
      </c>
      <c r="K7399">
        <v>0</v>
      </c>
      <c r="AE7399" t="s">
        <v>233</v>
      </c>
      <c r="AF7399">
        <v>0</v>
      </c>
      <c r="AG7399">
        <v>0</v>
      </c>
      <c r="AH7399">
        <v>0</v>
      </c>
      <c r="AI7399" t="s">
        <v>11634</v>
      </c>
      <c r="AL7399" s="94">
        <v>15.2</v>
      </c>
      <c r="AM7399" t="s">
        <v>11646</v>
      </c>
    </row>
    <row r="7400" spans="1:39" x14ac:dyDescent="0.25">
      <c r="A7400" t="s">
        <v>226</v>
      </c>
      <c r="B7400">
        <v>47040</v>
      </c>
      <c r="C7400" t="s">
        <v>10736</v>
      </c>
      <c r="D7400">
        <v>45</v>
      </c>
      <c r="E7400">
        <v>45828</v>
      </c>
      <c r="G7400" t="s">
        <v>10686</v>
      </c>
      <c r="K7400">
        <v>0</v>
      </c>
      <c r="AE7400" t="s">
        <v>233</v>
      </c>
      <c r="AF7400">
        <v>0</v>
      </c>
      <c r="AG7400">
        <v>0</v>
      </c>
      <c r="AH7400">
        <v>0</v>
      </c>
      <c r="AI7400" t="s">
        <v>11634</v>
      </c>
      <c r="AL7400" s="94">
        <v>4.5</v>
      </c>
      <c r="AM7400" t="s">
        <v>11646</v>
      </c>
    </row>
    <row r="7401" spans="1:39" x14ac:dyDescent="0.25">
      <c r="A7401" t="s">
        <v>226</v>
      </c>
      <c r="B7401">
        <v>47041</v>
      </c>
      <c r="C7401" t="s">
        <v>10737</v>
      </c>
      <c r="D7401">
        <v>142</v>
      </c>
      <c r="E7401">
        <v>45828</v>
      </c>
      <c r="G7401" t="s">
        <v>10686</v>
      </c>
      <c r="K7401">
        <v>0</v>
      </c>
      <c r="AE7401" t="s">
        <v>233</v>
      </c>
      <c r="AF7401">
        <v>0</v>
      </c>
      <c r="AG7401">
        <v>0</v>
      </c>
      <c r="AH7401">
        <v>0</v>
      </c>
      <c r="AI7401" t="s">
        <v>11634</v>
      </c>
      <c r="AL7401" s="94">
        <v>14.2</v>
      </c>
      <c r="AM7401" t="s">
        <v>11646</v>
      </c>
    </row>
    <row r="7402" spans="1:39" x14ac:dyDescent="0.25">
      <c r="A7402" t="s">
        <v>226</v>
      </c>
      <c r="B7402">
        <v>47042</v>
      </c>
      <c r="C7402" t="s">
        <v>10738</v>
      </c>
      <c r="D7402">
        <v>49</v>
      </c>
      <c r="E7402">
        <v>45828</v>
      </c>
      <c r="G7402" t="s">
        <v>10686</v>
      </c>
      <c r="K7402">
        <v>0</v>
      </c>
      <c r="AE7402" t="s">
        <v>233</v>
      </c>
      <c r="AF7402">
        <v>0</v>
      </c>
      <c r="AG7402">
        <v>0</v>
      </c>
      <c r="AH7402">
        <v>0</v>
      </c>
      <c r="AI7402" t="s">
        <v>11634</v>
      </c>
      <c r="AL7402" s="94">
        <v>4.9000000000000004</v>
      </c>
      <c r="AM7402" t="s">
        <v>11646</v>
      </c>
    </row>
    <row r="7403" spans="1:39" x14ac:dyDescent="0.25">
      <c r="A7403" t="s">
        <v>226</v>
      </c>
      <c r="B7403">
        <v>47043</v>
      </c>
      <c r="C7403" t="s">
        <v>10739</v>
      </c>
      <c r="D7403">
        <v>326</v>
      </c>
      <c r="E7403">
        <v>45828</v>
      </c>
      <c r="G7403" t="s">
        <v>10686</v>
      </c>
      <c r="K7403">
        <v>0</v>
      </c>
      <c r="AE7403" t="s">
        <v>233</v>
      </c>
      <c r="AF7403">
        <v>0</v>
      </c>
      <c r="AG7403">
        <v>0</v>
      </c>
      <c r="AH7403">
        <v>0</v>
      </c>
      <c r="AI7403" t="s">
        <v>11634</v>
      </c>
      <c r="AL7403" s="94">
        <v>32.6</v>
      </c>
      <c r="AM7403" t="s">
        <v>11646</v>
      </c>
    </row>
    <row r="7404" spans="1:39" x14ac:dyDescent="0.25">
      <c r="A7404" t="s">
        <v>226</v>
      </c>
      <c r="B7404">
        <v>47044</v>
      </c>
      <c r="C7404" t="s">
        <v>10740</v>
      </c>
      <c r="D7404">
        <v>393</v>
      </c>
      <c r="E7404">
        <v>45828</v>
      </c>
      <c r="G7404" t="s">
        <v>10686</v>
      </c>
      <c r="K7404">
        <v>0</v>
      </c>
      <c r="AE7404" t="s">
        <v>233</v>
      </c>
      <c r="AF7404">
        <v>0</v>
      </c>
      <c r="AG7404">
        <v>0</v>
      </c>
      <c r="AH7404">
        <v>0</v>
      </c>
      <c r="AI7404" t="s">
        <v>11634</v>
      </c>
      <c r="AL7404" s="94">
        <v>39.299999999999997</v>
      </c>
      <c r="AM7404" t="s">
        <v>11646</v>
      </c>
    </row>
    <row r="7405" spans="1:39" x14ac:dyDescent="0.25">
      <c r="A7405" t="s">
        <v>226</v>
      </c>
      <c r="B7405">
        <v>47045</v>
      </c>
      <c r="C7405" t="s">
        <v>10741</v>
      </c>
      <c r="D7405">
        <v>767</v>
      </c>
      <c r="E7405">
        <v>45828</v>
      </c>
      <c r="G7405" t="s">
        <v>10686</v>
      </c>
      <c r="K7405">
        <v>0</v>
      </c>
      <c r="AE7405" t="s">
        <v>233</v>
      </c>
      <c r="AF7405">
        <v>0</v>
      </c>
      <c r="AG7405">
        <v>0</v>
      </c>
      <c r="AH7405">
        <v>0</v>
      </c>
      <c r="AI7405" t="s">
        <v>11634</v>
      </c>
      <c r="AL7405" s="94">
        <v>76.7</v>
      </c>
      <c r="AM7405" t="s">
        <v>11646</v>
      </c>
    </row>
    <row r="7406" spans="1:39" x14ac:dyDescent="0.25">
      <c r="A7406" t="s">
        <v>226</v>
      </c>
      <c r="B7406">
        <v>47046</v>
      </c>
      <c r="C7406" t="s">
        <v>10742</v>
      </c>
      <c r="D7406">
        <v>128</v>
      </c>
      <c r="E7406">
        <v>45828</v>
      </c>
      <c r="G7406" t="s">
        <v>10686</v>
      </c>
      <c r="K7406">
        <v>0</v>
      </c>
      <c r="AE7406" t="s">
        <v>233</v>
      </c>
      <c r="AF7406">
        <v>0</v>
      </c>
      <c r="AG7406">
        <v>0</v>
      </c>
      <c r="AH7406">
        <v>0</v>
      </c>
      <c r="AI7406" t="s">
        <v>11634</v>
      </c>
      <c r="AL7406" s="94">
        <v>12.8</v>
      </c>
      <c r="AM7406" t="s">
        <v>11646</v>
      </c>
    </row>
    <row r="7407" spans="1:39" x14ac:dyDescent="0.25">
      <c r="A7407" t="s">
        <v>226</v>
      </c>
      <c r="B7407">
        <v>47047</v>
      </c>
      <c r="C7407" t="s">
        <v>10743</v>
      </c>
      <c r="D7407">
        <v>189</v>
      </c>
      <c r="E7407">
        <v>45828</v>
      </c>
      <c r="G7407" t="s">
        <v>10686</v>
      </c>
      <c r="H7407" t="s">
        <v>10688</v>
      </c>
      <c r="K7407">
        <v>0</v>
      </c>
      <c r="AE7407" t="s">
        <v>233</v>
      </c>
      <c r="AF7407">
        <v>0</v>
      </c>
      <c r="AG7407">
        <v>0</v>
      </c>
      <c r="AH7407">
        <v>0</v>
      </c>
      <c r="AI7407" t="s">
        <v>11634</v>
      </c>
      <c r="AL7407" s="94">
        <v>18.899999999999999</v>
      </c>
      <c r="AM7407" t="s">
        <v>11646</v>
      </c>
    </row>
    <row r="7408" spans="1:39" x14ac:dyDescent="0.25">
      <c r="A7408" t="s">
        <v>226</v>
      </c>
      <c r="B7408">
        <v>47048</v>
      </c>
      <c r="C7408" t="s">
        <v>10744</v>
      </c>
      <c r="D7408">
        <v>172</v>
      </c>
      <c r="E7408">
        <v>45828</v>
      </c>
      <c r="G7408" t="s">
        <v>10686</v>
      </c>
      <c r="K7408">
        <v>0</v>
      </c>
      <c r="AE7408" t="s">
        <v>233</v>
      </c>
      <c r="AF7408">
        <v>0</v>
      </c>
      <c r="AG7408">
        <v>0</v>
      </c>
      <c r="AH7408">
        <v>0</v>
      </c>
      <c r="AI7408" t="s">
        <v>11634</v>
      </c>
      <c r="AL7408" s="94">
        <v>17.2</v>
      </c>
      <c r="AM7408" t="s">
        <v>11646</v>
      </c>
    </row>
    <row r="7409" spans="1:39" x14ac:dyDescent="0.25">
      <c r="A7409" t="s">
        <v>226</v>
      </c>
      <c r="B7409">
        <v>47049</v>
      </c>
      <c r="C7409" t="s">
        <v>10745</v>
      </c>
      <c r="D7409">
        <v>91</v>
      </c>
      <c r="E7409">
        <v>45828</v>
      </c>
      <c r="G7409" t="s">
        <v>10686</v>
      </c>
      <c r="K7409">
        <v>0</v>
      </c>
      <c r="AE7409" t="s">
        <v>233</v>
      </c>
      <c r="AF7409">
        <v>0</v>
      </c>
      <c r="AG7409">
        <v>0</v>
      </c>
      <c r="AH7409">
        <v>0</v>
      </c>
      <c r="AI7409" t="s">
        <v>11634</v>
      </c>
      <c r="AL7409" s="94">
        <v>9.1</v>
      </c>
      <c r="AM7409" t="s">
        <v>11646</v>
      </c>
    </row>
    <row r="7410" spans="1:39" x14ac:dyDescent="0.25">
      <c r="A7410" t="s">
        <v>226</v>
      </c>
      <c r="B7410">
        <v>47050</v>
      </c>
      <c r="C7410" t="s">
        <v>10746</v>
      </c>
      <c r="D7410">
        <v>5364</v>
      </c>
      <c r="E7410">
        <v>45828</v>
      </c>
      <c r="G7410" t="s">
        <v>10686</v>
      </c>
      <c r="K7410">
        <v>0</v>
      </c>
      <c r="AE7410" t="s">
        <v>233</v>
      </c>
      <c r="AF7410">
        <v>0</v>
      </c>
      <c r="AG7410">
        <v>0</v>
      </c>
      <c r="AH7410">
        <v>0</v>
      </c>
      <c r="AI7410" t="s">
        <v>11634</v>
      </c>
      <c r="AL7410" s="94">
        <v>536.4</v>
      </c>
      <c r="AM7410" t="s">
        <v>11646</v>
      </c>
    </row>
    <row r="7411" spans="1:39" x14ac:dyDescent="0.25">
      <c r="A7411" t="s">
        <v>226</v>
      </c>
      <c r="B7411">
        <v>47051</v>
      </c>
      <c r="C7411" t="s">
        <v>10747</v>
      </c>
      <c r="D7411">
        <v>358</v>
      </c>
      <c r="E7411">
        <v>45828</v>
      </c>
      <c r="G7411" t="s">
        <v>10686</v>
      </c>
      <c r="H7411" t="s">
        <v>10748</v>
      </c>
      <c r="I7411" t="s">
        <v>10749</v>
      </c>
      <c r="K7411">
        <v>0</v>
      </c>
      <c r="N7411" t="s">
        <v>25</v>
      </c>
      <c r="AE7411" t="s">
        <v>233</v>
      </c>
      <c r="AF7411">
        <v>0</v>
      </c>
      <c r="AG7411">
        <v>0</v>
      </c>
      <c r="AH7411">
        <v>1</v>
      </c>
      <c r="AI7411" t="s">
        <v>11632</v>
      </c>
      <c r="AL7411" s="94">
        <v>35.799999999999997</v>
      </c>
      <c r="AM7411" t="s">
        <v>11646</v>
      </c>
    </row>
    <row r="7412" spans="1:39" x14ac:dyDescent="0.25">
      <c r="A7412" t="s">
        <v>226</v>
      </c>
      <c r="B7412">
        <v>47052</v>
      </c>
      <c r="C7412" t="s">
        <v>10750</v>
      </c>
      <c r="D7412">
        <v>9281</v>
      </c>
      <c r="E7412">
        <v>45831</v>
      </c>
      <c r="G7412" t="s">
        <v>10686</v>
      </c>
      <c r="K7412">
        <v>0</v>
      </c>
      <c r="AE7412" t="s">
        <v>233</v>
      </c>
      <c r="AF7412">
        <v>0</v>
      </c>
      <c r="AG7412">
        <v>0</v>
      </c>
      <c r="AH7412">
        <v>0</v>
      </c>
      <c r="AI7412" t="s">
        <v>11634</v>
      </c>
      <c r="AL7412" s="94">
        <v>928.1</v>
      </c>
      <c r="AM7412" t="s">
        <v>11646</v>
      </c>
    </row>
    <row r="7413" spans="1:39" x14ac:dyDescent="0.25">
      <c r="A7413" t="s">
        <v>226</v>
      </c>
      <c r="B7413">
        <v>47053</v>
      </c>
      <c r="C7413" t="s">
        <v>10751</v>
      </c>
      <c r="D7413">
        <v>144</v>
      </c>
      <c r="E7413">
        <v>45831</v>
      </c>
      <c r="G7413" t="s">
        <v>10686</v>
      </c>
      <c r="K7413">
        <v>0</v>
      </c>
      <c r="AE7413" t="s">
        <v>233</v>
      </c>
      <c r="AF7413">
        <v>0</v>
      </c>
      <c r="AG7413">
        <v>0</v>
      </c>
      <c r="AH7413">
        <v>0</v>
      </c>
      <c r="AI7413" t="s">
        <v>11634</v>
      </c>
      <c r="AL7413" s="94">
        <v>14.4</v>
      </c>
      <c r="AM7413" t="s">
        <v>11646</v>
      </c>
    </row>
    <row r="7414" spans="1:39" x14ac:dyDescent="0.25">
      <c r="A7414" t="s">
        <v>226</v>
      </c>
      <c r="B7414">
        <v>47054</v>
      </c>
      <c r="C7414" t="s">
        <v>10752</v>
      </c>
      <c r="D7414">
        <v>644</v>
      </c>
      <c r="E7414">
        <v>45831</v>
      </c>
      <c r="G7414" t="s">
        <v>10686</v>
      </c>
      <c r="K7414">
        <v>0</v>
      </c>
      <c r="AE7414" t="s">
        <v>233</v>
      </c>
      <c r="AF7414">
        <v>0</v>
      </c>
      <c r="AG7414">
        <v>0</v>
      </c>
      <c r="AH7414">
        <v>0</v>
      </c>
      <c r="AI7414" t="s">
        <v>11634</v>
      </c>
      <c r="AL7414" s="94">
        <v>64.400000000000006</v>
      </c>
      <c r="AM7414" t="s">
        <v>11646</v>
      </c>
    </row>
    <row r="7415" spans="1:39" x14ac:dyDescent="0.25">
      <c r="A7415" t="s">
        <v>226</v>
      </c>
      <c r="B7415">
        <v>47055</v>
      </c>
      <c r="C7415" t="s">
        <v>10753</v>
      </c>
      <c r="D7415">
        <v>210</v>
      </c>
      <c r="E7415">
        <v>45831</v>
      </c>
      <c r="G7415" t="s">
        <v>10686</v>
      </c>
      <c r="K7415">
        <v>0</v>
      </c>
      <c r="AE7415" t="s">
        <v>233</v>
      </c>
      <c r="AF7415">
        <v>0</v>
      </c>
      <c r="AG7415">
        <v>0</v>
      </c>
      <c r="AH7415">
        <v>0</v>
      </c>
      <c r="AI7415" t="s">
        <v>11634</v>
      </c>
      <c r="AL7415" s="94">
        <v>21</v>
      </c>
      <c r="AM7415" t="s">
        <v>11646</v>
      </c>
    </row>
    <row r="7416" spans="1:39" x14ac:dyDescent="0.25">
      <c r="A7416" t="s">
        <v>226</v>
      </c>
      <c r="B7416">
        <v>47056</v>
      </c>
      <c r="C7416" t="s">
        <v>10754</v>
      </c>
      <c r="D7416">
        <v>105</v>
      </c>
      <c r="E7416">
        <v>45831</v>
      </c>
      <c r="G7416" t="s">
        <v>10686</v>
      </c>
      <c r="H7416" t="s">
        <v>10755</v>
      </c>
      <c r="K7416">
        <v>0</v>
      </c>
      <c r="AE7416" t="s">
        <v>233</v>
      </c>
      <c r="AF7416">
        <v>0</v>
      </c>
      <c r="AG7416">
        <v>0</v>
      </c>
      <c r="AH7416">
        <v>0</v>
      </c>
      <c r="AI7416" t="s">
        <v>11634</v>
      </c>
      <c r="AL7416" s="94">
        <v>10.5</v>
      </c>
      <c r="AM7416" t="s">
        <v>11646</v>
      </c>
    </row>
    <row r="7417" spans="1:39" x14ac:dyDescent="0.25">
      <c r="A7417" t="s">
        <v>226</v>
      </c>
      <c r="B7417">
        <v>47057</v>
      </c>
      <c r="C7417" t="s">
        <v>10756</v>
      </c>
      <c r="D7417">
        <v>404</v>
      </c>
      <c r="E7417">
        <v>45831</v>
      </c>
      <c r="G7417" t="s">
        <v>10686</v>
      </c>
      <c r="H7417" t="s">
        <v>10757</v>
      </c>
      <c r="K7417">
        <v>0</v>
      </c>
      <c r="Y7417" t="s">
        <v>8488</v>
      </c>
      <c r="Z7417" t="s">
        <v>8488</v>
      </c>
      <c r="AE7417" t="s">
        <v>233</v>
      </c>
      <c r="AF7417">
        <v>0</v>
      </c>
      <c r="AG7417">
        <v>0</v>
      </c>
      <c r="AH7417">
        <v>2</v>
      </c>
      <c r="AI7417" t="s">
        <v>11632</v>
      </c>
      <c r="AL7417" s="94">
        <v>40.4</v>
      </c>
      <c r="AM7417" t="s">
        <v>11646</v>
      </c>
    </row>
    <row r="7418" spans="1:39" x14ac:dyDescent="0.25">
      <c r="A7418" t="s">
        <v>226</v>
      </c>
      <c r="B7418">
        <v>47058</v>
      </c>
      <c r="C7418" t="s">
        <v>10758</v>
      </c>
      <c r="D7418">
        <v>192</v>
      </c>
      <c r="E7418">
        <v>45831</v>
      </c>
      <c r="G7418" t="s">
        <v>10686</v>
      </c>
      <c r="K7418">
        <v>0</v>
      </c>
      <c r="AE7418" t="s">
        <v>233</v>
      </c>
      <c r="AF7418">
        <v>0</v>
      </c>
      <c r="AG7418">
        <v>0</v>
      </c>
      <c r="AH7418">
        <v>0</v>
      </c>
      <c r="AI7418" t="s">
        <v>11634</v>
      </c>
      <c r="AL7418" s="94">
        <v>19.2</v>
      </c>
      <c r="AM7418" t="s">
        <v>11646</v>
      </c>
    </row>
    <row r="7419" spans="1:39" x14ac:dyDescent="0.25">
      <c r="A7419" t="s">
        <v>226</v>
      </c>
      <c r="B7419">
        <v>47059</v>
      </c>
      <c r="C7419" t="s">
        <v>10759</v>
      </c>
      <c r="D7419">
        <v>119</v>
      </c>
      <c r="E7419">
        <v>45831</v>
      </c>
      <c r="G7419" t="s">
        <v>10686</v>
      </c>
      <c r="K7419">
        <v>0</v>
      </c>
      <c r="AE7419" t="s">
        <v>233</v>
      </c>
      <c r="AF7419">
        <v>0</v>
      </c>
      <c r="AG7419">
        <v>0</v>
      </c>
      <c r="AH7419">
        <v>0</v>
      </c>
      <c r="AI7419" t="s">
        <v>11634</v>
      </c>
      <c r="AL7419" s="94">
        <v>11.9</v>
      </c>
      <c r="AM7419" t="s">
        <v>11646</v>
      </c>
    </row>
    <row r="7420" spans="1:39" x14ac:dyDescent="0.25">
      <c r="A7420" t="s">
        <v>226</v>
      </c>
      <c r="B7420">
        <v>47060</v>
      </c>
      <c r="C7420" t="s">
        <v>10760</v>
      </c>
      <c r="D7420">
        <v>218</v>
      </c>
      <c r="E7420">
        <v>45831</v>
      </c>
      <c r="G7420" t="s">
        <v>10686</v>
      </c>
      <c r="K7420">
        <v>0</v>
      </c>
      <c r="AE7420" t="s">
        <v>233</v>
      </c>
      <c r="AF7420">
        <v>0</v>
      </c>
      <c r="AG7420">
        <v>0</v>
      </c>
      <c r="AH7420">
        <v>0</v>
      </c>
      <c r="AI7420" t="s">
        <v>11634</v>
      </c>
      <c r="AL7420" s="94">
        <v>21.8</v>
      </c>
      <c r="AM7420" t="s">
        <v>11646</v>
      </c>
    </row>
    <row r="7421" spans="1:39" x14ac:dyDescent="0.25">
      <c r="A7421" t="s">
        <v>226</v>
      </c>
      <c r="B7421">
        <v>47061</v>
      </c>
      <c r="C7421" t="s">
        <v>10761</v>
      </c>
      <c r="D7421">
        <v>258</v>
      </c>
      <c r="E7421">
        <v>45831</v>
      </c>
      <c r="G7421" t="s">
        <v>10686</v>
      </c>
      <c r="K7421">
        <v>0</v>
      </c>
      <c r="AE7421" t="s">
        <v>233</v>
      </c>
      <c r="AF7421">
        <v>0</v>
      </c>
      <c r="AG7421">
        <v>0</v>
      </c>
      <c r="AH7421">
        <v>0</v>
      </c>
      <c r="AI7421" t="s">
        <v>11634</v>
      </c>
      <c r="AL7421" s="94">
        <v>25.8</v>
      </c>
      <c r="AM7421" t="s">
        <v>11646</v>
      </c>
    </row>
    <row r="7422" spans="1:39" x14ac:dyDescent="0.25">
      <c r="A7422" t="s">
        <v>226</v>
      </c>
      <c r="B7422">
        <v>47062</v>
      </c>
      <c r="C7422" t="s">
        <v>10762</v>
      </c>
      <c r="D7422">
        <v>175</v>
      </c>
      <c r="E7422">
        <v>45831</v>
      </c>
      <c r="G7422" t="s">
        <v>10686</v>
      </c>
      <c r="H7422" t="s">
        <v>10688</v>
      </c>
      <c r="K7422">
        <v>0</v>
      </c>
      <c r="AE7422" t="s">
        <v>233</v>
      </c>
      <c r="AF7422">
        <v>0</v>
      </c>
      <c r="AG7422">
        <v>0</v>
      </c>
      <c r="AH7422">
        <v>0</v>
      </c>
      <c r="AI7422" t="s">
        <v>11634</v>
      </c>
      <c r="AL7422" s="94">
        <v>17.5</v>
      </c>
      <c r="AM7422" t="s">
        <v>11646</v>
      </c>
    </row>
    <row r="7423" spans="1:39" x14ac:dyDescent="0.25">
      <c r="A7423" t="s">
        <v>226</v>
      </c>
      <c r="B7423">
        <v>47063</v>
      </c>
      <c r="C7423" t="s">
        <v>10763</v>
      </c>
      <c r="D7423">
        <v>111</v>
      </c>
      <c r="E7423">
        <v>45831</v>
      </c>
      <c r="G7423" t="s">
        <v>10686</v>
      </c>
      <c r="K7423">
        <v>0</v>
      </c>
      <c r="AE7423" t="s">
        <v>233</v>
      </c>
      <c r="AF7423">
        <v>0</v>
      </c>
      <c r="AG7423">
        <v>0</v>
      </c>
      <c r="AH7423">
        <v>0</v>
      </c>
      <c r="AI7423" t="s">
        <v>11634</v>
      </c>
      <c r="AL7423" s="94">
        <v>11.1</v>
      </c>
      <c r="AM7423" t="s">
        <v>11646</v>
      </c>
    </row>
    <row r="7424" spans="1:39" x14ac:dyDescent="0.25">
      <c r="A7424" t="s">
        <v>226</v>
      </c>
      <c r="B7424">
        <v>47064</v>
      </c>
      <c r="C7424" t="s">
        <v>10764</v>
      </c>
      <c r="D7424">
        <v>31</v>
      </c>
      <c r="E7424">
        <v>45831</v>
      </c>
      <c r="G7424" t="s">
        <v>10686</v>
      </c>
      <c r="K7424">
        <v>0</v>
      </c>
      <c r="AE7424" t="s">
        <v>233</v>
      </c>
      <c r="AF7424">
        <v>0</v>
      </c>
      <c r="AG7424">
        <v>0</v>
      </c>
      <c r="AH7424">
        <v>0</v>
      </c>
      <c r="AI7424" t="s">
        <v>11634</v>
      </c>
      <c r="AL7424" s="94">
        <v>3.1</v>
      </c>
      <c r="AM7424" t="s">
        <v>11646</v>
      </c>
    </row>
    <row r="7425" spans="1:39" x14ac:dyDescent="0.25">
      <c r="A7425" t="s">
        <v>226</v>
      </c>
      <c r="B7425">
        <v>47065</v>
      </c>
      <c r="C7425" t="s">
        <v>10765</v>
      </c>
      <c r="D7425">
        <v>836</v>
      </c>
      <c r="E7425">
        <v>45831</v>
      </c>
      <c r="G7425" t="s">
        <v>10686</v>
      </c>
      <c r="K7425">
        <v>0</v>
      </c>
      <c r="AE7425" t="s">
        <v>233</v>
      </c>
      <c r="AF7425">
        <v>0</v>
      </c>
      <c r="AG7425">
        <v>0</v>
      </c>
      <c r="AH7425">
        <v>0</v>
      </c>
      <c r="AI7425" t="s">
        <v>11634</v>
      </c>
      <c r="AL7425" s="94">
        <v>83.6</v>
      </c>
      <c r="AM7425" t="s">
        <v>11646</v>
      </c>
    </row>
    <row r="7426" spans="1:39" x14ac:dyDescent="0.25">
      <c r="A7426" t="s">
        <v>226</v>
      </c>
      <c r="B7426">
        <v>47066</v>
      </c>
      <c r="C7426" t="s">
        <v>10766</v>
      </c>
      <c r="D7426">
        <v>2137</v>
      </c>
      <c r="E7426">
        <v>45831</v>
      </c>
      <c r="G7426" t="s">
        <v>10686</v>
      </c>
      <c r="K7426">
        <v>0</v>
      </c>
      <c r="AE7426" t="s">
        <v>233</v>
      </c>
      <c r="AF7426">
        <v>0</v>
      </c>
      <c r="AG7426">
        <v>0</v>
      </c>
      <c r="AH7426">
        <v>0</v>
      </c>
      <c r="AI7426" t="s">
        <v>11634</v>
      </c>
      <c r="AL7426" s="94">
        <v>213.7</v>
      </c>
      <c r="AM7426" t="s">
        <v>11646</v>
      </c>
    </row>
    <row r="7427" spans="1:39" x14ac:dyDescent="0.25">
      <c r="A7427" t="s">
        <v>226</v>
      </c>
      <c r="B7427">
        <v>47067</v>
      </c>
      <c r="C7427" t="s">
        <v>10767</v>
      </c>
      <c r="D7427">
        <v>153</v>
      </c>
      <c r="E7427">
        <v>45831</v>
      </c>
      <c r="G7427" t="s">
        <v>10686</v>
      </c>
      <c r="K7427">
        <v>0</v>
      </c>
      <c r="AE7427" t="s">
        <v>233</v>
      </c>
      <c r="AF7427">
        <v>0</v>
      </c>
      <c r="AG7427">
        <v>0</v>
      </c>
      <c r="AH7427">
        <v>0</v>
      </c>
      <c r="AI7427" t="s">
        <v>11634</v>
      </c>
      <c r="AL7427" s="94">
        <v>15.3</v>
      </c>
      <c r="AM7427" t="s">
        <v>11646</v>
      </c>
    </row>
    <row r="7428" spans="1:39" x14ac:dyDescent="0.25">
      <c r="A7428" t="s">
        <v>226</v>
      </c>
      <c r="B7428">
        <v>47068</v>
      </c>
      <c r="C7428" t="s">
        <v>10768</v>
      </c>
      <c r="D7428">
        <v>42</v>
      </c>
      <c r="E7428">
        <v>45831</v>
      </c>
      <c r="G7428" t="s">
        <v>10686</v>
      </c>
      <c r="H7428" t="s">
        <v>10688</v>
      </c>
      <c r="K7428">
        <v>0</v>
      </c>
      <c r="AE7428" t="s">
        <v>233</v>
      </c>
      <c r="AF7428">
        <v>0</v>
      </c>
      <c r="AG7428">
        <v>0</v>
      </c>
      <c r="AH7428">
        <v>0</v>
      </c>
      <c r="AI7428" t="s">
        <v>11634</v>
      </c>
      <c r="AL7428" s="94">
        <v>4.2</v>
      </c>
      <c r="AM7428" t="s">
        <v>11646</v>
      </c>
    </row>
    <row r="7429" spans="1:39" x14ac:dyDescent="0.25">
      <c r="A7429" t="s">
        <v>226</v>
      </c>
      <c r="B7429">
        <v>47069</v>
      </c>
      <c r="C7429" t="s">
        <v>10769</v>
      </c>
      <c r="D7429">
        <v>109</v>
      </c>
      <c r="E7429">
        <v>45831</v>
      </c>
      <c r="G7429" t="s">
        <v>10686</v>
      </c>
      <c r="K7429">
        <v>0</v>
      </c>
      <c r="AE7429" t="s">
        <v>233</v>
      </c>
      <c r="AF7429">
        <v>0</v>
      </c>
      <c r="AG7429">
        <v>0</v>
      </c>
      <c r="AH7429">
        <v>0</v>
      </c>
      <c r="AI7429" t="s">
        <v>11634</v>
      </c>
      <c r="AL7429" s="94">
        <v>10.9</v>
      </c>
      <c r="AM7429" t="s">
        <v>11646</v>
      </c>
    </row>
    <row r="7430" spans="1:39" x14ac:dyDescent="0.25">
      <c r="A7430" t="s">
        <v>226</v>
      </c>
      <c r="B7430">
        <v>47070</v>
      </c>
      <c r="C7430" t="s">
        <v>10770</v>
      </c>
      <c r="D7430">
        <v>41</v>
      </c>
      <c r="E7430">
        <v>45831</v>
      </c>
      <c r="G7430" t="s">
        <v>10686</v>
      </c>
      <c r="H7430" t="s">
        <v>10771</v>
      </c>
      <c r="I7430" t="s">
        <v>10772</v>
      </c>
      <c r="K7430">
        <v>0</v>
      </c>
      <c r="N7430" t="s">
        <v>8488</v>
      </c>
      <c r="X7430" t="s">
        <v>10773</v>
      </c>
      <c r="AE7430" t="s">
        <v>233</v>
      </c>
      <c r="AF7430">
        <v>0</v>
      </c>
      <c r="AG7430">
        <v>0</v>
      </c>
      <c r="AH7430">
        <v>2</v>
      </c>
      <c r="AI7430" t="s">
        <v>11632</v>
      </c>
      <c r="AL7430" s="94">
        <v>4.0999999999999996</v>
      </c>
      <c r="AM7430" t="s">
        <v>11646</v>
      </c>
    </row>
    <row r="7431" spans="1:39" x14ac:dyDescent="0.25">
      <c r="A7431" t="s">
        <v>226</v>
      </c>
      <c r="B7431">
        <v>47071</v>
      </c>
      <c r="C7431" t="s">
        <v>10774</v>
      </c>
      <c r="D7431">
        <v>488</v>
      </c>
      <c r="E7431">
        <v>45831</v>
      </c>
      <c r="G7431" t="s">
        <v>10686</v>
      </c>
      <c r="H7431" t="s">
        <v>10688</v>
      </c>
      <c r="K7431">
        <v>0</v>
      </c>
      <c r="AE7431" t="s">
        <v>233</v>
      </c>
      <c r="AF7431">
        <v>0</v>
      </c>
      <c r="AG7431">
        <v>0</v>
      </c>
      <c r="AH7431">
        <v>0</v>
      </c>
      <c r="AI7431" t="s">
        <v>11634</v>
      </c>
      <c r="AL7431" s="94">
        <v>48.8</v>
      </c>
      <c r="AM7431" t="s">
        <v>11646</v>
      </c>
    </row>
    <row r="7432" spans="1:39" x14ac:dyDescent="0.25">
      <c r="A7432" t="s">
        <v>226</v>
      </c>
      <c r="B7432">
        <v>47073</v>
      </c>
      <c r="C7432" t="s">
        <v>10775</v>
      </c>
      <c r="D7432">
        <v>112</v>
      </c>
      <c r="E7432">
        <v>45831</v>
      </c>
      <c r="G7432" t="s">
        <v>10686</v>
      </c>
      <c r="H7432" t="s">
        <v>10771</v>
      </c>
      <c r="I7432" t="s">
        <v>10776</v>
      </c>
      <c r="K7432">
        <v>0</v>
      </c>
      <c r="N7432" t="s">
        <v>8488</v>
      </c>
      <c r="X7432" t="s">
        <v>10777</v>
      </c>
      <c r="AE7432" t="s">
        <v>233</v>
      </c>
      <c r="AF7432">
        <v>0</v>
      </c>
      <c r="AG7432">
        <v>0</v>
      </c>
      <c r="AH7432">
        <v>2</v>
      </c>
      <c r="AI7432" t="s">
        <v>11632</v>
      </c>
      <c r="AL7432" s="94">
        <v>11.2</v>
      </c>
      <c r="AM7432" t="s">
        <v>11646</v>
      </c>
    </row>
    <row r="7433" spans="1:39" x14ac:dyDescent="0.25">
      <c r="A7433" t="s">
        <v>226</v>
      </c>
      <c r="B7433">
        <v>47074</v>
      </c>
      <c r="C7433" t="s">
        <v>10778</v>
      </c>
      <c r="D7433">
        <v>171</v>
      </c>
      <c r="E7433">
        <v>45831</v>
      </c>
      <c r="G7433" t="s">
        <v>10686</v>
      </c>
      <c r="K7433">
        <v>0</v>
      </c>
      <c r="AE7433" t="s">
        <v>233</v>
      </c>
      <c r="AF7433">
        <v>0</v>
      </c>
      <c r="AG7433">
        <v>0</v>
      </c>
      <c r="AH7433">
        <v>0</v>
      </c>
      <c r="AI7433" t="s">
        <v>11634</v>
      </c>
      <c r="AL7433" s="94">
        <v>17.100000000000001</v>
      </c>
      <c r="AM7433" t="s">
        <v>11646</v>
      </c>
    </row>
    <row r="7434" spans="1:39" x14ac:dyDescent="0.25">
      <c r="A7434" t="s">
        <v>226</v>
      </c>
      <c r="B7434">
        <v>47075</v>
      </c>
      <c r="C7434" t="s">
        <v>10779</v>
      </c>
      <c r="D7434">
        <v>6396</v>
      </c>
      <c r="E7434">
        <v>45831</v>
      </c>
      <c r="G7434" t="s">
        <v>10686</v>
      </c>
      <c r="H7434" t="s">
        <v>10780</v>
      </c>
      <c r="K7434">
        <v>0</v>
      </c>
      <c r="AE7434" t="s">
        <v>233</v>
      </c>
      <c r="AF7434">
        <v>0</v>
      </c>
      <c r="AG7434">
        <v>0</v>
      </c>
      <c r="AH7434">
        <v>0</v>
      </c>
      <c r="AI7434" t="s">
        <v>11634</v>
      </c>
      <c r="AL7434" s="94">
        <v>639.6</v>
      </c>
      <c r="AM7434" t="s">
        <v>11646</v>
      </c>
    </row>
    <row r="7435" spans="1:39" x14ac:dyDescent="0.25">
      <c r="A7435" t="s">
        <v>226</v>
      </c>
      <c r="B7435">
        <v>47076</v>
      </c>
      <c r="C7435" t="s">
        <v>10781</v>
      </c>
      <c r="D7435">
        <v>22907</v>
      </c>
      <c r="E7435">
        <v>45831</v>
      </c>
      <c r="G7435" t="s">
        <v>10686</v>
      </c>
      <c r="H7435" t="s">
        <v>10782</v>
      </c>
      <c r="I7435" t="s">
        <v>10783</v>
      </c>
      <c r="K7435">
        <v>553</v>
      </c>
      <c r="L7435" t="s">
        <v>10784</v>
      </c>
      <c r="M7435">
        <v>80</v>
      </c>
      <c r="N7435" t="s">
        <v>10785</v>
      </c>
      <c r="O7435" t="s">
        <v>4544</v>
      </c>
      <c r="P7435" t="s">
        <v>25</v>
      </c>
      <c r="S7435">
        <v>18000</v>
      </c>
      <c r="T7435">
        <v>16</v>
      </c>
      <c r="V7435">
        <v>0</v>
      </c>
      <c r="W7435">
        <v>0</v>
      </c>
      <c r="X7435" t="s">
        <v>10786</v>
      </c>
      <c r="Y7435" t="s">
        <v>10787</v>
      </c>
      <c r="Z7435" t="s">
        <v>25</v>
      </c>
      <c r="AE7435" t="s">
        <v>233</v>
      </c>
      <c r="AF7435">
        <v>0.8</v>
      </c>
      <c r="AG7435">
        <v>442</v>
      </c>
      <c r="AH7435">
        <v>13</v>
      </c>
      <c r="AI7435" t="s">
        <v>11632</v>
      </c>
      <c r="AK7435">
        <v>0.78578600427816825</v>
      </c>
      <c r="AL7435" s="94">
        <v>2290.6999999999998</v>
      </c>
      <c r="AM7435" t="s">
        <v>11647</v>
      </c>
    </row>
    <row r="7436" spans="1:39" x14ac:dyDescent="0.25">
      <c r="A7436" t="s">
        <v>226</v>
      </c>
      <c r="B7436">
        <v>47077</v>
      </c>
      <c r="C7436" t="s">
        <v>10788</v>
      </c>
      <c r="D7436">
        <v>250</v>
      </c>
      <c r="E7436">
        <v>45831</v>
      </c>
      <c r="G7436" t="s">
        <v>10686</v>
      </c>
      <c r="K7436">
        <v>0</v>
      </c>
      <c r="AE7436" t="s">
        <v>233</v>
      </c>
      <c r="AF7436">
        <v>0</v>
      </c>
      <c r="AG7436">
        <v>0</v>
      </c>
      <c r="AH7436">
        <v>0</v>
      </c>
      <c r="AI7436" t="s">
        <v>11634</v>
      </c>
      <c r="AL7436" s="94">
        <v>25</v>
      </c>
      <c r="AM7436" t="s">
        <v>11646</v>
      </c>
    </row>
    <row r="7437" spans="1:39" x14ac:dyDescent="0.25">
      <c r="A7437" t="s">
        <v>226</v>
      </c>
      <c r="B7437">
        <v>47079</v>
      </c>
      <c r="C7437" t="s">
        <v>10789</v>
      </c>
      <c r="D7437">
        <v>51</v>
      </c>
      <c r="E7437">
        <v>45831</v>
      </c>
      <c r="G7437" t="s">
        <v>10686</v>
      </c>
      <c r="H7437" t="s">
        <v>10688</v>
      </c>
      <c r="K7437">
        <v>0</v>
      </c>
      <c r="AE7437" t="s">
        <v>233</v>
      </c>
      <c r="AF7437">
        <v>0</v>
      </c>
      <c r="AG7437">
        <v>0</v>
      </c>
      <c r="AH7437">
        <v>0</v>
      </c>
      <c r="AI7437" t="s">
        <v>11634</v>
      </c>
      <c r="AL7437" s="94">
        <v>5.0999999999999996</v>
      </c>
      <c r="AM7437" t="s">
        <v>11646</v>
      </c>
    </row>
    <row r="7438" spans="1:39" x14ac:dyDescent="0.25">
      <c r="A7438" t="s">
        <v>226</v>
      </c>
      <c r="B7438">
        <v>47078</v>
      </c>
      <c r="C7438" t="s">
        <v>10790</v>
      </c>
      <c r="D7438">
        <v>161</v>
      </c>
      <c r="E7438">
        <v>45831</v>
      </c>
      <c r="G7438" t="s">
        <v>10686</v>
      </c>
      <c r="I7438" t="s">
        <v>10783</v>
      </c>
      <c r="K7438">
        <v>0</v>
      </c>
      <c r="L7438" t="s">
        <v>1118</v>
      </c>
      <c r="N7438" t="s">
        <v>25</v>
      </c>
      <c r="O7438" t="s">
        <v>10791</v>
      </c>
      <c r="P7438" t="s">
        <v>25</v>
      </c>
      <c r="X7438" t="s">
        <v>10792</v>
      </c>
      <c r="Y7438" t="s">
        <v>25</v>
      </c>
      <c r="Z7438" t="s">
        <v>25</v>
      </c>
      <c r="AE7438" t="s">
        <v>233</v>
      </c>
      <c r="AF7438">
        <v>0</v>
      </c>
      <c r="AG7438">
        <v>0</v>
      </c>
      <c r="AH7438">
        <v>7</v>
      </c>
      <c r="AI7438" t="s">
        <v>11632</v>
      </c>
      <c r="AL7438" s="94">
        <v>16.100000000000001</v>
      </c>
      <c r="AM7438" t="s">
        <v>11646</v>
      </c>
    </row>
    <row r="7439" spans="1:39" x14ac:dyDescent="0.25">
      <c r="A7439" t="s">
        <v>226</v>
      </c>
      <c r="B7439">
        <v>47080</v>
      </c>
      <c r="C7439" t="s">
        <v>10793</v>
      </c>
      <c r="D7439">
        <v>48</v>
      </c>
      <c r="E7439">
        <v>45831</v>
      </c>
      <c r="G7439" t="s">
        <v>10686</v>
      </c>
      <c r="K7439">
        <v>0</v>
      </c>
      <c r="AE7439" t="s">
        <v>233</v>
      </c>
      <c r="AF7439">
        <v>0</v>
      </c>
      <c r="AG7439">
        <v>0</v>
      </c>
      <c r="AH7439">
        <v>0</v>
      </c>
      <c r="AI7439" t="s">
        <v>11634</v>
      </c>
      <c r="AL7439" s="94">
        <v>4.8</v>
      </c>
      <c r="AM7439" t="s">
        <v>11646</v>
      </c>
    </row>
    <row r="7440" spans="1:39" x14ac:dyDescent="0.25">
      <c r="A7440" t="s">
        <v>226</v>
      </c>
      <c r="B7440">
        <v>47081</v>
      </c>
      <c r="C7440" t="s">
        <v>10794</v>
      </c>
      <c r="D7440">
        <v>41</v>
      </c>
      <c r="E7440">
        <v>45831</v>
      </c>
      <c r="G7440" t="s">
        <v>10686</v>
      </c>
      <c r="K7440">
        <v>0</v>
      </c>
      <c r="AE7440" t="s">
        <v>233</v>
      </c>
      <c r="AF7440">
        <v>0</v>
      </c>
      <c r="AG7440">
        <v>0</v>
      </c>
      <c r="AH7440">
        <v>0</v>
      </c>
      <c r="AI7440" t="s">
        <v>11634</v>
      </c>
      <c r="AL7440" s="94">
        <v>4.0999999999999996</v>
      </c>
      <c r="AM7440" t="s">
        <v>11646</v>
      </c>
    </row>
    <row r="7441" spans="1:39" x14ac:dyDescent="0.25">
      <c r="A7441" t="s">
        <v>226</v>
      </c>
      <c r="B7441">
        <v>47082</v>
      </c>
      <c r="C7441" t="s">
        <v>10795</v>
      </c>
      <c r="D7441">
        <v>1015</v>
      </c>
      <c r="E7441">
        <v>45831</v>
      </c>
      <c r="G7441" t="s">
        <v>10686</v>
      </c>
      <c r="H7441" t="s">
        <v>10796</v>
      </c>
      <c r="K7441">
        <v>0</v>
      </c>
      <c r="AE7441" t="s">
        <v>233</v>
      </c>
      <c r="AF7441">
        <v>0</v>
      </c>
      <c r="AG7441">
        <v>0</v>
      </c>
      <c r="AH7441">
        <v>0</v>
      </c>
      <c r="AI7441" t="s">
        <v>11634</v>
      </c>
      <c r="AL7441" s="94">
        <v>101.5</v>
      </c>
      <c r="AM7441" t="s">
        <v>11646</v>
      </c>
    </row>
    <row r="7442" spans="1:39" x14ac:dyDescent="0.25">
      <c r="A7442" t="s">
        <v>226</v>
      </c>
      <c r="B7442">
        <v>47083</v>
      </c>
      <c r="C7442" t="s">
        <v>10797</v>
      </c>
      <c r="D7442">
        <v>113</v>
      </c>
      <c r="E7442">
        <v>45837</v>
      </c>
      <c r="G7442" t="s">
        <v>10686</v>
      </c>
      <c r="H7442" t="s">
        <v>2720</v>
      </c>
      <c r="K7442">
        <v>0</v>
      </c>
      <c r="AE7442" t="s">
        <v>233</v>
      </c>
      <c r="AF7442">
        <v>0</v>
      </c>
      <c r="AG7442">
        <v>0</v>
      </c>
      <c r="AH7442">
        <v>0</v>
      </c>
      <c r="AI7442" t="s">
        <v>11634</v>
      </c>
      <c r="AL7442" s="94">
        <v>11.3</v>
      </c>
      <c r="AM7442" t="s">
        <v>11646</v>
      </c>
    </row>
    <row r="7443" spans="1:39" x14ac:dyDescent="0.25">
      <c r="A7443" t="s">
        <v>226</v>
      </c>
      <c r="B7443">
        <v>47084</v>
      </c>
      <c r="C7443" t="s">
        <v>10798</v>
      </c>
      <c r="D7443">
        <v>1409</v>
      </c>
      <c r="E7443">
        <v>45837</v>
      </c>
      <c r="G7443" t="s">
        <v>10686</v>
      </c>
      <c r="K7443">
        <v>0</v>
      </c>
      <c r="AE7443" t="s">
        <v>233</v>
      </c>
      <c r="AF7443">
        <v>0</v>
      </c>
      <c r="AG7443">
        <v>0</v>
      </c>
      <c r="AH7443">
        <v>0</v>
      </c>
      <c r="AI7443" t="s">
        <v>11634</v>
      </c>
      <c r="AL7443" s="94">
        <v>140.9</v>
      </c>
      <c r="AM7443" t="s">
        <v>11646</v>
      </c>
    </row>
    <row r="7444" spans="1:39" x14ac:dyDescent="0.25">
      <c r="A7444" t="s">
        <v>226</v>
      </c>
      <c r="B7444">
        <v>47086</v>
      </c>
      <c r="C7444" t="s">
        <v>10799</v>
      </c>
      <c r="D7444">
        <v>4537</v>
      </c>
      <c r="E7444">
        <v>45837</v>
      </c>
      <c r="G7444" t="s">
        <v>10686</v>
      </c>
      <c r="K7444">
        <v>0</v>
      </c>
      <c r="AE7444" t="s">
        <v>233</v>
      </c>
      <c r="AF7444">
        <v>0</v>
      </c>
      <c r="AG7444">
        <v>0</v>
      </c>
      <c r="AH7444">
        <v>0</v>
      </c>
      <c r="AI7444" t="s">
        <v>11634</v>
      </c>
      <c r="AL7444" s="94">
        <v>453.7</v>
      </c>
      <c r="AM7444" t="s">
        <v>11646</v>
      </c>
    </row>
    <row r="7445" spans="1:39" x14ac:dyDescent="0.25">
      <c r="A7445" t="s">
        <v>226</v>
      </c>
      <c r="B7445">
        <v>47085</v>
      </c>
      <c r="C7445" t="s">
        <v>10800</v>
      </c>
      <c r="D7445">
        <v>20097</v>
      </c>
      <c r="E7445">
        <v>45837</v>
      </c>
      <c r="G7445" t="s">
        <v>10686</v>
      </c>
      <c r="K7445">
        <v>0</v>
      </c>
      <c r="AE7445" t="s">
        <v>233</v>
      </c>
      <c r="AF7445">
        <v>0</v>
      </c>
      <c r="AG7445">
        <v>0</v>
      </c>
      <c r="AH7445">
        <v>0</v>
      </c>
      <c r="AI7445" t="s">
        <v>11634</v>
      </c>
      <c r="AL7445" s="94">
        <v>2009.7</v>
      </c>
      <c r="AM7445" t="s">
        <v>11646</v>
      </c>
    </row>
    <row r="7446" spans="1:39" x14ac:dyDescent="0.25">
      <c r="A7446" t="s">
        <v>226</v>
      </c>
      <c r="B7446">
        <v>47087</v>
      </c>
      <c r="C7446" t="s">
        <v>10801</v>
      </c>
      <c r="D7446">
        <v>422</v>
      </c>
      <c r="E7446">
        <v>45837</v>
      </c>
      <c r="G7446" t="s">
        <v>10686</v>
      </c>
      <c r="K7446">
        <v>0</v>
      </c>
      <c r="AE7446" t="s">
        <v>233</v>
      </c>
      <c r="AF7446">
        <v>0</v>
      </c>
      <c r="AG7446">
        <v>0</v>
      </c>
      <c r="AH7446">
        <v>0</v>
      </c>
      <c r="AI7446" t="s">
        <v>11634</v>
      </c>
      <c r="AL7446" s="94">
        <v>42.2</v>
      </c>
      <c r="AM7446" t="s">
        <v>11646</v>
      </c>
    </row>
    <row r="7447" spans="1:39" x14ac:dyDescent="0.25">
      <c r="A7447" t="s">
        <v>226</v>
      </c>
      <c r="B7447">
        <v>47088</v>
      </c>
      <c r="C7447" t="s">
        <v>10802</v>
      </c>
      <c r="D7447">
        <v>114</v>
      </c>
      <c r="E7447">
        <v>45837</v>
      </c>
      <c r="G7447" t="s">
        <v>10686</v>
      </c>
      <c r="K7447">
        <v>0</v>
      </c>
      <c r="AE7447" t="s">
        <v>233</v>
      </c>
      <c r="AF7447">
        <v>0</v>
      </c>
      <c r="AG7447">
        <v>0</v>
      </c>
      <c r="AH7447">
        <v>0</v>
      </c>
      <c r="AI7447" t="s">
        <v>11634</v>
      </c>
      <c r="AL7447" s="94">
        <v>11.4</v>
      </c>
      <c r="AM7447" t="s">
        <v>11646</v>
      </c>
    </row>
    <row r="7448" spans="1:39" x14ac:dyDescent="0.25">
      <c r="A7448" t="s">
        <v>226</v>
      </c>
      <c r="B7448">
        <v>47089</v>
      </c>
      <c r="C7448" t="s">
        <v>10803</v>
      </c>
      <c r="D7448">
        <v>162</v>
      </c>
      <c r="E7448">
        <v>45837</v>
      </c>
      <c r="G7448" t="s">
        <v>10686</v>
      </c>
      <c r="K7448">
        <v>0</v>
      </c>
      <c r="AE7448" t="s">
        <v>233</v>
      </c>
      <c r="AF7448">
        <v>0</v>
      </c>
      <c r="AG7448">
        <v>0</v>
      </c>
      <c r="AH7448">
        <v>0</v>
      </c>
      <c r="AI7448" t="s">
        <v>11634</v>
      </c>
      <c r="AL7448" s="94">
        <v>16.2</v>
      </c>
      <c r="AM7448" t="s">
        <v>11646</v>
      </c>
    </row>
    <row r="7449" spans="1:39" x14ac:dyDescent="0.25">
      <c r="A7449" t="s">
        <v>226</v>
      </c>
      <c r="B7449">
        <v>47090</v>
      </c>
      <c r="C7449" t="s">
        <v>10804</v>
      </c>
      <c r="D7449">
        <v>3393</v>
      </c>
      <c r="E7449">
        <v>45837</v>
      </c>
      <c r="G7449" t="s">
        <v>10686</v>
      </c>
      <c r="K7449">
        <v>0</v>
      </c>
      <c r="AE7449" t="s">
        <v>233</v>
      </c>
      <c r="AF7449">
        <v>0</v>
      </c>
      <c r="AG7449">
        <v>0</v>
      </c>
      <c r="AH7449">
        <v>0</v>
      </c>
      <c r="AI7449" t="s">
        <v>11634</v>
      </c>
      <c r="AL7449" s="94">
        <v>339.3</v>
      </c>
      <c r="AM7449" t="s">
        <v>11646</v>
      </c>
    </row>
    <row r="7450" spans="1:39" x14ac:dyDescent="0.25">
      <c r="A7450" t="s">
        <v>226</v>
      </c>
      <c r="B7450">
        <v>47091</v>
      </c>
      <c r="C7450" t="s">
        <v>10805</v>
      </c>
      <c r="D7450">
        <v>79</v>
      </c>
      <c r="E7450">
        <v>45837</v>
      </c>
      <c r="G7450" t="s">
        <v>10686</v>
      </c>
      <c r="K7450">
        <v>0</v>
      </c>
      <c r="AE7450" t="s">
        <v>233</v>
      </c>
      <c r="AF7450">
        <v>0</v>
      </c>
      <c r="AG7450">
        <v>0</v>
      </c>
      <c r="AH7450">
        <v>0</v>
      </c>
      <c r="AI7450" t="s">
        <v>11634</v>
      </c>
      <c r="AL7450" s="94">
        <v>7.9</v>
      </c>
      <c r="AM7450" t="s">
        <v>11646</v>
      </c>
    </row>
    <row r="7451" spans="1:39" x14ac:dyDescent="0.25">
      <c r="A7451" t="s">
        <v>226</v>
      </c>
      <c r="B7451">
        <v>47092</v>
      </c>
      <c r="C7451" t="s">
        <v>10806</v>
      </c>
      <c r="D7451">
        <v>105</v>
      </c>
      <c r="E7451">
        <v>45837</v>
      </c>
      <c r="G7451" t="s">
        <v>10686</v>
      </c>
      <c r="H7451" t="s">
        <v>10807</v>
      </c>
      <c r="I7451" t="s">
        <v>5736</v>
      </c>
      <c r="K7451">
        <v>0</v>
      </c>
      <c r="AE7451" t="s">
        <v>233</v>
      </c>
      <c r="AF7451">
        <v>0</v>
      </c>
      <c r="AG7451">
        <v>0</v>
      </c>
      <c r="AH7451">
        <v>0</v>
      </c>
      <c r="AI7451" t="s">
        <v>11634</v>
      </c>
      <c r="AL7451" s="94">
        <v>10.5</v>
      </c>
      <c r="AM7451" t="s">
        <v>11646</v>
      </c>
    </row>
    <row r="7452" spans="1:39" x14ac:dyDescent="0.25">
      <c r="A7452" t="s">
        <v>226</v>
      </c>
      <c r="B7452">
        <v>47093</v>
      </c>
      <c r="C7452" t="s">
        <v>10808</v>
      </c>
      <c r="D7452">
        <v>860</v>
      </c>
      <c r="K7452">
        <v>0</v>
      </c>
      <c r="AE7452" t="s">
        <v>233</v>
      </c>
      <c r="AF7452">
        <v>0</v>
      </c>
      <c r="AG7452">
        <v>0</v>
      </c>
      <c r="AH7452">
        <v>0</v>
      </c>
      <c r="AI7452" t="s">
        <v>11634</v>
      </c>
      <c r="AL7452" s="94">
        <v>86</v>
      </c>
      <c r="AM7452" t="s">
        <v>11646</v>
      </c>
    </row>
    <row r="7453" spans="1:39" x14ac:dyDescent="0.25">
      <c r="A7453" t="s">
        <v>226</v>
      </c>
      <c r="B7453">
        <v>47094</v>
      </c>
      <c r="C7453" t="s">
        <v>10809</v>
      </c>
      <c r="D7453">
        <v>146</v>
      </c>
      <c r="K7453">
        <v>0</v>
      </c>
      <c r="AE7453" t="s">
        <v>233</v>
      </c>
      <c r="AF7453">
        <v>0</v>
      </c>
      <c r="AG7453">
        <v>0</v>
      </c>
      <c r="AH7453">
        <v>0</v>
      </c>
      <c r="AI7453" t="s">
        <v>11634</v>
      </c>
      <c r="AL7453" s="94">
        <v>14.6</v>
      </c>
      <c r="AM7453" t="s">
        <v>11646</v>
      </c>
    </row>
    <row r="7454" spans="1:39" x14ac:dyDescent="0.25">
      <c r="A7454" t="s">
        <v>226</v>
      </c>
      <c r="B7454">
        <v>47095</v>
      </c>
      <c r="C7454" t="s">
        <v>10810</v>
      </c>
      <c r="D7454">
        <v>38</v>
      </c>
      <c r="K7454">
        <v>0</v>
      </c>
      <c r="AE7454" t="s">
        <v>233</v>
      </c>
      <c r="AF7454">
        <v>0</v>
      </c>
      <c r="AG7454">
        <v>0</v>
      </c>
      <c r="AH7454">
        <v>0</v>
      </c>
      <c r="AI7454" t="s">
        <v>11634</v>
      </c>
      <c r="AL7454" s="94">
        <v>3.8</v>
      </c>
      <c r="AM7454" t="s">
        <v>11646</v>
      </c>
    </row>
    <row r="7455" spans="1:39" x14ac:dyDescent="0.25">
      <c r="A7455" t="s">
        <v>226</v>
      </c>
      <c r="B7455">
        <v>47096</v>
      </c>
      <c r="C7455" t="s">
        <v>10811</v>
      </c>
      <c r="D7455">
        <v>130</v>
      </c>
      <c r="K7455">
        <v>0</v>
      </c>
      <c r="AE7455" t="s">
        <v>233</v>
      </c>
      <c r="AF7455">
        <v>0</v>
      </c>
      <c r="AG7455">
        <v>0</v>
      </c>
      <c r="AH7455">
        <v>0</v>
      </c>
      <c r="AI7455" t="s">
        <v>11634</v>
      </c>
      <c r="AL7455" s="94">
        <v>13</v>
      </c>
      <c r="AM7455" t="s">
        <v>11646</v>
      </c>
    </row>
    <row r="7456" spans="1:39" x14ac:dyDescent="0.25">
      <c r="A7456" t="s">
        <v>226</v>
      </c>
      <c r="B7456">
        <v>47097</v>
      </c>
      <c r="C7456" t="s">
        <v>10812</v>
      </c>
      <c r="D7456">
        <v>330</v>
      </c>
      <c r="K7456">
        <v>0</v>
      </c>
      <c r="AE7456" t="s">
        <v>233</v>
      </c>
      <c r="AF7456">
        <v>0</v>
      </c>
      <c r="AG7456">
        <v>0</v>
      </c>
      <c r="AH7456">
        <v>0</v>
      </c>
      <c r="AI7456" t="s">
        <v>11634</v>
      </c>
      <c r="AL7456" s="94">
        <v>33</v>
      </c>
      <c r="AM7456" t="s">
        <v>11646</v>
      </c>
    </row>
    <row r="7457" spans="1:39" x14ac:dyDescent="0.25">
      <c r="A7457" t="s">
        <v>226</v>
      </c>
      <c r="B7457">
        <v>47098</v>
      </c>
      <c r="C7457" t="s">
        <v>10813</v>
      </c>
      <c r="D7457">
        <v>691</v>
      </c>
      <c r="K7457">
        <v>0</v>
      </c>
      <c r="AE7457" t="s">
        <v>233</v>
      </c>
      <c r="AF7457">
        <v>0</v>
      </c>
      <c r="AG7457">
        <v>0</v>
      </c>
      <c r="AH7457">
        <v>0</v>
      </c>
      <c r="AI7457" t="s">
        <v>11634</v>
      </c>
      <c r="AL7457" s="94">
        <v>69.099999999999994</v>
      </c>
      <c r="AM7457" t="s">
        <v>11646</v>
      </c>
    </row>
    <row r="7458" spans="1:39" x14ac:dyDescent="0.25">
      <c r="A7458" t="s">
        <v>226</v>
      </c>
      <c r="B7458">
        <v>47099</v>
      </c>
      <c r="C7458" t="s">
        <v>10814</v>
      </c>
      <c r="D7458">
        <v>169</v>
      </c>
      <c r="K7458">
        <v>0</v>
      </c>
      <c r="AE7458" t="s">
        <v>233</v>
      </c>
      <c r="AF7458">
        <v>0</v>
      </c>
      <c r="AG7458">
        <v>0</v>
      </c>
      <c r="AH7458">
        <v>0</v>
      </c>
      <c r="AI7458" t="s">
        <v>11634</v>
      </c>
      <c r="AL7458" s="94">
        <v>16.899999999999999</v>
      </c>
      <c r="AM7458" t="s">
        <v>11646</v>
      </c>
    </row>
    <row r="7459" spans="1:39" x14ac:dyDescent="0.25">
      <c r="A7459" t="s">
        <v>226</v>
      </c>
      <c r="B7459">
        <v>47100</v>
      </c>
      <c r="C7459" t="s">
        <v>10815</v>
      </c>
      <c r="D7459">
        <v>111</v>
      </c>
      <c r="K7459">
        <v>0</v>
      </c>
      <c r="AE7459" t="s">
        <v>233</v>
      </c>
      <c r="AF7459">
        <v>0</v>
      </c>
      <c r="AG7459">
        <v>0</v>
      </c>
      <c r="AH7459">
        <v>0</v>
      </c>
      <c r="AI7459" t="s">
        <v>11634</v>
      </c>
      <c r="AL7459" s="94">
        <v>11.1</v>
      </c>
      <c r="AM7459" t="s">
        <v>11646</v>
      </c>
    </row>
    <row r="7460" spans="1:39" x14ac:dyDescent="0.25">
      <c r="A7460" t="s">
        <v>226</v>
      </c>
      <c r="B7460">
        <v>47101</v>
      </c>
      <c r="C7460" t="s">
        <v>10816</v>
      </c>
      <c r="D7460">
        <v>1925</v>
      </c>
      <c r="K7460">
        <v>0</v>
      </c>
      <c r="AE7460" t="s">
        <v>233</v>
      </c>
      <c r="AF7460">
        <v>0</v>
      </c>
      <c r="AG7460">
        <v>0</v>
      </c>
      <c r="AH7460">
        <v>0</v>
      </c>
      <c r="AI7460" t="s">
        <v>11634</v>
      </c>
      <c r="AL7460" s="94">
        <v>192.5</v>
      </c>
      <c r="AM7460" t="s">
        <v>11646</v>
      </c>
    </row>
    <row r="7461" spans="1:39" x14ac:dyDescent="0.25">
      <c r="A7461" t="s">
        <v>226</v>
      </c>
      <c r="B7461">
        <v>47102</v>
      </c>
      <c r="C7461" t="s">
        <v>10817</v>
      </c>
      <c r="D7461">
        <v>278</v>
      </c>
      <c r="K7461">
        <v>0</v>
      </c>
      <c r="AE7461" t="s">
        <v>233</v>
      </c>
      <c r="AF7461">
        <v>0</v>
      </c>
      <c r="AG7461">
        <v>0</v>
      </c>
      <c r="AH7461">
        <v>0</v>
      </c>
      <c r="AI7461" t="s">
        <v>11634</v>
      </c>
      <c r="AL7461" s="94">
        <v>27.8</v>
      </c>
      <c r="AM7461" t="s">
        <v>11646</v>
      </c>
    </row>
    <row r="7462" spans="1:39" x14ac:dyDescent="0.25">
      <c r="A7462" t="s">
        <v>226</v>
      </c>
      <c r="B7462">
        <v>47103</v>
      </c>
      <c r="C7462" t="s">
        <v>10818</v>
      </c>
      <c r="D7462">
        <v>327</v>
      </c>
      <c r="K7462">
        <v>0</v>
      </c>
      <c r="AE7462" t="s">
        <v>233</v>
      </c>
      <c r="AF7462">
        <v>0</v>
      </c>
      <c r="AG7462">
        <v>0</v>
      </c>
      <c r="AH7462">
        <v>0</v>
      </c>
      <c r="AI7462" t="s">
        <v>11634</v>
      </c>
      <c r="AL7462" s="94">
        <v>32.700000000000003</v>
      </c>
      <c r="AM7462" t="s">
        <v>11646</v>
      </c>
    </row>
    <row r="7463" spans="1:39" x14ac:dyDescent="0.25">
      <c r="A7463" t="s">
        <v>226</v>
      </c>
      <c r="B7463">
        <v>47104</v>
      </c>
      <c r="C7463" t="s">
        <v>10819</v>
      </c>
      <c r="D7463">
        <v>3564</v>
      </c>
      <c r="K7463">
        <v>0</v>
      </c>
      <c r="AE7463" t="s">
        <v>233</v>
      </c>
      <c r="AF7463">
        <v>0</v>
      </c>
      <c r="AG7463">
        <v>0</v>
      </c>
      <c r="AH7463">
        <v>0</v>
      </c>
      <c r="AI7463" t="s">
        <v>11634</v>
      </c>
      <c r="AL7463" s="94">
        <v>356.4</v>
      </c>
      <c r="AM7463" t="s">
        <v>11646</v>
      </c>
    </row>
    <row r="7464" spans="1:39" x14ac:dyDescent="0.25">
      <c r="A7464" t="s">
        <v>226</v>
      </c>
      <c r="B7464">
        <v>47105</v>
      </c>
      <c r="C7464" t="s">
        <v>10820</v>
      </c>
      <c r="D7464">
        <v>197</v>
      </c>
      <c r="K7464">
        <v>0</v>
      </c>
      <c r="AE7464" t="s">
        <v>233</v>
      </c>
      <c r="AF7464">
        <v>0</v>
      </c>
      <c r="AG7464">
        <v>0</v>
      </c>
      <c r="AH7464">
        <v>0</v>
      </c>
      <c r="AI7464" t="s">
        <v>11634</v>
      </c>
      <c r="AL7464" s="94">
        <v>19.7</v>
      </c>
      <c r="AM7464" t="s">
        <v>11646</v>
      </c>
    </row>
    <row r="7465" spans="1:39" x14ac:dyDescent="0.25">
      <c r="A7465" t="s">
        <v>226</v>
      </c>
      <c r="B7465">
        <v>47106</v>
      </c>
      <c r="C7465" t="s">
        <v>10821</v>
      </c>
      <c r="D7465">
        <v>38</v>
      </c>
      <c r="K7465">
        <v>0</v>
      </c>
      <c r="AE7465" t="s">
        <v>233</v>
      </c>
      <c r="AF7465">
        <v>0</v>
      </c>
      <c r="AG7465">
        <v>0</v>
      </c>
      <c r="AH7465">
        <v>0</v>
      </c>
      <c r="AI7465" t="s">
        <v>11634</v>
      </c>
      <c r="AL7465" s="94">
        <v>3.8</v>
      </c>
      <c r="AM7465" t="s">
        <v>11646</v>
      </c>
    </row>
    <row r="7466" spans="1:39" x14ac:dyDescent="0.25">
      <c r="A7466" t="s">
        <v>226</v>
      </c>
      <c r="B7466">
        <v>47109</v>
      </c>
      <c r="C7466" t="s">
        <v>10822</v>
      </c>
      <c r="D7466">
        <v>164</v>
      </c>
      <c r="K7466">
        <v>0</v>
      </c>
      <c r="AE7466" t="s">
        <v>233</v>
      </c>
      <c r="AF7466">
        <v>0</v>
      </c>
      <c r="AG7466">
        <v>0</v>
      </c>
      <c r="AH7466">
        <v>0</v>
      </c>
      <c r="AI7466" t="s">
        <v>11634</v>
      </c>
      <c r="AL7466" s="94">
        <v>16.399999999999999</v>
      </c>
      <c r="AM7466" t="s">
        <v>11646</v>
      </c>
    </row>
    <row r="7467" spans="1:39" x14ac:dyDescent="0.25">
      <c r="A7467" t="s">
        <v>226</v>
      </c>
      <c r="B7467">
        <v>47110</v>
      </c>
      <c r="C7467" t="s">
        <v>10823</v>
      </c>
      <c r="D7467">
        <v>480</v>
      </c>
      <c r="K7467">
        <v>0</v>
      </c>
      <c r="AE7467" t="s">
        <v>233</v>
      </c>
      <c r="AF7467">
        <v>0</v>
      </c>
      <c r="AG7467">
        <v>0</v>
      </c>
      <c r="AH7467">
        <v>0</v>
      </c>
      <c r="AI7467" t="s">
        <v>11634</v>
      </c>
      <c r="AL7467" s="94">
        <v>48</v>
      </c>
      <c r="AM7467" t="s">
        <v>11646</v>
      </c>
    </row>
    <row r="7468" spans="1:39" x14ac:dyDescent="0.25">
      <c r="A7468" t="s">
        <v>226</v>
      </c>
      <c r="B7468">
        <v>47111</v>
      </c>
      <c r="C7468" t="s">
        <v>10824</v>
      </c>
      <c r="D7468">
        <v>1175</v>
      </c>
      <c r="K7468">
        <v>0</v>
      </c>
      <c r="AE7468" t="s">
        <v>233</v>
      </c>
      <c r="AF7468">
        <v>0</v>
      </c>
      <c r="AG7468">
        <v>0</v>
      </c>
      <c r="AH7468">
        <v>0</v>
      </c>
      <c r="AI7468" t="s">
        <v>11634</v>
      </c>
      <c r="AL7468" s="94">
        <v>117.5</v>
      </c>
      <c r="AM7468" t="s">
        <v>11646</v>
      </c>
    </row>
    <row r="7469" spans="1:39" x14ac:dyDescent="0.25">
      <c r="A7469" t="s">
        <v>226</v>
      </c>
      <c r="B7469">
        <v>47112</v>
      </c>
      <c r="C7469" t="s">
        <v>10825</v>
      </c>
      <c r="D7469">
        <v>3406</v>
      </c>
      <c r="K7469">
        <v>0</v>
      </c>
      <c r="AE7469" t="s">
        <v>233</v>
      </c>
      <c r="AF7469">
        <v>0</v>
      </c>
      <c r="AG7469">
        <v>0</v>
      </c>
      <c r="AH7469">
        <v>0</v>
      </c>
      <c r="AI7469" t="s">
        <v>11634</v>
      </c>
      <c r="AL7469" s="94">
        <v>340.6</v>
      </c>
      <c r="AM7469" t="s">
        <v>11646</v>
      </c>
    </row>
    <row r="7470" spans="1:39" x14ac:dyDescent="0.25">
      <c r="A7470" t="s">
        <v>226</v>
      </c>
      <c r="B7470">
        <v>47113</v>
      </c>
      <c r="C7470" t="s">
        <v>10826</v>
      </c>
      <c r="D7470">
        <v>148</v>
      </c>
      <c r="K7470">
        <v>0</v>
      </c>
      <c r="AE7470" t="s">
        <v>233</v>
      </c>
      <c r="AF7470">
        <v>0</v>
      </c>
      <c r="AG7470">
        <v>0</v>
      </c>
      <c r="AH7470">
        <v>0</v>
      </c>
      <c r="AI7470" t="s">
        <v>11634</v>
      </c>
      <c r="AL7470" s="94">
        <v>14.8</v>
      </c>
      <c r="AM7470" t="s">
        <v>11646</v>
      </c>
    </row>
    <row r="7471" spans="1:39" x14ac:dyDescent="0.25">
      <c r="A7471" t="s">
        <v>226</v>
      </c>
      <c r="B7471">
        <v>47114</v>
      </c>
      <c r="C7471" t="s">
        <v>10827</v>
      </c>
      <c r="D7471">
        <v>5188</v>
      </c>
      <c r="K7471">
        <v>0</v>
      </c>
      <c r="AE7471" t="s">
        <v>233</v>
      </c>
      <c r="AF7471">
        <v>0</v>
      </c>
      <c r="AG7471">
        <v>0</v>
      </c>
      <c r="AH7471">
        <v>0</v>
      </c>
      <c r="AI7471" t="s">
        <v>11634</v>
      </c>
      <c r="AL7471" s="94">
        <v>518.79999999999995</v>
      </c>
      <c r="AM7471" t="s">
        <v>11646</v>
      </c>
    </row>
    <row r="7472" spans="1:39" x14ac:dyDescent="0.25">
      <c r="A7472" t="s">
        <v>226</v>
      </c>
      <c r="B7472">
        <v>47115</v>
      </c>
      <c r="C7472" t="s">
        <v>10828</v>
      </c>
      <c r="D7472">
        <v>350</v>
      </c>
      <c r="K7472">
        <v>0</v>
      </c>
      <c r="AE7472" t="s">
        <v>233</v>
      </c>
      <c r="AF7472">
        <v>0</v>
      </c>
      <c r="AG7472">
        <v>0</v>
      </c>
      <c r="AH7472">
        <v>0</v>
      </c>
      <c r="AI7472" t="s">
        <v>11634</v>
      </c>
      <c r="AL7472" s="94">
        <v>35</v>
      </c>
      <c r="AM7472" t="s">
        <v>11646</v>
      </c>
    </row>
    <row r="7473" spans="1:39" x14ac:dyDescent="0.25">
      <c r="A7473" t="s">
        <v>226</v>
      </c>
      <c r="B7473">
        <v>47116</v>
      </c>
      <c r="C7473" t="s">
        <v>10829</v>
      </c>
      <c r="D7473">
        <v>423</v>
      </c>
      <c r="K7473">
        <v>0</v>
      </c>
      <c r="AE7473" t="s">
        <v>233</v>
      </c>
      <c r="AF7473">
        <v>0</v>
      </c>
      <c r="AG7473">
        <v>0</v>
      </c>
      <c r="AH7473">
        <v>0</v>
      </c>
      <c r="AI7473" t="s">
        <v>11634</v>
      </c>
      <c r="AL7473" s="94">
        <v>42.3</v>
      </c>
      <c r="AM7473" t="s">
        <v>11646</v>
      </c>
    </row>
    <row r="7474" spans="1:39" x14ac:dyDescent="0.25">
      <c r="A7474" t="s">
        <v>226</v>
      </c>
      <c r="B7474">
        <v>47117</v>
      </c>
      <c r="C7474" t="s">
        <v>10830</v>
      </c>
      <c r="D7474">
        <v>310</v>
      </c>
      <c r="K7474">
        <v>0</v>
      </c>
      <c r="AE7474" t="s">
        <v>233</v>
      </c>
      <c r="AF7474">
        <v>0</v>
      </c>
      <c r="AG7474">
        <v>0</v>
      </c>
      <c r="AH7474">
        <v>0</v>
      </c>
      <c r="AI7474" t="s">
        <v>11634</v>
      </c>
      <c r="AL7474" s="94">
        <v>31</v>
      </c>
      <c r="AM7474" t="s">
        <v>11646</v>
      </c>
    </row>
    <row r="7475" spans="1:39" x14ac:dyDescent="0.25">
      <c r="A7475" t="s">
        <v>226</v>
      </c>
      <c r="B7475">
        <v>47118</v>
      </c>
      <c r="C7475" t="s">
        <v>10831</v>
      </c>
      <c r="D7475">
        <v>163</v>
      </c>
      <c r="K7475">
        <v>0</v>
      </c>
      <c r="AE7475" t="s">
        <v>233</v>
      </c>
      <c r="AF7475">
        <v>0</v>
      </c>
      <c r="AG7475">
        <v>0</v>
      </c>
      <c r="AH7475">
        <v>0</v>
      </c>
      <c r="AI7475" t="s">
        <v>11634</v>
      </c>
      <c r="AL7475" s="94">
        <v>16.3</v>
      </c>
      <c r="AM7475" t="s">
        <v>11646</v>
      </c>
    </row>
    <row r="7476" spans="1:39" x14ac:dyDescent="0.25">
      <c r="A7476" t="s">
        <v>226</v>
      </c>
      <c r="B7476">
        <v>47119</v>
      </c>
      <c r="C7476" t="s">
        <v>10832</v>
      </c>
      <c r="D7476">
        <v>88</v>
      </c>
      <c r="K7476">
        <v>0</v>
      </c>
      <c r="AE7476" t="s">
        <v>233</v>
      </c>
      <c r="AF7476">
        <v>0</v>
      </c>
      <c r="AG7476">
        <v>0</v>
      </c>
      <c r="AH7476">
        <v>0</v>
      </c>
      <c r="AI7476" t="s">
        <v>11634</v>
      </c>
      <c r="AL7476" s="94">
        <v>8.8000000000000007</v>
      </c>
      <c r="AM7476" t="s">
        <v>11646</v>
      </c>
    </row>
    <row r="7477" spans="1:39" x14ac:dyDescent="0.25">
      <c r="A7477" t="s">
        <v>226</v>
      </c>
      <c r="B7477">
        <v>47121</v>
      </c>
      <c r="C7477" t="s">
        <v>10833</v>
      </c>
      <c r="D7477">
        <v>562</v>
      </c>
      <c r="K7477">
        <v>0</v>
      </c>
      <c r="AE7477" t="s">
        <v>233</v>
      </c>
      <c r="AF7477">
        <v>0</v>
      </c>
      <c r="AG7477">
        <v>0</v>
      </c>
      <c r="AH7477">
        <v>0</v>
      </c>
      <c r="AI7477" t="s">
        <v>11634</v>
      </c>
      <c r="AL7477" s="94">
        <v>56.2</v>
      </c>
      <c r="AM7477" t="s">
        <v>11646</v>
      </c>
    </row>
    <row r="7478" spans="1:39" x14ac:dyDescent="0.25">
      <c r="A7478" t="s">
        <v>226</v>
      </c>
      <c r="B7478">
        <v>47122</v>
      </c>
      <c r="C7478" t="s">
        <v>10834</v>
      </c>
      <c r="D7478">
        <v>2368</v>
      </c>
      <c r="K7478">
        <v>0</v>
      </c>
      <c r="AE7478" t="s">
        <v>233</v>
      </c>
      <c r="AF7478">
        <v>0</v>
      </c>
      <c r="AG7478">
        <v>0</v>
      </c>
      <c r="AH7478">
        <v>0</v>
      </c>
      <c r="AI7478" t="s">
        <v>11634</v>
      </c>
      <c r="AL7478" s="94">
        <v>236.8</v>
      </c>
      <c r="AM7478" t="s">
        <v>11646</v>
      </c>
    </row>
    <row r="7479" spans="1:39" x14ac:dyDescent="0.25">
      <c r="A7479" t="s">
        <v>226</v>
      </c>
      <c r="B7479">
        <v>47123</v>
      </c>
      <c r="C7479" t="s">
        <v>10835</v>
      </c>
      <c r="D7479">
        <v>538</v>
      </c>
      <c r="K7479">
        <v>0</v>
      </c>
      <c r="AE7479" t="s">
        <v>233</v>
      </c>
      <c r="AF7479">
        <v>0</v>
      </c>
      <c r="AG7479">
        <v>0</v>
      </c>
      <c r="AH7479">
        <v>0</v>
      </c>
      <c r="AI7479" t="s">
        <v>11634</v>
      </c>
      <c r="AL7479" s="94">
        <v>53.8</v>
      </c>
      <c r="AM7479" t="s">
        <v>11646</v>
      </c>
    </row>
    <row r="7480" spans="1:39" x14ac:dyDescent="0.25">
      <c r="A7480" t="s">
        <v>226</v>
      </c>
      <c r="B7480">
        <v>47124</v>
      </c>
      <c r="C7480" t="s">
        <v>10836</v>
      </c>
      <c r="D7480">
        <v>500</v>
      </c>
      <c r="K7480">
        <v>0</v>
      </c>
      <c r="AE7480" t="s">
        <v>233</v>
      </c>
      <c r="AF7480">
        <v>0</v>
      </c>
      <c r="AG7480">
        <v>0</v>
      </c>
      <c r="AH7480">
        <v>0</v>
      </c>
      <c r="AI7480" t="s">
        <v>11634</v>
      </c>
      <c r="AL7480" s="94">
        <v>50</v>
      </c>
      <c r="AM7480" t="s">
        <v>11646</v>
      </c>
    </row>
    <row r="7481" spans="1:39" x14ac:dyDescent="0.25">
      <c r="A7481" t="s">
        <v>226</v>
      </c>
      <c r="B7481">
        <v>47125</v>
      </c>
      <c r="C7481" t="s">
        <v>10837</v>
      </c>
      <c r="D7481">
        <v>50</v>
      </c>
      <c r="K7481">
        <v>0</v>
      </c>
      <c r="AE7481" t="s">
        <v>233</v>
      </c>
      <c r="AF7481">
        <v>0</v>
      </c>
      <c r="AG7481">
        <v>0</v>
      </c>
      <c r="AH7481">
        <v>0</v>
      </c>
      <c r="AI7481" t="s">
        <v>11634</v>
      </c>
      <c r="AL7481" s="94">
        <v>5</v>
      </c>
      <c r="AM7481" t="s">
        <v>11646</v>
      </c>
    </row>
    <row r="7482" spans="1:39" x14ac:dyDescent="0.25">
      <c r="A7482" t="s">
        <v>226</v>
      </c>
      <c r="B7482">
        <v>47126</v>
      </c>
      <c r="C7482" t="s">
        <v>10838</v>
      </c>
      <c r="D7482">
        <v>45</v>
      </c>
      <c r="K7482">
        <v>0</v>
      </c>
      <c r="AE7482" t="s">
        <v>233</v>
      </c>
      <c r="AF7482">
        <v>0</v>
      </c>
      <c r="AG7482">
        <v>0</v>
      </c>
      <c r="AH7482">
        <v>0</v>
      </c>
      <c r="AI7482" t="s">
        <v>11634</v>
      </c>
      <c r="AL7482" s="94">
        <v>4.5</v>
      </c>
      <c r="AM7482" t="s">
        <v>11646</v>
      </c>
    </row>
    <row r="7483" spans="1:39" x14ac:dyDescent="0.25">
      <c r="A7483" t="s">
        <v>226</v>
      </c>
      <c r="B7483">
        <v>47127</v>
      </c>
      <c r="C7483" t="s">
        <v>10839</v>
      </c>
      <c r="D7483">
        <v>155</v>
      </c>
      <c r="K7483">
        <v>0</v>
      </c>
      <c r="AE7483" t="s">
        <v>233</v>
      </c>
      <c r="AF7483">
        <v>0</v>
      </c>
      <c r="AG7483">
        <v>0</v>
      </c>
      <c r="AH7483">
        <v>0</v>
      </c>
      <c r="AI7483" t="s">
        <v>11634</v>
      </c>
      <c r="AL7483" s="94">
        <v>15.5</v>
      </c>
      <c r="AM7483" t="s">
        <v>11646</v>
      </c>
    </row>
    <row r="7484" spans="1:39" x14ac:dyDescent="0.25">
      <c r="A7484" t="s">
        <v>226</v>
      </c>
      <c r="B7484">
        <v>47129</v>
      </c>
      <c r="C7484" t="s">
        <v>10840</v>
      </c>
      <c r="D7484">
        <v>992</v>
      </c>
      <c r="K7484">
        <v>0</v>
      </c>
      <c r="AE7484" t="s">
        <v>233</v>
      </c>
      <c r="AF7484">
        <v>0</v>
      </c>
      <c r="AG7484">
        <v>0</v>
      </c>
      <c r="AH7484">
        <v>0</v>
      </c>
      <c r="AI7484" t="s">
        <v>11634</v>
      </c>
      <c r="AL7484" s="94">
        <v>99.2</v>
      </c>
      <c r="AM7484" t="s">
        <v>11646</v>
      </c>
    </row>
    <row r="7485" spans="1:39" x14ac:dyDescent="0.25">
      <c r="A7485" t="s">
        <v>226</v>
      </c>
      <c r="B7485">
        <v>47130</v>
      </c>
      <c r="C7485" t="s">
        <v>10841</v>
      </c>
      <c r="D7485">
        <v>101</v>
      </c>
      <c r="K7485">
        <v>0</v>
      </c>
      <c r="AE7485" t="s">
        <v>233</v>
      </c>
      <c r="AF7485">
        <v>0</v>
      </c>
      <c r="AG7485">
        <v>0</v>
      </c>
      <c r="AH7485">
        <v>0</v>
      </c>
      <c r="AI7485" t="s">
        <v>11634</v>
      </c>
      <c r="AL7485" s="94">
        <v>10.1</v>
      </c>
      <c r="AM7485" t="s">
        <v>11646</v>
      </c>
    </row>
    <row r="7486" spans="1:39" x14ac:dyDescent="0.25">
      <c r="A7486" t="s">
        <v>226</v>
      </c>
      <c r="B7486">
        <v>47128</v>
      </c>
      <c r="C7486" t="s">
        <v>10842</v>
      </c>
      <c r="D7486">
        <v>47</v>
      </c>
      <c r="K7486">
        <v>0</v>
      </c>
      <c r="AE7486" t="s">
        <v>233</v>
      </c>
      <c r="AF7486">
        <v>0</v>
      </c>
      <c r="AG7486">
        <v>0</v>
      </c>
      <c r="AH7486">
        <v>0</v>
      </c>
      <c r="AI7486" t="s">
        <v>11634</v>
      </c>
      <c r="AL7486" s="94">
        <v>4.7</v>
      </c>
      <c r="AM7486" t="s">
        <v>11646</v>
      </c>
    </row>
    <row r="7487" spans="1:39" x14ac:dyDescent="0.25">
      <c r="A7487" t="s">
        <v>226</v>
      </c>
      <c r="B7487">
        <v>47131</v>
      </c>
      <c r="C7487" t="s">
        <v>10843</v>
      </c>
      <c r="D7487">
        <v>176</v>
      </c>
      <c r="K7487">
        <v>0</v>
      </c>
      <c r="AE7487" t="s">
        <v>233</v>
      </c>
      <c r="AF7487">
        <v>0</v>
      </c>
      <c r="AG7487">
        <v>0</v>
      </c>
      <c r="AH7487">
        <v>0</v>
      </c>
      <c r="AI7487" t="s">
        <v>11634</v>
      </c>
      <c r="AL7487" s="94">
        <v>17.600000000000001</v>
      </c>
      <c r="AM7487" t="s">
        <v>11646</v>
      </c>
    </row>
    <row r="7488" spans="1:39" x14ac:dyDescent="0.25">
      <c r="A7488" t="s">
        <v>226</v>
      </c>
      <c r="B7488">
        <v>47132</v>
      </c>
      <c r="C7488" t="s">
        <v>10844</v>
      </c>
      <c r="D7488">
        <v>46</v>
      </c>
      <c r="K7488">
        <v>0</v>
      </c>
      <c r="AE7488" t="s">
        <v>233</v>
      </c>
      <c r="AF7488">
        <v>0</v>
      </c>
      <c r="AG7488">
        <v>0</v>
      </c>
      <c r="AH7488">
        <v>0</v>
      </c>
      <c r="AI7488" t="s">
        <v>11634</v>
      </c>
      <c r="AL7488" s="94">
        <v>4.5999999999999996</v>
      </c>
      <c r="AM7488" t="s">
        <v>11646</v>
      </c>
    </row>
    <row r="7489" spans="1:39" x14ac:dyDescent="0.25">
      <c r="A7489" t="s">
        <v>226</v>
      </c>
      <c r="B7489">
        <v>47133</v>
      </c>
      <c r="C7489" t="s">
        <v>10845</v>
      </c>
      <c r="D7489">
        <v>3972</v>
      </c>
      <c r="K7489">
        <v>0</v>
      </c>
      <c r="AE7489" t="s">
        <v>233</v>
      </c>
      <c r="AF7489">
        <v>0</v>
      </c>
      <c r="AG7489">
        <v>0</v>
      </c>
      <c r="AH7489">
        <v>0</v>
      </c>
      <c r="AI7489" t="s">
        <v>11634</v>
      </c>
      <c r="AL7489" s="94">
        <v>397.2</v>
      </c>
      <c r="AM7489" t="s">
        <v>11646</v>
      </c>
    </row>
    <row r="7490" spans="1:39" x14ac:dyDescent="0.25">
      <c r="A7490" t="s">
        <v>226</v>
      </c>
      <c r="B7490">
        <v>47134</v>
      </c>
      <c r="C7490" t="s">
        <v>10846</v>
      </c>
      <c r="D7490">
        <v>165</v>
      </c>
      <c r="K7490">
        <v>0</v>
      </c>
      <c r="AE7490" t="s">
        <v>233</v>
      </c>
      <c r="AF7490">
        <v>0</v>
      </c>
      <c r="AG7490">
        <v>0</v>
      </c>
      <c r="AH7490">
        <v>0</v>
      </c>
      <c r="AI7490" t="s">
        <v>11634</v>
      </c>
      <c r="AL7490" s="94">
        <v>16.5</v>
      </c>
      <c r="AM7490" t="s">
        <v>11646</v>
      </c>
    </row>
    <row r="7491" spans="1:39" x14ac:dyDescent="0.25">
      <c r="A7491" t="s">
        <v>226</v>
      </c>
      <c r="B7491">
        <v>47135</v>
      </c>
      <c r="C7491" t="s">
        <v>10847</v>
      </c>
      <c r="D7491">
        <v>87</v>
      </c>
      <c r="K7491">
        <v>0</v>
      </c>
      <c r="AE7491" t="s">
        <v>233</v>
      </c>
      <c r="AF7491">
        <v>0</v>
      </c>
      <c r="AG7491">
        <v>0</v>
      </c>
      <c r="AH7491">
        <v>0</v>
      </c>
      <c r="AI7491" t="s">
        <v>11634</v>
      </c>
      <c r="AL7491" s="94">
        <v>8.6999999999999993</v>
      </c>
      <c r="AM7491" t="s">
        <v>11646</v>
      </c>
    </row>
    <row r="7492" spans="1:39" x14ac:dyDescent="0.25">
      <c r="A7492" t="s">
        <v>226</v>
      </c>
      <c r="B7492">
        <v>47137</v>
      </c>
      <c r="C7492" t="s">
        <v>10848</v>
      </c>
      <c r="D7492">
        <v>26</v>
      </c>
      <c r="K7492">
        <v>0</v>
      </c>
      <c r="AE7492" t="s">
        <v>233</v>
      </c>
      <c r="AF7492">
        <v>0</v>
      </c>
      <c r="AG7492">
        <v>0</v>
      </c>
      <c r="AH7492">
        <v>0</v>
      </c>
      <c r="AI7492" t="s">
        <v>11634</v>
      </c>
      <c r="AL7492" s="94">
        <v>2.6</v>
      </c>
      <c r="AM7492" t="s">
        <v>11646</v>
      </c>
    </row>
    <row r="7493" spans="1:39" x14ac:dyDescent="0.25">
      <c r="A7493" t="s">
        <v>226</v>
      </c>
      <c r="B7493">
        <v>47138</v>
      </c>
      <c r="C7493" t="s">
        <v>10849</v>
      </c>
      <c r="D7493">
        <v>214</v>
      </c>
      <c r="K7493">
        <v>0</v>
      </c>
      <c r="AE7493" t="s">
        <v>233</v>
      </c>
      <c r="AF7493">
        <v>0</v>
      </c>
      <c r="AG7493">
        <v>0</v>
      </c>
      <c r="AH7493">
        <v>0</v>
      </c>
      <c r="AI7493" t="s">
        <v>11634</v>
      </c>
      <c r="AL7493" s="94">
        <v>21.4</v>
      </c>
      <c r="AM7493" t="s">
        <v>11646</v>
      </c>
    </row>
    <row r="7494" spans="1:39" x14ac:dyDescent="0.25">
      <c r="A7494" t="s">
        <v>226</v>
      </c>
      <c r="B7494">
        <v>47139</v>
      </c>
      <c r="C7494" t="s">
        <v>10850</v>
      </c>
      <c r="D7494">
        <v>1103</v>
      </c>
      <c r="K7494">
        <v>0</v>
      </c>
      <c r="AE7494" t="s">
        <v>233</v>
      </c>
      <c r="AF7494">
        <v>0</v>
      </c>
      <c r="AG7494">
        <v>0</v>
      </c>
      <c r="AH7494">
        <v>0</v>
      </c>
      <c r="AI7494" t="s">
        <v>11634</v>
      </c>
      <c r="AL7494" s="94">
        <v>110.3</v>
      </c>
      <c r="AM7494" t="s">
        <v>11646</v>
      </c>
    </row>
    <row r="7495" spans="1:39" x14ac:dyDescent="0.25">
      <c r="A7495" t="s">
        <v>226</v>
      </c>
      <c r="B7495">
        <v>47140</v>
      </c>
      <c r="C7495" t="s">
        <v>10851</v>
      </c>
      <c r="D7495">
        <v>111</v>
      </c>
      <c r="K7495">
        <v>0</v>
      </c>
      <c r="AE7495" t="s">
        <v>233</v>
      </c>
      <c r="AF7495">
        <v>0</v>
      </c>
      <c r="AG7495">
        <v>0</v>
      </c>
      <c r="AH7495">
        <v>0</v>
      </c>
      <c r="AI7495" t="s">
        <v>11634</v>
      </c>
      <c r="AL7495" s="94">
        <v>11.1</v>
      </c>
      <c r="AM7495" t="s">
        <v>11646</v>
      </c>
    </row>
    <row r="7496" spans="1:39" x14ac:dyDescent="0.25">
      <c r="A7496" t="s">
        <v>226</v>
      </c>
      <c r="B7496">
        <v>47141</v>
      </c>
      <c r="C7496" t="s">
        <v>10852</v>
      </c>
      <c r="D7496">
        <v>103</v>
      </c>
      <c r="K7496">
        <v>0</v>
      </c>
      <c r="AE7496" t="s">
        <v>233</v>
      </c>
      <c r="AF7496">
        <v>0</v>
      </c>
      <c r="AG7496">
        <v>0</v>
      </c>
      <c r="AH7496">
        <v>0</v>
      </c>
      <c r="AI7496" t="s">
        <v>11634</v>
      </c>
      <c r="AL7496" s="94">
        <v>10.3</v>
      </c>
      <c r="AM7496" t="s">
        <v>11646</v>
      </c>
    </row>
    <row r="7497" spans="1:39" x14ac:dyDescent="0.25">
      <c r="A7497" t="s">
        <v>226</v>
      </c>
      <c r="B7497">
        <v>47142</v>
      </c>
      <c r="C7497" t="s">
        <v>10853</v>
      </c>
      <c r="D7497">
        <v>103</v>
      </c>
      <c r="K7497">
        <v>0</v>
      </c>
      <c r="AE7497" t="s">
        <v>233</v>
      </c>
      <c r="AF7497">
        <v>0</v>
      </c>
      <c r="AG7497">
        <v>0</v>
      </c>
      <c r="AH7497">
        <v>0</v>
      </c>
      <c r="AI7497" t="s">
        <v>11634</v>
      </c>
      <c r="AL7497" s="94">
        <v>10.3</v>
      </c>
      <c r="AM7497" t="s">
        <v>11646</v>
      </c>
    </row>
    <row r="7498" spans="1:39" x14ac:dyDescent="0.25">
      <c r="A7498" t="s">
        <v>226</v>
      </c>
      <c r="B7498">
        <v>47143</v>
      </c>
      <c r="C7498" t="s">
        <v>10854</v>
      </c>
      <c r="D7498">
        <v>94</v>
      </c>
      <c r="K7498">
        <v>0</v>
      </c>
      <c r="AE7498" t="s">
        <v>233</v>
      </c>
      <c r="AF7498">
        <v>0</v>
      </c>
      <c r="AG7498">
        <v>0</v>
      </c>
      <c r="AH7498">
        <v>0</v>
      </c>
      <c r="AI7498" t="s">
        <v>11634</v>
      </c>
      <c r="AL7498" s="94">
        <v>9.4</v>
      </c>
      <c r="AM7498" t="s">
        <v>11646</v>
      </c>
    </row>
    <row r="7499" spans="1:39" x14ac:dyDescent="0.25">
      <c r="A7499" t="s">
        <v>226</v>
      </c>
      <c r="B7499">
        <v>47144</v>
      </c>
      <c r="C7499" t="s">
        <v>10855</v>
      </c>
      <c r="D7499">
        <v>84</v>
      </c>
      <c r="K7499">
        <v>0</v>
      </c>
      <c r="AE7499" t="s">
        <v>233</v>
      </c>
      <c r="AF7499">
        <v>0</v>
      </c>
      <c r="AG7499">
        <v>0</v>
      </c>
      <c r="AH7499">
        <v>0</v>
      </c>
      <c r="AI7499" t="s">
        <v>11634</v>
      </c>
      <c r="AL7499" s="94">
        <v>8.4</v>
      </c>
      <c r="AM7499" t="s">
        <v>11646</v>
      </c>
    </row>
    <row r="7500" spans="1:39" x14ac:dyDescent="0.25">
      <c r="A7500" t="s">
        <v>226</v>
      </c>
      <c r="B7500">
        <v>47145</v>
      </c>
      <c r="C7500" t="s">
        <v>10856</v>
      </c>
      <c r="D7500">
        <v>646</v>
      </c>
      <c r="K7500">
        <v>0</v>
      </c>
      <c r="AE7500" t="s">
        <v>233</v>
      </c>
      <c r="AF7500">
        <v>0</v>
      </c>
      <c r="AG7500">
        <v>0</v>
      </c>
      <c r="AH7500">
        <v>0</v>
      </c>
      <c r="AI7500" t="s">
        <v>11634</v>
      </c>
      <c r="AL7500" s="94">
        <v>64.599999999999994</v>
      </c>
      <c r="AM7500" t="s">
        <v>11646</v>
      </c>
    </row>
    <row r="7501" spans="1:39" x14ac:dyDescent="0.25">
      <c r="A7501" t="s">
        <v>226</v>
      </c>
      <c r="B7501">
        <v>47146</v>
      </c>
      <c r="C7501" t="s">
        <v>10857</v>
      </c>
      <c r="D7501">
        <v>367</v>
      </c>
      <c r="K7501">
        <v>0</v>
      </c>
      <c r="AE7501" t="s">
        <v>233</v>
      </c>
      <c r="AF7501">
        <v>0</v>
      </c>
      <c r="AG7501">
        <v>0</v>
      </c>
      <c r="AH7501">
        <v>0</v>
      </c>
      <c r="AI7501" t="s">
        <v>11634</v>
      </c>
      <c r="AL7501" s="94">
        <v>36.700000000000003</v>
      </c>
      <c r="AM7501" t="s">
        <v>11646</v>
      </c>
    </row>
    <row r="7502" spans="1:39" x14ac:dyDescent="0.25">
      <c r="A7502" t="s">
        <v>226</v>
      </c>
      <c r="B7502">
        <v>47147</v>
      </c>
      <c r="C7502" t="s">
        <v>10858</v>
      </c>
      <c r="D7502">
        <v>107</v>
      </c>
      <c r="K7502">
        <v>0</v>
      </c>
      <c r="AE7502" t="s">
        <v>233</v>
      </c>
      <c r="AF7502">
        <v>0</v>
      </c>
      <c r="AG7502">
        <v>0</v>
      </c>
      <c r="AH7502">
        <v>0</v>
      </c>
      <c r="AI7502" t="s">
        <v>11634</v>
      </c>
      <c r="AL7502" s="94">
        <v>10.7</v>
      </c>
      <c r="AM7502" t="s">
        <v>11646</v>
      </c>
    </row>
    <row r="7503" spans="1:39" x14ac:dyDescent="0.25">
      <c r="A7503" t="s">
        <v>226</v>
      </c>
      <c r="B7503">
        <v>47148</v>
      </c>
      <c r="C7503" t="s">
        <v>10859</v>
      </c>
      <c r="D7503">
        <v>434</v>
      </c>
      <c r="K7503">
        <v>0</v>
      </c>
      <c r="AE7503" t="s">
        <v>233</v>
      </c>
      <c r="AF7503">
        <v>0</v>
      </c>
      <c r="AG7503">
        <v>0</v>
      </c>
      <c r="AH7503">
        <v>0</v>
      </c>
      <c r="AI7503" t="s">
        <v>11634</v>
      </c>
      <c r="AL7503" s="94">
        <v>43.4</v>
      </c>
      <c r="AM7503" t="s">
        <v>11646</v>
      </c>
    </row>
    <row r="7504" spans="1:39" x14ac:dyDescent="0.25">
      <c r="A7504" t="s">
        <v>226</v>
      </c>
      <c r="B7504">
        <v>47149</v>
      </c>
      <c r="C7504" t="s">
        <v>10860</v>
      </c>
      <c r="D7504">
        <v>48</v>
      </c>
      <c r="K7504">
        <v>0</v>
      </c>
      <c r="AE7504" t="s">
        <v>233</v>
      </c>
      <c r="AF7504">
        <v>0</v>
      </c>
      <c r="AG7504">
        <v>0</v>
      </c>
      <c r="AH7504">
        <v>0</v>
      </c>
      <c r="AI7504" t="s">
        <v>11634</v>
      </c>
      <c r="AL7504" s="94">
        <v>4.8</v>
      </c>
      <c r="AM7504" t="s">
        <v>11646</v>
      </c>
    </row>
    <row r="7505" spans="1:39" x14ac:dyDescent="0.25">
      <c r="A7505" t="s">
        <v>226</v>
      </c>
      <c r="B7505">
        <v>47150</v>
      </c>
      <c r="C7505" t="s">
        <v>10861</v>
      </c>
      <c r="D7505">
        <v>301</v>
      </c>
      <c r="K7505">
        <v>0</v>
      </c>
      <c r="AE7505" t="s">
        <v>233</v>
      </c>
      <c r="AF7505">
        <v>0</v>
      </c>
      <c r="AG7505">
        <v>0</v>
      </c>
      <c r="AH7505">
        <v>0</v>
      </c>
      <c r="AI7505" t="s">
        <v>11634</v>
      </c>
      <c r="AL7505" s="94">
        <v>30.1</v>
      </c>
      <c r="AM7505" t="s">
        <v>11646</v>
      </c>
    </row>
    <row r="7506" spans="1:39" x14ac:dyDescent="0.25">
      <c r="A7506" t="s">
        <v>226</v>
      </c>
      <c r="B7506">
        <v>47151</v>
      </c>
      <c r="C7506" t="s">
        <v>10862</v>
      </c>
      <c r="D7506">
        <v>23</v>
      </c>
      <c r="K7506">
        <v>0</v>
      </c>
      <c r="AE7506" t="s">
        <v>233</v>
      </c>
      <c r="AF7506">
        <v>0</v>
      </c>
      <c r="AG7506">
        <v>0</v>
      </c>
      <c r="AH7506">
        <v>0</v>
      </c>
      <c r="AI7506" t="s">
        <v>11634</v>
      </c>
      <c r="AL7506" s="94">
        <v>2.2999999999999998</v>
      </c>
      <c r="AM7506" t="s">
        <v>11646</v>
      </c>
    </row>
    <row r="7507" spans="1:39" x14ac:dyDescent="0.25">
      <c r="A7507" t="s">
        <v>226</v>
      </c>
      <c r="B7507">
        <v>47156</v>
      </c>
      <c r="C7507" t="s">
        <v>10863</v>
      </c>
      <c r="D7507">
        <v>160</v>
      </c>
      <c r="K7507">
        <v>0</v>
      </c>
      <c r="AE7507" t="s">
        <v>233</v>
      </c>
      <c r="AF7507">
        <v>0</v>
      </c>
      <c r="AG7507">
        <v>0</v>
      </c>
      <c r="AH7507">
        <v>0</v>
      </c>
      <c r="AI7507" t="s">
        <v>11634</v>
      </c>
      <c r="AL7507" s="94">
        <v>16</v>
      </c>
      <c r="AM7507" t="s">
        <v>11646</v>
      </c>
    </row>
    <row r="7508" spans="1:39" x14ac:dyDescent="0.25">
      <c r="A7508" t="s">
        <v>226</v>
      </c>
      <c r="B7508">
        <v>47152</v>
      </c>
      <c r="C7508" t="s">
        <v>10864</v>
      </c>
      <c r="D7508">
        <v>73</v>
      </c>
      <c r="K7508">
        <v>0</v>
      </c>
      <c r="AE7508" t="s">
        <v>233</v>
      </c>
      <c r="AF7508">
        <v>0</v>
      </c>
      <c r="AG7508">
        <v>0</v>
      </c>
      <c r="AH7508">
        <v>0</v>
      </c>
      <c r="AI7508" t="s">
        <v>11634</v>
      </c>
      <c r="AL7508" s="94">
        <v>7.3</v>
      </c>
      <c r="AM7508" t="s">
        <v>11646</v>
      </c>
    </row>
    <row r="7509" spans="1:39" x14ac:dyDescent="0.25">
      <c r="A7509" t="s">
        <v>226</v>
      </c>
      <c r="B7509">
        <v>47153</v>
      </c>
      <c r="C7509" t="s">
        <v>10865</v>
      </c>
      <c r="D7509">
        <v>108</v>
      </c>
      <c r="K7509">
        <v>0</v>
      </c>
      <c r="AE7509" t="s">
        <v>233</v>
      </c>
      <c r="AF7509">
        <v>0</v>
      </c>
      <c r="AG7509">
        <v>0</v>
      </c>
      <c r="AH7509">
        <v>0</v>
      </c>
      <c r="AI7509" t="s">
        <v>11634</v>
      </c>
      <c r="AL7509" s="94">
        <v>10.8</v>
      </c>
      <c r="AM7509" t="s">
        <v>11646</v>
      </c>
    </row>
    <row r="7510" spans="1:39" x14ac:dyDescent="0.25">
      <c r="A7510" t="s">
        <v>226</v>
      </c>
      <c r="B7510">
        <v>47154</v>
      </c>
      <c r="C7510" t="s">
        <v>10866</v>
      </c>
      <c r="D7510">
        <v>187</v>
      </c>
      <c r="K7510">
        <v>0</v>
      </c>
      <c r="AE7510" t="s">
        <v>233</v>
      </c>
      <c r="AF7510">
        <v>0</v>
      </c>
      <c r="AG7510">
        <v>0</v>
      </c>
      <c r="AH7510">
        <v>0</v>
      </c>
      <c r="AI7510" t="s">
        <v>11634</v>
      </c>
      <c r="AL7510" s="94">
        <v>18.7</v>
      </c>
      <c r="AM7510" t="s">
        <v>11646</v>
      </c>
    </row>
    <row r="7511" spans="1:39" x14ac:dyDescent="0.25">
      <c r="A7511" t="s">
        <v>226</v>
      </c>
      <c r="B7511">
        <v>47155</v>
      </c>
      <c r="C7511" t="s">
        <v>10867</v>
      </c>
      <c r="D7511">
        <v>4703</v>
      </c>
      <c r="K7511">
        <v>0</v>
      </c>
      <c r="AE7511" t="s">
        <v>233</v>
      </c>
      <c r="AF7511">
        <v>0</v>
      </c>
      <c r="AG7511">
        <v>0</v>
      </c>
      <c r="AH7511">
        <v>0</v>
      </c>
      <c r="AI7511" t="s">
        <v>11634</v>
      </c>
      <c r="AL7511" s="94">
        <v>470.3</v>
      </c>
      <c r="AM7511" t="s">
        <v>11646</v>
      </c>
    </row>
    <row r="7512" spans="1:39" x14ac:dyDescent="0.25">
      <c r="A7512" t="s">
        <v>226</v>
      </c>
      <c r="B7512">
        <v>47157</v>
      </c>
      <c r="C7512" t="s">
        <v>10868</v>
      </c>
      <c r="D7512">
        <v>607</v>
      </c>
      <c r="K7512">
        <v>0</v>
      </c>
      <c r="AE7512" t="s">
        <v>233</v>
      </c>
      <c r="AF7512">
        <v>0</v>
      </c>
      <c r="AG7512">
        <v>0</v>
      </c>
      <c r="AH7512">
        <v>0</v>
      </c>
      <c r="AI7512" t="s">
        <v>11634</v>
      </c>
      <c r="AL7512" s="94">
        <v>60.7</v>
      </c>
      <c r="AM7512" t="s">
        <v>11646</v>
      </c>
    </row>
    <row r="7513" spans="1:39" x14ac:dyDescent="0.25">
      <c r="A7513" t="s">
        <v>226</v>
      </c>
      <c r="B7513">
        <v>47158</v>
      </c>
      <c r="C7513" t="s">
        <v>10869</v>
      </c>
      <c r="D7513">
        <v>1013</v>
      </c>
      <c r="K7513">
        <v>0</v>
      </c>
      <c r="AE7513" t="s">
        <v>233</v>
      </c>
      <c r="AF7513">
        <v>0</v>
      </c>
      <c r="AG7513">
        <v>0</v>
      </c>
      <c r="AH7513">
        <v>0</v>
      </c>
      <c r="AI7513" t="s">
        <v>11634</v>
      </c>
      <c r="AL7513" s="94">
        <v>101.3</v>
      </c>
      <c r="AM7513" t="s">
        <v>11646</v>
      </c>
    </row>
    <row r="7514" spans="1:39" x14ac:dyDescent="0.25">
      <c r="A7514" t="s">
        <v>226</v>
      </c>
      <c r="B7514">
        <v>47159</v>
      </c>
      <c r="C7514" t="s">
        <v>10870</v>
      </c>
      <c r="D7514">
        <v>1109</v>
      </c>
      <c r="K7514">
        <v>0</v>
      </c>
      <c r="AE7514" t="s">
        <v>233</v>
      </c>
      <c r="AF7514">
        <v>0</v>
      </c>
      <c r="AG7514">
        <v>0</v>
      </c>
      <c r="AH7514">
        <v>0</v>
      </c>
      <c r="AI7514" t="s">
        <v>11634</v>
      </c>
      <c r="AL7514" s="94">
        <v>110.9</v>
      </c>
      <c r="AM7514" t="s">
        <v>11646</v>
      </c>
    </row>
    <row r="7515" spans="1:39" x14ac:dyDescent="0.25">
      <c r="A7515" t="s">
        <v>226</v>
      </c>
      <c r="B7515">
        <v>47160</v>
      </c>
      <c r="C7515" t="s">
        <v>10871</v>
      </c>
      <c r="D7515">
        <v>419</v>
      </c>
      <c r="K7515">
        <v>0</v>
      </c>
      <c r="AE7515" t="s">
        <v>233</v>
      </c>
      <c r="AF7515">
        <v>0</v>
      </c>
      <c r="AG7515">
        <v>0</v>
      </c>
      <c r="AH7515">
        <v>0</v>
      </c>
      <c r="AI7515" t="s">
        <v>11634</v>
      </c>
      <c r="AL7515" s="94">
        <v>41.9</v>
      </c>
      <c r="AM7515" t="s">
        <v>11646</v>
      </c>
    </row>
    <row r="7516" spans="1:39" x14ac:dyDescent="0.25">
      <c r="A7516" t="s">
        <v>226</v>
      </c>
      <c r="B7516">
        <v>47161</v>
      </c>
      <c r="C7516" t="s">
        <v>10872</v>
      </c>
      <c r="D7516">
        <v>5538</v>
      </c>
      <c r="K7516">
        <v>0</v>
      </c>
      <c r="AE7516" t="s">
        <v>233</v>
      </c>
      <c r="AF7516">
        <v>0</v>
      </c>
      <c r="AG7516">
        <v>0</v>
      </c>
      <c r="AH7516">
        <v>0</v>
      </c>
      <c r="AI7516" t="s">
        <v>11634</v>
      </c>
      <c r="AL7516" s="94">
        <v>553.79999999999995</v>
      </c>
      <c r="AM7516" t="s">
        <v>11646</v>
      </c>
    </row>
    <row r="7517" spans="1:39" x14ac:dyDescent="0.25">
      <c r="A7517" t="s">
        <v>226</v>
      </c>
      <c r="B7517">
        <v>47162</v>
      </c>
      <c r="C7517" t="s">
        <v>10873</v>
      </c>
      <c r="D7517">
        <v>84</v>
      </c>
      <c r="K7517">
        <v>0</v>
      </c>
      <c r="AE7517" t="s">
        <v>233</v>
      </c>
      <c r="AF7517">
        <v>0</v>
      </c>
      <c r="AG7517">
        <v>0</v>
      </c>
      <c r="AH7517">
        <v>0</v>
      </c>
      <c r="AI7517" t="s">
        <v>11634</v>
      </c>
      <c r="AL7517" s="94">
        <v>8.4</v>
      </c>
      <c r="AM7517" t="s">
        <v>11646</v>
      </c>
    </row>
    <row r="7518" spans="1:39" x14ac:dyDescent="0.25">
      <c r="A7518" t="s">
        <v>226</v>
      </c>
      <c r="B7518">
        <v>47163</v>
      </c>
      <c r="C7518" t="s">
        <v>10874</v>
      </c>
      <c r="D7518">
        <v>282</v>
      </c>
      <c r="K7518">
        <v>0</v>
      </c>
      <c r="AE7518" t="s">
        <v>233</v>
      </c>
      <c r="AF7518">
        <v>0</v>
      </c>
      <c r="AG7518">
        <v>0</v>
      </c>
      <c r="AH7518">
        <v>0</v>
      </c>
      <c r="AI7518" t="s">
        <v>11634</v>
      </c>
      <c r="AL7518" s="94">
        <v>28.2</v>
      </c>
      <c r="AM7518" t="s">
        <v>11646</v>
      </c>
    </row>
    <row r="7519" spans="1:39" x14ac:dyDescent="0.25">
      <c r="A7519" t="s">
        <v>226</v>
      </c>
      <c r="B7519">
        <v>47164</v>
      </c>
      <c r="C7519" t="s">
        <v>10875</v>
      </c>
      <c r="D7519">
        <v>375</v>
      </c>
      <c r="K7519">
        <v>0</v>
      </c>
      <c r="AE7519" t="s">
        <v>233</v>
      </c>
      <c r="AF7519">
        <v>0</v>
      </c>
      <c r="AG7519">
        <v>0</v>
      </c>
      <c r="AH7519">
        <v>0</v>
      </c>
      <c r="AI7519" t="s">
        <v>11634</v>
      </c>
      <c r="AL7519" s="94">
        <v>37.5</v>
      </c>
      <c r="AM7519" t="s">
        <v>11646</v>
      </c>
    </row>
    <row r="7520" spans="1:39" x14ac:dyDescent="0.25">
      <c r="A7520" t="s">
        <v>226</v>
      </c>
      <c r="B7520">
        <v>47165</v>
      </c>
      <c r="C7520" t="s">
        <v>10876</v>
      </c>
      <c r="D7520">
        <v>8638</v>
      </c>
      <c r="K7520">
        <v>0</v>
      </c>
      <c r="AE7520" t="s">
        <v>233</v>
      </c>
      <c r="AF7520">
        <v>0</v>
      </c>
      <c r="AG7520">
        <v>0</v>
      </c>
      <c r="AH7520">
        <v>0</v>
      </c>
      <c r="AI7520" t="s">
        <v>11634</v>
      </c>
      <c r="AL7520" s="94">
        <v>863.8</v>
      </c>
      <c r="AM7520" t="s">
        <v>11646</v>
      </c>
    </row>
    <row r="7521" spans="1:39" x14ac:dyDescent="0.25">
      <c r="A7521" t="s">
        <v>226</v>
      </c>
      <c r="B7521">
        <v>47169</v>
      </c>
      <c r="C7521" t="s">
        <v>10877</v>
      </c>
      <c r="D7521">
        <v>62</v>
      </c>
      <c r="K7521">
        <v>0</v>
      </c>
      <c r="AE7521" t="s">
        <v>233</v>
      </c>
      <c r="AF7521">
        <v>0</v>
      </c>
      <c r="AG7521">
        <v>0</v>
      </c>
      <c r="AH7521">
        <v>0</v>
      </c>
      <c r="AI7521" t="s">
        <v>11634</v>
      </c>
      <c r="AL7521" s="94">
        <v>6.2</v>
      </c>
      <c r="AM7521" t="s">
        <v>11646</v>
      </c>
    </row>
    <row r="7522" spans="1:39" x14ac:dyDescent="0.25">
      <c r="A7522" t="s">
        <v>226</v>
      </c>
      <c r="B7522">
        <v>47170</v>
      </c>
      <c r="C7522" t="s">
        <v>10878</v>
      </c>
      <c r="D7522">
        <v>57</v>
      </c>
      <c r="K7522">
        <v>0</v>
      </c>
      <c r="AE7522" t="s">
        <v>233</v>
      </c>
      <c r="AF7522">
        <v>0</v>
      </c>
      <c r="AG7522">
        <v>0</v>
      </c>
      <c r="AH7522">
        <v>0</v>
      </c>
      <c r="AI7522" t="s">
        <v>11634</v>
      </c>
      <c r="AL7522" s="94">
        <v>5.7</v>
      </c>
      <c r="AM7522" t="s">
        <v>11646</v>
      </c>
    </row>
    <row r="7523" spans="1:39" x14ac:dyDescent="0.25">
      <c r="A7523" t="s">
        <v>226</v>
      </c>
      <c r="B7523">
        <v>47166</v>
      </c>
      <c r="C7523" t="s">
        <v>10879</v>
      </c>
      <c r="D7523">
        <v>250</v>
      </c>
      <c r="K7523">
        <v>0</v>
      </c>
      <c r="AE7523" t="s">
        <v>233</v>
      </c>
      <c r="AF7523">
        <v>0</v>
      </c>
      <c r="AG7523">
        <v>0</v>
      </c>
      <c r="AH7523">
        <v>0</v>
      </c>
      <c r="AI7523" t="s">
        <v>11634</v>
      </c>
      <c r="AL7523" s="94">
        <v>25</v>
      </c>
      <c r="AM7523" t="s">
        <v>11646</v>
      </c>
    </row>
    <row r="7524" spans="1:39" x14ac:dyDescent="0.25">
      <c r="A7524" t="s">
        <v>226</v>
      </c>
      <c r="B7524">
        <v>47167</v>
      </c>
      <c r="C7524" t="s">
        <v>10880</v>
      </c>
      <c r="D7524">
        <v>227</v>
      </c>
      <c r="K7524">
        <v>0</v>
      </c>
      <c r="AE7524" t="s">
        <v>233</v>
      </c>
      <c r="AF7524">
        <v>0</v>
      </c>
      <c r="AG7524">
        <v>0</v>
      </c>
      <c r="AH7524">
        <v>0</v>
      </c>
      <c r="AI7524" t="s">
        <v>11634</v>
      </c>
      <c r="AL7524" s="94">
        <v>22.7</v>
      </c>
      <c r="AM7524" t="s">
        <v>11646</v>
      </c>
    </row>
    <row r="7525" spans="1:39" x14ac:dyDescent="0.25">
      <c r="A7525" t="s">
        <v>226</v>
      </c>
      <c r="B7525">
        <v>47168</v>
      </c>
      <c r="C7525" t="s">
        <v>10881</v>
      </c>
      <c r="D7525">
        <v>28</v>
      </c>
      <c r="K7525">
        <v>0</v>
      </c>
      <c r="AE7525" t="s">
        <v>233</v>
      </c>
      <c r="AF7525">
        <v>0</v>
      </c>
      <c r="AG7525">
        <v>0</v>
      </c>
      <c r="AH7525">
        <v>0</v>
      </c>
      <c r="AI7525" t="s">
        <v>11634</v>
      </c>
      <c r="AL7525" s="94">
        <v>2.8</v>
      </c>
      <c r="AM7525" t="s">
        <v>11646</v>
      </c>
    </row>
    <row r="7526" spans="1:39" x14ac:dyDescent="0.25">
      <c r="A7526" t="s">
        <v>226</v>
      </c>
      <c r="B7526">
        <v>47171</v>
      </c>
      <c r="C7526" t="s">
        <v>10882</v>
      </c>
      <c r="D7526">
        <v>386</v>
      </c>
      <c r="K7526">
        <v>0</v>
      </c>
      <c r="AE7526" t="s">
        <v>233</v>
      </c>
      <c r="AF7526">
        <v>0</v>
      </c>
      <c r="AG7526">
        <v>0</v>
      </c>
      <c r="AH7526">
        <v>0</v>
      </c>
      <c r="AI7526" t="s">
        <v>11634</v>
      </c>
      <c r="AL7526" s="94">
        <v>38.6</v>
      </c>
      <c r="AM7526" t="s">
        <v>11646</v>
      </c>
    </row>
    <row r="7527" spans="1:39" x14ac:dyDescent="0.25">
      <c r="A7527" t="s">
        <v>226</v>
      </c>
      <c r="B7527">
        <v>47172</v>
      </c>
      <c r="C7527" t="s">
        <v>10883</v>
      </c>
      <c r="D7527">
        <v>164</v>
      </c>
      <c r="K7527">
        <v>0</v>
      </c>
      <c r="AE7527" t="s">
        <v>233</v>
      </c>
      <c r="AF7527">
        <v>0</v>
      </c>
      <c r="AG7527">
        <v>0</v>
      </c>
      <c r="AH7527">
        <v>0</v>
      </c>
      <c r="AI7527" t="s">
        <v>11634</v>
      </c>
      <c r="AL7527" s="94">
        <v>16.399999999999999</v>
      </c>
      <c r="AM7527" t="s">
        <v>11646</v>
      </c>
    </row>
    <row r="7528" spans="1:39" x14ac:dyDescent="0.25">
      <c r="A7528" t="s">
        <v>226</v>
      </c>
      <c r="B7528">
        <v>47173</v>
      </c>
      <c r="C7528" t="s">
        <v>10884</v>
      </c>
      <c r="D7528">
        <v>1240</v>
      </c>
      <c r="K7528">
        <v>0</v>
      </c>
      <c r="AE7528" t="s">
        <v>233</v>
      </c>
      <c r="AF7528">
        <v>0</v>
      </c>
      <c r="AG7528">
        <v>0</v>
      </c>
      <c r="AH7528">
        <v>0</v>
      </c>
      <c r="AI7528" t="s">
        <v>11634</v>
      </c>
      <c r="AL7528" s="94">
        <v>124</v>
      </c>
      <c r="AM7528" t="s">
        <v>11646</v>
      </c>
    </row>
    <row r="7529" spans="1:39" x14ac:dyDescent="0.25">
      <c r="A7529" t="s">
        <v>226</v>
      </c>
      <c r="B7529">
        <v>47174</v>
      </c>
      <c r="C7529" t="s">
        <v>10885</v>
      </c>
      <c r="D7529">
        <v>314</v>
      </c>
      <c r="K7529">
        <v>0</v>
      </c>
      <c r="AE7529" t="s">
        <v>233</v>
      </c>
      <c r="AF7529">
        <v>0</v>
      </c>
      <c r="AG7529">
        <v>0</v>
      </c>
      <c r="AH7529">
        <v>0</v>
      </c>
      <c r="AI7529" t="s">
        <v>11634</v>
      </c>
      <c r="AL7529" s="94">
        <v>31.4</v>
      </c>
      <c r="AM7529" t="s">
        <v>11646</v>
      </c>
    </row>
    <row r="7530" spans="1:39" x14ac:dyDescent="0.25">
      <c r="A7530" t="s">
        <v>226</v>
      </c>
      <c r="B7530">
        <v>47175</v>
      </c>
      <c r="C7530" t="s">
        <v>10886</v>
      </c>
      <c r="D7530">
        <v>8786</v>
      </c>
      <c r="K7530">
        <v>0</v>
      </c>
      <c r="AE7530" t="s">
        <v>233</v>
      </c>
      <c r="AF7530">
        <v>0</v>
      </c>
      <c r="AG7530">
        <v>0</v>
      </c>
      <c r="AH7530">
        <v>0</v>
      </c>
      <c r="AI7530" t="s">
        <v>11634</v>
      </c>
      <c r="AL7530" s="94">
        <v>878.6</v>
      </c>
      <c r="AM7530" t="s">
        <v>11646</v>
      </c>
    </row>
    <row r="7531" spans="1:39" x14ac:dyDescent="0.25">
      <c r="A7531" t="s">
        <v>226</v>
      </c>
      <c r="B7531">
        <v>47176</v>
      </c>
      <c r="C7531" t="s">
        <v>10887</v>
      </c>
      <c r="D7531">
        <v>202</v>
      </c>
      <c r="K7531">
        <v>0</v>
      </c>
      <c r="AE7531" t="s">
        <v>233</v>
      </c>
      <c r="AF7531">
        <v>0</v>
      </c>
      <c r="AG7531">
        <v>0</v>
      </c>
      <c r="AH7531">
        <v>0</v>
      </c>
      <c r="AI7531" t="s">
        <v>11634</v>
      </c>
      <c r="AL7531" s="94">
        <v>20.2</v>
      </c>
      <c r="AM7531" t="s">
        <v>11646</v>
      </c>
    </row>
    <row r="7532" spans="1:39" x14ac:dyDescent="0.25">
      <c r="A7532" t="s">
        <v>226</v>
      </c>
      <c r="B7532">
        <v>47177</v>
      </c>
      <c r="C7532" t="s">
        <v>10888</v>
      </c>
      <c r="D7532">
        <v>100</v>
      </c>
      <c r="K7532">
        <v>0</v>
      </c>
      <c r="AE7532" t="s">
        <v>233</v>
      </c>
      <c r="AF7532">
        <v>0</v>
      </c>
      <c r="AG7532">
        <v>0</v>
      </c>
      <c r="AH7532">
        <v>0</v>
      </c>
      <c r="AI7532" t="s">
        <v>11634</v>
      </c>
      <c r="AL7532" s="94">
        <v>10</v>
      </c>
      <c r="AM7532" t="s">
        <v>11646</v>
      </c>
    </row>
    <row r="7533" spans="1:39" x14ac:dyDescent="0.25">
      <c r="A7533" t="s">
        <v>226</v>
      </c>
      <c r="B7533">
        <v>47178</v>
      </c>
      <c r="C7533" t="s">
        <v>10889</v>
      </c>
      <c r="D7533">
        <v>203</v>
      </c>
      <c r="K7533">
        <v>0</v>
      </c>
      <c r="AE7533" t="s">
        <v>233</v>
      </c>
      <c r="AF7533">
        <v>0</v>
      </c>
      <c r="AG7533">
        <v>0</v>
      </c>
      <c r="AH7533">
        <v>0</v>
      </c>
      <c r="AI7533" t="s">
        <v>11634</v>
      </c>
      <c r="AL7533" s="94">
        <v>20.3</v>
      </c>
      <c r="AM7533" t="s">
        <v>11646</v>
      </c>
    </row>
    <row r="7534" spans="1:39" x14ac:dyDescent="0.25">
      <c r="A7534" t="s">
        <v>226</v>
      </c>
      <c r="B7534">
        <v>47179</v>
      </c>
      <c r="C7534" t="s">
        <v>10890</v>
      </c>
      <c r="D7534">
        <v>399</v>
      </c>
      <c r="K7534">
        <v>0</v>
      </c>
      <c r="AE7534" t="s">
        <v>233</v>
      </c>
      <c r="AF7534">
        <v>0</v>
      </c>
      <c r="AG7534">
        <v>0</v>
      </c>
      <c r="AH7534">
        <v>0</v>
      </c>
      <c r="AI7534" t="s">
        <v>11634</v>
      </c>
      <c r="AL7534" s="94">
        <v>39.9</v>
      </c>
      <c r="AM7534" t="s">
        <v>11646</v>
      </c>
    </row>
    <row r="7535" spans="1:39" x14ac:dyDescent="0.25">
      <c r="A7535" t="s">
        <v>226</v>
      </c>
      <c r="B7535">
        <v>47180</v>
      </c>
      <c r="C7535" t="s">
        <v>10891</v>
      </c>
      <c r="D7535">
        <v>64</v>
      </c>
      <c r="K7535">
        <v>0</v>
      </c>
      <c r="AE7535" t="s">
        <v>233</v>
      </c>
      <c r="AF7535">
        <v>0</v>
      </c>
      <c r="AG7535">
        <v>0</v>
      </c>
      <c r="AH7535">
        <v>0</v>
      </c>
      <c r="AI7535" t="s">
        <v>11634</v>
      </c>
      <c r="AL7535" s="94">
        <v>6.4</v>
      </c>
      <c r="AM7535" t="s">
        <v>11646</v>
      </c>
    </row>
    <row r="7536" spans="1:39" x14ac:dyDescent="0.25">
      <c r="A7536" t="s">
        <v>226</v>
      </c>
      <c r="B7536">
        <v>47181</v>
      </c>
      <c r="C7536" t="s">
        <v>10892</v>
      </c>
      <c r="D7536">
        <v>185</v>
      </c>
      <c r="K7536">
        <v>0</v>
      </c>
      <c r="AE7536" t="s">
        <v>233</v>
      </c>
      <c r="AF7536">
        <v>0</v>
      </c>
      <c r="AG7536">
        <v>0</v>
      </c>
      <c r="AH7536">
        <v>0</v>
      </c>
      <c r="AI7536" t="s">
        <v>11634</v>
      </c>
      <c r="AL7536" s="94">
        <v>18.5</v>
      </c>
      <c r="AM7536" t="s">
        <v>11646</v>
      </c>
    </row>
    <row r="7537" spans="1:39" x14ac:dyDescent="0.25">
      <c r="A7537" t="s">
        <v>226</v>
      </c>
      <c r="B7537">
        <v>47182</v>
      </c>
      <c r="C7537" t="s">
        <v>10893</v>
      </c>
      <c r="D7537">
        <v>1612</v>
      </c>
      <c r="K7537">
        <v>0</v>
      </c>
      <c r="AE7537" t="s">
        <v>233</v>
      </c>
      <c r="AF7537">
        <v>0</v>
      </c>
      <c r="AG7537">
        <v>0</v>
      </c>
      <c r="AH7537">
        <v>0</v>
      </c>
      <c r="AI7537" t="s">
        <v>11634</v>
      </c>
      <c r="AL7537" s="94">
        <v>161.19999999999999</v>
      </c>
      <c r="AM7537" t="s">
        <v>11646</v>
      </c>
    </row>
    <row r="7538" spans="1:39" x14ac:dyDescent="0.25">
      <c r="A7538" t="s">
        <v>226</v>
      </c>
      <c r="B7538">
        <v>47183</v>
      </c>
      <c r="C7538" t="s">
        <v>10894</v>
      </c>
      <c r="D7538">
        <v>116</v>
      </c>
      <c r="K7538">
        <v>0</v>
      </c>
      <c r="AE7538" t="s">
        <v>233</v>
      </c>
      <c r="AF7538">
        <v>0</v>
      </c>
      <c r="AG7538">
        <v>0</v>
      </c>
      <c r="AH7538">
        <v>0</v>
      </c>
      <c r="AI7538" t="s">
        <v>11634</v>
      </c>
      <c r="AL7538" s="94">
        <v>11.6</v>
      </c>
      <c r="AM7538" t="s">
        <v>11646</v>
      </c>
    </row>
    <row r="7539" spans="1:39" x14ac:dyDescent="0.25">
      <c r="A7539" t="s">
        <v>226</v>
      </c>
      <c r="B7539">
        <v>47186</v>
      </c>
      <c r="C7539" t="s">
        <v>10895</v>
      </c>
      <c r="D7539">
        <v>300618</v>
      </c>
      <c r="K7539">
        <v>0</v>
      </c>
      <c r="AE7539" t="s">
        <v>233</v>
      </c>
      <c r="AF7539">
        <v>0</v>
      </c>
      <c r="AG7539">
        <v>0</v>
      </c>
      <c r="AH7539">
        <v>0</v>
      </c>
      <c r="AI7539" t="s">
        <v>11634</v>
      </c>
      <c r="AL7539" s="94">
        <v>30061.8</v>
      </c>
      <c r="AM7539" t="s">
        <v>11646</v>
      </c>
    </row>
    <row r="7540" spans="1:39" x14ac:dyDescent="0.25">
      <c r="A7540" t="s">
        <v>226</v>
      </c>
      <c r="B7540">
        <v>47184</v>
      </c>
      <c r="C7540" t="s">
        <v>10896</v>
      </c>
      <c r="D7540">
        <v>745</v>
      </c>
      <c r="K7540">
        <v>0</v>
      </c>
      <c r="AE7540" t="s">
        <v>233</v>
      </c>
      <c r="AF7540">
        <v>0</v>
      </c>
      <c r="AG7540">
        <v>0</v>
      </c>
      <c r="AH7540">
        <v>0</v>
      </c>
      <c r="AI7540" t="s">
        <v>11634</v>
      </c>
      <c r="AL7540" s="94">
        <v>74.5</v>
      </c>
      <c r="AM7540" t="s">
        <v>11646</v>
      </c>
    </row>
    <row r="7541" spans="1:39" x14ac:dyDescent="0.25">
      <c r="A7541" t="s">
        <v>226</v>
      </c>
      <c r="B7541">
        <v>47185</v>
      </c>
      <c r="C7541" t="s">
        <v>10897</v>
      </c>
      <c r="D7541">
        <v>91</v>
      </c>
      <c r="K7541">
        <v>0</v>
      </c>
      <c r="AE7541" t="s">
        <v>233</v>
      </c>
      <c r="AF7541">
        <v>0</v>
      </c>
      <c r="AG7541">
        <v>0</v>
      </c>
      <c r="AH7541">
        <v>0</v>
      </c>
      <c r="AI7541" t="s">
        <v>11634</v>
      </c>
      <c r="AL7541" s="94">
        <v>9.1</v>
      </c>
      <c r="AM7541" t="s">
        <v>11646</v>
      </c>
    </row>
    <row r="7542" spans="1:39" x14ac:dyDescent="0.25">
      <c r="A7542" t="s">
        <v>226</v>
      </c>
      <c r="B7542">
        <v>47187</v>
      </c>
      <c r="C7542" t="s">
        <v>10898</v>
      </c>
      <c r="D7542">
        <v>81</v>
      </c>
      <c r="K7542">
        <v>0</v>
      </c>
      <c r="AE7542" t="s">
        <v>233</v>
      </c>
      <c r="AF7542">
        <v>0</v>
      </c>
      <c r="AG7542">
        <v>0</v>
      </c>
      <c r="AH7542">
        <v>0</v>
      </c>
      <c r="AI7542" t="s">
        <v>11634</v>
      </c>
      <c r="AL7542" s="94">
        <v>8.1</v>
      </c>
      <c r="AM7542" t="s">
        <v>11646</v>
      </c>
    </row>
    <row r="7543" spans="1:39" x14ac:dyDescent="0.25">
      <c r="A7543" t="s">
        <v>226</v>
      </c>
      <c r="B7543">
        <v>47188</v>
      </c>
      <c r="C7543" t="s">
        <v>10899</v>
      </c>
      <c r="D7543">
        <v>91</v>
      </c>
      <c r="K7543">
        <v>0</v>
      </c>
      <c r="AE7543" t="s">
        <v>233</v>
      </c>
      <c r="AF7543">
        <v>0</v>
      </c>
      <c r="AG7543">
        <v>0</v>
      </c>
      <c r="AH7543">
        <v>0</v>
      </c>
      <c r="AI7543" t="s">
        <v>11634</v>
      </c>
      <c r="AL7543" s="94">
        <v>9.1</v>
      </c>
      <c r="AM7543" t="s">
        <v>11646</v>
      </c>
    </row>
    <row r="7544" spans="1:39" x14ac:dyDescent="0.25">
      <c r="A7544" t="s">
        <v>226</v>
      </c>
      <c r="B7544">
        <v>47189</v>
      </c>
      <c r="C7544" t="s">
        <v>10900</v>
      </c>
      <c r="D7544">
        <v>163</v>
      </c>
      <c r="K7544">
        <v>0</v>
      </c>
      <c r="AE7544" t="s">
        <v>233</v>
      </c>
      <c r="AF7544">
        <v>0</v>
      </c>
      <c r="AG7544">
        <v>0</v>
      </c>
      <c r="AH7544">
        <v>0</v>
      </c>
      <c r="AI7544" t="s">
        <v>11634</v>
      </c>
      <c r="AL7544" s="94">
        <v>16.3</v>
      </c>
      <c r="AM7544" t="s">
        <v>11646</v>
      </c>
    </row>
    <row r="7545" spans="1:39" x14ac:dyDescent="0.25">
      <c r="A7545" t="s">
        <v>226</v>
      </c>
      <c r="B7545">
        <v>47190</v>
      </c>
      <c r="C7545" t="s">
        <v>10901</v>
      </c>
      <c r="D7545">
        <v>113</v>
      </c>
      <c r="K7545">
        <v>0</v>
      </c>
      <c r="AE7545" t="s">
        <v>233</v>
      </c>
      <c r="AF7545">
        <v>0</v>
      </c>
      <c r="AG7545">
        <v>0</v>
      </c>
      <c r="AH7545">
        <v>0</v>
      </c>
      <c r="AI7545" t="s">
        <v>11634</v>
      </c>
      <c r="AL7545" s="94">
        <v>11.3</v>
      </c>
      <c r="AM7545" t="s">
        <v>11646</v>
      </c>
    </row>
    <row r="7546" spans="1:39" x14ac:dyDescent="0.25">
      <c r="A7546" t="s">
        <v>226</v>
      </c>
      <c r="B7546">
        <v>47191</v>
      </c>
      <c r="C7546" t="s">
        <v>10902</v>
      </c>
      <c r="D7546">
        <v>121</v>
      </c>
      <c r="K7546">
        <v>0</v>
      </c>
      <c r="AE7546" t="s">
        <v>233</v>
      </c>
      <c r="AF7546">
        <v>0</v>
      </c>
      <c r="AG7546">
        <v>0</v>
      </c>
      <c r="AH7546">
        <v>0</v>
      </c>
      <c r="AI7546" t="s">
        <v>11634</v>
      </c>
      <c r="AL7546" s="94">
        <v>12.1</v>
      </c>
      <c r="AM7546" t="s">
        <v>11646</v>
      </c>
    </row>
    <row r="7547" spans="1:39" x14ac:dyDescent="0.25">
      <c r="A7547" t="s">
        <v>226</v>
      </c>
      <c r="B7547">
        <v>47192</v>
      </c>
      <c r="C7547" t="s">
        <v>10903</v>
      </c>
      <c r="D7547">
        <v>101</v>
      </c>
      <c r="K7547">
        <v>0</v>
      </c>
      <c r="AE7547" t="s">
        <v>233</v>
      </c>
      <c r="AF7547">
        <v>0</v>
      </c>
      <c r="AG7547">
        <v>0</v>
      </c>
      <c r="AH7547">
        <v>0</v>
      </c>
      <c r="AI7547" t="s">
        <v>11634</v>
      </c>
      <c r="AL7547" s="94">
        <v>10.1</v>
      </c>
      <c r="AM7547" t="s">
        <v>11646</v>
      </c>
    </row>
    <row r="7548" spans="1:39" x14ac:dyDescent="0.25">
      <c r="A7548" t="s">
        <v>226</v>
      </c>
      <c r="B7548">
        <v>47193</v>
      </c>
      <c r="C7548" t="s">
        <v>10904</v>
      </c>
      <c r="D7548">
        <v>2292</v>
      </c>
      <c r="K7548">
        <v>0</v>
      </c>
      <c r="AE7548" t="s">
        <v>233</v>
      </c>
      <c r="AF7548">
        <v>0</v>
      </c>
      <c r="AG7548">
        <v>0</v>
      </c>
      <c r="AH7548">
        <v>0</v>
      </c>
      <c r="AI7548" t="s">
        <v>11634</v>
      </c>
      <c r="AL7548" s="94">
        <v>229.2</v>
      </c>
      <c r="AM7548" t="s">
        <v>11646</v>
      </c>
    </row>
    <row r="7549" spans="1:39" x14ac:dyDescent="0.25">
      <c r="A7549" t="s">
        <v>226</v>
      </c>
      <c r="B7549">
        <v>47195</v>
      </c>
      <c r="C7549" t="s">
        <v>10905</v>
      </c>
      <c r="D7549">
        <v>507</v>
      </c>
      <c r="K7549">
        <v>0</v>
      </c>
      <c r="AE7549" t="s">
        <v>233</v>
      </c>
      <c r="AF7549">
        <v>0</v>
      </c>
      <c r="AG7549">
        <v>0</v>
      </c>
      <c r="AH7549">
        <v>0</v>
      </c>
      <c r="AI7549" t="s">
        <v>11634</v>
      </c>
      <c r="AL7549" s="94">
        <v>50.7</v>
      </c>
      <c r="AM7549" t="s">
        <v>11646</v>
      </c>
    </row>
    <row r="7550" spans="1:39" x14ac:dyDescent="0.25">
      <c r="A7550" t="s">
        <v>226</v>
      </c>
      <c r="B7550">
        <v>47196</v>
      </c>
      <c r="C7550" t="s">
        <v>10906</v>
      </c>
      <c r="D7550">
        <v>32</v>
      </c>
      <c r="K7550">
        <v>0</v>
      </c>
      <c r="AE7550" t="s">
        <v>233</v>
      </c>
      <c r="AF7550">
        <v>0</v>
      </c>
      <c r="AG7550">
        <v>0</v>
      </c>
      <c r="AH7550">
        <v>0</v>
      </c>
      <c r="AI7550" t="s">
        <v>11634</v>
      </c>
      <c r="AL7550" s="94">
        <v>3.2</v>
      </c>
      <c r="AM7550" t="s">
        <v>11646</v>
      </c>
    </row>
    <row r="7551" spans="1:39" x14ac:dyDescent="0.25">
      <c r="A7551" t="s">
        <v>226</v>
      </c>
      <c r="B7551">
        <v>47197</v>
      </c>
      <c r="C7551" t="s">
        <v>10907</v>
      </c>
      <c r="D7551">
        <v>1048</v>
      </c>
      <c r="K7551">
        <v>0</v>
      </c>
      <c r="AE7551" t="s">
        <v>233</v>
      </c>
      <c r="AF7551">
        <v>0</v>
      </c>
      <c r="AG7551">
        <v>0</v>
      </c>
      <c r="AH7551">
        <v>0</v>
      </c>
      <c r="AI7551" t="s">
        <v>11634</v>
      </c>
      <c r="AL7551" s="94">
        <v>104.8</v>
      </c>
      <c r="AM7551" t="s">
        <v>11646</v>
      </c>
    </row>
    <row r="7552" spans="1:39" x14ac:dyDescent="0.25">
      <c r="A7552" t="s">
        <v>226</v>
      </c>
      <c r="B7552">
        <v>47198</v>
      </c>
      <c r="C7552" t="s">
        <v>10908</v>
      </c>
      <c r="D7552">
        <v>66</v>
      </c>
      <c r="K7552">
        <v>0</v>
      </c>
      <c r="AE7552" t="s">
        <v>233</v>
      </c>
      <c r="AF7552">
        <v>0</v>
      </c>
      <c r="AG7552">
        <v>0</v>
      </c>
      <c r="AH7552">
        <v>0</v>
      </c>
      <c r="AI7552" t="s">
        <v>11634</v>
      </c>
      <c r="AL7552" s="94">
        <v>6.6</v>
      </c>
      <c r="AM7552" t="s">
        <v>11646</v>
      </c>
    </row>
    <row r="7553" spans="1:39" x14ac:dyDescent="0.25">
      <c r="A7553" t="s">
        <v>226</v>
      </c>
      <c r="B7553">
        <v>47199</v>
      </c>
      <c r="C7553" t="s">
        <v>10909</v>
      </c>
      <c r="D7553">
        <v>82</v>
      </c>
      <c r="K7553">
        <v>0</v>
      </c>
      <c r="AE7553" t="s">
        <v>233</v>
      </c>
      <c r="AF7553">
        <v>0</v>
      </c>
      <c r="AG7553">
        <v>0</v>
      </c>
      <c r="AH7553">
        <v>0</v>
      </c>
      <c r="AI7553" t="s">
        <v>11634</v>
      </c>
      <c r="AL7553" s="94">
        <v>8.1999999999999993</v>
      </c>
      <c r="AM7553" t="s">
        <v>11646</v>
      </c>
    </row>
    <row r="7554" spans="1:39" x14ac:dyDescent="0.25">
      <c r="A7554" t="s">
        <v>226</v>
      </c>
      <c r="B7554">
        <v>47200</v>
      </c>
      <c r="C7554" t="s">
        <v>10910</v>
      </c>
      <c r="D7554">
        <v>75</v>
      </c>
      <c r="K7554">
        <v>0</v>
      </c>
      <c r="AE7554" t="s">
        <v>233</v>
      </c>
      <c r="AF7554">
        <v>0</v>
      </c>
      <c r="AG7554">
        <v>0</v>
      </c>
      <c r="AH7554">
        <v>0</v>
      </c>
      <c r="AI7554" t="s">
        <v>11634</v>
      </c>
      <c r="AL7554" s="94">
        <v>7.5</v>
      </c>
      <c r="AM7554" t="s">
        <v>11646</v>
      </c>
    </row>
    <row r="7555" spans="1:39" x14ac:dyDescent="0.25">
      <c r="A7555" t="s">
        <v>226</v>
      </c>
      <c r="B7555">
        <v>47203</v>
      </c>
      <c r="C7555" t="s">
        <v>10911</v>
      </c>
      <c r="D7555">
        <v>61</v>
      </c>
      <c r="K7555">
        <v>0</v>
      </c>
      <c r="AE7555" t="s">
        <v>233</v>
      </c>
      <c r="AF7555">
        <v>0</v>
      </c>
      <c r="AG7555">
        <v>0</v>
      </c>
      <c r="AH7555">
        <v>0</v>
      </c>
      <c r="AI7555" t="s">
        <v>11634</v>
      </c>
      <c r="AL7555" s="94">
        <v>6.1</v>
      </c>
      <c r="AM7555" t="s">
        <v>11646</v>
      </c>
    </row>
    <row r="7556" spans="1:39" x14ac:dyDescent="0.25">
      <c r="A7556" t="s">
        <v>226</v>
      </c>
      <c r="B7556">
        <v>47204</v>
      </c>
      <c r="C7556" t="s">
        <v>10912</v>
      </c>
      <c r="D7556">
        <v>241</v>
      </c>
      <c r="K7556">
        <v>0</v>
      </c>
      <c r="AE7556" t="s">
        <v>233</v>
      </c>
      <c r="AF7556">
        <v>0</v>
      </c>
      <c r="AG7556">
        <v>0</v>
      </c>
      <c r="AH7556">
        <v>0</v>
      </c>
      <c r="AI7556" t="s">
        <v>11634</v>
      </c>
      <c r="AL7556" s="94">
        <v>24.1</v>
      </c>
      <c r="AM7556" t="s">
        <v>11646</v>
      </c>
    </row>
    <row r="7557" spans="1:39" x14ac:dyDescent="0.25">
      <c r="A7557" t="s">
        <v>226</v>
      </c>
      <c r="B7557">
        <v>47205</v>
      </c>
      <c r="C7557" t="s">
        <v>10913</v>
      </c>
      <c r="D7557">
        <v>468</v>
      </c>
      <c r="K7557">
        <v>0</v>
      </c>
      <c r="AE7557" t="s">
        <v>233</v>
      </c>
      <c r="AF7557">
        <v>0</v>
      </c>
      <c r="AG7557">
        <v>0</v>
      </c>
      <c r="AH7557">
        <v>0</v>
      </c>
      <c r="AI7557" t="s">
        <v>11634</v>
      </c>
      <c r="AL7557" s="94">
        <v>46.8</v>
      </c>
      <c r="AM7557" t="s">
        <v>11646</v>
      </c>
    </row>
    <row r="7558" spans="1:39" x14ac:dyDescent="0.25">
      <c r="A7558" t="s">
        <v>226</v>
      </c>
      <c r="B7558">
        <v>47206</v>
      </c>
      <c r="C7558" t="s">
        <v>10914</v>
      </c>
      <c r="D7558">
        <v>86</v>
      </c>
      <c r="K7558">
        <v>0</v>
      </c>
      <c r="AE7558" t="s">
        <v>233</v>
      </c>
      <c r="AF7558">
        <v>0</v>
      </c>
      <c r="AG7558">
        <v>0</v>
      </c>
      <c r="AH7558">
        <v>0</v>
      </c>
      <c r="AI7558" t="s">
        <v>11634</v>
      </c>
      <c r="AL7558" s="94">
        <v>8.6</v>
      </c>
      <c r="AM7558" t="s">
        <v>11646</v>
      </c>
    </row>
    <row r="7559" spans="1:39" x14ac:dyDescent="0.25">
      <c r="A7559" t="s">
        <v>226</v>
      </c>
      <c r="B7559">
        <v>47207</v>
      </c>
      <c r="C7559" t="s">
        <v>10915</v>
      </c>
      <c r="D7559">
        <v>288</v>
      </c>
      <c r="K7559">
        <v>0</v>
      </c>
      <c r="AE7559" t="s">
        <v>233</v>
      </c>
      <c r="AF7559">
        <v>0</v>
      </c>
      <c r="AG7559">
        <v>0</v>
      </c>
      <c r="AH7559">
        <v>0</v>
      </c>
      <c r="AI7559" t="s">
        <v>11634</v>
      </c>
      <c r="AL7559" s="94">
        <v>28.8</v>
      </c>
      <c r="AM7559" t="s">
        <v>11646</v>
      </c>
    </row>
    <row r="7560" spans="1:39" x14ac:dyDescent="0.25">
      <c r="A7560" t="s">
        <v>226</v>
      </c>
      <c r="B7560">
        <v>47208</v>
      </c>
      <c r="C7560" t="s">
        <v>10916</v>
      </c>
      <c r="D7560">
        <v>51</v>
      </c>
      <c r="K7560">
        <v>0</v>
      </c>
      <c r="AE7560" t="s">
        <v>233</v>
      </c>
      <c r="AF7560">
        <v>0</v>
      </c>
      <c r="AG7560">
        <v>0</v>
      </c>
      <c r="AH7560">
        <v>0</v>
      </c>
      <c r="AI7560" t="s">
        <v>11634</v>
      </c>
      <c r="AL7560" s="94">
        <v>5.0999999999999996</v>
      </c>
      <c r="AM7560" t="s">
        <v>11646</v>
      </c>
    </row>
    <row r="7561" spans="1:39" x14ac:dyDescent="0.25">
      <c r="A7561" t="s">
        <v>226</v>
      </c>
      <c r="B7561">
        <v>47209</v>
      </c>
      <c r="C7561" t="s">
        <v>10917</v>
      </c>
      <c r="D7561">
        <v>32</v>
      </c>
      <c r="K7561">
        <v>0</v>
      </c>
      <c r="AE7561" t="s">
        <v>233</v>
      </c>
      <c r="AF7561">
        <v>0</v>
      </c>
      <c r="AG7561">
        <v>0</v>
      </c>
      <c r="AH7561">
        <v>0</v>
      </c>
      <c r="AI7561" t="s">
        <v>11634</v>
      </c>
      <c r="AL7561" s="94">
        <v>3.2</v>
      </c>
      <c r="AM7561" t="s">
        <v>11646</v>
      </c>
    </row>
    <row r="7562" spans="1:39" x14ac:dyDescent="0.25">
      <c r="A7562" t="s">
        <v>226</v>
      </c>
      <c r="B7562">
        <v>47210</v>
      </c>
      <c r="C7562" t="s">
        <v>10918</v>
      </c>
      <c r="D7562">
        <v>490</v>
      </c>
      <c r="K7562">
        <v>0</v>
      </c>
      <c r="AE7562" t="s">
        <v>233</v>
      </c>
      <c r="AF7562">
        <v>0</v>
      </c>
      <c r="AG7562">
        <v>0</v>
      </c>
      <c r="AH7562">
        <v>0</v>
      </c>
      <c r="AI7562" t="s">
        <v>11634</v>
      </c>
      <c r="AL7562" s="94">
        <v>49</v>
      </c>
      <c r="AM7562" t="s">
        <v>11646</v>
      </c>
    </row>
    <row r="7563" spans="1:39" x14ac:dyDescent="0.25">
      <c r="A7563" t="s">
        <v>226</v>
      </c>
      <c r="B7563">
        <v>47211</v>
      </c>
      <c r="C7563" t="s">
        <v>10919</v>
      </c>
      <c r="D7563">
        <v>58</v>
      </c>
      <c r="K7563">
        <v>0</v>
      </c>
      <c r="AE7563" t="s">
        <v>233</v>
      </c>
      <c r="AF7563">
        <v>0</v>
      </c>
      <c r="AG7563">
        <v>0</v>
      </c>
      <c r="AH7563">
        <v>0</v>
      </c>
      <c r="AI7563" t="s">
        <v>11634</v>
      </c>
      <c r="AL7563" s="94">
        <v>5.8</v>
      </c>
      <c r="AM7563" t="s">
        <v>11646</v>
      </c>
    </row>
    <row r="7564" spans="1:39" x14ac:dyDescent="0.25">
      <c r="A7564" t="s">
        <v>226</v>
      </c>
      <c r="B7564">
        <v>47212</v>
      </c>
      <c r="C7564" t="s">
        <v>10920</v>
      </c>
      <c r="D7564">
        <v>392</v>
      </c>
      <c r="K7564">
        <v>0</v>
      </c>
      <c r="AE7564" t="s">
        <v>233</v>
      </c>
      <c r="AF7564">
        <v>0</v>
      </c>
      <c r="AG7564">
        <v>0</v>
      </c>
      <c r="AH7564">
        <v>0</v>
      </c>
      <c r="AI7564" t="s">
        <v>11634</v>
      </c>
      <c r="AL7564" s="94">
        <v>39.200000000000003</v>
      </c>
      <c r="AM7564" t="s">
        <v>11646</v>
      </c>
    </row>
    <row r="7565" spans="1:39" x14ac:dyDescent="0.25">
      <c r="A7565" t="s">
        <v>226</v>
      </c>
      <c r="B7565">
        <v>47213</v>
      </c>
      <c r="C7565" t="s">
        <v>10921</v>
      </c>
      <c r="D7565">
        <v>100</v>
      </c>
      <c r="K7565">
        <v>0</v>
      </c>
      <c r="AE7565" t="s">
        <v>233</v>
      </c>
      <c r="AF7565">
        <v>0</v>
      </c>
      <c r="AG7565">
        <v>0</v>
      </c>
      <c r="AH7565">
        <v>0</v>
      </c>
      <c r="AI7565" t="s">
        <v>11634</v>
      </c>
      <c r="AL7565" s="94">
        <v>10</v>
      </c>
      <c r="AM7565" t="s">
        <v>11646</v>
      </c>
    </row>
    <row r="7566" spans="1:39" x14ac:dyDescent="0.25">
      <c r="A7566" t="s">
        <v>226</v>
      </c>
      <c r="B7566">
        <v>47214</v>
      </c>
      <c r="C7566" t="s">
        <v>10922</v>
      </c>
      <c r="D7566">
        <v>1496</v>
      </c>
      <c r="K7566">
        <v>0</v>
      </c>
      <c r="AE7566" t="s">
        <v>233</v>
      </c>
      <c r="AF7566">
        <v>0</v>
      </c>
      <c r="AG7566">
        <v>0</v>
      </c>
      <c r="AH7566">
        <v>0</v>
      </c>
      <c r="AI7566" t="s">
        <v>11634</v>
      </c>
      <c r="AL7566" s="94">
        <v>149.6</v>
      </c>
      <c r="AM7566" t="s">
        <v>11646</v>
      </c>
    </row>
    <row r="7567" spans="1:39" x14ac:dyDescent="0.25">
      <c r="A7567" t="s">
        <v>226</v>
      </c>
      <c r="B7567">
        <v>47215</v>
      </c>
      <c r="C7567" t="s">
        <v>10923</v>
      </c>
      <c r="D7567">
        <v>51</v>
      </c>
      <c r="K7567">
        <v>0</v>
      </c>
      <c r="AE7567" t="s">
        <v>233</v>
      </c>
      <c r="AF7567">
        <v>0</v>
      </c>
      <c r="AG7567">
        <v>0</v>
      </c>
      <c r="AH7567">
        <v>0</v>
      </c>
      <c r="AI7567" t="s">
        <v>11634</v>
      </c>
      <c r="AL7567" s="94">
        <v>5.0999999999999996</v>
      </c>
      <c r="AM7567" t="s">
        <v>11646</v>
      </c>
    </row>
    <row r="7568" spans="1:39" x14ac:dyDescent="0.25">
      <c r="A7568" t="s">
        <v>226</v>
      </c>
      <c r="B7568">
        <v>47216</v>
      </c>
      <c r="C7568" t="s">
        <v>10924</v>
      </c>
      <c r="D7568">
        <v>122</v>
      </c>
      <c r="K7568">
        <v>0</v>
      </c>
      <c r="AE7568" t="s">
        <v>233</v>
      </c>
      <c r="AF7568">
        <v>0</v>
      </c>
      <c r="AG7568">
        <v>0</v>
      </c>
      <c r="AH7568">
        <v>0</v>
      </c>
      <c r="AI7568" t="s">
        <v>11634</v>
      </c>
      <c r="AL7568" s="94">
        <v>12.2</v>
      </c>
      <c r="AM7568" t="s">
        <v>11646</v>
      </c>
    </row>
    <row r="7569" spans="1:39" x14ac:dyDescent="0.25">
      <c r="A7569" t="s">
        <v>226</v>
      </c>
      <c r="B7569">
        <v>47217</v>
      </c>
      <c r="C7569" t="s">
        <v>10925</v>
      </c>
      <c r="D7569">
        <v>2915</v>
      </c>
      <c r="K7569">
        <v>0</v>
      </c>
      <c r="AE7569" t="s">
        <v>233</v>
      </c>
      <c r="AF7569">
        <v>0</v>
      </c>
      <c r="AG7569">
        <v>0</v>
      </c>
      <c r="AH7569">
        <v>0</v>
      </c>
      <c r="AI7569" t="s">
        <v>11634</v>
      </c>
      <c r="AL7569" s="94">
        <v>291.5</v>
      </c>
      <c r="AM7569" t="s">
        <v>11646</v>
      </c>
    </row>
    <row r="7570" spans="1:39" x14ac:dyDescent="0.25">
      <c r="A7570" t="s">
        <v>226</v>
      </c>
      <c r="B7570">
        <v>47218</v>
      </c>
      <c r="C7570" t="s">
        <v>10926</v>
      </c>
      <c r="D7570">
        <v>1258</v>
      </c>
      <c r="K7570">
        <v>0</v>
      </c>
      <c r="AE7570" t="s">
        <v>233</v>
      </c>
      <c r="AF7570">
        <v>0</v>
      </c>
      <c r="AG7570">
        <v>0</v>
      </c>
      <c r="AH7570">
        <v>0</v>
      </c>
      <c r="AI7570" t="s">
        <v>11634</v>
      </c>
      <c r="AL7570" s="94">
        <v>125.8</v>
      </c>
      <c r="AM7570" t="s">
        <v>11646</v>
      </c>
    </row>
    <row r="7571" spans="1:39" x14ac:dyDescent="0.25">
      <c r="A7571" t="s">
        <v>226</v>
      </c>
      <c r="B7571">
        <v>47219</v>
      </c>
      <c r="C7571" t="s">
        <v>10927</v>
      </c>
      <c r="D7571">
        <v>59</v>
      </c>
      <c r="K7571">
        <v>0</v>
      </c>
      <c r="AE7571" t="s">
        <v>233</v>
      </c>
      <c r="AF7571">
        <v>0</v>
      </c>
      <c r="AG7571">
        <v>0</v>
      </c>
      <c r="AH7571">
        <v>0</v>
      </c>
      <c r="AI7571" t="s">
        <v>11634</v>
      </c>
      <c r="AL7571" s="94">
        <v>5.9</v>
      </c>
      <c r="AM7571" t="s">
        <v>11646</v>
      </c>
    </row>
    <row r="7572" spans="1:39" x14ac:dyDescent="0.25">
      <c r="A7572" t="s">
        <v>226</v>
      </c>
      <c r="B7572">
        <v>47220</v>
      </c>
      <c r="C7572" t="s">
        <v>10928</v>
      </c>
      <c r="D7572">
        <v>157</v>
      </c>
      <c r="K7572">
        <v>0</v>
      </c>
      <c r="AE7572" t="s">
        <v>233</v>
      </c>
      <c r="AF7572">
        <v>0</v>
      </c>
      <c r="AG7572">
        <v>0</v>
      </c>
      <c r="AH7572">
        <v>0</v>
      </c>
      <c r="AI7572" t="s">
        <v>11634</v>
      </c>
      <c r="AL7572" s="94">
        <v>15.7</v>
      </c>
      <c r="AM7572" t="s">
        <v>11646</v>
      </c>
    </row>
    <row r="7573" spans="1:39" x14ac:dyDescent="0.25">
      <c r="A7573" t="s">
        <v>226</v>
      </c>
      <c r="B7573">
        <v>47221</v>
      </c>
      <c r="C7573" t="s">
        <v>4503</v>
      </c>
      <c r="D7573">
        <v>112</v>
      </c>
      <c r="K7573">
        <v>0</v>
      </c>
      <c r="AE7573" t="s">
        <v>233</v>
      </c>
      <c r="AF7573">
        <v>0</v>
      </c>
      <c r="AG7573">
        <v>0</v>
      </c>
      <c r="AH7573">
        <v>0</v>
      </c>
      <c r="AI7573" t="s">
        <v>11634</v>
      </c>
      <c r="AL7573" s="94">
        <v>11.2</v>
      </c>
      <c r="AM7573" t="s">
        <v>11646</v>
      </c>
    </row>
    <row r="7574" spans="1:39" x14ac:dyDescent="0.25">
      <c r="A7574" t="s">
        <v>226</v>
      </c>
      <c r="B7574">
        <v>47222</v>
      </c>
      <c r="C7574" t="s">
        <v>10929</v>
      </c>
      <c r="D7574">
        <v>102</v>
      </c>
      <c r="K7574">
        <v>0</v>
      </c>
      <c r="AE7574" t="s">
        <v>233</v>
      </c>
      <c r="AF7574">
        <v>0</v>
      </c>
      <c r="AG7574">
        <v>0</v>
      </c>
      <c r="AH7574">
        <v>0</v>
      </c>
      <c r="AI7574" t="s">
        <v>11634</v>
      </c>
      <c r="AL7574" s="94">
        <v>10.199999999999999</v>
      </c>
      <c r="AM7574" t="s">
        <v>11646</v>
      </c>
    </row>
    <row r="7575" spans="1:39" x14ac:dyDescent="0.25">
      <c r="A7575" t="s">
        <v>226</v>
      </c>
      <c r="B7575">
        <v>47223</v>
      </c>
      <c r="C7575" t="s">
        <v>10930</v>
      </c>
      <c r="D7575">
        <v>136</v>
      </c>
      <c r="K7575">
        <v>0</v>
      </c>
      <c r="AE7575" t="s">
        <v>233</v>
      </c>
      <c r="AF7575">
        <v>0</v>
      </c>
      <c r="AG7575">
        <v>0</v>
      </c>
      <c r="AH7575">
        <v>0</v>
      </c>
      <c r="AI7575" t="s">
        <v>11634</v>
      </c>
      <c r="AL7575" s="94">
        <v>13.6</v>
      </c>
      <c r="AM7575" t="s">
        <v>11646</v>
      </c>
    </row>
    <row r="7576" spans="1:39" x14ac:dyDescent="0.25">
      <c r="A7576" t="s">
        <v>226</v>
      </c>
      <c r="B7576">
        <v>47224</v>
      </c>
      <c r="C7576" t="s">
        <v>10931</v>
      </c>
      <c r="D7576">
        <v>102</v>
      </c>
      <c r="K7576">
        <v>0</v>
      </c>
      <c r="AE7576" t="s">
        <v>233</v>
      </c>
      <c r="AF7576">
        <v>0</v>
      </c>
      <c r="AG7576">
        <v>0</v>
      </c>
      <c r="AH7576">
        <v>0</v>
      </c>
      <c r="AI7576" t="s">
        <v>11634</v>
      </c>
      <c r="AL7576" s="94">
        <v>10.199999999999999</v>
      </c>
      <c r="AM7576" t="s">
        <v>11646</v>
      </c>
    </row>
    <row r="7577" spans="1:39" x14ac:dyDescent="0.25">
      <c r="A7577" t="s">
        <v>226</v>
      </c>
      <c r="B7577">
        <v>47225</v>
      </c>
      <c r="C7577" t="s">
        <v>10932</v>
      </c>
      <c r="D7577">
        <v>67</v>
      </c>
      <c r="K7577">
        <v>0</v>
      </c>
      <c r="AE7577" t="s">
        <v>233</v>
      </c>
      <c r="AF7577">
        <v>0</v>
      </c>
      <c r="AG7577">
        <v>0</v>
      </c>
      <c r="AH7577">
        <v>0</v>
      </c>
      <c r="AI7577" t="s">
        <v>11634</v>
      </c>
      <c r="AL7577" s="94">
        <v>6.7</v>
      </c>
      <c r="AM7577" t="s">
        <v>11646</v>
      </c>
    </row>
    <row r="7578" spans="1:39" x14ac:dyDescent="0.25">
      <c r="A7578" t="s">
        <v>226</v>
      </c>
      <c r="B7578">
        <v>47226</v>
      </c>
      <c r="C7578" t="s">
        <v>10933</v>
      </c>
      <c r="D7578">
        <v>145</v>
      </c>
      <c r="K7578">
        <v>0</v>
      </c>
      <c r="AE7578" t="s">
        <v>233</v>
      </c>
      <c r="AF7578">
        <v>0</v>
      </c>
      <c r="AG7578">
        <v>0</v>
      </c>
      <c r="AH7578">
        <v>0</v>
      </c>
      <c r="AI7578" t="s">
        <v>11634</v>
      </c>
      <c r="AL7578" s="94">
        <v>14.5</v>
      </c>
      <c r="AM7578" t="s">
        <v>11646</v>
      </c>
    </row>
    <row r="7579" spans="1:39" x14ac:dyDescent="0.25">
      <c r="A7579" t="s">
        <v>226</v>
      </c>
      <c r="B7579">
        <v>47227</v>
      </c>
      <c r="C7579" t="s">
        <v>10934</v>
      </c>
      <c r="D7579">
        <v>53</v>
      </c>
      <c r="K7579">
        <v>0</v>
      </c>
      <c r="AE7579" t="s">
        <v>233</v>
      </c>
      <c r="AF7579">
        <v>0</v>
      </c>
      <c r="AG7579">
        <v>0</v>
      </c>
      <c r="AH7579">
        <v>0</v>
      </c>
      <c r="AI7579" t="s">
        <v>11634</v>
      </c>
      <c r="AL7579" s="94">
        <v>5.3</v>
      </c>
      <c r="AM7579" t="s">
        <v>11646</v>
      </c>
    </row>
    <row r="7580" spans="1:39" x14ac:dyDescent="0.25">
      <c r="A7580" t="s">
        <v>226</v>
      </c>
      <c r="B7580">
        <v>47228</v>
      </c>
      <c r="C7580" t="s">
        <v>10935</v>
      </c>
      <c r="D7580">
        <v>529</v>
      </c>
      <c r="K7580">
        <v>0</v>
      </c>
      <c r="AE7580" t="s">
        <v>233</v>
      </c>
      <c r="AF7580">
        <v>0</v>
      </c>
      <c r="AG7580">
        <v>0</v>
      </c>
      <c r="AH7580">
        <v>0</v>
      </c>
      <c r="AI7580" t="s">
        <v>11634</v>
      </c>
      <c r="AL7580" s="94">
        <v>52.9</v>
      </c>
      <c r="AM7580" t="s">
        <v>11646</v>
      </c>
    </row>
    <row r="7581" spans="1:39" x14ac:dyDescent="0.25">
      <c r="A7581" t="s">
        <v>226</v>
      </c>
      <c r="B7581">
        <v>47229</v>
      </c>
      <c r="C7581" t="s">
        <v>10936</v>
      </c>
      <c r="D7581">
        <v>221</v>
      </c>
      <c r="K7581">
        <v>0</v>
      </c>
      <c r="AE7581" t="s">
        <v>233</v>
      </c>
      <c r="AF7581">
        <v>0</v>
      </c>
      <c r="AG7581">
        <v>0</v>
      </c>
      <c r="AH7581">
        <v>0</v>
      </c>
      <c r="AI7581" t="s">
        <v>11634</v>
      </c>
      <c r="AL7581" s="94">
        <v>22.1</v>
      </c>
      <c r="AM7581" t="s">
        <v>11646</v>
      </c>
    </row>
    <row r="7582" spans="1:39" x14ac:dyDescent="0.25">
      <c r="A7582" t="s">
        <v>226</v>
      </c>
      <c r="B7582">
        <v>47194</v>
      </c>
      <c r="C7582" t="s">
        <v>10937</v>
      </c>
      <c r="D7582">
        <v>331</v>
      </c>
      <c r="K7582">
        <v>0</v>
      </c>
      <c r="AE7582" t="s">
        <v>233</v>
      </c>
      <c r="AF7582">
        <v>0</v>
      </c>
      <c r="AG7582">
        <v>0</v>
      </c>
      <c r="AH7582">
        <v>0</v>
      </c>
      <c r="AI7582" t="s">
        <v>11634</v>
      </c>
      <c r="AL7582" s="94">
        <v>33.1</v>
      </c>
      <c r="AM7582" t="s">
        <v>11646</v>
      </c>
    </row>
    <row r="7583" spans="1:39" x14ac:dyDescent="0.25">
      <c r="A7583" t="s">
        <v>226</v>
      </c>
      <c r="B7583">
        <v>47230</v>
      </c>
      <c r="C7583" t="s">
        <v>10938</v>
      </c>
      <c r="D7583">
        <v>295</v>
      </c>
      <c r="K7583">
        <v>0</v>
      </c>
      <c r="AE7583" t="s">
        <v>233</v>
      </c>
      <c r="AF7583">
        <v>0</v>
      </c>
      <c r="AG7583">
        <v>0</v>
      </c>
      <c r="AH7583">
        <v>0</v>
      </c>
      <c r="AI7583" t="s">
        <v>11634</v>
      </c>
      <c r="AL7583" s="94">
        <v>29.5</v>
      </c>
      <c r="AM7583" t="s">
        <v>11646</v>
      </c>
    </row>
    <row r="7584" spans="1:39" x14ac:dyDescent="0.25">
      <c r="A7584" t="s">
        <v>226</v>
      </c>
      <c r="B7584">
        <v>47231</v>
      </c>
      <c r="C7584" t="s">
        <v>10939</v>
      </c>
      <c r="D7584">
        <v>6383</v>
      </c>
      <c r="K7584">
        <v>0</v>
      </c>
      <c r="AE7584" t="s">
        <v>233</v>
      </c>
      <c r="AF7584">
        <v>0</v>
      </c>
      <c r="AG7584">
        <v>0</v>
      </c>
      <c r="AH7584">
        <v>0</v>
      </c>
      <c r="AI7584" t="s">
        <v>11634</v>
      </c>
      <c r="AL7584" s="94">
        <v>638.29999999999995</v>
      </c>
      <c r="AM7584" t="s">
        <v>11646</v>
      </c>
    </row>
    <row r="7585" spans="1:39" x14ac:dyDescent="0.25">
      <c r="A7585" t="s">
        <v>226</v>
      </c>
      <c r="B7585">
        <v>47232</v>
      </c>
      <c r="C7585" t="s">
        <v>1415</v>
      </c>
      <c r="D7585">
        <v>118</v>
      </c>
      <c r="K7585">
        <v>0</v>
      </c>
      <c r="AE7585" t="s">
        <v>233</v>
      </c>
      <c r="AF7585">
        <v>0</v>
      </c>
      <c r="AG7585">
        <v>0</v>
      </c>
      <c r="AH7585">
        <v>0</v>
      </c>
      <c r="AI7585" t="s">
        <v>11634</v>
      </c>
      <c r="AL7585" s="94">
        <v>11.8</v>
      </c>
      <c r="AM7585" t="s">
        <v>11646</v>
      </c>
    </row>
    <row r="7586" spans="1:39" x14ac:dyDescent="0.25">
      <c r="A7586" t="s">
        <v>227</v>
      </c>
      <c r="B7586">
        <v>49002</v>
      </c>
      <c r="C7586" t="s">
        <v>10940</v>
      </c>
      <c r="D7586">
        <v>60</v>
      </c>
      <c r="E7586">
        <v>45780</v>
      </c>
      <c r="G7586" t="s">
        <v>7188</v>
      </c>
      <c r="K7586">
        <v>0</v>
      </c>
      <c r="AE7586" t="s">
        <v>233</v>
      </c>
      <c r="AF7586">
        <v>0</v>
      </c>
      <c r="AG7586">
        <v>0</v>
      </c>
      <c r="AH7586">
        <v>0</v>
      </c>
      <c r="AI7586" t="s">
        <v>11634</v>
      </c>
      <c r="AL7586" s="94">
        <v>6</v>
      </c>
      <c r="AM7586" t="s">
        <v>11646</v>
      </c>
    </row>
    <row r="7587" spans="1:39" x14ac:dyDescent="0.25">
      <c r="A7587" t="s">
        <v>227</v>
      </c>
      <c r="B7587">
        <v>49003</v>
      </c>
      <c r="C7587" t="s">
        <v>10941</v>
      </c>
      <c r="D7587">
        <v>1061</v>
      </c>
      <c r="E7587">
        <v>45780</v>
      </c>
      <c r="G7587" t="s">
        <v>7188</v>
      </c>
      <c r="K7587">
        <v>0</v>
      </c>
      <c r="AE7587" t="s">
        <v>233</v>
      </c>
      <c r="AF7587">
        <v>0</v>
      </c>
      <c r="AG7587">
        <v>0</v>
      </c>
      <c r="AH7587">
        <v>0</v>
      </c>
      <c r="AI7587" t="s">
        <v>11634</v>
      </c>
      <c r="AL7587" s="94">
        <v>106.1</v>
      </c>
      <c r="AM7587" t="s">
        <v>11646</v>
      </c>
    </row>
    <row r="7588" spans="1:39" x14ac:dyDescent="0.25">
      <c r="A7588" t="s">
        <v>227</v>
      </c>
      <c r="B7588">
        <v>49004</v>
      </c>
      <c r="C7588" t="s">
        <v>10942</v>
      </c>
      <c r="D7588">
        <v>108</v>
      </c>
      <c r="E7588">
        <v>45780</v>
      </c>
      <c r="G7588" t="s">
        <v>7188</v>
      </c>
      <c r="K7588">
        <v>0</v>
      </c>
      <c r="AE7588" t="s">
        <v>233</v>
      </c>
      <c r="AF7588">
        <v>0</v>
      </c>
      <c r="AG7588">
        <v>0</v>
      </c>
      <c r="AH7588">
        <v>0</v>
      </c>
      <c r="AI7588" t="s">
        <v>11634</v>
      </c>
      <c r="AL7588" s="94">
        <v>10.8</v>
      </c>
      <c r="AM7588" t="s">
        <v>11646</v>
      </c>
    </row>
    <row r="7589" spans="1:39" x14ac:dyDescent="0.25">
      <c r="A7589" t="s">
        <v>227</v>
      </c>
      <c r="B7589">
        <v>49005</v>
      </c>
      <c r="C7589" t="s">
        <v>10943</v>
      </c>
      <c r="D7589">
        <v>124</v>
      </c>
      <c r="E7589">
        <v>45780</v>
      </c>
      <c r="G7589" t="s">
        <v>7188</v>
      </c>
      <c r="K7589">
        <v>0</v>
      </c>
      <c r="AE7589" t="s">
        <v>233</v>
      </c>
      <c r="AF7589">
        <v>0</v>
      </c>
      <c r="AG7589">
        <v>0</v>
      </c>
      <c r="AH7589">
        <v>0</v>
      </c>
      <c r="AI7589" t="s">
        <v>11634</v>
      </c>
      <c r="AL7589" s="94">
        <v>12.4</v>
      </c>
      <c r="AM7589" t="s">
        <v>11646</v>
      </c>
    </row>
    <row r="7590" spans="1:39" x14ac:dyDescent="0.25">
      <c r="A7590" t="s">
        <v>227</v>
      </c>
      <c r="B7590">
        <v>49006</v>
      </c>
      <c r="C7590" t="s">
        <v>10944</v>
      </c>
      <c r="D7590">
        <v>135</v>
      </c>
      <c r="E7590">
        <v>45780</v>
      </c>
      <c r="G7590" t="s">
        <v>7188</v>
      </c>
      <c r="K7590">
        <v>0</v>
      </c>
      <c r="AE7590" t="s">
        <v>233</v>
      </c>
      <c r="AF7590">
        <v>0</v>
      </c>
      <c r="AG7590">
        <v>0</v>
      </c>
      <c r="AH7590">
        <v>0</v>
      </c>
      <c r="AI7590" t="s">
        <v>11634</v>
      </c>
      <c r="AL7590" s="94">
        <v>13.5</v>
      </c>
      <c r="AM7590" t="s">
        <v>11646</v>
      </c>
    </row>
    <row r="7591" spans="1:39" x14ac:dyDescent="0.25">
      <c r="A7591" t="s">
        <v>227</v>
      </c>
      <c r="B7591">
        <v>49007</v>
      </c>
      <c r="C7591" t="s">
        <v>10945</v>
      </c>
      <c r="D7591">
        <v>397</v>
      </c>
      <c r="E7591">
        <v>45780</v>
      </c>
      <c r="G7591" t="s">
        <v>7188</v>
      </c>
      <c r="K7591">
        <v>0</v>
      </c>
      <c r="AE7591" t="s">
        <v>233</v>
      </c>
      <c r="AF7591">
        <v>0</v>
      </c>
      <c r="AG7591">
        <v>0</v>
      </c>
      <c r="AH7591">
        <v>0</v>
      </c>
      <c r="AI7591" t="s">
        <v>11634</v>
      </c>
      <c r="AL7591" s="94">
        <v>39.700000000000003</v>
      </c>
      <c r="AM7591" t="s">
        <v>11646</v>
      </c>
    </row>
    <row r="7592" spans="1:39" x14ac:dyDescent="0.25">
      <c r="A7592" t="s">
        <v>227</v>
      </c>
      <c r="B7592">
        <v>49008</v>
      </c>
      <c r="C7592" t="s">
        <v>10946</v>
      </c>
      <c r="D7592">
        <v>422</v>
      </c>
      <c r="E7592">
        <v>45910</v>
      </c>
      <c r="F7592" t="s">
        <v>10947</v>
      </c>
      <c r="G7592" t="s">
        <v>9799</v>
      </c>
      <c r="I7592" t="s">
        <v>24</v>
      </c>
      <c r="K7592">
        <v>0</v>
      </c>
      <c r="AE7592" t="s">
        <v>233</v>
      </c>
      <c r="AF7592">
        <v>0</v>
      </c>
      <c r="AG7592">
        <v>0</v>
      </c>
      <c r="AH7592">
        <v>0</v>
      </c>
      <c r="AI7592" t="s">
        <v>11634</v>
      </c>
      <c r="AL7592" s="94">
        <v>42.2</v>
      </c>
      <c r="AM7592" t="s">
        <v>11646</v>
      </c>
    </row>
    <row r="7593" spans="1:39" x14ac:dyDescent="0.25">
      <c r="A7593" t="s">
        <v>227</v>
      </c>
      <c r="B7593">
        <v>49009</v>
      </c>
      <c r="C7593" t="s">
        <v>10948</v>
      </c>
      <c r="D7593">
        <v>420</v>
      </c>
      <c r="E7593">
        <v>45913</v>
      </c>
      <c r="F7593" t="s">
        <v>10949</v>
      </c>
      <c r="G7593" t="s">
        <v>9799</v>
      </c>
      <c r="I7593" t="s">
        <v>24</v>
      </c>
      <c r="K7593">
        <v>0</v>
      </c>
      <c r="AE7593" t="s">
        <v>233</v>
      </c>
      <c r="AF7593">
        <v>0</v>
      </c>
      <c r="AG7593">
        <v>0</v>
      </c>
      <c r="AH7593">
        <v>0</v>
      </c>
      <c r="AI7593" t="s">
        <v>11634</v>
      </c>
      <c r="AL7593" s="94">
        <v>42</v>
      </c>
      <c r="AM7593" t="s">
        <v>11646</v>
      </c>
    </row>
    <row r="7594" spans="1:39" x14ac:dyDescent="0.25">
      <c r="A7594" t="s">
        <v>227</v>
      </c>
      <c r="B7594">
        <v>49010</v>
      </c>
      <c r="C7594" t="s">
        <v>10950</v>
      </c>
      <c r="D7594">
        <v>448</v>
      </c>
      <c r="E7594">
        <v>45913</v>
      </c>
      <c r="F7594" t="s">
        <v>10951</v>
      </c>
      <c r="G7594" t="s">
        <v>9799</v>
      </c>
      <c r="I7594" t="s">
        <v>24</v>
      </c>
      <c r="K7594">
        <v>0</v>
      </c>
      <c r="AE7594" t="s">
        <v>233</v>
      </c>
      <c r="AF7594">
        <v>0</v>
      </c>
      <c r="AG7594">
        <v>0</v>
      </c>
      <c r="AH7594">
        <v>0</v>
      </c>
      <c r="AI7594" t="s">
        <v>11634</v>
      </c>
      <c r="AL7594" s="94">
        <v>44.8</v>
      </c>
      <c r="AM7594" t="s">
        <v>11646</v>
      </c>
    </row>
    <row r="7595" spans="1:39" x14ac:dyDescent="0.25">
      <c r="A7595" t="s">
        <v>227</v>
      </c>
      <c r="B7595">
        <v>49011</v>
      </c>
      <c r="C7595" t="s">
        <v>10952</v>
      </c>
      <c r="D7595">
        <v>216</v>
      </c>
      <c r="E7595">
        <v>45913</v>
      </c>
      <c r="F7595" t="s">
        <v>10953</v>
      </c>
      <c r="G7595" t="s">
        <v>9799</v>
      </c>
      <c r="I7595" t="s">
        <v>24</v>
      </c>
      <c r="K7595">
        <v>0</v>
      </c>
      <c r="AE7595" t="s">
        <v>233</v>
      </c>
      <c r="AF7595">
        <v>0</v>
      </c>
      <c r="AG7595">
        <v>0</v>
      </c>
      <c r="AH7595">
        <v>0</v>
      </c>
      <c r="AI7595" t="s">
        <v>11634</v>
      </c>
      <c r="AL7595" s="94">
        <v>21.6</v>
      </c>
      <c r="AM7595" t="s">
        <v>11646</v>
      </c>
    </row>
    <row r="7596" spans="1:39" x14ac:dyDescent="0.25">
      <c r="A7596" t="s">
        <v>227</v>
      </c>
      <c r="B7596">
        <v>49012</v>
      </c>
      <c r="C7596" t="s">
        <v>10954</v>
      </c>
      <c r="D7596">
        <v>80</v>
      </c>
      <c r="E7596">
        <v>45913</v>
      </c>
      <c r="G7596" t="s">
        <v>9799</v>
      </c>
      <c r="I7596" t="s">
        <v>24</v>
      </c>
      <c r="K7596">
        <v>0</v>
      </c>
      <c r="AE7596" t="s">
        <v>233</v>
      </c>
      <c r="AF7596">
        <v>0</v>
      </c>
      <c r="AG7596">
        <v>0</v>
      </c>
      <c r="AH7596">
        <v>0</v>
      </c>
      <c r="AI7596" t="s">
        <v>11634</v>
      </c>
      <c r="AL7596" s="94">
        <v>8</v>
      </c>
      <c r="AM7596" t="s">
        <v>11646</v>
      </c>
    </row>
    <row r="7597" spans="1:39" x14ac:dyDescent="0.25">
      <c r="A7597" t="s">
        <v>227</v>
      </c>
      <c r="B7597">
        <v>49013</v>
      </c>
      <c r="C7597" t="s">
        <v>10955</v>
      </c>
      <c r="D7597">
        <v>218</v>
      </c>
      <c r="E7597">
        <v>45913</v>
      </c>
      <c r="G7597" t="s">
        <v>9799</v>
      </c>
      <c r="I7597" t="s">
        <v>24</v>
      </c>
      <c r="K7597">
        <v>0</v>
      </c>
      <c r="AE7597" t="s">
        <v>233</v>
      </c>
      <c r="AF7597">
        <v>0</v>
      </c>
      <c r="AG7597">
        <v>0</v>
      </c>
      <c r="AH7597">
        <v>0</v>
      </c>
      <c r="AI7597" t="s">
        <v>11634</v>
      </c>
      <c r="AL7597" s="94">
        <v>21.8</v>
      </c>
      <c r="AM7597" t="s">
        <v>11646</v>
      </c>
    </row>
    <row r="7598" spans="1:39" x14ac:dyDescent="0.25">
      <c r="A7598" t="s">
        <v>227</v>
      </c>
      <c r="B7598">
        <v>49014</v>
      </c>
      <c r="C7598" t="s">
        <v>10956</v>
      </c>
      <c r="D7598">
        <v>113</v>
      </c>
      <c r="E7598">
        <v>45913</v>
      </c>
      <c r="G7598" t="s">
        <v>9799</v>
      </c>
      <c r="I7598" t="s">
        <v>24</v>
      </c>
      <c r="K7598">
        <v>0</v>
      </c>
      <c r="AE7598" t="s">
        <v>233</v>
      </c>
      <c r="AF7598">
        <v>0</v>
      </c>
      <c r="AG7598">
        <v>0</v>
      </c>
      <c r="AH7598">
        <v>0</v>
      </c>
      <c r="AI7598" t="s">
        <v>11634</v>
      </c>
      <c r="AL7598" s="94">
        <v>11.3</v>
      </c>
      <c r="AM7598" t="s">
        <v>11646</v>
      </c>
    </row>
    <row r="7599" spans="1:39" x14ac:dyDescent="0.25">
      <c r="A7599" t="s">
        <v>227</v>
      </c>
      <c r="B7599">
        <v>49015</v>
      </c>
      <c r="C7599" t="s">
        <v>10957</v>
      </c>
      <c r="D7599">
        <v>194</v>
      </c>
      <c r="E7599">
        <v>45913</v>
      </c>
      <c r="G7599" t="s">
        <v>9799</v>
      </c>
      <c r="I7599" t="s">
        <v>24</v>
      </c>
      <c r="K7599">
        <v>0</v>
      </c>
      <c r="AE7599" t="s">
        <v>233</v>
      </c>
      <c r="AF7599">
        <v>0</v>
      </c>
      <c r="AG7599">
        <v>0</v>
      </c>
      <c r="AH7599">
        <v>0</v>
      </c>
      <c r="AI7599" t="s">
        <v>11634</v>
      </c>
      <c r="AL7599" s="94">
        <v>19.399999999999999</v>
      </c>
      <c r="AM7599" t="s">
        <v>11646</v>
      </c>
    </row>
    <row r="7600" spans="1:39" x14ac:dyDescent="0.25">
      <c r="A7600" t="s">
        <v>227</v>
      </c>
      <c r="B7600">
        <v>49016</v>
      </c>
      <c r="C7600" t="s">
        <v>10958</v>
      </c>
      <c r="D7600">
        <v>225</v>
      </c>
      <c r="E7600">
        <v>45913</v>
      </c>
      <c r="G7600" t="s">
        <v>9799</v>
      </c>
      <c r="I7600" t="s">
        <v>24</v>
      </c>
      <c r="K7600">
        <v>0</v>
      </c>
      <c r="AE7600" t="s">
        <v>233</v>
      </c>
      <c r="AF7600">
        <v>0</v>
      </c>
      <c r="AG7600">
        <v>0</v>
      </c>
      <c r="AH7600">
        <v>0</v>
      </c>
      <c r="AI7600" t="s">
        <v>11634</v>
      </c>
      <c r="AL7600" s="94">
        <v>22.5</v>
      </c>
      <c r="AM7600" t="s">
        <v>11646</v>
      </c>
    </row>
    <row r="7601" spans="1:39" x14ac:dyDescent="0.25">
      <c r="A7601" t="s">
        <v>227</v>
      </c>
      <c r="B7601">
        <v>49017</v>
      </c>
      <c r="C7601" t="s">
        <v>10959</v>
      </c>
      <c r="D7601">
        <v>260</v>
      </c>
      <c r="E7601">
        <v>45913</v>
      </c>
      <c r="G7601" t="s">
        <v>9799</v>
      </c>
      <c r="I7601" t="s">
        <v>24</v>
      </c>
      <c r="K7601">
        <v>0</v>
      </c>
      <c r="AE7601" t="s">
        <v>233</v>
      </c>
      <c r="AF7601">
        <v>0</v>
      </c>
      <c r="AG7601">
        <v>0</v>
      </c>
      <c r="AH7601">
        <v>0</v>
      </c>
      <c r="AI7601" t="s">
        <v>11634</v>
      </c>
      <c r="AL7601" s="94">
        <v>26</v>
      </c>
      <c r="AM7601" t="s">
        <v>11646</v>
      </c>
    </row>
    <row r="7602" spans="1:39" x14ac:dyDescent="0.25">
      <c r="A7602" t="s">
        <v>227</v>
      </c>
      <c r="B7602">
        <v>49018</v>
      </c>
      <c r="C7602" t="s">
        <v>10960</v>
      </c>
      <c r="D7602">
        <v>274</v>
      </c>
      <c r="E7602">
        <v>45913</v>
      </c>
      <c r="G7602" t="s">
        <v>9799</v>
      </c>
      <c r="I7602" t="s">
        <v>24</v>
      </c>
      <c r="K7602">
        <v>0</v>
      </c>
      <c r="AE7602" t="s">
        <v>233</v>
      </c>
      <c r="AF7602">
        <v>0</v>
      </c>
      <c r="AG7602">
        <v>0</v>
      </c>
      <c r="AH7602">
        <v>0</v>
      </c>
      <c r="AI7602" t="s">
        <v>11634</v>
      </c>
      <c r="AL7602" s="94">
        <v>27.4</v>
      </c>
      <c r="AM7602" t="s">
        <v>11646</v>
      </c>
    </row>
    <row r="7603" spans="1:39" x14ac:dyDescent="0.25">
      <c r="A7603" t="s">
        <v>227</v>
      </c>
      <c r="B7603">
        <v>49019</v>
      </c>
      <c r="C7603" t="s">
        <v>10961</v>
      </c>
      <c r="D7603">
        <v>253</v>
      </c>
      <c r="E7603">
        <v>45913</v>
      </c>
      <c r="G7603" t="s">
        <v>9799</v>
      </c>
      <c r="I7603" t="s">
        <v>24</v>
      </c>
      <c r="K7603">
        <v>0</v>
      </c>
      <c r="AE7603" t="s">
        <v>233</v>
      </c>
      <c r="AF7603">
        <v>0</v>
      </c>
      <c r="AG7603">
        <v>0</v>
      </c>
      <c r="AH7603">
        <v>0</v>
      </c>
      <c r="AI7603" t="s">
        <v>11634</v>
      </c>
      <c r="AL7603" s="94">
        <v>25.3</v>
      </c>
      <c r="AM7603" t="s">
        <v>11646</v>
      </c>
    </row>
    <row r="7604" spans="1:39" x14ac:dyDescent="0.25">
      <c r="A7604" t="s">
        <v>227</v>
      </c>
      <c r="B7604">
        <v>49020</v>
      </c>
      <c r="C7604" t="s">
        <v>10962</v>
      </c>
      <c r="D7604">
        <v>253</v>
      </c>
      <c r="E7604">
        <v>45913</v>
      </c>
      <c r="G7604" t="s">
        <v>9799</v>
      </c>
      <c r="I7604" t="s">
        <v>24</v>
      </c>
      <c r="K7604">
        <v>0</v>
      </c>
      <c r="AE7604" t="s">
        <v>233</v>
      </c>
      <c r="AF7604">
        <v>0</v>
      </c>
      <c r="AG7604">
        <v>0</v>
      </c>
      <c r="AH7604">
        <v>0</v>
      </c>
      <c r="AI7604" t="s">
        <v>11634</v>
      </c>
      <c r="AL7604" s="94">
        <v>25.3</v>
      </c>
      <c r="AM7604" t="s">
        <v>11646</v>
      </c>
    </row>
    <row r="7605" spans="1:39" x14ac:dyDescent="0.25">
      <c r="A7605" t="s">
        <v>227</v>
      </c>
      <c r="B7605">
        <v>49021</v>
      </c>
      <c r="C7605" t="s">
        <v>10963</v>
      </c>
      <c r="D7605">
        <v>17246</v>
      </c>
      <c r="E7605">
        <v>45906</v>
      </c>
      <c r="G7605" t="s">
        <v>9799</v>
      </c>
      <c r="H7605">
        <v>45926</v>
      </c>
      <c r="I7605" t="s">
        <v>28</v>
      </c>
      <c r="K7605">
        <v>300</v>
      </c>
      <c r="L7605">
        <v>45658</v>
      </c>
      <c r="M7605" t="s">
        <v>5764</v>
      </c>
      <c r="N7605" t="s">
        <v>10964</v>
      </c>
      <c r="O7605">
        <v>45798</v>
      </c>
      <c r="P7605" t="s">
        <v>26</v>
      </c>
      <c r="Q7605">
        <v>0.65</v>
      </c>
      <c r="R7605">
        <v>38160.269999999997</v>
      </c>
      <c r="S7605">
        <v>24000</v>
      </c>
      <c r="T7605">
        <v>55</v>
      </c>
      <c r="U7605">
        <v>60</v>
      </c>
      <c r="V7605">
        <v>39</v>
      </c>
      <c r="W7605">
        <v>10</v>
      </c>
      <c r="X7605" t="s">
        <v>10965</v>
      </c>
      <c r="Y7605" t="s">
        <v>10965</v>
      </c>
      <c r="Z7605" t="s">
        <v>10965</v>
      </c>
      <c r="AE7605" t="s">
        <v>233</v>
      </c>
      <c r="AG7605">
        <v>0</v>
      </c>
      <c r="AH7605">
        <v>16</v>
      </c>
      <c r="AI7605" t="s">
        <v>11631</v>
      </c>
      <c r="AJ7605">
        <v>2.2127026556882754</v>
      </c>
      <c r="AK7605">
        <v>1.3916270439522207</v>
      </c>
      <c r="AL7605" s="94">
        <v>1724.6</v>
      </c>
      <c r="AM7605" t="s">
        <v>11647</v>
      </c>
    </row>
    <row r="7606" spans="1:39" x14ac:dyDescent="0.25">
      <c r="A7606" t="s">
        <v>227</v>
      </c>
      <c r="B7606">
        <v>49022</v>
      </c>
      <c r="C7606" t="s">
        <v>10966</v>
      </c>
      <c r="D7606">
        <v>268</v>
      </c>
      <c r="E7606">
        <v>45913</v>
      </c>
      <c r="G7606" t="s">
        <v>9799</v>
      </c>
      <c r="I7606" t="s">
        <v>24</v>
      </c>
      <c r="K7606">
        <v>0</v>
      </c>
      <c r="AE7606" t="s">
        <v>233</v>
      </c>
      <c r="AF7606">
        <v>0</v>
      </c>
      <c r="AG7606">
        <v>0</v>
      </c>
      <c r="AH7606">
        <v>0</v>
      </c>
      <c r="AI7606" t="s">
        <v>11634</v>
      </c>
      <c r="AL7606" s="94">
        <v>26.8</v>
      </c>
      <c r="AM7606" t="s">
        <v>11646</v>
      </c>
    </row>
    <row r="7607" spans="1:39" x14ac:dyDescent="0.25">
      <c r="A7607" t="s">
        <v>227</v>
      </c>
      <c r="B7607">
        <v>49023</v>
      </c>
      <c r="C7607" t="s">
        <v>10967</v>
      </c>
      <c r="D7607">
        <v>1026</v>
      </c>
      <c r="E7607">
        <v>45910</v>
      </c>
      <c r="F7607" t="s">
        <v>10968</v>
      </c>
      <c r="G7607" t="s">
        <v>9799</v>
      </c>
      <c r="I7607" t="s">
        <v>24</v>
      </c>
      <c r="J7607">
        <v>46052</v>
      </c>
      <c r="K7607">
        <v>0</v>
      </c>
      <c r="AE7607" t="s">
        <v>233</v>
      </c>
      <c r="AF7607">
        <v>0</v>
      </c>
      <c r="AG7607">
        <v>0</v>
      </c>
      <c r="AH7607">
        <v>0</v>
      </c>
      <c r="AI7607" t="s">
        <v>11634</v>
      </c>
      <c r="AL7607" s="94">
        <v>102.6</v>
      </c>
      <c r="AM7607" t="s">
        <v>11646</v>
      </c>
    </row>
    <row r="7608" spans="1:39" x14ac:dyDescent="0.25">
      <c r="A7608" t="s">
        <v>227</v>
      </c>
      <c r="B7608">
        <v>49024</v>
      </c>
      <c r="C7608" t="s">
        <v>10969</v>
      </c>
      <c r="D7608">
        <v>676</v>
      </c>
      <c r="E7608">
        <v>45913</v>
      </c>
      <c r="F7608" t="s">
        <v>10970</v>
      </c>
      <c r="G7608" t="s">
        <v>9799</v>
      </c>
      <c r="I7608" t="s">
        <v>24</v>
      </c>
      <c r="J7608">
        <v>46052</v>
      </c>
      <c r="K7608">
        <v>0</v>
      </c>
      <c r="AE7608" t="s">
        <v>233</v>
      </c>
      <c r="AF7608">
        <v>0</v>
      </c>
      <c r="AG7608">
        <v>0</v>
      </c>
      <c r="AH7608">
        <v>0</v>
      </c>
      <c r="AI7608" t="s">
        <v>11634</v>
      </c>
      <c r="AL7608" s="94">
        <v>67.599999999999994</v>
      </c>
      <c r="AM7608" t="s">
        <v>11646</v>
      </c>
    </row>
    <row r="7609" spans="1:39" x14ac:dyDescent="0.25">
      <c r="A7609" t="s">
        <v>227</v>
      </c>
      <c r="B7609">
        <v>49025</v>
      </c>
      <c r="C7609" t="s">
        <v>10971</v>
      </c>
      <c r="D7609">
        <v>166</v>
      </c>
      <c r="E7609">
        <v>45913</v>
      </c>
      <c r="G7609" t="s">
        <v>9799</v>
      </c>
      <c r="H7609">
        <v>45958</v>
      </c>
      <c r="I7609" t="s">
        <v>24</v>
      </c>
      <c r="K7609">
        <v>0</v>
      </c>
      <c r="N7609" t="s">
        <v>10972</v>
      </c>
      <c r="X7609" t="s">
        <v>10973</v>
      </c>
      <c r="AE7609" t="s">
        <v>233</v>
      </c>
      <c r="AF7609">
        <v>0</v>
      </c>
      <c r="AG7609">
        <v>0</v>
      </c>
      <c r="AH7609">
        <v>2</v>
      </c>
      <c r="AI7609" t="s">
        <v>11632</v>
      </c>
      <c r="AL7609" s="94">
        <v>16.600000000000001</v>
      </c>
      <c r="AM7609" t="s">
        <v>11646</v>
      </c>
    </row>
    <row r="7610" spans="1:39" x14ac:dyDescent="0.25">
      <c r="A7610" t="s">
        <v>227</v>
      </c>
      <c r="B7610">
        <v>49026</v>
      </c>
      <c r="C7610" t="s">
        <v>10974</v>
      </c>
      <c r="D7610">
        <v>195</v>
      </c>
      <c r="E7610" t="s">
        <v>10975</v>
      </c>
      <c r="G7610" t="s">
        <v>9799</v>
      </c>
      <c r="H7610" t="s">
        <v>10976</v>
      </c>
      <c r="I7610" t="s">
        <v>24</v>
      </c>
      <c r="K7610">
        <v>0</v>
      </c>
      <c r="AE7610" t="s">
        <v>233</v>
      </c>
      <c r="AF7610">
        <v>0</v>
      </c>
      <c r="AG7610">
        <v>0</v>
      </c>
      <c r="AH7610">
        <v>0</v>
      </c>
      <c r="AI7610" t="s">
        <v>11634</v>
      </c>
      <c r="AL7610" s="94">
        <v>19.5</v>
      </c>
      <c r="AM7610" t="s">
        <v>11646</v>
      </c>
    </row>
    <row r="7611" spans="1:39" x14ac:dyDescent="0.25">
      <c r="A7611" t="s">
        <v>227</v>
      </c>
      <c r="B7611">
        <v>49027</v>
      </c>
      <c r="C7611" t="s">
        <v>10977</v>
      </c>
      <c r="D7611">
        <v>116</v>
      </c>
      <c r="E7611">
        <v>45914</v>
      </c>
      <c r="G7611" t="s">
        <v>9799</v>
      </c>
      <c r="I7611" t="s">
        <v>24</v>
      </c>
      <c r="K7611">
        <v>0</v>
      </c>
      <c r="AE7611" t="s">
        <v>233</v>
      </c>
      <c r="AF7611">
        <v>0</v>
      </c>
      <c r="AG7611">
        <v>0</v>
      </c>
      <c r="AH7611">
        <v>0</v>
      </c>
      <c r="AI7611" t="s">
        <v>11634</v>
      </c>
      <c r="AL7611" s="94">
        <v>11.6</v>
      </c>
      <c r="AM7611" t="s">
        <v>11646</v>
      </c>
    </row>
    <row r="7612" spans="1:39" x14ac:dyDescent="0.25">
      <c r="A7612" t="s">
        <v>227</v>
      </c>
      <c r="B7612">
        <v>49028</v>
      </c>
      <c r="C7612" t="s">
        <v>10978</v>
      </c>
      <c r="D7612">
        <v>99</v>
      </c>
      <c r="E7612">
        <v>45914</v>
      </c>
      <c r="G7612" t="s">
        <v>9799</v>
      </c>
      <c r="I7612" t="s">
        <v>24</v>
      </c>
      <c r="K7612">
        <v>0</v>
      </c>
      <c r="AE7612" t="s">
        <v>233</v>
      </c>
      <c r="AF7612">
        <v>0</v>
      </c>
      <c r="AG7612">
        <v>0</v>
      </c>
      <c r="AH7612">
        <v>0</v>
      </c>
      <c r="AI7612" t="s">
        <v>11634</v>
      </c>
      <c r="AL7612" s="94">
        <v>9.9</v>
      </c>
      <c r="AM7612" t="s">
        <v>11646</v>
      </c>
    </row>
    <row r="7613" spans="1:39" x14ac:dyDescent="0.25">
      <c r="A7613" t="s">
        <v>227</v>
      </c>
      <c r="B7613">
        <v>49029</v>
      </c>
      <c r="C7613" t="s">
        <v>10979</v>
      </c>
      <c r="D7613">
        <v>618</v>
      </c>
      <c r="E7613">
        <v>45914</v>
      </c>
      <c r="F7613" t="s">
        <v>10980</v>
      </c>
      <c r="G7613" t="s">
        <v>9799</v>
      </c>
      <c r="I7613" t="s">
        <v>24</v>
      </c>
      <c r="J7613">
        <v>46052</v>
      </c>
      <c r="K7613">
        <v>0</v>
      </c>
      <c r="AE7613" t="s">
        <v>233</v>
      </c>
      <c r="AF7613">
        <v>0</v>
      </c>
      <c r="AG7613">
        <v>0</v>
      </c>
      <c r="AH7613">
        <v>0</v>
      </c>
      <c r="AI7613" t="s">
        <v>11634</v>
      </c>
      <c r="AL7613" s="94">
        <v>61.8</v>
      </c>
      <c r="AM7613" t="s">
        <v>11646</v>
      </c>
    </row>
    <row r="7614" spans="1:39" x14ac:dyDescent="0.25">
      <c r="A7614" t="s">
        <v>227</v>
      </c>
      <c r="B7614">
        <v>49030</v>
      </c>
      <c r="C7614" t="s">
        <v>10981</v>
      </c>
      <c r="D7614">
        <v>79</v>
      </c>
      <c r="E7614">
        <v>45914</v>
      </c>
      <c r="G7614" t="s">
        <v>9799</v>
      </c>
      <c r="H7614" t="s">
        <v>10982</v>
      </c>
      <c r="I7614" t="s">
        <v>24</v>
      </c>
      <c r="K7614">
        <v>0</v>
      </c>
      <c r="AE7614" t="s">
        <v>233</v>
      </c>
      <c r="AF7614">
        <v>0</v>
      </c>
      <c r="AG7614">
        <v>0</v>
      </c>
      <c r="AH7614">
        <v>0</v>
      </c>
      <c r="AI7614" t="s">
        <v>11634</v>
      </c>
      <c r="AL7614" s="94">
        <v>7.9</v>
      </c>
      <c r="AM7614" t="s">
        <v>11646</v>
      </c>
    </row>
    <row r="7615" spans="1:39" x14ac:dyDescent="0.25">
      <c r="A7615" t="s">
        <v>227</v>
      </c>
      <c r="B7615">
        <v>49031</v>
      </c>
      <c r="C7615" t="s">
        <v>10983</v>
      </c>
      <c r="D7615">
        <v>151</v>
      </c>
      <c r="E7615" t="s">
        <v>10984</v>
      </c>
      <c r="G7615" t="s">
        <v>9799</v>
      </c>
      <c r="H7615" t="s">
        <v>10985</v>
      </c>
      <c r="I7615" t="s">
        <v>24</v>
      </c>
      <c r="K7615">
        <v>0</v>
      </c>
      <c r="AE7615" t="s">
        <v>233</v>
      </c>
      <c r="AF7615">
        <v>0</v>
      </c>
      <c r="AG7615">
        <v>0</v>
      </c>
      <c r="AH7615">
        <v>0</v>
      </c>
      <c r="AI7615" t="s">
        <v>11634</v>
      </c>
      <c r="AL7615" s="94">
        <v>15.1</v>
      </c>
      <c r="AM7615" t="s">
        <v>11646</v>
      </c>
    </row>
    <row r="7616" spans="1:39" x14ac:dyDescent="0.25">
      <c r="A7616" t="s">
        <v>227</v>
      </c>
      <c r="B7616">
        <v>49032</v>
      </c>
      <c r="C7616" t="s">
        <v>10986</v>
      </c>
      <c r="D7616">
        <v>287</v>
      </c>
      <c r="E7616">
        <v>45914</v>
      </c>
      <c r="G7616" t="s">
        <v>9799</v>
      </c>
      <c r="I7616" t="s">
        <v>24</v>
      </c>
      <c r="K7616">
        <v>0</v>
      </c>
      <c r="AE7616" t="s">
        <v>233</v>
      </c>
      <c r="AF7616">
        <v>0</v>
      </c>
      <c r="AG7616">
        <v>0</v>
      </c>
      <c r="AH7616">
        <v>0</v>
      </c>
      <c r="AI7616" t="s">
        <v>11634</v>
      </c>
      <c r="AL7616" s="94">
        <v>28.7</v>
      </c>
      <c r="AM7616" t="s">
        <v>11646</v>
      </c>
    </row>
    <row r="7617" spans="1:39" x14ac:dyDescent="0.25">
      <c r="A7617" t="s">
        <v>227</v>
      </c>
      <c r="B7617">
        <v>49033</v>
      </c>
      <c r="C7617" t="s">
        <v>10987</v>
      </c>
      <c r="D7617">
        <v>746</v>
      </c>
      <c r="E7617">
        <v>45914</v>
      </c>
      <c r="F7617" t="s">
        <v>10988</v>
      </c>
      <c r="G7617" t="s">
        <v>9799</v>
      </c>
      <c r="I7617" t="s">
        <v>24</v>
      </c>
      <c r="J7617">
        <v>46052</v>
      </c>
      <c r="K7617">
        <v>0</v>
      </c>
      <c r="AE7617" t="s">
        <v>233</v>
      </c>
      <c r="AF7617">
        <v>0</v>
      </c>
      <c r="AG7617">
        <v>0</v>
      </c>
      <c r="AH7617">
        <v>0</v>
      </c>
      <c r="AI7617" t="s">
        <v>11634</v>
      </c>
      <c r="AL7617" s="94">
        <v>74.599999999999994</v>
      </c>
      <c r="AM7617" t="s">
        <v>11646</v>
      </c>
    </row>
    <row r="7618" spans="1:39" x14ac:dyDescent="0.25">
      <c r="A7618" t="s">
        <v>227</v>
      </c>
      <c r="B7618">
        <v>49034</v>
      </c>
      <c r="C7618" t="s">
        <v>10989</v>
      </c>
      <c r="D7618">
        <v>421</v>
      </c>
      <c r="E7618">
        <v>45914</v>
      </c>
      <c r="G7618" t="s">
        <v>9799</v>
      </c>
      <c r="I7618" t="s">
        <v>24</v>
      </c>
      <c r="K7618">
        <v>0</v>
      </c>
      <c r="AE7618" t="s">
        <v>233</v>
      </c>
      <c r="AF7618">
        <v>0</v>
      </c>
      <c r="AG7618">
        <v>0</v>
      </c>
      <c r="AH7618">
        <v>0</v>
      </c>
      <c r="AI7618" t="s">
        <v>11634</v>
      </c>
      <c r="AL7618" s="94">
        <v>42.1</v>
      </c>
      <c r="AM7618" t="s">
        <v>11646</v>
      </c>
    </row>
    <row r="7619" spans="1:39" x14ac:dyDescent="0.25">
      <c r="A7619" t="s">
        <v>227</v>
      </c>
      <c r="B7619">
        <v>49035</v>
      </c>
      <c r="C7619" t="s">
        <v>10990</v>
      </c>
      <c r="D7619">
        <v>201</v>
      </c>
      <c r="E7619">
        <v>45914</v>
      </c>
      <c r="G7619" t="s">
        <v>9799</v>
      </c>
      <c r="I7619" t="s">
        <v>24</v>
      </c>
      <c r="K7619">
        <v>0</v>
      </c>
      <c r="AE7619" t="s">
        <v>233</v>
      </c>
      <c r="AF7619">
        <v>0</v>
      </c>
      <c r="AG7619">
        <v>0</v>
      </c>
      <c r="AH7619">
        <v>0</v>
      </c>
      <c r="AI7619" t="s">
        <v>11634</v>
      </c>
      <c r="AL7619" s="94">
        <v>20.100000000000001</v>
      </c>
      <c r="AM7619" t="s">
        <v>11646</v>
      </c>
    </row>
    <row r="7620" spans="1:39" x14ac:dyDescent="0.25">
      <c r="A7620" t="s">
        <v>227</v>
      </c>
      <c r="B7620">
        <v>49036</v>
      </c>
      <c r="C7620" t="s">
        <v>10991</v>
      </c>
      <c r="D7620">
        <v>466</v>
      </c>
      <c r="E7620">
        <v>45914</v>
      </c>
      <c r="G7620" t="s">
        <v>9799</v>
      </c>
      <c r="I7620" t="s">
        <v>24</v>
      </c>
      <c r="K7620">
        <v>0</v>
      </c>
      <c r="AE7620" t="s">
        <v>233</v>
      </c>
      <c r="AF7620">
        <v>0</v>
      </c>
      <c r="AG7620">
        <v>0</v>
      </c>
      <c r="AH7620">
        <v>0</v>
      </c>
      <c r="AI7620" t="s">
        <v>11634</v>
      </c>
      <c r="AL7620" s="94">
        <v>46.6</v>
      </c>
      <c r="AM7620" t="s">
        <v>11646</v>
      </c>
    </row>
    <row r="7621" spans="1:39" x14ac:dyDescent="0.25">
      <c r="A7621" t="s">
        <v>227</v>
      </c>
      <c r="B7621">
        <v>49037</v>
      </c>
      <c r="C7621" t="s">
        <v>10992</v>
      </c>
      <c r="D7621">
        <v>182</v>
      </c>
      <c r="E7621">
        <v>45914</v>
      </c>
      <c r="G7621" t="s">
        <v>9799</v>
      </c>
      <c r="I7621" t="s">
        <v>24</v>
      </c>
      <c r="K7621">
        <v>0</v>
      </c>
      <c r="AE7621" t="s">
        <v>233</v>
      </c>
      <c r="AF7621">
        <v>0</v>
      </c>
      <c r="AG7621">
        <v>0</v>
      </c>
      <c r="AH7621">
        <v>0</v>
      </c>
      <c r="AI7621" t="s">
        <v>11634</v>
      </c>
      <c r="AL7621" s="94">
        <v>18.2</v>
      </c>
      <c r="AM7621" t="s">
        <v>11646</v>
      </c>
    </row>
    <row r="7622" spans="1:39" x14ac:dyDescent="0.25">
      <c r="A7622" t="s">
        <v>227</v>
      </c>
      <c r="B7622">
        <v>49038</v>
      </c>
      <c r="C7622" t="s">
        <v>10993</v>
      </c>
      <c r="D7622">
        <v>86</v>
      </c>
      <c r="E7622">
        <v>45914</v>
      </c>
      <c r="G7622" t="s">
        <v>9799</v>
      </c>
      <c r="I7622" t="s">
        <v>24</v>
      </c>
      <c r="K7622">
        <v>0</v>
      </c>
      <c r="AE7622" t="s">
        <v>233</v>
      </c>
      <c r="AF7622">
        <v>0</v>
      </c>
      <c r="AG7622">
        <v>0</v>
      </c>
      <c r="AH7622">
        <v>0</v>
      </c>
      <c r="AI7622" t="s">
        <v>11634</v>
      </c>
      <c r="AL7622" s="94">
        <v>8.6</v>
      </c>
      <c r="AM7622" t="s">
        <v>11646</v>
      </c>
    </row>
    <row r="7623" spans="1:39" x14ac:dyDescent="0.25">
      <c r="A7623" t="s">
        <v>227</v>
      </c>
      <c r="B7623">
        <v>49039</v>
      </c>
      <c r="C7623" t="s">
        <v>10994</v>
      </c>
      <c r="D7623">
        <v>373</v>
      </c>
      <c r="E7623">
        <v>45914</v>
      </c>
      <c r="G7623" t="s">
        <v>9799</v>
      </c>
      <c r="I7623" t="s">
        <v>24</v>
      </c>
      <c r="K7623">
        <v>0</v>
      </c>
      <c r="AE7623" t="s">
        <v>233</v>
      </c>
      <c r="AF7623">
        <v>0</v>
      </c>
      <c r="AG7623">
        <v>0</v>
      </c>
      <c r="AH7623">
        <v>0</v>
      </c>
      <c r="AI7623" t="s">
        <v>11634</v>
      </c>
      <c r="AL7623" s="94">
        <v>37.299999999999997</v>
      </c>
      <c r="AM7623" t="s">
        <v>11646</v>
      </c>
    </row>
    <row r="7624" spans="1:39" x14ac:dyDescent="0.25">
      <c r="A7624" t="s">
        <v>227</v>
      </c>
      <c r="B7624">
        <v>49040</v>
      </c>
      <c r="C7624" t="s">
        <v>10995</v>
      </c>
      <c r="D7624">
        <v>118</v>
      </c>
      <c r="E7624">
        <v>45914</v>
      </c>
      <c r="G7624" t="s">
        <v>9799</v>
      </c>
      <c r="I7624" t="s">
        <v>24</v>
      </c>
      <c r="K7624">
        <v>0</v>
      </c>
      <c r="AE7624" t="s">
        <v>233</v>
      </c>
      <c r="AF7624">
        <v>0</v>
      </c>
      <c r="AG7624">
        <v>0</v>
      </c>
      <c r="AH7624">
        <v>0</v>
      </c>
      <c r="AI7624" t="s">
        <v>11634</v>
      </c>
      <c r="AL7624" s="94">
        <v>11.8</v>
      </c>
      <c r="AM7624" t="s">
        <v>11646</v>
      </c>
    </row>
    <row r="7625" spans="1:39" x14ac:dyDescent="0.25">
      <c r="A7625" t="s">
        <v>227</v>
      </c>
      <c r="B7625">
        <v>49041</v>
      </c>
      <c r="C7625" t="s">
        <v>10996</v>
      </c>
      <c r="D7625">
        <v>430</v>
      </c>
      <c r="E7625">
        <v>45915</v>
      </c>
      <c r="G7625" t="s">
        <v>9799</v>
      </c>
      <c r="H7625" t="s">
        <v>10997</v>
      </c>
      <c r="I7625" t="s">
        <v>24</v>
      </c>
      <c r="K7625">
        <v>0</v>
      </c>
      <c r="AE7625" t="s">
        <v>233</v>
      </c>
      <c r="AF7625">
        <v>0</v>
      </c>
      <c r="AG7625">
        <v>0</v>
      </c>
      <c r="AH7625">
        <v>0</v>
      </c>
      <c r="AI7625" t="s">
        <v>11634</v>
      </c>
      <c r="AL7625" s="94">
        <v>43</v>
      </c>
      <c r="AM7625" t="s">
        <v>11646</v>
      </c>
    </row>
    <row r="7626" spans="1:39" x14ac:dyDescent="0.25">
      <c r="A7626" t="s">
        <v>227</v>
      </c>
      <c r="B7626">
        <v>49042</v>
      </c>
      <c r="C7626" t="s">
        <v>10998</v>
      </c>
      <c r="D7626">
        <v>218</v>
      </c>
      <c r="E7626">
        <v>45915</v>
      </c>
      <c r="G7626" t="s">
        <v>9799</v>
      </c>
      <c r="I7626" t="s">
        <v>24</v>
      </c>
      <c r="K7626">
        <v>0</v>
      </c>
      <c r="AE7626" t="s">
        <v>233</v>
      </c>
      <c r="AF7626">
        <v>0</v>
      </c>
      <c r="AG7626">
        <v>0</v>
      </c>
      <c r="AH7626">
        <v>0</v>
      </c>
      <c r="AI7626" t="s">
        <v>11634</v>
      </c>
      <c r="AL7626" s="94">
        <v>21.8</v>
      </c>
      <c r="AM7626" t="s">
        <v>11646</v>
      </c>
    </row>
    <row r="7627" spans="1:39" x14ac:dyDescent="0.25">
      <c r="A7627" t="s">
        <v>227</v>
      </c>
      <c r="B7627">
        <v>49043</v>
      </c>
      <c r="C7627" t="s">
        <v>10999</v>
      </c>
      <c r="D7627">
        <v>256</v>
      </c>
      <c r="E7627">
        <v>45915</v>
      </c>
      <c r="G7627" t="s">
        <v>9799</v>
      </c>
      <c r="H7627">
        <v>45929</v>
      </c>
      <c r="I7627" t="s">
        <v>28</v>
      </c>
      <c r="K7627">
        <v>0</v>
      </c>
      <c r="L7627">
        <v>0</v>
      </c>
      <c r="M7627">
        <v>0</v>
      </c>
      <c r="N7627" t="s">
        <v>3168</v>
      </c>
      <c r="O7627">
        <v>0</v>
      </c>
      <c r="P7627" t="s">
        <v>341</v>
      </c>
      <c r="Q7627">
        <v>0</v>
      </c>
      <c r="R7627">
        <v>0</v>
      </c>
      <c r="S7627">
        <v>0</v>
      </c>
      <c r="T7627">
        <v>0</v>
      </c>
      <c r="U7627">
        <v>0</v>
      </c>
      <c r="V7627">
        <v>0</v>
      </c>
      <c r="W7627">
        <v>0</v>
      </c>
      <c r="X7627" t="s">
        <v>341</v>
      </c>
      <c r="Y7627" t="s">
        <v>11000</v>
      </c>
      <c r="Z7627" t="s">
        <v>341</v>
      </c>
      <c r="AE7627" t="s">
        <v>233</v>
      </c>
      <c r="AF7627">
        <v>0</v>
      </c>
      <c r="AG7627">
        <v>0</v>
      </c>
      <c r="AH7627">
        <v>15</v>
      </c>
      <c r="AI7627" t="s">
        <v>11632</v>
      </c>
      <c r="AJ7627">
        <v>0</v>
      </c>
      <c r="AK7627">
        <v>0</v>
      </c>
      <c r="AL7627" s="94">
        <v>25.6</v>
      </c>
      <c r="AM7627" t="s">
        <v>11646</v>
      </c>
    </row>
    <row r="7628" spans="1:39" x14ac:dyDescent="0.25">
      <c r="A7628" t="s">
        <v>227</v>
      </c>
      <c r="B7628">
        <v>49044</v>
      </c>
      <c r="C7628" t="s">
        <v>11001</v>
      </c>
      <c r="D7628">
        <v>74</v>
      </c>
      <c r="E7628" t="s">
        <v>11002</v>
      </c>
      <c r="G7628" t="s">
        <v>9799</v>
      </c>
      <c r="H7628">
        <v>45944</v>
      </c>
      <c r="I7628" t="s">
        <v>28</v>
      </c>
      <c r="K7628">
        <v>0</v>
      </c>
      <c r="L7628">
        <v>0</v>
      </c>
      <c r="M7628">
        <v>0</v>
      </c>
      <c r="N7628" t="s">
        <v>3168</v>
      </c>
      <c r="O7628">
        <v>0</v>
      </c>
      <c r="P7628" t="s">
        <v>341</v>
      </c>
      <c r="Q7628">
        <v>0</v>
      </c>
      <c r="R7628">
        <v>0</v>
      </c>
      <c r="S7628">
        <v>0</v>
      </c>
      <c r="T7628">
        <v>0</v>
      </c>
      <c r="U7628">
        <v>0</v>
      </c>
      <c r="V7628">
        <v>0</v>
      </c>
      <c r="W7628">
        <v>0</v>
      </c>
      <c r="X7628" t="s">
        <v>11003</v>
      </c>
      <c r="Y7628" t="s">
        <v>11004</v>
      </c>
      <c r="Z7628" t="s">
        <v>341</v>
      </c>
      <c r="AE7628" t="s">
        <v>233</v>
      </c>
      <c r="AF7628">
        <v>0</v>
      </c>
      <c r="AG7628">
        <v>0</v>
      </c>
      <c r="AH7628">
        <v>15</v>
      </c>
      <c r="AI7628" t="s">
        <v>11632</v>
      </c>
      <c r="AJ7628">
        <v>0</v>
      </c>
      <c r="AK7628">
        <v>0</v>
      </c>
      <c r="AL7628" s="94">
        <v>7.4</v>
      </c>
      <c r="AM7628" t="s">
        <v>11646</v>
      </c>
    </row>
    <row r="7629" spans="1:39" x14ac:dyDescent="0.25">
      <c r="A7629" t="s">
        <v>227</v>
      </c>
      <c r="B7629">
        <v>49046</v>
      </c>
      <c r="C7629" t="s">
        <v>11005</v>
      </c>
      <c r="D7629">
        <v>234</v>
      </c>
      <c r="E7629">
        <v>45915</v>
      </c>
      <c r="G7629" t="s">
        <v>9799</v>
      </c>
      <c r="I7629" t="s">
        <v>24</v>
      </c>
      <c r="K7629">
        <v>0</v>
      </c>
      <c r="AE7629" t="s">
        <v>233</v>
      </c>
      <c r="AF7629">
        <v>0</v>
      </c>
      <c r="AG7629">
        <v>0</v>
      </c>
      <c r="AH7629">
        <v>0</v>
      </c>
      <c r="AI7629" t="s">
        <v>11634</v>
      </c>
      <c r="AL7629" s="94">
        <v>23.4</v>
      </c>
      <c r="AM7629" t="s">
        <v>11646</v>
      </c>
    </row>
    <row r="7630" spans="1:39" x14ac:dyDescent="0.25">
      <c r="A7630" t="s">
        <v>227</v>
      </c>
      <c r="B7630">
        <v>49047</v>
      </c>
      <c r="C7630" t="s">
        <v>11006</v>
      </c>
      <c r="D7630">
        <v>108</v>
      </c>
      <c r="E7630">
        <v>45915</v>
      </c>
      <c r="G7630" t="s">
        <v>9799</v>
      </c>
      <c r="I7630" t="s">
        <v>24</v>
      </c>
      <c r="K7630">
        <v>0</v>
      </c>
      <c r="AE7630" t="s">
        <v>233</v>
      </c>
      <c r="AF7630">
        <v>0</v>
      </c>
      <c r="AG7630">
        <v>0</v>
      </c>
      <c r="AH7630">
        <v>0</v>
      </c>
      <c r="AI7630" t="s">
        <v>11634</v>
      </c>
      <c r="AL7630" s="94">
        <v>10.8</v>
      </c>
      <c r="AM7630" t="s">
        <v>11646</v>
      </c>
    </row>
    <row r="7631" spans="1:39" x14ac:dyDescent="0.25">
      <c r="A7631" t="s">
        <v>227</v>
      </c>
      <c r="B7631">
        <v>49048</v>
      </c>
      <c r="C7631" t="s">
        <v>11007</v>
      </c>
      <c r="D7631">
        <v>110</v>
      </c>
      <c r="E7631">
        <v>45915</v>
      </c>
      <c r="G7631" t="s">
        <v>9799</v>
      </c>
      <c r="I7631" t="s">
        <v>24</v>
      </c>
      <c r="K7631">
        <v>0</v>
      </c>
      <c r="AE7631" t="s">
        <v>233</v>
      </c>
      <c r="AF7631">
        <v>0</v>
      </c>
      <c r="AG7631">
        <v>0</v>
      </c>
      <c r="AH7631">
        <v>0</v>
      </c>
      <c r="AI7631" t="s">
        <v>11634</v>
      </c>
      <c r="AL7631" s="94">
        <v>11</v>
      </c>
      <c r="AM7631" t="s">
        <v>11646</v>
      </c>
    </row>
    <row r="7632" spans="1:39" x14ac:dyDescent="0.25">
      <c r="A7632" t="s">
        <v>227</v>
      </c>
      <c r="B7632">
        <v>49050</v>
      </c>
      <c r="C7632" t="s">
        <v>11008</v>
      </c>
      <c r="D7632">
        <v>545</v>
      </c>
      <c r="E7632">
        <v>45915</v>
      </c>
      <c r="F7632" t="s">
        <v>11009</v>
      </c>
      <c r="G7632" t="s">
        <v>9799</v>
      </c>
      <c r="I7632" t="s">
        <v>24</v>
      </c>
      <c r="K7632">
        <v>0</v>
      </c>
      <c r="AE7632" t="s">
        <v>233</v>
      </c>
      <c r="AF7632">
        <v>0</v>
      </c>
      <c r="AG7632">
        <v>0</v>
      </c>
      <c r="AH7632">
        <v>0</v>
      </c>
      <c r="AI7632" t="s">
        <v>11634</v>
      </c>
      <c r="AL7632" s="94">
        <v>54.5</v>
      </c>
      <c r="AM7632" t="s">
        <v>11646</v>
      </c>
    </row>
    <row r="7633" spans="1:39" x14ac:dyDescent="0.25">
      <c r="A7633" t="s">
        <v>227</v>
      </c>
      <c r="B7633">
        <v>49052</v>
      </c>
      <c r="C7633" t="s">
        <v>11010</v>
      </c>
      <c r="D7633">
        <v>179</v>
      </c>
      <c r="E7633">
        <v>45915</v>
      </c>
      <c r="G7633" t="s">
        <v>9799</v>
      </c>
      <c r="I7633" t="s">
        <v>24</v>
      </c>
      <c r="K7633">
        <v>0</v>
      </c>
      <c r="AE7633" t="s">
        <v>233</v>
      </c>
      <c r="AF7633">
        <v>0</v>
      </c>
      <c r="AG7633">
        <v>0</v>
      </c>
      <c r="AH7633">
        <v>0</v>
      </c>
      <c r="AI7633" t="s">
        <v>11634</v>
      </c>
      <c r="AL7633" s="94">
        <v>17.899999999999999</v>
      </c>
      <c r="AM7633" t="s">
        <v>11646</v>
      </c>
    </row>
    <row r="7634" spans="1:39" x14ac:dyDescent="0.25">
      <c r="A7634" t="s">
        <v>227</v>
      </c>
      <c r="B7634">
        <v>49053</v>
      </c>
      <c r="C7634" t="s">
        <v>11011</v>
      </c>
      <c r="D7634">
        <v>1037</v>
      </c>
      <c r="E7634">
        <v>45910</v>
      </c>
      <c r="F7634" t="s">
        <v>11012</v>
      </c>
      <c r="G7634" t="s">
        <v>9799</v>
      </c>
      <c r="H7634" t="s">
        <v>11013</v>
      </c>
      <c r="I7634" t="s">
        <v>24</v>
      </c>
      <c r="J7634">
        <v>46052</v>
      </c>
      <c r="K7634">
        <v>0</v>
      </c>
      <c r="AE7634" t="s">
        <v>233</v>
      </c>
      <c r="AF7634">
        <v>0</v>
      </c>
      <c r="AG7634">
        <v>0</v>
      </c>
      <c r="AH7634">
        <v>0</v>
      </c>
      <c r="AI7634" t="s">
        <v>11634</v>
      </c>
      <c r="AL7634" s="94">
        <v>103.7</v>
      </c>
      <c r="AM7634" t="s">
        <v>11646</v>
      </c>
    </row>
    <row r="7635" spans="1:39" x14ac:dyDescent="0.25">
      <c r="A7635" t="s">
        <v>227</v>
      </c>
      <c r="B7635">
        <v>49054</v>
      </c>
      <c r="C7635" t="s">
        <v>11014</v>
      </c>
      <c r="D7635">
        <v>929</v>
      </c>
      <c r="E7635">
        <v>45910</v>
      </c>
      <c r="F7635" t="s">
        <v>11015</v>
      </c>
      <c r="G7635" t="s">
        <v>9799</v>
      </c>
      <c r="I7635" t="s">
        <v>24</v>
      </c>
      <c r="J7635">
        <v>45687</v>
      </c>
      <c r="K7635">
        <v>0</v>
      </c>
      <c r="AE7635" t="s">
        <v>233</v>
      </c>
      <c r="AF7635">
        <v>0</v>
      </c>
      <c r="AG7635">
        <v>0</v>
      </c>
      <c r="AH7635">
        <v>0</v>
      </c>
      <c r="AI7635" t="s">
        <v>11634</v>
      </c>
      <c r="AL7635" s="94">
        <v>92.9</v>
      </c>
      <c r="AM7635" t="s">
        <v>11646</v>
      </c>
    </row>
    <row r="7636" spans="1:39" x14ac:dyDescent="0.25">
      <c r="A7636" t="s">
        <v>227</v>
      </c>
      <c r="B7636">
        <v>49055</v>
      </c>
      <c r="C7636" t="s">
        <v>11016</v>
      </c>
      <c r="D7636">
        <v>82</v>
      </c>
      <c r="E7636">
        <v>45915</v>
      </c>
      <c r="G7636" t="s">
        <v>9799</v>
      </c>
      <c r="K7636">
        <v>0</v>
      </c>
      <c r="AE7636" t="s">
        <v>233</v>
      </c>
      <c r="AF7636">
        <v>0</v>
      </c>
      <c r="AG7636">
        <v>0</v>
      </c>
      <c r="AH7636">
        <v>0</v>
      </c>
      <c r="AI7636" t="s">
        <v>11634</v>
      </c>
      <c r="AL7636" s="94">
        <v>8.1999999999999993</v>
      </c>
      <c r="AM7636" t="s">
        <v>11646</v>
      </c>
    </row>
    <row r="7637" spans="1:39" x14ac:dyDescent="0.25">
      <c r="A7637" t="s">
        <v>227</v>
      </c>
      <c r="B7637">
        <v>49056</v>
      </c>
      <c r="C7637" t="s">
        <v>11017</v>
      </c>
      <c r="D7637">
        <v>295</v>
      </c>
      <c r="E7637">
        <v>45949</v>
      </c>
      <c r="G7637" t="s">
        <v>9799</v>
      </c>
      <c r="K7637">
        <v>0</v>
      </c>
      <c r="AE7637" t="s">
        <v>233</v>
      </c>
      <c r="AF7637">
        <v>0</v>
      </c>
      <c r="AG7637">
        <v>0</v>
      </c>
      <c r="AH7637">
        <v>0</v>
      </c>
      <c r="AI7637" t="s">
        <v>11634</v>
      </c>
      <c r="AL7637" s="94">
        <v>29.5</v>
      </c>
      <c r="AM7637" t="s">
        <v>11646</v>
      </c>
    </row>
    <row r="7638" spans="1:39" x14ac:dyDescent="0.25">
      <c r="A7638" t="s">
        <v>227</v>
      </c>
      <c r="B7638">
        <v>49057</v>
      </c>
      <c r="C7638" t="s">
        <v>11018</v>
      </c>
      <c r="D7638">
        <v>117</v>
      </c>
      <c r="E7638">
        <v>45949</v>
      </c>
      <c r="G7638" t="s">
        <v>9799</v>
      </c>
      <c r="K7638">
        <v>0</v>
      </c>
      <c r="AE7638" t="s">
        <v>233</v>
      </c>
      <c r="AF7638">
        <v>0</v>
      </c>
      <c r="AG7638">
        <v>0</v>
      </c>
      <c r="AH7638">
        <v>0</v>
      </c>
      <c r="AI7638" t="s">
        <v>11634</v>
      </c>
      <c r="AL7638" s="94">
        <v>11.7</v>
      </c>
      <c r="AM7638" t="s">
        <v>11646</v>
      </c>
    </row>
    <row r="7639" spans="1:39" x14ac:dyDescent="0.25">
      <c r="A7639" t="s">
        <v>227</v>
      </c>
      <c r="B7639">
        <v>49058</v>
      </c>
      <c r="C7639" t="s">
        <v>11019</v>
      </c>
      <c r="D7639">
        <v>298</v>
      </c>
      <c r="E7639">
        <v>45950</v>
      </c>
      <c r="F7639" t="s">
        <v>11020</v>
      </c>
      <c r="G7639" t="s">
        <v>9799</v>
      </c>
      <c r="H7639">
        <v>45961</v>
      </c>
      <c r="I7639" t="s">
        <v>24</v>
      </c>
      <c r="K7639">
        <v>0</v>
      </c>
      <c r="AE7639" t="s">
        <v>233</v>
      </c>
      <c r="AF7639">
        <v>0</v>
      </c>
      <c r="AG7639">
        <v>0</v>
      </c>
      <c r="AH7639">
        <v>0</v>
      </c>
      <c r="AI7639" t="s">
        <v>11634</v>
      </c>
      <c r="AL7639" s="94">
        <v>29.8</v>
      </c>
      <c r="AM7639" t="s">
        <v>11646</v>
      </c>
    </row>
    <row r="7640" spans="1:39" x14ac:dyDescent="0.25">
      <c r="A7640" t="s">
        <v>227</v>
      </c>
      <c r="B7640">
        <v>49059</v>
      </c>
      <c r="C7640" t="s">
        <v>11021</v>
      </c>
      <c r="D7640">
        <v>80</v>
      </c>
      <c r="E7640">
        <v>45950</v>
      </c>
      <c r="G7640" t="s">
        <v>9799</v>
      </c>
      <c r="K7640">
        <v>0</v>
      </c>
      <c r="AE7640" t="s">
        <v>233</v>
      </c>
      <c r="AF7640">
        <v>0</v>
      </c>
      <c r="AG7640">
        <v>0</v>
      </c>
      <c r="AH7640">
        <v>0</v>
      </c>
      <c r="AI7640" t="s">
        <v>11634</v>
      </c>
      <c r="AL7640" s="94">
        <v>8</v>
      </c>
      <c r="AM7640" t="s">
        <v>11646</v>
      </c>
    </row>
    <row r="7641" spans="1:39" x14ac:dyDescent="0.25">
      <c r="A7641" t="s">
        <v>227</v>
      </c>
      <c r="B7641">
        <v>49061</v>
      </c>
      <c r="C7641" t="s">
        <v>11022</v>
      </c>
      <c r="D7641">
        <v>127</v>
      </c>
      <c r="E7641">
        <v>45950</v>
      </c>
      <c r="G7641" t="s">
        <v>9799</v>
      </c>
      <c r="K7641">
        <v>0</v>
      </c>
      <c r="AE7641" t="s">
        <v>233</v>
      </c>
      <c r="AF7641">
        <v>0</v>
      </c>
      <c r="AG7641">
        <v>0</v>
      </c>
      <c r="AH7641">
        <v>0</v>
      </c>
      <c r="AI7641" t="s">
        <v>11634</v>
      </c>
      <c r="AL7641" s="94">
        <v>12.7</v>
      </c>
      <c r="AM7641" t="s">
        <v>11646</v>
      </c>
    </row>
    <row r="7642" spans="1:39" x14ac:dyDescent="0.25">
      <c r="A7642" t="s">
        <v>227</v>
      </c>
      <c r="B7642">
        <v>49062</v>
      </c>
      <c r="C7642" t="s">
        <v>11023</v>
      </c>
      <c r="D7642">
        <v>104</v>
      </c>
      <c r="E7642">
        <v>45950</v>
      </c>
      <c r="G7642" t="s">
        <v>9799</v>
      </c>
      <c r="H7642">
        <v>45951</v>
      </c>
      <c r="I7642" t="s">
        <v>28</v>
      </c>
      <c r="K7642">
        <v>0</v>
      </c>
      <c r="L7642" t="s">
        <v>9954</v>
      </c>
      <c r="M7642">
        <v>0</v>
      </c>
      <c r="N7642" t="s">
        <v>3168</v>
      </c>
      <c r="O7642">
        <v>0</v>
      </c>
      <c r="P7642" t="s">
        <v>341</v>
      </c>
      <c r="Q7642">
        <v>0</v>
      </c>
      <c r="R7642">
        <v>0</v>
      </c>
      <c r="S7642">
        <v>0</v>
      </c>
      <c r="T7642">
        <v>0</v>
      </c>
      <c r="U7642">
        <v>0</v>
      </c>
      <c r="V7642">
        <v>0</v>
      </c>
      <c r="W7642">
        <v>0</v>
      </c>
      <c r="X7642" t="s">
        <v>341</v>
      </c>
      <c r="Y7642" t="s">
        <v>341</v>
      </c>
      <c r="Z7642" t="s">
        <v>341</v>
      </c>
      <c r="AE7642" t="s">
        <v>233</v>
      </c>
      <c r="AF7642">
        <v>0</v>
      </c>
      <c r="AG7642">
        <v>0</v>
      </c>
      <c r="AH7642">
        <v>15</v>
      </c>
      <c r="AI7642" t="s">
        <v>11632</v>
      </c>
      <c r="AJ7642">
        <v>0</v>
      </c>
      <c r="AK7642">
        <v>0</v>
      </c>
      <c r="AL7642" s="94">
        <v>10.4</v>
      </c>
      <c r="AM7642" t="s">
        <v>11646</v>
      </c>
    </row>
    <row r="7643" spans="1:39" x14ac:dyDescent="0.25">
      <c r="A7643" t="s">
        <v>227</v>
      </c>
      <c r="B7643">
        <v>49063</v>
      </c>
      <c r="C7643" t="s">
        <v>11024</v>
      </c>
      <c r="D7643">
        <v>340</v>
      </c>
      <c r="E7643">
        <v>45950</v>
      </c>
      <c r="G7643" t="s">
        <v>9799</v>
      </c>
      <c r="K7643">
        <v>0</v>
      </c>
      <c r="AE7643" t="s">
        <v>233</v>
      </c>
      <c r="AF7643">
        <v>0</v>
      </c>
      <c r="AG7643">
        <v>0</v>
      </c>
      <c r="AH7643">
        <v>0</v>
      </c>
      <c r="AI7643" t="s">
        <v>11634</v>
      </c>
      <c r="AL7643" s="94">
        <v>34</v>
      </c>
      <c r="AM7643" t="s">
        <v>11646</v>
      </c>
    </row>
    <row r="7644" spans="1:39" x14ac:dyDescent="0.25">
      <c r="A7644" t="s">
        <v>227</v>
      </c>
      <c r="B7644">
        <v>49064</v>
      </c>
      <c r="C7644" t="s">
        <v>11025</v>
      </c>
      <c r="D7644">
        <v>496</v>
      </c>
      <c r="E7644">
        <v>45950</v>
      </c>
      <c r="G7644" t="s">
        <v>9799</v>
      </c>
      <c r="K7644">
        <v>0</v>
      </c>
      <c r="AE7644" t="s">
        <v>233</v>
      </c>
      <c r="AF7644">
        <v>0</v>
      </c>
      <c r="AG7644">
        <v>0</v>
      </c>
      <c r="AH7644">
        <v>0</v>
      </c>
      <c r="AI7644" t="s">
        <v>11634</v>
      </c>
      <c r="AL7644" s="94">
        <v>49.6</v>
      </c>
      <c r="AM7644" t="s">
        <v>11646</v>
      </c>
    </row>
    <row r="7645" spans="1:39" x14ac:dyDescent="0.25">
      <c r="A7645" t="s">
        <v>227</v>
      </c>
      <c r="B7645">
        <v>49065</v>
      </c>
      <c r="C7645" t="s">
        <v>11026</v>
      </c>
      <c r="D7645">
        <v>1149</v>
      </c>
      <c r="E7645">
        <v>45910</v>
      </c>
      <c r="F7645" t="s">
        <v>11027</v>
      </c>
      <c r="G7645" t="s">
        <v>9799</v>
      </c>
      <c r="H7645">
        <v>46092</v>
      </c>
      <c r="I7645" t="s">
        <v>24</v>
      </c>
      <c r="J7645">
        <v>46052</v>
      </c>
      <c r="K7645">
        <v>0</v>
      </c>
      <c r="AE7645" t="s">
        <v>233</v>
      </c>
      <c r="AF7645">
        <v>0</v>
      </c>
      <c r="AG7645">
        <v>0</v>
      </c>
      <c r="AH7645">
        <v>0</v>
      </c>
      <c r="AI7645" t="s">
        <v>11634</v>
      </c>
      <c r="AL7645" s="94">
        <v>114.9</v>
      </c>
      <c r="AM7645" t="s">
        <v>11646</v>
      </c>
    </row>
    <row r="7646" spans="1:39" x14ac:dyDescent="0.25">
      <c r="A7646" t="s">
        <v>227</v>
      </c>
      <c r="B7646">
        <v>49066</v>
      </c>
      <c r="C7646" t="s">
        <v>11028</v>
      </c>
      <c r="D7646">
        <v>451</v>
      </c>
      <c r="E7646">
        <v>45950</v>
      </c>
      <c r="G7646" t="s">
        <v>9799</v>
      </c>
      <c r="K7646">
        <v>0</v>
      </c>
      <c r="AE7646" t="s">
        <v>233</v>
      </c>
      <c r="AF7646">
        <v>0</v>
      </c>
      <c r="AG7646">
        <v>0</v>
      </c>
      <c r="AH7646">
        <v>0</v>
      </c>
      <c r="AI7646" t="s">
        <v>11634</v>
      </c>
      <c r="AL7646" s="94">
        <v>45.1</v>
      </c>
      <c r="AM7646" t="s">
        <v>11646</v>
      </c>
    </row>
    <row r="7647" spans="1:39" x14ac:dyDescent="0.25">
      <c r="A7647" t="s">
        <v>227</v>
      </c>
      <c r="B7647">
        <v>49067</v>
      </c>
      <c r="C7647" t="s">
        <v>11029</v>
      </c>
      <c r="D7647">
        <v>358</v>
      </c>
      <c r="E7647">
        <v>45950</v>
      </c>
      <c r="G7647" t="s">
        <v>9799</v>
      </c>
      <c r="K7647">
        <v>0</v>
      </c>
      <c r="AE7647" t="s">
        <v>233</v>
      </c>
      <c r="AF7647">
        <v>0</v>
      </c>
      <c r="AG7647">
        <v>0</v>
      </c>
      <c r="AH7647">
        <v>0</v>
      </c>
      <c r="AI7647" t="s">
        <v>11634</v>
      </c>
      <c r="AL7647" s="94">
        <v>35.799999999999997</v>
      </c>
      <c r="AM7647" t="s">
        <v>11646</v>
      </c>
    </row>
    <row r="7648" spans="1:39" x14ac:dyDescent="0.25">
      <c r="A7648" t="s">
        <v>227</v>
      </c>
      <c r="B7648">
        <v>49068</v>
      </c>
      <c r="C7648" t="s">
        <v>11030</v>
      </c>
      <c r="D7648">
        <v>419</v>
      </c>
      <c r="E7648">
        <v>45950</v>
      </c>
      <c r="G7648" t="s">
        <v>9799</v>
      </c>
      <c r="K7648">
        <v>0</v>
      </c>
      <c r="AE7648" t="s">
        <v>233</v>
      </c>
      <c r="AF7648">
        <v>0</v>
      </c>
      <c r="AG7648">
        <v>0</v>
      </c>
      <c r="AH7648">
        <v>0</v>
      </c>
      <c r="AI7648" t="s">
        <v>11634</v>
      </c>
      <c r="AL7648" s="94">
        <v>41.9</v>
      </c>
      <c r="AM7648" t="s">
        <v>11646</v>
      </c>
    </row>
    <row r="7649" spans="1:39" x14ac:dyDescent="0.25">
      <c r="A7649" t="s">
        <v>227</v>
      </c>
      <c r="B7649">
        <v>49069</v>
      </c>
      <c r="C7649" t="s">
        <v>11031</v>
      </c>
      <c r="D7649">
        <v>318</v>
      </c>
      <c r="E7649">
        <v>45950</v>
      </c>
      <c r="G7649" t="s">
        <v>9799</v>
      </c>
      <c r="K7649">
        <v>0</v>
      </c>
      <c r="AE7649" t="s">
        <v>233</v>
      </c>
      <c r="AF7649">
        <v>0</v>
      </c>
      <c r="AG7649">
        <v>0</v>
      </c>
      <c r="AH7649">
        <v>0</v>
      </c>
      <c r="AI7649" t="s">
        <v>11634</v>
      </c>
      <c r="AL7649" s="94">
        <v>31.8</v>
      </c>
      <c r="AM7649" t="s">
        <v>11646</v>
      </c>
    </row>
    <row r="7650" spans="1:39" x14ac:dyDescent="0.25">
      <c r="A7650" t="s">
        <v>227</v>
      </c>
      <c r="B7650">
        <v>49071</v>
      </c>
      <c r="C7650" t="s">
        <v>9943</v>
      </c>
      <c r="D7650">
        <v>763</v>
      </c>
      <c r="E7650">
        <v>45915</v>
      </c>
      <c r="F7650" t="s">
        <v>11032</v>
      </c>
      <c r="G7650" t="s">
        <v>9799</v>
      </c>
      <c r="I7650" t="s">
        <v>24</v>
      </c>
      <c r="J7650" t="s">
        <v>11033</v>
      </c>
      <c r="K7650">
        <v>0</v>
      </c>
      <c r="AE7650" t="s">
        <v>233</v>
      </c>
      <c r="AF7650">
        <v>0</v>
      </c>
      <c r="AG7650">
        <v>0</v>
      </c>
      <c r="AH7650">
        <v>0</v>
      </c>
      <c r="AI7650" t="s">
        <v>11634</v>
      </c>
      <c r="AL7650" s="94">
        <v>76.3</v>
      </c>
      <c r="AM7650" t="s">
        <v>11646</v>
      </c>
    </row>
    <row r="7651" spans="1:39" x14ac:dyDescent="0.25">
      <c r="A7651" t="s">
        <v>227</v>
      </c>
      <c r="B7651">
        <v>49075</v>
      </c>
      <c r="C7651" t="s">
        <v>11034</v>
      </c>
      <c r="D7651">
        <v>114</v>
      </c>
      <c r="E7651">
        <v>45950</v>
      </c>
      <c r="G7651" t="s">
        <v>9799</v>
      </c>
      <c r="K7651">
        <v>0</v>
      </c>
      <c r="AE7651" t="s">
        <v>233</v>
      </c>
      <c r="AF7651">
        <v>0</v>
      </c>
      <c r="AG7651">
        <v>0</v>
      </c>
      <c r="AH7651">
        <v>0</v>
      </c>
      <c r="AI7651" t="s">
        <v>11634</v>
      </c>
      <c r="AL7651" s="94">
        <v>11.4</v>
      </c>
      <c r="AM7651" t="s">
        <v>11646</v>
      </c>
    </row>
    <row r="7652" spans="1:39" x14ac:dyDescent="0.25">
      <c r="A7652" t="s">
        <v>227</v>
      </c>
      <c r="B7652">
        <v>49076</v>
      </c>
      <c r="C7652" t="s">
        <v>11035</v>
      </c>
      <c r="D7652">
        <v>342</v>
      </c>
      <c r="E7652">
        <v>45950</v>
      </c>
      <c r="G7652" t="s">
        <v>9799</v>
      </c>
      <c r="H7652">
        <v>46063</v>
      </c>
      <c r="I7652" t="s">
        <v>24</v>
      </c>
      <c r="K7652">
        <v>0</v>
      </c>
      <c r="AE7652" t="s">
        <v>233</v>
      </c>
      <c r="AF7652">
        <v>0</v>
      </c>
      <c r="AG7652">
        <v>0</v>
      </c>
      <c r="AH7652">
        <v>0</v>
      </c>
      <c r="AI7652" t="s">
        <v>11634</v>
      </c>
      <c r="AL7652" s="94">
        <v>34.200000000000003</v>
      </c>
      <c r="AM7652" t="s">
        <v>11646</v>
      </c>
    </row>
    <row r="7653" spans="1:39" x14ac:dyDescent="0.25">
      <c r="A7653" t="s">
        <v>227</v>
      </c>
      <c r="B7653">
        <v>49077</v>
      </c>
      <c r="C7653" t="s">
        <v>11036</v>
      </c>
      <c r="D7653">
        <v>143</v>
      </c>
      <c r="E7653">
        <v>45950</v>
      </c>
      <c r="G7653" t="s">
        <v>9799</v>
      </c>
      <c r="H7653" t="s">
        <v>11037</v>
      </c>
      <c r="I7653" t="s">
        <v>24</v>
      </c>
      <c r="K7653">
        <v>0</v>
      </c>
      <c r="AE7653" t="s">
        <v>233</v>
      </c>
      <c r="AF7653">
        <v>0</v>
      </c>
      <c r="AG7653">
        <v>0</v>
      </c>
      <c r="AH7653">
        <v>0</v>
      </c>
      <c r="AI7653" t="s">
        <v>11634</v>
      </c>
      <c r="AL7653" s="94">
        <v>14.3</v>
      </c>
      <c r="AM7653" t="s">
        <v>11646</v>
      </c>
    </row>
    <row r="7654" spans="1:39" x14ac:dyDescent="0.25">
      <c r="A7654" t="s">
        <v>227</v>
      </c>
      <c r="B7654">
        <v>49078</v>
      </c>
      <c r="C7654" t="s">
        <v>11038</v>
      </c>
      <c r="D7654">
        <v>127</v>
      </c>
      <c r="E7654">
        <v>45950</v>
      </c>
      <c r="G7654" t="s">
        <v>9799</v>
      </c>
      <c r="K7654">
        <v>0</v>
      </c>
      <c r="AE7654" t="s">
        <v>233</v>
      </c>
      <c r="AF7654">
        <v>0</v>
      </c>
      <c r="AG7654">
        <v>0</v>
      </c>
      <c r="AH7654">
        <v>0</v>
      </c>
      <c r="AI7654" t="s">
        <v>11634</v>
      </c>
      <c r="AL7654" s="94">
        <v>12.7</v>
      </c>
      <c r="AM7654" t="s">
        <v>11646</v>
      </c>
    </row>
    <row r="7655" spans="1:39" x14ac:dyDescent="0.25">
      <c r="A7655" t="s">
        <v>227</v>
      </c>
      <c r="B7655">
        <v>49079</v>
      </c>
      <c r="C7655" t="s">
        <v>11039</v>
      </c>
      <c r="D7655">
        <v>89</v>
      </c>
      <c r="E7655">
        <v>45950</v>
      </c>
      <c r="G7655" t="s">
        <v>9799</v>
      </c>
      <c r="K7655">
        <v>0</v>
      </c>
      <c r="AE7655" t="s">
        <v>233</v>
      </c>
      <c r="AF7655">
        <v>0</v>
      </c>
      <c r="AG7655">
        <v>0</v>
      </c>
      <c r="AH7655">
        <v>0</v>
      </c>
      <c r="AI7655" t="s">
        <v>11634</v>
      </c>
      <c r="AL7655" s="94">
        <v>8.9</v>
      </c>
      <c r="AM7655" t="s">
        <v>11646</v>
      </c>
    </row>
    <row r="7656" spans="1:39" x14ac:dyDescent="0.25">
      <c r="A7656" t="s">
        <v>227</v>
      </c>
      <c r="B7656">
        <v>49080</v>
      </c>
      <c r="C7656" t="s">
        <v>11040</v>
      </c>
      <c r="D7656">
        <v>599</v>
      </c>
      <c r="E7656">
        <v>45915</v>
      </c>
      <c r="F7656" t="s">
        <v>11041</v>
      </c>
      <c r="G7656" t="s">
        <v>9799</v>
      </c>
      <c r="I7656" t="s">
        <v>24</v>
      </c>
      <c r="J7656">
        <v>46052</v>
      </c>
      <c r="K7656">
        <v>0</v>
      </c>
      <c r="AE7656" t="s">
        <v>233</v>
      </c>
      <c r="AF7656">
        <v>0</v>
      </c>
      <c r="AG7656">
        <v>0</v>
      </c>
      <c r="AH7656">
        <v>0</v>
      </c>
      <c r="AI7656" t="s">
        <v>11634</v>
      </c>
      <c r="AL7656" s="94">
        <v>59.9</v>
      </c>
      <c r="AM7656" t="s">
        <v>11646</v>
      </c>
    </row>
    <row r="7657" spans="1:39" x14ac:dyDescent="0.25">
      <c r="A7657" t="s">
        <v>227</v>
      </c>
      <c r="B7657">
        <v>49082</v>
      </c>
      <c r="C7657" t="s">
        <v>11042</v>
      </c>
      <c r="D7657">
        <v>361</v>
      </c>
      <c r="E7657">
        <v>45951</v>
      </c>
      <c r="G7657" t="s">
        <v>9799</v>
      </c>
      <c r="K7657">
        <v>0</v>
      </c>
      <c r="AE7657" t="s">
        <v>233</v>
      </c>
      <c r="AF7657">
        <v>0</v>
      </c>
      <c r="AG7657">
        <v>0</v>
      </c>
      <c r="AH7657">
        <v>0</v>
      </c>
      <c r="AI7657" t="s">
        <v>11634</v>
      </c>
      <c r="AL7657" s="94">
        <v>36.1</v>
      </c>
      <c r="AM7657" t="s">
        <v>11646</v>
      </c>
    </row>
    <row r="7658" spans="1:39" x14ac:dyDescent="0.25">
      <c r="A7658" t="s">
        <v>227</v>
      </c>
      <c r="B7658">
        <v>49081</v>
      </c>
      <c r="C7658" t="s">
        <v>11043</v>
      </c>
      <c r="D7658">
        <v>1606</v>
      </c>
      <c r="E7658">
        <v>45910</v>
      </c>
      <c r="F7658" t="s">
        <v>11044</v>
      </c>
      <c r="G7658" t="s">
        <v>9799</v>
      </c>
      <c r="I7658" t="s">
        <v>24</v>
      </c>
      <c r="J7658">
        <v>46052</v>
      </c>
      <c r="K7658">
        <v>0</v>
      </c>
      <c r="AE7658" t="s">
        <v>233</v>
      </c>
      <c r="AF7658">
        <v>0</v>
      </c>
      <c r="AG7658">
        <v>0</v>
      </c>
      <c r="AH7658">
        <v>0</v>
      </c>
      <c r="AI7658" t="s">
        <v>11634</v>
      </c>
      <c r="AL7658" s="94">
        <v>160.6</v>
      </c>
      <c r="AM7658" t="s">
        <v>11646</v>
      </c>
    </row>
    <row r="7659" spans="1:39" x14ac:dyDescent="0.25">
      <c r="A7659" t="s">
        <v>227</v>
      </c>
      <c r="B7659">
        <v>49083</v>
      </c>
      <c r="C7659" t="s">
        <v>11045</v>
      </c>
      <c r="D7659">
        <v>44</v>
      </c>
      <c r="E7659">
        <v>45951</v>
      </c>
      <c r="G7659" t="s">
        <v>9799</v>
      </c>
      <c r="K7659">
        <v>0</v>
      </c>
      <c r="AE7659" t="s">
        <v>233</v>
      </c>
      <c r="AF7659">
        <v>0</v>
      </c>
      <c r="AG7659">
        <v>0</v>
      </c>
      <c r="AH7659">
        <v>0</v>
      </c>
      <c r="AI7659" t="s">
        <v>11634</v>
      </c>
      <c r="AL7659" s="94">
        <v>4.4000000000000004</v>
      </c>
      <c r="AM7659" t="s">
        <v>11646</v>
      </c>
    </row>
    <row r="7660" spans="1:39" x14ac:dyDescent="0.25">
      <c r="A7660" t="s">
        <v>227</v>
      </c>
      <c r="B7660">
        <v>49084</v>
      </c>
      <c r="C7660" t="s">
        <v>11046</v>
      </c>
      <c r="D7660">
        <v>290</v>
      </c>
      <c r="E7660">
        <v>45951</v>
      </c>
      <c r="G7660" t="s">
        <v>9799</v>
      </c>
      <c r="K7660">
        <v>0</v>
      </c>
      <c r="AE7660" t="s">
        <v>233</v>
      </c>
      <c r="AF7660">
        <v>0</v>
      </c>
      <c r="AG7660">
        <v>0</v>
      </c>
      <c r="AH7660">
        <v>0</v>
      </c>
      <c r="AI7660" t="s">
        <v>11634</v>
      </c>
      <c r="AL7660" s="94">
        <v>29</v>
      </c>
      <c r="AM7660" t="s">
        <v>11646</v>
      </c>
    </row>
    <row r="7661" spans="1:39" x14ac:dyDescent="0.25">
      <c r="A7661" t="s">
        <v>227</v>
      </c>
      <c r="B7661">
        <v>49085</v>
      </c>
      <c r="C7661" t="s">
        <v>11047</v>
      </c>
      <c r="D7661">
        <v>1024</v>
      </c>
      <c r="E7661">
        <v>45910</v>
      </c>
      <c r="F7661" t="s">
        <v>11048</v>
      </c>
      <c r="G7661" t="s">
        <v>9799</v>
      </c>
      <c r="I7661" t="s">
        <v>24</v>
      </c>
      <c r="J7661">
        <v>46052</v>
      </c>
      <c r="K7661">
        <v>0</v>
      </c>
      <c r="AE7661" t="s">
        <v>233</v>
      </c>
      <c r="AF7661">
        <v>0</v>
      </c>
      <c r="AG7661">
        <v>0</v>
      </c>
      <c r="AH7661">
        <v>0</v>
      </c>
      <c r="AI7661" t="s">
        <v>11634</v>
      </c>
      <c r="AL7661" s="94">
        <v>102.4</v>
      </c>
      <c r="AM7661" t="s">
        <v>11646</v>
      </c>
    </row>
    <row r="7662" spans="1:39" x14ac:dyDescent="0.25">
      <c r="A7662" t="s">
        <v>227</v>
      </c>
      <c r="B7662">
        <v>49086</v>
      </c>
      <c r="C7662" t="s">
        <v>11049</v>
      </c>
      <c r="D7662">
        <v>116</v>
      </c>
      <c r="E7662">
        <v>45951</v>
      </c>
      <c r="G7662" t="s">
        <v>9799</v>
      </c>
      <c r="K7662">
        <v>0</v>
      </c>
      <c r="AE7662" t="s">
        <v>233</v>
      </c>
      <c r="AF7662">
        <v>0</v>
      </c>
      <c r="AG7662">
        <v>0</v>
      </c>
      <c r="AH7662">
        <v>0</v>
      </c>
      <c r="AI7662" t="s">
        <v>11634</v>
      </c>
      <c r="AL7662" s="94">
        <v>11.6</v>
      </c>
      <c r="AM7662" t="s">
        <v>11646</v>
      </c>
    </row>
    <row r="7663" spans="1:39" x14ac:dyDescent="0.25">
      <c r="A7663" t="s">
        <v>227</v>
      </c>
      <c r="B7663">
        <v>49087</v>
      </c>
      <c r="C7663" t="s">
        <v>11050</v>
      </c>
      <c r="D7663">
        <v>467</v>
      </c>
      <c r="E7663">
        <v>45951</v>
      </c>
      <c r="G7663" t="s">
        <v>9799</v>
      </c>
      <c r="K7663">
        <v>0</v>
      </c>
      <c r="AE7663" t="s">
        <v>233</v>
      </c>
      <c r="AF7663">
        <v>0</v>
      </c>
      <c r="AG7663">
        <v>0</v>
      </c>
      <c r="AH7663">
        <v>0</v>
      </c>
      <c r="AI7663" t="s">
        <v>11634</v>
      </c>
      <c r="AL7663" s="94">
        <v>46.7</v>
      </c>
      <c r="AM7663" t="s">
        <v>11646</v>
      </c>
    </row>
    <row r="7664" spans="1:39" x14ac:dyDescent="0.25">
      <c r="A7664" t="s">
        <v>227</v>
      </c>
      <c r="B7664">
        <v>49088</v>
      </c>
      <c r="C7664" t="s">
        <v>11051</v>
      </c>
      <c r="D7664">
        <v>92</v>
      </c>
      <c r="E7664">
        <v>45951</v>
      </c>
      <c r="G7664" t="s">
        <v>9799</v>
      </c>
      <c r="K7664">
        <v>0</v>
      </c>
      <c r="AE7664" t="s">
        <v>233</v>
      </c>
      <c r="AF7664">
        <v>0</v>
      </c>
      <c r="AG7664">
        <v>0</v>
      </c>
      <c r="AH7664">
        <v>0</v>
      </c>
      <c r="AI7664" t="s">
        <v>11634</v>
      </c>
      <c r="AL7664" s="94">
        <v>9.1999999999999993</v>
      </c>
      <c r="AM7664" t="s">
        <v>11646</v>
      </c>
    </row>
    <row r="7665" spans="1:39" x14ac:dyDescent="0.25">
      <c r="A7665" t="s">
        <v>227</v>
      </c>
      <c r="B7665">
        <v>49090</v>
      </c>
      <c r="C7665" t="s">
        <v>11052</v>
      </c>
      <c r="D7665">
        <v>197</v>
      </c>
      <c r="E7665">
        <v>45951</v>
      </c>
      <c r="G7665" t="s">
        <v>9799</v>
      </c>
      <c r="K7665">
        <v>0</v>
      </c>
      <c r="AE7665" t="s">
        <v>233</v>
      </c>
      <c r="AF7665">
        <v>0</v>
      </c>
      <c r="AG7665">
        <v>0</v>
      </c>
      <c r="AH7665">
        <v>0</v>
      </c>
      <c r="AI7665" t="s">
        <v>11634</v>
      </c>
      <c r="AL7665" s="94">
        <v>19.7</v>
      </c>
      <c r="AM7665" t="s">
        <v>11646</v>
      </c>
    </row>
    <row r="7666" spans="1:39" x14ac:dyDescent="0.25">
      <c r="A7666" t="s">
        <v>227</v>
      </c>
      <c r="B7666">
        <v>49091</v>
      </c>
      <c r="C7666" t="s">
        <v>11053</v>
      </c>
      <c r="D7666">
        <v>250</v>
      </c>
      <c r="E7666">
        <v>45951</v>
      </c>
      <c r="G7666" t="s">
        <v>9799</v>
      </c>
      <c r="K7666">
        <v>0</v>
      </c>
      <c r="AE7666" t="s">
        <v>233</v>
      </c>
      <c r="AF7666">
        <v>0</v>
      </c>
      <c r="AG7666">
        <v>0</v>
      </c>
      <c r="AH7666">
        <v>0</v>
      </c>
      <c r="AI7666" t="s">
        <v>11634</v>
      </c>
      <c r="AL7666" s="94">
        <v>25</v>
      </c>
      <c r="AM7666" t="s">
        <v>11646</v>
      </c>
    </row>
    <row r="7667" spans="1:39" x14ac:dyDescent="0.25">
      <c r="A7667" t="s">
        <v>227</v>
      </c>
      <c r="B7667">
        <v>49092</v>
      </c>
      <c r="C7667" t="s">
        <v>11054</v>
      </c>
      <c r="D7667">
        <v>104</v>
      </c>
      <c r="E7667">
        <v>45951</v>
      </c>
      <c r="G7667" t="s">
        <v>9799</v>
      </c>
      <c r="K7667">
        <v>0</v>
      </c>
      <c r="AE7667" t="s">
        <v>233</v>
      </c>
      <c r="AF7667">
        <v>0</v>
      </c>
      <c r="AG7667">
        <v>0</v>
      </c>
      <c r="AH7667">
        <v>0</v>
      </c>
      <c r="AI7667" t="s">
        <v>11634</v>
      </c>
      <c r="AL7667" s="94">
        <v>10.4</v>
      </c>
      <c r="AM7667" t="s">
        <v>11646</v>
      </c>
    </row>
    <row r="7668" spans="1:39" x14ac:dyDescent="0.25">
      <c r="A7668" t="s">
        <v>227</v>
      </c>
      <c r="B7668">
        <v>49093</v>
      </c>
      <c r="C7668" t="s">
        <v>11055</v>
      </c>
      <c r="D7668">
        <v>314</v>
      </c>
      <c r="E7668">
        <v>45951</v>
      </c>
      <c r="G7668" t="s">
        <v>9799</v>
      </c>
      <c r="K7668">
        <v>0</v>
      </c>
      <c r="AE7668" t="s">
        <v>233</v>
      </c>
      <c r="AF7668">
        <v>0</v>
      </c>
      <c r="AG7668">
        <v>0</v>
      </c>
      <c r="AH7668">
        <v>0</v>
      </c>
      <c r="AI7668" t="s">
        <v>11634</v>
      </c>
      <c r="AL7668" s="94">
        <v>31.4</v>
      </c>
      <c r="AM7668" t="s">
        <v>11646</v>
      </c>
    </row>
    <row r="7669" spans="1:39" x14ac:dyDescent="0.25">
      <c r="A7669" t="s">
        <v>227</v>
      </c>
      <c r="B7669">
        <v>49094</v>
      </c>
      <c r="C7669" t="s">
        <v>11056</v>
      </c>
      <c r="D7669">
        <v>216</v>
      </c>
      <c r="E7669">
        <v>45951</v>
      </c>
      <c r="G7669" t="s">
        <v>9799</v>
      </c>
      <c r="K7669">
        <v>0</v>
      </c>
      <c r="AE7669" t="s">
        <v>233</v>
      </c>
      <c r="AF7669">
        <v>0</v>
      </c>
      <c r="AG7669">
        <v>0</v>
      </c>
      <c r="AH7669">
        <v>0</v>
      </c>
      <c r="AI7669" t="s">
        <v>11634</v>
      </c>
      <c r="AL7669" s="94">
        <v>21.6</v>
      </c>
      <c r="AM7669" t="s">
        <v>11646</v>
      </c>
    </row>
    <row r="7670" spans="1:39" x14ac:dyDescent="0.25">
      <c r="A7670" t="s">
        <v>227</v>
      </c>
      <c r="B7670">
        <v>49095</v>
      </c>
      <c r="C7670" t="s">
        <v>11057</v>
      </c>
      <c r="D7670">
        <v>307</v>
      </c>
      <c r="E7670">
        <v>45951</v>
      </c>
      <c r="G7670" t="s">
        <v>9799</v>
      </c>
      <c r="K7670">
        <v>0</v>
      </c>
      <c r="AE7670" t="s">
        <v>233</v>
      </c>
      <c r="AF7670">
        <v>0</v>
      </c>
      <c r="AG7670">
        <v>0</v>
      </c>
      <c r="AH7670">
        <v>0</v>
      </c>
      <c r="AI7670" t="s">
        <v>11634</v>
      </c>
      <c r="AL7670" s="94">
        <v>30.7</v>
      </c>
      <c r="AM7670" t="s">
        <v>11646</v>
      </c>
    </row>
    <row r="7671" spans="1:39" x14ac:dyDescent="0.25">
      <c r="A7671" t="s">
        <v>227</v>
      </c>
      <c r="B7671">
        <v>49096</v>
      </c>
      <c r="C7671" t="s">
        <v>11058</v>
      </c>
      <c r="D7671">
        <v>149</v>
      </c>
      <c r="E7671">
        <v>45951</v>
      </c>
      <c r="G7671" t="s">
        <v>9799</v>
      </c>
      <c r="K7671">
        <v>0</v>
      </c>
      <c r="AE7671" t="s">
        <v>233</v>
      </c>
      <c r="AF7671">
        <v>0</v>
      </c>
      <c r="AG7671">
        <v>0</v>
      </c>
      <c r="AH7671">
        <v>0</v>
      </c>
      <c r="AI7671" t="s">
        <v>11634</v>
      </c>
      <c r="AL7671" s="94">
        <v>14.9</v>
      </c>
      <c r="AM7671" t="s">
        <v>11646</v>
      </c>
    </row>
    <row r="7672" spans="1:39" x14ac:dyDescent="0.25">
      <c r="A7672" t="s">
        <v>227</v>
      </c>
      <c r="B7672">
        <v>49097</v>
      </c>
      <c r="C7672" t="s">
        <v>11059</v>
      </c>
      <c r="D7672">
        <v>78</v>
      </c>
      <c r="E7672">
        <v>45951</v>
      </c>
      <c r="G7672" t="s">
        <v>9799</v>
      </c>
      <c r="H7672">
        <v>45982</v>
      </c>
      <c r="I7672" t="s">
        <v>28</v>
      </c>
      <c r="K7672">
        <v>0</v>
      </c>
      <c r="L7672" t="s">
        <v>341</v>
      </c>
      <c r="N7672" t="s">
        <v>11060</v>
      </c>
      <c r="P7672" t="s">
        <v>341</v>
      </c>
      <c r="Q7672">
        <v>0</v>
      </c>
      <c r="X7672" t="s">
        <v>11061</v>
      </c>
      <c r="Y7672" t="s">
        <v>9954</v>
      </c>
      <c r="Z7672" t="s">
        <v>341</v>
      </c>
      <c r="AE7672" t="s">
        <v>233</v>
      </c>
      <c r="AF7672">
        <v>0</v>
      </c>
      <c r="AG7672">
        <v>0</v>
      </c>
      <c r="AH7672">
        <v>7</v>
      </c>
      <c r="AI7672" t="s">
        <v>11632</v>
      </c>
      <c r="AL7672" s="94">
        <v>7.8</v>
      </c>
      <c r="AM7672" t="s">
        <v>11646</v>
      </c>
    </row>
    <row r="7673" spans="1:39" x14ac:dyDescent="0.25">
      <c r="A7673" t="s">
        <v>227</v>
      </c>
      <c r="B7673">
        <v>49098</v>
      </c>
      <c r="C7673" t="s">
        <v>11062</v>
      </c>
      <c r="D7673">
        <v>187</v>
      </c>
      <c r="E7673">
        <v>45951</v>
      </c>
      <c r="G7673" t="s">
        <v>9799</v>
      </c>
      <c r="K7673">
        <v>0</v>
      </c>
      <c r="AE7673" t="s">
        <v>233</v>
      </c>
      <c r="AF7673">
        <v>0</v>
      </c>
      <c r="AG7673">
        <v>0</v>
      </c>
      <c r="AH7673">
        <v>0</v>
      </c>
      <c r="AI7673" t="s">
        <v>11634</v>
      </c>
      <c r="AL7673" s="94">
        <v>18.7</v>
      </c>
      <c r="AM7673" t="s">
        <v>11646</v>
      </c>
    </row>
    <row r="7674" spans="1:39" x14ac:dyDescent="0.25">
      <c r="A7674" t="s">
        <v>227</v>
      </c>
      <c r="B7674">
        <v>49099</v>
      </c>
      <c r="C7674" t="s">
        <v>11063</v>
      </c>
      <c r="D7674">
        <v>89</v>
      </c>
      <c r="E7674">
        <v>45953</v>
      </c>
      <c r="G7674" t="s">
        <v>9799</v>
      </c>
      <c r="K7674">
        <v>0</v>
      </c>
      <c r="AE7674" t="s">
        <v>233</v>
      </c>
      <c r="AF7674">
        <v>0</v>
      </c>
      <c r="AG7674">
        <v>0</v>
      </c>
      <c r="AH7674">
        <v>0</v>
      </c>
      <c r="AI7674" t="s">
        <v>11634</v>
      </c>
      <c r="AL7674" s="94">
        <v>8.9</v>
      </c>
      <c r="AM7674" t="s">
        <v>11646</v>
      </c>
    </row>
    <row r="7675" spans="1:39" x14ac:dyDescent="0.25">
      <c r="A7675" t="s">
        <v>227</v>
      </c>
      <c r="B7675">
        <v>49100</v>
      </c>
      <c r="C7675" t="s">
        <v>11064</v>
      </c>
      <c r="D7675">
        <v>290</v>
      </c>
      <c r="E7675">
        <v>45953</v>
      </c>
      <c r="G7675" t="s">
        <v>9799</v>
      </c>
      <c r="K7675">
        <v>0</v>
      </c>
      <c r="AE7675" t="s">
        <v>233</v>
      </c>
      <c r="AF7675">
        <v>0</v>
      </c>
      <c r="AG7675">
        <v>0</v>
      </c>
      <c r="AH7675">
        <v>0</v>
      </c>
      <c r="AI7675" t="s">
        <v>11634</v>
      </c>
      <c r="AL7675" s="94">
        <v>29</v>
      </c>
      <c r="AM7675" t="s">
        <v>11646</v>
      </c>
    </row>
    <row r="7676" spans="1:39" x14ac:dyDescent="0.25">
      <c r="A7676" t="s">
        <v>227</v>
      </c>
      <c r="B7676">
        <v>49101</v>
      </c>
      <c r="C7676" t="s">
        <v>11065</v>
      </c>
      <c r="D7676">
        <v>149</v>
      </c>
      <c r="E7676">
        <v>45953</v>
      </c>
      <c r="G7676" t="s">
        <v>9799</v>
      </c>
      <c r="K7676">
        <v>0</v>
      </c>
      <c r="AE7676" t="s">
        <v>233</v>
      </c>
      <c r="AF7676">
        <v>0</v>
      </c>
      <c r="AG7676">
        <v>0</v>
      </c>
      <c r="AH7676">
        <v>0</v>
      </c>
      <c r="AI7676" t="s">
        <v>11634</v>
      </c>
      <c r="AL7676" s="94">
        <v>14.9</v>
      </c>
      <c r="AM7676" t="s">
        <v>11646</v>
      </c>
    </row>
    <row r="7677" spans="1:39" x14ac:dyDescent="0.25">
      <c r="A7677" t="s">
        <v>227</v>
      </c>
      <c r="B7677">
        <v>49102</v>
      </c>
      <c r="C7677" t="s">
        <v>11066</v>
      </c>
      <c r="D7677">
        <v>169</v>
      </c>
      <c r="E7677">
        <v>45953</v>
      </c>
      <c r="G7677" t="s">
        <v>9799</v>
      </c>
      <c r="K7677">
        <v>0</v>
      </c>
      <c r="AE7677" t="s">
        <v>233</v>
      </c>
      <c r="AF7677">
        <v>0</v>
      </c>
      <c r="AG7677">
        <v>0</v>
      </c>
      <c r="AH7677">
        <v>0</v>
      </c>
      <c r="AI7677" t="s">
        <v>11634</v>
      </c>
      <c r="AL7677" s="94">
        <v>16.899999999999999</v>
      </c>
      <c r="AM7677" t="s">
        <v>11646</v>
      </c>
    </row>
    <row r="7678" spans="1:39" x14ac:dyDescent="0.25">
      <c r="A7678" t="s">
        <v>227</v>
      </c>
      <c r="B7678">
        <v>49103</v>
      </c>
      <c r="C7678" t="s">
        <v>11067</v>
      </c>
      <c r="D7678">
        <v>453</v>
      </c>
      <c r="E7678">
        <v>45953</v>
      </c>
      <c r="G7678" t="s">
        <v>9799</v>
      </c>
      <c r="K7678">
        <v>0</v>
      </c>
      <c r="AE7678" t="s">
        <v>233</v>
      </c>
      <c r="AF7678">
        <v>0</v>
      </c>
      <c r="AG7678">
        <v>0</v>
      </c>
      <c r="AH7678">
        <v>0</v>
      </c>
      <c r="AI7678" t="s">
        <v>11634</v>
      </c>
      <c r="AL7678" s="94">
        <v>45.3</v>
      </c>
      <c r="AM7678" t="s">
        <v>11646</v>
      </c>
    </row>
    <row r="7679" spans="1:39" x14ac:dyDescent="0.25">
      <c r="A7679" t="s">
        <v>227</v>
      </c>
      <c r="B7679">
        <v>49104</v>
      </c>
      <c r="C7679" t="s">
        <v>11068</v>
      </c>
      <c r="D7679">
        <v>310</v>
      </c>
      <c r="E7679">
        <v>45953</v>
      </c>
      <c r="G7679" t="s">
        <v>9799</v>
      </c>
      <c r="K7679">
        <v>0</v>
      </c>
      <c r="AE7679" t="s">
        <v>233</v>
      </c>
      <c r="AF7679">
        <v>0</v>
      </c>
      <c r="AG7679">
        <v>0</v>
      </c>
      <c r="AH7679">
        <v>0</v>
      </c>
      <c r="AI7679" t="s">
        <v>11634</v>
      </c>
      <c r="AL7679" s="94">
        <v>31</v>
      </c>
      <c r="AM7679" t="s">
        <v>11646</v>
      </c>
    </row>
    <row r="7680" spans="1:39" x14ac:dyDescent="0.25">
      <c r="A7680" t="s">
        <v>227</v>
      </c>
      <c r="B7680">
        <v>49105</v>
      </c>
      <c r="C7680" t="s">
        <v>11069</v>
      </c>
      <c r="D7680">
        <v>140</v>
      </c>
      <c r="E7680">
        <v>45953</v>
      </c>
      <c r="G7680" t="s">
        <v>9799</v>
      </c>
      <c r="K7680">
        <v>0</v>
      </c>
      <c r="AE7680" t="s">
        <v>233</v>
      </c>
      <c r="AF7680">
        <v>0</v>
      </c>
      <c r="AG7680">
        <v>0</v>
      </c>
      <c r="AH7680">
        <v>0</v>
      </c>
      <c r="AI7680" t="s">
        <v>11634</v>
      </c>
      <c r="AL7680" s="94">
        <v>14</v>
      </c>
      <c r="AM7680" t="s">
        <v>11646</v>
      </c>
    </row>
    <row r="7681" spans="1:39" x14ac:dyDescent="0.25">
      <c r="A7681" t="s">
        <v>227</v>
      </c>
      <c r="B7681">
        <v>49107</v>
      </c>
      <c r="C7681" t="s">
        <v>11070</v>
      </c>
      <c r="D7681">
        <v>100</v>
      </c>
      <c r="E7681">
        <v>45953</v>
      </c>
      <c r="G7681" t="s">
        <v>9799</v>
      </c>
      <c r="K7681">
        <v>0</v>
      </c>
      <c r="AE7681" t="s">
        <v>233</v>
      </c>
      <c r="AF7681">
        <v>0</v>
      </c>
      <c r="AG7681">
        <v>0</v>
      </c>
      <c r="AH7681">
        <v>0</v>
      </c>
      <c r="AI7681" t="s">
        <v>11634</v>
      </c>
      <c r="AL7681" s="94">
        <v>10</v>
      </c>
      <c r="AM7681" t="s">
        <v>11646</v>
      </c>
    </row>
    <row r="7682" spans="1:39" x14ac:dyDescent="0.25">
      <c r="A7682" t="s">
        <v>227</v>
      </c>
      <c r="B7682">
        <v>49108</v>
      </c>
      <c r="C7682" t="s">
        <v>11071</v>
      </c>
      <c r="D7682">
        <v>439</v>
      </c>
      <c r="E7682">
        <v>45953</v>
      </c>
      <c r="G7682" t="s">
        <v>9799</v>
      </c>
      <c r="K7682">
        <v>0</v>
      </c>
      <c r="AE7682" t="s">
        <v>233</v>
      </c>
      <c r="AF7682">
        <v>0</v>
      </c>
      <c r="AG7682">
        <v>0</v>
      </c>
      <c r="AH7682">
        <v>0</v>
      </c>
      <c r="AI7682" t="s">
        <v>11634</v>
      </c>
      <c r="AL7682" s="94">
        <v>43.9</v>
      </c>
      <c r="AM7682" t="s">
        <v>11646</v>
      </c>
    </row>
    <row r="7683" spans="1:39" x14ac:dyDescent="0.25">
      <c r="A7683" t="s">
        <v>227</v>
      </c>
      <c r="B7683">
        <v>49109</v>
      </c>
      <c r="C7683" t="s">
        <v>11072</v>
      </c>
      <c r="D7683">
        <v>641</v>
      </c>
      <c r="E7683">
        <v>45915</v>
      </c>
      <c r="F7683" t="s">
        <v>11073</v>
      </c>
      <c r="G7683" t="s">
        <v>9799</v>
      </c>
      <c r="I7683" t="s">
        <v>24</v>
      </c>
      <c r="J7683">
        <v>46052</v>
      </c>
      <c r="K7683">
        <v>0</v>
      </c>
      <c r="AE7683" t="s">
        <v>233</v>
      </c>
      <c r="AF7683">
        <v>0</v>
      </c>
      <c r="AG7683">
        <v>0</v>
      </c>
      <c r="AH7683">
        <v>0</v>
      </c>
      <c r="AI7683" t="s">
        <v>11634</v>
      </c>
      <c r="AL7683" s="94">
        <v>64.099999999999994</v>
      </c>
      <c r="AM7683" t="s">
        <v>11646</v>
      </c>
    </row>
    <row r="7684" spans="1:39" x14ac:dyDescent="0.25">
      <c r="A7684" t="s">
        <v>227</v>
      </c>
      <c r="B7684">
        <v>49110</v>
      </c>
      <c r="C7684" t="s">
        <v>11074</v>
      </c>
      <c r="D7684">
        <v>350</v>
      </c>
      <c r="E7684">
        <v>45953</v>
      </c>
      <c r="G7684" t="s">
        <v>9799</v>
      </c>
      <c r="K7684">
        <v>0</v>
      </c>
      <c r="AE7684" t="s">
        <v>233</v>
      </c>
      <c r="AF7684">
        <v>0</v>
      </c>
      <c r="AG7684">
        <v>0</v>
      </c>
      <c r="AH7684">
        <v>0</v>
      </c>
      <c r="AI7684" t="s">
        <v>11634</v>
      </c>
      <c r="AL7684" s="94">
        <v>35</v>
      </c>
      <c r="AM7684" t="s">
        <v>11646</v>
      </c>
    </row>
    <row r="7685" spans="1:39" x14ac:dyDescent="0.25">
      <c r="A7685" t="s">
        <v>227</v>
      </c>
      <c r="B7685">
        <v>49112</v>
      </c>
      <c r="C7685" t="s">
        <v>11075</v>
      </c>
      <c r="D7685">
        <v>135</v>
      </c>
      <c r="E7685">
        <v>45953</v>
      </c>
      <c r="G7685" t="s">
        <v>9799</v>
      </c>
      <c r="K7685">
        <v>0</v>
      </c>
      <c r="AE7685" t="s">
        <v>233</v>
      </c>
      <c r="AF7685">
        <v>0</v>
      </c>
      <c r="AG7685">
        <v>0</v>
      </c>
      <c r="AH7685">
        <v>0</v>
      </c>
      <c r="AI7685" t="s">
        <v>11634</v>
      </c>
      <c r="AL7685" s="94">
        <v>13.5</v>
      </c>
      <c r="AM7685" t="s">
        <v>11646</v>
      </c>
    </row>
    <row r="7686" spans="1:39" x14ac:dyDescent="0.25">
      <c r="A7686" t="s">
        <v>227</v>
      </c>
      <c r="B7686">
        <v>49111</v>
      </c>
      <c r="C7686" t="s">
        <v>11076</v>
      </c>
      <c r="D7686">
        <v>128</v>
      </c>
      <c r="E7686">
        <v>45953</v>
      </c>
      <c r="G7686" t="s">
        <v>9799</v>
      </c>
      <c r="K7686">
        <v>0</v>
      </c>
      <c r="AE7686" t="s">
        <v>233</v>
      </c>
      <c r="AF7686">
        <v>0</v>
      </c>
      <c r="AG7686">
        <v>0</v>
      </c>
      <c r="AH7686">
        <v>0</v>
      </c>
      <c r="AI7686" t="s">
        <v>11634</v>
      </c>
      <c r="AL7686" s="94">
        <v>12.8</v>
      </c>
      <c r="AM7686" t="s">
        <v>11646</v>
      </c>
    </row>
    <row r="7687" spans="1:39" x14ac:dyDescent="0.25">
      <c r="A7687" t="s">
        <v>227</v>
      </c>
      <c r="B7687">
        <v>49113</v>
      </c>
      <c r="C7687" t="s">
        <v>11077</v>
      </c>
      <c r="D7687">
        <v>157</v>
      </c>
      <c r="E7687">
        <v>45953</v>
      </c>
      <c r="G7687" t="s">
        <v>9799</v>
      </c>
      <c r="K7687">
        <v>0</v>
      </c>
      <c r="AE7687" t="s">
        <v>233</v>
      </c>
      <c r="AF7687">
        <v>0</v>
      </c>
      <c r="AG7687">
        <v>0</v>
      </c>
      <c r="AH7687">
        <v>0</v>
      </c>
      <c r="AI7687" t="s">
        <v>11634</v>
      </c>
      <c r="AL7687" s="94">
        <v>15.7</v>
      </c>
      <c r="AM7687" t="s">
        <v>11646</v>
      </c>
    </row>
    <row r="7688" spans="1:39" x14ac:dyDescent="0.25">
      <c r="A7688" t="s">
        <v>227</v>
      </c>
      <c r="B7688">
        <v>49114</v>
      </c>
      <c r="C7688" t="s">
        <v>11078</v>
      </c>
      <c r="D7688">
        <v>36</v>
      </c>
      <c r="E7688">
        <v>45953</v>
      </c>
      <c r="G7688" t="s">
        <v>9799</v>
      </c>
      <c r="H7688">
        <v>46062</v>
      </c>
      <c r="K7688">
        <v>0</v>
      </c>
      <c r="AE7688" t="s">
        <v>233</v>
      </c>
      <c r="AF7688">
        <v>0</v>
      </c>
      <c r="AG7688">
        <v>0</v>
      </c>
      <c r="AH7688">
        <v>0</v>
      </c>
      <c r="AI7688" t="s">
        <v>11634</v>
      </c>
      <c r="AL7688" s="94">
        <v>3.6</v>
      </c>
      <c r="AM7688" t="s">
        <v>11646</v>
      </c>
    </row>
    <row r="7689" spans="1:39" x14ac:dyDescent="0.25">
      <c r="A7689" t="s">
        <v>227</v>
      </c>
      <c r="B7689">
        <v>49115</v>
      </c>
      <c r="C7689" t="s">
        <v>11079</v>
      </c>
      <c r="D7689">
        <v>152</v>
      </c>
      <c r="E7689">
        <v>45953</v>
      </c>
      <c r="G7689" t="s">
        <v>9799</v>
      </c>
      <c r="H7689" t="s">
        <v>11080</v>
      </c>
      <c r="I7689" t="s">
        <v>24</v>
      </c>
      <c r="K7689">
        <v>0</v>
      </c>
      <c r="AE7689" t="s">
        <v>233</v>
      </c>
      <c r="AF7689">
        <v>0</v>
      </c>
      <c r="AG7689">
        <v>0</v>
      </c>
      <c r="AH7689">
        <v>0</v>
      </c>
      <c r="AI7689" t="s">
        <v>11634</v>
      </c>
      <c r="AL7689" s="94">
        <v>15.2</v>
      </c>
      <c r="AM7689" t="s">
        <v>11646</v>
      </c>
    </row>
    <row r="7690" spans="1:39" x14ac:dyDescent="0.25">
      <c r="A7690" t="s">
        <v>227</v>
      </c>
      <c r="B7690">
        <v>49116</v>
      </c>
      <c r="C7690" t="s">
        <v>11081</v>
      </c>
      <c r="D7690">
        <v>351</v>
      </c>
      <c r="E7690">
        <v>45953</v>
      </c>
      <c r="G7690" t="s">
        <v>9799</v>
      </c>
      <c r="K7690">
        <v>0</v>
      </c>
      <c r="AE7690" t="s">
        <v>233</v>
      </c>
      <c r="AF7690">
        <v>0</v>
      </c>
      <c r="AG7690">
        <v>0</v>
      </c>
      <c r="AH7690">
        <v>0</v>
      </c>
      <c r="AI7690" t="s">
        <v>11634</v>
      </c>
      <c r="AL7690" s="94">
        <v>35.1</v>
      </c>
      <c r="AM7690" t="s">
        <v>11646</v>
      </c>
    </row>
    <row r="7691" spans="1:39" x14ac:dyDescent="0.25">
      <c r="A7691" t="s">
        <v>227</v>
      </c>
      <c r="B7691">
        <v>49117</v>
      </c>
      <c r="C7691" t="s">
        <v>11082</v>
      </c>
      <c r="D7691">
        <v>414</v>
      </c>
      <c r="E7691">
        <v>45953</v>
      </c>
      <c r="G7691" t="s">
        <v>9799</v>
      </c>
      <c r="K7691">
        <v>0</v>
      </c>
      <c r="AE7691" t="s">
        <v>233</v>
      </c>
      <c r="AF7691">
        <v>0</v>
      </c>
      <c r="AG7691">
        <v>0</v>
      </c>
      <c r="AH7691">
        <v>0</v>
      </c>
      <c r="AI7691" t="s">
        <v>11634</v>
      </c>
      <c r="AL7691" s="94">
        <v>41.4</v>
      </c>
      <c r="AM7691" t="s">
        <v>11646</v>
      </c>
    </row>
    <row r="7692" spans="1:39" x14ac:dyDescent="0.25">
      <c r="A7692" t="s">
        <v>227</v>
      </c>
      <c r="B7692">
        <v>49118</v>
      </c>
      <c r="C7692" t="s">
        <v>11083</v>
      </c>
      <c r="D7692">
        <v>199</v>
      </c>
      <c r="E7692">
        <v>45954</v>
      </c>
      <c r="G7692" t="s">
        <v>9799</v>
      </c>
      <c r="K7692">
        <v>0</v>
      </c>
      <c r="AE7692" t="s">
        <v>233</v>
      </c>
      <c r="AF7692">
        <v>0</v>
      </c>
      <c r="AG7692">
        <v>0</v>
      </c>
      <c r="AH7692">
        <v>0</v>
      </c>
      <c r="AI7692" t="s">
        <v>11634</v>
      </c>
      <c r="AL7692" s="94">
        <v>19.899999999999999</v>
      </c>
      <c r="AM7692" t="s">
        <v>11646</v>
      </c>
    </row>
    <row r="7693" spans="1:39" x14ac:dyDescent="0.25">
      <c r="A7693" t="s">
        <v>227</v>
      </c>
      <c r="B7693">
        <v>49119</v>
      </c>
      <c r="C7693" t="s">
        <v>11084</v>
      </c>
      <c r="D7693">
        <v>233</v>
      </c>
      <c r="E7693">
        <v>45954</v>
      </c>
      <c r="G7693" t="s">
        <v>9799</v>
      </c>
      <c r="K7693">
        <v>0</v>
      </c>
      <c r="AE7693" t="s">
        <v>233</v>
      </c>
      <c r="AF7693">
        <v>0</v>
      </c>
      <c r="AG7693">
        <v>0</v>
      </c>
      <c r="AH7693">
        <v>0</v>
      </c>
      <c r="AI7693" t="s">
        <v>11634</v>
      </c>
      <c r="AL7693" s="94">
        <v>23.3</v>
      </c>
      <c r="AM7693" t="s">
        <v>11646</v>
      </c>
    </row>
    <row r="7694" spans="1:39" x14ac:dyDescent="0.25">
      <c r="A7694" t="s">
        <v>227</v>
      </c>
      <c r="B7694">
        <v>49120</v>
      </c>
      <c r="C7694" t="s">
        <v>11085</v>
      </c>
      <c r="D7694">
        <v>46</v>
      </c>
      <c r="E7694">
        <v>45954</v>
      </c>
      <c r="G7694" t="s">
        <v>9799</v>
      </c>
      <c r="K7694">
        <v>0</v>
      </c>
      <c r="AE7694" t="s">
        <v>233</v>
      </c>
      <c r="AF7694">
        <v>0</v>
      </c>
      <c r="AG7694">
        <v>0</v>
      </c>
      <c r="AH7694">
        <v>0</v>
      </c>
      <c r="AI7694" t="s">
        <v>11634</v>
      </c>
      <c r="AL7694" s="94">
        <v>4.5999999999999996</v>
      </c>
      <c r="AM7694" t="s">
        <v>11646</v>
      </c>
    </row>
    <row r="7695" spans="1:39" x14ac:dyDescent="0.25">
      <c r="A7695" t="s">
        <v>227</v>
      </c>
      <c r="B7695">
        <v>49121</v>
      </c>
      <c r="C7695" t="s">
        <v>11086</v>
      </c>
      <c r="D7695">
        <v>386</v>
      </c>
      <c r="E7695">
        <v>45954</v>
      </c>
      <c r="G7695" t="s">
        <v>9799</v>
      </c>
      <c r="K7695">
        <v>0</v>
      </c>
      <c r="AE7695" t="s">
        <v>233</v>
      </c>
      <c r="AF7695">
        <v>0</v>
      </c>
      <c r="AG7695">
        <v>0</v>
      </c>
      <c r="AH7695">
        <v>0</v>
      </c>
      <c r="AI7695" t="s">
        <v>11634</v>
      </c>
      <c r="AL7695" s="94">
        <v>38.6</v>
      </c>
      <c r="AM7695" t="s">
        <v>11646</v>
      </c>
    </row>
    <row r="7696" spans="1:39" x14ac:dyDescent="0.25">
      <c r="A7696" t="s">
        <v>227</v>
      </c>
      <c r="B7696">
        <v>49122</v>
      </c>
      <c r="C7696" t="s">
        <v>11087</v>
      </c>
      <c r="D7696">
        <v>995</v>
      </c>
      <c r="E7696">
        <v>45915</v>
      </c>
      <c r="F7696" t="s">
        <v>11088</v>
      </c>
      <c r="G7696" t="s">
        <v>9799</v>
      </c>
      <c r="I7696" t="s">
        <v>24</v>
      </c>
      <c r="J7696">
        <v>46052</v>
      </c>
      <c r="K7696">
        <v>0</v>
      </c>
      <c r="AE7696" t="s">
        <v>233</v>
      </c>
      <c r="AF7696">
        <v>0</v>
      </c>
      <c r="AG7696">
        <v>0</v>
      </c>
      <c r="AH7696">
        <v>0</v>
      </c>
      <c r="AI7696" t="s">
        <v>11634</v>
      </c>
      <c r="AL7696" s="94">
        <v>99.5</v>
      </c>
      <c r="AM7696" t="s">
        <v>11646</v>
      </c>
    </row>
    <row r="7697" spans="1:39" x14ac:dyDescent="0.25">
      <c r="A7697" t="s">
        <v>227</v>
      </c>
      <c r="B7697">
        <v>49123</v>
      </c>
      <c r="C7697" t="s">
        <v>11089</v>
      </c>
      <c r="D7697">
        <v>543</v>
      </c>
      <c r="E7697">
        <v>45915</v>
      </c>
      <c r="F7697" t="s">
        <v>11090</v>
      </c>
      <c r="G7697" t="s">
        <v>9799</v>
      </c>
      <c r="I7697" t="s">
        <v>24</v>
      </c>
      <c r="J7697">
        <v>46052</v>
      </c>
      <c r="K7697">
        <v>0</v>
      </c>
      <c r="AE7697" t="s">
        <v>233</v>
      </c>
      <c r="AF7697">
        <v>0</v>
      </c>
      <c r="AG7697">
        <v>0</v>
      </c>
      <c r="AH7697">
        <v>0</v>
      </c>
      <c r="AI7697" t="s">
        <v>11634</v>
      </c>
      <c r="AL7697" s="94">
        <v>54.3</v>
      </c>
      <c r="AM7697" t="s">
        <v>11646</v>
      </c>
    </row>
    <row r="7698" spans="1:39" x14ac:dyDescent="0.25">
      <c r="A7698" t="s">
        <v>227</v>
      </c>
      <c r="B7698">
        <v>49124</v>
      </c>
      <c r="C7698" t="s">
        <v>11091</v>
      </c>
      <c r="D7698">
        <v>262</v>
      </c>
      <c r="E7698">
        <v>45954</v>
      </c>
      <c r="G7698" t="s">
        <v>9799</v>
      </c>
      <c r="K7698">
        <v>0</v>
      </c>
      <c r="AE7698" t="s">
        <v>233</v>
      </c>
      <c r="AF7698">
        <v>0</v>
      </c>
      <c r="AG7698">
        <v>0</v>
      </c>
      <c r="AH7698">
        <v>0</v>
      </c>
      <c r="AI7698" t="s">
        <v>11634</v>
      </c>
      <c r="AL7698" s="94">
        <v>26.2</v>
      </c>
      <c r="AM7698" t="s">
        <v>11646</v>
      </c>
    </row>
    <row r="7699" spans="1:39" x14ac:dyDescent="0.25">
      <c r="A7699" t="s">
        <v>227</v>
      </c>
      <c r="B7699">
        <v>49126</v>
      </c>
      <c r="C7699" t="s">
        <v>11092</v>
      </c>
      <c r="D7699">
        <v>299</v>
      </c>
      <c r="E7699">
        <v>45954</v>
      </c>
      <c r="G7699" t="s">
        <v>9799</v>
      </c>
      <c r="K7699">
        <v>0</v>
      </c>
      <c r="AE7699" t="s">
        <v>233</v>
      </c>
      <c r="AF7699">
        <v>0</v>
      </c>
      <c r="AG7699">
        <v>0</v>
      </c>
      <c r="AH7699">
        <v>0</v>
      </c>
      <c r="AI7699" t="s">
        <v>11634</v>
      </c>
      <c r="AL7699" s="94">
        <v>29.9</v>
      </c>
      <c r="AM7699" t="s">
        <v>11646</v>
      </c>
    </row>
    <row r="7700" spans="1:39" x14ac:dyDescent="0.25">
      <c r="A7700" t="s">
        <v>227</v>
      </c>
      <c r="B7700">
        <v>49125</v>
      </c>
      <c r="C7700" t="s">
        <v>11093</v>
      </c>
      <c r="D7700">
        <v>1806</v>
      </c>
      <c r="E7700">
        <v>45910</v>
      </c>
      <c r="F7700" t="s">
        <v>11094</v>
      </c>
      <c r="G7700" t="s">
        <v>9799</v>
      </c>
      <c r="I7700" t="s">
        <v>24</v>
      </c>
      <c r="J7700">
        <v>46052</v>
      </c>
      <c r="K7700">
        <v>0</v>
      </c>
      <c r="AE7700" t="s">
        <v>233</v>
      </c>
      <c r="AF7700">
        <v>0</v>
      </c>
      <c r="AG7700">
        <v>0</v>
      </c>
      <c r="AH7700">
        <v>0</v>
      </c>
      <c r="AI7700" t="s">
        <v>11634</v>
      </c>
      <c r="AL7700" s="94">
        <v>180.6</v>
      </c>
      <c r="AM7700" t="s">
        <v>11646</v>
      </c>
    </row>
    <row r="7701" spans="1:39" x14ac:dyDescent="0.25">
      <c r="A7701" t="s">
        <v>227</v>
      </c>
      <c r="B7701">
        <v>49128</v>
      </c>
      <c r="C7701" t="s">
        <v>11095</v>
      </c>
      <c r="D7701">
        <v>517</v>
      </c>
      <c r="E7701">
        <v>45915</v>
      </c>
      <c r="F7701" t="s">
        <v>11096</v>
      </c>
      <c r="G7701" t="s">
        <v>9799</v>
      </c>
      <c r="I7701" t="s">
        <v>24</v>
      </c>
      <c r="J7701">
        <v>46052</v>
      </c>
      <c r="K7701">
        <v>0</v>
      </c>
      <c r="AE7701" t="s">
        <v>233</v>
      </c>
      <c r="AF7701">
        <v>0</v>
      </c>
      <c r="AG7701">
        <v>0</v>
      </c>
      <c r="AH7701">
        <v>0</v>
      </c>
      <c r="AI7701" t="s">
        <v>11634</v>
      </c>
      <c r="AL7701" s="94">
        <v>51.7</v>
      </c>
      <c r="AM7701" t="s">
        <v>11646</v>
      </c>
    </row>
    <row r="7702" spans="1:39" x14ac:dyDescent="0.25">
      <c r="A7702" t="s">
        <v>227</v>
      </c>
      <c r="B7702">
        <v>49129</v>
      </c>
      <c r="C7702" t="s">
        <v>11097</v>
      </c>
      <c r="D7702">
        <v>919</v>
      </c>
      <c r="E7702">
        <v>45915</v>
      </c>
      <c r="F7702" t="s">
        <v>11098</v>
      </c>
      <c r="G7702" t="s">
        <v>9799</v>
      </c>
      <c r="I7702" t="s">
        <v>24</v>
      </c>
      <c r="J7702">
        <v>46052</v>
      </c>
      <c r="K7702">
        <v>0</v>
      </c>
      <c r="AE7702" t="s">
        <v>233</v>
      </c>
      <c r="AF7702">
        <v>0</v>
      </c>
      <c r="AG7702">
        <v>0</v>
      </c>
      <c r="AH7702">
        <v>0</v>
      </c>
      <c r="AI7702" t="s">
        <v>11634</v>
      </c>
      <c r="AL7702" s="94">
        <v>91.9</v>
      </c>
      <c r="AM7702" t="s">
        <v>11646</v>
      </c>
    </row>
    <row r="7703" spans="1:39" x14ac:dyDescent="0.25">
      <c r="A7703" t="s">
        <v>227</v>
      </c>
      <c r="B7703">
        <v>49130</v>
      </c>
      <c r="C7703" t="s">
        <v>11099</v>
      </c>
      <c r="D7703">
        <v>150</v>
      </c>
      <c r="E7703">
        <v>45954</v>
      </c>
      <c r="G7703" t="s">
        <v>9799</v>
      </c>
      <c r="K7703">
        <v>0</v>
      </c>
      <c r="AE7703" t="s">
        <v>233</v>
      </c>
      <c r="AF7703">
        <v>0</v>
      </c>
      <c r="AG7703">
        <v>0</v>
      </c>
      <c r="AH7703">
        <v>0</v>
      </c>
      <c r="AI7703" t="s">
        <v>11634</v>
      </c>
      <c r="AL7703" s="94">
        <v>15</v>
      </c>
      <c r="AM7703" t="s">
        <v>11646</v>
      </c>
    </row>
    <row r="7704" spans="1:39" x14ac:dyDescent="0.25">
      <c r="A7704" t="s">
        <v>227</v>
      </c>
      <c r="B7704">
        <v>49127</v>
      </c>
      <c r="C7704" t="s">
        <v>11100</v>
      </c>
      <c r="D7704">
        <v>3085</v>
      </c>
      <c r="E7704">
        <v>45910</v>
      </c>
      <c r="F7704" t="s">
        <v>11101</v>
      </c>
      <c r="G7704" t="s">
        <v>9799</v>
      </c>
      <c r="H7704" t="s">
        <v>11102</v>
      </c>
      <c r="I7704" t="s">
        <v>24</v>
      </c>
      <c r="J7704">
        <v>46052</v>
      </c>
      <c r="K7704">
        <v>0</v>
      </c>
      <c r="AE7704" t="s">
        <v>233</v>
      </c>
      <c r="AF7704">
        <v>0</v>
      </c>
      <c r="AG7704">
        <v>0</v>
      </c>
      <c r="AH7704">
        <v>0</v>
      </c>
      <c r="AI7704" t="s">
        <v>11634</v>
      </c>
      <c r="AL7704" s="94">
        <v>308.5</v>
      </c>
      <c r="AM7704" t="s">
        <v>11646</v>
      </c>
    </row>
    <row r="7705" spans="1:39" x14ac:dyDescent="0.25">
      <c r="A7705" t="s">
        <v>227</v>
      </c>
      <c r="B7705">
        <v>49131</v>
      </c>
      <c r="C7705" t="s">
        <v>11103</v>
      </c>
      <c r="D7705">
        <v>219</v>
      </c>
      <c r="E7705">
        <v>45954</v>
      </c>
      <c r="G7705" t="s">
        <v>9799</v>
      </c>
      <c r="H7705">
        <v>45965</v>
      </c>
      <c r="I7705" t="s">
        <v>9952</v>
      </c>
      <c r="K7705">
        <v>0</v>
      </c>
      <c r="L7705">
        <v>0</v>
      </c>
      <c r="M7705">
        <v>0</v>
      </c>
      <c r="N7705" t="s">
        <v>341</v>
      </c>
      <c r="O7705">
        <v>0</v>
      </c>
      <c r="P7705" t="s">
        <v>341</v>
      </c>
      <c r="Q7705">
        <v>0</v>
      </c>
      <c r="R7705" t="s">
        <v>5764</v>
      </c>
      <c r="S7705" t="s">
        <v>5764</v>
      </c>
      <c r="T7705">
        <v>0</v>
      </c>
      <c r="U7705">
        <v>0</v>
      </c>
      <c r="V7705">
        <v>0</v>
      </c>
      <c r="W7705">
        <v>0</v>
      </c>
      <c r="X7705" t="s">
        <v>341</v>
      </c>
      <c r="Y7705" t="s">
        <v>341</v>
      </c>
      <c r="Z7705" t="s">
        <v>341</v>
      </c>
      <c r="AE7705" t="s">
        <v>233</v>
      </c>
      <c r="AF7705">
        <v>0</v>
      </c>
      <c r="AG7705">
        <v>0</v>
      </c>
      <c r="AH7705">
        <v>15</v>
      </c>
      <c r="AI7705" t="s">
        <v>11632</v>
      </c>
      <c r="AL7705" s="94">
        <v>21.9</v>
      </c>
      <c r="AM7705" t="s">
        <v>11646</v>
      </c>
    </row>
    <row r="7706" spans="1:39" x14ac:dyDescent="0.25">
      <c r="A7706" t="s">
        <v>227</v>
      </c>
      <c r="B7706">
        <v>49132</v>
      </c>
      <c r="C7706" t="s">
        <v>11104</v>
      </c>
      <c r="D7706">
        <v>324</v>
      </c>
      <c r="E7706">
        <v>45954</v>
      </c>
      <c r="G7706" t="s">
        <v>9799</v>
      </c>
      <c r="K7706">
        <v>0</v>
      </c>
      <c r="AE7706" t="s">
        <v>233</v>
      </c>
      <c r="AF7706">
        <v>0</v>
      </c>
      <c r="AG7706">
        <v>0</v>
      </c>
      <c r="AH7706">
        <v>0</v>
      </c>
      <c r="AI7706" t="s">
        <v>11634</v>
      </c>
      <c r="AL7706" s="94">
        <v>32.4</v>
      </c>
      <c r="AM7706" t="s">
        <v>11646</v>
      </c>
    </row>
    <row r="7707" spans="1:39" x14ac:dyDescent="0.25">
      <c r="A7707" t="s">
        <v>227</v>
      </c>
      <c r="B7707">
        <v>49133</v>
      </c>
      <c r="C7707" t="s">
        <v>11105</v>
      </c>
      <c r="D7707">
        <v>288</v>
      </c>
      <c r="E7707">
        <v>45954</v>
      </c>
      <c r="G7707" t="s">
        <v>9799</v>
      </c>
      <c r="K7707">
        <v>0</v>
      </c>
      <c r="AE7707" t="s">
        <v>233</v>
      </c>
      <c r="AF7707">
        <v>0</v>
      </c>
      <c r="AG7707">
        <v>0</v>
      </c>
      <c r="AH7707">
        <v>0</v>
      </c>
      <c r="AI7707" t="s">
        <v>11634</v>
      </c>
      <c r="AL7707" s="94">
        <v>28.8</v>
      </c>
      <c r="AM7707" t="s">
        <v>11646</v>
      </c>
    </row>
    <row r="7708" spans="1:39" x14ac:dyDescent="0.25">
      <c r="A7708" t="s">
        <v>227</v>
      </c>
      <c r="B7708">
        <v>49134</v>
      </c>
      <c r="C7708" t="s">
        <v>11106</v>
      </c>
      <c r="D7708">
        <v>188</v>
      </c>
      <c r="E7708">
        <v>45954</v>
      </c>
      <c r="G7708" t="s">
        <v>9799</v>
      </c>
      <c r="H7708">
        <v>45985</v>
      </c>
      <c r="I7708" t="s">
        <v>28</v>
      </c>
      <c r="K7708">
        <v>0</v>
      </c>
      <c r="L7708">
        <v>0</v>
      </c>
      <c r="N7708" t="s">
        <v>11107</v>
      </c>
      <c r="P7708" t="s">
        <v>341</v>
      </c>
      <c r="Q7708">
        <v>0</v>
      </c>
      <c r="X7708" t="s">
        <v>3353</v>
      </c>
      <c r="Y7708" t="s">
        <v>11108</v>
      </c>
      <c r="Z7708" t="s">
        <v>11109</v>
      </c>
      <c r="AE7708" t="s">
        <v>233</v>
      </c>
      <c r="AF7708">
        <v>0</v>
      </c>
      <c r="AG7708">
        <v>0</v>
      </c>
      <c r="AH7708">
        <v>7</v>
      </c>
      <c r="AI7708" t="s">
        <v>11632</v>
      </c>
      <c r="AL7708" s="94">
        <v>18.8</v>
      </c>
      <c r="AM7708" t="s">
        <v>11646</v>
      </c>
    </row>
    <row r="7709" spans="1:39" x14ac:dyDescent="0.25">
      <c r="A7709" t="s">
        <v>227</v>
      </c>
      <c r="B7709">
        <v>49135</v>
      </c>
      <c r="C7709" t="s">
        <v>11110</v>
      </c>
      <c r="D7709">
        <v>616</v>
      </c>
      <c r="E7709">
        <v>45915</v>
      </c>
      <c r="F7709" t="s">
        <v>11111</v>
      </c>
      <c r="G7709" t="s">
        <v>9799</v>
      </c>
      <c r="H7709" t="s">
        <v>11112</v>
      </c>
      <c r="I7709" t="s">
        <v>28</v>
      </c>
      <c r="J7709">
        <v>46052</v>
      </c>
      <c r="K7709">
        <v>0</v>
      </c>
      <c r="M7709">
        <v>0</v>
      </c>
      <c r="N7709" t="s">
        <v>341</v>
      </c>
      <c r="P7709" t="s">
        <v>341</v>
      </c>
      <c r="Q7709">
        <v>0</v>
      </c>
      <c r="R7709">
        <v>0</v>
      </c>
      <c r="S7709">
        <v>0</v>
      </c>
      <c r="V7709">
        <v>0</v>
      </c>
      <c r="W7709" t="s">
        <v>5764</v>
      </c>
      <c r="X7709" t="s">
        <v>341</v>
      </c>
      <c r="Y7709" t="s">
        <v>11113</v>
      </c>
      <c r="Z7709" t="s">
        <v>341</v>
      </c>
      <c r="AE7709" t="s">
        <v>233</v>
      </c>
      <c r="AF7709">
        <v>0</v>
      </c>
      <c r="AG7709">
        <v>0</v>
      </c>
      <c r="AH7709">
        <v>11</v>
      </c>
      <c r="AI7709" t="s">
        <v>11632</v>
      </c>
      <c r="AJ7709">
        <v>0</v>
      </c>
      <c r="AK7709">
        <v>0</v>
      </c>
      <c r="AL7709" s="94">
        <v>61.6</v>
      </c>
      <c r="AM7709" t="s">
        <v>11646</v>
      </c>
    </row>
    <row r="7710" spans="1:39" x14ac:dyDescent="0.25">
      <c r="A7710" t="s">
        <v>227</v>
      </c>
      <c r="B7710">
        <v>49136</v>
      </c>
      <c r="C7710" t="s">
        <v>11114</v>
      </c>
      <c r="D7710">
        <v>317</v>
      </c>
      <c r="E7710">
        <v>45954</v>
      </c>
      <c r="G7710" t="s">
        <v>9799</v>
      </c>
      <c r="K7710">
        <v>0</v>
      </c>
      <c r="AE7710" t="s">
        <v>233</v>
      </c>
      <c r="AF7710">
        <v>0</v>
      </c>
      <c r="AG7710">
        <v>0</v>
      </c>
      <c r="AH7710">
        <v>0</v>
      </c>
      <c r="AI7710" t="s">
        <v>11634</v>
      </c>
      <c r="AL7710" s="94">
        <v>31.7</v>
      </c>
      <c r="AM7710" t="s">
        <v>11646</v>
      </c>
    </row>
    <row r="7711" spans="1:39" x14ac:dyDescent="0.25">
      <c r="A7711" t="s">
        <v>227</v>
      </c>
      <c r="B7711">
        <v>49137</v>
      </c>
      <c r="C7711" t="s">
        <v>11115</v>
      </c>
      <c r="D7711">
        <v>163</v>
      </c>
      <c r="E7711">
        <v>45954</v>
      </c>
      <c r="G7711" t="s">
        <v>9799</v>
      </c>
      <c r="K7711">
        <v>0</v>
      </c>
      <c r="AE7711" t="s">
        <v>233</v>
      </c>
      <c r="AF7711">
        <v>0</v>
      </c>
      <c r="AG7711">
        <v>0</v>
      </c>
      <c r="AH7711">
        <v>0</v>
      </c>
      <c r="AI7711" t="s">
        <v>11634</v>
      </c>
      <c r="AL7711" s="94">
        <v>16.3</v>
      </c>
      <c r="AM7711" t="s">
        <v>11646</v>
      </c>
    </row>
    <row r="7712" spans="1:39" x14ac:dyDescent="0.25">
      <c r="A7712" t="s">
        <v>227</v>
      </c>
      <c r="B7712">
        <v>49138</v>
      </c>
      <c r="C7712" t="s">
        <v>11116</v>
      </c>
      <c r="D7712">
        <v>193</v>
      </c>
      <c r="E7712">
        <v>45955</v>
      </c>
      <c r="G7712" t="s">
        <v>9799</v>
      </c>
      <c r="K7712">
        <v>0</v>
      </c>
      <c r="AE7712" t="s">
        <v>233</v>
      </c>
      <c r="AF7712">
        <v>0</v>
      </c>
      <c r="AG7712">
        <v>0</v>
      </c>
      <c r="AH7712">
        <v>0</v>
      </c>
      <c r="AI7712" t="s">
        <v>11634</v>
      </c>
      <c r="AL7712" s="94">
        <v>19.3</v>
      </c>
      <c r="AM7712" t="s">
        <v>11646</v>
      </c>
    </row>
    <row r="7713" spans="1:39" x14ac:dyDescent="0.25">
      <c r="A7713" t="s">
        <v>227</v>
      </c>
      <c r="B7713">
        <v>49139</v>
      </c>
      <c r="C7713" t="s">
        <v>11117</v>
      </c>
      <c r="D7713">
        <v>166</v>
      </c>
      <c r="E7713">
        <v>45955</v>
      </c>
      <c r="G7713" t="s">
        <v>9799</v>
      </c>
      <c r="K7713">
        <v>0</v>
      </c>
      <c r="AE7713" t="s">
        <v>233</v>
      </c>
      <c r="AF7713">
        <v>0</v>
      </c>
      <c r="AG7713">
        <v>0</v>
      </c>
      <c r="AH7713">
        <v>0</v>
      </c>
      <c r="AI7713" t="s">
        <v>11634</v>
      </c>
      <c r="AL7713" s="94">
        <v>16.600000000000001</v>
      </c>
      <c r="AM7713" t="s">
        <v>11646</v>
      </c>
    </row>
    <row r="7714" spans="1:39" x14ac:dyDescent="0.25">
      <c r="A7714" t="s">
        <v>227</v>
      </c>
      <c r="B7714">
        <v>49141</v>
      </c>
      <c r="C7714" t="s">
        <v>11118</v>
      </c>
      <c r="D7714">
        <v>280</v>
      </c>
      <c r="E7714">
        <v>45955</v>
      </c>
      <c r="G7714" t="s">
        <v>9799</v>
      </c>
      <c r="K7714">
        <v>0</v>
      </c>
      <c r="AE7714" t="s">
        <v>233</v>
      </c>
      <c r="AF7714">
        <v>0</v>
      </c>
      <c r="AG7714">
        <v>0</v>
      </c>
      <c r="AH7714">
        <v>0</v>
      </c>
      <c r="AI7714" t="s">
        <v>11634</v>
      </c>
      <c r="AL7714" s="94">
        <v>28</v>
      </c>
      <c r="AM7714" t="s">
        <v>11646</v>
      </c>
    </row>
    <row r="7715" spans="1:39" x14ac:dyDescent="0.25">
      <c r="A7715" t="s">
        <v>227</v>
      </c>
      <c r="B7715">
        <v>49143</v>
      </c>
      <c r="C7715" t="s">
        <v>11119</v>
      </c>
      <c r="D7715">
        <v>230</v>
      </c>
      <c r="E7715">
        <v>45955</v>
      </c>
      <c r="G7715" t="s">
        <v>9799</v>
      </c>
      <c r="K7715">
        <v>0</v>
      </c>
      <c r="AE7715" t="s">
        <v>233</v>
      </c>
      <c r="AF7715">
        <v>0</v>
      </c>
      <c r="AG7715">
        <v>0</v>
      </c>
      <c r="AH7715">
        <v>0</v>
      </c>
      <c r="AI7715" t="s">
        <v>11634</v>
      </c>
      <c r="AL7715" s="94">
        <v>23</v>
      </c>
      <c r="AM7715" t="s">
        <v>11646</v>
      </c>
    </row>
    <row r="7716" spans="1:39" x14ac:dyDescent="0.25">
      <c r="A7716" t="s">
        <v>227</v>
      </c>
      <c r="B7716">
        <v>49142</v>
      </c>
      <c r="C7716" t="s">
        <v>11120</v>
      </c>
      <c r="D7716">
        <v>240</v>
      </c>
      <c r="E7716">
        <v>45955</v>
      </c>
      <c r="G7716" t="s">
        <v>9799</v>
      </c>
      <c r="K7716">
        <v>0</v>
      </c>
      <c r="AE7716" t="s">
        <v>233</v>
      </c>
      <c r="AF7716">
        <v>0</v>
      </c>
      <c r="AG7716">
        <v>0</v>
      </c>
      <c r="AH7716">
        <v>0</v>
      </c>
      <c r="AI7716" t="s">
        <v>11634</v>
      </c>
      <c r="AL7716" s="94">
        <v>24</v>
      </c>
      <c r="AM7716" t="s">
        <v>11646</v>
      </c>
    </row>
    <row r="7717" spans="1:39" x14ac:dyDescent="0.25">
      <c r="A7717" t="s">
        <v>227</v>
      </c>
      <c r="B7717">
        <v>49145</v>
      </c>
      <c r="C7717" t="s">
        <v>11121</v>
      </c>
      <c r="D7717">
        <v>195</v>
      </c>
      <c r="E7717">
        <v>45955</v>
      </c>
      <c r="G7717" t="s">
        <v>9799</v>
      </c>
      <c r="K7717">
        <v>0</v>
      </c>
      <c r="AE7717" t="s">
        <v>233</v>
      </c>
      <c r="AF7717">
        <v>0</v>
      </c>
      <c r="AG7717">
        <v>0</v>
      </c>
      <c r="AH7717">
        <v>0</v>
      </c>
      <c r="AI7717" t="s">
        <v>11634</v>
      </c>
      <c r="AL7717" s="94">
        <v>19.5</v>
      </c>
      <c r="AM7717" t="s">
        <v>11646</v>
      </c>
    </row>
    <row r="7718" spans="1:39" x14ac:dyDescent="0.25">
      <c r="A7718" t="s">
        <v>227</v>
      </c>
      <c r="B7718">
        <v>49146</v>
      </c>
      <c r="C7718" t="s">
        <v>11122</v>
      </c>
      <c r="D7718">
        <v>284</v>
      </c>
      <c r="E7718">
        <v>45955</v>
      </c>
      <c r="G7718" t="s">
        <v>9799</v>
      </c>
      <c r="K7718">
        <v>0</v>
      </c>
      <c r="AE7718" t="s">
        <v>233</v>
      </c>
      <c r="AF7718">
        <v>0</v>
      </c>
      <c r="AG7718">
        <v>0</v>
      </c>
      <c r="AH7718">
        <v>0</v>
      </c>
      <c r="AI7718" t="s">
        <v>11634</v>
      </c>
      <c r="AL7718" s="94">
        <v>28.4</v>
      </c>
      <c r="AM7718" t="s">
        <v>11646</v>
      </c>
    </row>
    <row r="7719" spans="1:39" x14ac:dyDescent="0.25">
      <c r="A7719" t="s">
        <v>227</v>
      </c>
      <c r="B7719">
        <v>49147</v>
      </c>
      <c r="C7719" t="s">
        <v>11123</v>
      </c>
      <c r="D7719">
        <v>294</v>
      </c>
      <c r="E7719">
        <v>45955</v>
      </c>
      <c r="G7719" t="s">
        <v>9799</v>
      </c>
      <c r="K7719">
        <v>0</v>
      </c>
      <c r="AE7719" t="s">
        <v>233</v>
      </c>
      <c r="AF7719">
        <v>0</v>
      </c>
      <c r="AG7719">
        <v>0</v>
      </c>
      <c r="AH7719">
        <v>0</v>
      </c>
      <c r="AI7719" t="s">
        <v>11634</v>
      </c>
      <c r="AL7719" s="94">
        <v>29.4</v>
      </c>
      <c r="AM7719" t="s">
        <v>11646</v>
      </c>
    </row>
    <row r="7720" spans="1:39" x14ac:dyDescent="0.25">
      <c r="A7720" t="s">
        <v>227</v>
      </c>
      <c r="B7720">
        <v>49148</v>
      </c>
      <c r="C7720" t="s">
        <v>11124</v>
      </c>
      <c r="D7720">
        <v>255</v>
      </c>
      <c r="E7720">
        <v>45955</v>
      </c>
      <c r="G7720" t="s">
        <v>9799</v>
      </c>
      <c r="K7720">
        <v>0</v>
      </c>
      <c r="AE7720" t="s">
        <v>233</v>
      </c>
      <c r="AF7720">
        <v>0</v>
      </c>
      <c r="AG7720">
        <v>0</v>
      </c>
      <c r="AH7720">
        <v>0</v>
      </c>
      <c r="AI7720" t="s">
        <v>11634</v>
      </c>
      <c r="AL7720" s="94">
        <v>25.5</v>
      </c>
      <c r="AM7720" t="s">
        <v>11646</v>
      </c>
    </row>
    <row r="7721" spans="1:39" x14ac:dyDescent="0.25">
      <c r="A7721" t="s">
        <v>227</v>
      </c>
      <c r="B7721">
        <v>49149</v>
      </c>
      <c r="C7721" t="s">
        <v>11125</v>
      </c>
      <c r="D7721">
        <v>375</v>
      </c>
      <c r="E7721">
        <v>45955</v>
      </c>
      <c r="G7721" t="s">
        <v>9799</v>
      </c>
      <c r="H7721">
        <v>45959</v>
      </c>
      <c r="I7721" t="s">
        <v>24</v>
      </c>
      <c r="K7721">
        <v>0</v>
      </c>
      <c r="AE7721" t="s">
        <v>233</v>
      </c>
      <c r="AF7721">
        <v>0</v>
      </c>
      <c r="AG7721">
        <v>0</v>
      </c>
      <c r="AH7721">
        <v>0</v>
      </c>
      <c r="AI7721" t="s">
        <v>11634</v>
      </c>
      <c r="AL7721" s="94">
        <v>37.5</v>
      </c>
      <c r="AM7721" t="s">
        <v>11646</v>
      </c>
    </row>
    <row r="7722" spans="1:39" x14ac:dyDescent="0.25">
      <c r="A7722" t="s">
        <v>227</v>
      </c>
      <c r="B7722">
        <v>49150</v>
      </c>
      <c r="C7722" t="s">
        <v>11126</v>
      </c>
      <c r="D7722">
        <v>122</v>
      </c>
      <c r="E7722">
        <v>45955</v>
      </c>
      <c r="G7722" t="s">
        <v>9799</v>
      </c>
      <c r="K7722">
        <v>0</v>
      </c>
      <c r="AE7722" t="s">
        <v>233</v>
      </c>
      <c r="AF7722">
        <v>0</v>
      </c>
      <c r="AG7722">
        <v>0</v>
      </c>
      <c r="AH7722">
        <v>0</v>
      </c>
      <c r="AI7722" t="s">
        <v>11634</v>
      </c>
      <c r="AL7722" s="94">
        <v>12.2</v>
      </c>
      <c r="AM7722" t="s">
        <v>11646</v>
      </c>
    </row>
    <row r="7723" spans="1:39" x14ac:dyDescent="0.25">
      <c r="A7723" t="s">
        <v>227</v>
      </c>
      <c r="B7723">
        <v>49151</v>
      </c>
      <c r="C7723" t="s">
        <v>11127</v>
      </c>
      <c r="D7723">
        <v>650</v>
      </c>
      <c r="E7723">
        <v>45915</v>
      </c>
      <c r="F7723" t="s">
        <v>11128</v>
      </c>
      <c r="G7723" t="s">
        <v>9799</v>
      </c>
      <c r="I7723" t="s">
        <v>24</v>
      </c>
      <c r="J7723">
        <v>46052</v>
      </c>
      <c r="K7723">
        <v>0</v>
      </c>
      <c r="AE7723" t="s">
        <v>233</v>
      </c>
      <c r="AF7723">
        <v>0</v>
      </c>
      <c r="AG7723">
        <v>0</v>
      </c>
      <c r="AH7723">
        <v>0</v>
      </c>
      <c r="AI7723" t="s">
        <v>11634</v>
      </c>
      <c r="AL7723" s="94">
        <v>65</v>
      </c>
      <c r="AM7723" t="s">
        <v>11646</v>
      </c>
    </row>
    <row r="7724" spans="1:39" x14ac:dyDescent="0.25">
      <c r="A7724" t="s">
        <v>227</v>
      </c>
      <c r="B7724">
        <v>49152</v>
      </c>
      <c r="C7724" t="s">
        <v>11129</v>
      </c>
      <c r="D7724">
        <v>496</v>
      </c>
      <c r="E7724">
        <v>45955</v>
      </c>
      <c r="G7724" t="s">
        <v>9799</v>
      </c>
      <c r="K7724">
        <v>0</v>
      </c>
      <c r="AE7724" t="s">
        <v>233</v>
      </c>
      <c r="AF7724">
        <v>0</v>
      </c>
      <c r="AG7724">
        <v>0</v>
      </c>
      <c r="AH7724">
        <v>0</v>
      </c>
      <c r="AI7724" t="s">
        <v>11634</v>
      </c>
      <c r="AL7724" s="94">
        <v>49.6</v>
      </c>
      <c r="AM7724" t="s">
        <v>11646</v>
      </c>
    </row>
    <row r="7725" spans="1:39" x14ac:dyDescent="0.25">
      <c r="A7725" t="s">
        <v>227</v>
      </c>
      <c r="B7725">
        <v>49153</v>
      </c>
      <c r="C7725" t="s">
        <v>11130</v>
      </c>
      <c r="D7725">
        <v>148</v>
      </c>
      <c r="E7725">
        <v>45955</v>
      </c>
      <c r="G7725" t="s">
        <v>9799</v>
      </c>
      <c r="K7725">
        <v>0</v>
      </c>
      <c r="AE7725" t="s">
        <v>233</v>
      </c>
      <c r="AF7725">
        <v>0</v>
      </c>
      <c r="AG7725">
        <v>0</v>
      </c>
      <c r="AH7725">
        <v>0</v>
      </c>
      <c r="AI7725" t="s">
        <v>11634</v>
      </c>
      <c r="AL7725" s="94">
        <v>14.8</v>
      </c>
      <c r="AM7725" t="s">
        <v>11646</v>
      </c>
    </row>
    <row r="7726" spans="1:39" x14ac:dyDescent="0.25">
      <c r="A7726" t="s">
        <v>227</v>
      </c>
      <c r="B7726">
        <v>49154</v>
      </c>
      <c r="C7726" t="s">
        <v>11131</v>
      </c>
      <c r="D7726">
        <v>94</v>
      </c>
      <c r="E7726">
        <v>45955</v>
      </c>
      <c r="G7726" t="s">
        <v>9799</v>
      </c>
      <c r="K7726">
        <v>0</v>
      </c>
      <c r="AE7726" t="s">
        <v>233</v>
      </c>
      <c r="AF7726">
        <v>0</v>
      </c>
      <c r="AG7726">
        <v>0</v>
      </c>
      <c r="AH7726">
        <v>0</v>
      </c>
      <c r="AI7726" t="s">
        <v>11634</v>
      </c>
      <c r="AL7726" s="94">
        <v>9.4</v>
      </c>
      <c r="AM7726" t="s">
        <v>11646</v>
      </c>
    </row>
    <row r="7727" spans="1:39" x14ac:dyDescent="0.25">
      <c r="A7727" t="s">
        <v>227</v>
      </c>
      <c r="B7727">
        <v>49155</v>
      </c>
      <c r="C7727" t="s">
        <v>11132</v>
      </c>
      <c r="D7727">
        <v>106</v>
      </c>
      <c r="E7727">
        <v>45955</v>
      </c>
      <c r="G7727" t="s">
        <v>9799</v>
      </c>
      <c r="K7727">
        <v>0</v>
      </c>
      <c r="AE7727" t="s">
        <v>233</v>
      </c>
      <c r="AF7727">
        <v>0</v>
      </c>
      <c r="AG7727">
        <v>0</v>
      </c>
      <c r="AH7727">
        <v>0</v>
      </c>
      <c r="AI7727" t="s">
        <v>11634</v>
      </c>
      <c r="AL7727" s="94">
        <v>10.6</v>
      </c>
      <c r="AM7727" t="s">
        <v>11646</v>
      </c>
    </row>
    <row r="7728" spans="1:39" x14ac:dyDescent="0.25">
      <c r="A7728" t="s">
        <v>227</v>
      </c>
      <c r="B7728">
        <v>49156</v>
      </c>
      <c r="C7728" t="s">
        <v>11133</v>
      </c>
      <c r="D7728">
        <v>184</v>
      </c>
      <c r="E7728">
        <v>45955</v>
      </c>
      <c r="G7728" t="s">
        <v>9799</v>
      </c>
      <c r="K7728">
        <v>0</v>
      </c>
      <c r="AE7728" t="s">
        <v>233</v>
      </c>
      <c r="AF7728">
        <v>0</v>
      </c>
      <c r="AG7728">
        <v>0</v>
      </c>
      <c r="AH7728">
        <v>0</v>
      </c>
      <c r="AI7728" t="s">
        <v>11634</v>
      </c>
      <c r="AL7728" s="94">
        <v>18.399999999999999</v>
      </c>
      <c r="AM7728" t="s">
        <v>11646</v>
      </c>
    </row>
    <row r="7729" spans="1:39" x14ac:dyDescent="0.25">
      <c r="A7729" t="s">
        <v>227</v>
      </c>
      <c r="B7729">
        <v>49157</v>
      </c>
      <c r="C7729" t="s">
        <v>11134</v>
      </c>
      <c r="D7729">
        <v>175</v>
      </c>
      <c r="E7729">
        <v>45955</v>
      </c>
      <c r="G7729" t="s">
        <v>9799</v>
      </c>
      <c r="K7729">
        <v>0</v>
      </c>
      <c r="AE7729" t="s">
        <v>233</v>
      </c>
      <c r="AF7729">
        <v>0</v>
      </c>
      <c r="AG7729">
        <v>0</v>
      </c>
      <c r="AH7729">
        <v>0</v>
      </c>
      <c r="AI7729" t="s">
        <v>11634</v>
      </c>
      <c r="AL7729" s="94">
        <v>17.5</v>
      </c>
      <c r="AM7729" t="s">
        <v>11646</v>
      </c>
    </row>
    <row r="7730" spans="1:39" x14ac:dyDescent="0.25">
      <c r="A7730" t="s">
        <v>227</v>
      </c>
      <c r="B7730">
        <v>49158</v>
      </c>
      <c r="C7730" t="s">
        <v>11135</v>
      </c>
      <c r="D7730">
        <v>215</v>
      </c>
      <c r="E7730">
        <v>45955</v>
      </c>
      <c r="G7730" t="s">
        <v>9799</v>
      </c>
      <c r="K7730">
        <v>0</v>
      </c>
      <c r="AE7730" t="s">
        <v>233</v>
      </c>
      <c r="AF7730">
        <v>0</v>
      </c>
      <c r="AG7730">
        <v>0</v>
      </c>
      <c r="AH7730">
        <v>0</v>
      </c>
      <c r="AI7730" t="s">
        <v>11634</v>
      </c>
      <c r="AL7730" s="94">
        <v>21.5</v>
      </c>
      <c r="AM7730" t="s">
        <v>11646</v>
      </c>
    </row>
    <row r="7731" spans="1:39" x14ac:dyDescent="0.25">
      <c r="A7731" t="s">
        <v>227</v>
      </c>
      <c r="B7731">
        <v>49160</v>
      </c>
      <c r="C7731" t="s">
        <v>11136</v>
      </c>
      <c r="D7731">
        <v>35</v>
      </c>
      <c r="E7731">
        <v>45955</v>
      </c>
      <c r="G7731" t="s">
        <v>9799</v>
      </c>
      <c r="K7731">
        <v>0</v>
      </c>
      <c r="AE7731" t="s">
        <v>233</v>
      </c>
      <c r="AF7731">
        <v>0</v>
      </c>
      <c r="AG7731">
        <v>0</v>
      </c>
      <c r="AH7731">
        <v>0</v>
      </c>
      <c r="AI7731" t="s">
        <v>11634</v>
      </c>
      <c r="AL7731" s="94">
        <v>3.5</v>
      </c>
      <c r="AM7731" t="s">
        <v>11646</v>
      </c>
    </row>
    <row r="7732" spans="1:39" x14ac:dyDescent="0.25">
      <c r="A7732" t="s">
        <v>227</v>
      </c>
      <c r="B7732">
        <v>49159</v>
      </c>
      <c r="C7732" t="s">
        <v>11137</v>
      </c>
      <c r="D7732">
        <v>273</v>
      </c>
      <c r="E7732">
        <v>45955</v>
      </c>
      <c r="G7732" t="s">
        <v>9799</v>
      </c>
      <c r="K7732">
        <v>0</v>
      </c>
      <c r="AE7732" t="s">
        <v>233</v>
      </c>
      <c r="AF7732">
        <v>0</v>
      </c>
      <c r="AG7732">
        <v>0</v>
      </c>
      <c r="AH7732">
        <v>0</v>
      </c>
      <c r="AI7732" t="s">
        <v>11634</v>
      </c>
      <c r="AL7732" s="94">
        <v>27.3</v>
      </c>
      <c r="AM7732" t="s">
        <v>11646</v>
      </c>
    </row>
    <row r="7733" spans="1:39" x14ac:dyDescent="0.25">
      <c r="A7733" t="s">
        <v>227</v>
      </c>
      <c r="B7733">
        <v>49162</v>
      </c>
      <c r="C7733" t="s">
        <v>11138</v>
      </c>
      <c r="D7733">
        <v>156</v>
      </c>
      <c r="E7733">
        <v>45955</v>
      </c>
      <c r="G7733" t="s">
        <v>9799</v>
      </c>
      <c r="K7733">
        <v>0</v>
      </c>
      <c r="AE7733" t="s">
        <v>233</v>
      </c>
      <c r="AF7733">
        <v>0</v>
      </c>
      <c r="AG7733">
        <v>0</v>
      </c>
      <c r="AH7733">
        <v>0</v>
      </c>
      <c r="AI7733" t="s">
        <v>11634</v>
      </c>
      <c r="AL7733" s="94">
        <v>15.6</v>
      </c>
      <c r="AM7733" t="s">
        <v>11646</v>
      </c>
    </row>
    <row r="7734" spans="1:39" x14ac:dyDescent="0.25">
      <c r="A7734" t="s">
        <v>227</v>
      </c>
      <c r="B7734">
        <v>49163</v>
      </c>
      <c r="C7734" t="s">
        <v>11139</v>
      </c>
      <c r="D7734">
        <v>190</v>
      </c>
      <c r="E7734">
        <v>45955</v>
      </c>
      <c r="G7734" t="s">
        <v>9799</v>
      </c>
      <c r="K7734">
        <v>0</v>
      </c>
      <c r="AE7734" t="s">
        <v>233</v>
      </c>
      <c r="AF7734">
        <v>0</v>
      </c>
      <c r="AG7734">
        <v>0</v>
      </c>
      <c r="AH7734">
        <v>0</v>
      </c>
      <c r="AI7734" t="s">
        <v>11634</v>
      </c>
      <c r="AL7734" s="94">
        <v>19</v>
      </c>
      <c r="AM7734" t="s">
        <v>11646</v>
      </c>
    </row>
    <row r="7735" spans="1:39" x14ac:dyDescent="0.25">
      <c r="A7735" t="s">
        <v>227</v>
      </c>
      <c r="B7735">
        <v>49164</v>
      </c>
      <c r="C7735" t="s">
        <v>11140</v>
      </c>
      <c r="D7735">
        <v>145</v>
      </c>
      <c r="E7735">
        <v>45955</v>
      </c>
      <c r="G7735" t="s">
        <v>9799</v>
      </c>
      <c r="K7735">
        <v>0</v>
      </c>
      <c r="AE7735" t="s">
        <v>233</v>
      </c>
      <c r="AF7735">
        <v>0</v>
      </c>
      <c r="AG7735">
        <v>0</v>
      </c>
      <c r="AH7735">
        <v>0</v>
      </c>
      <c r="AI7735" t="s">
        <v>11634</v>
      </c>
      <c r="AL7735" s="94">
        <v>14.5</v>
      </c>
      <c r="AM7735" t="s">
        <v>11646</v>
      </c>
    </row>
    <row r="7736" spans="1:39" x14ac:dyDescent="0.25">
      <c r="A7736" t="s">
        <v>227</v>
      </c>
      <c r="B7736">
        <v>49165</v>
      </c>
      <c r="C7736" t="s">
        <v>11141</v>
      </c>
      <c r="D7736">
        <v>53</v>
      </c>
      <c r="E7736">
        <v>45955</v>
      </c>
      <c r="G7736" t="s">
        <v>9799</v>
      </c>
      <c r="K7736">
        <v>0</v>
      </c>
      <c r="AE7736" t="s">
        <v>233</v>
      </c>
      <c r="AF7736">
        <v>0</v>
      </c>
      <c r="AG7736">
        <v>0</v>
      </c>
      <c r="AH7736">
        <v>0</v>
      </c>
      <c r="AI7736" t="s">
        <v>11634</v>
      </c>
      <c r="AL7736" s="94">
        <v>5.3</v>
      </c>
      <c r="AM7736" t="s">
        <v>11646</v>
      </c>
    </row>
    <row r="7737" spans="1:39" x14ac:dyDescent="0.25">
      <c r="A7737" t="s">
        <v>227</v>
      </c>
      <c r="B7737">
        <v>49166</v>
      </c>
      <c r="C7737" t="s">
        <v>11142</v>
      </c>
      <c r="D7737">
        <v>1366</v>
      </c>
      <c r="E7737">
        <v>45910</v>
      </c>
      <c r="F7737" t="s">
        <v>11143</v>
      </c>
      <c r="G7737" t="s">
        <v>9799</v>
      </c>
      <c r="I7737" t="s">
        <v>24</v>
      </c>
      <c r="J7737" t="s">
        <v>11144</v>
      </c>
      <c r="K7737">
        <v>4</v>
      </c>
      <c r="L7737">
        <v>45839</v>
      </c>
      <c r="M7737">
        <v>1</v>
      </c>
      <c r="N7737" t="s">
        <v>341</v>
      </c>
      <c r="O7737">
        <v>0</v>
      </c>
      <c r="P7737" t="s">
        <v>341</v>
      </c>
      <c r="Q7737">
        <v>0</v>
      </c>
      <c r="V7737">
        <v>0</v>
      </c>
      <c r="W7737">
        <v>0</v>
      </c>
      <c r="X7737" t="s">
        <v>11145</v>
      </c>
      <c r="Z7737" t="s">
        <v>11146</v>
      </c>
      <c r="AE7737" t="s">
        <v>233</v>
      </c>
      <c r="AF7737">
        <v>1</v>
      </c>
      <c r="AG7737">
        <v>4</v>
      </c>
      <c r="AH7737">
        <v>11</v>
      </c>
      <c r="AI7737" t="s">
        <v>11632</v>
      </c>
      <c r="AL7737" s="94">
        <v>136.6</v>
      </c>
      <c r="AM7737" t="s">
        <v>11648</v>
      </c>
    </row>
    <row r="7738" spans="1:39" x14ac:dyDescent="0.25">
      <c r="A7738" t="s">
        <v>227</v>
      </c>
      <c r="B7738">
        <v>49167</v>
      </c>
      <c r="C7738" t="s">
        <v>11147</v>
      </c>
      <c r="D7738">
        <v>177</v>
      </c>
      <c r="E7738">
        <v>45955</v>
      </c>
      <c r="G7738" t="s">
        <v>9799</v>
      </c>
      <c r="K7738">
        <v>0</v>
      </c>
      <c r="AE7738" t="s">
        <v>233</v>
      </c>
      <c r="AF7738">
        <v>0</v>
      </c>
      <c r="AG7738">
        <v>0</v>
      </c>
      <c r="AH7738">
        <v>0</v>
      </c>
      <c r="AI7738" t="s">
        <v>11634</v>
      </c>
      <c r="AL7738" s="94">
        <v>17.7</v>
      </c>
      <c r="AM7738" t="s">
        <v>11646</v>
      </c>
    </row>
    <row r="7739" spans="1:39" x14ac:dyDescent="0.25">
      <c r="A7739" t="s">
        <v>227</v>
      </c>
      <c r="B7739">
        <v>49170</v>
      </c>
      <c r="C7739" t="s">
        <v>11148</v>
      </c>
      <c r="D7739">
        <v>97</v>
      </c>
      <c r="E7739">
        <v>45955</v>
      </c>
      <c r="G7739" t="s">
        <v>9799</v>
      </c>
      <c r="K7739">
        <v>0</v>
      </c>
      <c r="AE7739" t="s">
        <v>233</v>
      </c>
      <c r="AF7739">
        <v>0</v>
      </c>
      <c r="AG7739">
        <v>0</v>
      </c>
      <c r="AH7739">
        <v>0</v>
      </c>
      <c r="AI7739" t="s">
        <v>11634</v>
      </c>
      <c r="AL7739" s="94">
        <v>9.6999999999999993</v>
      </c>
      <c r="AM7739" t="s">
        <v>11646</v>
      </c>
    </row>
    <row r="7740" spans="1:39" x14ac:dyDescent="0.25">
      <c r="A7740" t="s">
        <v>227</v>
      </c>
      <c r="B7740">
        <v>49168</v>
      </c>
      <c r="C7740" t="s">
        <v>11149</v>
      </c>
      <c r="D7740">
        <v>95</v>
      </c>
      <c r="E7740">
        <v>45955</v>
      </c>
      <c r="G7740" t="s">
        <v>9799</v>
      </c>
      <c r="K7740">
        <v>0</v>
      </c>
      <c r="AE7740" t="s">
        <v>233</v>
      </c>
      <c r="AF7740">
        <v>0</v>
      </c>
      <c r="AG7740">
        <v>0</v>
      </c>
      <c r="AH7740">
        <v>0</v>
      </c>
      <c r="AI7740" t="s">
        <v>11634</v>
      </c>
      <c r="AL7740" s="94">
        <v>9.5</v>
      </c>
      <c r="AM7740" t="s">
        <v>11646</v>
      </c>
    </row>
    <row r="7741" spans="1:39" x14ac:dyDescent="0.25">
      <c r="A7741" t="s">
        <v>227</v>
      </c>
      <c r="B7741">
        <v>49169</v>
      </c>
      <c r="C7741" t="s">
        <v>11150</v>
      </c>
      <c r="D7741">
        <v>45</v>
      </c>
      <c r="E7741">
        <v>45955</v>
      </c>
      <c r="G7741" t="s">
        <v>9799</v>
      </c>
      <c r="H7741" t="s">
        <v>11151</v>
      </c>
      <c r="K7741">
        <v>0</v>
      </c>
      <c r="AE7741" t="s">
        <v>233</v>
      </c>
      <c r="AF7741">
        <v>0</v>
      </c>
      <c r="AG7741">
        <v>0</v>
      </c>
      <c r="AH7741">
        <v>0</v>
      </c>
      <c r="AI7741" t="s">
        <v>11634</v>
      </c>
      <c r="AL7741" s="94">
        <v>4.5</v>
      </c>
      <c r="AM7741" t="s">
        <v>11646</v>
      </c>
    </row>
    <row r="7742" spans="1:39" x14ac:dyDescent="0.25">
      <c r="A7742" t="s">
        <v>227</v>
      </c>
      <c r="B7742">
        <v>49171</v>
      </c>
      <c r="C7742" t="s">
        <v>11152</v>
      </c>
      <c r="D7742">
        <v>635</v>
      </c>
      <c r="E7742">
        <v>45915</v>
      </c>
      <c r="F7742" t="s">
        <v>11153</v>
      </c>
      <c r="G7742" t="s">
        <v>9799</v>
      </c>
      <c r="I7742" t="s">
        <v>24</v>
      </c>
      <c r="J7742">
        <v>46052</v>
      </c>
      <c r="K7742">
        <v>0</v>
      </c>
      <c r="AE7742" t="s">
        <v>233</v>
      </c>
      <c r="AF7742">
        <v>0</v>
      </c>
      <c r="AG7742">
        <v>0</v>
      </c>
      <c r="AH7742">
        <v>0</v>
      </c>
      <c r="AI7742" t="s">
        <v>11634</v>
      </c>
      <c r="AL7742" s="94">
        <v>63.5</v>
      </c>
      <c r="AM7742" t="s">
        <v>11646</v>
      </c>
    </row>
    <row r="7743" spans="1:39" x14ac:dyDescent="0.25">
      <c r="A7743" t="s">
        <v>227</v>
      </c>
      <c r="B7743">
        <v>49172</v>
      </c>
      <c r="C7743" t="s">
        <v>11154</v>
      </c>
      <c r="D7743">
        <v>488</v>
      </c>
      <c r="E7743">
        <v>45955</v>
      </c>
      <c r="G7743" t="s">
        <v>9799</v>
      </c>
      <c r="K7743">
        <v>0</v>
      </c>
      <c r="AE7743" t="s">
        <v>233</v>
      </c>
      <c r="AF7743">
        <v>0</v>
      </c>
      <c r="AG7743">
        <v>0</v>
      </c>
      <c r="AH7743">
        <v>0</v>
      </c>
      <c r="AI7743" t="s">
        <v>11634</v>
      </c>
      <c r="AL7743" s="94">
        <v>48.8</v>
      </c>
      <c r="AM7743" t="s">
        <v>11646</v>
      </c>
    </row>
    <row r="7744" spans="1:39" x14ac:dyDescent="0.25">
      <c r="A7744" t="s">
        <v>227</v>
      </c>
      <c r="B7744">
        <v>49173</v>
      </c>
      <c r="C7744" t="s">
        <v>11155</v>
      </c>
      <c r="D7744">
        <v>314</v>
      </c>
      <c r="E7744">
        <v>45955</v>
      </c>
      <c r="G7744" t="s">
        <v>9799</v>
      </c>
      <c r="K7744">
        <v>0</v>
      </c>
      <c r="AE7744" t="s">
        <v>233</v>
      </c>
      <c r="AF7744">
        <v>0</v>
      </c>
      <c r="AG7744">
        <v>0</v>
      </c>
      <c r="AH7744">
        <v>0</v>
      </c>
      <c r="AI7744" t="s">
        <v>11634</v>
      </c>
      <c r="AL7744" s="94">
        <v>31.4</v>
      </c>
      <c r="AM7744" t="s">
        <v>11646</v>
      </c>
    </row>
    <row r="7745" spans="1:39" x14ac:dyDescent="0.25">
      <c r="A7745" t="s">
        <v>227</v>
      </c>
      <c r="B7745">
        <v>49174</v>
      </c>
      <c r="C7745" t="s">
        <v>11156</v>
      </c>
      <c r="D7745">
        <v>111</v>
      </c>
      <c r="E7745">
        <v>45955</v>
      </c>
      <c r="G7745" t="s">
        <v>9799</v>
      </c>
      <c r="K7745">
        <v>0</v>
      </c>
      <c r="AE7745" t="s">
        <v>233</v>
      </c>
      <c r="AF7745">
        <v>0</v>
      </c>
      <c r="AG7745">
        <v>0</v>
      </c>
      <c r="AH7745">
        <v>0</v>
      </c>
      <c r="AI7745" t="s">
        <v>11634</v>
      </c>
      <c r="AL7745" s="94">
        <v>11.1</v>
      </c>
      <c r="AM7745" t="s">
        <v>11646</v>
      </c>
    </row>
    <row r="7746" spans="1:39" x14ac:dyDescent="0.25">
      <c r="A7746" t="s">
        <v>227</v>
      </c>
      <c r="B7746">
        <v>49175</v>
      </c>
      <c r="C7746" t="s">
        <v>11157</v>
      </c>
      <c r="D7746">
        <v>229</v>
      </c>
      <c r="E7746">
        <v>45955</v>
      </c>
      <c r="G7746" t="s">
        <v>9799</v>
      </c>
      <c r="K7746">
        <v>0</v>
      </c>
      <c r="AE7746" t="s">
        <v>233</v>
      </c>
      <c r="AF7746">
        <v>0</v>
      </c>
      <c r="AG7746">
        <v>0</v>
      </c>
      <c r="AH7746">
        <v>0</v>
      </c>
      <c r="AI7746" t="s">
        <v>11634</v>
      </c>
      <c r="AL7746" s="94">
        <v>22.9</v>
      </c>
      <c r="AM7746" t="s">
        <v>11646</v>
      </c>
    </row>
    <row r="7747" spans="1:39" x14ac:dyDescent="0.25">
      <c r="A7747" t="s">
        <v>227</v>
      </c>
      <c r="B7747">
        <v>49176</v>
      </c>
      <c r="C7747" t="s">
        <v>11158</v>
      </c>
      <c r="D7747">
        <v>599</v>
      </c>
      <c r="E7747">
        <v>45915</v>
      </c>
      <c r="F7747" t="s">
        <v>11159</v>
      </c>
      <c r="G7747" t="s">
        <v>9799</v>
      </c>
      <c r="I7747" t="s">
        <v>24</v>
      </c>
      <c r="J7747" t="s">
        <v>11160</v>
      </c>
      <c r="K7747">
        <v>0</v>
      </c>
      <c r="AE7747" t="s">
        <v>233</v>
      </c>
      <c r="AF7747">
        <v>0</v>
      </c>
      <c r="AG7747">
        <v>0</v>
      </c>
      <c r="AH7747">
        <v>0</v>
      </c>
      <c r="AI7747" t="s">
        <v>11634</v>
      </c>
      <c r="AL7747" s="94">
        <v>59.9</v>
      </c>
      <c r="AM7747" t="s">
        <v>11646</v>
      </c>
    </row>
    <row r="7748" spans="1:39" x14ac:dyDescent="0.25">
      <c r="A7748" t="s">
        <v>227</v>
      </c>
      <c r="B7748">
        <v>49177</v>
      </c>
      <c r="C7748" t="s">
        <v>11161</v>
      </c>
      <c r="D7748">
        <v>234</v>
      </c>
      <c r="E7748">
        <v>45955</v>
      </c>
      <c r="G7748" t="s">
        <v>9799</v>
      </c>
      <c r="K7748">
        <v>0</v>
      </c>
      <c r="AE7748" t="s">
        <v>233</v>
      </c>
      <c r="AF7748">
        <v>0</v>
      </c>
      <c r="AG7748">
        <v>0</v>
      </c>
      <c r="AH7748">
        <v>0</v>
      </c>
      <c r="AI7748" t="s">
        <v>11634</v>
      </c>
      <c r="AL7748" s="94">
        <v>23.4</v>
      </c>
      <c r="AM7748" t="s">
        <v>11646</v>
      </c>
    </row>
    <row r="7749" spans="1:39" x14ac:dyDescent="0.25">
      <c r="A7749" t="s">
        <v>227</v>
      </c>
      <c r="B7749">
        <v>49178</v>
      </c>
      <c r="C7749" t="s">
        <v>11162</v>
      </c>
      <c r="D7749">
        <v>1022</v>
      </c>
      <c r="E7749">
        <v>45910</v>
      </c>
      <c r="F7749" t="s">
        <v>11163</v>
      </c>
      <c r="G7749" t="s">
        <v>9799</v>
      </c>
      <c r="I7749" t="s">
        <v>24</v>
      </c>
      <c r="J7749">
        <v>46052</v>
      </c>
      <c r="K7749">
        <v>0</v>
      </c>
      <c r="AE7749" t="s">
        <v>233</v>
      </c>
      <c r="AF7749">
        <v>0</v>
      </c>
      <c r="AG7749">
        <v>0</v>
      </c>
      <c r="AH7749">
        <v>0</v>
      </c>
      <c r="AI7749" t="s">
        <v>11634</v>
      </c>
      <c r="AL7749" s="94">
        <v>102.2</v>
      </c>
      <c r="AM7749" t="s">
        <v>11646</v>
      </c>
    </row>
    <row r="7750" spans="1:39" x14ac:dyDescent="0.25">
      <c r="A7750" t="s">
        <v>227</v>
      </c>
      <c r="B7750">
        <v>49179</v>
      </c>
      <c r="C7750" t="s">
        <v>11164</v>
      </c>
      <c r="D7750">
        <v>400</v>
      </c>
      <c r="E7750">
        <v>45955</v>
      </c>
      <c r="G7750" t="s">
        <v>9799</v>
      </c>
      <c r="K7750">
        <v>0</v>
      </c>
      <c r="AE7750" t="s">
        <v>233</v>
      </c>
      <c r="AF7750">
        <v>0</v>
      </c>
      <c r="AG7750">
        <v>0</v>
      </c>
      <c r="AH7750">
        <v>0</v>
      </c>
      <c r="AI7750" t="s">
        <v>11634</v>
      </c>
      <c r="AL7750" s="94">
        <v>40</v>
      </c>
      <c r="AM7750" t="s">
        <v>11646</v>
      </c>
    </row>
    <row r="7751" spans="1:39" x14ac:dyDescent="0.25">
      <c r="A7751" t="s">
        <v>227</v>
      </c>
      <c r="B7751">
        <v>49180</v>
      </c>
      <c r="C7751" t="s">
        <v>11165</v>
      </c>
      <c r="D7751">
        <v>138</v>
      </c>
      <c r="E7751">
        <v>45955</v>
      </c>
      <c r="G7751" t="s">
        <v>9799</v>
      </c>
      <c r="K7751">
        <v>0</v>
      </c>
      <c r="AE7751" t="s">
        <v>233</v>
      </c>
      <c r="AF7751">
        <v>0</v>
      </c>
      <c r="AG7751">
        <v>0</v>
      </c>
      <c r="AH7751">
        <v>0</v>
      </c>
      <c r="AI7751" t="s">
        <v>11634</v>
      </c>
      <c r="AL7751" s="94">
        <v>13.8</v>
      </c>
      <c r="AM7751" t="s">
        <v>11646</v>
      </c>
    </row>
    <row r="7752" spans="1:39" x14ac:dyDescent="0.25">
      <c r="A7752" t="s">
        <v>227</v>
      </c>
      <c r="B7752">
        <v>49181</v>
      </c>
      <c r="C7752" t="s">
        <v>11166</v>
      </c>
      <c r="D7752">
        <v>305</v>
      </c>
      <c r="E7752">
        <v>45955</v>
      </c>
      <c r="G7752" t="s">
        <v>9799</v>
      </c>
      <c r="K7752">
        <v>0</v>
      </c>
      <c r="AE7752" t="s">
        <v>233</v>
      </c>
      <c r="AF7752">
        <v>0</v>
      </c>
      <c r="AG7752">
        <v>0</v>
      </c>
      <c r="AH7752">
        <v>0</v>
      </c>
      <c r="AI7752" t="s">
        <v>11634</v>
      </c>
      <c r="AL7752" s="94">
        <v>30.5</v>
      </c>
      <c r="AM7752" t="s">
        <v>11646</v>
      </c>
    </row>
    <row r="7753" spans="1:39" x14ac:dyDescent="0.25">
      <c r="A7753" t="s">
        <v>227</v>
      </c>
      <c r="B7753">
        <v>49183</v>
      </c>
      <c r="C7753" t="s">
        <v>11167</v>
      </c>
      <c r="D7753">
        <v>85</v>
      </c>
      <c r="E7753">
        <v>45955</v>
      </c>
      <c r="G7753" t="s">
        <v>9799</v>
      </c>
      <c r="K7753">
        <v>0</v>
      </c>
      <c r="AE7753" t="s">
        <v>233</v>
      </c>
      <c r="AF7753">
        <v>0</v>
      </c>
      <c r="AG7753">
        <v>0</v>
      </c>
      <c r="AH7753">
        <v>0</v>
      </c>
      <c r="AI7753" t="s">
        <v>11634</v>
      </c>
      <c r="AL7753" s="94">
        <v>8.5</v>
      </c>
      <c r="AM7753" t="s">
        <v>11646</v>
      </c>
    </row>
    <row r="7754" spans="1:39" x14ac:dyDescent="0.25">
      <c r="A7754" t="s">
        <v>227</v>
      </c>
      <c r="B7754">
        <v>49184</v>
      </c>
      <c r="C7754" t="s">
        <v>11168</v>
      </c>
      <c r="D7754">
        <v>156</v>
      </c>
      <c r="E7754">
        <v>45955</v>
      </c>
      <c r="G7754" t="s">
        <v>9799</v>
      </c>
      <c r="K7754">
        <v>0</v>
      </c>
      <c r="AE7754" t="s">
        <v>233</v>
      </c>
      <c r="AF7754">
        <v>0</v>
      </c>
      <c r="AG7754">
        <v>0</v>
      </c>
      <c r="AH7754">
        <v>0</v>
      </c>
      <c r="AI7754" t="s">
        <v>11634</v>
      </c>
      <c r="AL7754" s="94">
        <v>15.6</v>
      </c>
      <c r="AM7754" t="s">
        <v>11646</v>
      </c>
    </row>
    <row r="7755" spans="1:39" x14ac:dyDescent="0.25">
      <c r="A7755" t="s">
        <v>227</v>
      </c>
      <c r="B7755">
        <v>49185</v>
      </c>
      <c r="C7755" t="s">
        <v>11169</v>
      </c>
      <c r="D7755">
        <v>166</v>
      </c>
      <c r="E7755">
        <v>45955</v>
      </c>
      <c r="G7755" t="s">
        <v>9799</v>
      </c>
      <c r="K7755">
        <v>0</v>
      </c>
      <c r="AE7755" t="s">
        <v>233</v>
      </c>
      <c r="AF7755">
        <v>0</v>
      </c>
      <c r="AG7755">
        <v>0</v>
      </c>
      <c r="AH7755">
        <v>0</v>
      </c>
      <c r="AI7755" t="s">
        <v>11634</v>
      </c>
      <c r="AL7755" s="94">
        <v>16.600000000000001</v>
      </c>
      <c r="AM7755" t="s">
        <v>11646</v>
      </c>
    </row>
    <row r="7756" spans="1:39" x14ac:dyDescent="0.25">
      <c r="A7756" t="s">
        <v>227</v>
      </c>
      <c r="B7756">
        <v>49186</v>
      </c>
      <c r="C7756" t="s">
        <v>11170</v>
      </c>
      <c r="D7756">
        <v>249</v>
      </c>
      <c r="E7756">
        <v>45955</v>
      </c>
      <c r="G7756" t="s">
        <v>9799</v>
      </c>
      <c r="K7756">
        <v>0</v>
      </c>
      <c r="AE7756" t="s">
        <v>233</v>
      </c>
      <c r="AF7756">
        <v>0</v>
      </c>
      <c r="AG7756">
        <v>0</v>
      </c>
      <c r="AH7756">
        <v>0</v>
      </c>
      <c r="AI7756" t="s">
        <v>11634</v>
      </c>
      <c r="AL7756" s="94">
        <v>24.9</v>
      </c>
      <c r="AM7756" t="s">
        <v>11646</v>
      </c>
    </row>
    <row r="7757" spans="1:39" x14ac:dyDescent="0.25">
      <c r="A7757" t="s">
        <v>227</v>
      </c>
      <c r="B7757">
        <v>49187</v>
      </c>
      <c r="C7757" t="s">
        <v>11171</v>
      </c>
      <c r="D7757">
        <v>1318</v>
      </c>
      <c r="E7757">
        <v>45910</v>
      </c>
      <c r="G7757" t="s">
        <v>9799</v>
      </c>
      <c r="H7757">
        <v>45911</v>
      </c>
      <c r="I7757" t="s">
        <v>28</v>
      </c>
      <c r="K7757">
        <v>0</v>
      </c>
      <c r="L7757">
        <v>0</v>
      </c>
      <c r="M7757">
        <v>0</v>
      </c>
      <c r="N7757" t="s">
        <v>3168</v>
      </c>
      <c r="O7757">
        <v>0</v>
      </c>
      <c r="P7757" t="s">
        <v>341</v>
      </c>
      <c r="Q7757">
        <v>0</v>
      </c>
      <c r="T7757">
        <v>2</v>
      </c>
      <c r="U7757">
        <v>0</v>
      </c>
      <c r="V7757">
        <v>0</v>
      </c>
      <c r="W7757">
        <v>0</v>
      </c>
      <c r="X7757" t="s">
        <v>341</v>
      </c>
      <c r="Y7757" t="s">
        <v>341</v>
      </c>
      <c r="Z7757" t="s">
        <v>341</v>
      </c>
      <c r="AE7757" t="s">
        <v>233</v>
      </c>
      <c r="AF7757">
        <v>0</v>
      </c>
      <c r="AG7757">
        <v>0</v>
      </c>
      <c r="AH7757">
        <v>13</v>
      </c>
      <c r="AI7757" t="s">
        <v>11632</v>
      </c>
      <c r="AL7757" s="94">
        <v>131.80000000000001</v>
      </c>
      <c r="AM7757" t="s">
        <v>11646</v>
      </c>
    </row>
    <row r="7758" spans="1:39" x14ac:dyDescent="0.25">
      <c r="A7758" t="s">
        <v>227</v>
      </c>
      <c r="B7758">
        <v>49188</v>
      </c>
      <c r="C7758" t="s">
        <v>11172</v>
      </c>
      <c r="D7758">
        <v>109</v>
      </c>
      <c r="E7758">
        <v>45955</v>
      </c>
      <c r="G7758" t="s">
        <v>9799</v>
      </c>
      <c r="K7758">
        <v>0</v>
      </c>
      <c r="AE7758" t="s">
        <v>233</v>
      </c>
      <c r="AF7758">
        <v>0</v>
      </c>
      <c r="AG7758">
        <v>0</v>
      </c>
      <c r="AH7758">
        <v>0</v>
      </c>
      <c r="AI7758" t="s">
        <v>11634</v>
      </c>
      <c r="AL7758" s="94">
        <v>10.9</v>
      </c>
      <c r="AM7758" t="s">
        <v>11646</v>
      </c>
    </row>
    <row r="7759" spans="1:39" x14ac:dyDescent="0.25">
      <c r="A7759" t="s">
        <v>227</v>
      </c>
      <c r="B7759">
        <v>49189</v>
      </c>
      <c r="C7759" t="s">
        <v>11173</v>
      </c>
      <c r="D7759">
        <v>215</v>
      </c>
      <c r="E7759">
        <v>45955</v>
      </c>
      <c r="G7759" t="s">
        <v>9799</v>
      </c>
      <c r="H7759">
        <v>45959</v>
      </c>
      <c r="I7759" t="s">
        <v>28</v>
      </c>
      <c r="K7759">
        <v>0</v>
      </c>
      <c r="L7759" t="s">
        <v>3353</v>
      </c>
      <c r="N7759" t="s">
        <v>9954</v>
      </c>
      <c r="O7759" t="s">
        <v>11174</v>
      </c>
      <c r="P7759" t="s">
        <v>9954</v>
      </c>
      <c r="Q7759">
        <v>0</v>
      </c>
      <c r="T7759">
        <v>0</v>
      </c>
      <c r="U7759">
        <v>0</v>
      </c>
      <c r="V7759">
        <v>0</v>
      </c>
      <c r="W7759">
        <v>0</v>
      </c>
      <c r="X7759" t="s">
        <v>341</v>
      </c>
      <c r="Y7759" t="s">
        <v>11175</v>
      </c>
      <c r="Z7759" t="s">
        <v>341</v>
      </c>
      <c r="AE7759" t="s">
        <v>233</v>
      </c>
      <c r="AF7759">
        <v>0</v>
      </c>
      <c r="AG7759">
        <v>0</v>
      </c>
      <c r="AH7759">
        <v>12</v>
      </c>
      <c r="AI7759" t="s">
        <v>11632</v>
      </c>
      <c r="AL7759" s="94">
        <v>21.5</v>
      </c>
      <c r="AM7759" t="s">
        <v>11646</v>
      </c>
    </row>
    <row r="7760" spans="1:39" x14ac:dyDescent="0.25">
      <c r="A7760" t="s">
        <v>227</v>
      </c>
      <c r="B7760">
        <v>49190</v>
      </c>
      <c r="C7760" t="s">
        <v>11176</v>
      </c>
      <c r="D7760">
        <v>45</v>
      </c>
      <c r="E7760">
        <v>45955</v>
      </c>
      <c r="G7760" t="s">
        <v>9799</v>
      </c>
      <c r="K7760">
        <v>0</v>
      </c>
      <c r="AE7760" t="s">
        <v>233</v>
      </c>
      <c r="AF7760">
        <v>0</v>
      </c>
      <c r="AG7760">
        <v>0</v>
      </c>
      <c r="AH7760">
        <v>0</v>
      </c>
      <c r="AI7760" t="s">
        <v>11634</v>
      </c>
      <c r="AL7760" s="94">
        <v>4.5</v>
      </c>
      <c r="AM7760" t="s">
        <v>11646</v>
      </c>
    </row>
    <row r="7761" spans="1:39" x14ac:dyDescent="0.25">
      <c r="A7761" t="s">
        <v>227</v>
      </c>
      <c r="B7761">
        <v>49191</v>
      </c>
      <c r="C7761" t="s">
        <v>11177</v>
      </c>
      <c r="D7761">
        <v>252</v>
      </c>
      <c r="E7761">
        <v>45955</v>
      </c>
      <c r="G7761" t="s">
        <v>9799</v>
      </c>
      <c r="K7761">
        <v>0</v>
      </c>
      <c r="AE7761" t="s">
        <v>233</v>
      </c>
      <c r="AF7761">
        <v>0</v>
      </c>
      <c r="AG7761">
        <v>0</v>
      </c>
      <c r="AH7761">
        <v>0</v>
      </c>
      <c r="AI7761" t="s">
        <v>11634</v>
      </c>
      <c r="AL7761" s="94">
        <v>25.2</v>
      </c>
      <c r="AM7761" t="s">
        <v>11646</v>
      </c>
    </row>
    <row r="7762" spans="1:39" x14ac:dyDescent="0.25">
      <c r="A7762" t="s">
        <v>227</v>
      </c>
      <c r="B7762">
        <v>49192</v>
      </c>
      <c r="C7762" t="s">
        <v>11178</v>
      </c>
      <c r="D7762">
        <v>119</v>
      </c>
      <c r="E7762">
        <v>45955</v>
      </c>
      <c r="G7762" t="s">
        <v>9799</v>
      </c>
      <c r="H7762">
        <v>45967</v>
      </c>
      <c r="I7762" t="s">
        <v>28</v>
      </c>
      <c r="K7762">
        <v>0</v>
      </c>
      <c r="L7762" t="s">
        <v>7623</v>
      </c>
      <c r="N7762" t="s">
        <v>341</v>
      </c>
      <c r="O7762" t="s">
        <v>3353</v>
      </c>
      <c r="P7762" t="s">
        <v>341</v>
      </c>
      <c r="Q7762">
        <v>0</v>
      </c>
      <c r="S7762">
        <v>0</v>
      </c>
      <c r="T7762">
        <v>0</v>
      </c>
      <c r="U7762">
        <v>0</v>
      </c>
      <c r="V7762">
        <v>0</v>
      </c>
      <c r="W7762">
        <v>0</v>
      </c>
      <c r="X7762" t="s">
        <v>341</v>
      </c>
      <c r="Y7762" t="s">
        <v>11179</v>
      </c>
      <c r="Z7762" t="s">
        <v>9954</v>
      </c>
      <c r="AE7762" t="s">
        <v>233</v>
      </c>
      <c r="AF7762">
        <v>0</v>
      </c>
      <c r="AG7762">
        <v>0</v>
      </c>
      <c r="AH7762">
        <v>13</v>
      </c>
      <c r="AI7762" t="s">
        <v>11632</v>
      </c>
      <c r="AK7762">
        <v>0</v>
      </c>
      <c r="AL7762" s="94">
        <v>11.9</v>
      </c>
      <c r="AM7762" t="s">
        <v>11646</v>
      </c>
    </row>
    <row r="7763" spans="1:39" x14ac:dyDescent="0.25">
      <c r="A7763" t="s">
        <v>227</v>
      </c>
      <c r="B7763">
        <v>49193</v>
      </c>
      <c r="C7763" t="s">
        <v>11180</v>
      </c>
      <c r="D7763">
        <v>421</v>
      </c>
      <c r="E7763">
        <v>45955</v>
      </c>
      <c r="G7763" t="s">
        <v>9799</v>
      </c>
      <c r="K7763">
        <v>0</v>
      </c>
      <c r="AE7763" t="s">
        <v>233</v>
      </c>
      <c r="AF7763">
        <v>0</v>
      </c>
      <c r="AG7763">
        <v>0</v>
      </c>
      <c r="AH7763">
        <v>0</v>
      </c>
      <c r="AI7763" t="s">
        <v>11634</v>
      </c>
      <c r="AL7763" s="94">
        <v>42.1</v>
      </c>
      <c r="AM7763" t="s">
        <v>11646</v>
      </c>
    </row>
    <row r="7764" spans="1:39" x14ac:dyDescent="0.25">
      <c r="A7764" t="s">
        <v>227</v>
      </c>
      <c r="B7764">
        <v>49194</v>
      </c>
      <c r="C7764" t="s">
        <v>11181</v>
      </c>
      <c r="D7764">
        <v>322</v>
      </c>
      <c r="E7764">
        <v>45955</v>
      </c>
      <c r="G7764" t="s">
        <v>9799</v>
      </c>
      <c r="K7764">
        <v>0</v>
      </c>
      <c r="AE7764" t="s">
        <v>233</v>
      </c>
      <c r="AF7764">
        <v>0</v>
      </c>
      <c r="AG7764">
        <v>0</v>
      </c>
      <c r="AH7764">
        <v>0</v>
      </c>
      <c r="AI7764" t="s">
        <v>11634</v>
      </c>
      <c r="AL7764" s="94">
        <v>32.200000000000003</v>
      </c>
      <c r="AM7764" t="s">
        <v>11646</v>
      </c>
    </row>
    <row r="7765" spans="1:39" x14ac:dyDescent="0.25">
      <c r="A7765" t="s">
        <v>227</v>
      </c>
      <c r="B7765">
        <v>49208</v>
      </c>
      <c r="C7765" t="s">
        <v>11182</v>
      </c>
      <c r="D7765">
        <v>323</v>
      </c>
      <c r="E7765">
        <v>45955</v>
      </c>
      <c r="G7765" t="s">
        <v>9799</v>
      </c>
      <c r="K7765">
        <v>0</v>
      </c>
      <c r="AE7765" t="s">
        <v>233</v>
      </c>
      <c r="AF7765">
        <v>0</v>
      </c>
      <c r="AG7765">
        <v>0</v>
      </c>
      <c r="AH7765">
        <v>0</v>
      </c>
      <c r="AI7765" t="s">
        <v>11634</v>
      </c>
      <c r="AL7765" s="94">
        <v>32.299999999999997</v>
      </c>
      <c r="AM7765" t="s">
        <v>11646</v>
      </c>
    </row>
    <row r="7766" spans="1:39" x14ac:dyDescent="0.25">
      <c r="A7766" t="s">
        <v>227</v>
      </c>
      <c r="B7766">
        <v>49209</v>
      </c>
      <c r="C7766" t="s">
        <v>11183</v>
      </c>
      <c r="D7766">
        <v>429</v>
      </c>
      <c r="E7766">
        <v>45955</v>
      </c>
      <c r="G7766" t="s">
        <v>9799</v>
      </c>
      <c r="K7766">
        <v>0</v>
      </c>
      <c r="AE7766" t="s">
        <v>233</v>
      </c>
      <c r="AF7766">
        <v>0</v>
      </c>
      <c r="AG7766">
        <v>0</v>
      </c>
      <c r="AH7766">
        <v>0</v>
      </c>
      <c r="AI7766" t="s">
        <v>11634</v>
      </c>
      <c r="AL7766" s="94">
        <v>42.9</v>
      </c>
      <c r="AM7766" t="s">
        <v>11646</v>
      </c>
    </row>
    <row r="7767" spans="1:39" x14ac:dyDescent="0.25">
      <c r="A7767" t="s">
        <v>227</v>
      </c>
      <c r="B7767">
        <v>49197</v>
      </c>
      <c r="C7767" t="s">
        <v>11184</v>
      </c>
      <c r="D7767">
        <v>159</v>
      </c>
      <c r="E7767">
        <v>45955</v>
      </c>
      <c r="G7767" t="s">
        <v>9799</v>
      </c>
      <c r="K7767">
        <v>0</v>
      </c>
      <c r="AE7767" t="s">
        <v>233</v>
      </c>
      <c r="AF7767">
        <v>0</v>
      </c>
      <c r="AG7767">
        <v>0</v>
      </c>
      <c r="AH7767">
        <v>0</v>
      </c>
      <c r="AI7767" t="s">
        <v>11634</v>
      </c>
      <c r="AL7767" s="94">
        <v>15.9</v>
      </c>
      <c r="AM7767" t="s">
        <v>11646</v>
      </c>
    </row>
    <row r="7768" spans="1:39" x14ac:dyDescent="0.25">
      <c r="A7768" t="s">
        <v>227</v>
      </c>
      <c r="B7768">
        <v>49199</v>
      </c>
      <c r="C7768" t="s">
        <v>11185</v>
      </c>
      <c r="D7768">
        <v>232</v>
      </c>
      <c r="E7768">
        <v>45955</v>
      </c>
      <c r="G7768" t="s">
        <v>9799</v>
      </c>
      <c r="K7768">
        <v>0</v>
      </c>
      <c r="AE7768" t="s">
        <v>233</v>
      </c>
      <c r="AF7768">
        <v>0</v>
      </c>
      <c r="AG7768">
        <v>0</v>
      </c>
      <c r="AH7768">
        <v>0</v>
      </c>
      <c r="AI7768" t="s">
        <v>11634</v>
      </c>
      <c r="AL7768" s="94">
        <v>23.2</v>
      </c>
      <c r="AM7768" t="s">
        <v>11646</v>
      </c>
    </row>
    <row r="7769" spans="1:39" x14ac:dyDescent="0.25">
      <c r="A7769" t="s">
        <v>227</v>
      </c>
      <c r="B7769">
        <v>49200</v>
      </c>
      <c r="C7769" t="s">
        <v>11186</v>
      </c>
      <c r="D7769">
        <v>1027</v>
      </c>
      <c r="E7769">
        <v>45910</v>
      </c>
      <c r="F7769" t="s">
        <v>11187</v>
      </c>
      <c r="G7769" t="s">
        <v>9799</v>
      </c>
      <c r="H7769" t="s">
        <v>11188</v>
      </c>
      <c r="I7769" t="s">
        <v>24</v>
      </c>
      <c r="J7769">
        <v>46052</v>
      </c>
      <c r="K7769">
        <v>0</v>
      </c>
      <c r="L7769" t="s">
        <v>11189</v>
      </c>
      <c r="M7769">
        <v>0</v>
      </c>
      <c r="N7769" t="s">
        <v>3168</v>
      </c>
      <c r="O7769" t="s">
        <v>341</v>
      </c>
      <c r="P7769" t="s">
        <v>341</v>
      </c>
      <c r="Q7769">
        <v>0</v>
      </c>
      <c r="S7769">
        <v>0</v>
      </c>
      <c r="T7769">
        <v>0</v>
      </c>
      <c r="U7769">
        <v>0</v>
      </c>
      <c r="V7769">
        <v>0</v>
      </c>
      <c r="W7769">
        <v>0</v>
      </c>
      <c r="X7769" t="s">
        <v>341</v>
      </c>
      <c r="Y7769" t="s">
        <v>11190</v>
      </c>
      <c r="Z7769" t="s">
        <v>341</v>
      </c>
      <c r="AE7769" t="s">
        <v>233</v>
      </c>
      <c r="AF7769">
        <v>0</v>
      </c>
      <c r="AG7769">
        <v>0</v>
      </c>
      <c r="AH7769">
        <v>14</v>
      </c>
      <c r="AI7769" t="s">
        <v>11632</v>
      </c>
      <c r="AK7769">
        <v>0</v>
      </c>
      <c r="AL7769" s="94">
        <v>102.7</v>
      </c>
      <c r="AM7769" t="s">
        <v>11646</v>
      </c>
    </row>
    <row r="7770" spans="1:39" x14ac:dyDescent="0.25">
      <c r="A7770" t="s">
        <v>227</v>
      </c>
      <c r="B7770">
        <v>49201</v>
      </c>
      <c r="C7770" t="s">
        <v>11191</v>
      </c>
      <c r="D7770">
        <v>260</v>
      </c>
      <c r="E7770">
        <v>45955</v>
      </c>
      <c r="G7770" t="s">
        <v>9799</v>
      </c>
      <c r="K7770">
        <v>0</v>
      </c>
      <c r="AE7770" t="s">
        <v>233</v>
      </c>
      <c r="AF7770">
        <v>0</v>
      </c>
      <c r="AG7770">
        <v>0</v>
      </c>
      <c r="AH7770">
        <v>0</v>
      </c>
      <c r="AI7770" t="s">
        <v>11634</v>
      </c>
      <c r="AL7770" s="94">
        <v>26</v>
      </c>
      <c r="AM7770" t="s">
        <v>11646</v>
      </c>
    </row>
    <row r="7771" spans="1:39" x14ac:dyDescent="0.25">
      <c r="A7771" t="s">
        <v>227</v>
      </c>
      <c r="B7771">
        <v>49202</v>
      </c>
      <c r="C7771" t="s">
        <v>11192</v>
      </c>
      <c r="D7771">
        <v>169</v>
      </c>
      <c r="E7771">
        <v>45955</v>
      </c>
      <c r="G7771" t="s">
        <v>9799</v>
      </c>
      <c r="K7771">
        <v>0</v>
      </c>
      <c r="AE7771" t="s">
        <v>233</v>
      </c>
      <c r="AF7771">
        <v>0</v>
      </c>
      <c r="AG7771">
        <v>0</v>
      </c>
      <c r="AH7771">
        <v>0</v>
      </c>
      <c r="AI7771" t="s">
        <v>11634</v>
      </c>
      <c r="AL7771" s="94">
        <v>16.899999999999999</v>
      </c>
      <c r="AM7771" t="s">
        <v>11646</v>
      </c>
    </row>
    <row r="7772" spans="1:39" x14ac:dyDescent="0.25">
      <c r="A7772" t="s">
        <v>227</v>
      </c>
      <c r="B7772">
        <v>49203</v>
      </c>
      <c r="C7772" t="s">
        <v>11193</v>
      </c>
      <c r="D7772">
        <v>290</v>
      </c>
      <c r="E7772">
        <v>45955</v>
      </c>
      <c r="G7772" t="s">
        <v>9799</v>
      </c>
      <c r="K7772">
        <v>0</v>
      </c>
      <c r="AE7772" t="s">
        <v>233</v>
      </c>
      <c r="AF7772">
        <v>0</v>
      </c>
      <c r="AG7772">
        <v>0</v>
      </c>
      <c r="AH7772">
        <v>0</v>
      </c>
      <c r="AI7772" t="s">
        <v>11634</v>
      </c>
      <c r="AL7772" s="94">
        <v>29</v>
      </c>
      <c r="AM7772" t="s">
        <v>11646</v>
      </c>
    </row>
    <row r="7773" spans="1:39" x14ac:dyDescent="0.25">
      <c r="A7773" t="s">
        <v>227</v>
      </c>
      <c r="B7773">
        <v>49204</v>
      </c>
      <c r="C7773" t="s">
        <v>11194</v>
      </c>
      <c r="D7773">
        <v>51</v>
      </c>
      <c r="E7773">
        <v>45955</v>
      </c>
      <c r="G7773" t="s">
        <v>9799</v>
      </c>
      <c r="K7773">
        <v>0</v>
      </c>
      <c r="AE7773" t="s">
        <v>233</v>
      </c>
      <c r="AF7773">
        <v>0</v>
      </c>
      <c r="AG7773">
        <v>0</v>
      </c>
      <c r="AH7773">
        <v>0</v>
      </c>
      <c r="AI7773" t="s">
        <v>11634</v>
      </c>
      <c r="AL7773" s="94">
        <v>5.0999999999999996</v>
      </c>
      <c r="AM7773" t="s">
        <v>11646</v>
      </c>
    </row>
    <row r="7774" spans="1:39" x14ac:dyDescent="0.25">
      <c r="A7774" t="s">
        <v>227</v>
      </c>
      <c r="B7774">
        <v>49205</v>
      </c>
      <c r="C7774" t="s">
        <v>11195</v>
      </c>
      <c r="D7774">
        <v>358</v>
      </c>
      <c r="E7774">
        <v>45955</v>
      </c>
      <c r="G7774" t="s">
        <v>9799</v>
      </c>
      <c r="K7774">
        <v>0</v>
      </c>
      <c r="AE7774" t="s">
        <v>233</v>
      </c>
      <c r="AF7774">
        <v>0</v>
      </c>
      <c r="AG7774">
        <v>0</v>
      </c>
      <c r="AH7774">
        <v>0</v>
      </c>
      <c r="AI7774" t="s">
        <v>11634</v>
      </c>
      <c r="AL7774" s="94">
        <v>35.799999999999997</v>
      </c>
      <c r="AM7774" t="s">
        <v>11646</v>
      </c>
    </row>
    <row r="7775" spans="1:39" x14ac:dyDescent="0.25">
      <c r="A7775" t="s">
        <v>227</v>
      </c>
      <c r="B7775">
        <v>49206</v>
      </c>
      <c r="C7775" t="s">
        <v>11196</v>
      </c>
      <c r="D7775">
        <v>844</v>
      </c>
      <c r="E7775">
        <v>45915</v>
      </c>
      <c r="F7775" t="s">
        <v>11197</v>
      </c>
      <c r="G7775" t="s">
        <v>9799</v>
      </c>
      <c r="I7775" t="s">
        <v>24</v>
      </c>
      <c r="J7775">
        <v>46052</v>
      </c>
      <c r="K7775">
        <v>0</v>
      </c>
      <c r="AE7775" t="s">
        <v>233</v>
      </c>
      <c r="AF7775">
        <v>0</v>
      </c>
      <c r="AG7775">
        <v>0</v>
      </c>
      <c r="AH7775">
        <v>0</v>
      </c>
      <c r="AI7775" t="s">
        <v>11634</v>
      </c>
      <c r="AL7775" s="94">
        <v>84.4</v>
      </c>
      <c r="AM7775" t="s">
        <v>11646</v>
      </c>
    </row>
    <row r="7776" spans="1:39" x14ac:dyDescent="0.25">
      <c r="A7776" t="s">
        <v>227</v>
      </c>
      <c r="B7776">
        <v>49207</v>
      </c>
      <c r="C7776" t="s">
        <v>11198</v>
      </c>
      <c r="D7776">
        <v>227</v>
      </c>
      <c r="E7776">
        <v>45955</v>
      </c>
      <c r="G7776" t="s">
        <v>9799</v>
      </c>
      <c r="H7776">
        <v>45957</v>
      </c>
      <c r="I7776" t="s">
        <v>28</v>
      </c>
      <c r="K7776">
        <v>0</v>
      </c>
      <c r="L7776">
        <v>0</v>
      </c>
      <c r="N7776" t="s">
        <v>11199</v>
      </c>
      <c r="O7776" t="s">
        <v>341</v>
      </c>
      <c r="P7776" t="s">
        <v>341</v>
      </c>
      <c r="Q7776">
        <v>0</v>
      </c>
      <c r="R7776">
        <v>0</v>
      </c>
      <c r="S7776">
        <v>0</v>
      </c>
      <c r="T7776">
        <v>0</v>
      </c>
      <c r="U7776">
        <v>0</v>
      </c>
      <c r="V7776">
        <v>0</v>
      </c>
      <c r="W7776">
        <v>0</v>
      </c>
      <c r="X7776" t="s">
        <v>341</v>
      </c>
      <c r="Y7776" t="s">
        <v>11200</v>
      </c>
      <c r="Z7776" t="s">
        <v>341</v>
      </c>
      <c r="AE7776" t="s">
        <v>233</v>
      </c>
      <c r="AF7776">
        <v>0</v>
      </c>
      <c r="AG7776">
        <v>0</v>
      </c>
      <c r="AH7776">
        <v>14</v>
      </c>
      <c r="AI7776" t="s">
        <v>11632</v>
      </c>
      <c r="AJ7776">
        <v>0</v>
      </c>
      <c r="AK7776">
        <v>0</v>
      </c>
      <c r="AL7776" s="94">
        <v>22.7</v>
      </c>
      <c r="AM7776" t="s">
        <v>11646</v>
      </c>
    </row>
    <row r="7777" spans="1:39" x14ac:dyDescent="0.25">
      <c r="A7777" t="s">
        <v>227</v>
      </c>
      <c r="B7777">
        <v>49210</v>
      </c>
      <c r="C7777" t="s">
        <v>11201</v>
      </c>
      <c r="D7777">
        <v>466</v>
      </c>
      <c r="E7777">
        <v>45955</v>
      </c>
      <c r="G7777" t="s">
        <v>9799</v>
      </c>
      <c r="K7777">
        <v>0</v>
      </c>
      <c r="AE7777" t="s">
        <v>233</v>
      </c>
      <c r="AF7777">
        <v>0</v>
      </c>
      <c r="AG7777">
        <v>0</v>
      </c>
      <c r="AH7777">
        <v>0</v>
      </c>
      <c r="AI7777" t="s">
        <v>11634</v>
      </c>
      <c r="AL7777" s="94">
        <v>46.6</v>
      </c>
      <c r="AM7777" t="s">
        <v>11646</v>
      </c>
    </row>
    <row r="7778" spans="1:39" x14ac:dyDescent="0.25">
      <c r="A7778" t="s">
        <v>227</v>
      </c>
      <c r="B7778">
        <v>49214</v>
      </c>
      <c r="C7778" t="s">
        <v>11202</v>
      </c>
      <c r="D7778">
        <v>748</v>
      </c>
      <c r="E7778">
        <v>45915</v>
      </c>
      <c r="F7778" t="s">
        <v>11203</v>
      </c>
      <c r="G7778" t="s">
        <v>9799</v>
      </c>
      <c r="I7778" t="s">
        <v>24</v>
      </c>
      <c r="K7778">
        <v>0</v>
      </c>
      <c r="AE7778" t="s">
        <v>233</v>
      </c>
      <c r="AF7778">
        <v>0</v>
      </c>
      <c r="AG7778">
        <v>0</v>
      </c>
      <c r="AH7778">
        <v>0</v>
      </c>
      <c r="AI7778" t="s">
        <v>11634</v>
      </c>
      <c r="AL7778" s="94">
        <v>74.8</v>
      </c>
      <c r="AM7778" t="s">
        <v>11646</v>
      </c>
    </row>
    <row r="7779" spans="1:39" x14ac:dyDescent="0.25">
      <c r="A7779" t="s">
        <v>227</v>
      </c>
      <c r="B7779">
        <v>49216</v>
      </c>
      <c r="C7779" t="s">
        <v>11204</v>
      </c>
      <c r="D7779">
        <v>124</v>
      </c>
      <c r="E7779">
        <v>45955</v>
      </c>
      <c r="G7779" t="s">
        <v>9799</v>
      </c>
      <c r="K7779">
        <v>0</v>
      </c>
      <c r="AE7779" t="s">
        <v>233</v>
      </c>
      <c r="AF7779">
        <v>0</v>
      </c>
      <c r="AG7779">
        <v>0</v>
      </c>
      <c r="AH7779">
        <v>0</v>
      </c>
      <c r="AI7779" t="s">
        <v>11634</v>
      </c>
      <c r="AL7779" s="94">
        <v>12.4</v>
      </c>
      <c r="AM7779" t="s">
        <v>11646</v>
      </c>
    </row>
    <row r="7780" spans="1:39" x14ac:dyDescent="0.25">
      <c r="A7780" t="s">
        <v>227</v>
      </c>
      <c r="B7780">
        <v>49219</v>
      </c>
      <c r="C7780" t="s">
        <v>11205</v>
      </c>
      <c r="D7780">
        <v>8369</v>
      </c>
      <c r="E7780">
        <v>45906</v>
      </c>
      <c r="F7780" t="s">
        <v>11206</v>
      </c>
      <c r="G7780" t="s">
        <v>9799</v>
      </c>
      <c r="I7780" t="s">
        <v>24</v>
      </c>
      <c r="J7780">
        <v>46052</v>
      </c>
      <c r="K7780">
        <v>132</v>
      </c>
      <c r="L7780" t="s">
        <v>11207</v>
      </c>
      <c r="M7780">
        <v>0.42</v>
      </c>
      <c r="N7780" t="s">
        <v>4067</v>
      </c>
      <c r="P7780" t="s">
        <v>339</v>
      </c>
      <c r="Q7780">
        <v>0.42</v>
      </c>
      <c r="X7780" t="s">
        <v>11208</v>
      </c>
      <c r="Y7780" t="s">
        <v>4067</v>
      </c>
      <c r="Z7780" t="s">
        <v>11209</v>
      </c>
      <c r="AE7780" t="s">
        <v>233</v>
      </c>
      <c r="AF7780">
        <v>0.42</v>
      </c>
      <c r="AG7780">
        <v>55</v>
      </c>
      <c r="AH7780">
        <v>9</v>
      </c>
      <c r="AI7780" t="s">
        <v>11632</v>
      </c>
      <c r="AL7780" s="94">
        <v>836.9</v>
      </c>
      <c r="AM7780" t="s">
        <v>11647</v>
      </c>
    </row>
    <row r="7781" spans="1:39" x14ac:dyDescent="0.25">
      <c r="A7781" t="s">
        <v>227</v>
      </c>
      <c r="B7781">
        <v>49220</v>
      </c>
      <c r="C7781" t="s">
        <v>11210</v>
      </c>
      <c r="D7781">
        <v>125</v>
      </c>
      <c r="E7781">
        <v>45955</v>
      </c>
      <c r="G7781" t="s">
        <v>9799</v>
      </c>
      <c r="K7781">
        <v>0</v>
      </c>
      <c r="AE7781" t="s">
        <v>233</v>
      </c>
      <c r="AF7781">
        <v>0</v>
      </c>
      <c r="AG7781">
        <v>0</v>
      </c>
      <c r="AH7781">
        <v>0</v>
      </c>
      <c r="AI7781" t="s">
        <v>11634</v>
      </c>
      <c r="AL7781" s="94">
        <v>12.5</v>
      </c>
      <c r="AM7781" t="s">
        <v>11646</v>
      </c>
    </row>
    <row r="7782" spans="1:39" x14ac:dyDescent="0.25">
      <c r="A7782" t="s">
        <v>227</v>
      </c>
      <c r="B7782">
        <v>49221</v>
      </c>
      <c r="C7782" t="s">
        <v>11211</v>
      </c>
      <c r="D7782">
        <v>226</v>
      </c>
      <c r="E7782">
        <v>45955</v>
      </c>
      <c r="G7782" t="s">
        <v>9799</v>
      </c>
      <c r="K7782">
        <v>0</v>
      </c>
      <c r="AE7782" t="s">
        <v>233</v>
      </c>
      <c r="AF7782">
        <v>0</v>
      </c>
      <c r="AG7782">
        <v>0</v>
      </c>
      <c r="AH7782">
        <v>0</v>
      </c>
      <c r="AI7782" t="s">
        <v>11634</v>
      </c>
      <c r="AL7782" s="94">
        <v>22.6</v>
      </c>
      <c r="AM7782" t="s">
        <v>11646</v>
      </c>
    </row>
    <row r="7783" spans="1:39" x14ac:dyDescent="0.25">
      <c r="A7783" t="s">
        <v>227</v>
      </c>
      <c r="B7783">
        <v>49222</v>
      </c>
      <c r="C7783" t="s">
        <v>11212</v>
      </c>
      <c r="D7783">
        <v>407</v>
      </c>
      <c r="E7783">
        <v>45955</v>
      </c>
      <c r="G7783" t="s">
        <v>9799</v>
      </c>
      <c r="K7783">
        <v>0</v>
      </c>
      <c r="AE7783" t="s">
        <v>233</v>
      </c>
      <c r="AF7783">
        <v>0</v>
      </c>
      <c r="AG7783">
        <v>0</v>
      </c>
      <c r="AH7783">
        <v>0</v>
      </c>
      <c r="AI7783" t="s">
        <v>11634</v>
      </c>
      <c r="AL7783" s="94">
        <v>40.700000000000003</v>
      </c>
      <c r="AM7783" t="s">
        <v>11646</v>
      </c>
    </row>
    <row r="7784" spans="1:39" x14ac:dyDescent="0.25">
      <c r="A7784" t="s">
        <v>227</v>
      </c>
      <c r="B7784">
        <v>49223</v>
      </c>
      <c r="C7784" t="s">
        <v>11213</v>
      </c>
      <c r="D7784">
        <v>838</v>
      </c>
      <c r="E7784">
        <v>45910</v>
      </c>
      <c r="F7784" t="s">
        <v>11214</v>
      </c>
      <c r="G7784" t="s">
        <v>9799</v>
      </c>
      <c r="I7784" t="s">
        <v>24</v>
      </c>
      <c r="J7784">
        <v>46052</v>
      </c>
      <c r="K7784">
        <v>0</v>
      </c>
      <c r="AE7784" t="s">
        <v>233</v>
      </c>
      <c r="AF7784">
        <v>0</v>
      </c>
      <c r="AG7784">
        <v>0</v>
      </c>
      <c r="AH7784">
        <v>0</v>
      </c>
      <c r="AI7784" t="s">
        <v>11634</v>
      </c>
      <c r="AL7784" s="94">
        <v>83.8</v>
      </c>
      <c r="AM7784" t="s">
        <v>11646</v>
      </c>
    </row>
    <row r="7785" spans="1:39" x14ac:dyDescent="0.25">
      <c r="A7785" t="s">
        <v>227</v>
      </c>
      <c r="B7785">
        <v>49224</v>
      </c>
      <c r="C7785" t="s">
        <v>11215</v>
      </c>
      <c r="D7785">
        <v>165</v>
      </c>
      <c r="E7785">
        <v>45955</v>
      </c>
      <c r="G7785" t="s">
        <v>9799</v>
      </c>
      <c r="H7785">
        <v>45961</v>
      </c>
      <c r="I7785" t="s">
        <v>28</v>
      </c>
      <c r="K7785">
        <v>0</v>
      </c>
      <c r="L7785" t="s">
        <v>11216</v>
      </c>
      <c r="M7785">
        <v>0</v>
      </c>
      <c r="N7785" t="s">
        <v>3168</v>
      </c>
      <c r="O7785">
        <v>0</v>
      </c>
      <c r="P7785" t="s">
        <v>341</v>
      </c>
      <c r="Q7785">
        <v>0</v>
      </c>
      <c r="T7785">
        <v>0</v>
      </c>
      <c r="U7785">
        <v>0</v>
      </c>
      <c r="V7785">
        <v>0</v>
      </c>
      <c r="W7785">
        <v>0</v>
      </c>
      <c r="X7785" t="s">
        <v>341</v>
      </c>
      <c r="Y7785" t="s">
        <v>11217</v>
      </c>
      <c r="Z7785" t="s">
        <v>341</v>
      </c>
      <c r="AE7785" t="s">
        <v>233</v>
      </c>
      <c r="AF7785">
        <v>0</v>
      </c>
      <c r="AG7785">
        <v>0</v>
      </c>
      <c r="AH7785">
        <v>13</v>
      </c>
      <c r="AI7785" t="s">
        <v>11632</v>
      </c>
      <c r="AL7785" s="94">
        <v>16.5</v>
      </c>
      <c r="AM7785" t="s">
        <v>11646</v>
      </c>
    </row>
    <row r="7786" spans="1:39" x14ac:dyDescent="0.25">
      <c r="A7786" t="s">
        <v>227</v>
      </c>
      <c r="B7786">
        <v>49225</v>
      </c>
      <c r="C7786" t="s">
        <v>11218</v>
      </c>
      <c r="D7786">
        <v>121</v>
      </c>
      <c r="E7786">
        <v>45955</v>
      </c>
      <c r="G7786" t="s">
        <v>9799</v>
      </c>
      <c r="K7786">
        <v>0</v>
      </c>
      <c r="AE7786" t="s">
        <v>233</v>
      </c>
      <c r="AF7786">
        <v>0</v>
      </c>
      <c r="AG7786">
        <v>0</v>
      </c>
      <c r="AH7786">
        <v>0</v>
      </c>
      <c r="AI7786" t="s">
        <v>11634</v>
      </c>
      <c r="AL7786" s="94">
        <v>12.1</v>
      </c>
      <c r="AM7786" t="s">
        <v>11646</v>
      </c>
    </row>
    <row r="7787" spans="1:39" x14ac:dyDescent="0.25">
      <c r="A7787" t="s">
        <v>227</v>
      </c>
      <c r="B7787">
        <v>49226</v>
      </c>
      <c r="C7787" t="s">
        <v>11219</v>
      </c>
      <c r="D7787">
        <v>243</v>
      </c>
      <c r="E7787">
        <v>45955</v>
      </c>
      <c r="G7787" t="s">
        <v>9799</v>
      </c>
      <c r="K7787">
        <v>0</v>
      </c>
      <c r="AE7787" t="s">
        <v>233</v>
      </c>
      <c r="AF7787">
        <v>0</v>
      </c>
      <c r="AG7787">
        <v>0</v>
      </c>
      <c r="AH7787">
        <v>0</v>
      </c>
      <c r="AI7787" t="s">
        <v>11634</v>
      </c>
      <c r="AL7787" s="94">
        <v>24.3</v>
      </c>
      <c r="AM7787" t="s">
        <v>11646</v>
      </c>
    </row>
    <row r="7788" spans="1:39" x14ac:dyDescent="0.25">
      <c r="A7788" t="s">
        <v>227</v>
      </c>
      <c r="B7788">
        <v>49227</v>
      </c>
      <c r="C7788" t="s">
        <v>11220</v>
      </c>
      <c r="D7788">
        <v>415</v>
      </c>
      <c r="E7788">
        <v>45955</v>
      </c>
      <c r="G7788" t="s">
        <v>9799</v>
      </c>
      <c r="K7788">
        <v>0</v>
      </c>
      <c r="AE7788" t="s">
        <v>233</v>
      </c>
      <c r="AF7788">
        <v>0</v>
      </c>
      <c r="AG7788">
        <v>0</v>
      </c>
      <c r="AH7788">
        <v>0</v>
      </c>
      <c r="AI7788" t="s">
        <v>11634</v>
      </c>
      <c r="AL7788" s="94">
        <v>41.5</v>
      </c>
      <c r="AM7788" t="s">
        <v>11646</v>
      </c>
    </row>
    <row r="7789" spans="1:39" x14ac:dyDescent="0.25">
      <c r="A7789" t="s">
        <v>227</v>
      </c>
      <c r="B7789">
        <v>49228</v>
      </c>
      <c r="C7789" t="s">
        <v>11221</v>
      </c>
      <c r="D7789">
        <v>59</v>
      </c>
      <c r="E7789">
        <v>45955</v>
      </c>
      <c r="G7789" t="s">
        <v>9799</v>
      </c>
      <c r="K7789">
        <v>0</v>
      </c>
      <c r="AE7789" t="s">
        <v>233</v>
      </c>
      <c r="AF7789">
        <v>0</v>
      </c>
      <c r="AG7789">
        <v>0</v>
      </c>
      <c r="AH7789">
        <v>0</v>
      </c>
      <c r="AI7789" t="s">
        <v>11634</v>
      </c>
      <c r="AL7789" s="94">
        <v>5.9</v>
      </c>
      <c r="AM7789" t="s">
        <v>11646</v>
      </c>
    </row>
    <row r="7790" spans="1:39" x14ac:dyDescent="0.25">
      <c r="A7790" t="s">
        <v>227</v>
      </c>
      <c r="B7790">
        <v>49229</v>
      </c>
      <c r="C7790" t="s">
        <v>11222</v>
      </c>
      <c r="D7790">
        <v>131</v>
      </c>
      <c r="E7790">
        <v>45955</v>
      </c>
      <c r="G7790" t="s">
        <v>9799</v>
      </c>
      <c r="H7790">
        <v>45968</v>
      </c>
      <c r="I7790" t="s">
        <v>8574</v>
      </c>
      <c r="K7790">
        <v>0</v>
      </c>
      <c r="L7790" t="s">
        <v>341</v>
      </c>
      <c r="M7790">
        <v>0</v>
      </c>
      <c r="N7790" t="s">
        <v>341</v>
      </c>
      <c r="O7790">
        <v>0</v>
      </c>
      <c r="P7790" t="s">
        <v>341</v>
      </c>
      <c r="Q7790">
        <v>0</v>
      </c>
      <c r="T7790">
        <v>0</v>
      </c>
      <c r="U7790">
        <v>0</v>
      </c>
      <c r="V7790">
        <v>0</v>
      </c>
      <c r="W7790">
        <v>0</v>
      </c>
      <c r="X7790" t="s">
        <v>11113</v>
      </c>
      <c r="Y7790" t="s">
        <v>341</v>
      </c>
      <c r="Z7790" t="s">
        <v>341</v>
      </c>
      <c r="AE7790" t="s">
        <v>233</v>
      </c>
      <c r="AF7790">
        <v>0</v>
      </c>
      <c r="AG7790">
        <v>0</v>
      </c>
      <c r="AH7790">
        <v>13</v>
      </c>
      <c r="AI7790" t="s">
        <v>11632</v>
      </c>
      <c r="AL7790" s="94">
        <v>13.1</v>
      </c>
      <c r="AM7790" t="s">
        <v>11646</v>
      </c>
    </row>
    <row r="7791" spans="1:39" x14ac:dyDescent="0.25">
      <c r="A7791" t="s">
        <v>227</v>
      </c>
      <c r="B7791">
        <v>49230</v>
      </c>
      <c r="C7791" t="s">
        <v>11223</v>
      </c>
      <c r="D7791">
        <v>68</v>
      </c>
      <c r="E7791">
        <v>45955</v>
      </c>
      <c r="G7791" t="s">
        <v>9799</v>
      </c>
      <c r="K7791">
        <v>0</v>
      </c>
      <c r="AE7791" t="s">
        <v>233</v>
      </c>
      <c r="AF7791">
        <v>0</v>
      </c>
      <c r="AG7791">
        <v>0</v>
      </c>
      <c r="AH7791">
        <v>0</v>
      </c>
      <c r="AI7791" t="s">
        <v>11634</v>
      </c>
      <c r="AL7791" s="94">
        <v>6.8</v>
      </c>
      <c r="AM7791" t="s">
        <v>11646</v>
      </c>
    </row>
    <row r="7792" spans="1:39" x14ac:dyDescent="0.25">
      <c r="A7792" t="s">
        <v>227</v>
      </c>
      <c r="B7792">
        <v>49231</v>
      </c>
      <c r="C7792" t="s">
        <v>11224</v>
      </c>
      <c r="D7792">
        <v>287</v>
      </c>
      <c r="E7792">
        <v>45960</v>
      </c>
      <c r="G7792" t="s">
        <v>9799</v>
      </c>
      <c r="K7792">
        <v>0</v>
      </c>
      <c r="AE7792" t="s">
        <v>233</v>
      </c>
      <c r="AF7792">
        <v>0</v>
      </c>
      <c r="AG7792">
        <v>0</v>
      </c>
      <c r="AH7792">
        <v>0</v>
      </c>
      <c r="AI7792" t="s">
        <v>11634</v>
      </c>
      <c r="AL7792" s="94">
        <v>28.7</v>
      </c>
      <c r="AM7792" t="s">
        <v>11646</v>
      </c>
    </row>
    <row r="7793" spans="1:39" x14ac:dyDescent="0.25">
      <c r="A7793" t="s">
        <v>227</v>
      </c>
      <c r="B7793">
        <v>49232</v>
      </c>
      <c r="C7793" t="s">
        <v>11225</v>
      </c>
      <c r="D7793">
        <v>91</v>
      </c>
      <c r="E7793">
        <v>45960</v>
      </c>
      <c r="G7793" t="s">
        <v>9799</v>
      </c>
      <c r="K7793">
        <v>0</v>
      </c>
      <c r="AE7793" t="s">
        <v>233</v>
      </c>
      <c r="AF7793">
        <v>0</v>
      </c>
      <c r="AG7793">
        <v>0</v>
      </c>
      <c r="AH7793">
        <v>0</v>
      </c>
      <c r="AI7793" t="s">
        <v>11634</v>
      </c>
      <c r="AL7793" s="94">
        <v>9.1</v>
      </c>
      <c r="AM7793" t="s">
        <v>11646</v>
      </c>
    </row>
    <row r="7794" spans="1:39" x14ac:dyDescent="0.25">
      <c r="A7794" t="s">
        <v>227</v>
      </c>
      <c r="B7794">
        <v>49233</v>
      </c>
      <c r="C7794" t="s">
        <v>11226</v>
      </c>
      <c r="D7794">
        <v>79</v>
      </c>
      <c r="E7794">
        <v>45960</v>
      </c>
      <c r="G7794" t="s">
        <v>9799</v>
      </c>
      <c r="K7794">
        <v>0</v>
      </c>
      <c r="AE7794" t="s">
        <v>233</v>
      </c>
      <c r="AF7794">
        <v>0</v>
      </c>
      <c r="AG7794">
        <v>0</v>
      </c>
      <c r="AH7794">
        <v>0</v>
      </c>
      <c r="AI7794" t="s">
        <v>11634</v>
      </c>
      <c r="AL7794" s="94">
        <v>7.9</v>
      </c>
      <c r="AM7794" t="s">
        <v>11646</v>
      </c>
    </row>
    <row r="7795" spans="1:39" x14ac:dyDescent="0.25">
      <c r="A7795" t="s">
        <v>227</v>
      </c>
      <c r="B7795">
        <v>49234</v>
      </c>
      <c r="C7795" t="s">
        <v>11227</v>
      </c>
      <c r="D7795">
        <v>431</v>
      </c>
      <c r="E7795">
        <v>45960</v>
      </c>
      <c r="G7795" t="s">
        <v>9799</v>
      </c>
      <c r="K7795">
        <v>0</v>
      </c>
      <c r="AE7795" t="s">
        <v>233</v>
      </c>
      <c r="AF7795">
        <v>0</v>
      </c>
      <c r="AG7795">
        <v>0</v>
      </c>
      <c r="AH7795">
        <v>0</v>
      </c>
      <c r="AI7795" t="s">
        <v>11634</v>
      </c>
      <c r="AL7795" s="94">
        <v>43.1</v>
      </c>
      <c r="AM7795" t="s">
        <v>11646</v>
      </c>
    </row>
    <row r="7796" spans="1:39" x14ac:dyDescent="0.25">
      <c r="A7796" t="s">
        <v>227</v>
      </c>
      <c r="B7796">
        <v>49235</v>
      </c>
      <c r="C7796" t="s">
        <v>11228</v>
      </c>
      <c r="D7796">
        <v>439</v>
      </c>
      <c r="E7796">
        <v>45960</v>
      </c>
      <c r="G7796" t="s">
        <v>9799</v>
      </c>
      <c r="K7796">
        <v>0</v>
      </c>
      <c r="AE7796" t="s">
        <v>233</v>
      </c>
      <c r="AF7796">
        <v>0</v>
      </c>
      <c r="AG7796">
        <v>0</v>
      </c>
      <c r="AH7796">
        <v>0</v>
      </c>
      <c r="AI7796" t="s">
        <v>11634</v>
      </c>
      <c r="AL7796" s="94">
        <v>43.9</v>
      </c>
      <c r="AM7796" t="s">
        <v>11646</v>
      </c>
    </row>
    <row r="7797" spans="1:39" x14ac:dyDescent="0.25">
      <c r="A7797" t="s">
        <v>227</v>
      </c>
      <c r="B7797">
        <v>49236</v>
      </c>
      <c r="C7797" t="s">
        <v>11229</v>
      </c>
      <c r="D7797">
        <v>76</v>
      </c>
      <c r="E7797">
        <v>45960</v>
      </c>
      <c r="G7797" t="s">
        <v>9799</v>
      </c>
      <c r="K7797">
        <v>0</v>
      </c>
      <c r="AE7797" t="s">
        <v>233</v>
      </c>
      <c r="AF7797">
        <v>0</v>
      </c>
      <c r="AG7797">
        <v>0</v>
      </c>
      <c r="AH7797">
        <v>0</v>
      </c>
      <c r="AI7797" t="s">
        <v>11634</v>
      </c>
      <c r="AL7797" s="94">
        <v>7.6</v>
      </c>
      <c r="AM7797" t="s">
        <v>11646</v>
      </c>
    </row>
    <row r="7798" spans="1:39" x14ac:dyDescent="0.25">
      <c r="A7798" t="s">
        <v>227</v>
      </c>
      <c r="B7798">
        <v>49237</v>
      </c>
      <c r="C7798" t="s">
        <v>11230</v>
      </c>
      <c r="D7798">
        <v>140</v>
      </c>
      <c r="E7798">
        <v>45960</v>
      </c>
      <c r="G7798" t="s">
        <v>9799</v>
      </c>
      <c r="K7798">
        <v>0</v>
      </c>
      <c r="AE7798" t="s">
        <v>233</v>
      </c>
      <c r="AF7798">
        <v>0</v>
      </c>
      <c r="AG7798">
        <v>0</v>
      </c>
      <c r="AH7798">
        <v>0</v>
      </c>
      <c r="AI7798" t="s">
        <v>11634</v>
      </c>
      <c r="AL7798" s="94">
        <v>14</v>
      </c>
      <c r="AM7798" t="s">
        <v>11646</v>
      </c>
    </row>
    <row r="7799" spans="1:39" x14ac:dyDescent="0.25">
      <c r="A7799" t="s">
        <v>227</v>
      </c>
      <c r="B7799">
        <v>49238</v>
      </c>
      <c r="C7799" t="s">
        <v>11231</v>
      </c>
      <c r="D7799">
        <v>263</v>
      </c>
      <c r="E7799">
        <v>45960</v>
      </c>
      <c r="G7799" t="s">
        <v>9799</v>
      </c>
      <c r="K7799">
        <v>0</v>
      </c>
      <c r="AE7799" t="s">
        <v>233</v>
      </c>
      <c r="AF7799">
        <v>0</v>
      </c>
      <c r="AG7799">
        <v>0</v>
      </c>
      <c r="AH7799">
        <v>0</v>
      </c>
      <c r="AI7799" t="s">
        <v>11634</v>
      </c>
      <c r="AL7799" s="94">
        <v>26.3</v>
      </c>
      <c r="AM7799" t="s">
        <v>11646</v>
      </c>
    </row>
    <row r="7800" spans="1:39" x14ac:dyDescent="0.25">
      <c r="A7800" t="s">
        <v>227</v>
      </c>
      <c r="B7800">
        <v>49239</v>
      </c>
      <c r="C7800" t="s">
        <v>11232</v>
      </c>
      <c r="D7800">
        <v>586</v>
      </c>
      <c r="E7800">
        <v>45915</v>
      </c>
      <c r="F7800" t="s">
        <v>11233</v>
      </c>
      <c r="G7800" t="s">
        <v>9799</v>
      </c>
      <c r="I7800" t="s">
        <v>24</v>
      </c>
      <c r="J7800">
        <v>46052</v>
      </c>
      <c r="K7800">
        <v>0</v>
      </c>
      <c r="AE7800" t="s">
        <v>233</v>
      </c>
      <c r="AF7800">
        <v>0</v>
      </c>
      <c r="AG7800">
        <v>0</v>
      </c>
      <c r="AH7800">
        <v>0</v>
      </c>
      <c r="AI7800" t="s">
        <v>11634</v>
      </c>
      <c r="AL7800" s="94">
        <v>58.6</v>
      </c>
      <c r="AM7800" t="s">
        <v>11646</v>
      </c>
    </row>
    <row r="7801" spans="1:39" x14ac:dyDescent="0.25">
      <c r="A7801" t="s">
        <v>227</v>
      </c>
      <c r="B7801">
        <v>49240</v>
      </c>
      <c r="C7801" t="s">
        <v>11234</v>
      </c>
      <c r="D7801">
        <v>179</v>
      </c>
      <c r="E7801">
        <v>45960</v>
      </c>
      <c r="G7801" t="s">
        <v>9799</v>
      </c>
      <c r="H7801">
        <v>45977</v>
      </c>
      <c r="I7801" t="s">
        <v>28</v>
      </c>
      <c r="K7801">
        <v>0</v>
      </c>
      <c r="N7801" t="s">
        <v>3353</v>
      </c>
      <c r="O7801" t="s">
        <v>341</v>
      </c>
      <c r="P7801" t="s">
        <v>341</v>
      </c>
      <c r="X7801" t="s">
        <v>9954</v>
      </c>
      <c r="Y7801" t="s">
        <v>341</v>
      </c>
      <c r="Z7801" t="s">
        <v>341</v>
      </c>
      <c r="AE7801" t="s">
        <v>233</v>
      </c>
      <c r="AF7801">
        <v>0</v>
      </c>
      <c r="AG7801">
        <v>0</v>
      </c>
      <c r="AH7801">
        <v>6</v>
      </c>
      <c r="AI7801" t="s">
        <v>11632</v>
      </c>
      <c r="AL7801" s="94">
        <v>17.899999999999999</v>
      </c>
      <c r="AM7801" t="s">
        <v>11646</v>
      </c>
    </row>
    <row r="7802" spans="1:39" x14ac:dyDescent="0.25">
      <c r="A7802" t="s">
        <v>227</v>
      </c>
      <c r="B7802">
        <v>49241</v>
      </c>
      <c r="C7802" t="s">
        <v>3009</v>
      </c>
      <c r="D7802">
        <v>237</v>
      </c>
      <c r="E7802">
        <v>45960</v>
      </c>
      <c r="G7802" t="s">
        <v>9799</v>
      </c>
      <c r="K7802">
        <v>0</v>
      </c>
      <c r="AE7802" t="s">
        <v>233</v>
      </c>
      <c r="AF7802">
        <v>0</v>
      </c>
      <c r="AG7802">
        <v>0</v>
      </c>
      <c r="AH7802">
        <v>0</v>
      </c>
      <c r="AI7802" t="s">
        <v>11634</v>
      </c>
      <c r="AL7802" s="94">
        <v>23.7</v>
      </c>
      <c r="AM7802" t="s">
        <v>11646</v>
      </c>
    </row>
    <row r="7803" spans="1:39" x14ac:dyDescent="0.25">
      <c r="A7803" t="s">
        <v>227</v>
      </c>
      <c r="B7803">
        <v>49242</v>
      </c>
      <c r="C7803" t="s">
        <v>11235</v>
      </c>
      <c r="D7803">
        <v>440</v>
      </c>
      <c r="E7803">
        <v>45960</v>
      </c>
      <c r="G7803" t="s">
        <v>9799</v>
      </c>
      <c r="K7803">
        <v>0</v>
      </c>
      <c r="AE7803" t="s">
        <v>233</v>
      </c>
      <c r="AF7803">
        <v>0</v>
      </c>
      <c r="AG7803">
        <v>0</v>
      </c>
      <c r="AH7803">
        <v>0</v>
      </c>
      <c r="AI7803" t="s">
        <v>11634</v>
      </c>
      <c r="AL7803" s="94">
        <v>44</v>
      </c>
      <c r="AM7803" t="s">
        <v>11646</v>
      </c>
    </row>
    <row r="7804" spans="1:39" x14ac:dyDescent="0.25">
      <c r="A7804" t="s">
        <v>227</v>
      </c>
      <c r="B7804">
        <v>49243</v>
      </c>
      <c r="C7804" t="s">
        <v>11236</v>
      </c>
      <c r="D7804">
        <v>106</v>
      </c>
      <c r="E7804">
        <v>45960</v>
      </c>
      <c r="G7804" t="s">
        <v>9799</v>
      </c>
      <c r="K7804">
        <v>0</v>
      </c>
      <c r="AE7804" t="s">
        <v>233</v>
      </c>
      <c r="AF7804">
        <v>0</v>
      </c>
      <c r="AG7804">
        <v>0</v>
      </c>
      <c r="AH7804">
        <v>0</v>
      </c>
      <c r="AI7804" t="s">
        <v>11634</v>
      </c>
      <c r="AL7804" s="94">
        <v>10.6</v>
      </c>
      <c r="AM7804" t="s">
        <v>11646</v>
      </c>
    </row>
    <row r="7805" spans="1:39" x14ac:dyDescent="0.25">
      <c r="A7805" t="s">
        <v>227</v>
      </c>
      <c r="B7805">
        <v>49244</v>
      </c>
      <c r="C7805" t="s">
        <v>11237</v>
      </c>
      <c r="D7805">
        <v>64</v>
      </c>
      <c r="E7805">
        <v>45960</v>
      </c>
      <c r="G7805" t="s">
        <v>9799</v>
      </c>
      <c r="K7805">
        <v>0</v>
      </c>
      <c r="AE7805" t="s">
        <v>233</v>
      </c>
      <c r="AF7805">
        <v>0</v>
      </c>
      <c r="AG7805">
        <v>0</v>
      </c>
      <c r="AH7805">
        <v>0</v>
      </c>
      <c r="AI7805" t="s">
        <v>11634</v>
      </c>
      <c r="AL7805" s="94">
        <v>6.4</v>
      </c>
      <c r="AM7805" t="s">
        <v>11646</v>
      </c>
    </row>
    <row r="7806" spans="1:39" x14ac:dyDescent="0.25">
      <c r="A7806" t="s">
        <v>227</v>
      </c>
      <c r="B7806">
        <v>49245</v>
      </c>
      <c r="C7806" t="s">
        <v>11238</v>
      </c>
      <c r="D7806">
        <v>248</v>
      </c>
      <c r="E7806">
        <v>45960</v>
      </c>
      <c r="G7806" t="s">
        <v>9799</v>
      </c>
      <c r="K7806">
        <v>0</v>
      </c>
      <c r="AE7806" t="s">
        <v>233</v>
      </c>
      <c r="AF7806">
        <v>0</v>
      </c>
      <c r="AG7806">
        <v>0</v>
      </c>
      <c r="AH7806">
        <v>0</v>
      </c>
      <c r="AI7806" t="s">
        <v>11634</v>
      </c>
      <c r="AL7806" s="94">
        <v>24.8</v>
      </c>
      <c r="AM7806" t="s">
        <v>11646</v>
      </c>
    </row>
    <row r="7807" spans="1:39" x14ac:dyDescent="0.25">
      <c r="A7807" t="s">
        <v>227</v>
      </c>
      <c r="B7807">
        <v>49246</v>
      </c>
      <c r="C7807" t="s">
        <v>11239</v>
      </c>
      <c r="D7807">
        <v>212</v>
      </c>
      <c r="E7807">
        <v>45960</v>
      </c>
      <c r="G7807" t="s">
        <v>9799</v>
      </c>
      <c r="K7807">
        <v>0</v>
      </c>
      <c r="AE7807" t="s">
        <v>233</v>
      </c>
      <c r="AF7807">
        <v>0</v>
      </c>
      <c r="AG7807">
        <v>0</v>
      </c>
      <c r="AH7807">
        <v>0</v>
      </c>
      <c r="AI7807" t="s">
        <v>11634</v>
      </c>
      <c r="AL7807" s="94">
        <v>21.2</v>
      </c>
      <c r="AM7807" t="s">
        <v>11646</v>
      </c>
    </row>
    <row r="7808" spans="1:39" x14ac:dyDescent="0.25">
      <c r="A7808" t="s">
        <v>227</v>
      </c>
      <c r="B7808">
        <v>49247</v>
      </c>
      <c r="C7808" t="s">
        <v>11240</v>
      </c>
      <c r="D7808">
        <v>379</v>
      </c>
      <c r="E7808">
        <v>45960</v>
      </c>
      <c r="G7808" t="s">
        <v>9799</v>
      </c>
      <c r="K7808">
        <v>0</v>
      </c>
      <c r="AE7808" t="s">
        <v>233</v>
      </c>
      <c r="AF7808">
        <v>0</v>
      </c>
      <c r="AG7808">
        <v>0</v>
      </c>
      <c r="AH7808">
        <v>0</v>
      </c>
      <c r="AI7808" t="s">
        <v>11634</v>
      </c>
      <c r="AL7808" s="94">
        <v>37.9</v>
      </c>
      <c r="AM7808" t="s">
        <v>11646</v>
      </c>
    </row>
    <row r="7809" spans="1:39" x14ac:dyDescent="0.25">
      <c r="A7809" t="s">
        <v>227</v>
      </c>
      <c r="B7809">
        <v>49248</v>
      </c>
      <c r="C7809" t="s">
        <v>11241</v>
      </c>
      <c r="D7809">
        <v>193</v>
      </c>
      <c r="E7809">
        <v>45960</v>
      </c>
      <c r="G7809" t="s">
        <v>9799</v>
      </c>
      <c r="K7809">
        <v>0</v>
      </c>
      <c r="AE7809" t="s">
        <v>233</v>
      </c>
      <c r="AF7809">
        <v>0</v>
      </c>
      <c r="AG7809">
        <v>0</v>
      </c>
      <c r="AH7809">
        <v>0</v>
      </c>
      <c r="AI7809" t="s">
        <v>11634</v>
      </c>
      <c r="AL7809" s="94">
        <v>19.3</v>
      </c>
      <c r="AM7809" t="s">
        <v>11646</v>
      </c>
    </row>
    <row r="7810" spans="1:39" x14ac:dyDescent="0.25">
      <c r="A7810" t="s">
        <v>227</v>
      </c>
      <c r="B7810">
        <v>49249</v>
      </c>
      <c r="C7810" t="s">
        <v>11242</v>
      </c>
      <c r="D7810">
        <v>79</v>
      </c>
      <c r="E7810">
        <v>45960</v>
      </c>
      <c r="G7810" t="s">
        <v>9799</v>
      </c>
      <c r="K7810">
        <v>0</v>
      </c>
      <c r="AE7810" t="s">
        <v>233</v>
      </c>
      <c r="AF7810">
        <v>0</v>
      </c>
      <c r="AG7810">
        <v>0</v>
      </c>
      <c r="AH7810">
        <v>0</v>
      </c>
      <c r="AI7810" t="s">
        <v>11634</v>
      </c>
      <c r="AL7810" s="94">
        <v>7.9</v>
      </c>
      <c r="AM7810" t="s">
        <v>11646</v>
      </c>
    </row>
    <row r="7811" spans="1:39" x14ac:dyDescent="0.25">
      <c r="A7811" t="s">
        <v>227</v>
      </c>
      <c r="B7811">
        <v>49250</v>
      </c>
      <c r="C7811" t="s">
        <v>11243</v>
      </c>
      <c r="D7811">
        <v>1399</v>
      </c>
      <c r="E7811">
        <v>45910</v>
      </c>
      <c r="F7811" t="s">
        <v>11244</v>
      </c>
      <c r="G7811" t="s">
        <v>9799</v>
      </c>
      <c r="I7811" t="s">
        <v>24</v>
      </c>
      <c r="J7811">
        <v>46052</v>
      </c>
      <c r="K7811">
        <v>0</v>
      </c>
      <c r="AE7811" t="s">
        <v>233</v>
      </c>
      <c r="AF7811">
        <v>0</v>
      </c>
      <c r="AG7811">
        <v>0</v>
      </c>
      <c r="AH7811">
        <v>0</v>
      </c>
      <c r="AI7811" t="s">
        <v>11634</v>
      </c>
      <c r="AL7811" s="94">
        <v>139.9</v>
      </c>
      <c r="AM7811" t="s">
        <v>11646</v>
      </c>
    </row>
    <row r="7812" spans="1:39" x14ac:dyDescent="0.25">
      <c r="A7812" t="s">
        <v>227</v>
      </c>
      <c r="B7812">
        <v>49251</v>
      </c>
      <c r="C7812" t="s">
        <v>11245</v>
      </c>
      <c r="D7812">
        <v>147</v>
      </c>
      <c r="E7812">
        <v>45960</v>
      </c>
      <c r="G7812" t="s">
        <v>9799</v>
      </c>
      <c r="K7812">
        <v>0</v>
      </c>
      <c r="AE7812" t="s">
        <v>233</v>
      </c>
      <c r="AF7812">
        <v>0</v>
      </c>
      <c r="AG7812">
        <v>0</v>
      </c>
      <c r="AH7812">
        <v>0</v>
      </c>
      <c r="AI7812" t="s">
        <v>11634</v>
      </c>
      <c r="AL7812" s="94">
        <v>14.7</v>
      </c>
      <c r="AM7812" t="s">
        <v>11646</v>
      </c>
    </row>
    <row r="7813" spans="1:39" x14ac:dyDescent="0.25">
      <c r="A7813" t="s">
        <v>227</v>
      </c>
      <c r="B7813">
        <v>49252</v>
      </c>
      <c r="C7813" t="s">
        <v>11246</v>
      </c>
      <c r="D7813">
        <v>339</v>
      </c>
      <c r="E7813">
        <v>45960</v>
      </c>
      <c r="G7813" t="s">
        <v>9799</v>
      </c>
      <c r="K7813">
        <v>0</v>
      </c>
      <c r="AE7813" t="s">
        <v>233</v>
      </c>
      <c r="AF7813">
        <v>0</v>
      </c>
      <c r="AG7813">
        <v>0</v>
      </c>
      <c r="AH7813">
        <v>0</v>
      </c>
      <c r="AI7813" t="s">
        <v>11634</v>
      </c>
      <c r="AL7813" s="94">
        <v>33.9</v>
      </c>
      <c r="AM7813" t="s">
        <v>11646</v>
      </c>
    </row>
    <row r="7814" spans="1:39" x14ac:dyDescent="0.25">
      <c r="A7814" t="s">
        <v>227</v>
      </c>
      <c r="B7814">
        <v>49255</v>
      </c>
      <c r="C7814" t="s">
        <v>11247</v>
      </c>
      <c r="D7814">
        <v>365</v>
      </c>
      <c r="E7814">
        <v>45960</v>
      </c>
      <c r="G7814" t="s">
        <v>9799</v>
      </c>
      <c r="K7814">
        <v>0</v>
      </c>
      <c r="AE7814" t="s">
        <v>233</v>
      </c>
      <c r="AF7814">
        <v>0</v>
      </c>
      <c r="AG7814">
        <v>0</v>
      </c>
      <c r="AH7814">
        <v>0</v>
      </c>
      <c r="AI7814" t="s">
        <v>11634</v>
      </c>
      <c r="AL7814" s="94">
        <v>36.5</v>
      </c>
      <c r="AM7814" t="s">
        <v>11646</v>
      </c>
    </row>
    <row r="7815" spans="1:39" x14ac:dyDescent="0.25">
      <c r="A7815" t="s">
        <v>227</v>
      </c>
      <c r="B7815">
        <v>49256</v>
      </c>
      <c r="C7815" t="s">
        <v>11248</v>
      </c>
      <c r="D7815">
        <v>249</v>
      </c>
      <c r="E7815">
        <v>45960</v>
      </c>
      <c r="G7815" t="s">
        <v>9799</v>
      </c>
      <c r="K7815">
        <v>0</v>
      </c>
      <c r="AE7815" t="s">
        <v>233</v>
      </c>
      <c r="AF7815">
        <v>0</v>
      </c>
      <c r="AG7815">
        <v>0</v>
      </c>
      <c r="AH7815">
        <v>0</v>
      </c>
      <c r="AI7815" t="s">
        <v>11634</v>
      </c>
      <c r="AL7815" s="94">
        <v>24.9</v>
      </c>
      <c r="AM7815" t="s">
        <v>11646</v>
      </c>
    </row>
    <row r="7816" spans="1:39" x14ac:dyDescent="0.25">
      <c r="A7816" t="s">
        <v>227</v>
      </c>
      <c r="B7816">
        <v>49257</v>
      </c>
      <c r="C7816" t="s">
        <v>11249</v>
      </c>
      <c r="D7816">
        <v>381</v>
      </c>
      <c r="E7816">
        <v>45960</v>
      </c>
      <c r="G7816" t="s">
        <v>9799</v>
      </c>
      <c r="K7816">
        <v>0</v>
      </c>
      <c r="AE7816" t="s">
        <v>233</v>
      </c>
      <c r="AF7816">
        <v>0</v>
      </c>
      <c r="AG7816">
        <v>0</v>
      </c>
      <c r="AH7816">
        <v>0</v>
      </c>
      <c r="AI7816" t="s">
        <v>11634</v>
      </c>
      <c r="AL7816" s="94">
        <v>38.1</v>
      </c>
      <c r="AM7816" t="s">
        <v>11646</v>
      </c>
    </row>
    <row r="7817" spans="1:39" x14ac:dyDescent="0.25">
      <c r="A7817" t="s">
        <v>227</v>
      </c>
      <c r="B7817">
        <v>49258</v>
      </c>
      <c r="C7817" t="s">
        <v>11250</v>
      </c>
      <c r="D7817">
        <v>117</v>
      </c>
      <c r="E7817">
        <v>45960</v>
      </c>
      <c r="G7817" t="s">
        <v>9799</v>
      </c>
      <c r="K7817">
        <v>0</v>
      </c>
      <c r="AE7817" t="s">
        <v>233</v>
      </c>
      <c r="AF7817">
        <v>0</v>
      </c>
      <c r="AG7817">
        <v>0</v>
      </c>
      <c r="AH7817">
        <v>0</v>
      </c>
      <c r="AI7817" t="s">
        <v>11634</v>
      </c>
      <c r="AL7817" s="94">
        <v>11.7</v>
      </c>
      <c r="AM7817" t="s">
        <v>11646</v>
      </c>
    </row>
    <row r="7818" spans="1:39" x14ac:dyDescent="0.25">
      <c r="A7818" t="s">
        <v>227</v>
      </c>
      <c r="B7818">
        <v>49259</v>
      </c>
      <c r="C7818" t="s">
        <v>11251</v>
      </c>
      <c r="D7818">
        <v>89</v>
      </c>
      <c r="E7818">
        <v>45960</v>
      </c>
      <c r="G7818" t="s">
        <v>9799</v>
      </c>
      <c r="K7818">
        <v>0</v>
      </c>
      <c r="AE7818" t="s">
        <v>233</v>
      </c>
      <c r="AF7818">
        <v>0</v>
      </c>
      <c r="AG7818">
        <v>0</v>
      </c>
      <c r="AH7818">
        <v>0</v>
      </c>
      <c r="AI7818" t="s">
        <v>11634</v>
      </c>
      <c r="AL7818" s="94">
        <v>8.9</v>
      </c>
      <c r="AM7818" t="s">
        <v>11646</v>
      </c>
    </row>
    <row r="7819" spans="1:39" x14ac:dyDescent="0.25">
      <c r="A7819" t="s">
        <v>227</v>
      </c>
      <c r="B7819">
        <v>49260</v>
      </c>
      <c r="C7819" t="s">
        <v>11252</v>
      </c>
      <c r="D7819">
        <v>761</v>
      </c>
      <c r="E7819">
        <v>45910</v>
      </c>
      <c r="G7819" t="s">
        <v>9799</v>
      </c>
      <c r="H7819">
        <v>45916</v>
      </c>
      <c r="I7819" t="s">
        <v>28</v>
      </c>
      <c r="K7819">
        <v>0</v>
      </c>
      <c r="L7819" t="s">
        <v>6044</v>
      </c>
      <c r="M7819">
        <v>0</v>
      </c>
      <c r="N7819" t="s">
        <v>341</v>
      </c>
      <c r="O7819">
        <v>0</v>
      </c>
      <c r="P7819" t="s">
        <v>341</v>
      </c>
      <c r="Q7819">
        <v>0</v>
      </c>
      <c r="R7819">
        <v>0</v>
      </c>
      <c r="S7819">
        <v>0</v>
      </c>
      <c r="U7819">
        <v>0</v>
      </c>
      <c r="V7819">
        <v>0</v>
      </c>
      <c r="W7819">
        <v>0</v>
      </c>
      <c r="X7819" t="s">
        <v>11253</v>
      </c>
      <c r="Y7819" t="s">
        <v>341</v>
      </c>
      <c r="Z7819" t="s">
        <v>341</v>
      </c>
      <c r="AE7819" t="s">
        <v>233</v>
      </c>
      <c r="AF7819">
        <v>0</v>
      </c>
      <c r="AG7819">
        <v>0</v>
      </c>
      <c r="AH7819">
        <v>14</v>
      </c>
      <c r="AI7819" t="s">
        <v>11632</v>
      </c>
      <c r="AJ7819">
        <v>0</v>
      </c>
      <c r="AK7819">
        <v>0</v>
      </c>
      <c r="AL7819" s="94">
        <v>76.099999999999994</v>
      </c>
      <c r="AM7819" t="s">
        <v>11646</v>
      </c>
    </row>
    <row r="7820" spans="1:39" x14ac:dyDescent="0.25">
      <c r="A7820" t="s">
        <v>227</v>
      </c>
      <c r="B7820">
        <v>49263</v>
      </c>
      <c r="C7820" t="s">
        <v>11254</v>
      </c>
      <c r="D7820">
        <v>49</v>
      </c>
      <c r="E7820">
        <v>45960</v>
      </c>
      <c r="G7820" t="s">
        <v>9799</v>
      </c>
      <c r="K7820">
        <v>0</v>
      </c>
      <c r="AE7820" t="s">
        <v>233</v>
      </c>
      <c r="AF7820">
        <v>0</v>
      </c>
      <c r="AG7820">
        <v>0</v>
      </c>
      <c r="AH7820">
        <v>0</v>
      </c>
      <c r="AI7820" t="s">
        <v>11634</v>
      </c>
      <c r="AL7820" s="94">
        <v>4.9000000000000004</v>
      </c>
      <c r="AM7820" t="s">
        <v>11646</v>
      </c>
    </row>
    <row r="7821" spans="1:39" x14ac:dyDescent="0.25">
      <c r="A7821" t="s">
        <v>227</v>
      </c>
      <c r="B7821">
        <v>49264</v>
      </c>
      <c r="C7821" t="s">
        <v>11255</v>
      </c>
      <c r="D7821">
        <v>514</v>
      </c>
      <c r="E7821">
        <v>45915</v>
      </c>
      <c r="F7821" t="s">
        <v>11256</v>
      </c>
      <c r="G7821" t="s">
        <v>9799</v>
      </c>
      <c r="I7821" t="s">
        <v>24</v>
      </c>
      <c r="J7821">
        <v>46052</v>
      </c>
      <c r="K7821">
        <v>0</v>
      </c>
      <c r="AE7821" t="s">
        <v>233</v>
      </c>
      <c r="AF7821">
        <v>0</v>
      </c>
      <c r="AG7821">
        <v>0</v>
      </c>
      <c r="AH7821">
        <v>0</v>
      </c>
      <c r="AI7821" t="s">
        <v>11634</v>
      </c>
      <c r="AL7821" s="94">
        <v>51.4</v>
      </c>
      <c r="AM7821" t="s">
        <v>11646</v>
      </c>
    </row>
    <row r="7822" spans="1:39" x14ac:dyDescent="0.25">
      <c r="A7822" t="s">
        <v>227</v>
      </c>
      <c r="B7822">
        <v>49261</v>
      </c>
      <c r="C7822" t="s">
        <v>11257</v>
      </c>
      <c r="D7822">
        <v>1805</v>
      </c>
      <c r="E7822">
        <v>45910</v>
      </c>
      <c r="F7822" t="s">
        <v>11258</v>
      </c>
      <c r="G7822" t="s">
        <v>9799</v>
      </c>
      <c r="I7822" t="s">
        <v>24</v>
      </c>
      <c r="J7822">
        <v>46049</v>
      </c>
      <c r="K7822">
        <v>0</v>
      </c>
      <c r="AE7822" t="s">
        <v>233</v>
      </c>
      <c r="AF7822">
        <v>0</v>
      </c>
      <c r="AG7822">
        <v>0</v>
      </c>
      <c r="AH7822">
        <v>0</v>
      </c>
      <c r="AI7822" t="s">
        <v>11634</v>
      </c>
      <c r="AL7822" s="94">
        <v>180.5</v>
      </c>
      <c r="AM7822" t="s">
        <v>11646</v>
      </c>
    </row>
    <row r="7823" spans="1:39" x14ac:dyDescent="0.25">
      <c r="A7823" t="s">
        <v>227</v>
      </c>
      <c r="B7823">
        <v>49262</v>
      </c>
      <c r="C7823" t="s">
        <v>11259</v>
      </c>
      <c r="D7823">
        <v>392</v>
      </c>
      <c r="E7823">
        <v>45960</v>
      </c>
      <c r="G7823" t="s">
        <v>9799</v>
      </c>
      <c r="K7823">
        <v>0</v>
      </c>
      <c r="AE7823" t="s">
        <v>233</v>
      </c>
      <c r="AF7823">
        <v>0</v>
      </c>
      <c r="AG7823">
        <v>0</v>
      </c>
      <c r="AH7823">
        <v>0</v>
      </c>
      <c r="AI7823" t="s">
        <v>11634</v>
      </c>
      <c r="AL7823" s="94">
        <v>39.200000000000003</v>
      </c>
      <c r="AM7823" t="s">
        <v>11646</v>
      </c>
    </row>
    <row r="7824" spans="1:39" x14ac:dyDescent="0.25">
      <c r="A7824" t="s">
        <v>227</v>
      </c>
      <c r="B7824">
        <v>49265</v>
      </c>
      <c r="C7824" t="s">
        <v>11260</v>
      </c>
      <c r="D7824">
        <v>116</v>
      </c>
      <c r="E7824">
        <v>45960</v>
      </c>
      <c r="G7824" t="s">
        <v>9799</v>
      </c>
      <c r="H7824">
        <v>45967</v>
      </c>
      <c r="I7824" t="s">
        <v>28</v>
      </c>
      <c r="K7824">
        <v>0</v>
      </c>
      <c r="L7824" t="s">
        <v>3353</v>
      </c>
      <c r="M7824">
        <v>0</v>
      </c>
      <c r="N7824" t="s">
        <v>341</v>
      </c>
      <c r="O7824">
        <v>0</v>
      </c>
      <c r="P7824" t="s">
        <v>341</v>
      </c>
      <c r="Q7824">
        <v>0</v>
      </c>
      <c r="R7824">
        <v>0</v>
      </c>
      <c r="S7824">
        <v>0</v>
      </c>
      <c r="T7824">
        <v>0</v>
      </c>
      <c r="U7824">
        <v>0</v>
      </c>
      <c r="V7824">
        <v>0</v>
      </c>
      <c r="W7824">
        <v>0</v>
      </c>
      <c r="X7824" t="s">
        <v>341</v>
      </c>
      <c r="Y7824" t="s">
        <v>341</v>
      </c>
      <c r="Z7824" t="s">
        <v>341</v>
      </c>
      <c r="AE7824" t="s">
        <v>233</v>
      </c>
      <c r="AF7824">
        <v>0</v>
      </c>
      <c r="AG7824">
        <v>0</v>
      </c>
      <c r="AH7824">
        <v>15</v>
      </c>
      <c r="AI7824" t="s">
        <v>11632</v>
      </c>
      <c r="AJ7824">
        <v>0</v>
      </c>
      <c r="AK7824">
        <v>0</v>
      </c>
      <c r="AL7824" s="94">
        <v>11.6</v>
      </c>
      <c r="AM7824" t="s">
        <v>11646</v>
      </c>
    </row>
    <row r="7825" spans="1:39" x14ac:dyDescent="0.25">
      <c r="A7825" t="s">
        <v>227</v>
      </c>
      <c r="B7825">
        <v>49266</v>
      </c>
      <c r="C7825" t="s">
        <v>11261</v>
      </c>
      <c r="D7825">
        <v>62</v>
      </c>
      <c r="E7825">
        <v>45960</v>
      </c>
      <c r="G7825" t="s">
        <v>9799</v>
      </c>
      <c r="K7825">
        <v>0</v>
      </c>
      <c r="AE7825" t="s">
        <v>233</v>
      </c>
      <c r="AF7825">
        <v>0</v>
      </c>
      <c r="AG7825">
        <v>0</v>
      </c>
      <c r="AH7825">
        <v>0</v>
      </c>
      <c r="AI7825" t="s">
        <v>11634</v>
      </c>
      <c r="AL7825" s="94">
        <v>6.2</v>
      </c>
      <c r="AM7825" t="s">
        <v>11646</v>
      </c>
    </row>
    <row r="7826" spans="1:39" x14ac:dyDescent="0.25">
      <c r="A7826" t="s">
        <v>227</v>
      </c>
      <c r="B7826">
        <v>49267</v>
      </c>
      <c r="C7826" t="s">
        <v>11262</v>
      </c>
      <c r="D7826">
        <v>127</v>
      </c>
      <c r="E7826">
        <v>45960</v>
      </c>
      <c r="G7826" t="s">
        <v>9799</v>
      </c>
      <c r="K7826">
        <v>0</v>
      </c>
      <c r="AE7826" t="s">
        <v>233</v>
      </c>
      <c r="AF7826">
        <v>0</v>
      </c>
      <c r="AG7826">
        <v>0</v>
      </c>
      <c r="AH7826">
        <v>0</v>
      </c>
      <c r="AI7826" t="s">
        <v>11634</v>
      </c>
      <c r="AL7826" s="94">
        <v>12.7</v>
      </c>
      <c r="AM7826" t="s">
        <v>11646</v>
      </c>
    </row>
    <row r="7827" spans="1:39" x14ac:dyDescent="0.25">
      <c r="A7827" t="s">
        <v>227</v>
      </c>
      <c r="B7827">
        <v>49268</v>
      </c>
      <c r="C7827" t="s">
        <v>11263</v>
      </c>
      <c r="D7827">
        <v>415</v>
      </c>
      <c r="E7827">
        <v>45960</v>
      </c>
      <c r="G7827" t="s">
        <v>9799</v>
      </c>
      <c r="K7827">
        <v>0</v>
      </c>
      <c r="AE7827" t="s">
        <v>233</v>
      </c>
      <c r="AF7827">
        <v>0</v>
      </c>
      <c r="AG7827">
        <v>0</v>
      </c>
      <c r="AH7827">
        <v>0</v>
      </c>
      <c r="AI7827" t="s">
        <v>11634</v>
      </c>
      <c r="AL7827" s="94">
        <v>41.5</v>
      </c>
      <c r="AM7827" t="s">
        <v>11646</v>
      </c>
    </row>
    <row r="7828" spans="1:39" x14ac:dyDescent="0.25">
      <c r="A7828" t="s">
        <v>227</v>
      </c>
      <c r="B7828">
        <v>49269</v>
      </c>
      <c r="C7828" t="s">
        <v>11264</v>
      </c>
      <c r="D7828">
        <v>207</v>
      </c>
      <c r="E7828">
        <v>45960</v>
      </c>
      <c r="G7828" t="s">
        <v>9799</v>
      </c>
      <c r="K7828">
        <v>0</v>
      </c>
      <c r="AE7828" t="s">
        <v>233</v>
      </c>
      <c r="AF7828">
        <v>0</v>
      </c>
      <c r="AG7828">
        <v>0</v>
      </c>
      <c r="AH7828">
        <v>0</v>
      </c>
      <c r="AI7828" t="s">
        <v>11634</v>
      </c>
      <c r="AL7828" s="94">
        <v>20.7</v>
      </c>
      <c r="AM7828" t="s">
        <v>11646</v>
      </c>
    </row>
    <row r="7829" spans="1:39" x14ac:dyDescent="0.25">
      <c r="A7829" t="s">
        <v>227</v>
      </c>
      <c r="B7829">
        <v>49270</v>
      </c>
      <c r="C7829" t="s">
        <v>11265</v>
      </c>
      <c r="D7829">
        <v>156</v>
      </c>
      <c r="E7829">
        <v>45960</v>
      </c>
      <c r="G7829" t="s">
        <v>9799</v>
      </c>
      <c r="K7829">
        <v>0</v>
      </c>
      <c r="AE7829" t="s">
        <v>233</v>
      </c>
      <c r="AF7829">
        <v>0</v>
      </c>
      <c r="AG7829">
        <v>0</v>
      </c>
      <c r="AH7829">
        <v>0</v>
      </c>
      <c r="AI7829" t="s">
        <v>11634</v>
      </c>
      <c r="AL7829" s="94">
        <v>15.6</v>
      </c>
      <c r="AM7829" t="s">
        <v>11646</v>
      </c>
    </row>
    <row r="7830" spans="1:39" x14ac:dyDescent="0.25">
      <c r="A7830" t="s">
        <v>227</v>
      </c>
      <c r="B7830">
        <v>49272</v>
      </c>
      <c r="C7830" t="s">
        <v>11266</v>
      </c>
      <c r="D7830">
        <v>72</v>
      </c>
      <c r="E7830">
        <v>45960</v>
      </c>
      <c r="G7830" t="s">
        <v>9799</v>
      </c>
      <c r="K7830">
        <v>0</v>
      </c>
      <c r="AE7830" t="s">
        <v>233</v>
      </c>
      <c r="AF7830">
        <v>0</v>
      </c>
      <c r="AG7830">
        <v>0</v>
      </c>
      <c r="AH7830">
        <v>0</v>
      </c>
      <c r="AI7830" t="s">
        <v>11634</v>
      </c>
      <c r="AL7830" s="94">
        <v>7.2</v>
      </c>
      <c r="AM7830" t="s">
        <v>11646</v>
      </c>
    </row>
    <row r="7831" spans="1:39" x14ac:dyDescent="0.25">
      <c r="A7831" t="s">
        <v>227</v>
      </c>
      <c r="B7831">
        <v>49271</v>
      </c>
      <c r="C7831" t="s">
        <v>11267</v>
      </c>
      <c r="D7831">
        <v>163</v>
      </c>
      <c r="E7831">
        <v>45960</v>
      </c>
      <c r="G7831" t="s">
        <v>9799</v>
      </c>
      <c r="K7831">
        <v>0</v>
      </c>
      <c r="AE7831" t="s">
        <v>233</v>
      </c>
      <c r="AF7831">
        <v>0</v>
      </c>
      <c r="AG7831">
        <v>0</v>
      </c>
      <c r="AH7831">
        <v>0</v>
      </c>
      <c r="AI7831" t="s">
        <v>11634</v>
      </c>
      <c r="AL7831" s="94">
        <v>16.3</v>
      </c>
      <c r="AM7831" t="s">
        <v>11646</v>
      </c>
    </row>
    <row r="7832" spans="1:39" x14ac:dyDescent="0.25">
      <c r="A7832" t="s">
        <v>227</v>
      </c>
      <c r="B7832">
        <v>49273</v>
      </c>
      <c r="C7832" t="s">
        <v>11268</v>
      </c>
      <c r="D7832">
        <v>160</v>
      </c>
      <c r="E7832">
        <v>45960</v>
      </c>
      <c r="G7832" t="s">
        <v>9799</v>
      </c>
      <c r="K7832">
        <v>0</v>
      </c>
      <c r="AE7832" t="s">
        <v>233</v>
      </c>
      <c r="AF7832">
        <v>0</v>
      </c>
      <c r="AG7832">
        <v>0</v>
      </c>
      <c r="AH7832">
        <v>0</v>
      </c>
      <c r="AI7832" t="s">
        <v>11634</v>
      </c>
      <c r="AL7832" s="94">
        <v>16</v>
      </c>
      <c r="AM7832" t="s">
        <v>11646</v>
      </c>
    </row>
    <row r="7833" spans="1:39" x14ac:dyDescent="0.25">
      <c r="A7833" t="s">
        <v>227</v>
      </c>
      <c r="B7833">
        <v>49275</v>
      </c>
      <c r="C7833" t="s">
        <v>11269</v>
      </c>
      <c r="D7833">
        <v>59506</v>
      </c>
      <c r="E7833">
        <v>45906</v>
      </c>
      <c r="F7833" t="s">
        <v>11270</v>
      </c>
      <c r="G7833" t="s">
        <v>9799</v>
      </c>
      <c r="H7833" t="s">
        <v>11271</v>
      </c>
      <c r="I7833" t="s">
        <v>24</v>
      </c>
      <c r="J7833">
        <v>46049</v>
      </c>
      <c r="K7833">
        <v>0</v>
      </c>
      <c r="AE7833" t="s">
        <v>233</v>
      </c>
      <c r="AF7833">
        <v>0</v>
      </c>
      <c r="AG7833">
        <v>0</v>
      </c>
      <c r="AH7833">
        <v>0</v>
      </c>
      <c r="AI7833" t="s">
        <v>11634</v>
      </c>
      <c r="AL7833" s="94">
        <v>5950.6</v>
      </c>
      <c r="AM7833" t="s">
        <v>11646</v>
      </c>
    </row>
    <row r="7834" spans="1:39" x14ac:dyDescent="0.25">
      <c r="A7834" t="s">
        <v>228</v>
      </c>
      <c r="B7834">
        <v>50001</v>
      </c>
      <c r="C7834" t="s">
        <v>11272</v>
      </c>
      <c r="D7834">
        <v>80</v>
      </c>
      <c r="E7834">
        <v>45792</v>
      </c>
      <c r="G7834" t="s">
        <v>2558</v>
      </c>
      <c r="K7834">
        <v>0</v>
      </c>
      <c r="AE7834" t="s">
        <v>236</v>
      </c>
      <c r="AF7834">
        <v>0</v>
      </c>
      <c r="AG7834">
        <v>0</v>
      </c>
      <c r="AH7834">
        <v>0</v>
      </c>
      <c r="AI7834" t="s">
        <v>11634</v>
      </c>
      <c r="AL7834" s="94">
        <v>8</v>
      </c>
      <c r="AM7834" t="s">
        <v>11646</v>
      </c>
    </row>
    <row r="7835" spans="1:39" x14ac:dyDescent="0.25">
      <c r="A7835" t="s">
        <v>228</v>
      </c>
      <c r="B7835">
        <v>50002</v>
      </c>
      <c r="C7835" t="s">
        <v>11273</v>
      </c>
      <c r="D7835">
        <v>141</v>
      </c>
      <c r="E7835">
        <v>45792</v>
      </c>
      <c r="G7835" t="s">
        <v>2558</v>
      </c>
      <c r="K7835">
        <v>0</v>
      </c>
      <c r="AE7835" t="s">
        <v>236</v>
      </c>
      <c r="AF7835">
        <v>0</v>
      </c>
      <c r="AG7835">
        <v>0</v>
      </c>
      <c r="AH7835">
        <v>0</v>
      </c>
      <c r="AI7835" t="s">
        <v>11634</v>
      </c>
      <c r="AL7835" s="94">
        <v>14.1</v>
      </c>
      <c r="AM7835" t="s">
        <v>11646</v>
      </c>
    </row>
    <row r="7836" spans="1:39" x14ac:dyDescent="0.25">
      <c r="A7836" t="s">
        <v>228</v>
      </c>
      <c r="B7836">
        <v>50003</v>
      </c>
      <c r="C7836" t="s">
        <v>11274</v>
      </c>
      <c r="D7836">
        <v>133</v>
      </c>
      <c r="E7836">
        <v>45792</v>
      </c>
      <c r="G7836" t="s">
        <v>2558</v>
      </c>
      <c r="H7836">
        <v>45797</v>
      </c>
      <c r="I7836" t="s">
        <v>28</v>
      </c>
      <c r="K7836">
        <v>0</v>
      </c>
      <c r="L7836" t="s">
        <v>487</v>
      </c>
      <c r="M7836">
        <v>0</v>
      </c>
      <c r="N7836" t="s">
        <v>25</v>
      </c>
      <c r="O7836" t="s">
        <v>487</v>
      </c>
      <c r="P7836" t="s">
        <v>25</v>
      </c>
      <c r="Q7836">
        <v>0</v>
      </c>
      <c r="R7836">
        <v>0</v>
      </c>
      <c r="S7836">
        <v>0</v>
      </c>
      <c r="T7836">
        <v>5</v>
      </c>
      <c r="U7836">
        <v>0</v>
      </c>
      <c r="V7836">
        <v>0</v>
      </c>
      <c r="W7836">
        <v>0</v>
      </c>
      <c r="X7836" t="s">
        <v>11275</v>
      </c>
      <c r="Y7836" t="s">
        <v>25</v>
      </c>
      <c r="Z7836" t="s">
        <v>25</v>
      </c>
      <c r="AE7836" t="s">
        <v>236</v>
      </c>
      <c r="AF7836">
        <v>0</v>
      </c>
      <c r="AG7836">
        <v>0</v>
      </c>
      <c r="AH7836">
        <v>16</v>
      </c>
      <c r="AI7836" t="s">
        <v>11631</v>
      </c>
      <c r="AJ7836">
        <v>0</v>
      </c>
      <c r="AK7836">
        <v>0</v>
      </c>
      <c r="AL7836" s="94">
        <v>13.3</v>
      </c>
      <c r="AM7836" t="s">
        <v>11646</v>
      </c>
    </row>
    <row r="7837" spans="1:39" x14ac:dyDescent="0.25">
      <c r="A7837" t="s">
        <v>228</v>
      </c>
      <c r="B7837">
        <v>50004</v>
      </c>
      <c r="C7837" t="s">
        <v>11276</v>
      </c>
      <c r="D7837">
        <v>599</v>
      </c>
      <c r="E7837">
        <v>45792</v>
      </c>
      <c r="G7837" t="s">
        <v>2558</v>
      </c>
      <c r="K7837">
        <v>0</v>
      </c>
      <c r="AE7837" t="s">
        <v>236</v>
      </c>
      <c r="AF7837">
        <v>0</v>
      </c>
      <c r="AG7837">
        <v>0</v>
      </c>
      <c r="AH7837">
        <v>0</v>
      </c>
      <c r="AI7837" t="s">
        <v>11634</v>
      </c>
      <c r="AL7837" s="94">
        <v>59.9</v>
      </c>
      <c r="AM7837" t="s">
        <v>11646</v>
      </c>
    </row>
    <row r="7838" spans="1:39" x14ac:dyDescent="0.25">
      <c r="A7838" t="s">
        <v>228</v>
      </c>
      <c r="B7838">
        <v>50005</v>
      </c>
      <c r="C7838" t="s">
        <v>11277</v>
      </c>
      <c r="D7838">
        <v>273</v>
      </c>
      <c r="E7838">
        <v>45792</v>
      </c>
      <c r="G7838" t="s">
        <v>2558</v>
      </c>
      <c r="K7838">
        <v>0</v>
      </c>
      <c r="AE7838" t="s">
        <v>236</v>
      </c>
      <c r="AF7838">
        <v>0</v>
      </c>
      <c r="AG7838">
        <v>0</v>
      </c>
      <c r="AH7838">
        <v>0</v>
      </c>
      <c r="AI7838" t="s">
        <v>11634</v>
      </c>
      <c r="AL7838" s="94">
        <v>27.3</v>
      </c>
      <c r="AM7838" t="s">
        <v>11646</v>
      </c>
    </row>
    <row r="7839" spans="1:39" x14ac:dyDescent="0.25">
      <c r="A7839" t="s">
        <v>228</v>
      </c>
      <c r="B7839">
        <v>50006</v>
      </c>
      <c r="C7839" t="s">
        <v>11278</v>
      </c>
      <c r="D7839">
        <v>1043</v>
      </c>
      <c r="E7839">
        <v>45792</v>
      </c>
      <c r="F7839">
        <v>45958</v>
      </c>
      <c r="G7839" t="s">
        <v>2558</v>
      </c>
      <c r="H7839" t="s">
        <v>11279</v>
      </c>
      <c r="K7839">
        <v>0</v>
      </c>
      <c r="AE7839" t="s">
        <v>236</v>
      </c>
      <c r="AF7839">
        <v>0</v>
      </c>
      <c r="AG7839">
        <v>0</v>
      </c>
      <c r="AH7839">
        <v>0</v>
      </c>
      <c r="AI7839" t="s">
        <v>11634</v>
      </c>
      <c r="AL7839" s="94">
        <v>104.3</v>
      </c>
      <c r="AM7839" t="s">
        <v>11646</v>
      </c>
    </row>
    <row r="7840" spans="1:39" x14ac:dyDescent="0.25">
      <c r="A7840" t="s">
        <v>228</v>
      </c>
      <c r="B7840">
        <v>50007</v>
      </c>
      <c r="C7840" t="s">
        <v>11280</v>
      </c>
      <c r="D7840">
        <v>62</v>
      </c>
      <c r="E7840">
        <v>45792</v>
      </c>
      <c r="G7840" t="s">
        <v>2558</v>
      </c>
      <c r="K7840">
        <v>0</v>
      </c>
      <c r="AE7840" t="s">
        <v>236</v>
      </c>
      <c r="AF7840">
        <v>0</v>
      </c>
      <c r="AG7840">
        <v>0</v>
      </c>
      <c r="AH7840">
        <v>0</v>
      </c>
      <c r="AI7840" t="s">
        <v>11634</v>
      </c>
      <c r="AL7840" s="94">
        <v>6.2</v>
      </c>
      <c r="AM7840" t="s">
        <v>11646</v>
      </c>
    </row>
    <row r="7841" spans="1:39" x14ac:dyDescent="0.25">
      <c r="A7841" t="s">
        <v>228</v>
      </c>
      <c r="B7841">
        <v>50008</v>
      </c>
      <c r="C7841" t="s">
        <v>11281</v>
      </c>
      <c r="D7841">
        <v>7450</v>
      </c>
      <c r="E7841">
        <v>45792</v>
      </c>
      <c r="F7841">
        <v>45958</v>
      </c>
      <c r="G7841" t="s">
        <v>2558</v>
      </c>
      <c r="H7841" t="s">
        <v>11282</v>
      </c>
      <c r="I7841" t="s">
        <v>24</v>
      </c>
      <c r="K7841">
        <v>0</v>
      </c>
      <c r="AE7841" t="s">
        <v>236</v>
      </c>
      <c r="AF7841">
        <v>0</v>
      </c>
      <c r="AG7841">
        <v>0</v>
      </c>
      <c r="AH7841">
        <v>0</v>
      </c>
      <c r="AI7841" t="s">
        <v>11634</v>
      </c>
      <c r="AL7841" s="94">
        <v>745</v>
      </c>
      <c r="AM7841" t="s">
        <v>11646</v>
      </c>
    </row>
    <row r="7842" spans="1:39" x14ac:dyDescent="0.25">
      <c r="A7842" t="s">
        <v>228</v>
      </c>
      <c r="B7842">
        <v>50009</v>
      </c>
      <c r="C7842" t="s">
        <v>11283</v>
      </c>
      <c r="D7842">
        <v>93</v>
      </c>
      <c r="E7842">
        <v>45792</v>
      </c>
      <c r="G7842" t="s">
        <v>2558</v>
      </c>
      <c r="K7842">
        <v>0</v>
      </c>
      <c r="AE7842" t="s">
        <v>236</v>
      </c>
      <c r="AF7842">
        <v>0</v>
      </c>
      <c r="AG7842">
        <v>0</v>
      </c>
      <c r="AH7842">
        <v>0</v>
      </c>
      <c r="AI7842" t="s">
        <v>11634</v>
      </c>
      <c r="AL7842" s="94">
        <v>9.3000000000000007</v>
      </c>
      <c r="AM7842" t="s">
        <v>11646</v>
      </c>
    </row>
    <row r="7843" spans="1:39" x14ac:dyDescent="0.25">
      <c r="A7843" t="s">
        <v>228</v>
      </c>
      <c r="B7843">
        <v>50010</v>
      </c>
      <c r="C7843" t="s">
        <v>11284</v>
      </c>
      <c r="D7843">
        <v>84</v>
      </c>
      <c r="E7843">
        <v>45792</v>
      </c>
      <c r="G7843" t="s">
        <v>2558</v>
      </c>
      <c r="K7843">
        <v>0</v>
      </c>
      <c r="AE7843" t="s">
        <v>236</v>
      </c>
      <c r="AF7843">
        <v>0</v>
      </c>
      <c r="AG7843">
        <v>0</v>
      </c>
      <c r="AH7843">
        <v>0</v>
      </c>
      <c r="AI7843" t="s">
        <v>11634</v>
      </c>
      <c r="AL7843" s="94">
        <v>8.4</v>
      </c>
      <c r="AM7843" t="s">
        <v>11646</v>
      </c>
    </row>
    <row r="7844" spans="1:39" x14ac:dyDescent="0.25">
      <c r="A7844" t="s">
        <v>228</v>
      </c>
      <c r="B7844">
        <v>50011</v>
      </c>
      <c r="C7844" t="s">
        <v>11285</v>
      </c>
      <c r="D7844">
        <v>141</v>
      </c>
      <c r="E7844">
        <v>45792</v>
      </c>
      <c r="G7844" t="s">
        <v>2558</v>
      </c>
      <c r="K7844">
        <v>0</v>
      </c>
      <c r="AE7844" t="s">
        <v>236</v>
      </c>
      <c r="AF7844">
        <v>0</v>
      </c>
      <c r="AG7844">
        <v>0</v>
      </c>
      <c r="AH7844">
        <v>0</v>
      </c>
      <c r="AI7844" t="s">
        <v>11634</v>
      </c>
      <c r="AL7844" s="94">
        <v>14.1</v>
      </c>
      <c r="AM7844" t="s">
        <v>11646</v>
      </c>
    </row>
    <row r="7845" spans="1:39" x14ac:dyDescent="0.25">
      <c r="A7845" t="s">
        <v>228</v>
      </c>
      <c r="B7845">
        <v>50012</v>
      </c>
      <c r="C7845" t="s">
        <v>11286</v>
      </c>
      <c r="D7845">
        <v>102</v>
      </c>
      <c r="E7845">
        <v>45792</v>
      </c>
      <c r="G7845" t="s">
        <v>2558</v>
      </c>
      <c r="K7845">
        <v>0</v>
      </c>
      <c r="AE7845" t="s">
        <v>236</v>
      </c>
      <c r="AF7845">
        <v>0</v>
      </c>
      <c r="AG7845">
        <v>0</v>
      </c>
      <c r="AH7845">
        <v>0</v>
      </c>
      <c r="AI7845" t="s">
        <v>11634</v>
      </c>
      <c r="AL7845" s="94">
        <v>10.199999999999999</v>
      </c>
      <c r="AM7845" t="s">
        <v>11646</v>
      </c>
    </row>
    <row r="7846" spans="1:39" x14ac:dyDescent="0.25">
      <c r="A7846" t="s">
        <v>228</v>
      </c>
      <c r="B7846">
        <v>50013</v>
      </c>
      <c r="C7846" t="s">
        <v>11287</v>
      </c>
      <c r="D7846">
        <v>243</v>
      </c>
      <c r="E7846">
        <v>45792</v>
      </c>
      <c r="G7846" t="s">
        <v>2558</v>
      </c>
      <c r="K7846">
        <v>0</v>
      </c>
      <c r="AE7846" t="s">
        <v>236</v>
      </c>
      <c r="AF7846">
        <v>0</v>
      </c>
      <c r="AG7846">
        <v>0</v>
      </c>
      <c r="AH7846">
        <v>0</v>
      </c>
      <c r="AI7846" t="s">
        <v>11634</v>
      </c>
      <c r="AL7846" s="94">
        <v>24.3</v>
      </c>
      <c r="AM7846" t="s">
        <v>11646</v>
      </c>
    </row>
    <row r="7847" spans="1:39" x14ac:dyDescent="0.25">
      <c r="A7847" t="s">
        <v>228</v>
      </c>
      <c r="B7847">
        <v>50014</v>
      </c>
      <c r="C7847" t="s">
        <v>11288</v>
      </c>
      <c r="D7847">
        <v>153</v>
      </c>
      <c r="E7847">
        <v>45792</v>
      </c>
      <c r="G7847" t="s">
        <v>2558</v>
      </c>
      <c r="K7847">
        <v>0</v>
      </c>
      <c r="AE7847" t="s">
        <v>236</v>
      </c>
      <c r="AF7847">
        <v>0</v>
      </c>
      <c r="AG7847">
        <v>0</v>
      </c>
      <c r="AH7847">
        <v>0</v>
      </c>
      <c r="AI7847" t="s">
        <v>11634</v>
      </c>
      <c r="AL7847" s="94">
        <v>15.3</v>
      </c>
      <c r="AM7847" t="s">
        <v>11646</v>
      </c>
    </row>
    <row r="7848" spans="1:39" x14ac:dyDescent="0.25">
      <c r="A7848" t="s">
        <v>228</v>
      </c>
      <c r="B7848">
        <v>50015</v>
      </c>
      <c r="C7848" t="s">
        <v>11289</v>
      </c>
      <c r="D7848">
        <v>78</v>
      </c>
      <c r="E7848">
        <v>45792</v>
      </c>
      <c r="G7848" t="s">
        <v>2558</v>
      </c>
      <c r="K7848">
        <v>0</v>
      </c>
      <c r="AE7848" t="s">
        <v>236</v>
      </c>
      <c r="AF7848">
        <v>0</v>
      </c>
      <c r="AG7848">
        <v>0</v>
      </c>
      <c r="AH7848">
        <v>0</v>
      </c>
      <c r="AI7848" t="s">
        <v>11634</v>
      </c>
      <c r="AL7848" s="94">
        <v>7.8</v>
      </c>
      <c r="AM7848" t="s">
        <v>11646</v>
      </c>
    </row>
    <row r="7849" spans="1:39" x14ac:dyDescent="0.25">
      <c r="A7849" t="s">
        <v>228</v>
      </c>
      <c r="B7849">
        <v>50016</v>
      </c>
      <c r="C7849" t="s">
        <v>11290</v>
      </c>
      <c r="D7849">
        <v>49</v>
      </c>
      <c r="E7849">
        <v>45792</v>
      </c>
      <c r="G7849" t="s">
        <v>2558</v>
      </c>
      <c r="K7849">
        <v>0</v>
      </c>
      <c r="AE7849" t="s">
        <v>236</v>
      </c>
      <c r="AF7849">
        <v>0</v>
      </c>
      <c r="AG7849">
        <v>0</v>
      </c>
      <c r="AH7849">
        <v>0</v>
      </c>
      <c r="AI7849" t="s">
        <v>11634</v>
      </c>
      <c r="AL7849" s="94">
        <v>4.9000000000000004</v>
      </c>
      <c r="AM7849" t="s">
        <v>11646</v>
      </c>
    </row>
    <row r="7850" spans="1:39" x14ac:dyDescent="0.25">
      <c r="A7850" t="s">
        <v>228</v>
      </c>
      <c r="B7850">
        <v>50017</v>
      </c>
      <c r="C7850" t="s">
        <v>11291</v>
      </c>
      <c r="D7850">
        <v>2415</v>
      </c>
      <c r="E7850">
        <v>45792</v>
      </c>
      <c r="F7850">
        <v>45958</v>
      </c>
      <c r="G7850" t="s">
        <v>2558</v>
      </c>
      <c r="H7850" t="s">
        <v>11292</v>
      </c>
      <c r="I7850" t="s">
        <v>24</v>
      </c>
      <c r="K7850">
        <v>0</v>
      </c>
      <c r="AE7850" t="s">
        <v>236</v>
      </c>
      <c r="AF7850">
        <v>0</v>
      </c>
      <c r="AG7850">
        <v>0</v>
      </c>
      <c r="AH7850">
        <v>0</v>
      </c>
      <c r="AI7850" t="s">
        <v>11634</v>
      </c>
      <c r="AL7850" s="94">
        <v>241.5</v>
      </c>
      <c r="AM7850" t="s">
        <v>11646</v>
      </c>
    </row>
    <row r="7851" spans="1:39" x14ac:dyDescent="0.25">
      <c r="A7851" t="s">
        <v>228</v>
      </c>
      <c r="B7851">
        <v>50018</v>
      </c>
      <c r="C7851" t="s">
        <v>11293</v>
      </c>
      <c r="D7851">
        <v>1494</v>
      </c>
      <c r="E7851">
        <v>45792</v>
      </c>
      <c r="G7851" t="s">
        <v>2558</v>
      </c>
      <c r="H7851">
        <v>45796</v>
      </c>
      <c r="I7851" t="s">
        <v>28</v>
      </c>
      <c r="K7851">
        <v>0</v>
      </c>
      <c r="L7851" t="s">
        <v>487</v>
      </c>
      <c r="M7851">
        <v>0</v>
      </c>
      <c r="N7851" t="s">
        <v>26</v>
      </c>
      <c r="O7851">
        <v>45748</v>
      </c>
      <c r="P7851" t="s">
        <v>25</v>
      </c>
      <c r="Q7851">
        <v>0</v>
      </c>
      <c r="R7851">
        <v>0</v>
      </c>
      <c r="S7851">
        <v>0</v>
      </c>
      <c r="T7851">
        <v>5</v>
      </c>
      <c r="U7851">
        <v>0</v>
      </c>
      <c r="V7851">
        <v>0</v>
      </c>
      <c r="W7851">
        <v>0</v>
      </c>
      <c r="X7851" t="s">
        <v>25</v>
      </c>
      <c r="Y7851" t="s">
        <v>25</v>
      </c>
      <c r="Z7851" t="s">
        <v>25</v>
      </c>
      <c r="AE7851" t="s">
        <v>236</v>
      </c>
      <c r="AF7851">
        <v>0</v>
      </c>
      <c r="AG7851">
        <v>0</v>
      </c>
      <c r="AH7851">
        <v>16</v>
      </c>
      <c r="AI7851" t="s">
        <v>11631</v>
      </c>
      <c r="AJ7851">
        <v>0</v>
      </c>
      <c r="AK7851">
        <v>0</v>
      </c>
      <c r="AL7851" s="94">
        <v>149.4</v>
      </c>
      <c r="AM7851" t="s">
        <v>11646</v>
      </c>
    </row>
    <row r="7852" spans="1:39" x14ac:dyDescent="0.25">
      <c r="A7852" t="s">
        <v>228</v>
      </c>
      <c r="B7852">
        <v>50019</v>
      </c>
      <c r="C7852" t="s">
        <v>11294</v>
      </c>
      <c r="D7852">
        <v>61</v>
      </c>
      <c r="E7852">
        <v>45792</v>
      </c>
      <c r="G7852" t="s">
        <v>2558</v>
      </c>
      <c r="K7852">
        <v>0</v>
      </c>
      <c r="AE7852" t="s">
        <v>236</v>
      </c>
      <c r="AF7852">
        <v>0</v>
      </c>
      <c r="AG7852">
        <v>0</v>
      </c>
      <c r="AH7852">
        <v>0</v>
      </c>
      <c r="AI7852" t="s">
        <v>11634</v>
      </c>
      <c r="AL7852" s="94">
        <v>6.1</v>
      </c>
      <c r="AM7852" t="s">
        <v>11646</v>
      </c>
    </row>
    <row r="7853" spans="1:39" x14ac:dyDescent="0.25">
      <c r="A7853" t="s">
        <v>228</v>
      </c>
      <c r="B7853">
        <v>50020</v>
      </c>
      <c r="C7853" t="s">
        <v>11295</v>
      </c>
      <c r="D7853">
        <v>925</v>
      </c>
      <c r="E7853">
        <v>45792</v>
      </c>
      <c r="F7853">
        <v>45958</v>
      </c>
      <c r="G7853" t="s">
        <v>2558</v>
      </c>
      <c r="H7853" t="s">
        <v>11296</v>
      </c>
      <c r="K7853">
        <v>0</v>
      </c>
      <c r="AE7853" t="s">
        <v>236</v>
      </c>
      <c r="AF7853">
        <v>0</v>
      </c>
      <c r="AG7853">
        <v>0</v>
      </c>
      <c r="AH7853">
        <v>0</v>
      </c>
      <c r="AI7853" t="s">
        <v>11634</v>
      </c>
      <c r="AL7853" s="94">
        <v>92.5</v>
      </c>
      <c r="AM7853" t="s">
        <v>11646</v>
      </c>
    </row>
    <row r="7854" spans="1:39" x14ac:dyDescent="0.25">
      <c r="A7854" t="s">
        <v>228</v>
      </c>
      <c r="B7854">
        <v>50021</v>
      </c>
      <c r="C7854" t="s">
        <v>11297</v>
      </c>
      <c r="D7854">
        <v>22</v>
      </c>
      <c r="E7854">
        <v>45792</v>
      </c>
      <c r="G7854" t="s">
        <v>2558</v>
      </c>
      <c r="K7854">
        <v>0</v>
      </c>
      <c r="AE7854" t="s">
        <v>236</v>
      </c>
      <c r="AF7854">
        <v>0</v>
      </c>
      <c r="AG7854">
        <v>0</v>
      </c>
      <c r="AH7854">
        <v>0</v>
      </c>
      <c r="AI7854" t="s">
        <v>11634</v>
      </c>
      <c r="AL7854" s="94">
        <v>2.2000000000000002</v>
      </c>
      <c r="AM7854" t="s">
        <v>11646</v>
      </c>
    </row>
    <row r="7855" spans="1:39" x14ac:dyDescent="0.25">
      <c r="A7855" t="s">
        <v>228</v>
      </c>
      <c r="B7855">
        <v>50022</v>
      </c>
      <c r="C7855" t="s">
        <v>11298</v>
      </c>
      <c r="D7855">
        <v>543</v>
      </c>
      <c r="E7855">
        <v>45792</v>
      </c>
      <c r="G7855" t="s">
        <v>2558</v>
      </c>
      <c r="K7855">
        <v>0</v>
      </c>
      <c r="AE7855" t="s">
        <v>236</v>
      </c>
      <c r="AF7855">
        <v>0</v>
      </c>
      <c r="AG7855">
        <v>0</v>
      </c>
      <c r="AH7855">
        <v>0</v>
      </c>
      <c r="AI7855" t="s">
        <v>11634</v>
      </c>
      <c r="AL7855" s="94">
        <v>54.3</v>
      </c>
      <c r="AM7855" t="s">
        <v>11646</v>
      </c>
    </row>
    <row r="7856" spans="1:39" x14ac:dyDescent="0.25">
      <c r="A7856" t="s">
        <v>228</v>
      </c>
      <c r="B7856">
        <v>50023</v>
      </c>
      <c r="C7856" t="s">
        <v>11299</v>
      </c>
      <c r="D7856">
        <v>233</v>
      </c>
      <c r="E7856">
        <v>45792</v>
      </c>
      <c r="G7856" t="s">
        <v>2558</v>
      </c>
      <c r="H7856" t="s">
        <v>487</v>
      </c>
      <c r="I7856" t="s">
        <v>28</v>
      </c>
      <c r="K7856">
        <v>0</v>
      </c>
      <c r="L7856" t="s">
        <v>487</v>
      </c>
      <c r="M7856">
        <v>0</v>
      </c>
      <c r="N7856" t="s">
        <v>25</v>
      </c>
      <c r="O7856" t="s">
        <v>487</v>
      </c>
      <c r="P7856" t="s">
        <v>25</v>
      </c>
      <c r="Q7856">
        <v>0</v>
      </c>
      <c r="R7856">
        <v>0</v>
      </c>
      <c r="S7856">
        <v>0</v>
      </c>
      <c r="T7856">
        <v>5</v>
      </c>
      <c r="U7856">
        <v>0</v>
      </c>
      <c r="V7856">
        <v>0</v>
      </c>
      <c r="W7856">
        <v>0</v>
      </c>
      <c r="X7856" t="s">
        <v>11275</v>
      </c>
      <c r="Y7856" t="s">
        <v>25</v>
      </c>
      <c r="Z7856" t="s">
        <v>25</v>
      </c>
      <c r="AE7856" t="s">
        <v>236</v>
      </c>
      <c r="AF7856">
        <v>0</v>
      </c>
      <c r="AG7856">
        <v>0</v>
      </c>
      <c r="AH7856">
        <v>16</v>
      </c>
      <c r="AI7856" t="s">
        <v>11631</v>
      </c>
      <c r="AJ7856">
        <v>0</v>
      </c>
      <c r="AK7856">
        <v>0</v>
      </c>
      <c r="AL7856" s="94">
        <v>23.3</v>
      </c>
      <c r="AM7856" t="s">
        <v>11646</v>
      </c>
    </row>
    <row r="7857" spans="1:39" x14ac:dyDescent="0.25">
      <c r="A7857" t="s">
        <v>228</v>
      </c>
      <c r="B7857">
        <v>50024</v>
      </c>
      <c r="C7857" t="s">
        <v>11300</v>
      </c>
      <c r="D7857">
        <v>759</v>
      </c>
      <c r="E7857">
        <v>45792</v>
      </c>
      <c r="G7857" t="s">
        <v>2558</v>
      </c>
      <c r="K7857">
        <v>0</v>
      </c>
      <c r="AE7857" t="s">
        <v>236</v>
      </c>
      <c r="AF7857">
        <v>0</v>
      </c>
      <c r="AG7857">
        <v>0</v>
      </c>
      <c r="AH7857">
        <v>0</v>
      </c>
      <c r="AI7857" t="s">
        <v>11634</v>
      </c>
      <c r="AL7857" s="94">
        <v>75.900000000000006</v>
      </c>
      <c r="AM7857" t="s">
        <v>11646</v>
      </c>
    </row>
    <row r="7858" spans="1:39" x14ac:dyDescent="0.25">
      <c r="A7858" t="s">
        <v>228</v>
      </c>
      <c r="B7858">
        <v>50025</v>
      </c>
      <c r="C7858" t="s">
        <v>11301</v>
      </c>
      <c r="D7858">
        <v>7937</v>
      </c>
      <c r="E7858">
        <v>45792</v>
      </c>
      <c r="F7858">
        <v>45958</v>
      </c>
      <c r="G7858" t="s">
        <v>2558</v>
      </c>
      <c r="H7858" t="s">
        <v>11302</v>
      </c>
      <c r="I7858" t="s">
        <v>24</v>
      </c>
      <c r="K7858">
        <v>0</v>
      </c>
      <c r="AE7858" t="s">
        <v>236</v>
      </c>
      <c r="AF7858">
        <v>0</v>
      </c>
      <c r="AG7858">
        <v>0</v>
      </c>
      <c r="AH7858">
        <v>0</v>
      </c>
      <c r="AI7858" t="s">
        <v>11634</v>
      </c>
      <c r="AL7858" s="94">
        <v>793.7</v>
      </c>
      <c r="AM7858" t="s">
        <v>11646</v>
      </c>
    </row>
    <row r="7859" spans="1:39" x14ac:dyDescent="0.25">
      <c r="A7859" t="s">
        <v>228</v>
      </c>
      <c r="B7859">
        <v>50026</v>
      </c>
      <c r="C7859" t="s">
        <v>11303</v>
      </c>
      <c r="D7859">
        <v>589</v>
      </c>
      <c r="E7859">
        <v>45792</v>
      </c>
      <c r="G7859" t="s">
        <v>2558</v>
      </c>
      <c r="K7859">
        <v>0</v>
      </c>
      <c r="AE7859" t="s">
        <v>236</v>
      </c>
      <c r="AF7859">
        <v>0</v>
      </c>
      <c r="AG7859">
        <v>0</v>
      </c>
      <c r="AH7859">
        <v>0</v>
      </c>
      <c r="AI7859" t="s">
        <v>11634</v>
      </c>
      <c r="AL7859" s="94">
        <v>58.9</v>
      </c>
      <c r="AM7859" t="s">
        <v>11646</v>
      </c>
    </row>
    <row r="7860" spans="1:39" x14ac:dyDescent="0.25">
      <c r="A7860" t="s">
        <v>228</v>
      </c>
      <c r="B7860">
        <v>50027</v>
      </c>
      <c r="C7860" t="s">
        <v>11304</v>
      </c>
      <c r="D7860">
        <v>254</v>
      </c>
      <c r="E7860">
        <v>45792</v>
      </c>
      <c r="G7860" t="s">
        <v>2558</v>
      </c>
      <c r="K7860">
        <v>0</v>
      </c>
      <c r="AE7860" t="s">
        <v>236</v>
      </c>
      <c r="AF7860">
        <v>0</v>
      </c>
      <c r="AG7860">
        <v>0</v>
      </c>
      <c r="AH7860">
        <v>0</v>
      </c>
      <c r="AI7860" t="s">
        <v>11634</v>
      </c>
      <c r="AL7860" s="94">
        <v>25.4</v>
      </c>
      <c r="AM7860" t="s">
        <v>11646</v>
      </c>
    </row>
    <row r="7861" spans="1:39" x14ac:dyDescent="0.25">
      <c r="A7861" t="s">
        <v>228</v>
      </c>
      <c r="B7861">
        <v>50028</v>
      </c>
      <c r="C7861" t="s">
        <v>11305</v>
      </c>
      <c r="D7861">
        <v>112</v>
      </c>
      <c r="E7861">
        <v>45792</v>
      </c>
      <c r="G7861" t="s">
        <v>2558</v>
      </c>
      <c r="K7861">
        <v>0</v>
      </c>
      <c r="AE7861" t="s">
        <v>236</v>
      </c>
      <c r="AF7861">
        <v>0</v>
      </c>
      <c r="AG7861">
        <v>0</v>
      </c>
      <c r="AH7861">
        <v>0</v>
      </c>
      <c r="AI7861" t="s">
        <v>11634</v>
      </c>
      <c r="AL7861" s="94">
        <v>11.2</v>
      </c>
      <c r="AM7861" t="s">
        <v>11646</v>
      </c>
    </row>
    <row r="7862" spans="1:39" x14ac:dyDescent="0.25">
      <c r="A7862" t="s">
        <v>228</v>
      </c>
      <c r="B7862">
        <v>50029</v>
      </c>
      <c r="C7862" t="s">
        <v>11306</v>
      </c>
      <c r="D7862">
        <v>683</v>
      </c>
      <c r="E7862">
        <v>45792</v>
      </c>
      <c r="G7862" t="s">
        <v>2558</v>
      </c>
      <c r="H7862">
        <v>45804</v>
      </c>
      <c r="I7862" t="s">
        <v>28</v>
      </c>
      <c r="K7862">
        <v>0</v>
      </c>
      <c r="L7862" t="s">
        <v>487</v>
      </c>
      <c r="M7862">
        <v>0</v>
      </c>
      <c r="N7862" t="s">
        <v>26</v>
      </c>
      <c r="O7862">
        <v>2025</v>
      </c>
      <c r="P7862" t="s">
        <v>11307</v>
      </c>
      <c r="Q7862">
        <v>0</v>
      </c>
      <c r="S7862">
        <v>2000</v>
      </c>
      <c r="X7862" t="s">
        <v>11308</v>
      </c>
      <c r="Y7862" t="s">
        <v>25</v>
      </c>
      <c r="Z7862" t="s">
        <v>25</v>
      </c>
      <c r="AE7862" t="s">
        <v>236</v>
      </c>
      <c r="AF7862">
        <v>0</v>
      </c>
      <c r="AG7862">
        <v>0</v>
      </c>
      <c r="AH7862">
        <v>11</v>
      </c>
      <c r="AI7862" t="s">
        <v>11632</v>
      </c>
      <c r="AK7862">
        <v>2.9282576866764276</v>
      </c>
      <c r="AL7862" s="94">
        <v>68.3</v>
      </c>
      <c r="AM7862" t="s">
        <v>11646</v>
      </c>
    </row>
    <row r="7863" spans="1:39" x14ac:dyDescent="0.25">
      <c r="A7863" t="s">
        <v>228</v>
      </c>
      <c r="B7863">
        <v>50030</v>
      </c>
      <c r="C7863" t="s">
        <v>11309</v>
      </c>
      <c r="D7863">
        <v>216</v>
      </c>
      <c r="E7863">
        <v>45792</v>
      </c>
      <c r="G7863" t="s">
        <v>2558</v>
      </c>
      <c r="K7863">
        <v>0</v>
      </c>
      <c r="AE7863" t="s">
        <v>236</v>
      </c>
      <c r="AF7863">
        <v>0</v>
      </c>
      <c r="AG7863">
        <v>0</v>
      </c>
      <c r="AH7863">
        <v>0</v>
      </c>
      <c r="AI7863" t="s">
        <v>11634</v>
      </c>
      <c r="AL7863" s="94">
        <v>21.6</v>
      </c>
      <c r="AM7863" t="s">
        <v>11646</v>
      </c>
    </row>
    <row r="7864" spans="1:39" x14ac:dyDescent="0.25">
      <c r="A7864" t="s">
        <v>228</v>
      </c>
      <c r="B7864">
        <v>50031</v>
      </c>
      <c r="C7864" t="s">
        <v>11310</v>
      </c>
      <c r="D7864">
        <v>117</v>
      </c>
      <c r="E7864">
        <v>45792</v>
      </c>
      <c r="G7864" t="s">
        <v>2558</v>
      </c>
      <c r="K7864">
        <v>0</v>
      </c>
      <c r="AE7864" t="s">
        <v>236</v>
      </c>
      <c r="AF7864">
        <v>0</v>
      </c>
      <c r="AG7864">
        <v>0</v>
      </c>
      <c r="AH7864">
        <v>0</v>
      </c>
      <c r="AI7864" t="s">
        <v>11634</v>
      </c>
      <c r="AL7864" s="94">
        <v>11.7</v>
      </c>
      <c r="AM7864" t="s">
        <v>11646</v>
      </c>
    </row>
    <row r="7865" spans="1:39" x14ac:dyDescent="0.25">
      <c r="A7865" t="s">
        <v>228</v>
      </c>
      <c r="B7865">
        <v>50032</v>
      </c>
      <c r="C7865" t="s">
        <v>11311</v>
      </c>
      <c r="D7865">
        <v>264</v>
      </c>
      <c r="E7865">
        <v>45792</v>
      </c>
      <c r="G7865" t="s">
        <v>2558</v>
      </c>
      <c r="K7865">
        <v>0</v>
      </c>
      <c r="AE7865" t="s">
        <v>236</v>
      </c>
      <c r="AF7865">
        <v>0</v>
      </c>
      <c r="AG7865">
        <v>0</v>
      </c>
      <c r="AH7865">
        <v>0</v>
      </c>
      <c r="AI7865" t="s">
        <v>11634</v>
      </c>
      <c r="AL7865" s="94">
        <v>26.4</v>
      </c>
      <c r="AM7865" t="s">
        <v>11646</v>
      </c>
    </row>
    <row r="7866" spans="1:39" x14ac:dyDescent="0.25">
      <c r="A7866" t="s">
        <v>228</v>
      </c>
      <c r="B7866">
        <v>50033</v>
      </c>
      <c r="C7866" t="s">
        <v>11312</v>
      </c>
      <c r="D7866">
        <v>76</v>
      </c>
      <c r="E7866">
        <v>45792</v>
      </c>
      <c r="G7866" t="s">
        <v>2558</v>
      </c>
      <c r="H7866">
        <v>45799</v>
      </c>
      <c r="I7866" t="s">
        <v>28</v>
      </c>
      <c r="K7866">
        <v>0</v>
      </c>
      <c r="L7866" t="s">
        <v>487</v>
      </c>
      <c r="M7866">
        <v>0</v>
      </c>
      <c r="N7866" t="s">
        <v>25</v>
      </c>
      <c r="O7866" t="s">
        <v>487</v>
      </c>
      <c r="P7866" t="s">
        <v>25</v>
      </c>
      <c r="Q7866">
        <v>0</v>
      </c>
      <c r="R7866">
        <v>0</v>
      </c>
      <c r="S7866">
        <v>0</v>
      </c>
      <c r="T7866">
        <v>5</v>
      </c>
      <c r="U7866">
        <v>0</v>
      </c>
      <c r="V7866">
        <v>0</v>
      </c>
      <c r="W7866">
        <v>0</v>
      </c>
      <c r="X7866" t="s">
        <v>11275</v>
      </c>
      <c r="Y7866" t="s">
        <v>25</v>
      </c>
      <c r="Z7866" t="s">
        <v>25</v>
      </c>
      <c r="AE7866" t="s">
        <v>236</v>
      </c>
      <c r="AF7866">
        <v>0</v>
      </c>
      <c r="AG7866">
        <v>0</v>
      </c>
      <c r="AH7866">
        <v>16</v>
      </c>
      <c r="AI7866" t="s">
        <v>11631</v>
      </c>
      <c r="AJ7866">
        <v>0</v>
      </c>
      <c r="AK7866">
        <v>0</v>
      </c>
      <c r="AL7866" s="94">
        <v>7.6</v>
      </c>
      <c r="AM7866" t="s">
        <v>11646</v>
      </c>
    </row>
    <row r="7867" spans="1:39" x14ac:dyDescent="0.25">
      <c r="A7867" t="s">
        <v>228</v>
      </c>
      <c r="B7867">
        <v>50034</v>
      </c>
      <c r="C7867" t="s">
        <v>11313</v>
      </c>
      <c r="D7867">
        <v>1082</v>
      </c>
      <c r="E7867">
        <v>45792</v>
      </c>
      <c r="F7867">
        <v>45958</v>
      </c>
      <c r="G7867" t="s">
        <v>2558</v>
      </c>
      <c r="H7867" t="s">
        <v>11314</v>
      </c>
      <c r="K7867">
        <v>0</v>
      </c>
      <c r="AE7867" t="s">
        <v>236</v>
      </c>
      <c r="AF7867">
        <v>0</v>
      </c>
      <c r="AG7867">
        <v>0</v>
      </c>
      <c r="AH7867">
        <v>0</v>
      </c>
      <c r="AI7867" t="s">
        <v>11634</v>
      </c>
      <c r="AL7867" s="94">
        <v>108.2</v>
      </c>
      <c r="AM7867" t="s">
        <v>11646</v>
      </c>
    </row>
    <row r="7868" spans="1:39" x14ac:dyDescent="0.25">
      <c r="A7868" t="s">
        <v>228</v>
      </c>
      <c r="B7868">
        <v>50035</v>
      </c>
      <c r="C7868" t="s">
        <v>11315</v>
      </c>
      <c r="D7868">
        <v>86</v>
      </c>
      <c r="E7868">
        <v>45792</v>
      </c>
      <c r="G7868" t="s">
        <v>2558</v>
      </c>
      <c r="K7868">
        <v>0</v>
      </c>
      <c r="AE7868" t="s">
        <v>236</v>
      </c>
      <c r="AF7868">
        <v>0</v>
      </c>
      <c r="AG7868">
        <v>0</v>
      </c>
      <c r="AH7868">
        <v>0</v>
      </c>
      <c r="AI7868" t="s">
        <v>11634</v>
      </c>
      <c r="AL7868" s="94">
        <v>8.6</v>
      </c>
      <c r="AM7868" t="s">
        <v>11646</v>
      </c>
    </row>
    <row r="7869" spans="1:39" x14ac:dyDescent="0.25">
      <c r="A7869" t="s">
        <v>228</v>
      </c>
      <c r="B7869">
        <v>50036</v>
      </c>
      <c r="C7869" t="s">
        <v>11316</v>
      </c>
      <c r="D7869">
        <v>89</v>
      </c>
      <c r="E7869">
        <v>45792</v>
      </c>
      <c r="G7869" t="s">
        <v>2558</v>
      </c>
      <c r="K7869">
        <v>0</v>
      </c>
      <c r="AE7869" t="s">
        <v>236</v>
      </c>
      <c r="AF7869">
        <v>0</v>
      </c>
      <c r="AG7869">
        <v>0</v>
      </c>
      <c r="AH7869">
        <v>0</v>
      </c>
      <c r="AI7869" t="s">
        <v>11634</v>
      </c>
      <c r="AL7869" s="94">
        <v>8.9</v>
      </c>
      <c r="AM7869" t="s">
        <v>11646</v>
      </c>
    </row>
    <row r="7870" spans="1:39" x14ac:dyDescent="0.25">
      <c r="A7870" t="s">
        <v>228</v>
      </c>
      <c r="B7870">
        <v>50037</v>
      </c>
      <c r="C7870" t="s">
        <v>11317</v>
      </c>
      <c r="D7870">
        <v>136</v>
      </c>
      <c r="E7870">
        <v>45792</v>
      </c>
      <c r="G7870" t="s">
        <v>2558</v>
      </c>
      <c r="K7870">
        <v>0</v>
      </c>
      <c r="AE7870" t="s">
        <v>236</v>
      </c>
      <c r="AF7870">
        <v>0</v>
      </c>
      <c r="AG7870">
        <v>0</v>
      </c>
      <c r="AH7870">
        <v>0</v>
      </c>
      <c r="AI7870" t="s">
        <v>11634</v>
      </c>
      <c r="AL7870" s="94">
        <v>13.6</v>
      </c>
      <c r="AM7870" t="s">
        <v>11646</v>
      </c>
    </row>
    <row r="7871" spans="1:39" x14ac:dyDescent="0.25">
      <c r="A7871" t="s">
        <v>228</v>
      </c>
      <c r="B7871">
        <v>50038</v>
      </c>
      <c r="C7871" t="s">
        <v>11318</v>
      </c>
      <c r="D7871">
        <v>1732</v>
      </c>
      <c r="E7871">
        <v>45792</v>
      </c>
      <c r="F7871">
        <v>45958</v>
      </c>
      <c r="G7871" t="s">
        <v>2558</v>
      </c>
      <c r="H7871" t="s">
        <v>11319</v>
      </c>
      <c r="I7871" t="s">
        <v>24</v>
      </c>
      <c r="K7871">
        <v>0</v>
      </c>
      <c r="AE7871" t="s">
        <v>236</v>
      </c>
      <c r="AF7871">
        <v>0</v>
      </c>
      <c r="AG7871">
        <v>0</v>
      </c>
      <c r="AH7871">
        <v>0</v>
      </c>
      <c r="AI7871" t="s">
        <v>11634</v>
      </c>
      <c r="AL7871" s="94">
        <v>173.2</v>
      </c>
      <c r="AM7871" t="s">
        <v>11646</v>
      </c>
    </row>
    <row r="7872" spans="1:39" x14ac:dyDescent="0.25">
      <c r="A7872" t="s">
        <v>228</v>
      </c>
      <c r="B7872">
        <v>50039</v>
      </c>
      <c r="C7872" t="s">
        <v>11320</v>
      </c>
      <c r="D7872">
        <v>537</v>
      </c>
      <c r="E7872">
        <v>45792</v>
      </c>
      <c r="G7872" t="s">
        <v>2558</v>
      </c>
      <c r="K7872">
        <v>0</v>
      </c>
      <c r="AE7872" t="s">
        <v>236</v>
      </c>
      <c r="AF7872">
        <v>0</v>
      </c>
      <c r="AG7872">
        <v>0</v>
      </c>
      <c r="AH7872">
        <v>0</v>
      </c>
      <c r="AI7872" t="s">
        <v>11634</v>
      </c>
      <c r="AL7872" s="94">
        <v>53.7</v>
      </c>
      <c r="AM7872" t="s">
        <v>11646</v>
      </c>
    </row>
    <row r="7873" spans="1:39" x14ac:dyDescent="0.25">
      <c r="A7873" t="s">
        <v>228</v>
      </c>
      <c r="B7873">
        <v>50040</v>
      </c>
      <c r="C7873" t="s">
        <v>11321</v>
      </c>
      <c r="D7873">
        <v>81</v>
      </c>
      <c r="E7873">
        <v>45792</v>
      </c>
      <c r="G7873" t="s">
        <v>2558</v>
      </c>
      <c r="K7873">
        <v>0</v>
      </c>
      <c r="AE7873" t="s">
        <v>236</v>
      </c>
      <c r="AF7873">
        <v>0</v>
      </c>
      <c r="AG7873">
        <v>0</v>
      </c>
      <c r="AH7873">
        <v>0</v>
      </c>
      <c r="AI7873" t="s">
        <v>11634</v>
      </c>
      <c r="AL7873" s="94">
        <v>8.1</v>
      </c>
      <c r="AM7873" t="s">
        <v>11646</v>
      </c>
    </row>
    <row r="7874" spans="1:39" x14ac:dyDescent="0.25">
      <c r="A7874" t="s">
        <v>228</v>
      </c>
      <c r="B7874">
        <v>50041</v>
      </c>
      <c r="C7874" t="s">
        <v>11322</v>
      </c>
      <c r="D7874">
        <v>17</v>
      </c>
      <c r="E7874">
        <v>45792</v>
      </c>
      <c r="G7874" t="s">
        <v>2558</v>
      </c>
      <c r="K7874">
        <v>0</v>
      </c>
      <c r="AE7874" t="s">
        <v>236</v>
      </c>
      <c r="AF7874">
        <v>0</v>
      </c>
      <c r="AG7874">
        <v>0</v>
      </c>
      <c r="AH7874">
        <v>0</v>
      </c>
      <c r="AI7874" t="s">
        <v>11634</v>
      </c>
      <c r="AL7874" s="94">
        <v>1.7</v>
      </c>
      <c r="AM7874" t="s">
        <v>11646</v>
      </c>
    </row>
    <row r="7875" spans="1:39" x14ac:dyDescent="0.25">
      <c r="A7875" t="s">
        <v>228</v>
      </c>
      <c r="B7875">
        <v>50042</v>
      </c>
      <c r="C7875" t="s">
        <v>11323</v>
      </c>
      <c r="D7875">
        <v>19</v>
      </c>
      <c r="E7875">
        <v>45792</v>
      </c>
      <c r="G7875" t="s">
        <v>2558</v>
      </c>
      <c r="K7875">
        <v>0</v>
      </c>
      <c r="AE7875" t="s">
        <v>236</v>
      </c>
      <c r="AF7875">
        <v>0</v>
      </c>
      <c r="AG7875">
        <v>0</v>
      </c>
      <c r="AH7875">
        <v>0</v>
      </c>
      <c r="AI7875" t="s">
        <v>11634</v>
      </c>
      <c r="AL7875" s="94">
        <v>1.9</v>
      </c>
      <c r="AM7875" t="s">
        <v>11646</v>
      </c>
    </row>
    <row r="7876" spans="1:39" x14ac:dyDescent="0.25">
      <c r="A7876" t="s">
        <v>228</v>
      </c>
      <c r="B7876">
        <v>50043</v>
      </c>
      <c r="C7876" t="s">
        <v>11324</v>
      </c>
      <c r="D7876">
        <v>286</v>
      </c>
      <c r="E7876">
        <v>45792</v>
      </c>
      <c r="G7876" t="s">
        <v>2558</v>
      </c>
      <c r="K7876">
        <v>0</v>
      </c>
      <c r="AE7876" t="s">
        <v>236</v>
      </c>
      <c r="AF7876">
        <v>0</v>
      </c>
      <c r="AG7876">
        <v>0</v>
      </c>
      <c r="AH7876">
        <v>0</v>
      </c>
      <c r="AI7876" t="s">
        <v>11634</v>
      </c>
      <c r="AL7876" s="94">
        <v>28.6</v>
      </c>
      <c r="AM7876" t="s">
        <v>11646</v>
      </c>
    </row>
    <row r="7877" spans="1:39" x14ac:dyDescent="0.25">
      <c r="A7877" t="s">
        <v>228</v>
      </c>
      <c r="B7877">
        <v>50044</v>
      </c>
      <c r="C7877" t="s">
        <v>11325</v>
      </c>
      <c r="D7877">
        <v>228</v>
      </c>
      <c r="E7877">
        <v>45792</v>
      </c>
      <c r="G7877" t="s">
        <v>2558</v>
      </c>
      <c r="K7877">
        <v>0</v>
      </c>
      <c r="AE7877" t="s">
        <v>236</v>
      </c>
      <c r="AF7877">
        <v>0</v>
      </c>
      <c r="AG7877">
        <v>0</v>
      </c>
      <c r="AH7877">
        <v>0</v>
      </c>
      <c r="AI7877" t="s">
        <v>11634</v>
      </c>
      <c r="AL7877" s="94">
        <v>22.8</v>
      </c>
      <c r="AM7877" t="s">
        <v>11646</v>
      </c>
    </row>
    <row r="7878" spans="1:39" x14ac:dyDescent="0.25">
      <c r="A7878" t="s">
        <v>228</v>
      </c>
      <c r="B7878">
        <v>50045</v>
      </c>
      <c r="C7878" t="s">
        <v>11326</v>
      </c>
      <c r="D7878">
        <v>1509</v>
      </c>
      <c r="E7878">
        <v>45792</v>
      </c>
      <c r="F7878">
        <v>45958</v>
      </c>
      <c r="G7878" t="s">
        <v>2558</v>
      </c>
      <c r="H7878" t="s">
        <v>11327</v>
      </c>
      <c r="I7878" t="s">
        <v>24</v>
      </c>
      <c r="K7878">
        <v>0</v>
      </c>
      <c r="AE7878" t="s">
        <v>236</v>
      </c>
      <c r="AF7878">
        <v>0</v>
      </c>
      <c r="AG7878">
        <v>0</v>
      </c>
      <c r="AH7878">
        <v>0</v>
      </c>
      <c r="AI7878" t="s">
        <v>11634</v>
      </c>
      <c r="AL7878" s="94">
        <v>150.9</v>
      </c>
      <c r="AM7878" t="s">
        <v>11646</v>
      </c>
    </row>
    <row r="7879" spans="1:39" x14ac:dyDescent="0.25">
      <c r="A7879" t="s">
        <v>228</v>
      </c>
      <c r="B7879">
        <v>50046</v>
      </c>
      <c r="C7879" t="s">
        <v>11328</v>
      </c>
      <c r="D7879">
        <v>181</v>
      </c>
      <c r="E7879">
        <v>45792</v>
      </c>
      <c r="G7879" t="s">
        <v>2558</v>
      </c>
      <c r="H7879">
        <v>45799</v>
      </c>
      <c r="I7879" t="s">
        <v>28</v>
      </c>
      <c r="K7879">
        <v>0</v>
      </c>
      <c r="L7879" t="s">
        <v>487</v>
      </c>
      <c r="M7879">
        <v>0</v>
      </c>
      <c r="N7879" t="s">
        <v>25</v>
      </c>
      <c r="O7879" t="s">
        <v>487</v>
      </c>
      <c r="P7879" t="s">
        <v>25</v>
      </c>
      <c r="Q7879">
        <v>0</v>
      </c>
      <c r="R7879">
        <v>0</v>
      </c>
      <c r="S7879">
        <v>0</v>
      </c>
      <c r="T7879">
        <v>5</v>
      </c>
      <c r="U7879">
        <v>0</v>
      </c>
      <c r="V7879">
        <v>0</v>
      </c>
      <c r="W7879">
        <v>0</v>
      </c>
      <c r="X7879" t="s">
        <v>11275</v>
      </c>
      <c r="Y7879" t="s">
        <v>25</v>
      </c>
      <c r="Z7879" t="s">
        <v>25</v>
      </c>
      <c r="AE7879" t="s">
        <v>236</v>
      </c>
      <c r="AF7879">
        <v>0</v>
      </c>
      <c r="AG7879">
        <v>0</v>
      </c>
      <c r="AH7879">
        <v>16</v>
      </c>
      <c r="AI7879" t="s">
        <v>11631</v>
      </c>
      <c r="AJ7879">
        <v>0</v>
      </c>
      <c r="AK7879">
        <v>0</v>
      </c>
      <c r="AL7879" s="94">
        <v>18.100000000000001</v>
      </c>
      <c r="AM7879" t="s">
        <v>11646</v>
      </c>
    </row>
    <row r="7880" spans="1:39" x14ac:dyDescent="0.25">
      <c r="A7880" t="s">
        <v>228</v>
      </c>
      <c r="B7880">
        <v>50047</v>
      </c>
      <c r="C7880" t="s">
        <v>11329</v>
      </c>
      <c r="D7880">
        <v>38</v>
      </c>
      <c r="E7880" t="s">
        <v>5259</v>
      </c>
      <c r="G7880" t="s">
        <v>2558</v>
      </c>
      <c r="H7880" t="s">
        <v>11330</v>
      </c>
      <c r="I7880" t="s">
        <v>3631</v>
      </c>
      <c r="K7880">
        <v>0</v>
      </c>
      <c r="AE7880" t="s">
        <v>236</v>
      </c>
      <c r="AF7880">
        <v>0</v>
      </c>
      <c r="AG7880">
        <v>0</v>
      </c>
      <c r="AH7880">
        <v>0</v>
      </c>
      <c r="AI7880" t="s">
        <v>11634</v>
      </c>
      <c r="AL7880" s="94">
        <v>3.8</v>
      </c>
      <c r="AM7880" t="s">
        <v>11646</v>
      </c>
    </row>
    <row r="7881" spans="1:39" x14ac:dyDescent="0.25">
      <c r="A7881" t="s">
        <v>228</v>
      </c>
      <c r="B7881">
        <v>50048</v>
      </c>
      <c r="C7881" t="s">
        <v>11331</v>
      </c>
      <c r="D7881">
        <v>33</v>
      </c>
      <c r="E7881">
        <v>45792</v>
      </c>
      <c r="G7881" t="s">
        <v>2558</v>
      </c>
      <c r="K7881">
        <v>0</v>
      </c>
      <c r="AE7881" t="s">
        <v>236</v>
      </c>
      <c r="AF7881">
        <v>0</v>
      </c>
      <c r="AG7881">
        <v>0</v>
      </c>
      <c r="AH7881">
        <v>0</v>
      </c>
      <c r="AI7881" t="s">
        <v>11634</v>
      </c>
      <c r="AL7881" s="94">
        <v>3.3</v>
      </c>
      <c r="AM7881" t="s">
        <v>11646</v>
      </c>
    </row>
    <row r="7882" spans="1:39" x14ac:dyDescent="0.25">
      <c r="A7882" t="s">
        <v>228</v>
      </c>
      <c r="B7882">
        <v>50901</v>
      </c>
      <c r="C7882" t="s">
        <v>11332</v>
      </c>
      <c r="D7882">
        <v>170</v>
      </c>
      <c r="E7882">
        <v>45792</v>
      </c>
      <c r="G7882" t="s">
        <v>2558</v>
      </c>
      <c r="K7882">
        <v>0</v>
      </c>
      <c r="AE7882" t="s">
        <v>236</v>
      </c>
      <c r="AF7882">
        <v>0</v>
      </c>
      <c r="AG7882">
        <v>0</v>
      </c>
      <c r="AH7882">
        <v>0</v>
      </c>
      <c r="AI7882" t="s">
        <v>11634</v>
      </c>
      <c r="AL7882" s="94">
        <v>17</v>
      </c>
      <c r="AM7882" t="s">
        <v>11646</v>
      </c>
    </row>
    <row r="7883" spans="1:39" x14ac:dyDescent="0.25">
      <c r="A7883" t="s">
        <v>228</v>
      </c>
      <c r="B7883">
        <v>50050</v>
      </c>
      <c r="C7883" t="s">
        <v>11333</v>
      </c>
      <c r="D7883">
        <v>93</v>
      </c>
      <c r="E7883">
        <v>45792</v>
      </c>
      <c r="G7883" t="s">
        <v>2558</v>
      </c>
      <c r="K7883">
        <v>0</v>
      </c>
      <c r="AE7883" t="s">
        <v>236</v>
      </c>
      <c r="AF7883">
        <v>0</v>
      </c>
      <c r="AG7883">
        <v>0</v>
      </c>
      <c r="AH7883">
        <v>0</v>
      </c>
      <c r="AI7883" t="s">
        <v>11634</v>
      </c>
      <c r="AL7883" s="94">
        <v>9.3000000000000007</v>
      </c>
      <c r="AM7883" t="s">
        <v>11646</v>
      </c>
    </row>
    <row r="7884" spans="1:39" x14ac:dyDescent="0.25">
      <c r="A7884" t="s">
        <v>228</v>
      </c>
      <c r="B7884">
        <v>50051</v>
      </c>
      <c r="C7884" t="s">
        <v>11334</v>
      </c>
      <c r="D7884">
        <v>840</v>
      </c>
      <c r="E7884">
        <v>45792</v>
      </c>
      <c r="G7884" t="s">
        <v>2558</v>
      </c>
      <c r="K7884">
        <v>0</v>
      </c>
      <c r="AE7884" t="s">
        <v>236</v>
      </c>
      <c r="AF7884">
        <v>0</v>
      </c>
      <c r="AG7884">
        <v>0</v>
      </c>
      <c r="AH7884">
        <v>0</v>
      </c>
      <c r="AI7884" t="s">
        <v>11634</v>
      </c>
      <c r="AL7884" s="94">
        <v>84</v>
      </c>
      <c r="AM7884" t="s">
        <v>11646</v>
      </c>
    </row>
    <row r="7885" spans="1:39" x14ac:dyDescent="0.25">
      <c r="A7885" t="s">
        <v>228</v>
      </c>
      <c r="B7885">
        <v>50052</v>
      </c>
      <c r="C7885" t="s">
        <v>11335</v>
      </c>
      <c r="D7885">
        <v>91</v>
      </c>
      <c r="E7885">
        <v>45792</v>
      </c>
      <c r="G7885" t="s">
        <v>2558</v>
      </c>
      <c r="K7885">
        <v>0</v>
      </c>
      <c r="AE7885" t="s">
        <v>236</v>
      </c>
      <c r="AF7885">
        <v>0</v>
      </c>
      <c r="AG7885">
        <v>0</v>
      </c>
      <c r="AH7885">
        <v>0</v>
      </c>
      <c r="AI7885" t="s">
        <v>11634</v>
      </c>
      <c r="AL7885" s="94">
        <v>9.1</v>
      </c>
      <c r="AM7885" t="s">
        <v>11646</v>
      </c>
    </row>
    <row r="7886" spans="1:39" x14ac:dyDescent="0.25">
      <c r="A7886" t="s">
        <v>228</v>
      </c>
      <c r="B7886">
        <v>50053</v>
      </c>
      <c r="C7886" t="s">
        <v>11336</v>
      </c>
      <c r="D7886">
        <v>751</v>
      </c>
      <c r="E7886">
        <v>45792</v>
      </c>
      <c r="G7886" t="s">
        <v>2558</v>
      </c>
      <c r="K7886">
        <v>0</v>
      </c>
      <c r="AE7886" t="s">
        <v>236</v>
      </c>
      <c r="AF7886">
        <v>0</v>
      </c>
      <c r="AG7886">
        <v>0</v>
      </c>
      <c r="AH7886">
        <v>0</v>
      </c>
      <c r="AI7886" t="s">
        <v>11634</v>
      </c>
      <c r="AL7886" s="94">
        <v>75.099999999999994</v>
      </c>
      <c r="AM7886" t="s">
        <v>11646</v>
      </c>
    </row>
    <row r="7887" spans="1:39" x14ac:dyDescent="0.25">
      <c r="A7887" t="s">
        <v>228</v>
      </c>
      <c r="B7887">
        <v>50054</v>
      </c>
      <c r="C7887" t="s">
        <v>11337</v>
      </c>
      <c r="D7887">
        <v>47</v>
      </c>
      <c r="E7887">
        <v>45792</v>
      </c>
      <c r="G7887" t="s">
        <v>2558</v>
      </c>
      <c r="K7887">
        <v>0</v>
      </c>
      <c r="AE7887" t="s">
        <v>236</v>
      </c>
      <c r="AF7887">
        <v>0</v>
      </c>
      <c r="AG7887">
        <v>0</v>
      </c>
      <c r="AH7887">
        <v>0</v>
      </c>
      <c r="AI7887" t="s">
        <v>11634</v>
      </c>
      <c r="AL7887" s="94">
        <v>4.7</v>
      </c>
      <c r="AM7887" t="s">
        <v>11646</v>
      </c>
    </row>
    <row r="7888" spans="1:39" x14ac:dyDescent="0.25">
      <c r="A7888" t="s">
        <v>228</v>
      </c>
      <c r="B7888">
        <v>50055</v>
      </c>
      <c r="C7888" t="s">
        <v>11338</v>
      </c>
      <c r="D7888">
        <v>5191</v>
      </c>
      <c r="E7888">
        <v>45792</v>
      </c>
      <c r="F7888">
        <v>45958</v>
      </c>
      <c r="G7888" t="s">
        <v>2558</v>
      </c>
      <c r="H7888" t="s">
        <v>11339</v>
      </c>
      <c r="I7888" t="s">
        <v>24</v>
      </c>
      <c r="K7888">
        <v>0</v>
      </c>
      <c r="AE7888" t="s">
        <v>236</v>
      </c>
      <c r="AF7888">
        <v>0</v>
      </c>
      <c r="AG7888">
        <v>0</v>
      </c>
      <c r="AH7888">
        <v>0</v>
      </c>
      <c r="AI7888" t="s">
        <v>11634</v>
      </c>
      <c r="AL7888" s="94">
        <v>519.1</v>
      </c>
      <c r="AM7888" t="s">
        <v>11646</v>
      </c>
    </row>
    <row r="7889" spans="1:39" x14ac:dyDescent="0.25">
      <c r="A7889" t="s">
        <v>228</v>
      </c>
      <c r="B7889">
        <v>50056</v>
      </c>
      <c r="C7889" t="s">
        <v>11340</v>
      </c>
      <c r="D7889">
        <v>579</v>
      </c>
      <c r="E7889">
        <v>45792</v>
      </c>
      <c r="G7889" t="s">
        <v>2558</v>
      </c>
      <c r="H7889">
        <v>45804</v>
      </c>
      <c r="I7889" t="s">
        <v>28</v>
      </c>
      <c r="K7889">
        <v>68</v>
      </c>
      <c r="L7889">
        <v>2025</v>
      </c>
      <c r="M7889">
        <v>45</v>
      </c>
      <c r="N7889" t="s">
        <v>26</v>
      </c>
      <c r="O7889">
        <v>45579</v>
      </c>
      <c r="P7889" t="s">
        <v>26</v>
      </c>
      <c r="Q7889">
        <v>45</v>
      </c>
      <c r="T7889">
        <v>1</v>
      </c>
      <c r="U7889">
        <v>0</v>
      </c>
      <c r="V7889">
        <v>0</v>
      </c>
      <c r="W7889">
        <v>5</v>
      </c>
      <c r="X7889" t="s">
        <v>11341</v>
      </c>
      <c r="Z7889" t="s">
        <v>11342</v>
      </c>
      <c r="AE7889" t="s">
        <v>236</v>
      </c>
      <c r="AF7889">
        <v>0.45</v>
      </c>
      <c r="AG7889">
        <v>31</v>
      </c>
      <c r="AH7889">
        <v>13</v>
      </c>
      <c r="AI7889" t="s">
        <v>11632</v>
      </c>
      <c r="AL7889" s="94">
        <v>57.9</v>
      </c>
      <c r="AM7889" t="s">
        <v>11647</v>
      </c>
    </row>
    <row r="7890" spans="1:39" x14ac:dyDescent="0.25">
      <c r="A7890" t="s">
        <v>228</v>
      </c>
      <c r="B7890">
        <v>50057</v>
      </c>
      <c r="C7890" t="s">
        <v>11343</v>
      </c>
      <c r="D7890">
        <v>1506</v>
      </c>
      <c r="E7890">
        <v>45792</v>
      </c>
      <c r="F7890">
        <v>45958</v>
      </c>
      <c r="G7890" t="s">
        <v>2558</v>
      </c>
      <c r="H7890" t="s">
        <v>11344</v>
      </c>
      <c r="I7890" t="s">
        <v>24</v>
      </c>
      <c r="K7890">
        <v>0</v>
      </c>
      <c r="AE7890" t="s">
        <v>236</v>
      </c>
      <c r="AF7890">
        <v>0</v>
      </c>
      <c r="AG7890">
        <v>0</v>
      </c>
      <c r="AH7890">
        <v>0</v>
      </c>
      <c r="AI7890" t="s">
        <v>11634</v>
      </c>
      <c r="AL7890" s="94">
        <v>150.6</v>
      </c>
      <c r="AM7890" t="s">
        <v>11646</v>
      </c>
    </row>
    <row r="7891" spans="1:39" x14ac:dyDescent="0.25">
      <c r="A7891" t="s">
        <v>228</v>
      </c>
      <c r="B7891">
        <v>50058</v>
      </c>
      <c r="C7891" t="s">
        <v>11345</v>
      </c>
      <c r="D7891">
        <v>57</v>
      </c>
      <c r="E7891">
        <v>45792</v>
      </c>
      <c r="G7891" t="s">
        <v>2558</v>
      </c>
      <c r="K7891">
        <v>0</v>
      </c>
      <c r="AE7891" t="s">
        <v>236</v>
      </c>
      <c r="AF7891">
        <v>0</v>
      </c>
      <c r="AG7891">
        <v>0</v>
      </c>
      <c r="AH7891">
        <v>0</v>
      </c>
      <c r="AI7891" t="s">
        <v>11634</v>
      </c>
      <c r="AL7891" s="94">
        <v>5.7</v>
      </c>
      <c r="AM7891" t="s">
        <v>11646</v>
      </c>
    </row>
    <row r="7892" spans="1:39" x14ac:dyDescent="0.25">
      <c r="A7892" t="s">
        <v>228</v>
      </c>
      <c r="B7892">
        <v>50059</v>
      </c>
      <c r="C7892" t="s">
        <v>11346</v>
      </c>
      <c r="D7892">
        <v>953</v>
      </c>
      <c r="E7892">
        <v>45792</v>
      </c>
      <c r="G7892" t="s">
        <v>2558</v>
      </c>
      <c r="K7892">
        <v>0</v>
      </c>
      <c r="AE7892" t="s">
        <v>236</v>
      </c>
      <c r="AF7892">
        <v>0</v>
      </c>
      <c r="AG7892">
        <v>0</v>
      </c>
      <c r="AH7892">
        <v>0</v>
      </c>
      <c r="AI7892" t="s">
        <v>11634</v>
      </c>
      <c r="AL7892" s="94">
        <v>95.3</v>
      </c>
      <c r="AM7892" t="s">
        <v>11646</v>
      </c>
    </row>
    <row r="7893" spans="1:39" x14ac:dyDescent="0.25">
      <c r="A7893" t="s">
        <v>228</v>
      </c>
      <c r="B7893">
        <v>50060</v>
      </c>
      <c r="C7893" t="s">
        <v>11347</v>
      </c>
      <c r="D7893">
        <v>240</v>
      </c>
      <c r="E7893">
        <v>45792</v>
      </c>
      <c r="G7893" t="s">
        <v>2558</v>
      </c>
      <c r="K7893">
        <v>0</v>
      </c>
      <c r="AE7893" t="s">
        <v>236</v>
      </c>
      <c r="AF7893">
        <v>0</v>
      </c>
      <c r="AG7893">
        <v>0</v>
      </c>
      <c r="AH7893">
        <v>0</v>
      </c>
      <c r="AI7893" t="s">
        <v>11634</v>
      </c>
      <c r="AL7893" s="94">
        <v>24</v>
      </c>
      <c r="AM7893" t="s">
        <v>11646</v>
      </c>
    </row>
    <row r="7894" spans="1:39" x14ac:dyDescent="0.25">
      <c r="A7894" t="s">
        <v>228</v>
      </c>
      <c r="B7894">
        <v>50061</v>
      </c>
      <c r="C7894" t="s">
        <v>11348</v>
      </c>
      <c r="D7894">
        <v>208</v>
      </c>
      <c r="E7894">
        <v>45792</v>
      </c>
      <c r="G7894" t="s">
        <v>2558</v>
      </c>
      <c r="K7894">
        <v>0</v>
      </c>
      <c r="AE7894" t="s">
        <v>236</v>
      </c>
      <c r="AF7894">
        <v>0</v>
      </c>
      <c r="AG7894">
        <v>0</v>
      </c>
      <c r="AH7894">
        <v>0</v>
      </c>
      <c r="AI7894" t="s">
        <v>11634</v>
      </c>
      <c r="AL7894" s="94">
        <v>20.8</v>
      </c>
      <c r="AM7894" t="s">
        <v>11646</v>
      </c>
    </row>
    <row r="7895" spans="1:39" x14ac:dyDescent="0.25">
      <c r="A7895" t="s">
        <v>228</v>
      </c>
      <c r="B7895">
        <v>50062</v>
      </c>
      <c r="C7895" t="s">
        <v>11349</v>
      </c>
      <c r="D7895">
        <v>2704</v>
      </c>
      <c r="E7895">
        <v>45792</v>
      </c>
      <c r="F7895">
        <v>45958</v>
      </c>
      <c r="G7895" t="s">
        <v>2558</v>
      </c>
      <c r="H7895">
        <v>46121</v>
      </c>
      <c r="I7895" t="s">
        <v>24</v>
      </c>
      <c r="K7895">
        <v>0</v>
      </c>
      <c r="AE7895" t="s">
        <v>236</v>
      </c>
      <c r="AF7895">
        <v>0</v>
      </c>
      <c r="AG7895">
        <v>0</v>
      </c>
      <c r="AH7895">
        <v>0</v>
      </c>
      <c r="AI7895" t="s">
        <v>11634</v>
      </c>
      <c r="AL7895" s="94">
        <v>270.39999999999998</v>
      </c>
      <c r="AM7895" t="s">
        <v>11646</v>
      </c>
    </row>
    <row r="7896" spans="1:39" x14ac:dyDescent="0.25">
      <c r="A7896" t="s">
        <v>228</v>
      </c>
      <c r="B7896">
        <v>50063</v>
      </c>
      <c r="C7896" t="s">
        <v>11350</v>
      </c>
      <c r="D7896">
        <v>59</v>
      </c>
      <c r="E7896">
        <v>45792</v>
      </c>
      <c r="G7896" t="s">
        <v>2558</v>
      </c>
      <c r="K7896">
        <v>0</v>
      </c>
      <c r="AE7896" t="s">
        <v>236</v>
      </c>
      <c r="AF7896">
        <v>0</v>
      </c>
      <c r="AG7896">
        <v>0</v>
      </c>
      <c r="AH7896">
        <v>0</v>
      </c>
      <c r="AI7896" t="s">
        <v>11634</v>
      </c>
      <c r="AL7896" s="94">
        <v>5.9</v>
      </c>
      <c r="AM7896" t="s">
        <v>11646</v>
      </c>
    </row>
    <row r="7897" spans="1:39" x14ac:dyDescent="0.25">
      <c r="A7897" t="s">
        <v>228</v>
      </c>
      <c r="B7897">
        <v>50064</v>
      </c>
      <c r="C7897" t="s">
        <v>11351</v>
      </c>
      <c r="D7897">
        <v>481</v>
      </c>
      <c r="E7897">
        <v>45792</v>
      </c>
      <c r="G7897" t="s">
        <v>2558</v>
      </c>
      <c r="K7897">
        <v>0</v>
      </c>
      <c r="AE7897" t="s">
        <v>236</v>
      </c>
      <c r="AF7897">
        <v>0</v>
      </c>
      <c r="AG7897">
        <v>0</v>
      </c>
      <c r="AH7897">
        <v>0</v>
      </c>
      <c r="AI7897" t="s">
        <v>11634</v>
      </c>
      <c r="AL7897" s="94">
        <v>48.1</v>
      </c>
      <c r="AM7897" t="s">
        <v>11646</v>
      </c>
    </row>
    <row r="7898" spans="1:39" x14ac:dyDescent="0.25">
      <c r="A7898" t="s">
        <v>228</v>
      </c>
      <c r="B7898">
        <v>50065</v>
      </c>
      <c r="C7898" t="s">
        <v>11352</v>
      </c>
      <c r="D7898">
        <v>50</v>
      </c>
      <c r="E7898">
        <v>45792</v>
      </c>
      <c r="G7898" t="s">
        <v>2558</v>
      </c>
      <c r="K7898">
        <v>0</v>
      </c>
      <c r="AE7898" t="s">
        <v>236</v>
      </c>
      <c r="AF7898">
        <v>0</v>
      </c>
      <c r="AG7898">
        <v>0</v>
      </c>
      <c r="AH7898">
        <v>0</v>
      </c>
      <c r="AI7898" t="s">
        <v>11634</v>
      </c>
      <c r="AL7898" s="94">
        <v>5</v>
      </c>
      <c r="AM7898" t="s">
        <v>11646</v>
      </c>
    </row>
    <row r="7899" spans="1:39" x14ac:dyDescent="0.25">
      <c r="A7899" t="s">
        <v>228</v>
      </c>
      <c r="B7899">
        <v>50066</v>
      </c>
      <c r="C7899" t="s">
        <v>11353</v>
      </c>
      <c r="D7899">
        <v>4639</v>
      </c>
      <c r="E7899">
        <v>45792</v>
      </c>
      <c r="F7899">
        <v>45958</v>
      </c>
      <c r="G7899" t="s">
        <v>2558</v>
      </c>
      <c r="H7899" t="s">
        <v>11354</v>
      </c>
      <c r="I7899" t="s">
        <v>24</v>
      </c>
      <c r="K7899">
        <v>0</v>
      </c>
      <c r="AE7899" t="s">
        <v>236</v>
      </c>
      <c r="AF7899">
        <v>0</v>
      </c>
      <c r="AG7899">
        <v>0</v>
      </c>
      <c r="AH7899">
        <v>0</v>
      </c>
      <c r="AI7899" t="s">
        <v>11634</v>
      </c>
      <c r="AL7899" s="94">
        <v>463.9</v>
      </c>
      <c r="AM7899" t="s">
        <v>11646</v>
      </c>
    </row>
    <row r="7900" spans="1:39" x14ac:dyDescent="0.25">
      <c r="A7900" t="s">
        <v>228</v>
      </c>
      <c r="B7900">
        <v>50067</v>
      </c>
      <c r="C7900" t="s">
        <v>11355</v>
      </c>
      <c r="D7900">
        <v>19850</v>
      </c>
      <c r="E7900">
        <v>45792</v>
      </c>
      <c r="F7900">
        <v>45958</v>
      </c>
      <c r="G7900" t="s">
        <v>2558</v>
      </c>
      <c r="H7900" t="s">
        <v>11356</v>
      </c>
      <c r="I7900" t="s">
        <v>24</v>
      </c>
      <c r="K7900">
        <v>0</v>
      </c>
      <c r="AE7900" t="s">
        <v>236</v>
      </c>
      <c r="AF7900">
        <v>0</v>
      </c>
      <c r="AG7900">
        <v>0</v>
      </c>
      <c r="AH7900">
        <v>0</v>
      </c>
      <c r="AI7900" t="s">
        <v>11634</v>
      </c>
      <c r="AL7900" s="94">
        <v>1985</v>
      </c>
      <c r="AM7900" t="s">
        <v>11646</v>
      </c>
    </row>
    <row r="7901" spans="1:39" x14ac:dyDescent="0.25">
      <c r="A7901" t="s">
        <v>228</v>
      </c>
      <c r="B7901">
        <v>50068</v>
      </c>
      <c r="C7901" t="s">
        <v>11357</v>
      </c>
      <c r="D7901">
        <v>2906</v>
      </c>
      <c r="E7901">
        <v>45792</v>
      </c>
      <c r="F7901">
        <v>45958</v>
      </c>
      <c r="G7901" t="s">
        <v>2558</v>
      </c>
      <c r="H7901" t="s">
        <v>11358</v>
      </c>
      <c r="I7901" t="s">
        <v>24</v>
      </c>
      <c r="K7901">
        <v>0</v>
      </c>
      <c r="AE7901" t="s">
        <v>236</v>
      </c>
      <c r="AF7901">
        <v>0</v>
      </c>
      <c r="AG7901">
        <v>0</v>
      </c>
      <c r="AH7901">
        <v>0</v>
      </c>
      <c r="AI7901" t="s">
        <v>11634</v>
      </c>
      <c r="AL7901" s="94">
        <v>290.60000000000002</v>
      </c>
      <c r="AM7901" t="s">
        <v>11646</v>
      </c>
    </row>
    <row r="7902" spans="1:39" x14ac:dyDescent="0.25">
      <c r="A7902" t="s">
        <v>228</v>
      </c>
      <c r="B7902">
        <v>50069</v>
      </c>
      <c r="C7902" t="s">
        <v>11359</v>
      </c>
      <c r="D7902">
        <v>72</v>
      </c>
      <c r="E7902">
        <v>45793</v>
      </c>
      <c r="G7902" t="s">
        <v>2558</v>
      </c>
      <c r="K7902">
        <v>0</v>
      </c>
      <c r="AE7902" t="s">
        <v>236</v>
      </c>
      <c r="AF7902">
        <v>0</v>
      </c>
      <c r="AG7902">
        <v>0</v>
      </c>
      <c r="AH7902">
        <v>0</v>
      </c>
      <c r="AI7902" t="s">
        <v>11634</v>
      </c>
      <c r="AL7902" s="94">
        <v>7.2</v>
      </c>
      <c r="AM7902" t="s">
        <v>11646</v>
      </c>
    </row>
    <row r="7903" spans="1:39" x14ac:dyDescent="0.25">
      <c r="A7903" t="s">
        <v>228</v>
      </c>
      <c r="B7903">
        <v>50070</v>
      </c>
      <c r="C7903" t="s">
        <v>11360</v>
      </c>
      <c r="D7903">
        <v>58</v>
      </c>
      <c r="E7903">
        <v>45793</v>
      </c>
      <c r="G7903" t="s">
        <v>2558</v>
      </c>
      <c r="K7903">
        <v>0</v>
      </c>
      <c r="AE7903" t="s">
        <v>236</v>
      </c>
      <c r="AF7903">
        <v>0</v>
      </c>
      <c r="AG7903">
        <v>0</v>
      </c>
      <c r="AH7903">
        <v>0</v>
      </c>
      <c r="AI7903" t="s">
        <v>11634</v>
      </c>
      <c r="AL7903" s="94">
        <v>5.8</v>
      </c>
      <c r="AM7903" t="s">
        <v>11646</v>
      </c>
    </row>
    <row r="7904" spans="1:39" x14ac:dyDescent="0.25">
      <c r="A7904" t="s">
        <v>228</v>
      </c>
      <c r="B7904">
        <v>50071</v>
      </c>
      <c r="C7904" t="s">
        <v>11361</v>
      </c>
      <c r="D7904">
        <v>112</v>
      </c>
      <c r="E7904">
        <v>45793</v>
      </c>
      <c r="G7904" t="s">
        <v>2558</v>
      </c>
      <c r="K7904">
        <v>0</v>
      </c>
      <c r="AE7904" t="s">
        <v>236</v>
      </c>
      <c r="AF7904">
        <v>0</v>
      </c>
      <c r="AG7904">
        <v>0</v>
      </c>
      <c r="AH7904">
        <v>0</v>
      </c>
      <c r="AI7904" t="s">
        <v>11634</v>
      </c>
      <c r="AL7904" s="94">
        <v>11.2</v>
      </c>
      <c r="AM7904" t="s">
        <v>11646</v>
      </c>
    </row>
    <row r="7905" spans="1:39" x14ac:dyDescent="0.25">
      <c r="A7905" t="s">
        <v>228</v>
      </c>
      <c r="B7905">
        <v>50072</v>
      </c>
      <c r="C7905" t="s">
        <v>11362</v>
      </c>
      <c r="D7905">
        <v>167</v>
      </c>
      <c r="E7905">
        <v>45793</v>
      </c>
      <c r="G7905" t="s">
        <v>2558</v>
      </c>
      <c r="H7905">
        <v>45799</v>
      </c>
      <c r="I7905" t="s">
        <v>28</v>
      </c>
      <c r="K7905">
        <v>0</v>
      </c>
      <c r="L7905" t="s">
        <v>487</v>
      </c>
      <c r="M7905">
        <v>0</v>
      </c>
      <c r="N7905" t="s">
        <v>25</v>
      </c>
      <c r="O7905" t="s">
        <v>487</v>
      </c>
      <c r="P7905" t="s">
        <v>25</v>
      </c>
      <c r="Q7905">
        <v>0</v>
      </c>
      <c r="R7905">
        <v>0</v>
      </c>
      <c r="S7905">
        <v>0</v>
      </c>
      <c r="T7905">
        <v>0</v>
      </c>
      <c r="U7905">
        <v>0</v>
      </c>
      <c r="V7905">
        <v>0</v>
      </c>
      <c r="W7905">
        <v>0</v>
      </c>
      <c r="X7905" t="s">
        <v>11275</v>
      </c>
      <c r="Y7905" t="s">
        <v>25</v>
      </c>
      <c r="Z7905" t="s">
        <v>25</v>
      </c>
      <c r="AE7905" t="s">
        <v>236</v>
      </c>
      <c r="AF7905">
        <v>0</v>
      </c>
      <c r="AG7905">
        <v>0</v>
      </c>
      <c r="AH7905">
        <v>16</v>
      </c>
      <c r="AI7905" t="s">
        <v>11631</v>
      </c>
      <c r="AJ7905">
        <v>0</v>
      </c>
      <c r="AK7905">
        <v>0</v>
      </c>
      <c r="AL7905" s="94">
        <v>16.7</v>
      </c>
      <c r="AM7905" t="s">
        <v>11646</v>
      </c>
    </row>
    <row r="7906" spans="1:39" x14ac:dyDescent="0.25">
      <c r="A7906" t="s">
        <v>228</v>
      </c>
      <c r="B7906">
        <v>50073</v>
      </c>
      <c r="C7906" t="s">
        <v>11363</v>
      </c>
      <c r="D7906">
        <v>3456</v>
      </c>
      <c r="E7906">
        <v>45793</v>
      </c>
      <c r="F7906">
        <v>45986</v>
      </c>
      <c r="G7906" t="s">
        <v>2558</v>
      </c>
      <c r="H7906" t="s">
        <v>11364</v>
      </c>
      <c r="I7906" t="s">
        <v>24</v>
      </c>
      <c r="K7906">
        <v>0</v>
      </c>
      <c r="AE7906" t="s">
        <v>236</v>
      </c>
      <c r="AF7906">
        <v>0</v>
      </c>
      <c r="AG7906">
        <v>0</v>
      </c>
      <c r="AH7906">
        <v>0</v>
      </c>
      <c r="AI7906" t="s">
        <v>11634</v>
      </c>
      <c r="AL7906" s="94">
        <v>345.6</v>
      </c>
      <c r="AM7906" t="s">
        <v>11646</v>
      </c>
    </row>
    <row r="7907" spans="1:39" x14ac:dyDescent="0.25">
      <c r="A7907" t="s">
        <v>228</v>
      </c>
      <c r="B7907">
        <v>50074</v>
      </c>
      <c r="C7907" t="s">
        <v>11365</v>
      </c>
      <c r="D7907">
        <v>10432</v>
      </c>
      <c r="E7907">
        <v>45793</v>
      </c>
      <c r="G7907" t="s">
        <v>2558</v>
      </c>
      <c r="H7907">
        <v>45799</v>
      </c>
      <c r="I7907" t="s">
        <v>28</v>
      </c>
      <c r="K7907">
        <v>250</v>
      </c>
      <c r="L7907">
        <v>45778</v>
      </c>
      <c r="M7907">
        <v>40</v>
      </c>
      <c r="N7907" t="s">
        <v>26</v>
      </c>
      <c r="O7907">
        <v>45427</v>
      </c>
      <c r="P7907" t="s">
        <v>26</v>
      </c>
      <c r="Q7907">
        <v>40</v>
      </c>
      <c r="R7907">
        <v>12500</v>
      </c>
      <c r="S7907">
        <v>7500</v>
      </c>
      <c r="T7907">
        <v>10</v>
      </c>
      <c r="U7907">
        <v>50</v>
      </c>
      <c r="V7907">
        <v>4</v>
      </c>
      <c r="W7907">
        <v>10</v>
      </c>
      <c r="X7907" t="s">
        <v>11366</v>
      </c>
      <c r="Y7907" t="s">
        <v>26</v>
      </c>
      <c r="Z7907" t="s">
        <v>26</v>
      </c>
      <c r="AE7907" t="s">
        <v>236</v>
      </c>
      <c r="AF7907">
        <v>0.4</v>
      </c>
      <c r="AG7907">
        <v>100</v>
      </c>
      <c r="AH7907">
        <v>16</v>
      </c>
      <c r="AI7907" t="s">
        <v>11631</v>
      </c>
      <c r="AJ7907">
        <v>1.1982361963190185</v>
      </c>
      <c r="AK7907">
        <v>0.71894171779141103</v>
      </c>
      <c r="AL7907" s="94">
        <v>1043.2</v>
      </c>
      <c r="AM7907" t="s">
        <v>11647</v>
      </c>
    </row>
    <row r="7908" spans="1:39" x14ac:dyDescent="0.25">
      <c r="A7908" t="s">
        <v>228</v>
      </c>
      <c r="B7908">
        <v>50075</v>
      </c>
      <c r="C7908" t="s">
        <v>11367</v>
      </c>
      <c r="D7908">
        <v>79</v>
      </c>
      <c r="E7908" t="s">
        <v>5259</v>
      </c>
      <c r="G7908" t="s">
        <v>2558</v>
      </c>
      <c r="H7908" t="s">
        <v>11330</v>
      </c>
      <c r="I7908" t="s">
        <v>3631</v>
      </c>
      <c r="K7908">
        <v>0</v>
      </c>
      <c r="AE7908" t="s">
        <v>236</v>
      </c>
      <c r="AF7908">
        <v>0</v>
      </c>
      <c r="AG7908">
        <v>0</v>
      </c>
      <c r="AH7908">
        <v>0</v>
      </c>
      <c r="AI7908" t="s">
        <v>11634</v>
      </c>
      <c r="AL7908" s="94">
        <v>7.9</v>
      </c>
      <c r="AM7908" t="s">
        <v>11646</v>
      </c>
    </row>
    <row r="7909" spans="1:39" x14ac:dyDescent="0.25">
      <c r="A7909" t="s">
        <v>228</v>
      </c>
      <c r="B7909">
        <v>50076</v>
      </c>
      <c r="C7909" t="s">
        <v>11368</v>
      </c>
      <c r="D7909">
        <v>88</v>
      </c>
      <c r="E7909">
        <v>45793</v>
      </c>
      <c r="G7909" t="s">
        <v>2558</v>
      </c>
      <c r="H7909">
        <v>45803</v>
      </c>
      <c r="I7909" t="s">
        <v>28</v>
      </c>
      <c r="K7909">
        <v>0</v>
      </c>
      <c r="L7909" t="s">
        <v>487</v>
      </c>
      <c r="M7909">
        <v>0</v>
      </c>
      <c r="N7909" t="s">
        <v>25</v>
      </c>
      <c r="O7909" t="s">
        <v>487</v>
      </c>
      <c r="P7909" t="s">
        <v>25</v>
      </c>
      <c r="Q7909">
        <v>0</v>
      </c>
      <c r="R7909">
        <v>0</v>
      </c>
      <c r="S7909">
        <v>0</v>
      </c>
      <c r="T7909">
        <v>0</v>
      </c>
      <c r="U7909">
        <v>0</v>
      </c>
      <c r="V7909">
        <v>0</v>
      </c>
      <c r="W7909">
        <v>0</v>
      </c>
      <c r="X7909" t="s">
        <v>11275</v>
      </c>
      <c r="Y7909" t="s">
        <v>25</v>
      </c>
      <c r="Z7909" t="s">
        <v>25</v>
      </c>
      <c r="AE7909" t="s">
        <v>236</v>
      </c>
      <c r="AF7909">
        <v>0</v>
      </c>
      <c r="AG7909">
        <v>0</v>
      </c>
      <c r="AH7909">
        <v>16</v>
      </c>
      <c r="AI7909" t="s">
        <v>11631</v>
      </c>
      <c r="AJ7909">
        <v>0</v>
      </c>
      <c r="AK7909">
        <v>0</v>
      </c>
      <c r="AL7909" s="94">
        <v>8.8000000000000007</v>
      </c>
      <c r="AM7909" t="s">
        <v>11646</v>
      </c>
    </row>
    <row r="7910" spans="1:39" x14ac:dyDescent="0.25">
      <c r="A7910" t="s">
        <v>228</v>
      </c>
      <c r="B7910">
        <v>50077</v>
      </c>
      <c r="C7910" t="s">
        <v>11369</v>
      </c>
      <c r="D7910">
        <v>198</v>
      </c>
      <c r="E7910">
        <v>45793</v>
      </c>
      <c r="G7910" t="s">
        <v>2558</v>
      </c>
      <c r="K7910">
        <v>0</v>
      </c>
      <c r="AE7910" t="s">
        <v>236</v>
      </c>
      <c r="AF7910">
        <v>0</v>
      </c>
      <c r="AG7910">
        <v>0</v>
      </c>
      <c r="AH7910">
        <v>0</v>
      </c>
      <c r="AI7910" t="s">
        <v>11634</v>
      </c>
      <c r="AL7910" s="94">
        <v>19.8</v>
      </c>
      <c r="AM7910" t="s">
        <v>11646</v>
      </c>
    </row>
    <row r="7911" spans="1:39" x14ac:dyDescent="0.25">
      <c r="A7911" t="s">
        <v>228</v>
      </c>
      <c r="B7911">
        <v>50078</v>
      </c>
      <c r="C7911" t="s">
        <v>11370</v>
      </c>
      <c r="D7911">
        <v>214</v>
      </c>
      <c r="E7911">
        <v>45793</v>
      </c>
      <c r="G7911" t="s">
        <v>2558</v>
      </c>
      <c r="K7911">
        <v>0</v>
      </c>
      <c r="AE7911" t="s">
        <v>236</v>
      </c>
      <c r="AF7911">
        <v>0</v>
      </c>
      <c r="AG7911">
        <v>0</v>
      </c>
      <c r="AH7911">
        <v>0</v>
      </c>
      <c r="AI7911" t="s">
        <v>11634</v>
      </c>
      <c r="AL7911" s="94">
        <v>21.4</v>
      </c>
      <c r="AM7911" t="s">
        <v>11646</v>
      </c>
    </row>
    <row r="7912" spans="1:39" x14ac:dyDescent="0.25">
      <c r="A7912" t="s">
        <v>228</v>
      </c>
      <c r="B7912">
        <v>50079</v>
      </c>
      <c r="C7912" t="s">
        <v>11371</v>
      </c>
      <c r="D7912">
        <v>259</v>
      </c>
      <c r="E7912">
        <v>45793</v>
      </c>
      <c r="G7912" t="s">
        <v>2558</v>
      </c>
      <c r="K7912">
        <v>0</v>
      </c>
      <c r="AE7912" t="s">
        <v>236</v>
      </c>
      <c r="AF7912">
        <v>0</v>
      </c>
      <c r="AG7912">
        <v>0</v>
      </c>
      <c r="AH7912">
        <v>0</v>
      </c>
      <c r="AI7912" t="s">
        <v>11634</v>
      </c>
      <c r="AL7912" s="94">
        <v>25.9</v>
      </c>
      <c r="AM7912" t="s">
        <v>11646</v>
      </c>
    </row>
    <row r="7913" spans="1:39" x14ac:dyDescent="0.25">
      <c r="A7913" t="s">
        <v>228</v>
      </c>
      <c r="B7913">
        <v>50080</v>
      </c>
      <c r="C7913" t="s">
        <v>11372</v>
      </c>
      <c r="D7913">
        <v>37</v>
      </c>
      <c r="E7913">
        <v>45793</v>
      </c>
      <c r="G7913" t="s">
        <v>2558</v>
      </c>
      <c r="K7913">
        <v>0</v>
      </c>
      <c r="AE7913" t="s">
        <v>236</v>
      </c>
      <c r="AF7913">
        <v>0</v>
      </c>
      <c r="AG7913">
        <v>0</v>
      </c>
      <c r="AH7913">
        <v>0</v>
      </c>
      <c r="AI7913" t="s">
        <v>11634</v>
      </c>
      <c r="AL7913" s="94">
        <v>3.7</v>
      </c>
      <c r="AM7913" t="s">
        <v>11646</v>
      </c>
    </row>
    <row r="7914" spans="1:39" x14ac:dyDescent="0.25">
      <c r="A7914" t="s">
        <v>228</v>
      </c>
      <c r="B7914">
        <v>50081</v>
      </c>
      <c r="C7914" t="s">
        <v>11373</v>
      </c>
      <c r="D7914">
        <v>552</v>
      </c>
      <c r="E7914">
        <v>45793</v>
      </c>
      <c r="G7914" t="s">
        <v>2558</v>
      </c>
      <c r="K7914">
        <v>0</v>
      </c>
      <c r="AE7914" t="s">
        <v>236</v>
      </c>
      <c r="AF7914">
        <v>0</v>
      </c>
      <c r="AG7914">
        <v>0</v>
      </c>
      <c r="AH7914">
        <v>0</v>
      </c>
      <c r="AI7914" t="s">
        <v>11634</v>
      </c>
      <c r="AL7914" s="94">
        <v>55.2</v>
      </c>
      <c r="AM7914" t="s">
        <v>11646</v>
      </c>
    </row>
    <row r="7915" spans="1:39" x14ac:dyDescent="0.25">
      <c r="A7915" t="s">
        <v>228</v>
      </c>
      <c r="B7915">
        <v>50092</v>
      </c>
      <c r="C7915" t="s">
        <v>11374</v>
      </c>
      <c r="D7915">
        <v>500</v>
      </c>
      <c r="E7915">
        <v>45793</v>
      </c>
      <c r="G7915" t="s">
        <v>2558</v>
      </c>
      <c r="K7915">
        <v>0</v>
      </c>
      <c r="AE7915" t="s">
        <v>236</v>
      </c>
      <c r="AF7915">
        <v>0</v>
      </c>
      <c r="AG7915">
        <v>0</v>
      </c>
      <c r="AH7915">
        <v>0</v>
      </c>
      <c r="AI7915" t="s">
        <v>11634</v>
      </c>
      <c r="AL7915" s="94">
        <v>50</v>
      </c>
      <c r="AM7915" t="s">
        <v>11646</v>
      </c>
    </row>
    <row r="7916" spans="1:39" x14ac:dyDescent="0.25">
      <c r="A7916" t="s">
        <v>228</v>
      </c>
      <c r="B7916">
        <v>50093</v>
      </c>
      <c r="C7916" t="s">
        <v>11375</v>
      </c>
      <c r="D7916">
        <v>102</v>
      </c>
      <c r="E7916">
        <v>45793</v>
      </c>
      <c r="G7916" t="s">
        <v>2558</v>
      </c>
      <c r="H7916">
        <v>45799</v>
      </c>
      <c r="I7916" t="s">
        <v>28</v>
      </c>
      <c r="K7916">
        <v>0</v>
      </c>
      <c r="L7916" t="s">
        <v>487</v>
      </c>
      <c r="M7916">
        <v>0</v>
      </c>
      <c r="N7916" t="s">
        <v>3168</v>
      </c>
      <c r="O7916" t="s">
        <v>487</v>
      </c>
      <c r="P7916" t="s">
        <v>25</v>
      </c>
      <c r="Q7916">
        <v>0</v>
      </c>
      <c r="R7916">
        <v>0</v>
      </c>
      <c r="S7916">
        <v>0</v>
      </c>
      <c r="T7916">
        <v>0</v>
      </c>
      <c r="U7916">
        <v>0</v>
      </c>
      <c r="V7916">
        <v>0</v>
      </c>
      <c r="W7916">
        <v>0</v>
      </c>
      <c r="X7916" t="s">
        <v>11308</v>
      </c>
      <c r="Y7916" t="s">
        <v>25</v>
      </c>
      <c r="Z7916" t="s">
        <v>25</v>
      </c>
      <c r="AE7916" t="s">
        <v>236</v>
      </c>
      <c r="AF7916">
        <v>0</v>
      </c>
      <c r="AG7916">
        <v>0</v>
      </c>
      <c r="AH7916">
        <v>16</v>
      </c>
      <c r="AI7916" t="s">
        <v>11631</v>
      </c>
      <c r="AJ7916">
        <v>0</v>
      </c>
      <c r="AK7916">
        <v>0</v>
      </c>
      <c r="AL7916" s="94">
        <v>10.199999999999999</v>
      </c>
      <c r="AM7916" t="s">
        <v>11646</v>
      </c>
    </row>
    <row r="7917" spans="1:39" x14ac:dyDescent="0.25">
      <c r="A7917" t="s">
        <v>228</v>
      </c>
      <c r="B7917">
        <v>50082</v>
      </c>
      <c r="C7917" t="s">
        <v>11376</v>
      </c>
      <c r="D7917">
        <v>80</v>
      </c>
      <c r="E7917">
        <v>45793</v>
      </c>
      <c r="G7917" t="s">
        <v>2558</v>
      </c>
      <c r="K7917">
        <v>0</v>
      </c>
      <c r="AE7917" t="s">
        <v>236</v>
      </c>
      <c r="AF7917">
        <v>0</v>
      </c>
      <c r="AG7917">
        <v>0</v>
      </c>
      <c r="AH7917">
        <v>0</v>
      </c>
      <c r="AI7917" t="s">
        <v>11634</v>
      </c>
      <c r="AL7917" s="94">
        <v>8</v>
      </c>
      <c r="AM7917" t="s">
        <v>11646</v>
      </c>
    </row>
    <row r="7918" spans="1:39" x14ac:dyDescent="0.25">
      <c r="A7918" t="s">
        <v>228</v>
      </c>
      <c r="B7918">
        <v>50083</v>
      </c>
      <c r="C7918" t="s">
        <v>11377</v>
      </c>
      <c r="D7918">
        <v>102</v>
      </c>
      <c r="E7918">
        <v>45793</v>
      </c>
      <c r="G7918" t="s">
        <v>2558</v>
      </c>
      <c r="K7918">
        <v>0</v>
      </c>
      <c r="AE7918" t="s">
        <v>236</v>
      </c>
      <c r="AF7918">
        <v>0</v>
      </c>
      <c r="AG7918">
        <v>0</v>
      </c>
      <c r="AH7918">
        <v>0</v>
      </c>
      <c r="AI7918" t="s">
        <v>11634</v>
      </c>
      <c r="AL7918" s="94">
        <v>10.199999999999999</v>
      </c>
      <c r="AM7918" t="s">
        <v>11646</v>
      </c>
    </row>
    <row r="7919" spans="1:39" x14ac:dyDescent="0.25">
      <c r="A7919" t="s">
        <v>228</v>
      </c>
      <c r="B7919">
        <v>50084</v>
      </c>
      <c r="C7919" t="s">
        <v>11378</v>
      </c>
      <c r="D7919">
        <v>70</v>
      </c>
      <c r="E7919">
        <v>45793</v>
      </c>
      <c r="G7919" t="s">
        <v>2558</v>
      </c>
      <c r="K7919">
        <v>0</v>
      </c>
      <c r="AE7919" t="s">
        <v>236</v>
      </c>
      <c r="AF7919">
        <v>0</v>
      </c>
      <c r="AG7919">
        <v>0</v>
      </c>
      <c r="AH7919">
        <v>0</v>
      </c>
      <c r="AI7919" t="s">
        <v>11634</v>
      </c>
      <c r="AL7919" s="94">
        <v>7</v>
      </c>
      <c r="AM7919" t="s">
        <v>11646</v>
      </c>
    </row>
    <row r="7920" spans="1:39" x14ac:dyDescent="0.25">
      <c r="A7920" t="s">
        <v>228</v>
      </c>
      <c r="B7920">
        <v>50085</v>
      </c>
      <c r="C7920" t="s">
        <v>11379</v>
      </c>
      <c r="D7920">
        <v>201</v>
      </c>
      <c r="E7920">
        <v>45793</v>
      </c>
      <c r="G7920" t="s">
        <v>2558</v>
      </c>
      <c r="H7920" t="s">
        <v>487</v>
      </c>
      <c r="I7920" t="s">
        <v>28</v>
      </c>
      <c r="K7920">
        <v>0</v>
      </c>
      <c r="L7920" t="s">
        <v>487</v>
      </c>
      <c r="M7920">
        <v>0</v>
      </c>
      <c r="N7920" t="s">
        <v>25</v>
      </c>
      <c r="O7920" t="s">
        <v>487</v>
      </c>
      <c r="P7920" t="s">
        <v>25</v>
      </c>
      <c r="Q7920">
        <v>0</v>
      </c>
      <c r="R7920">
        <v>0</v>
      </c>
      <c r="S7920">
        <v>0</v>
      </c>
      <c r="T7920">
        <v>5</v>
      </c>
      <c r="U7920">
        <v>0</v>
      </c>
      <c r="V7920">
        <v>0</v>
      </c>
      <c r="W7920">
        <v>0</v>
      </c>
      <c r="X7920" t="s">
        <v>11275</v>
      </c>
      <c r="Y7920" t="s">
        <v>25</v>
      </c>
      <c r="Z7920" t="s">
        <v>25</v>
      </c>
      <c r="AE7920" t="s">
        <v>236</v>
      </c>
      <c r="AF7920">
        <v>0</v>
      </c>
      <c r="AG7920">
        <v>0</v>
      </c>
      <c r="AH7920">
        <v>16</v>
      </c>
      <c r="AI7920" t="s">
        <v>11631</v>
      </c>
      <c r="AJ7920">
        <v>0</v>
      </c>
      <c r="AK7920">
        <v>0</v>
      </c>
      <c r="AL7920" s="94">
        <v>20.100000000000001</v>
      </c>
      <c r="AM7920" t="s">
        <v>11646</v>
      </c>
    </row>
    <row r="7921" spans="1:39" x14ac:dyDescent="0.25">
      <c r="A7921" t="s">
        <v>228</v>
      </c>
      <c r="B7921">
        <v>50086</v>
      </c>
      <c r="C7921" t="s">
        <v>11380</v>
      </c>
      <c r="D7921">
        <v>217</v>
      </c>
      <c r="E7921">
        <v>45793</v>
      </c>
      <c r="G7921" t="s">
        <v>2558</v>
      </c>
      <c r="K7921">
        <v>0</v>
      </c>
      <c r="AE7921" t="s">
        <v>236</v>
      </c>
      <c r="AF7921">
        <v>0</v>
      </c>
      <c r="AG7921">
        <v>0</v>
      </c>
      <c r="AH7921">
        <v>0</v>
      </c>
      <c r="AI7921" t="s">
        <v>11634</v>
      </c>
      <c r="AL7921" s="94">
        <v>21.7</v>
      </c>
      <c r="AM7921" t="s">
        <v>11646</v>
      </c>
    </row>
    <row r="7922" spans="1:39" x14ac:dyDescent="0.25">
      <c r="A7922" t="s">
        <v>228</v>
      </c>
      <c r="B7922">
        <v>50087</v>
      </c>
      <c r="C7922" t="s">
        <v>11381</v>
      </c>
      <c r="D7922">
        <v>33</v>
      </c>
      <c r="E7922">
        <v>45793</v>
      </c>
      <c r="G7922" t="s">
        <v>2558</v>
      </c>
      <c r="K7922">
        <v>0</v>
      </c>
      <c r="AE7922" t="s">
        <v>236</v>
      </c>
      <c r="AF7922">
        <v>0</v>
      </c>
      <c r="AG7922">
        <v>0</v>
      </c>
      <c r="AH7922">
        <v>0</v>
      </c>
      <c r="AI7922" t="s">
        <v>11634</v>
      </c>
      <c r="AL7922" s="94">
        <v>3.3</v>
      </c>
      <c r="AM7922" t="s">
        <v>11646</v>
      </c>
    </row>
    <row r="7923" spans="1:39" x14ac:dyDescent="0.25">
      <c r="A7923" t="s">
        <v>228</v>
      </c>
      <c r="B7923">
        <v>50088</v>
      </c>
      <c r="C7923" t="s">
        <v>11382</v>
      </c>
      <c r="D7923">
        <v>329</v>
      </c>
      <c r="E7923">
        <v>45793</v>
      </c>
      <c r="G7923" t="s">
        <v>2558</v>
      </c>
      <c r="K7923">
        <v>0</v>
      </c>
      <c r="AE7923" t="s">
        <v>236</v>
      </c>
      <c r="AF7923">
        <v>0</v>
      </c>
      <c r="AG7923">
        <v>0</v>
      </c>
      <c r="AH7923">
        <v>0</v>
      </c>
      <c r="AI7923" t="s">
        <v>11634</v>
      </c>
      <c r="AL7923" s="94">
        <v>32.9</v>
      </c>
      <c r="AM7923" t="s">
        <v>11646</v>
      </c>
    </row>
    <row r="7924" spans="1:39" x14ac:dyDescent="0.25">
      <c r="A7924" t="s">
        <v>228</v>
      </c>
      <c r="B7924">
        <v>50089</v>
      </c>
      <c r="C7924" t="s">
        <v>11383</v>
      </c>
      <c r="D7924">
        <v>15112</v>
      </c>
      <c r="E7924">
        <v>45793</v>
      </c>
      <c r="F7924">
        <v>45986</v>
      </c>
      <c r="G7924" t="s">
        <v>2558</v>
      </c>
      <c r="H7924" t="s">
        <v>11384</v>
      </c>
      <c r="I7924" t="s">
        <v>24</v>
      </c>
      <c r="K7924">
        <v>0</v>
      </c>
      <c r="AE7924" t="s">
        <v>236</v>
      </c>
      <c r="AF7924">
        <v>0</v>
      </c>
      <c r="AG7924">
        <v>0</v>
      </c>
      <c r="AH7924">
        <v>0</v>
      </c>
      <c r="AI7924" t="s">
        <v>11634</v>
      </c>
      <c r="AL7924" s="94">
        <v>1511.2</v>
      </c>
      <c r="AM7924" t="s">
        <v>11646</v>
      </c>
    </row>
    <row r="7925" spans="1:39" x14ac:dyDescent="0.25">
      <c r="A7925" t="s">
        <v>228</v>
      </c>
      <c r="B7925">
        <v>50090</v>
      </c>
      <c r="C7925" t="s">
        <v>11385</v>
      </c>
      <c r="D7925">
        <v>143</v>
      </c>
      <c r="E7925">
        <v>45793</v>
      </c>
      <c r="G7925" t="s">
        <v>2558</v>
      </c>
      <c r="K7925">
        <v>0</v>
      </c>
      <c r="AE7925" t="s">
        <v>236</v>
      </c>
      <c r="AF7925">
        <v>0</v>
      </c>
      <c r="AG7925">
        <v>0</v>
      </c>
      <c r="AH7925">
        <v>0</v>
      </c>
      <c r="AI7925" t="s">
        <v>11634</v>
      </c>
      <c r="AL7925" s="94">
        <v>14.3</v>
      </c>
      <c r="AM7925" t="s">
        <v>11646</v>
      </c>
    </row>
    <row r="7926" spans="1:39" x14ac:dyDescent="0.25">
      <c r="A7926" t="s">
        <v>228</v>
      </c>
      <c r="B7926">
        <v>50091</v>
      </c>
      <c r="C7926" t="s">
        <v>11386</v>
      </c>
      <c r="D7926">
        <v>41</v>
      </c>
      <c r="E7926">
        <v>45793</v>
      </c>
      <c r="G7926" t="s">
        <v>2558</v>
      </c>
      <c r="K7926">
        <v>0</v>
      </c>
      <c r="AE7926" t="s">
        <v>236</v>
      </c>
      <c r="AF7926">
        <v>0</v>
      </c>
      <c r="AG7926">
        <v>0</v>
      </c>
      <c r="AH7926">
        <v>0</v>
      </c>
      <c r="AI7926" t="s">
        <v>11634</v>
      </c>
      <c r="AL7926" s="94">
        <v>4.0999999999999996</v>
      </c>
      <c r="AM7926" t="s">
        <v>11646</v>
      </c>
    </row>
    <row r="7927" spans="1:39" x14ac:dyDescent="0.25">
      <c r="A7927" t="s">
        <v>228</v>
      </c>
      <c r="B7927">
        <v>50094</v>
      </c>
      <c r="C7927" t="s">
        <v>11387</v>
      </c>
      <c r="D7927">
        <v>1919</v>
      </c>
      <c r="E7927">
        <v>45793</v>
      </c>
      <c r="G7927" t="s">
        <v>2558</v>
      </c>
      <c r="H7927">
        <v>45796</v>
      </c>
      <c r="I7927" t="s">
        <v>28</v>
      </c>
      <c r="K7927">
        <v>150</v>
      </c>
      <c r="L7927">
        <v>45793</v>
      </c>
      <c r="M7927">
        <v>13</v>
      </c>
      <c r="N7927" t="s">
        <v>26</v>
      </c>
      <c r="O7927">
        <v>45504</v>
      </c>
      <c r="P7927" t="s">
        <v>26</v>
      </c>
      <c r="Q7927">
        <v>13</v>
      </c>
      <c r="R7927">
        <v>2400</v>
      </c>
      <c r="T7927">
        <v>0</v>
      </c>
      <c r="U7927">
        <v>0</v>
      </c>
      <c r="V7927">
        <v>0</v>
      </c>
      <c r="W7927">
        <v>0</v>
      </c>
      <c r="X7927" t="s">
        <v>11388</v>
      </c>
      <c r="Y7927" t="s">
        <v>11275</v>
      </c>
      <c r="Z7927" t="s">
        <v>25</v>
      </c>
      <c r="AE7927" t="s">
        <v>236</v>
      </c>
      <c r="AF7927">
        <v>0.13</v>
      </c>
      <c r="AG7927">
        <v>20</v>
      </c>
      <c r="AH7927">
        <v>15</v>
      </c>
      <c r="AI7927" t="s">
        <v>11632</v>
      </c>
      <c r="AJ7927">
        <v>1.2506513809275663</v>
      </c>
      <c r="AL7927" s="94">
        <v>191.9</v>
      </c>
      <c r="AM7927" t="s">
        <v>11647</v>
      </c>
    </row>
    <row r="7928" spans="1:39" x14ac:dyDescent="0.25">
      <c r="A7928" t="s">
        <v>228</v>
      </c>
      <c r="B7928">
        <v>50095</v>
      </c>
      <c r="C7928" t="s">
        <v>11389</v>
      </c>
      <c r="D7928">
        <v>17133</v>
      </c>
      <c r="E7928">
        <v>45793</v>
      </c>
      <c r="F7928" t="s">
        <v>11390</v>
      </c>
      <c r="G7928" t="s">
        <v>2558</v>
      </c>
      <c r="K7928">
        <v>0</v>
      </c>
      <c r="AE7928" t="s">
        <v>236</v>
      </c>
      <c r="AF7928">
        <v>0</v>
      </c>
      <c r="AG7928">
        <v>0</v>
      </c>
      <c r="AH7928">
        <v>0</v>
      </c>
      <c r="AI7928" t="s">
        <v>11634</v>
      </c>
      <c r="AL7928" s="94">
        <v>1713.3</v>
      </c>
      <c r="AM7928" t="s">
        <v>11646</v>
      </c>
    </row>
    <row r="7929" spans="1:39" x14ac:dyDescent="0.25">
      <c r="A7929" t="s">
        <v>228</v>
      </c>
      <c r="B7929">
        <v>50096</v>
      </c>
      <c r="C7929" t="s">
        <v>11391</v>
      </c>
      <c r="D7929">
        <v>29</v>
      </c>
      <c r="E7929">
        <v>45793</v>
      </c>
      <c r="G7929" t="s">
        <v>2558</v>
      </c>
      <c r="K7929">
        <v>0</v>
      </c>
      <c r="AE7929" t="s">
        <v>236</v>
      </c>
      <c r="AF7929">
        <v>0</v>
      </c>
      <c r="AG7929">
        <v>0</v>
      </c>
      <c r="AH7929">
        <v>0</v>
      </c>
      <c r="AI7929" t="s">
        <v>11634</v>
      </c>
      <c r="AL7929" s="94">
        <v>2.9</v>
      </c>
      <c r="AM7929" t="s">
        <v>11646</v>
      </c>
    </row>
    <row r="7930" spans="1:39" x14ac:dyDescent="0.25">
      <c r="A7930" t="s">
        <v>228</v>
      </c>
      <c r="B7930">
        <v>50098</v>
      </c>
      <c r="C7930" t="s">
        <v>11392</v>
      </c>
      <c r="D7930">
        <v>182</v>
      </c>
      <c r="E7930">
        <v>45793</v>
      </c>
      <c r="G7930" t="s">
        <v>2558</v>
      </c>
      <c r="K7930">
        <v>0</v>
      </c>
      <c r="AE7930" t="s">
        <v>236</v>
      </c>
      <c r="AF7930">
        <v>0</v>
      </c>
      <c r="AG7930">
        <v>0</v>
      </c>
      <c r="AH7930">
        <v>0</v>
      </c>
      <c r="AI7930" t="s">
        <v>11634</v>
      </c>
      <c r="AL7930" s="94">
        <v>18.2</v>
      </c>
      <c r="AM7930" t="s">
        <v>11646</v>
      </c>
    </row>
    <row r="7931" spans="1:39" x14ac:dyDescent="0.25">
      <c r="A7931" t="s">
        <v>228</v>
      </c>
      <c r="B7931">
        <v>50099</v>
      </c>
      <c r="C7931" t="s">
        <v>11393</v>
      </c>
      <c r="D7931">
        <v>4565</v>
      </c>
      <c r="E7931">
        <v>45793</v>
      </c>
      <c r="G7931" t="s">
        <v>2558</v>
      </c>
      <c r="H7931">
        <v>45813</v>
      </c>
      <c r="I7931" t="s">
        <v>28</v>
      </c>
      <c r="K7931">
        <v>207</v>
      </c>
      <c r="L7931">
        <v>45627</v>
      </c>
      <c r="M7931">
        <v>0</v>
      </c>
      <c r="N7931" t="s">
        <v>25</v>
      </c>
      <c r="O7931" t="s">
        <v>487</v>
      </c>
      <c r="P7931" t="s">
        <v>26</v>
      </c>
      <c r="Q7931">
        <v>0</v>
      </c>
      <c r="R7931">
        <v>24134.41</v>
      </c>
      <c r="S7931">
        <v>2622.56</v>
      </c>
      <c r="T7931">
        <v>20</v>
      </c>
      <c r="U7931">
        <v>107</v>
      </c>
      <c r="V7931">
        <v>2</v>
      </c>
      <c r="W7931">
        <v>36</v>
      </c>
      <c r="X7931" t="s">
        <v>11394</v>
      </c>
      <c r="Y7931" t="s">
        <v>26</v>
      </c>
      <c r="Z7931" t="s">
        <v>26</v>
      </c>
      <c r="AE7931" t="s">
        <v>236</v>
      </c>
      <c r="AF7931">
        <v>0</v>
      </c>
      <c r="AG7931">
        <v>0</v>
      </c>
      <c r="AH7931">
        <v>16</v>
      </c>
      <c r="AI7931" t="s">
        <v>11631</v>
      </c>
      <c r="AJ7931">
        <v>5.2868368017524645</v>
      </c>
      <c r="AK7931">
        <v>0.57449288061336257</v>
      </c>
      <c r="AL7931" s="94">
        <v>456.5</v>
      </c>
      <c r="AM7931" t="s">
        <v>11647</v>
      </c>
    </row>
    <row r="7932" spans="1:39" x14ac:dyDescent="0.25">
      <c r="A7932" t="s">
        <v>228</v>
      </c>
      <c r="B7932">
        <v>50100</v>
      </c>
      <c r="C7932" t="s">
        <v>11395</v>
      </c>
      <c r="D7932">
        <v>371</v>
      </c>
      <c r="E7932">
        <v>45793</v>
      </c>
      <c r="G7932" t="s">
        <v>2558</v>
      </c>
      <c r="K7932">
        <v>0</v>
      </c>
      <c r="AE7932" t="s">
        <v>236</v>
      </c>
      <c r="AF7932">
        <v>0</v>
      </c>
      <c r="AG7932">
        <v>0</v>
      </c>
      <c r="AH7932">
        <v>0</v>
      </c>
      <c r="AI7932" t="s">
        <v>11634</v>
      </c>
      <c r="AL7932" s="94">
        <v>37.1</v>
      </c>
      <c r="AM7932" t="s">
        <v>11646</v>
      </c>
    </row>
    <row r="7933" spans="1:39" x14ac:dyDescent="0.25">
      <c r="A7933" t="s">
        <v>228</v>
      </c>
      <c r="B7933">
        <v>50101</v>
      </c>
      <c r="C7933" t="s">
        <v>11396</v>
      </c>
      <c r="D7933">
        <v>1177</v>
      </c>
      <c r="E7933">
        <v>45793</v>
      </c>
      <c r="G7933" t="s">
        <v>2558</v>
      </c>
      <c r="K7933">
        <v>0</v>
      </c>
      <c r="AE7933" t="s">
        <v>236</v>
      </c>
      <c r="AF7933">
        <v>0</v>
      </c>
      <c r="AG7933">
        <v>0</v>
      </c>
      <c r="AH7933">
        <v>0</v>
      </c>
      <c r="AI7933" t="s">
        <v>11634</v>
      </c>
      <c r="AL7933" s="94">
        <v>117.7</v>
      </c>
      <c r="AM7933" t="s">
        <v>11646</v>
      </c>
    </row>
    <row r="7934" spans="1:39" x14ac:dyDescent="0.25">
      <c r="A7934" t="s">
        <v>228</v>
      </c>
      <c r="B7934">
        <v>50102</v>
      </c>
      <c r="C7934" t="s">
        <v>11397</v>
      </c>
      <c r="D7934">
        <v>1047</v>
      </c>
      <c r="E7934">
        <v>45793</v>
      </c>
      <c r="G7934" t="s">
        <v>2558</v>
      </c>
      <c r="K7934">
        <v>0</v>
      </c>
      <c r="AE7934" t="s">
        <v>236</v>
      </c>
      <c r="AF7934">
        <v>0</v>
      </c>
      <c r="AG7934">
        <v>0</v>
      </c>
      <c r="AH7934">
        <v>0</v>
      </c>
      <c r="AI7934" t="s">
        <v>11634</v>
      </c>
      <c r="AL7934" s="94">
        <v>104.7</v>
      </c>
      <c r="AM7934" t="s">
        <v>11646</v>
      </c>
    </row>
    <row r="7935" spans="1:39" x14ac:dyDescent="0.25">
      <c r="A7935" t="s">
        <v>228</v>
      </c>
      <c r="B7935">
        <v>50104</v>
      </c>
      <c r="C7935" t="s">
        <v>11398</v>
      </c>
      <c r="D7935">
        <v>394</v>
      </c>
      <c r="E7935">
        <v>45793</v>
      </c>
      <c r="G7935" t="s">
        <v>2558</v>
      </c>
      <c r="H7935">
        <v>45803</v>
      </c>
      <c r="I7935" t="s">
        <v>28</v>
      </c>
      <c r="K7935">
        <v>0</v>
      </c>
      <c r="L7935" t="s">
        <v>487</v>
      </c>
      <c r="M7935">
        <v>0</v>
      </c>
      <c r="N7935" t="s">
        <v>25</v>
      </c>
      <c r="O7935" t="s">
        <v>487</v>
      </c>
      <c r="P7935" t="s">
        <v>25</v>
      </c>
      <c r="Q7935">
        <v>0</v>
      </c>
      <c r="R7935">
        <v>0</v>
      </c>
      <c r="S7935">
        <v>0</v>
      </c>
      <c r="T7935">
        <v>0</v>
      </c>
      <c r="U7935">
        <v>0</v>
      </c>
      <c r="V7935">
        <v>0</v>
      </c>
      <c r="W7935">
        <v>0</v>
      </c>
      <c r="X7935" t="s">
        <v>11275</v>
      </c>
      <c r="Y7935" t="s">
        <v>25</v>
      </c>
      <c r="Z7935" t="s">
        <v>25</v>
      </c>
      <c r="AE7935" t="s">
        <v>236</v>
      </c>
      <c r="AF7935">
        <v>0</v>
      </c>
      <c r="AG7935">
        <v>0</v>
      </c>
      <c r="AH7935">
        <v>16</v>
      </c>
      <c r="AI7935" t="s">
        <v>11631</v>
      </c>
      <c r="AJ7935">
        <v>0</v>
      </c>
      <c r="AK7935">
        <v>0</v>
      </c>
      <c r="AL7935" s="94">
        <v>39.4</v>
      </c>
      <c r="AM7935" t="s">
        <v>11646</v>
      </c>
    </row>
    <row r="7936" spans="1:39" x14ac:dyDescent="0.25">
      <c r="A7936" t="s">
        <v>228</v>
      </c>
      <c r="B7936">
        <v>50105</v>
      </c>
      <c r="C7936" t="s">
        <v>11399</v>
      </c>
      <c r="D7936">
        <v>430</v>
      </c>
      <c r="E7936">
        <v>45793</v>
      </c>
      <c r="G7936" t="s">
        <v>2558</v>
      </c>
      <c r="K7936">
        <v>0</v>
      </c>
      <c r="AE7936" t="s">
        <v>236</v>
      </c>
      <c r="AF7936">
        <v>0</v>
      </c>
      <c r="AG7936">
        <v>0</v>
      </c>
      <c r="AH7936">
        <v>0</v>
      </c>
      <c r="AI7936" t="s">
        <v>11634</v>
      </c>
      <c r="AL7936" s="94">
        <v>43</v>
      </c>
      <c r="AM7936" t="s">
        <v>11646</v>
      </c>
    </row>
    <row r="7937" spans="1:39" x14ac:dyDescent="0.25">
      <c r="A7937" t="s">
        <v>228</v>
      </c>
      <c r="B7937">
        <v>50106</v>
      </c>
      <c r="C7937" t="s">
        <v>11400</v>
      </c>
      <c r="D7937">
        <v>133</v>
      </c>
      <c r="E7937">
        <v>45793</v>
      </c>
      <c r="G7937" t="s">
        <v>2558</v>
      </c>
      <c r="K7937">
        <v>0</v>
      </c>
      <c r="AE7937" t="s">
        <v>236</v>
      </c>
      <c r="AF7937">
        <v>0</v>
      </c>
      <c r="AG7937">
        <v>0</v>
      </c>
      <c r="AH7937">
        <v>0</v>
      </c>
      <c r="AI7937" t="s">
        <v>11634</v>
      </c>
      <c r="AL7937" s="94">
        <v>13.3</v>
      </c>
      <c r="AM7937" t="s">
        <v>11646</v>
      </c>
    </row>
    <row r="7938" spans="1:39" x14ac:dyDescent="0.25">
      <c r="A7938" t="s">
        <v>228</v>
      </c>
      <c r="B7938">
        <v>50107</v>
      </c>
      <c r="C7938" t="s">
        <v>11401</v>
      </c>
      <c r="D7938">
        <v>1270</v>
      </c>
      <c r="E7938">
        <v>45793</v>
      </c>
      <c r="G7938" t="s">
        <v>2558</v>
      </c>
      <c r="K7938">
        <v>0</v>
      </c>
      <c r="AE7938" t="s">
        <v>236</v>
      </c>
      <c r="AF7938">
        <v>0</v>
      </c>
      <c r="AG7938">
        <v>0</v>
      </c>
      <c r="AH7938">
        <v>0</v>
      </c>
      <c r="AI7938" t="s">
        <v>11634</v>
      </c>
      <c r="AL7938" s="94">
        <v>127</v>
      </c>
      <c r="AM7938" t="s">
        <v>11646</v>
      </c>
    </row>
    <row r="7939" spans="1:39" x14ac:dyDescent="0.25">
      <c r="A7939" t="s">
        <v>228</v>
      </c>
      <c r="B7939">
        <v>50108</v>
      </c>
      <c r="C7939" t="s">
        <v>11402</v>
      </c>
      <c r="D7939">
        <v>55</v>
      </c>
      <c r="E7939">
        <v>45793</v>
      </c>
      <c r="G7939" t="s">
        <v>2558</v>
      </c>
      <c r="K7939">
        <v>0</v>
      </c>
      <c r="AE7939" t="s">
        <v>236</v>
      </c>
      <c r="AF7939">
        <v>0</v>
      </c>
      <c r="AG7939">
        <v>0</v>
      </c>
      <c r="AH7939">
        <v>0</v>
      </c>
      <c r="AI7939" t="s">
        <v>11634</v>
      </c>
      <c r="AL7939" s="94">
        <v>5.5</v>
      </c>
      <c r="AM7939" t="s">
        <v>11646</v>
      </c>
    </row>
    <row r="7940" spans="1:39" x14ac:dyDescent="0.25">
      <c r="A7940" t="s">
        <v>228</v>
      </c>
      <c r="B7940">
        <v>50109</v>
      </c>
      <c r="C7940" t="s">
        <v>11403</v>
      </c>
      <c r="D7940">
        <v>134</v>
      </c>
      <c r="E7940">
        <v>45793</v>
      </c>
      <c r="G7940" t="s">
        <v>2558</v>
      </c>
      <c r="K7940">
        <v>0</v>
      </c>
      <c r="AE7940" t="s">
        <v>236</v>
      </c>
      <c r="AF7940">
        <v>0</v>
      </c>
      <c r="AG7940">
        <v>0</v>
      </c>
      <c r="AH7940">
        <v>0</v>
      </c>
      <c r="AI7940" t="s">
        <v>11634</v>
      </c>
      <c r="AL7940" s="94">
        <v>13.4</v>
      </c>
      <c r="AM7940" t="s">
        <v>11646</v>
      </c>
    </row>
    <row r="7941" spans="1:39" x14ac:dyDescent="0.25">
      <c r="A7941" t="s">
        <v>228</v>
      </c>
      <c r="B7941">
        <v>50110</v>
      </c>
      <c r="C7941" t="s">
        <v>11404</v>
      </c>
      <c r="D7941">
        <v>361</v>
      </c>
      <c r="E7941">
        <v>45793</v>
      </c>
      <c r="G7941" t="s">
        <v>2558</v>
      </c>
      <c r="K7941">
        <v>0</v>
      </c>
      <c r="AE7941" t="s">
        <v>236</v>
      </c>
      <c r="AF7941">
        <v>0</v>
      </c>
      <c r="AG7941">
        <v>0</v>
      </c>
      <c r="AH7941">
        <v>0</v>
      </c>
      <c r="AI7941" t="s">
        <v>11634</v>
      </c>
      <c r="AL7941" s="94">
        <v>36.1</v>
      </c>
      <c r="AM7941" t="s">
        <v>11646</v>
      </c>
    </row>
    <row r="7942" spans="1:39" x14ac:dyDescent="0.25">
      <c r="A7942" t="s">
        <v>228</v>
      </c>
      <c r="B7942">
        <v>50111</v>
      </c>
      <c r="C7942" t="s">
        <v>11405</v>
      </c>
      <c r="D7942">
        <v>194</v>
      </c>
      <c r="E7942">
        <v>45793</v>
      </c>
      <c r="G7942" t="s">
        <v>2558</v>
      </c>
      <c r="K7942">
        <v>0</v>
      </c>
      <c r="AE7942" t="s">
        <v>236</v>
      </c>
      <c r="AF7942">
        <v>0</v>
      </c>
      <c r="AG7942">
        <v>0</v>
      </c>
      <c r="AH7942">
        <v>0</v>
      </c>
      <c r="AI7942" t="s">
        <v>11634</v>
      </c>
      <c r="AL7942" s="94">
        <v>19.399999999999999</v>
      </c>
      <c r="AM7942" t="s">
        <v>11646</v>
      </c>
    </row>
    <row r="7943" spans="1:39" x14ac:dyDescent="0.25">
      <c r="A7943" t="s">
        <v>228</v>
      </c>
      <c r="B7943">
        <v>50113</v>
      </c>
      <c r="C7943" t="s">
        <v>11406</v>
      </c>
      <c r="D7943">
        <v>763</v>
      </c>
      <c r="E7943">
        <v>45793</v>
      </c>
      <c r="G7943" t="s">
        <v>2558</v>
      </c>
      <c r="K7943">
        <v>0</v>
      </c>
      <c r="AE7943" t="s">
        <v>236</v>
      </c>
      <c r="AF7943">
        <v>0</v>
      </c>
      <c r="AG7943">
        <v>0</v>
      </c>
      <c r="AH7943">
        <v>0</v>
      </c>
      <c r="AI7943" t="s">
        <v>11634</v>
      </c>
      <c r="AL7943" s="94">
        <v>76.3</v>
      </c>
      <c r="AM7943" t="s">
        <v>11646</v>
      </c>
    </row>
    <row r="7944" spans="1:39" x14ac:dyDescent="0.25">
      <c r="A7944" t="s">
        <v>228</v>
      </c>
      <c r="B7944">
        <v>50114</v>
      </c>
      <c r="C7944" t="s">
        <v>11407</v>
      </c>
      <c r="D7944">
        <v>145</v>
      </c>
      <c r="E7944">
        <v>45793</v>
      </c>
      <c r="G7944" t="s">
        <v>2558</v>
      </c>
      <c r="K7944">
        <v>0</v>
      </c>
      <c r="AE7944" t="s">
        <v>236</v>
      </c>
      <c r="AF7944">
        <v>0</v>
      </c>
      <c r="AG7944">
        <v>0</v>
      </c>
      <c r="AH7944">
        <v>0</v>
      </c>
      <c r="AI7944" t="s">
        <v>11634</v>
      </c>
      <c r="AL7944" s="94">
        <v>14.5</v>
      </c>
      <c r="AM7944" t="s">
        <v>11646</v>
      </c>
    </row>
    <row r="7945" spans="1:39" x14ac:dyDescent="0.25">
      <c r="A7945" t="s">
        <v>228</v>
      </c>
      <c r="B7945">
        <v>50115</v>
      </c>
      <c r="C7945" t="s">
        <v>11408</v>
      </c>
      <c r="D7945">
        <v>4631</v>
      </c>
      <c r="E7945">
        <v>45793</v>
      </c>
      <c r="G7945" t="s">
        <v>2558</v>
      </c>
      <c r="K7945">
        <v>0</v>
      </c>
      <c r="AE7945" t="s">
        <v>236</v>
      </c>
      <c r="AF7945">
        <v>0</v>
      </c>
      <c r="AG7945">
        <v>0</v>
      </c>
      <c r="AH7945">
        <v>0</v>
      </c>
      <c r="AI7945" t="s">
        <v>11634</v>
      </c>
      <c r="AL7945" s="94">
        <v>463.1</v>
      </c>
      <c r="AM7945" t="s">
        <v>11646</v>
      </c>
    </row>
    <row r="7946" spans="1:39" x14ac:dyDescent="0.25">
      <c r="A7946" t="s">
        <v>228</v>
      </c>
      <c r="B7946">
        <v>50116</v>
      </c>
      <c r="C7946" t="s">
        <v>11409</v>
      </c>
      <c r="D7946">
        <v>209</v>
      </c>
      <c r="E7946">
        <v>45793</v>
      </c>
      <c r="G7946" t="s">
        <v>2558</v>
      </c>
      <c r="K7946">
        <v>0</v>
      </c>
      <c r="AE7946" t="s">
        <v>236</v>
      </c>
      <c r="AF7946">
        <v>0</v>
      </c>
      <c r="AG7946">
        <v>0</v>
      </c>
      <c r="AH7946">
        <v>0</v>
      </c>
      <c r="AI7946" t="s">
        <v>11634</v>
      </c>
      <c r="AL7946" s="94">
        <v>20.9</v>
      </c>
      <c r="AM7946" t="s">
        <v>11646</v>
      </c>
    </row>
    <row r="7947" spans="1:39" x14ac:dyDescent="0.25">
      <c r="A7947" t="s">
        <v>228</v>
      </c>
      <c r="B7947">
        <v>50117</v>
      </c>
      <c r="C7947" t="s">
        <v>11410</v>
      </c>
      <c r="D7947">
        <v>133</v>
      </c>
      <c r="E7947">
        <v>45793</v>
      </c>
      <c r="G7947" t="s">
        <v>2558</v>
      </c>
      <c r="K7947">
        <v>0</v>
      </c>
      <c r="AE7947" t="s">
        <v>236</v>
      </c>
      <c r="AF7947">
        <v>0</v>
      </c>
      <c r="AG7947">
        <v>0</v>
      </c>
      <c r="AH7947">
        <v>0</v>
      </c>
      <c r="AI7947" t="s">
        <v>11634</v>
      </c>
      <c r="AL7947" s="94">
        <v>13.3</v>
      </c>
      <c r="AM7947" t="s">
        <v>11646</v>
      </c>
    </row>
    <row r="7948" spans="1:39" x14ac:dyDescent="0.25">
      <c r="A7948" t="s">
        <v>228</v>
      </c>
      <c r="B7948">
        <v>50118</v>
      </c>
      <c r="C7948" t="s">
        <v>11411</v>
      </c>
      <c r="D7948">
        <v>2603</v>
      </c>
      <c r="E7948">
        <v>45793</v>
      </c>
      <c r="G7948" t="s">
        <v>2558</v>
      </c>
      <c r="K7948">
        <v>0</v>
      </c>
      <c r="AE7948" t="s">
        <v>236</v>
      </c>
      <c r="AF7948">
        <v>0</v>
      </c>
      <c r="AG7948">
        <v>0</v>
      </c>
      <c r="AH7948">
        <v>0</v>
      </c>
      <c r="AI7948" t="s">
        <v>11634</v>
      </c>
      <c r="AL7948" s="94">
        <v>260.3</v>
      </c>
      <c r="AM7948" t="s">
        <v>11646</v>
      </c>
    </row>
    <row r="7949" spans="1:39" x14ac:dyDescent="0.25">
      <c r="A7949" t="s">
        <v>228</v>
      </c>
      <c r="B7949">
        <v>50119</v>
      </c>
      <c r="C7949" t="s">
        <v>11412</v>
      </c>
      <c r="D7949">
        <v>986</v>
      </c>
      <c r="E7949">
        <v>45793</v>
      </c>
      <c r="G7949" t="s">
        <v>2558</v>
      </c>
      <c r="K7949">
        <v>0</v>
      </c>
      <c r="AE7949" t="s">
        <v>236</v>
      </c>
      <c r="AF7949">
        <v>0</v>
      </c>
      <c r="AG7949">
        <v>0</v>
      </c>
      <c r="AH7949">
        <v>0</v>
      </c>
      <c r="AI7949" t="s">
        <v>11634</v>
      </c>
      <c r="AL7949" s="94">
        <v>98.6</v>
      </c>
      <c r="AM7949" t="s">
        <v>11646</v>
      </c>
    </row>
    <row r="7950" spans="1:39" x14ac:dyDescent="0.25">
      <c r="A7950" t="s">
        <v>228</v>
      </c>
      <c r="B7950">
        <v>50120</v>
      </c>
      <c r="C7950" t="s">
        <v>11413</v>
      </c>
      <c r="D7950">
        <v>54</v>
      </c>
      <c r="E7950">
        <v>45793</v>
      </c>
      <c r="G7950" t="s">
        <v>2558</v>
      </c>
      <c r="H7950">
        <v>45887</v>
      </c>
      <c r="I7950" t="s">
        <v>28</v>
      </c>
      <c r="K7950">
        <v>25</v>
      </c>
      <c r="L7950">
        <v>45778</v>
      </c>
      <c r="M7950">
        <v>0</v>
      </c>
      <c r="N7950" t="s">
        <v>26</v>
      </c>
      <c r="O7950">
        <v>45842</v>
      </c>
      <c r="P7950" t="s">
        <v>25</v>
      </c>
      <c r="Q7950">
        <v>0</v>
      </c>
      <c r="R7950">
        <v>0</v>
      </c>
      <c r="S7950">
        <v>0</v>
      </c>
      <c r="T7950">
        <v>0</v>
      </c>
      <c r="U7950">
        <v>0</v>
      </c>
      <c r="V7950">
        <v>0</v>
      </c>
      <c r="W7950">
        <v>0</v>
      </c>
      <c r="X7950" t="s">
        <v>25</v>
      </c>
      <c r="Y7950" t="s">
        <v>25</v>
      </c>
      <c r="Z7950" t="s">
        <v>25</v>
      </c>
      <c r="AE7950" t="s">
        <v>236</v>
      </c>
      <c r="AF7950">
        <v>0</v>
      </c>
      <c r="AG7950">
        <v>0</v>
      </c>
      <c r="AH7950">
        <v>16</v>
      </c>
      <c r="AI7950" t="s">
        <v>11631</v>
      </c>
      <c r="AJ7950">
        <v>0</v>
      </c>
      <c r="AK7950">
        <v>0</v>
      </c>
      <c r="AL7950" s="94">
        <v>5.4</v>
      </c>
      <c r="AM7950" t="s">
        <v>11839</v>
      </c>
    </row>
    <row r="7951" spans="1:39" x14ac:dyDescent="0.25">
      <c r="A7951" t="s">
        <v>228</v>
      </c>
      <c r="B7951">
        <v>50121</v>
      </c>
      <c r="C7951" t="s">
        <v>11414</v>
      </c>
      <c r="D7951">
        <v>306</v>
      </c>
      <c r="E7951">
        <v>45793</v>
      </c>
      <c r="G7951" t="s">
        <v>2558</v>
      </c>
      <c r="K7951">
        <v>0</v>
      </c>
      <c r="AE7951" t="s">
        <v>236</v>
      </c>
      <c r="AF7951">
        <v>0</v>
      </c>
      <c r="AG7951">
        <v>0</v>
      </c>
      <c r="AH7951">
        <v>0</v>
      </c>
      <c r="AI7951" t="s">
        <v>11634</v>
      </c>
      <c r="AL7951" s="94">
        <v>30.6</v>
      </c>
      <c r="AM7951" t="s">
        <v>11646</v>
      </c>
    </row>
    <row r="7952" spans="1:39" x14ac:dyDescent="0.25">
      <c r="A7952" t="s">
        <v>228</v>
      </c>
      <c r="B7952">
        <v>50122</v>
      </c>
      <c r="C7952" t="s">
        <v>11415</v>
      </c>
      <c r="D7952">
        <v>96</v>
      </c>
      <c r="E7952">
        <v>45793</v>
      </c>
      <c r="G7952" t="s">
        <v>2558</v>
      </c>
      <c r="H7952">
        <v>45796</v>
      </c>
      <c r="I7952" t="s">
        <v>28</v>
      </c>
      <c r="K7952">
        <v>40</v>
      </c>
      <c r="L7952" t="s">
        <v>487</v>
      </c>
      <c r="M7952">
        <v>0</v>
      </c>
      <c r="N7952" t="s">
        <v>25</v>
      </c>
      <c r="O7952" t="s">
        <v>487</v>
      </c>
      <c r="P7952" t="s">
        <v>25</v>
      </c>
      <c r="Q7952">
        <v>0</v>
      </c>
      <c r="R7952">
        <v>0</v>
      </c>
      <c r="S7952">
        <v>0</v>
      </c>
      <c r="T7952">
        <v>0</v>
      </c>
      <c r="U7952">
        <v>0</v>
      </c>
      <c r="V7952">
        <v>0</v>
      </c>
      <c r="W7952">
        <v>0</v>
      </c>
      <c r="X7952" t="s">
        <v>25</v>
      </c>
      <c r="Y7952" t="s">
        <v>25</v>
      </c>
      <c r="Z7952" t="s">
        <v>25</v>
      </c>
      <c r="AE7952" t="s">
        <v>236</v>
      </c>
      <c r="AF7952">
        <v>0</v>
      </c>
      <c r="AG7952">
        <v>0</v>
      </c>
      <c r="AH7952">
        <v>16</v>
      </c>
      <c r="AI7952" t="s">
        <v>11631</v>
      </c>
      <c r="AJ7952">
        <v>0</v>
      </c>
      <c r="AK7952">
        <v>0</v>
      </c>
      <c r="AL7952" s="94">
        <v>9.6</v>
      </c>
      <c r="AM7952" t="s">
        <v>11839</v>
      </c>
    </row>
    <row r="7953" spans="1:39" x14ac:dyDescent="0.25">
      <c r="A7953" t="s">
        <v>228</v>
      </c>
      <c r="B7953">
        <v>50123</v>
      </c>
      <c r="C7953" t="s">
        <v>11416</v>
      </c>
      <c r="D7953">
        <v>632</v>
      </c>
      <c r="E7953">
        <v>45793</v>
      </c>
      <c r="G7953" t="s">
        <v>2558</v>
      </c>
      <c r="K7953">
        <v>0</v>
      </c>
      <c r="AE7953" t="s">
        <v>236</v>
      </c>
      <c r="AF7953">
        <v>0</v>
      </c>
      <c r="AG7953">
        <v>0</v>
      </c>
      <c r="AH7953">
        <v>0</v>
      </c>
      <c r="AI7953" t="s">
        <v>11634</v>
      </c>
      <c r="AL7953" s="94">
        <v>63.2</v>
      </c>
      <c r="AM7953" t="s">
        <v>11646</v>
      </c>
    </row>
    <row r="7954" spans="1:39" x14ac:dyDescent="0.25">
      <c r="A7954" t="s">
        <v>228</v>
      </c>
      <c r="B7954">
        <v>50124</v>
      </c>
      <c r="C7954" t="s">
        <v>11417</v>
      </c>
      <c r="D7954">
        <v>504</v>
      </c>
      <c r="E7954">
        <v>45793</v>
      </c>
      <c r="G7954" t="s">
        <v>2558</v>
      </c>
      <c r="K7954">
        <v>0</v>
      </c>
      <c r="AE7954" t="s">
        <v>236</v>
      </c>
      <c r="AF7954">
        <v>0</v>
      </c>
      <c r="AG7954">
        <v>0</v>
      </c>
      <c r="AH7954">
        <v>0</v>
      </c>
      <c r="AI7954" t="s">
        <v>11634</v>
      </c>
      <c r="AL7954" s="94">
        <v>50.4</v>
      </c>
      <c r="AM7954" t="s">
        <v>11646</v>
      </c>
    </row>
    <row r="7955" spans="1:39" x14ac:dyDescent="0.25">
      <c r="A7955" t="s">
        <v>228</v>
      </c>
      <c r="B7955">
        <v>50125</v>
      </c>
      <c r="C7955" t="s">
        <v>11418</v>
      </c>
      <c r="D7955">
        <v>372</v>
      </c>
      <c r="E7955">
        <v>45793</v>
      </c>
      <c r="G7955" t="s">
        <v>2558</v>
      </c>
      <c r="K7955">
        <v>0</v>
      </c>
      <c r="AE7955" t="s">
        <v>236</v>
      </c>
      <c r="AF7955">
        <v>0</v>
      </c>
      <c r="AG7955">
        <v>0</v>
      </c>
      <c r="AH7955">
        <v>0</v>
      </c>
      <c r="AI7955" t="s">
        <v>11634</v>
      </c>
      <c r="AL7955" s="94">
        <v>37.200000000000003</v>
      </c>
      <c r="AM7955" t="s">
        <v>11646</v>
      </c>
    </row>
    <row r="7956" spans="1:39" x14ac:dyDescent="0.25">
      <c r="A7956" t="s">
        <v>228</v>
      </c>
      <c r="B7956">
        <v>50126</v>
      </c>
      <c r="C7956" t="s">
        <v>11419</v>
      </c>
      <c r="D7956">
        <v>2727</v>
      </c>
      <c r="E7956">
        <v>45793</v>
      </c>
      <c r="G7956" t="s">
        <v>2558</v>
      </c>
      <c r="K7956">
        <v>0</v>
      </c>
      <c r="AE7956" t="s">
        <v>236</v>
      </c>
      <c r="AF7956">
        <v>0</v>
      </c>
      <c r="AG7956">
        <v>0</v>
      </c>
      <c r="AH7956">
        <v>0</v>
      </c>
      <c r="AI7956" t="s">
        <v>11634</v>
      </c>
      <c r="AL7956" s="94">
        <v>272.7</v>
      </c>
      <c r="AM7956" t="s">
        <v>11646</v>
      </c>
    </row>
    <row r="7957" spans="1:39" x14ac:dyDescent="0.25">
      <c r="A7957" t="s">
        <v>228</v>
      </c>
      <c r="B7957">
        <v>50128</v>
      </c>
      <c r="C7957" t="s">
        <v>11420</v>
      </c>
      <c r="D7957">
        <v>30</v>
      </c>
      <c r="E7957">
        <v>45793</v>
      </c>
      <c r="G7957" t="s">
        <v>2558</v>
      </c>
      <c r="H7957">
        <v>45797</v>
      </c>
      <c r="I7957" t="s">
        <v>28</v>
      </c>
      <c r="K7957">
        <v>40</v>
      </c>
      <c r="L7957">
        <v>2024</v>
      </c>
      <c r="M7957">
        <v>10</v>
      </c>
      <c r="N7957" t="s">
        <v>26</v>
      </c>
      <c r="O7957">
        <v>45762</v>
      </c>
      <c r="P7957" t="s">
        <v>26</v>
      </c>
      <c r="Q7957">
        <v>10</v>
      </c>
      <c r="R7957">
        <v>0</v>
      </c>
      <c r="S7957">
        <v>0</v>
      </c>
      <c r="T7957">
        <v>0</v>
      </c>
      <c r="U7957">
        <v>0</v>
      </c>
      <c r="V7957">
        <v>0</v>
      </c>
      <c r="W7957">
        <v>0</v>
      </c>
      <c r="X7957" t="s">
        <v>11421</v>
      </c>
      <c r="Y7957" t="s">
        <v>25</v>
      </c>
      <c r="Z7957" t="s">
        <v>25</v>
      </c>
      <c r="AE7957" t="s">
        <v>236</v>
      </c>
      <c r="AF7957">
        <v>0.1</v>
      </c>
      <c r="AG7957">
        <v>4</v>
      </c>
      <c r="AH7957">
        <v>16</v>
      </c>
      <c r="AI7957" t="s">
        <v>11631</v>
      </c>
      <c r="AJ7957">
        <v>0</v>
      </c>
      <c r="AK7957">
        <v>0</v>
      </c>
      <c r="AL7957" s="94">
        <v>3</v>
      </c>
      <c r="AM7957" t="s">
        <v>11839</v>
      </c>
    </row>
    <row r="7958" spans="1:39" x14ac:dyDescent="0.25">
      <c r="A7958" t="s">
        <v>228</v>
      </c>
      <c r="B7958">
        <v>50129</v>
      </c>
      <c r="C7958" t="s">
        <v>11422</v>
      </c>
      <c r="D7958">
        <v>295</v>
      </c>
      <c r="E7958">
        <v>45793</v>
      </c>
      <c r="G7958" t="s">
        <v>2558</v>
      </c>
      <c r="K7958">
        <v>0</v>
      </c>
      <c r="AE7958" t="s">
        <v>236</v>
      </c>
      <c r="AF7958">
        <v>0</v>
      </c>
      <c r="AG7958">
        <v>0</v>
      </c>
      <c r="AH7958">
        <v>0</v>
      </c>
      <c r="AI7958" t="s">
        <v>11634</v>
      </c>
      <c r="AL7958" s="94">
        <v>29.5</v>
      </c>
      <c r="AM7958" t="s">
        <v>11646</v>
      </c>
    </row>
    <row r="7959" spans="1:39" x14ac:dyDescent="0.25">
      <c r="A7959" t="s">
        <v>228</v>
      </c>
      <c r="B7959">
        <v>50130</v>
      </c>
      <c r="C7959" t="s">
        <v>11423</v>
      </c>
      <c r="D7959">
        <v>381</v>
      </c>
      <c r="E7959">
        <v>45793</v>
      </c>
      <c r="G7959" t="s">
        <v>2558</v>
      </c>
      <c r="K7959">
        <v>0</v>
      </c>
      <c r="AE7959" t="s">
        <v>236</v>
      </c>
      <c r="AF7959">
        <v>0</v>
      </c>
      <c r="AG7959">
        <v>0</v>
      </c>
      <c r="AH7959">
        <v>0</v>
      </c>
      <c r="AI7959" t="s">
        <v>11634</v>
      </c>
      <c r="AL7959" s="94">
        <v>38.1</v>
      </c>
      <c r="AM7959" t="s">
        <v>11646</v>
      </c>
    </row>
    <row r="7960" spans="1:39" x14ac:dyDescent="0.25">
      <c r="A7960" t="s">
        <v>228</v>
      </c>
      <c r="B7960">
        <v>50131</v>
      </c>
      <c r="C7960" t="s">
        <v>11424</v>
      </c>
      <c r="D7960">
        <v>292</v>
      </c>
      <c r="E7960">
        <v>45793</v>
      </c>
      <c r="G7960" t="s">
        <v>2558</v>
      </c>
      <c r="K7960">
        <v>0</v>
      </c>
      <c r="AE7960" t="s">
        <v>236</v>
      </c>
      <c r="AF7960">
        <v>0</v>
      </c>
      <c r="AG7960">
        <v>0</v>
      </c>
      <c r="AH7960">
        <v>0</v>
      </c>
      <c r="AI7960" t="s">
        <v>11634</v>
      </c>
      <c r="AL7960" s="94">
        <v>29.2</v>
      </c>
      <c r="AM7960" t="s">
        <v>11646</v>
      </c>
    </row>
    <row r="7961" spans="1:39" x14ac:dyDescent="0.25">
      <c r="A7961" t="s">
        <v>228</v>
      </c>
      <c r="B7961">
        <v>50132</v>
      </c>
      <c r="C7961" t="s">
        <v>11425</v>
      </c>
      <c r="D7961">
        <v>1132</v>
      </c>
      <c r="E7961">
        <v>45793</v>
      </c>
      <c r="G7961" t="s">
        <v>2558</v>
      </c>
      <c r="H7961">
        <v>45796</v>
      </c>
      <c r="I7961" t="s">
        <v>28</v>
      </c>
      <c r="K7961">
        <v>0</v>
      </c>
      <c r="L7961" t="s">
        <v>487</v>
      </c>
      <c r="M7961">
        <v>0</v>
      </c>
      <c r="N7961" t="s">
        <v>25</v>
      </c>
      <c r="O7961" t="s">
        <v>487</v>
      </c>
      <c r="P7961" t="s">
        <v>25</v>
      </c>
      <c r="Q7961">
        <v>0</v>
      </c>
      <c r="R7961">
        <v>0</v>
      </c>
      <c r="S7961">
        <v>0</v>
      </c>
      <c r="T7961">
        <v>0</v>
      </c>
      <c r="U7961">
        <v>0</v>
      </c>
      <c r="V7961">
        <v>0</v>
      </c>
      <c r="W7961">
        <v>0</v>
      </c>
      <c r="X7961" t="s">
        <v>25</v>
      </c>
      <c r="Y7961" t="s">
        <v>25</v>
      </c>
      <c r="Z7961" t="s">
        <v>25</v>
      </c>
      <c r="AE7961" t="s">
        <v>236</v>
      </c>
      <c r="AF7961">
        <v>0</v>
      </c>
      <c r="AG7961">
        <v>0</v>
      </c>
      <c r="AH7961">
        <v>16</v>
      </c>
      <c r="AI7961" t="s">
        <v>11631</v>
      </c>
      <c r="AJ7961">
        <v>0</v>
      </c>
      <c r="AK7961">
        <v>0</v>
      </c>
      <c r="AL7961" s="94">
        <v>113.2</v>
      </c>
      <c r="AM7961" t="s">
        <v>11646</v>
      </c>
    </row>
    <row r="7962" spans="1:39" x14ac:dyDescent="0.25">
      <c r="A7962" t="s">
        <v>228</v>
      </c>
      <c r="B7962">
        <v>50133</v>
      </c>
      <c r="C7962" t="s">
        <v>11426</v>
      </c>
      <c r="D7962">
        <v>115</v>
      </c>
      <c r="E7962">
        <v>45793</v>
      </c>
      <c r="G7962" t="s">
        <v>2558</v>
      </c>
      <c r="H7962">
        <v>45797</v>
      </c>
      <c r="I7962" t="s">
        <v>28</v>
      </c>
      <c r="K7962">
        <v>0</v>
      </c>
      <c r="L7962" t="s">
        <v>487</v>
      </c>
      <c r="M7962">
        <v>0</v>
      </c>
      <c r="N7962" t="s">
        <v>25</v>
      </c>
      <c r="O7962" t="s">
        <v>487</v>
      </c>
      <c r="P7962" t="s">
        <v>25</v>
      </c>
      <c r="Q7962">
        <v>0</v>
      </c>
      <c r="R7962">
        <v>0</v>
      </c>
      <c r="S7962">
        <v>0</v>
      </c>
      <c r="T7962">
        <v>0</v>
      </c>
      <c r="U7962">
        <v>0</v>
      </c>
      <c r="V7962">
        <v>0</v>
      </c>
      <c r="W7962">
        <v>0</v>
      </c>
      <c r="X7962" t="s">
        <v>11275</v>
      </c>
      <c r="Y7962" t="s">
        <v>25</v>
      </c>
      <c r="Z7962" t="s">
        <v>25</v>
      </c>
      <c r="AE7962" t="s">
        <v>236</v>
      </c>
      <c r="AF7962">
        <v>0</v>
      </c>
      <c r="AG7962">
        <v>0</v>
      </c>
      <c r="AH7962">
        <v>16</v>
      </c>
      <c r="AI7962" t="s">
        <v>11631</v>
      </c>
      <c r="AJ7962">
        <v>0</v>
      </c>
      <c r="AK7962">
        <v>0</v>
      </c>
      <c r="AL7962" s="94">
        <v>11.5</v>
      </c>
      <c r="AM7962" t="s">
        <v>11646</v>
      </c>
    </row>
    <row r="7963" spans="1:39" x14ac:dyDescent="0.25">
      <c r="A7963" t="s">
        <v>228</v>
      </c>
      <c r="B7963">
        <v>50134</v>
      </c>
      <c r="C7963" t="s">
        <v>11427</v>
      </c>
      <c r="D7963">
        <v>110</v>
      </c>
      <c r="E7963">
        <v>45793</v>
      </c>
      <c r="G7963" t="s">
        <v>2558</v>
      </c>
      <c r="K7963">
        <v>0</v>
      </c>
      <c r="AE7963" t="s">
        <v>236</v>
      </c>
      <c r="AF7963">
        <v>0</v>
      </c>
      <c r="AG7963">
        <v>0</v>
      </c>
      <c r="AH7963">
        <v>0</v>
      </c>
      <c r="AI7963" t="s">
        <v>11634</v>
      </c>
      <c r="AL7963" s="94">
        <v>11</v>
      </c>
      <c r="AM7963" t="s">
        <v>11646</v>
      </c>
    </row>
    <row r="7964" spans="1:39" x14ac:dyDescent="0.25">
      <c r="A7964" t="s">
        <v>228</v>
      </c>
      <c r="B7964">
        <v>50135</v>
      </c>
      <c r="C7964" t="s">
        <v>11428</v>
      </c>
      <c r="D7964">
        <v>98</v>
      </c>
      <c r="E7964">
        <v>45793</v>
      </c>
      <c r="G7964" t="s">
        <v>2558</v>
      </c>
      <c r="K7964">
        <v>0</v>
      </c>
      <c r="AE7964" t="s">
        <v>236</v>
      </c>
      <c r="AF7964">
        <v>0</v>
      </c>
      <c r="AG7964">
        <v>0</v>
      </c>
      <c r="AH7964">
        <v>0</v>
      </c>
      <c r="AI7964" t="s">
        <v>11634</v>
      </c>
      <c r="AL7964" s="94">
        <v>9.8000000000000007</v>
      </c>
      <c r="AM7964" t="s">
        <v>11646</v>
      </c>
    </row>
    <row r="7965" spans="1:39" x14ac:dyDescent="0.25">
      <c r="A7965" t="s">
        <v>228</v>
      </c>
      <c r="B7965">
        <v>50136</v>
      </c>
      <c r="C7965" t="s">
        <v>11429</v>
      </c>
      <c r="D7965">
        <v>599</v>
      </c>
      <c r="E7965">
        <v>45793</v>
      </c>
      <c r="G7965" t="s">
        <v>2558</v>
      </c>
      <c r="K7965">
        <v>0</v>
      </c>
      <c r="AE7965" t="s">
        <v>236</v>
      </c>
      <c r="AF7965">
        <v>0</v>
      </c>
      <c r="AG7965">
        <v>0</v>
      </c>
      <c r="AH7965">
        <v>0</v>
      </c>
      <c r="AI7965" t="s">
        <v>11634</v>
      </c>
      <c r="AL7965" s="94">
        <v>59.9</v>
      </c>
      <c r="AM7965" t="s">
        <v>11646</v>
      </c>
    </row>
    <row r="7966" spans="1:39" x14ac:dyDescent="0.25">
      <c r="A7966" t="s">
        <v>228</v>
      </c>
      <c r="B7966">
        <v>50138</v>
      </c>
      <c r="C7966" t="s">
        <v>11430</v>
      </c>
      <c r="D7966">
        <v>44</v>
      </c>
      <c r="E7966">
        <v>45796</v>
      </c>
      <c r="G7966" t="s">
        <v>2558</v>
      </c>
      <c r="K7966">
        <v>0</v>
      </c>
      <c r="AE7966" t="s">
        <v>236</v>
      </c>
      <c r="AF7966">
        <v>0</v>
      </c>
      <c r="AG7966">
        <v>0</v>
      </c>
      <c r="AH7966">
        <v>0</v>
      </c>
      <c r="AI7966" t="s">
        <v>11634</v>
      </c>
      <c r="AL7966" s="94">
        <v>4.4000000000000004</v>
      </c>
      <c r="AM7966" t="s">
        <v>11646</v>
      </c>
    </row>
    <row r="7967" spans="1:39" x14ac:dyDescent="0.25">
      <c r="A7967" t="s">
        <v>228</v>
      </c>
      <c r="B7967">
        <v>50137</v>
      </c>
      <c r="C7967" t="s">
        <v>11431</v>
      </c>
      <c r="D7967">
        <v>1090</v>
      </c>
      <c r="E7967">
        <v>45796</v>
      </c>
      <c r="G7967" t="s">
        <v>2558</v>
      </c>
      <c r="K7967">
        <v>0</v>
      </c>
      <c r="AE7967" t="s">
        <v>236</v>
      </c>
      <c r="AF7967">
        <v>0</v>
      </c>
      <c r="AG7967">
        <v>0</v>
      </c>
      <c r="AH7967">
        <v>0</v>
      </c>
      <c r="AI7967" t="s">
        <v>11634</v>
      </c>
      <c r="AL7967" s="94">
        <v>109</v>
      </c>
      <c r="AM7967" t="s">
        <v>11646</v>
      </c>
    </row>
    <row r="7968" spans="1:39" x14ac:dyDescent="0.25">
      <c r="A7968" t="s">
        <v>228</v>
      </c>
      <c r="B7968">
        <v>50139</v>
      </c>
      <c r="C7968" t="s">
        <v>11432</v>
      </c>
      <c r="D7968">
        <v>356</v>
      </c>
      <c r="E7968">
        <v>45796</v>
      </c>
      <c r="G7968" t="s">
        <v>2558</v>
      </c>
      <c r="K7968">
        <v>0</v>
      </c>
      <c r="AE7968" t="s">
        <v>236</v>
      </c>
      <c r="AF7968">
        <v>0</v>
      </c>
      <c r="AG7968">
        <v>0</v>
      </c>
      <c r="AH7968">
        <v>0</v>
      </c>
      <c r="AI7968" t="s">
        <v>11634</v>
      </c>
      <c r="AL7968" s="94">
        <v>35.6</v>
      </c>
      <c r="AM7968" t="s">
        <v>11646</v>
      </c>
    </row>
    <row r="7969" spans="1:39" x14ac:dyDescent="0.25">
      <c r="A7969" t="s">
        <v>228</v>
      </c>
      <c r="B7969">
        <v>50140</v>
      </c>
      <c r="C7969" t="s">
        <v>11433</v>
      </c>
      <c r="D7969">
        <v>192</v>
      </c>
      <c r="E7969">
        <v>45796</v>
      </c>
      <c r="G7969" t="s">
        <v>2558</v>
      </c>
      <c r="K7969">
        <v>0</v>
      </c>
      <c r="AE7969" t="s">
        <v>236</v>
      </c>
      <c r="AF7969">
        <v>0</v>
      </c>
      <c r="AG7969">
        <v>0</v>
      </c>
      <c r="AH7969">
        <v>0</v>
      </c>
      <c r="AI7969" t="s">
        <v>11634</v>
      </c>
      <c r="AL7969" s="94">
        <v>19.2</v>
      </c>
      <c r="AM7969" t="s">
        <v>11646</v>
      </c>
    </row>
    <row r="7970" spans="1:39" x14ac:dyDescent="0.25">
      <c r="A7970" t="s">
        <v>228</v>
      </c>
      <c r="B7970">
        <v>50141</v>
      </c>
      <c r="C7970" t="s">
        <v>11434</v>
      </c>
      <c r="D7970">
        <v>124</v>
      </c>
      <c r="E7970">
        <v>45796</v>
      </c>
      <c r="G7970" t="s">
        <v>2558</v>
      </c>
      <c r="K7970">
        <v>0</v>
      </c>
      <c r="AE7970" t="s">
        <v>236</v>
      </c>
      <c r="AF7970">
        <v>0</v>
      </c>
      <c r="AG7970">
        <v>0</v>
      </c>
      <c r="AH7970">
        <v>0</v>
      </c>
      <c r="AI7970" t="s">
        <v>11634</v>
      </c>
      <c r="AL7970" s="94">
        <v>12.4</v>
      </c>
      <c r="AM7970" t="s">
        <v>11646</v>
      </c>
    </row>
    <row r="7971" spans="1:39" x14ac:dyDescent="0.25">
      <c r="A7971" t="s">
        <v>228</v>
      </c>
      <c r="B7971">
        <v>50142</v>
      </c>
      <c r="C7971" t="s">
        <v>11435</v>
      </c>
      <c r="D7971">
        <v>27</v>
      </c>
      <c r="E7971">
        <v>45797</v>
      </c>
      <c r="G7971" t="s">
        <v>2558</v>
      </c>
      <c r="K7971">
        <v>0</v>
      </c>
      <c r="AE7971" t="s">
        <v>236</v>
      </c>
      <c r="AF7971">
        <v>0</v>
      </c>
      <c r="AG7971">
        <v>0</v>
      </c>
      <c r="AH7971">
        <v>0</v>
      </c>
      <c r="AI7971" t="s">
        <v>11634</v>
      </c>
      <c r="AL7971" s="94">
        <v>2.7</v>
      </c>
      <c r="AM7971" t="s">
        <v>11646</v>
      </c>
    </row>
    <row r="7972" spans="1:39" x14ac:dyDescent="0.25">
      <c r="A7972" t="s">
        <v>228</v>
      </c>
      <c r="B7972">
        <v>50143</v>
      </c>
      <c r="C7972" t="s">
        <v>11436</v>
      </c>
      <c r="D7972">
        <v>830</v>
      </c>
      <c r="E7972">
        <v>45797</v>
      </c>
      <c r="G7972" t="s">
        <v>2558</v>
      </c>
      <c r="K7972">
        <v>0</v>
      </c>
      <c r="AE7972" t="s">
        <v>236</v>
      </c>
      <c r="AF7972">
        <v>0</v>
      </c>
      <c r="AG7972">
        <v>0</v>
      </c>
      <c r="AH7972">
        <v>0</v>
      </c>
      <c r="AI7972" t="s">
        <v>11634</v>
      </c>
      <c r="AL7972" s="94">
        <v>83</v>
      </c>
      <c r="AM7972" t="s">
        <v>11646</v>
      </c>
    </row>
    <row r="7973" spans="1:39" x14ac:dyDescent="0.25">
      <c r="A7973" t="s">
        <v>228</v>
      </c>
      <c r="B7973">
        <v>50144</v>
      </c>
      <c r="C7973" t="s">
        <v>11437</v>
      </c>
      <c r="D7973">
        <v>45</v>
      </c>
      <c r="E7973">
        <v>45797</v>
      </c>
      <c r="G7973" t="s">
        <v>2558</v>
      </c>
      <c r="K7973">
        <v>0</v>
      </c>
      <c r="AE7973" t="s">
        <v>236</v>
      </c>
      <c r="AF7973">
        <v>0</v>
      </c>
      <c r="AG7973">
        <v>0</v>
      </c>
      <c r="AH7973">
        <v>0</v>
      </c>
      <c r="AI7973" t="s">
        <v>11634</v>
      </c>
      <c r="AL7973" s="94">
        <v>4.5</v>
      </c>
      <c r="AM7973" t="s">
        <v>11646</v>
      </c>
    </row>
    <row r="7974" spans="1:39" x14ac:dyDescent="0.25">
      <c r="A7974" t="s">
        <v>228</v>
      </c>
      <c r="B7974">
        <v>50146</v>
      </c>
      <c r="C7974" t="s">
        <v>11438</v>
      </c>
      <c r="D7974">
        <v>224</v>
      </c>
      <c r="E7974">
        <v>45797</v>
      </c>
      <c r="G7974" t="s">
        <v>2558</v>
      </c>
      <c r="K7974">
        <v>0</v>
      </c>
      <c r="AE7974" t="s">
        <v>236</v>
      </c>
      <c r="AF7974">
        <v>0</v>
      </c>
      <c r="AG7974">
        <v>0</v>
      </c>
      <c r="AH7974">
        <v>0</v>
      </c>
      <c r="AI7974" t="s">
        <v>11634</v>
      </c>
      <c r="AL7974" s="94">
        <v>22.4</v>
      </c>
      <c r="AM7974" t="s">
        <v>11646</v>
      </c>
    </row>
    <row r="7975" spans="1:39" x14ac:dyDescent="0.25">
      <c r="A7975" t="s">
        <v>228</v>
      </c>
      <c r="B7975">
        <v>50147</v>
      </c>
      <c r="C7975" t="s">
        <v>11439</v>
      </c>
      <c r="D7975">
        <v>1003</v>
      </c>
      <c r="E7975">
        <v>45797</v>
      </c>
      <c r="G7975" t="s">
        <v>2558</v>
      </c>
      <c r="H7975">
        <v>45852</v>
      </c>
      <c r="I7975" t="s">
        <v>28</v>
      </c>
      <c r="K7975">
        <v>0</v>
      </c>
      <c r="L7975" t="s">
        <v>487</v>
      </c>
      <c r="M7975">
        <v>0</v>
      </c>
      <c r="N7975" t="s">
        <v>26</v>
      </c>
      <c r="O7975">
        <v>45656</v>
      </c>
      <c r="P7975" t="s">
        <v>25</v>
      </c>
      <c r="Q7975">
        <v>0</v>
      </c>
      <c r="R7975">
        <v>5000</v>
      </c>
      <c r="T7975">
        <v>1</v>
      </c>
      <c r="U7975">
        <v>0</v>
      </c>
      <c r="V7975">
        <v>0</v>
      </c>
      <c r="W7975">
        <v>0</v>
      </c>
      <c r="X7975" t="s">
        <v>11440</v>
      </c>
      <c r="Y7975" t="s">
        <v>26</v>
      </c>
      <c r="Z7975" t="s">
        <v>26</v>
      </c>
      <c r="AE7975" t="s">
        <v>236</v>
      </c>
      <c r="AF7975">
        <v>0</v>
      </c>
      <c r="AG7975">
        <v>0</v>
      </c>
      <c r="AH7975">
        <v>15</v>
      </c>
      <c r="AI7975" t="s">
        <v>11632</v>
      </c>
      <c r="AJ7975">
        <v>4.9850448654037889</v>
      </c>
      <c r="AL7975" s="94">
        <v>100.3</v>
      </c>
      <c r="AM7975" t="s">
        <v>11646</v>
      </c>
    </row>
    <row r="7976" spans="1:39" x14ac:dyDescent="0.25">
      <c r="A7976" t="s">
        <v>228</v>
      </c>
      <c r="B7976">
        <v>50148</v>
      </c>
      <c r="C7976" t="s">
        <v>11441</v>
      </c>
      <c r="D7976">
        <v>331</v>
      </c>
      <c r="E7976">
        <v>45797</v>
      </c>
      <c r="G7976" t="s">
        <v>2558</v>
      </c>
      <c r="K7976">
        <v>0</v>
      </c>
      <c r="AE7976" t="s">
        <v>236</v>
      </c>
      <c r="AF7976">
        <v>0</v>
      </c>
      <c r="AG7976">
        <v>0</v>
      </c>
      <c r="AH7976">
        <v>0</v>
      </c>
      <c r="AI7976" t="s">
        <v>11634</v>
      </c>
      <c r="AL7976" s="94">
        <v>33.1</v>
      </c>
      <c r="AM7976" t="s">
        <v>11646</v>
      </c>
    </row>
    <row r="7977" spans="1:39" x14ac:dyDescent="0.25">
      <c r="A7977" t="s">
        <v>228</v>
      </c>
      <c r="B7977">
        <v>50149</v>
      </c>
      <c r="C7977" t="s">
        <v>11442</v>
      </c>
      <c r="D7977">
        <v>41</v>
      </c>
      <c r="E7977">
        <v>45797</v>
      </c>
      <c r="G7977" t="s">
        <v>2558</v>
      </c>
      <c r="K7977">
        <v>0</v>
      </c>
      <c r="AE7977" t="s">
        <v>236</v>
      </c>
      <c r="AF7977">
        <v>0</v>
      </c>
      <c r="AG7977">
        <v>0</v>
      </c>
      <c r="AH7977">
        <v>0</v>
      </c>
      <c r="AI7977" t="s">
        <v>11634</v>
      </c>
      <c r="AL7977" s="94">
        <v>4.0999999999999996</v>
      </c>
      <c r="AM7977" t="s">
        <v>11646</v>
      </c>
    </row>
    <row r="7978" spans="1:39" x14ac:dyDescent="0.25">
      <c r="A7978" t="s">
        <v>228</v>
      </c>
      <c r="B7978">
        <v>50150</v>
      </c>
      <c r="C7978" t="s">
        <v>11443</v>
      </c>
      <c r="D7978">
        <v>862</v>
      </c>
      <c r="E7978">
        <v>45797</v>
      </c>
      <c r="G7978" t="s">
        <v>2558</v>
      </c>
      <c r="K7978">
        <v>0</v>
      </c>
      <c r="AE7978" t="s">
        <v>236</v>
      </c>
      <c r="AF7978">
        <v>0</v>
      </c>
      <c r="AG7978">
        <v>0</v>
      </c>
      <c r="AH7978">
        <v>0</v>
      </c>
      <c r="AI7978" t="s">
        <v>11634</v>
      </c>
      <c r="AL7978" s="94">
        <v>86.2</v>
      </c>
      <c r="AM7978" t="s">
        <v>11646</v>
      </c>
    </row>
    <row r="7979" spans="1:39" x14ac:dyDescent="0.25">
      <c r="A7979" t="s">
        <v>228</v>
      </c>
      <c r="B7979">
        <v>50151</v>
      </c>
      <c r="C7979" t="s">
        <v>11444</v>
      </c>
      <c r="D7979">
        <v>675</v>
      </c>
      <c r="E7979">
        <v>45797</v>
      </c>
      <c r="G7979" t="s">
        <v>2558</v>
      </c>
      <c r="K7979">
        <v>0</v>
      </c>
      <c r="AE7979" t="s">
        <v>236</v>
      </c>
      <c r="AF7979">
        <v>0</v>
      </c>
      <c r="AG7979">
        <v>0</v>
      </c>
      <c r="AH7979">
        <v>0</v>
      </c>
      <c r="AI7979" t="s">
        <v>11634</v>
      </c>
      <c r="AL7979" s="94">
        <v>67.5</v>
      </c>
      <c r="AM7979" t="s">
        <v>11646</v>
      </c>
    </row>
    <row r="7980" spans="1:39" x14ac:dyDescent="0.25">
      <c r="A7980" t="s">
        <v>228</v>
      </c>
      <c r="B7980">
        <v>50152</v>
      </c>
      <c r="C7980" t="s">
        <v>11445</v>
      </c>
      <c r="D7980">
        <v>2089</v>
      </c>
      <c r="E7980">
        <v>45797</v>
      </c>
      <c r="G7980" t="s">
        <v>2558</v>
      </c>
      <c r="K7980">
        <v>0</v>
      </c>
      <c r="AE7980" t="s">
        <v>236</v>
      </c>
      <c r="AF7980">
        <v>0</v>
      </c>
      <c r="AG7980">
        <v>0</v>
      </c>
      <c r="AH7980">
        <v>0</v>
      </c>
      <c r="AI7980" t="s">
        <v>11634</v>
      </c>
      <c r="AL7980" s="94">
        <v>208.9</v>
      </c>
      <c r="AM7980" t="s">
        <v>11646</v>
      </c>
    </row>
    <row r="7981" spans="1:39" x14ac:dyDescent="0.25">
      <c r="A7981" t="s">
        <v>228</v>
      </c>
      <c r="B7981">
        <v>50153</v>
      </c>
      <c r="C7981" t="s">
        <v>11446</v>
      </c>
      <c r="D7981">
        <v>1093</v>
      </c>
      <c r="E7981">
        <v>45797</v>
      </c>
      <c r="G7981" t="s">
        <v>2558</v>
      </c>
      <c r="H7981">
        <v>45799</v>
      </c>
      <c r="I7981" t="s">
        <v>28</v>
      </c>
      <c r="K7981">
        <v>80</v>
      </c>
      <c r="L7981">
        <v>2024</v>
      </c>
      <c r="M7981">
        <v>0</v>
      </c>
      <c r="N7981" t="s">
        <v>26</v>
      </c>
      <c r="O7981">
        <v>45625</v>
      </c>
      <c r="P7981" t="s">
        <v>25</v>
      </c>
      <c r="Q7981">
        <v>0</v>
      </c>
      <c r="R7981">
        <v>20820</v>
      </c>
      <c r="S7981">
        <v>0</v>
      </c>
      <c r="T7981">
        <v>0</v>
      </c>
      <c r="U7981">
        <v>0</v>
      </c>
      <c r="V7981">
        <v>0</v>
      </c>
      <c r="W7981">
        <v>0</v>
      </c>
      <c r="X7981" t="s">
        <v>11275</v>
      </c>
      <c r="Y7981" t="s">
        <v>25</v>
      </c>
      <c r="Z7981" t="s">
        <v>25</v>
      </c>
      <c r="AE7981" t="s">
        <v>236</v>
      </c>
      <c r="AF7981">
        <v>0</v>
      </c>
      <c r="AG7981">
        <v>0</v>
      </c>
      <c r="AH7981">
        <v>16</v>
      </c>
      <c r="AI7981" t="s">
        <v>11631</v>
      </c>
      <c r="AJ7981">
        <v>19.048490393412624</v>
      </c>
      <c r="AK7981">
        <v>0</v>
      </c>
      <c r="AL7981" s="94">
        <v>109.3</v>
      </c>
      <c r="AM7981" t="s">
        <v>11647</v>
      </c>
    </row>
    <row r="7982" spans="1:39" x14ac:dyDescent="0.25">
      <c r="A7982" t="s">
        <v>228</v>
      </c>
      <c r="B7982">
        <v>50154</v>
      </c>
      <c r="C7982" t="s">
        <v>11447</v>
      </c>
      <c r="D7982">
        <v>171</v>
      </c>
      <c r="E7982">
        <v>45797</v>
      </c>
      <c r="G7982" t="s">
        <v>2558</v>
      </c>
      <c r="K7982">
        <v>0</v>
      </c>
      <c r="AE7982" t="s">
        <v>236</v>
      </c>
      <c r="AF7982">
        <v>0</v>
      </c>
      <c r="AG7982">
        <v>0</v>
      </c>
      <c r="AH7982">
        <v>0</v>
      </c>
      <c r="AI7982" t="s">
        <v>11634</v>
      </c>
      <c r="AL7982" s="94">
        <v>17.100000000000001</v>
      </c>
      <c r="AM7982" t="s">
        <v>11646</v>
      </c>
    </row>
    <row r="7983" spans="1:39" x14ac:dyDescent="0.25">
      <c r="A7983" t="s">
        <v>228</v>
      </c>
      <c r="B7983">
        <v>50155</v>
      </c>
      <c r="C7983" t="s">
        <v>11448</v>
      </c>
      <c r="D7983">
        <v>73</v>
      </c>
      <c r="E7983">
        <v>45797</v>
      </c>
      <c r="G7983" t="s">
        <v>2558</v>
      </c>
      <c r="K7983">
        <v>0</v>
      </c>
      <c r="AE7983" t="s">
        <v>236</v>
      </c>
      <c r="AF7983">
        <v>0</v>
      </c>
      <c r="AG7983">
        <v>0</v>
      </c>
      <c r="AH7983">
        <v>0</v>
      </c>
      <c r="AI7983" t="s">
        <v>11634</v>
      </c>
      <c r="AL7983" s="94">
        <v>7.3</v>
      </c>
      <c r="AM7983" t="s">
        <v>11646</v>
      </c>
    </row>
    <row r="7984" spans="1:39" x14ac:dyDescent="0.25">
      <c r="A7984" t="s">
        <v>228</v>
      </c>
      <c r="B7984">
        <v>50156</v>
      </c>
      <c r="C7984" t="s">
        <v>11449</v>
      </c>
      <c r="D7984">
        <v>279</v>
      </c>
      <c r="E7984">
        <v>45797</v>
      </c>
      <c r="G7984" t="s">
        <v>2558</v>
      </c>
      <c r="K7984">
        <v>0</v>
      </c>
      <c r="AE7984" t="s">
        <v>236</v>
      </c>
      <c r="AF7984">
        <v>0</v>
      </c>
      <c r="AG7984">
        <v>0</v>
      </c>
      <c r="AH7984">
        <v>0</v>
      </c>
      <c r="AI7984" t="s">
        <v>11634</v>
      </c>
      <c r="AL7984" s="94">
        <v>27.9</v>
      </c>
      <c r="AM7984" t="s">
        <v>11646</v>
      </c>
    </row>
    <row r="7985" spans="1:39" x14ac:dyDescent="0.25">
      <c r="A7985" t="s">
        <v>228</v>
      </c>
      <c r="B7985">
        <v>50160</v>
      </c>
      <c r="C7985" t="s">
        <v>11450</v>
      </c>
      <c r="D7985">
        <v>2951</v>
      </c>
      <c r="E7985">
        <v>45797</v>
      </c>
      <c r="G7985" t="s">
        <v>2558</v>
      </c>
      <c r="K7985">
        <v>0</v>
      </c>
      <c r="AE7985" t="s">
        <v>236</v>
      </c>
      <c r="AF7985">
        <v>0</v>
      </c>
      <c r="AG7985">
        <v>0</v>
      </c>
      <c r="AH7985">
        <v>0</v>
      </c>
      <c r="AI7985" t="s">
        <v>11634</v>
      </c>
      <c r="AL7985" s="94">
        <v>295.10000000000002</v>
      </c>
      <c r="AM7985" t="s">
        <v>11646</v>
      </c>
    </row>
    <row r="7986" spans="1:39" x14ac:dyDescent="0.25">
      <c r="A7986" t="s">
        <v>228</v>
      </c>
      <c r="B7986">
        <v>50157</v>
      </c>
      <c r="C7986" t="s">
        <v>11451</v>
      </c>
      <c r="D7986">
        <v>442</v>
      </c>
      <c r="E7986">
        <v>45797</v>
      </c>
      <c r="G7986" t="s">
        <v>2558</v>
      </c>
      <c r="K7986">
        <v>0</v>
      </c>
      <c r="AE7986" t="s">
        <v>236</v>
      </c>
      <c r="AF7986">
        <v>0</v>
      </c>
      <c r="AG7986">
        <v>0</v>
      </c>
      <c r="AH7986">
        <v>0</v>
      </c>
      <c r="AI7986" t="s">
        <v>11634</v>
      </c>
      <c r="AL7986" s="94">
        <v>44.2</v>
      </c>
      <c r="AM7986" t="s">
        <v>11646</v>
      </c>
    </row>
    <row r="7987" spans="1:39" x14ac:dyDescent="0.25">
      <c r="A7987" t="s">
        <v>228</v>
      </c>
      <c r="B7987">
        <v>50159</v>
      </c>
      <c r="C7987" t="s">
        <v>11452</v>
      </c>
      <c r="D7987">
        <v>915</v>
      </c>
      <c r="E7987">
        <v>45797</v>
      </c>
      <c r="G7987" t="s">
        <v>2558</v>
      </c>
      <c r="K7987">
        <v>0</v>
      </c>
      <c r="AE7987" t="s">
        <v>236</v>
      </c>
      <c r="AF7987">
        <v>0</v>
      </c>
      <c r="AG7987">
        <v>0</v>
      </c>
      <c r="AH7987">
        <v>0</v>
      </c>
      <c r="AI7987" t="s">
        <v>11634</v>
      </c>
      <c r="AL7987" s="94">
        <v>91.5</v>
      </c>
      <c r="AM7987" t="s">
        <v>11646</v>
      </c>
    </row>
    <row r="7988" spans="1:39" x14ac:dyDescent="0.25">
      <c r="A7988" t="s">
        <v>228</v>
      </c>
      <c r="B7988">
        <v>50161</v>
      </c>
      <c r="C7988" t="s">
        <v>11453</v>
      </c>
      <c r="D7988">
        <v>96</v>
      </c>
      <c r="E7988">
        <v>45797</v>
      </c>
      <c r="G7988" t="s">
        <v>2558</v>
      </c>
      <c r="K7988">
        <v>0</v>
      </c>
      <c r="AE7988" t="s">
        <v>236</v>
      </c>
      <c r="AF7988">
        <v>0</v>
      </c>
      <c r="AG7988">
        <v>0</v>
      </c>
      <c r="AH7988">
        <v>0</v>
      </c>
      <c r="AI7988" t="s">
        <v>11634</v>
      </c>
      <c r="AL7988" s="94">
        <v>9.6</v>
      </c>
      <c r="AM7988" t="s">
        <v>11646</v>
      </c>
    </row>
    <row r="7989" spans="1:39" x14ac:dyDescent="0.25">
      <c r="A7989" t="s">
        <v>228</v>
      </c>
      <c r="B7989">
        <v>50162</v>
      </c>
      <c r="C7989" t="s">
        <v>11454</v>
      </c>
      <c r="D7989">
        <v>161</v>
      </c>
      <c r="E7989">
        <v>45797</v>
      </c>
      <c r="G7989" t="s">
        <v>2558</v>
      </c>
      <c r="K7989">
        <v>0</v>
      </c>
      <c r="AE7989" t="s">
        <v>236</v>
      </c>
      <c r="AF7989">
        <v>0</v>
      </c>
      <c r="AG7989">
        <v>0</v>
      </c>
      <c r="AH7989">
        <v>0</v>
      </c>
      <c r="AI7989" t="s">
        <v>11634</v>
      </c>
      <c r="AL7989" s="94">
        <v>16.100000000000001</v>
      </c>
      <c r="AM7989" t="s">
        <v>11646</v>
      </c>
    </row>
    <row r="7990" spans="1:39" x14ac:dyDescent="0.25">
      <c r="A7990" t="s">
        <v>228</v>
      </c>
      <c r="B7990">
        <v>50163</v>
      </c>
      <c r="C7990" t="s">
        <v>11455</v>
      </c>
      <c r="D7990">
        <v>6371</v>
      </c>
      <c r="E7990">
        <v>45797</v>
      </c>
      <c r="G7990" t="s">
        <v>2558</v>
      </c>
      <c r="K7990">
        <v>0</v>
      </c>
      <c r="AE7990" t="s">
        <v>236</v>
      </c>
      <c r="AF7990">
        <v>0</v>
      </c>
      <c r="AG7990">
        <v>0</v>
      </c>
      <c r="AH7990">
        <v>0</v>
      </c>
      <c r="AI7990" t="s">
        <v>11634</v>
      </c>
      <c r="AL7990" s="94">
        <v>637.1</v>
      </c>
      <c r="AM7990" t="s">
        <v>11646</v>
      </c>
    </row>
    <row r="7991" spans="1:39" x14ac:dyDescent="0.25">
      <c r="A7991" t="s">
        <v>228</v>
      </c>
      <c r="B7991">
        <v>50902</v>
      </c>
      <c r="C7991" t="s">
        <v>11456</v>
      </c>
      <c r="D7991">
        <v>85</v>
      </c>
      <c r="E7991">
        <v>45797</v>
      </c>
      <c r="G7991" t="s">
        <v>2558</v>
      </c>
      <c r="K7991">
        <v>0</v>
      </c>
      <c r="AE7991" t="s">
        <v>236</v>
      </c>
      <c r="AF7991">
        <v>0</v>
      </c>
      <c r="AG7991">
        <v>0</v>
      </c>
      <c r="AH7991">
        <v>0</v>
      </c>
      <c r="AI7991" t="s">
        <v>11634</v>
      </c>
      <c r="AL7991" s="94">
        <v>8.5</v>
      </c>
      <c r="AM7991" t="s">
        <v>11646</v>
      </c>
    </row>
    <row r="7992" spans="1:39" x14ac:dyDescent="0.25">
      <c r="A7992" t="s">
        <v>228</v>
      </c>
      <c r="B7992">
        <v>50164</v>
      </c>
      <c r="C7992" t="s">
        <v>11457</v>
      </c>
      <c r="D7992">
        <v>457</v>
      </c>
      <c r="E7992">
        <v>45797</v>
      </c>
      <c r="G7992" t="s">
        <v>2558</v>
      </c>
      <c r="K7992">
        <v>0</v>
      </c>
      <c r="AE7992" t="s">
        <v>236</v>
      </c>
      <c r="AF7992">
        <v>0</v>
      </c>
      <c r="AG7992">
        <v>0</v>
      </c>
      <c r="AH7992">
        <v>0</v>
      </c>
      <c r="AI7992" t="s">
        <v>11634</v>
      </c>
      <c r="AL7992" s="94">
        <v>45.7</v>
      </c>
      <c r="AM7992" t="s">
        <v>11646</v>
      </c>
    </row>
    <row r="7993" spans="1:39" x14ac:dyDescent="0.25">
      <c r="A7993" t="s">
        <v>228</v>
      </c>
      <c r="B7993">
        <v>50165</v>
      </c>
      <c r="C7993" t="s">
        <v>11458</v>
      </c>
      <c r="D7993">
        <v>2232</v>
      </c>
      <c r="E7993">
        <v>45797</v>
      </c>
      <c r="G7993" t="s">
        <v>2558</v>
      </c>
      <c r="K7993">
        <v>0</v>
      </c>
      <c r="AE7993" t="s">
        <v>236</v>
      </c>
      <c r="AF7993">
        <v>0</v>
      </c>
      <c r="AG7993">
        <v>0</v>
      </c>
      <c r="AH7993">
        <v>0</v>
      </c>
      <c r="AI7993" t="s">
        <v>11634</v>
      </c>
      <c r="AL7993" s="94">
        <v>223.2</v>
      </c>
      <c r="AM7993" t="s">
        <v>11646</v>
      </c>
    </row>
    <row r="7994" spans="1:39" x14ac:dyDescent="0.25">
      <c r="A7994" t="s">
        <v>228</v>
      </c>
      <c r="B7994">
        <v>50166</v>
      </c>
      <c r="C7994" t="s">
        <v>11459</v>
      </c>
      <c r="D7994">
        <v>266</v>
      </c>
      <c r="E7994">
        <v>45797</v>
      </c>
      <c r="G7994" t="s">
        <v>2558</v>
      </c>
      <c r="K7994">
        <v>0</v>
      </c>
      <c r="AE7994" t="s">
        <v>236</v>
      </c>
      <c r="AF7994">
        <v>0</v>
      </c>
      <c r="AG7994">
        <v>0</v>
      </c>
      <c r="AH7994">
        <v>0</v>
      </c>
      <c r="AI7994" t="s">
        <v>11634</v>
      </c>
      <c r="AL7994" s="94">
        <v>26.6</v>
      </c>
      <c r="AM7994" t="s">
        <v>11646</v>
      </c>
    </row>
    <row r="7995" spans="1:39" x14ac:dyDescent="0.25">
      <c r="A7995" t="s">
        <v>228</v>
      </c>
      <c r="B7995">
        <v>50167</v>
      </c>
      <c r="C7995" t="s">
        <v>11460</v>
      </c>
      <c r="D7995">
        <v>206</v>
      </c>
      <c r="E7995">
        <v>45797</v>
      </c>
      <c r="G7995" t="s">
        <v>2558</v>
      </c>
      <c r="K7995">
        <v>0</v>
      </c>
      <c r="AE7995" t="s">
        <v>236</v>
      </c>
      <c r="AF7995">
        <v>0</v>
      </c>
      <c r="AG7995">
        <v>0</v>
      </c>
      <c r="AH7995">
        <v>0</v>
      </c>
      <c r="AI7995" t="s">
        <v>11634</v>
      </c>
      <c r="AL7995" s="94">
        <v>20.6</v>
      </c>
      <c r="AM7995" t="s">
        <v>11646</v>
      </c>
    </row>
    <row r="7996" spans="1:39" x14ac:dyDescent="0.25">
      <c r="A7996" t="s">
        <v>228</v>
      </c>
      <c r="B7996">
        <v>50168</v>
      </c>
      <c r="C7996" t="s">
        <v>11461</v>
      </c>
      <c r="D7996">
        <v>28</v>
      </c>
      <c r="E7996">
        <v>45797</v>
      </c>
      <c r="G7996" t="s">
        <v>2558</v>
      </c>
      <c r="K7996">
        <v>0</v>
      </c>
      <c r="AE7996" t="s">
        <v>236</v>
      </c>
      <c r="AF7996">
        <v>0</v>
      </c>
      <c r="AG7996">
        <v>0</v>
      </c>
      <c r="AH7996">
        <v>0</v>
      </c>
      <c r="AI7996" t="s">
        <v>11634</v>
      </c>
      <c r="AL7996" s="94">
        <v>2.8</v>
      </c>
      <c r="AM7996" t="s">
        <v>11646</v>
      </c>
    </row>
    <row r="7997" spans="1:39" x14ac:dyDescent="0.25">
      <c r="A7997" t="s">
        <v>228</v>
      </c>
      <c r="B7997">
        <v>50169</v>
      </c>
      <c r="C7997" t="s">
        <v>11462</v>
      </c>
      <c r="D7997">
        <v>403</v>
      </c>
      <c r="E7997">
        <v>45797</v>
      </c>
      <c r="G7997" t="s">
        <v>2558</v>
      </c>
      <c r="K7997">
        <v>0</v>
      </c>
      <c r="AE7997" t="s">
        <v>236</v>
      </c>
      <c r="AF7997">
        <v>0</v>
      </c>
      <c r="AG7997">
        <v>0</v>
      </c>
      <c r="AH7997">
        <v>0</v>
      </c>
      <c r="AI7997" t="s">
        <v>11634</v>
      </c>
      <c r="AL7997" s="94">
        <v>40.299999999999997</v>
      </c>
      <c r="AM7997" t="s">
        <v>11646</v>
      </c>
    </row>
    <row r="7998" spans="1:39" x14ac:dyDescent="0.25">
      <c r="A7998" t="s">
        <v>228</v>
      </c>
      <c r="B7998">
        <v>50170</v>
      </c>
      <c r="C7998" t="s">
        <v>11463</v>
      </c>
      <c r="D7998">
        <v>380</v>
      </c>
      <c r="E7998">
        <v>45797</v>
      </c>
      <c r="G7998" t="s">
        <v>2558</v>
      </c>
      <c r="K7998">
        <v>0</v>
      </c>
      <c r="AE7998" t="s">
        <v>236</v>
      </c>
      <c r="AF7998">
        <v>0</v>
      </c>
      <c r="AG7998">
        <v>0</v>
      </c>
      <c r="AH7998">
        <v>0</v>
      </c>
      <c r="AI7998" t="s">
        <v>11634</v>
      </c>
      <c r="AL7998" s="94">
        <v>38</v>
      </c>
      <c r="AM7998" t="s">
        <v>11646</v>
      </c>
    </row>
    <row r="7999" spans="1:39" x14ac:dyDescent="0.25">
      <c r="A7999" t="s">
        <v>228</v>
      </c>
      <c r="B7999">
        <v>50171</v>
      </c>
      <c r="C7999" t="s">
        <v>11464</v>
      </c>
      <c r="D7999">
        <v>118</v>
      </c>
      <c r="E7999">
        <v>45797</v>
      </c>
      <c r="G7999" t="s">
        <v>2558</v>
      </c>
      <c r="K7999">
        <v>0</v>
      </c>
      <c r="AE7999" t="s">
        <v>236</v>
      </c>
      <c r="AF7999">
        <v>0</v>
      </c>
      <c r="AG7999">
        <v>0</v>
      </c>
      <c r="AH7999">
        <v>0</v>
      </c>
      <c r="AI7999" t="s">
        <v>11634</v>
      </c>
      <c r="AL7999" s="94">
        <v>11.8</v>
      </c>
      <c r="AM7999" t="s">
        <v>11646</v>
      </c>
    </row>
    <row r="8000" spans="1:39" x14ac:dyDescent="0.25">
      <c r="A8000" t="s">
        <v>228</v>
      </c>
      <c r="B8000">
        <v>50172</v>
      </c>
      <c r="C8000" t="s">
        <v>11465</v>
      </c>
      <c r="D8000">
        <v>173</v>
      </c>
      <c r="E8000">
        <v>45797</v>
      </c>
      <c r="G8000" t="s">
        <v>2558</v>
      </c>
      <c r="K8000">
        <v>0</v>
      </c>
      <c r="AE8000" t="s">
        <v>236</v>
      </c>
      <c r="AF8000">
        <v>0</v>
      </c>
      <c r="AG8000">
        <v>0</v>
      </c>
      <c r="AH8000">
        <v>0</v>
      </c>
      <c r="AI8000" t="s">
        <v>11634</v>
      </c>
      <c r="AL8000" s="94">
        <v>17.3</v>
      </c>
      <c r="AM8000" t="s">
        <v>11646</v>
      </c>
    </row>
    <row r="8001" spans="1:39" x14ac:dyDescent="0.25">
      <c r="A8001" t="s">
        <v>228</v>
      </c>
      <c r="B8001">
        <v>50173</v>
      </c>
      <c r="C8001" t="s">
        <v>11466</v>
      </c>
      <c r="D8001">
        <v>152</v>
      </c>
      <c r="E8001">
        <v>45797</v>
      </c>
      <c r="G8001" t="s">
        <v>2558</v>
      </c>
      <c r="K8001">
        <v>0</v>
      </c>
      <c r="AE8001" t="s">
        <v>236</v>
      </c>
      <c r="AF8001">
        <v>0</v>
      </c>
      <c r="AG8001">
        <v>0</v>
      </c>
      <c r="AH8001">
        <v>0</v>
      </c>
      <c r="AI8001" t="s">
        <v>11634</v>
      </c>
      <c r="AL8001" s="94">
        <v>15.2</v>
      </c>
      <c r="AM8001" t="s">
        <v>11646</v>
      </c>
    </row>
    <row r="8002" spans="1:39" x14ac:dyDescent="0.25">
      <c r="A8002" t="s">
        <v>228</v>
      </c>
      <c r="B8002">
        <v>50174</v>
      </c>
      <c r="C8002" t="s">
        <v>11467</v>
      </c>
      <c r="D8002">
        <v>96</v>
      </c>
      <c r="E8002">
        <v>45797</v>
      </c>
      <c r="G8002" t="s">
        <v>2558</v>
      </c>
      <c r="K8002">
        <v>0</v>
      </c>
      <c r="AE8002" t="s">
        <v>236</v>
      </c>
      <c r="AF8002">
        <v>0</v>
      </c>
      <c r="AG8002">
        <v>0</v>
      </c>
      <c r="AH8002">
        <v>0</v>
      </c>
      <c r="AI8002" t="s">
        <v>11634</v>
      </c>
      <c r="AL8002" s="94">
        <v>9.6</v>
      </c>
      <c r="AM8002" t="s">
        <v>11646</v>
      </c>
    </row>
    <row r="8003" spans="1:39" x14ac:dyDescent="0.25">
      <c r="A8003" t="s">
        <v>228</v>
      </c>
      <c r="B8003">
        <v>50175</v>
      </c>
      <c r="C8003" t="s">
        <v>11468</v>
      </c>
      <c r="D8003">
        <v>1082</v>
      </c>
      <c r="E8003">
        <v>45797</v>
      </c>
      <c r="G8003" t="s">
        <v>2558</v>
      </c>
      <c r="K8003">
        <v>0</v>
      </c>
      <c r="AE8003" t="s">
        <v>236</v>
      </c>
      <c r="AF8003">
        <v>0</v>
      </c>
      <c r="AG8003">
        <v>0</v>
      </c>
      <c r="AH8003">
        <v>0</v>
      </c>
      <c r="AI8003" t="s">
        <v>11634</v>
      </c>
      <c r="AL8003" s="94">
        <v>108.2</v>
      </c>
      <c r="AM8003" t="s">
        <v>11646</v>
      </c>
    </row>
    <row r="8004" spans="1:39" x14ac:dyDescent="0.25">
      <c r="A8004" t="s">
        <v>228</v>
      </c>
      <c r="B8004">
        <v>50176</v>
      </c>
      <c r="C8004" t="s">
        <v>11469</v>
      </c>
      <c r="D8004">
        <v>235</v>
      </c>
      <c r="E8004">
        <v>45797</v>
      </c>
      <c r="G8004" t="s">
        <v>2558</v>
      </c>
      <c r="K8004">
        <v>0</v>
      </c>
      <c r="AE8004" t="s">
        <v>236</v>
      </c>
      <c r="AF8004">
        <v>0</v>
      </c>
      <c r="AG8004">
        <v>0</v>
      </c>
      <c r="AH8004">
        <v>0</v>
      </c>
      <c r="AI8004" t="s">
        <v>11634</v>
      </c>
      <c r="AL8004" s="94">
        <v>23.5</v>
      </c>
      <c r="AM8004" t="s">
        <v>11646</v>
      </c>
    </row>
    <row r="8005" spans="1:39" x14ac:dyDescent="0.25">
      <c r="A8005" t="s">
        <v>228</v>
      </c>
      <c r="B8005">
        <v>50177</v>
      </c>
      <c r="C8005" t="s">
        <v>11470</v>
      </c>
      <c r="D8005">
        <v>303</v>
      </c>
      <c r="E8005">
        <v>45797</v>
      </c>
      <c r="G8005" t="s">
        <v>2558</v>
      </c>
      <c r="K8005">
        <v>0</v>
      </c>
      <c r="AE8005" t="s">
        <v>236</v>
      </c>
      <c r="AF8005">
        <v>0</v>
      </c>
      <c r="AG8005">
        <v>0</v>
      </c>
      <c r="AH8005">
        <v>0</v>
      </c>
      <c r="AI8005" t="s">
        <v>11634</v>
      </c>
      <c r="AL8005" s="94">
        <v>30.3</v>
      </c>
      <c r="AM8005" t="s">
        <v>11646</v>
      </c>
    </row>
    <row r="8006" spans="1:39" x14ac:dyDescent="0.25">
      <c r="A8006" t="s">
        <v>228</v>
      </c>
      <c r="B8006">
        <v>50178</v>
      </c>
      <c r="C8006" t="s">
        <v>11471</v>
      </c>
      <c r="D8006">
        <v>269</v>
      </c>
      <c r="E8006">
        <v>45797</v>
      </c>
      <c r="G8006" t="s">
        <v>2558</v>
      </c>
      <c r="K8006">
        <v>0</v>
      </c>
      <c r="AE8006" t="s">
        <v>236</v>
      </c>
      <c r="AF8006">
        <v>0</v>
      </c>
      <c r="AG8006">
        <v>0</v>
      </c>
      <c r="AH8006">
        <v>0</v>
      </c>
      <c r="AI8006" t="s">
        <v>11634</v>
      </c>
      <c r="AL8006" s="94">
        <v>26.9</v>
      </c>
      <c r="AM8006" t="s">
        <v>11646</v>
      </c>
    </row>
    <row r="8007" spans="1:39" x14ac:dyDescent="0.25">
      <c r="A8007" t="s">
        <v>228</v>
      </c>
      <c r="B8007">
        <v>50179</v>
      </c>
      <c r="C8007" t="s">
        <v>11472</v>
      </c>
      <c r="D8007">
        <v>227</v>
      </c>
      <c r="E8007">
        <v>45797</v>
      </c>
      <c r="G8007" t="s">
        <v>2558</v>
      </c>
      <c r="H8007" t="s">
        <v>487</v>
      </c>
      <c r="I8007" t="s">
        <v>28</v>
      </c>
      <c r="K8007">
        <v>0</v>
      </c>
      <c r="L8007" t="s">
        <v>487</v>
      </c>
      <c r="M8007">
        <v>0</v>
      </c>
      <c r="N8007" t="s">
        <v>25</v>
      </c>
      <c r="O8007" t="s">
        <v>487</v>
      </c>
      <c r="P8007" t="s">
        <v>25</v>
      </c>
      <c r="Q8007">
        <v>0</v>
      </c>
      <c r="R8007">
        <v>0</v>
      </c>
      <c r="S8007">
        <v>0</v>
      </c>
      <c r="T8007">
        <v>0</v>
      </c>
      <c r="U8007">
        <v>0</v>
      </c>
      <c r="V8007">
        <v>0</v>
      </c>
      <c r="W8007">
        <v>0</v>
      </c>
      <c r="X8007" t="s">
        <v>11275</v>
      </c>
      <c r="Y8007" t="s">
        <v>25</v>
      </c>
      <c r="Z8007" t="s">
        <v>25</v>
      </c>
      <c r="AE8007" t="s">
        <v>236</v>
      </c>
      <c r="AF8007">
        <v>0</v>
      </c>
      <c r="AG8007">
        <v>0</v>
      </c>
      <c r="AH8007">
        <v>16</v>
      </c>
      <c r="AI8007" t="s">
        <v>11631</v>
      </c>
      <c r="AJ8007">
        <v>0</v>
      </c>
      <c r="AK8007">
        <v>0</v>
      </c>
      <c r="AL8007" s="94">
        <v>22.7</v>
      </c>
      <c r="AM8007" t="s">
        <v>11646</v>
      </c>
    </row>
    <row r="8008" spans="1:39" x14ac:dyDescent="0.25">
      <c r="A8008" t="s">
        <v>228</v>
      </c>
      <c r="B8008">
        <v>50180</v>
      </c>
      <c r="C8008" t="s">
        <v>11473</v>
      </c>
      <c r="D8008">
        <v>130</v>
      </c>
      <c r="E8008">
        <v>45797</v>
      </c>
      <c r="G8008" t="s">
        <v>2558</v>
      </c>
      <c r="K8008">
        <v>0</v>
      </c>
      <c r="AE8008" t="s">
        <v>236</v>
      </c>
      <c r="AF8008">
        <v>0</v>
      </c>
      <c r="AG8008">
        <v>0</v>
      </c>
      <c r="AH8008">
        <v>0</v>
      </c>
      <c r="AI8008" t="s">
        <v>11634</v>
      </c>
      <c r="AL8008" s="94">
        <v>13</v>
      </c>
      <c r="AM8008" t="s">
        <v>11646</v>
      </c>
    </row>
    <row r="8009" spans="1:39" x14ac:dyDescent="0.25">
      <c r="A8009" t="s">
        <v>228</v>
      </c>
      <c r="B8009">
        <v>50181</v>
      </c>
      <c r="C8009" t="s">
        <v>11474</v>
      </c>
      <c r="D8009">
        <v>1474</v>
      </c>
      <c r="E8009">
        <v>45797</v>
      </c>
      <c r="G8009" t="s">
        <v>2558</v>
      </c>
      <c r="K8009">
        <v>0</v>
      </c>
      <c r="AE8009" t="s">
        <v>236</v>
      </c>
      <c r="AF8009">
        <v>0</v>
      </c>
      <c r="AG8009">
        <v>0</v>
      </c>
      <c r="AH8009">
        <v>0</v>
      </c>
      <c r="AI8009" t="s">
        <v>11634</v>
      </c>
      <c r="AL8009" s="94">
        <v>147.4</v>
      </c>
      <c r="AM8009" t="s">
        <v>11646</v>
      </c>
    </row>
    <row r="8010" spans="1:39" x14ac:dyDescent="0.25">
      <c r="A8010" t="s">
        <v>228</v>
      </c>
      <c r="B8010">
        <v>50182</v>
      </c>
      <c r="C8010" t="s">
        <v>11475</v>
      </c>
      <c r="D8010">
        <v>6564</v>
      </c>
      <c r="E8010">
        <v>45797</v>
      </c>
      <c r="G8010" t="s">
        <v>2558</v>
      </c>
      <c r="H8010" t="s">
        <v>11476</v>
      </c>
      <c r="I8010" t="s">
        <v>24</v>
      </c>
      <c r="K8010">
        <v>0</v>
      </c>
      <c r="AE8010" t="s">
        <v>236</v>
      </c>
      <c r="AF8010">
        <v>0</v>
      </c>
      <c r="AG8010">
        <v>0</v>
      </c>
      <c r="AH8010">
        <v>0</v>
      </c>
      <c r="AI8010" t="s">
        <v>11634</v>
      </c>
      <c r="AL8010" s="94">
        <v>656.4</v>
      </c>
      <c r="AM8010" t="s">
        <v>11646</v>
      </c>
    </row>
    <row r="8011" spans="1:39" x14ac:dyDescent="0.25">
      <c r="A8011" t="s">
        <v>228</v>
      </c>
      <c r="B8011">
        <v>50183</v>
      </c>
      <c r="C8011" t="s">
        <v>11477</v>
      </c>
      <c r="D8011">
        <v>361</v>
      </c>
      <c r="E8011">
        <v>45797</v>
      </c>
      <c r="G8011" t="s">
        <v>2558</v>
      </c>
      <c r="K8011">
        <v>0</v>
      </c>
      <c r="AE8011" t="s">
        <v>236</v>
      </c>
      <c r="AF8011">
        <v>0</v>
      </c>
      <c r="AG8011">
        <v>0</v>
      </c>
      <c r="AH8011">
        <v>0</v>
      </c>
      <c r="AI8011" t="s">
        <v>11634</v>
      </c>
      <c r="AL8011" s="94">
        <v>36.1</v>
      </c>
      <c r="AM8011" t="s">
        <v>11646</v>
      </c>
    </row>
    <row r="8012" spans="1:39" x14ac:dyDescent="0.25">
      <c r="A8012" t="s">
        <v>228</v>
      </c>
      <c r="B8012">
        <v>50184</v>
      </c>
      <c r="C8012" t="s">
        <v>11478</v>
      </c>
      <c r="D8012">
        <v>92</v>
      </c>
      <c r="E8012">
        <v>45797</v>
      </c>
      <c r="G8012" t="s">
        <v>2558</v>
      </c>
      <c r="K8012">
        <v>0</v>
      </c>
      <c r="AE8012" t="s">
        <v>236</v>
      </c>
      <c r="AF8012">
        <v>0</v>
      </c>
      <c r="AG8012">
        <v>0</v>
      </c>
      <c r="AH8012">
        <v>0</v>
      </c>
      <c r="AI8012" t="s">
        <v>11634</v>
      </c>
      <c r="AL8012" s="94">
        <v>9.1999999999999993</v>
      </c>
      <c r="AM8012" t="s">
        <v>11646</v>
      </c>
    </row>
    <row r="8013" spans="1:39" x14ac:dyDescent="0.25">
      <c r="A8013" t="s">
        <v>228</v>
      </c>
      <c r="B8013">
        <v>50185</v>
      </c>
      <c r="C8013" t="s">
        <v>11479</v>
      </c>
      <c r="D8013">
        <v>203</v>
      </c>
      <c r="E8013">
        <v>45797</v>
      </c>
      <c r="G8013" t="s">
        <v>2558</v>
      </c>
      <c r="K8013">
        <v>0</v>
      </c>
      <c r="AE8013" t="s">
        <v>236</v>
      </c>
      <c r="AF8013">
        <v>0</v>
      </c>
      <c r="AG8013">
        <v>0</v>
      </c>
      <c r="AH8013">
        <v>0</v>
      </c>
      <c r="AI8013" t="s">
        <v>11634</v>
      </c>
      <c r="AL8013" s="94">
        <v>20.3</v>
      </c>
      <c r="AM8013" t="s">
        <v>11646</v>
      </c>
    </row>
    <row r="8014" spans="1:39" x14ac:dyDescent="0.25">
      <c r="A8014" t="s">
        <v>228</v>
      </c>
      <c r="B8014">
        <v>50186</v>
      </c>
      <c r="C8014" t="s">
        <v>11480</v>
      </c>
      <c r="D8014">
        <v>39</v>
      </c>
      <c r="E8014">
        <v>45797</v>
      </c>
      <c r="G8014" t="s">
        <v>2558</v>
      </c>
      <c r="K8014">
        <v>0</v>
      </c>
      <c r="AE8014" t="s">
        <v>236</v>
      </c>
      <c r="AF8014">
        <v>0</v>
      </c>
      <c r="AG8014">
        <v>0</v>
      </c>
      <c r="AH8014">
        <v>0</v>
      </c>
      <c r="AI8014" t="s">
        <v>11634</v>
      </c>
      <c r="AL8014" s="94">
        <v>3.9</v>
      </c>
      <c r="AM8014" t="s">
        <v>11646</v>
      </c>
    </row>
    <row r="8015" spans="1:39" x14ac:dyDescent="0.25">
      <c r="A8015" t="s">
        <v>228</v>
      </c>
      <c r="B8015">
        <v>50187</v>
      </c>
      <c r="C8015" t="s">
        <v>11481</v>
      </c>
      <c r="D8015">
        <v>62</v>
      </c>
      <c r="E8015">
        <v>45797</v>
      </c>
      <c r="G8015" t="s">
        <v>2558</v>
      </c>
      <c r="K8015">
        <v>0</v>
      </c>
      <c r="AE8015" t="s">
        <v>236</v>
      </c>
      <c r="AF8015">
        <v>0</v>
      </c>
      <c r="AG8015">
        <v>0</v>
      </c>
      <c r="AH8015">
        <v>0</v>
      </c>
      <c r="AI8015" t="s">
        <v>11634</v>
      </c>
      <c r="AL8015" s="94">
        <v>6.2</v>
      </c>
      <c r="AM8015" t="s">
        <v>11646</v>
      </c>
    </row>
    <row r="8016" spans="1:39" x14ac:dyDescent="0.25">
      <c r="A8016" t="s">
        <v>228</v>
      </c>
      <c r="B8016">
        <v>50188</v>
      </c>
      <c r="C8016" t="s">
        <v>11482</v>
      </c>
      <c r="D8016">
        <v>39</v>
      </c>
      <c r="E8016">
        <v>45797</v>
      </c>
      <c r="G8016" t="s">
        <v>2558</v>
      </c>
      <c r="K8016">
        <v>0</v>
      </c>
      <c r="AE8016" t="s">
        <v>236</v>
      </c>
      <c r="AF8016">
        <v>0</v>
      </c>
      <c r="AG8016">
        <v>0</v>
      </c>
      <c r="AH8016">
        <v>0</v>
      </c>
      <c r="AI8016" t="s">
        <v>11634</v>
      </c>
      <c r="AL8016" s="94">
        <v>3.9</v>
      </c>
      <c r="AM8016" t="s">
        <v>11646</v>
      </c>
    </row>
    <row r="8017" spans="1:39" x14ac:dyDescent="0.25">
      <c r="A8017" t="s">
        <v>228</v>
      </c>
      <c r="B8017">
        <v>50189</v>
      </c>
      <c r="C8017" t="s">
        <v>11483</v>
      </c>
      <c r="D8017">
        <v>1012</v>
      </c>
      <c r="E8017">
        <v>45797</v>
      </c>
      <c r="G8017" t="s">
        <v>2558</v>
      </c>
      <c r="K8017">
        <v>0</v>
      </c>
      <c r="AE8017" t="s">
        <v>236</v>
      </c>
      <c r="AF8017">
        <v>0</v>
      </c>
      <c r="AG8017">
        <v>0</v>
      </c>
      <c r="AH8017">
        <v>0</v>
      </c>
      <c r="AI8017" t="s">
        <v>11634</v>
      </c>
      <c r="AL8017" s="94">
        <v>101.2</v>
      </c>
      <c r="AM8017" t="s">
        <v>11646</v>
      </c>
    </row>
    <row r="8018" spans="1:39" x14ac:dyDescent="0.25">
      <c r="A8018" t="s">
        <v>228</v>
      </c>
      <c r="B8018">
        <v>50190</v>
      </c>
      <c r="C8018" t="s">
        <v>11484</v>
      </c>
      <c r="D8018">
        <v>859</v>
      </c>
      <c r="E8018">
        <v>45797</v>
      </c>
      <c r="G8018" t="s">
        <v>2558</v>
      </c>
      <c r="K8018">
        <v>0</v>
      </c>
      <c r="AE8018" t="s">
        <v>236</v>
      </c>
      <c r="AF8018">
        <v>0</v>
      </c>
      <c r="AG8018">
        <v>0</v>
      </c>
      <c r="AH8018">
        <v>0</v>
      </c>
      <c r="AI8018" t="s">
        <v>11634</v>
      </c>
      <c r="AL8018" s="94">
        <v>85.9</v>
      </c>
      <c r="AM8018" t="s">
        <v>11646</v>
      </c>
    </row>
    <row r="8019" spans="1:39" x14ac:dyDescent="0.25">
      <c r="A8019" t="s">
        <v>228</v>
      </c>
      <c r="B8019">
        <v>50191</v>
      </c>
      <c r="C8019" t="s">
        <v>11485</v>
      </c>
      <c r="D8019">
        <v>502</v>
      </c>
      <c r="E8019">
        <v>45797</v>
      </c>
      <c r="G8019" t="s">
        <v>2558</v>
      </c>
      <c r="H8019">
        <v>45798</v>
      </c>
      <c r="I8019" t="s">
        <v>28</v>
      </c>
      <c r="K8019">
        <v>0</v>
      </c>
      <c r="L8019" t="s">
        <v>487</v>
      </c>
      <c r="M8019">
        <v>0</v>
      </c>
      <c r="N8019" t="s">
        <v>25</v>
      </c>
      <c r="O8019" t="s">
        <v>487</v>
      </c>
      <c r="P8019" t="s">
        <v>25</v>
      </c>
      <c r="Q8019">
        <v>0</v>
      </c>
      <c r="R8019">
        <v>0</v>
      </c>
      <c r="S8019">
        <v>0</v>
      </c>
      <c r="T8019">
        <v>2</v>
      </c>
      <c r="U8019">
        <v>0</v>
      </c>
      <c r="V8019">
        <v>0</v>
      </c>
      <c r="W8019">
        <v>0</v>
      </c>
      <c r="X8019" t="s">
        <v>11275</v>
      </c>
      <c r="Y8019" t="s">
        <v>25</v>
      </c>
      <c r="Z8019" t="s">
        <v>25</v>
      </c>
      <c r="AE8019" t="s">
        <v>236</v>
      </c>
      <c r="AF8019">
        <v>0</v>
      </c>
      <c r="AG8019">
        <v>0</v>
      </c>
      <c r="AH8019">
        <v>16</v>
      </c>
      <c r="AI8019" t="s">
        <v>11631</v>
      </c>
      <c r="AJ8019">
        <v>0</v>
      </c>
      <c r="AK8019">
        <v>0</v>
      </c>
      <c r="AL8019" s="94">
        <v>50.2</v>
      </c>
      <c r="AM8019" t="s">
        <v>11646</v>
      </c>
    </row>
    <row r="8020" spans="1:39" x14ac:dyDescent="0.25">
      <c r="A8020" t="s">
        <v>228</v>
      </c>
      <c r="B8020">
        <v>50192</v>
      </c>
      <c r="C8020" t="s">
        <v>11486</v>
      </c>
      <c r="D8020">
        <v>306</v>
      </c>
      <c r="E8020">
        <v>45797</v>
      </c>
      <c r="G8020" t="s">
        <v>2558</v>
      </c>
      <c r="K8020">
        <v>0</v>
      </c>
      <c r="AE8020" t="s">
        <v>236</v>
      </c>
      <c r="AF8020">
        <v>0</v>
      </c>
      <c r="AG8020">
        <v>0</v>
      </c>
      <c r="AH8020">
        <v>0</v>
      </c>
      <c r="AI8020" t="s">
        <v>11634</v>
      </c>
      <c r="AL8020" s="94">
        <v>30.6</v>
      </c>
      <c r="AM8020" t="s">
        <v>11646</v>
      </c>
    </row>
    <row r="8021" spans="1:39" x14ac:dyDescent="0.25">
      <c r="A8021" t="s">
        <v>228</v>
      </c>
      <c r="B8021">
        <v>50193</v>
      </c>
      <c r="C8021" t="s">
        <v>11487</v>
      </c>
      <c r="D8021">
        <v>907</v>
      </c>
      <c r="E8021">
        <v>45797</v>
      </c>
      <c r="G8021" t="s">
        <v>2558</v>
      </c>
      <c r="K8021">
        <v>0</v>
      </c>
      <c r="AE8021" t="s">
        <v>236</v>
      </c>
      <c r="AF8021">
        <v>0</v>
      </c>
      <c r="AG8021">
        <v>0</v>
      </c>
      <c r="AH8021">
        <v>0</v>
      </c>
      <c r="AI8021" t="s">
        <v>11634</v>
      </c>
      <c r="AL8021" s="94">
        <v>90.7</v>
      </c>
      <c r="AM8021" t="s">
        <v>11646</v>
      </c>
    </row>
    <row r="8022" spans="1:39" x14ac:dyDescent="0.25">
      <c r="A8022" t="s">
        <v>228</v>
      </c>
      <c r="B8022">
        <v>50194</v>
      </c>
      <c r="C8022" t="s">
        <v>11488</v>
      </c>
      <c r="D8022">
        <v>111</v>
      </c>
      <c r="E8022">
        <v>45797</v>
      </c>
      <c r="G8022" t="s">
        <v>2558</v>
      </c>
      <c r="K8022">
        <v>0</v>
      </c>
      <c r="AE8022" t="s">
        <v>236</v>
      </c>
      <c r="AF8022">
        <v>0</v>
      </c>
      <c r="AG8022">
        <v>0</v>
      </c>
      <c r="AH8022">
        <v>0</v>
      </c>
      <c r="AI8022" t="s">
        <v>11634</v>
      </c>
      <c r="AL8022" s="94">
        <v>11.1</v>
      </c>
      <c r="AM8022" t="s">
        <v>11646</v>
      </c>
    </row>
    <row r="8023" spans="1:39" x14ac:dyDescent="0.25">
      <c r="A8023" t="s">
        <v>228</v>
      </c>
      <c r="B8023">
        <v>50195</v>
      </c>
      <c r="C8023" t="s">
        <v>11489</v>
      </c>
      <c r="D8023">
        <v>58</v>
      </c>
      <c r="E8023">
        <v>45797</v>
      </c>
      <c r="G8023" t="s">
        <v>2558</v>
      </c>
      <c r="K8023">
        <v>0</v>
      </c>
      <c r="AE8023" t="s">
        <v>236</v>
      </c>
      <c r="AF8023">
        <v>0</v>
      </c>
      <c r="AG8023">
        <v>0</v>
      </c>
      <c r="AH8023">
        <v>0</v>
      </c>
      <c r="AI8023" t="s">
        <v>11634</v>
      </c>
      <c r="AL8023" s="94">
        <v>5.8</v>
      </c>
      <c r="AM8023" t="s">
        <v>11646</v>
      </c>
    </row>
    <row r="8024" spans="1:39" x14ac:dyDescent="0.25">
      <c r="A8024" t="s">
        <v>228</v>
      </c>
      <c r="B8024">
        <v>50196</v>
      </c>
      <c r="C8024" t="s">
        <v>11490</v>
      </c>
      <c r="D8024">
        <v>101</v>
      </c>
      <c r="E8024">
        <v>45797</v>
      </c>
      <c r="G8024" t="s">
        <v>2558</v>
      </c>
      <c r="K8024">
        <v>0</v>
      </c>
      <c r="AE8024" t="s">
        <v>236</v>
      </c>
      <c r="AF8024">
        <v>0</v>
      </c>
      <c r="AG8024">
        <v>0</v>
      </c>
      <c r="AH8024">
        <v>0</v>
      </c>
      <c r="AI8024" t="s">
        <v>11634</v>
      </c>
      <c r="AL8024" s="94">
        <v>10.1</v>
      </c>
      <c r="AM8024" t="s">
        <v>11646</v>
      </c>
    </row>
    <row r="8025" spans="1:39" x14ac:dyDescent="0.25">
      <c r="A8025" t="s">
        <v>228</v>
      </c>
      <c r="B8025">
        <v>50197</v>
      </c>
      <c r="C8025" t="s">
        <v>11491</v>
      </c>
      <c r="D8025">
        <v>74</v>
      </c>
      <c r="E8025">
        <v>45797</v>
      </c>
      <c r="G8025" t="s">
        <v>2558</v>
      </c>
      <c r="K8025">
        <v>0</v>
      </c>
      <c r="AE8025" t="s">
        <v>236</v>
      </c>
      <c r="AF8025">
        <v>0</v>
      </c>
      <c r="AG8025">
        <v>0</v>
      </c>
      <c r="AH8025">
        <v>0</v>
      </c>
      <c r="AI8025" t="s">
        <v>11634</v>
      </c>
      <c r="AL8025" s="94">
        <v>7.4</v>
      </c>
      <c r="AM8025" t="s">
        <v>11646</v>
      </c>
    </row>
    <row r="8026" spans="1:39" x14ac:dyDescent="0.25">
      <c r="A8026" t="s">
        <v>228</v>
      </c>
      <c r="B8026">
        <v>50198</v>
      </c>
      <c r="C8026" t="s">
        <v>11492</v>
      </c>
      <c r="D8026">
        <v>44</v>
      </c>
      <c r="E8026">
        <v>45797</v>
      </c>
      <c r="G8026" t="s">
        <v>2558</v>
      </c>
      <c r="K8026">
        <v>0</v>
      </c>
      <c r="AE8026" t="s">
        <v>236</v>
      </c>
      <c r="AF8026">
        <v>0</v>
      </c>
      <c r="AG8026">
        <v>0</v>
      </c>
      <c r="AH8026">
        <v>0</v>
      </c>
      <c r="AI8026" t="s">
        <v>11634</v>
      </c>
      <c r="AL8026" s="94">
        <v>4.4000000000000004</v>
      </c>
      <c r="AM8026" t="s">
        <v>11646</v>
      </c>
    </row>
    <row r="8027" spans="1:39" x14ac:dyDescent="0.25">
      <c r="A8027" t="s">
        <v>228</v>
      </c>
      <c r="B8027">
        <v>50199</v>
      </c>
      <c r="C8027" t="s">
        <v>11493</v>
      </c>
      <c r="D8027">
        <v>428</v>
      </c>
      <c r="E8027">
        <v>45797</v>
      </c>
      <c r="G8027" t="s">
        <v>2558</v>
      </c>
      <c r="H8027">
        <v>45827</v>
      </c>
      <c r="I8027" t="s">
        <v>28</v>
      </c>
      <c r="K8027">
        <v>0</v>
      </c>
      <c r="L8027" t="s">
        <v>487</v>
      </c>
      <c r="M8027">
        <v>0</v>
      </c>
      <c r="N8027" t="s">
        <v>26</v>
      </c>
      <c r="O8027">
        <v>45691</v>
      </c>
      <c r="P8027" t="s">
        <v>25</v>
      </c>
      <c r="Q8027">
        <v>0</v>
      </c>
      <c r="R8027">
        <v>0</v>
      </c>
      <c r="S8027">
        <v>0</v>
      </c>
      <c r="T8027">
        <v>0</v>
      </c>
      <c r="U8027">
        <v>0</v>
      </c>
      <c r="V8027">
        <v>0</v>
      </c>
      <c r="W8027">
        <v>0</v>
      </c>
      <c r="X8027" t="s">
        <v>11275</v>
      </c>
      <c r="Y8027" t="s">
        <v>25</v>
      </c>
      <c r="Z8027" t="s">
        <v>25</v>
      </c>
      <c r="AE8027" t="s">
        <v>236</v>
      </c>
      <c r="AF8027">
        <v>0</v>
      </c>
      <c r="AG8027">
        <v>0</v>
      </c>
      <c r="AH8027">
        <v>15</v>
      </c>
      <c r="AI8027" t="s">
        <v>11632</v>
      </c>
      <c r="AJ8027">
        <v>0</v>
      </c>
      <c r="AK8027">
        <v>0</v>
      </c>
      <c r="AL8027" s="94">
        <v>42.8</v>
      </c>
      <c r="AM8027" t="s">
        <v>11646</v>
      </c>
    </row>
    <row r="8028" spans="1:39" x14ac:dyDescent="0.25">
      <c r="A8028" t="s">
        <v>228</v>
      </c>
      <c r="B8028">
        <v>50200</v>
      </c>
      <c r="C8028" t="s">
        <v>11494</v>
      </c>
      <c r="D8028">
        <v>575</v>
      </c>
      <c r="E8028">
        <v>45797</v>
      </c>
      <c r="G8028" t="s">
        <v>2558</v>
      </c>
      <c r="K8028">
        <v>0</v>
      </c>
      <c r="AE8028" t="s">
        <v>236</v>
      </c>
      <c r="AF8028">
        <v>0</v>
      </c>
      <c r="AG8028">
        <v>0</v>
      </c>
      <c r="AH8028">
        <v>0</v>
      </c>
      <c r="AI8028" t="s">
        <v>11634</v>
      </c>
      <c r="AL8028" s="94">
        <v>57.5</v>
      </c>
      <c r="AM8028" t="s">
        <v>11646</v>
      </c>
    </row>
    <row r="8029" spans="1:39" x14ac:dyDescent="0.25">
      <c r="A8029" t="s">
        <v>228</v>
      </c>
      <c r="B8029">
        <v>50201</v>
      </c>
      <c r="C8029" t="s">
        <v>11495</v>
      </c>
      <c r="D8029">
        <v>607</v>
      </c>
      <c r="E8029">
        <v>45797</v>
      </c>
      <c r="G8029" t="s">
        <v>2558</v>
      </c>
      <c r="K8029">
        <v>0</v>
      </c>
      <c r="AE8029" t="s">
        <v>236</v>
      </c>
      <c r="AF8029">
        <v>0</v>
      </c>
      <c r="AG8029">
        <v>0</v>
      </c>
      <c r="AH8029">
        <v>0</v>
      </c>
      <c r="AI8029" t="s">
        <v>11634</v>
      </c>
      <c r="AL8029" s="94">
        <v>60.7</v>
      </c>
      <c r="AM8029" t="s">
        <v>11646</v>
      </c>
    </row>
    <row r="8030" spans="1:39" x14ac:dyDescent="0.25">
      <c r="A8030" t="s">
        <v>228</v>
      </c>
      <c r="B8030">
        <v>50202</v>
      </c>
      <c r="C8030" t="s">
        <v>11496</v>
      </c>
      <c r="D8030">
        <v>112</v>
      </c>
      <c r="E8030">
        <v>45797</v>
      </c>
      <c r="G8030" t="s">
        <v>2558</v>
      </c>
      <c r="K8030">
        <v>0</v>
      </c>
      <c r="AE8030" t="s">
        <v>236</v>
      </c>
      <c r="AF8030">
        <v>0</v>
      </c>
      <c r="AG8030">
        <v>0</v>
      </c>
      <c r="AH8030">
        <v>0</v>
      </c>
      <c r="AI8030" t="s">
        <v>11634</v>
      </c>
      <c r="AL8030" s="94">
        <v>11.2</v>
      </c>
      <c r="AM8030" t="s">
        <v>11646</v>
      </c>
    </row>
    <row r="8031" spans="1:39" x14ac:dyDescent="0.25">
      <c r="A8031" t="s">
        <v>228</v>
      </c>
      <c r="B8031">
        <v>50203</v>
      </c>
      <c r="C8031" t="s">
        <v>11497</v>
      </c>
      <c r="D8031">
        <v>1305</v>
      </c>
      <c r="E8031">
        <v>45797</v>
      </c>
      <c r="G8031" t="s">
        <v>2558</v>
      </c>
      <c r="K8031">
        <v>0</v>
      </c>
      <c r="AE8031" t="s">
        <v>236</v>
      </c>
      <c r="AF8031">
        <v>0</v>
      </c>
      <c r="AG8031">
        <v>0</v>
      </c>
      <c r="AH8031">
        <v>0</v>
      </c>
      <c r="AI8031" t="s">
        <v>11634</v>
      </c>
      <c r="AL8031" s="94">
        <v>130.5</v>
      </c>
      <c r="AM8031" t="s">
        <v>11646</v>
      </c>
    </row>
    <row r="8032" spans="1:39" x14ac:dyDescent="0.25">
      <c r="A8032" t="s">
        <v>228</v>
      </c>
      <c r="B8032">
        <v>50204</v>
      </c>
      <c r="C8032" t="s">
        <v>11498</v>
      </c>
      <c r="D8032">
        <v>3766</v>
      </c>
      <c r="E8032">
        <v>45797</v>
      </c>
      <c r="G8032" t="s">
        <v>2558</v>
      </c>
      <c r="K8032">
        <v>0</v>
      </c>
      <c r="AE8032" t="s">
        <v>236</v>
      </c>
      <c r="AF8032">
        <v>0</v>
      </c>
      <c r="AG8032">
        <v>0</v>
      </c>
      <c r="AH8032">
        <v>0</v>
      </c>
      <c r="AI8032" t="s">
        <v>11634</v>
      </c>
      <c r="AL8032" s="94">
        <v>376.6</v>
      </c>
      <c r="AM8032" t="s">
        <v>11646</v>
      </c>
    </row>
    <row r="8033" spans="1:39" x14ac:dyDescent="0.25">
      <c r="A8033" t="s">
        <v>228</v>
      </c>
      <c r="B8033">
        <v>50205</v>
      </c>
      <c r="C8033" t="s">
        <v>11499</v>
      </c>
      <c r="D8033">
        <v>113</v>
      </c>
      <c r="E8033">
        <v>45797</v>
      </c>
      <c r="G8033" t="s">
        <v>2558</v>
      </c>
      <c r="K8033">
        <v>0</v>
      </c>
      <c r="AE8033" t="s">
        <v>236</v>
      </c>
      <c r="AF8033">
        <v>0</v>
      </c>
      <c r="AG8033">
        <v>0</v>
      </c>
      <c r="AH8033">
        <v>0</v>
      </c>
      <c r="AI8033" t="s">
        <v>11634</v>
      </c>
      <c r="AL8033" s="94">
        <v>11.3</v>
      </c>
      <c r="AM8033" t="s">
        <v>11646</v>
      </c>
    </row>
    <row r="8034" spans="1:39" x14ac:dyDescent="0.25">
      <c r="A8034" t="s">
        <v>228</v>
      </c>
      <c r="B8034">
        <v>50206</v>
      </c>
      <c r="C8034" t="s">
        <v>11500</v>
      </c>
      <c r="D8034">
        <v>544</v>
      </c>
      <c r="E8034">
        <v>45797</v>
      </c>
      <c r="G8034" t="s">
        <v>2558</v>
      </c>
      <c r="K8034">
        <v>0</v>
      </c>
      <c r="AE8034" t="s">
        <v>236</v>
      </c>
      <c r="AF8034">
        <v>0</v>
      </c>
      <c r="AG8034">
        <v>0</v>
      </c>
      <c r="AH8034">
        <v>0</v>
      </c>
      <c r="AI8034" t="s">
        <v>11634</v>
      </c>
      <c r="AL8034" s="94">
        <v>54.4</v>
      </c>
      <c r="AM8034" t="s">
        <v>11646</v>
      </c>
    </row>
    <row r="8035" spans="1:39" x14ac:dyDescent="0.25">
      <c r="A8035" t="s">
        <v>228</v>
      </c>
      <c r="B8035">
        <v>50207</v>
      </c>
      <c r="C8035" t="s">
        <v>11501</v>
      </c>
      <c r="D8035">
        <v>97</v>
      </c>
      <c r="E8035">
        <v>45797</v>
      </c>
      <c r="G8035" t="s">
        <v>2558</v>
      </c>
      <c r="K8035">
        <v>0</v>
      </c>
      <c r="AE8035" t="s">
        <v>236</v>
      </c>
      <c r="AF8035">
        <v>0</v>
      </c>
      <c r="AG8035">
        <v>0</v>
      </c>
      <c r="AH8035">
        <v>0</v>
      </c>
      <c r="AI8035" t="s">
        <v>11634</v>
      </c>
      <c r="AL8035" s="94">
        <v>9.6999999999999993</v>
      </c>
      <c r="AM8035" t="s">
        <v>11646</v>
      </c>
    </row>
    <row r="8036" spans="1:39" x14ac:dyDescent="0.25">
      <c r="A8036" t="s">
        <v>228</v>
      </c>
      <c r="B8036">
        <v>50208</v>
      </c>
      <c r="C8036" t="s">
        <v>11502</v>
      </c>
      <c r="D8036">
        <v>2446</v>
      </c>
      <c r="E8036">
        <v>45797</v>
      </c>
      <c r="G8036" t="s">
        <v>2558</v>
      </c>
      <c r="K8036">
        <v>0</v>
      </c>
      <c r="AE8036" t="s">
        <v>236</v>
      </c>
      <c r="AF8036">
        <v>0</v>
      </c>
      <c r="AG8036">
        <v>0</v>
      </c>
      <c r="AH8036">
        <v>0</v>
      </c>
      <c r="AI8036" t="s">
        <v>11634</v>
      </c>
      <c r="AL8036" s="94">
        <v>244.6</v>
      </c>
      <c r="AM8036" t="s">
        <v>11646</v>
      </c>
    </row>
    <row r="8037" spans="1:39" x14ac:dyDescent="0.25">
      <c r="A8037" t="s">
        <v>228</v>
      </c>
      <c r="B8037">
        <v>50209</v>
      </c>
      <c r="C8037" t="s">
        <v>11503</v>
      </c>
      <c r="D8037">
        <v>4551</v>
      </c>
      <c r="E8037">
        <v>45797</v>
      </c>
      <c r="G8037" t="s">
        <v>2558</v>
      </c>
      <c r="H8037">
        <v>45821</v>
      </c>
      <c r="I8037" t="s">
        <v>28</v>
      </c>
      <c r="K8037">
        <v>408</v>
      </c>
      <c r="L8037" t="s">
        <v>487</v>
      </c>
      <c r="M8037">
        <v>50</v>
      </c>
      <c r="N8037" t="s">
        <v>1518</v>
      </c>
      <c r="O8037" t="s">
        <v>488</v>
      </c>
      <c r="P8037" t="s">
        <v>25</v>
      </c>
      <c r="Q8037">
        <v>0</v>
      </c>
      <c r="R8037">
        <v>4000</v>
      </c>
      <c r="T8037">
        <v>0</v>
      </c>
      <c r="U8037">
        <v>0</v>
      </c>
      <c r="V8037">
        <v>0</v>
      </c>
      <c r="W8037">
        <v>0</v>
      </c>
      <c r="X8037" t="s">
        <v>25</v>
      </c>
      <c r="Y8037" t="s">
        <v>25</v>
      </c>
      <c r="Z8037" t="s">
        <v>25</v>
      </c>
      <c r="AE8037" t="s">
        <v>236</v>
      </c>
      <c r="AF8037">
        <v>0.5</v>
      </c>
      <c r="AG8037">
        <v>204</v>
      </c>
      <c r="AH8037">
        <v>15</v>
      </c>
      <c r="AI8037" t="s">
        <v>11632</v>
      </c>
      <c r="AJ8037">
        <v>0.87892770819600086</v>
      </c>
      <c r="AL8037" s="94">
        <v>455.1</v>
      </c>
      <c r="AM8037" t="s">
        <v>11647</v>
      </c>
    </row>
    <row r="8038" spans="1:39" x14ac:dyDescent="0.25">
      <c r="A8038" t="s">
        <v>228</v>
      </c>
      <c r="B8038">
        <v>50210</v>
      </c>
      <c r="C8038" t="s">
        <v>11504</v>
      </c>
      <c r="D8038">
        <v>37</v>
      </c>
      <c r="E8038">
        <v>45797</v>
      </c>
      <c r="G8038" t="s">
        <v>2558</v>
      </c>
      <c r="K8038">
        <v>0</v>
      </c>
      <c r="AE8038" t="s">
        <v>236</v>
      </c>
      <c r="AF8038">
        <v>0</v>
      </c>
      <c r="AG8038">
        <v>0</v>
      </c>
      <c r="AH8038">
        <v>0</v>
      </c>
      <c r="AI8038" t="s">
        <v>11634</v>
      </c>
      <c r="AL8038" s="94">
        <v>3.7</v>
      </c>
      <c r="AM8038" t="s">
        <v>11646</v>
      </c>
    </row>
    <row r="8039" spans="1:39" x14ac:dyDescent="0.25">
      <c r="A8039" t="s">
        <v>228</v>
      </c>
      <c r="B8039">
        <v>50211</v>
      </c>
      <c r="C8039" t="s">
        <v>11505</v>
      </c>
      <c r="D8039">
        <v>382</v>
      </c>
      <c r="E8039">
        <v>45818</v>
      </c>
      <c r="G8039" t="s">
        <v>2558</v>
      </c>
      <c r="K8039">
        <v>0</v>
      </c>
      <c r="AE8039" t="s">
        <v>236</v>
      </c>
      <c r="AF8039">
        <v>0</v>
      </c>
      <c r="AG8039">
        <v>0</v>
      </c>
      <c r="AH8039">
        <v>0</v>
      </c>
      <c r="AI8039" t="s">
        <v>11634</v>
      </c>
      <c r="AL8039" s="94">
        <v>38.200000000000003</v>
      </c>
      <c r="AM8039" t="s">
        <v>11646</v>
      </c>
    </row>
    <row r="8040" spans="1:39" x14ac:dyDescent="0.25">
      <c r="A8040" t="s">
        <v>228</v>
      </c>
      <c r="B8040">
        <v>50212</v>
      </c>
      <c r="C8040" t="s">
        <v>11506</v>
      </c>
      <c r="D8040">
        <v>30</v>
      </c>
      <c r="E8040">
        <v>45818</v>
      </c>
      <c r="G8040" t="s">
        <v>2558</v>
      </c>
      <c r="K8040">
        <v>0</v>
      </c>
      <c r="AE8040" t="s">
        <v>236</v>
      </c>
      <c r="AF8040">
        <v>0</v>
      </c>
      <c r="AG8040">
        <v>0</v>
      </c>
      <c r="AH8040">
        <v>0</v>
      </c>
      <c r="AI8040" t="s">
        <v>11634</v>
      </c>
      <c r="AL8040" s="94">
        <v>3</v>
      </c>
      <c r="AM8040" t="s">
        <v>11646</v>
      </c>
    </row>
    <row r="8041" spans="1:39" x14ac:dyDescent="0.25">
      <c r="A8041" t="s">
        <v>228</v>
      </c>
      <c r="B8041">
        <v>50213</v>
      </c>
      <c r="C8041" t="s">
        <v>11507</v>
      </c>
      <c r="D8041">
        <v>111</v>
      </c>
      <c r="E8041">
        <v>45818</v>
      </c>
      <c r="G8041" t="s">
        <v>2558</v>
      </c>
      <c r="H8041">
        <v>45819</v>
      </c>
      <c r="I8041" t="s">
        <v>28</v>
      </c>
      <c r="K8041">
        <v>0</v>
      </c>
      <c r="L8041" t="s">
        <v>487</v>
      </c>
      <c r="M8041">
        <v>0</v>
      </c>
      <c r="N8041" t="s">
        <v>25</v>
      </c>
      <c r="O8041" t="s">
        <v>487</v>
      </c>
      <c r="P8041" t="s">
        <v>25</v>
      </c>
      <c r="Q8041">
        <v>0</v>
      </c>
      <c r="R8041">
        <v>0</v>
      </c>
      <c r="S8041">
        <v>0</v>
      </c>
      <c r="T8041">
        <v>0</v>
      </c>
      <c r="U8041">
        <v>0</v>
      </c>
      <c r="V8041">
        <v>0</v>
      </c>
      <c r="W8041">
        <v>0</v>
      </c>
      <c r="X8041" t="s">
        <v>11275</v>
      </c>
      <c r="Y8041" t="s">
        <v>25</v>
      </c>
      <c r="Z8041" t="s">
        <v>25</v>
      </c>
      <c r="AE8041" t="s">
        <v>236</v>
      </c>
      <c r="AF8041">
        <v>0</v>
      </c>
      <c r="AG8041">
        <v>0</v>
      </c>
      <c r="AH8041">
        <v>16</v>
      </c>
      <c r="AI8041" t="s">
        <v>11631</v>
      </c>
      <c r="AJ8041">
        <v>0</v>
      </c>
      <c r="AK8041">
        <v>0</v>
      </c>
      <c r="AL8041" s="94">
        <v>11.1</v>
      </c>
      <c r="AM8041" t="s">
        <v>11646</v>
      </c>
    </row>
    <row r="8042" spans="1:39" x14ac:dyDescent="0.25">
      <c r="A8042" t="s">
        <v>228</v>
      </c>
      <c r="B8042">
        <v>50214</v>
      </c>
      <c r="C8042" t="s">
        <v>11508</v>
      </c>
      <c r="D8042">
        <v>24</v>
      </c>
      <c r="E8042">
        <v>45818</v>
      </c>
      <c r="G8042" t="s">
        <v>2558</v>
      </c>
      <c r="K8042">
        <v>0</v>
      </c>
      <c r="AE8042" t="s">
        <v>236</v>
      </c>
      <c r="AF8042">
        <v>0</v>
      </c>
      <c r="AG8042">
        <v>0</v>
      </c>
      <c r="AH8042">
        <v>0</v>
      </c>
      <c r="AI8042" t="s">
        <v>11634</v>
      </c>
      <c r="AL8042" s="94">
        <v>2.4</v>
      </c>
      <c r="AM8042" t="s">
        <v>11646</v>
      </c>
    </row>
    <row r="8043" spans="1:39" x14ac:dyDescent="0.25">
      <c r="A8043" t="s">
        <v>228</v>
      </c>
      <c r="B8043">
        <v>50215</v>
      </c>
      <c r="C8043" t="s">
        <v>11509</v>
      </c>
      <c r="D8043">
        <v>24</v>
      </c>
      <c r="E8043">
        <v>45818</v>
      </c>
      <c r="G8043" t="s">
        <v>2558</v>
      </c>
      <c r="K8043">
        <v>0</v>
      </c>
      <c r="AE8043" t="s">
        <v>236</v>
      </c>
      <c r="AF8043">
        <v>0</v>
      </c>
      <c r="AG8043">
        <v>0</v>
      </c>
      <c r="AH8043">
        <v>0</v>
      </c>
      <c r="AI8043" t="s">
        <v>11634</v>
      </c>
      <c r="AL8043" s="94">
        <v>2.4</v>
      </c>
      <c r="AM8043" t="s">
        <v>11646</v>
      </c>
    </row>
    <row r="8044" spans="1:39" x14ac:dyDescent="0.25">
      <c r="A8044" t="s">
        <v>228</v>
      </c>
      <c r="B8044">
        <v>50216</v>
      </c>
      <c r="C8044" t="s">
        <v>11510</v>
      </c>
      <c r="D8044">
        <v>249</v>
      </c>
      <c r="E8044">
        <v>45818</v>
      </c>
      <c r="G8044" t="s">
        <v>2558</v>
      </c>
      <c r="K8044">
        <v>0</v>
      </c>
      <c r="AE8044" t="s">
        <v>236</v>
      </c>
      <c r="AF8044">
        <v>0</v>
      </c>
      <c r="AG8044">
        <v>0</v>
      </c>
      <c r="AH8044">
        <v>0</v>
      </c>
      <c r="AI8044" t="s">
        <v>11634</v>
      </c>
      <c r="AL8044" s="94">
        <v>24.9</v>
      </c>
      <c r="AM8044" t="s">
        <v>11646</v>
      </c>
    </row>
    <row r="8045" spans="1:39" x14ac:dyDescent="0.25">
      <c r="A8045" t="s">
        <v>228</v>
      </c>
      <c r="B8045">
        <v>50217</v>
      </c>
      <c r="C8045" t="s">
        <v>11511</v>
      </c>
      <c r="D8045">
        <v>546</v>
      </c>
      <c r="E8045">
        <v>45818</v>
      </c>
      <c r="G8045" t="s">
        <v>2558</v>
      </c>
      <c r="K8045">
        <v>0</v>
      </c>
      <c r="AE8045" t="s">
        <v>236</v>
      </c>
      <c r="AF8045">
        <v>0</v>
      </c>
      <c r="AG8045">
        <v>0</v>
      </c>
      <c r="AH8045">
        <v>0</v>
      </c>
      <c r="AI8045" t="s">
        <v>11634</v>
      </c>
      <c r="AL8045" s="94">
        <v>54.6</v>
      </c>
      <c r="AM8045" t="s">
        <v>11646</v>
      </c>
    </row>
    <row r="8046" spans="1:39" x14ac:dyDescent="0.25">
      <c r="A8046" t="s">
        <v>228</v>
      </c>
      <c r="B8046">
        <v>50218</v>
      </c>
      <c r="C8046" t="s">
        <v>11512</v>
      </c>
      <c r="D8046">
        <v>136</v>
      </c>
      <c r="E8046">
        <v>45818</v>
      </c>
      <c r="G8046" t="s">
        <v>2558</v>
      </c>
      <c r="K8046">
        <v>0</v>
      </c>
      <c r="AE8046" t="s">
        <v>236</v>
      </c>
      <c r="AF8046">
        <v>0</v>
      </c>
      <c r="AG8046">
        <v>0</v>
      </c>
      <c r="AH8046">
        <v>0</v>
      </c>
      <c r="AI8046" t="s">
        <v>11634</v>
      </c>
      <c r="AL8046" s="94">
        <v>13.6</v>
      </c>
      <c r="AM8046" t="s">
        <v>11646</v>
      </c>
    </row>
    <row r="8047" spans="1:39" x14ac:dyDescent="0.25">
      <c r="A8047" t="s">
        <v>228</v>
      </c>
      <c r="B8047">
        <v>50219</v>
      </c>
      <c r="C8047" t="s">
        <v>11513</v>
      </c>
      <c r="D8047">
        <v>6426</v>
      </c>
      <c r="E8047">
        <v>45818</v>
      </c>
      <c r="G8047" t="s">
        <v>2558</v>
      </c>
      <c r="K8047">
        <v>0</v>
      </c>
      <c r="AE8047" t="s">
        <v>236</v>
      </c>
      <c r="AF8047">
        <v>0</v>
      </c>
      <c r="AG8047">
        <v>0</v>
      </c>
      <c r="AH8047">
        <v>0</v>
      </c>
      <c r="AI8047" t="s">
        <v>11634</v>
      </c>
      <c r="AL8047" s="94">
        <v>642.6</v>
      </c>
      <c r="AM8047" t="s">
        <v>11646</v>
      </c>
    </row>
    <row r="8048" spans="1:39" x14ac:dyDescent="0.25">
      <c r="A8048" t="s">
        <v>228</v>
      </c>
      <c r="B8048">
        <v>50220</v>
      </c>
      <c r="C8048" t="s">
        <v>11514</v>
      </c>
      <c r="D8048">
        <v>42</v>
      </c>
      <c r="E8048">
        <v>45818</v>
      </c>
      <c r="G8048" t="s">
        <v>2558</v>
      </c>
      <c r="K8048">
        <v>0</v>
      </c>
      <c r="AE8048" t="s">
        <v>236</v>
      </c>
      <c r="AF8048">
        <v>0</v>
      </c>
      <c r="AG8048">
        <v>0</v>
      </c>
      <c r="AH8048">
        <v>0</v>
      </c>
      <c r="AI8048" t="s">
        <v>11634</v>
      </c>
      <c r="AL8048" s="94">
        <v>4.2</v>
      </c>
      <c r="AM8048" t="s">
        <v>11646</v>
      </c>
    </row>
    <row r="8049" spans="1:39" x14ac:dyDescent="0.25">
      <c r="A8049" t="s">
        <v>228</v>
      </c>
      <c r="B8049">
        <v>50221</v>
      </c>
      <c r="C8049" t="s">
        <v>11515</v>
      </c>
      <c r="D8049">
        <v>29</v>
      </c>
      <c r="E8049">
        <v>45818</v>
      </c>
      <c r="G8049" t="s">
        <v>2558</v>
      </c>
      <c r="K8049">
        <v>0</v>
      </c>
      <c r="AE8049" t="s">
        <v>236</v>
      </c>
      <c r="AF8049">
        <v>0</v>
      </c>
      <c r="AG8049">
        <v>0</v>
      </c>
      <c r="AH8049">
        <v>0</v>
      </c>
      <c r="AI8049" t="s">
        <v>11634</v>
      </c>
      <c r="AL8049" s="94">
        <v>2.9</v>
      </c>
      <c r="AM8049" t="s">
        <v>11646</v>
      </c>
    </row>
    <row r="8050" spans="1:39" x14ac:dyDescent="0.25">
      <c r="A8050" t="s">
        <v>228</v>
      </c>
      <c r="B8050">
        <v>50222</v>
      </c>
      <c r="C8050" t="s">
        <v>11516</v>
      </c>
      <c r="D8050">
        <v>1884</v>
      </c>
      <c r="E8050">
        <v>45904</v>
      </c>
      <c r="G8050" t="s">
        <v>9799</v>
      </c>
      <c r="H8050">
        <v>45919</v>
      </c>
      <c r="I8050" t="s">
        <v>28</v>
      </c>
      <c r="K8050">
        <v>0</v>
      </c>
      <c r="L8050">
        <v>0</v>
      </c>
      <c r="M8050">
        <v>0</v>
      </c>
      <c r="N8050" t="s">
        <v>341</v>
      </c>
      <c r="O8050">
        <v>0</v>
      </c>
      <c r="P8050" t="s">
        <v>341</v>
      </c>
      <c r="Q8050">
        <v>0</v>
      </c>
      <c r="R8050">
        <v>0</v>
      </c>
      <c r="S8050">
        <v>0</v>
      </c>
      <c r="T8050">
        <v>3</v>
      </c>
      <c r="U8050">
        <v>0</v>
      </c>
      <c r="V8050">
        <v>0</v>
      </c>
      <c r="W8050">
        <v>0</v>
      </c>
      <c r="X8050" t="s">
        <v>11517</v>
      </c>
      <c r="Y8050" t="s">
        <v>11518</v>
      </c>
      <c r="Z8050" t="s">
        <v>341</v>
      </c>
      <c r="AE8050" t="s">
        <v>236</v>
      </c>
      <c r="AF8050">
        <v>0</v>
      </c>
      <c r="AG8050">
        <v>0</v>
      </c>
      <c r="AH8050">
        <v>15</v>
      </c>
      <c r="AI8050" t="s">
        <v>11632</v>
      </c>
      <c r="AJ8050">
        <v>0</v>
      </c>
      <c r="AK8050">
        <v>0</v>
      </c>
      <c r="AL8050" s="94">
        <v>188.4</v>
      </c>
      <c r="AM8050" t="s">
        <v>11646</v>
      </c>
    </row>
    <row r="8051" spans="1:39" x14ac:dyDescent="0.25">
      <c r="A8051" t="s">
        <v>228</v>
      </c>
      <c r="B8051">
        <v>50223</v>
      </c>
      <c r="C8051" t="s">
        <v>11519</v>
      </c>
      <c r="D8051">
        <v>1023</v>
      </c>
      <c r="E8051">
        <v>45904</v>
      </c>
      <c r="F8051">
        <v>45943</v>
      </c>
      <c r="G8051" t="s">
        <v>9799</v>
      </c>
      <c r="H8051" t="s">
        <v>11520</v>
      </c>
      <c r="K8051">
        <v>0</v>
      </c>
      <c r="AE8051" t="s">
        <v>236</v>
      </c>
      <c r="AF8051">
        <v>0</v>
      </c>
      <c r="AG8051">
        <v>0</v>
      </c>
      <c r="AH8051">
        <v>0</v>
      </c>
      <c r="AI8051" t="s">
        <v>11634</v>
      </c>
      <c r="AL8051" s="94">
        <v>102.3</v>
      </c>
      <c r="AM8051" t="s">
        <v>11646</v>
      </c>
    </row>
    <row r="8052" spans="1:39" x14ac:dyDescent="0.25">
      <c r="A8052" t="s">
        <v>228</v>
      </c>
      <c r="B8052">
        <v>50224</v>
      </c>
      <c r="C8052" t="s">
        <v>11521</v>
      </c>
      <c r="D8052">
        <v>73</v>
      </c>
      <c r="E8052">
        <v>45904</v>
      </c>
      <c r="G8052" t="s">
        <v>9799</v>
      </c>
      <c r="K8052">
        <v>0</v>
      </c>
      <c r="AE8052" t="s">
        <v>236</v>
      </c>
      <c r="AF8052">
        <v>0</v>
      </c>
      <c r="AG8052">
        <v>0</v>
      </c>
      <c r="AH8052">
        <v>0</v>
      </c>
      <c r="AI8052" t="s">
        <v>11634</v>
      </c>
      <c r="AL8052" s="94">
        <v>7.3</v>
      </c>
      <c r="AM8052" t="s">
        <v>11646</v>
      </c>
    </row>
    <row r="8053" spans="1:39" x14ac:dyDescent="0.25">
      <c r="A8053" t="s">
        <v>228</v>
      </c>
      <c r="B8053">
        <v>50225</v>
      </c>
      <c r="C8053" t="s">
        <v>11522</v>
      </c>
      <c r="D8053">
        <v>2949</v>
      </c>
      <c r="E8053">
        <v>45904</v>
      </c>
      <c r="F8053">
        <v>45943</v>
      </c>
      <c r="G8053" t="s">
        <v>9799</v>
      </c>
      <c r="H8053" t="s">
        <v>11523</v>
      </c>
      <c r="K8053">
        <v>0</v>
      </c>
      <c r="AE8053" t="s">
        <v>236</v>
      </c>
      <c r="AF8053">
        <v>0</v>
      </c>
      <c r="AG8053">
        <v>0</v>
      </c>
      <c r="AH8053">
        <v>0</v>
      </c>
      <c r="AI8053" t="s">
        <v>11634</v>
      </c>
      <c r="AL8053" s="94">
        <v>294.89999999999998</v>
      </c>
      <c r="AM8053" t="s">
        <v>11646</v>
      </c>
    </row>
    <row r="8054" spans="1:39" x14ac:dyDescent="0.25">
      <c r="A8054" t="s">
        <v>228</v>
      </c>
      <c r="B8054">
        <v>50227</v>
      </c>
      <c r="C8054" t="s">
        <v>11524</v>
      </c>
      <c r="D8054">
        <v>145</v>
      </c>
      <c r="E8054">
        <v>45904</v>
      </c>
      <c r="G8054" t="s">
        <v>9799</v>
      </c>
      <c r="K8054">
        <v>0</v>
      </c>
      <c r="AE8054" t="s">
        <v>236</v>
      </c>
      <c r="AF8054">
        <v>0</v>
      </c>
      <c r="AG8054">
        <v>0</v>
      </c>
      <c r="AH8054">
        <v>0</v>
      </c>
      <c r="AI8054" t="s">
        <v>11634</v>
      </c>
      <c r="AL8054" s="94">
        <v>14.5</v>
      </c>
      <c r="AM8054" t="s">
        <v>11646</v>
      </c>
    </row>
    <row r="8055" spans="1:39" x14ac:dyDescent="0.25">
      <c r="A8055" t="s">
        <v>228</v>
      </c>
      <c r="B8055">
        <v>50228</v>
      </c>
      <c r="C8055" t="s">
        <v>11525</v>
      </c>
      <c r="D8055">
        <v>325</v>
      </c>
      <c r="E8055">
        <v>45904</v>
      </c>
      <c r="G8055" t="s">
        <v>9799</v>
      </c>
      <c r="K8055">
        <v>0</v>
      </c>
      <c r="AE8055" t="s">
        <v>236</v>
      </c>
      <c r="AF8055">
        <v>0</v>
      </c>
      <c r="AG8055">
        <v>0</v>
      </c>
      <c r="AH8055">
        <v>0</v>
      </c>
      <c r="AI8055" t="s">
        <v>11634</v>
      </c>
      <c r="AL8055" s="94">
        <v>32.5</v>
      </c>
      <c r="AM8055" t="s">
        <v>11646</v>
      </c>
    </row>
    <row r="8056" spans="1:39" x14ac:dyDescent="0.25">
      <c r="A8056" t="s">
        <v>228</v>
      </c>
      <c r="B8056">
        <v>50229</v>
      </c>
      <c r="C8056" t="s">
        <v>11526</v>
      </c>
      <c r="D8056">
        <v>66</v>
      </c>
      <c r="E8056">
        <v>45905</v>
      </c>
      <c r="G8056" t="s">
        <v>9799</v>
      </c>
      <c r="K8056">
        <v>0</v>
      </c>
      <c r="AE8056" t="s">
        <v>236</v>
      </c>
      <c r="AF8056">
        <v>0</v>
      </c>
      <c r="AG8056">
        <v>0</v>
      </c>
      <c r="AH8056">
        <v>0</v>
      </c>
      <c r="AI8056" t="s">
        <v>11634</v>
      </c>
      <c r="AL8056" s="94">
        <v>6.6</v>
      </c>
      <c r="AM8056" t="s">
        <v>11646</v>
      </c>
    </row>
    <row r="8057" spans="1:39" x14ac:dyDescent="0.25">
      <c r="A8057" t="s">
        <v>228</v>
      </c>
      <c r="B8057">
        <v>50241</v>
      </c>
      <c r="C8057" t="s">
        <v>11527</v>
      </c>
      <c r="D8057">
        <v>691</v>
      </c>
      <c r="E8057">
        <v>45906</v>
      </c>
      <c r="F8057" t="s">
        <v>11528</v>
      </c>
      <c r="G8057" t="s">
        <v>9799</v>
      </c>
      <c r="I8057" t="s">
        <v>24</v>
      </c>
      <c r="K8057">
        <v>0</v>
      </c>
      <c r="AE8057" t="s">
        <v>236</v>
      </c>
      <c r="AF8057">
        <v>0</v>
      </c>
      <c r="AG8057">
        <v>0</v>
      </c>
      <c r="AH8057">
        <v>0</v>
      </c>
      <c r="AI8057" t="s">
        <v>11634</v>
      </c>
      <c r="AL8057" s="94">
        <v>69.099999999999994</v>
      </c>
      <c r="AM8057" t="s">
        <v>11646</v>
      </c>
    </row>
    <row r="8058" spans="1:39" x14ac:dyDescent="0.25">
      <c r="A8058" t="s">
        <v>228</v>
      </c>
      <c r="B8058">
        <v>50230</v>
      </c>
      <c r="C8058" t="s">
        <v>11529</v>
      </c>
      <c r="D8058">
        <v>1258</v>
      </c>
      <c r="E8058">
        <v>45905</v>
      </c>
      <c r="F8058">
        <v>45943</v>
      </c>
      <c r="G8058" t="s">
        <v>9799</v>
      </c>
      <c r="H8058" t="s">
        <v>11530</v>
      </c>
      <c r="I8058" t="s">
        <v>11531</v>
      </c>
      <c r="K8058">
        <v>0</v>
      </c>
      <c r="AE8058" t="s">
        <v>236</v>
      </c>
      <c r="AF8058">
        <v>0</v>
      </c>
      <c r="AG8058">
        <v>0</v>
      </c>
      <c r="AH8058">
        <v>0</v>
      </c>
      <c r="AI8058" t="s">
        <v>11634</v>
      </c>
      <c r="AL8058" s="94">
        <v>125.8</v>
      </c>
      <c r="AM8058" t="s">
        <v>11646</v>
      </c>
    </row>
    <row r="8059" spans="1:39" x14ac:dyDescent="0.25">
      <c r="A8059" t="s">
        <v>228</v>
      </c>
      <c r="B8059">
        <v>50231</v>
      </c>
      <c r="C8059" t="s">
        <v>11532</v>
      </c>
      <c r="D8059">
        <v>359</v>
      </c>
      <c r="E8059">
        <v>45906</v>
      </c>
      <c r="G8059" t="s">
        <v>9799</v>
      </c>
      <c r="K8059">
        <v>0</v>
      </c>
      <c r="AE8059" t="s">
        <v>236</v>
      </c>
      <c r="AF8059">
        <v>0</v>
      </c>
      <c r="AG8059">
        <v>0</v>
      </c>
      <c r="AH8059">
        <v>0</v>
      </c>
      <c r="AI8059" t="s">
        <v>11634</v>
      </c>
      <c r="AL8059" s="94">
        <v>35.9</v>
      </c>
      <c r="AM8059" t="s">
        <v>11646</v>
      </c>
    </row>
    <row r="8060" spans="1:39" x14ac:dyDescent="0.25">
      <c r="A8060" t="s">
        <v>228</v>
      </c>
      <c r="B8060">
        <v>50232</v>
      </c>
      <c r="C8060" t="s">
        <v>11533</v>
      </c>
      <c r="D8060">
        <v>194</v>
      </c>
      <c r="E8060">
        <v>45906</v>
      </c>
      <c r="G8060" t="s">
        <v>9799</v>
      </c>
      <c r="K8060">
        <v>0</v>
      </c>
      <c r="AE8060" t="s">
        <v>236</v>
      </c>
      <c r="AF8060">
        <v>0</v>
      </c>
      <c r="AG8060">
        <v>0</v>
      </c>
      <c r="AH8060">
        <v>0</v>
      </c>
      <c r="AI8060" t="s">
        <v>11634</v>
      </c>
      <c r="AL8060" s="94">
        <v>19.399999999999999</v>
      </c>
      <c r="AM8060" t="s">
        <v>11646</v>
      </c>
    </row>
    <row r="8061" spans="1:39" x14ac:dyDescent="0.25">
      <c r="A8061" t="s">
        <v>228</v>
      </c>
      <c r="B8061">
        <v>50233</v>
      </c>
      <c r="C8061" t="s">
        <v>11534</v>
      </c>
      <c r="D8061">
        <v>82</v>
      </c>
      <c r="E8061">
        <v>45906</v>
      </c>
      <c r="G8061" t="s">
        <v>9799</v>
      </c>
      <c r="K8061">
        <v>0</v>
      </c>
      <c r="AE8061" t="s">
        <v>236</v>
      </c>
      <c r="AF8061">
        <v>0</v>
      </c>
      <c r="AG8061">
        <v>0</v>
      </c>
      <c r="AH8061">
        <v>0</v>
      </c>
      <c r="AI8061" t="s">
        <v>11634</v>
      </c>
      <c r="AL8061" s="94">
        <v>8.1999999999999993</v>
      </c>
      <c r="AM8061" t="s">
        <v>11646</v>
      </c>
    </row>
    <row r="8062" spans="1:39" x14ac:dyDescent="0.25">
      <c r="A8062" t="s">
        <v>228</v>
      </c>
      <c r="B8062">
        <v>50234</v>
      </c>
      <c r="C8062" t="s">
        <v>11535</v>
      </c>
      <c r="D8062">
        <v>274</v>
      </c>
      <c r="E8062">
        <v>45906</v>
      </c>
      <c r="G8062" t="s">
        <v>9799</v>
      </c>
      <c r="K8062">
        <v>0</v>
      </c>
      <c r="AE8062" t="s">
        <v>236</v>
      </c>
      <c r="AF8062">
        <v>0</v>
      </c>
      <c r="AG8062">
        <v>0</v>
      </c>
      <c r="AH8062">
        <v>0</v>
      </c>
      <c r="AI8062" t="s">
        <v>11634</v>
      </c>
      <c r="AL8062" s="94">
        <v>27.4</v>
      </c>
      <c r="AM8062" t="s">
        <v>11646</v>
      </c>
    </row>
    <row r="8063" spans="1:39" x14ac:dyDescent="0.25">
      <c r="A8063" t="s">
        <v>228</v>
      </c>
      <c r="B8063">
        <v>50235</v>
      </c>
      <c r="C8063" t="s">
        <v>11536</v>
      </c>
      <c r="D8063">
        <v>3409</v>
      </c>
      <c r="E8063" t="s">
        <v>11537</v>
      </c>
      <c r="F8063">
        <v>45943</v>
      </c>
      <c r="G8063" t="s">
        <v>9799</v>
      </c>
      <c r="H8063" t="s">
        <v>11538</v>
      </c>
      <c r="I8063" t="s">
        <v>28</v>
      </c>
      <c r="J8063">
        <v>45970</v>
      </c>
      <c r="K8063">
        <v>100</v>
      </c>
      <c r="L8063">
        <v>2024</v>
      </c>
      <c r="M8063">
        <v>0.8</v>
      </c>
      <c r="N8063" t="s">
        <v>11539</v>
      </c>
      <c r="O8063">
        <v>43736</v>
      </c>
      <c r="P8063" t="s">
        <v>339</v>
      </c>
      <c r="Q8063">
        <v>45</v>
      </c>
      <c r="R8063">
        <v>10000</v>
      </c>
      <c r="T8063">
        <v>9</v>
      </c>
      <c r="U8063">
        <v>86</v>
      </c>
      <c r="V8063">
        <v>1</v>
      </c>
      <c r="W8063">
        <v>11</v>
      </c>
      <c r="X8063" t="s">
        <v>11540</v>
      </c>
      <c r="Y8063" t="s">
        <v>11541</v>
      </c>
      <c r="Z8063" t="s">
        <v>11542</v>
      </c>
      <c r="AE8063" t="s">
        <v>236</v>
      </c>
      <c r="AF8063">
        <v>0.8</v>
      </c>
      <c r="AG8063">
        <v>80</v>
      </c>
      <c r="AH8063">
        <v>15</v>
      </c>
      <c r="AI8063" t="s">
        <v>11632</v>
      </c>
      <c r="AJ8063">
        <v>2.9334115576415369</v>
      </c>
      <c r="AL8063" s="94">
        <v>340.9</v>
      </c>
      <c r="AM8063" t="s">
        <v>11647</v>
      </c>
    </row>
    <row r="8064" spans="1:39" x14ac:dyDescent="0.25">
      <c r="A8064" t="s">
        <v>228</v>
      </c>
      <c r="B8064">
        <v>50236</v>
      </c>
      <c r="C8064" t="s">
        <v>11543</v>
      </c>
      <c r="D8064">
        <v>104</v>
      </c>
      <c r="E8064">
        <v>45906</v>
      </c>
      <c r="G8064" t="s">
        <v>9799</v>
      </c>
      <c r="K8064">
        <v>0</v>
      </c>
      <c r="AE8064" t="s">
        <v>236</v>
      </c>
      <c r="AF8064">
        <v>0</v>
      </c>
      <c r="AG8064">
        <v>0</v>
      </c>
      <c r="AH8064">
        <v>0</v>
      </c>
      <c r="AI8064" t="s">
        <v>11634</v>
      </c>
      <c r="AL8064" s="94">
        <v>10.4</v>
      </c>
      <c r="AM8064" t="s">
        <v>11646</v>
      </c>
    </row>
    <row r="8065" spans="1:39" x14ac:dyDescent="0.25">
      <c r="A8065" t="s">
        <v>228</v>
      </c>
      <c r="B8065">
        <v>50237</v>
      </c>
      <c r="C8065" t="s">
        <v>11544</v>
      </c>
      <c r="D8065">
        <v>124</v>
      </c>
      <c r="E8065">
        <v>45906</v>
      </c>
      <c r="G8065" t="s">
        <v>9799</v>
      </c>
      <c r="K8065">
        <v>0</v>
      </c>
      <c r="AE8065" t="s">
        <v>236</v>
      </c>
      <c r="AF8065">
        <v>0</v>
      </c>
      <c r="AG8065">
        <v>0</v>
      </c>
      <c r="AH8065">
        <v>0</v>
      </c>
      <c r="AI8065" t="s">
        <v>11634</v>
      </c>
      <c r="AL8065" s="94">
        <v>12.4</v>
      </c>
      <c r="AM8065" t="s">
        <v>11646</v>
      </c>
    </row>
    <row r="8066" spans="1:39" x14ac:dyDescent="0.25">
      <c r="A8066" t="s">
        <v>228</v>
      </c>
      <c r="B8066">
        <v>50238</v>
      </c>
      <c r="C8066" t="s">
        <v>11545</v>
      </c>
      <c r="D8066">
        <v>101</v>
      </c>
      <c r="E8066">
        <v>45906</v>
      </c>
      <c r="G8066" t="s">
        <v>9799</v>
      </c>
      <c r="K8066">
        <v>0</v>
      </c>
      <c r="AE8066" t="s">
        <v>236</v>
      </c>
      <c r="AF8066">
        <v>0</v>
      </c>
      <c r="AG8066">
        <v>0</v>
      </c>
      <c r="AH8066">
        <v>0</v>
      </c>
      <c r="AI8066" t="s">
        <v>11634</v>
      </c>
      <c r="AL8066" s="94">
        <v>10.1</v>
      </c>
      <c r="AM8066" t="s">
        <v>11646</v>
      </c>
    </row>
    <row r="8067" spans="1:39" x14ac:dyDescent="0.25">
      <c r="A8067" t="s">
        <v>228</v>
      </c>
      <c r="B8067">
        <v>50239</v>
      </c>
      <c r="C8067" t="s">
        <v>11546</v>
      </c>
      <c r="D8067">
        <v>71</v>
      </c>
      <c r="E8067">
        <v>45906</v>
      </c>
      <c r="G8067" t="s">
        <v>9799</v>
      </c>
      <c r="K8067">
        <v>0</v>
      </c>
      <c r="AE8067" t="s">
        <v>236</v>
      </c>
      <c r="AF8067">
        <v>0</v>
      </c>
      <c r="AG8067">
        <v>0</v>
      </c>
      <c r="AH8067">
        <v>0</v>
      </c>
      <c r="AI8067" t="s">
        <v>11634</v>
      </c>
      <c r="AL8067" s="94">
        <v>7.1</v>
      </c>
      <c r="AM8067" t="s">
        <v>11646</v>
      </c>
    </row>
    <row r="8068" spans="1:39" x14ac:dyDescent="0.25">
      <c r="A8068" t="s">
        <v>228</v>
      </c>
      <c r="B8068">
        <v>50240</v>
      </c>
      <c r="C8068" t="s">
        <v>11547</v>
      </c>
      <c r="D8068">
        <v>1091</v>
      </c>
      <c r="E8068">
        <v>45905</v>
      </c>
      <c r="F8068">
        <v>45943</v>
      </c>
      <c r="G8068" t="s">
        <v>9799</v>
      </c>
      <c r="H8068" t="s">
        <v>11548</v>
      </c>
      <c r="K8068">
        <v>0</v>
      </c>
      <c r="AE8068" t="s">
        <v>236</v>
      </c>
      <c r="AF8068">
        <v>0</v>
      </c>
      <c r="AG8068">
        <v>0</v>
      </c>
      <c r="AH8068">
        <v>0</v>
      </c>
      <c r="AI8068" t="s">
        <v>11634</v>
      </c>
      <c r="AL8068" s="94">
        <v>109.1</v>
      </c>
      <c r="AM8068" t="s">
        <v>11646</v>
      </c>
    </row>
    <row r="8069" spans="1:39" x14ac:dyDescent="0.25">
      <c r="A8069" t="s">
        <v>228</v>
      </c>
      <c r="B8069">
        <v>50242</v>
      </c>
      <c r="C8069" t="s">
        <v>11549</v>
      </c>
      <c r="D8069">
        <v>111</v>
      </c>
      <c r="E8069">
        <v>45907</v>
      </c>
      <c r="G8069" t="s">
        <v>9799</v>
      </c>
      <c r="H8069">
        <v>45909</v>
      </c>
      <c r="I8069" t="s">
        <v>28</v>
      </c>
      <c r="K8069">
        <v>0</v>
      </c>
      <c r="L8069">
        <v>0</v>
      </c>
      <c r="M8069">
        <v>0</v>
      </c>
      <c r="N8069" t="s">
        <v>3168</v>
      </c>
      <c r="O8069">
        <v>0</v>
      </c>
      <c r="P8069" t="s">
        <v>341</v>
      </c>
      <c r="Q8069">
        <v>0</v>
      </c>
      <c r="R8069">
        <v>0</v>
      </c>
      <c r="S8069">
        <v>0</v>
      </c>
      <c r="T8069">
        <v>0</v>
      </c>
      <c r="U8069">
        <v>0</v>
      </c>
      <c r="V8069">
        <v>0</v>
      </c>
      <c r="W8069">
        <v>0</v>
      </c>
      <c r="X8069" t="s">
        <v>11550</v>
      </c>
      <c r="Y8069" t="s">
        <v>341</v>
      </c>
      <c r="Z8069" t="s">
        <v>341</v>
      </c>
      <c r="AE8069" t="s">
        <v>236</v>
      </c>
      <c r="AF8069">
        <v>0</v>
      </c>
      <c r="AG8069">
        <v>0</v>
      </c>
      <c r="AH8069">
        <v>15</v>
      </c>
      <c r="AI8069" t="s">
        <v>11632</v>
      </c>
      <c r="AJ8069">
        <v>0</v>
      </c>
      <c r="AK8069">
        <v>0</v>
      </c>
      <c r="AL8069" s="94">
        <v>11.1</v>
      </c>
      <c r="AM8069" t="s">
        <v>11646</v>
      </c>
    </row>
    <row r="8070" spans="1:39" x14ac:dyDescent="0.25">
      <c r="A8070" t="s">
        <v>228</v>
      </c>
      <c r="B8070">
        <v>50243</v>
      </c>
      <c r="C8070" t="s">
        <v>11551</v>
      </c>
      <c r="D8070">
        <v>340</v>
      </c>
      <c r="E8070">
        <v>45907</v>
      </c>
      <c r="G8070" t="s">
        <v>9799</v>
      </c>
      <c r="K8070">
        <v>0</v>
      </c>
      <c r="AE8070" t="s">
        <v>236</v>
      </c>
      <c r="AF8070">
        <v>0</v>
      </c>
      <c r="AG8070">
        <v>0</v>
      </c>
      <c r="AH8070">
        <v>0</v>
      </c>
      <c r="AI8070" t="s">
        <v>11634</v>
      </c>
      <c r="AL8070" s="94">
        <v>34</v>
      </c>
      <c r="AM8070" t="s">
        <v>11646</v>
      </c>
    </row>
    <row r="8071" spans="1:39" x14ac:dyDescent="0.25">
      <c r="A8071" t="s">
        <v>228</v>
      </c>
      <c r="B8071">
        <v>50244</v>
      </c>
      <c r="C8071" t="s">
        <v>11552</v>
      </c>
      <c r="D8071">
        <v>259</v>
      </c>
      <c r="E8071">
        <v>45907</v>
      </c>
      <c r="G8071" t="s">
        <v>9799</v>
      </c>
      <c r="K8071">
        <v>0</v>
      </c>
      <c r="AE8071" t="s">
        <v>236</v>
      </c>
      <c r="AF8071">
        <v>0</v>
      </c>
      <c r="AG8071">
        <v>0</v>
      </c>
      <c r="AH8071">
        <v>0</v>
      </c>
      <c r="AI8071" t="s">
        <v>11634</v>
      </c>
      <c r="AL8071" s="94">
        <v>25.9</v>
      </c>
      <c r="AM8071" t="s">
        <v>11646</v>
      </c>
    </row>
    <row r="8072" spans="1:39" x14ac:dyDescent="0.25">
      <c r="A8072" t="s">
        <v>228</v>
      </c>
      <c r="B8072">
        <v>50245</v>
      </c>
      <c r="C8072" t="s">
        <v>11553</v>
      </c>
      <c r="D8072">
        <v>70</v>
      </c>
      <c r="E8072">
        <v>45907</v>
      </c>
      <c r="G8072" t="s">
        <v>9799</v>
      </c>
      <c r="K8072">
        <v>0</v>
      </c>
      <c r="AE8072" t="s">
        <v>236</v>
      </c>
      <c r="AF8072">
        <v>0</v>
      </c>
      <c r="AG8072">
        <v>0</v>
      </c>
      <c r="AH8072">
        <v>0</v>
      </c>
      <c r="AI8072" t="s">
        <v>11634</v>
      </c>
      <c r="AL8072" s="94">
        <v>7</v>
      </c>
      <c r="AM8072" t="s">
        <v>11646</v>
      </c>
    </row>
    <row r="8073" spans="1:39" x14ac:dyDescent="0.25">
      <c r="A8073" t="s">
        <v>228</v>
      </c>
      <c r="B8073">
        <v>50246</v>
      </c>
      <c r="C8073" t="s">
        <v>11554</v>
      </c>
      <c r="D8073">
        <v>47</v>
      </c>
      <c r="E8073">
        <v>45907</v>
      </c>
      <c r="G8073" t="s">
        <v>9799</v>
      </c>
      <c r="K8073">
        <v>0</v>
      </c>
      <c r="AE8073" t="s">
        <v>236</v>
      </c>
      <c r="AF8073">
        <v>0</v>
      </c>
      <c r="AG8073">
        <v>0</v>
      </c>
      <c r="AH8073">
        <v>0</v>
      </c>
      <c r="AI8073" t="s">
        <v>11634</v>
      </c>
      <c r="AL8073" s="94">
        <v>4.7</v>
      </c>
      <c r="AM8073" t="s">
        <v>11646</v>
      </c>
    </row>
    <row r="8074" spans="1:39" x14ac:dyDescent="0.25">
      <c r="A8074" t="s">
        <v>228</v>
      </c>
      <c r="B8074">
        <v>50247</v>
      </c>
      <c r="C8074" t="s">
        <v>11555</v>
      </c>
      <c r="D8074">
        <v>1127</v>
      </c>
      <c r="E8074">
        <v>45905</v>
      </c>
      <c r="F8074">
        <v>45943</v>
      </c>
      <c r="G8074" t="s">
        <v>9799</v>
      </c>
      <c r="H8074" t="s">
        <v>11556</v>
      </c>
      <c r="K8074">
        <v>0</v>
      </c>
      <c r="AE8074" t="s">
        <v>236</v>
      </c>
      <c r="AF8074">
        <v>0</v>
      </c>
      <c r="AG8074">
        <v>0</v>
      </c>
      <c r="AH8074">
        <v>0</v>
      </c>
      <c r="AI8074" t="s">
        <v>11634</v>
      </c>
      <c r="AL8074" s="94">
        <v>112.7</v>
      </c>
      <c r="AM8074" t="s">
        <v>11646</v>
      </c>
    </row>
    <row r="8075" spans="1:39" x14ac:dyDescent="0.25">
      <c r="A8075" t="s">
        <v>228</v>
      </c>
      <c r="B8075">
        <v>50248</v>
      </c>
      <c r="C8075" t="s">
        <v>11557</v>
      </c>
      <c r="D8075">
        <v>585</v>
      </c>
      <c r="E8075">
        <v>45907</v>
      </c>
      <c r="G8075" t="s">
        <v>9799</v>
      </c>
      <c r="K8075">
        <v>0</v>
      </c>
      <c r="AE8075" t="s">
        <v>236</v>
      </c>
      <c r="AF8075">
        <v>0</v>
      </c>
      <c r="AG8075">
        <v>0</v>
      </c>
      <c r="AH8075">
        <v>0</v>
      </c>
      <c r="AI8075" t="s">
        <v>11634</v>
      </c>
      <c r="AL8075" s="94">
        <v>58.5</v>
      </c>
      <c r="AM8075" t="s">
        <v>11646</v>
      </c>
    </row>
    <row r="8076" spans="1:39" x14ac:dyDescent="0.25">
      <c r="A8076" t="s">
        <v>228</v>
      </c>
      <c r="B8076">
        <v>50249</v>
      </c>
      <c r="C8076" t="s">
        <v>11558</v>
      </c>
      <c r="D8076">
        <v>311</v>
      </c>
      <c r="E8076">
        <v>45907</v>
      </c>
      <c r="G8076" t="s">
        <v>9799</v>
      </c>
      <c r="K8076">
        <v>0</v>
      </c>
      <c r="AE8076" t="s">
        <v>236</v>
      </c>
      <c r="AF8076">
        <v>0</v>
      </c>
      <c r="AG8076">
        <v>0</v>
      </c>
      <c r="AH8076">
        <v>0</v>
      </c>
      <c r="AI8076" t="s">
        <v>11634</v>
      </c>
      <c r="AL8076" s="94">
        <v>31.1</v>
      </c>
      <c r="AM8076" t="s">
        <v>11646</v>
      </c>
    </row>
    <row r="8077" spans="1:39" x14ac:dyDescent="0.25">
      <c r="A8077" t="s">
        <v>228</v>
      </c>
      <c r="B8077">
        <v>50250</v>
      </c>
      <c r="C8077" t="s">
        <v>11559</v>
      </c>
      <c r="D8077">
        <v>82</v>
      </c>
      <c r="E8077">
        <v>45907</v>
      </c>
      <c r="G8077" t="s">
        <v>9799</v>
      </c>
      <c r="K8077">
        <v>0</v>
      </c>
      <c r="AE8077" t="s">
        <v>236</v>
      </c>
      <c r="AF8077">
        <v>0</v>
      </c>
      <c r="AG8077">
        <v>0</v>
      </c>
      <c r="AH8077">
        <v>0</v>
      </c>
      <c r="AI8077" t="s">
        <v>11634</v>
      </c>
      <c r="AL8077" s="94">
        <v>8.1999999999999993</v>
      </c>
      <c r="AM8077" t="s">
        <v>11646</v>
      </c>
    </row>
    <row r="8078" spans="1:39" x14ac:dyDescent="0.25">
      <c r="A8078" t="s">
        <v>228</v>
      </c>
      <c r="B8078">
        <v>50251</v>
      </c>
      <c r="C8078" t="s">
        <v>11560</v>
      </c>
      <c r="D8078">
        <v>10803</v>
      </c>
      <c r="E8078">
        <v>45904</v>
      </c>
      <c r="F8078">
        <v>45943</v>
      </c>
      <c r="G8078" t="s">
        <v>9799</v>
      </c>
      <c r="H8078" t="s">
        <v>11561</v>
      </c>
      <c r="I8078" t="s">
        <v>24</v>
      </c>
      <c r="J8078">
        <v>45957</v>
      </c>
      <c r="K8078">
        <v>0</v>
      </c>
      <c r="L8078" t="s">
        <v>3353</v>
      </c>
      <c r="N8078" t="s">
        <v>11562</v>
      </c>
      <c r="O8078">
        <v>0</v>
      </c>
      <c r="P8078" t="s">
        <v>341</v>
      </c>
      <c r="Q8078">
        <v>0</v>
      </c>
      <c r="X8078" t="s">
        <v>11563</v>
      </c>
      <c r="Y8078" t="s">
        <v>11564</v>
      </c>
      <c r="Z8078" t="s">
        <v>11565</v>
      </c>
      <c r="AE8078" t="s">
        <v>236</v>
      </c>
      <c r="AF8078">
        <v>0</v>
      </c>
      <c r="AG8078">
        <v>0</v>
      </c>
      <c r="AH8078">
        <v>8</v>
      </c>
      <c r="AI8078" t="s">
        <v>11632</v>
      </c>
      <c r="AL8078" s="94">
        <v>1080.3</v>
      </c>
      <c r="AM8078" t="s">
        <v>11646</v>
      </c>
    </row>
    <row r="8079" spans="1:39" x14ac:dyDescent="0.25">
      <c r="A8079" t="s">
        <v>228</v>
      </c>
      <c r="B8079">
        <v>50252</v>
      </c>
      <c r="C8079" t="s">
        <v>11566</v>
      </c>
      <c r="D8079">
        <v>6817</v>
      </c>
      <c r="E8079">
        <v>45904</v>
      </c>
      <c r="G8079" t="s">
        <v>9799</v>
      </c>
      <c r="H8079" t="s">
        <v>11567</v>
      </c>
      <c r="K8079">
        <v>0</v>
      </c>
      <c r="AE8079" t="s">
        <v>236</v>
      </c>
      <c r="AF8079">
        <v>0</v>
      </c>
      <c r="AG8079">
        <v>0</v>
      </c>
      <c r="AH8079">
        <v>0</v>
      </c>
      <c r="AI8079" t="s">
        <v>11634</v>
      </c>
      <c r="AL8079" s="94">
        <v>681.7</v>
      </c>
      <c r="AM8079" t="s">
        <v>11646</v>
      </c>
    </row>
    <row r="8080" spans="1:39" x14ac:dyDescent="0.25">
      <c r="A8080" t="s">
        <v>228</v>
      </c>
      <c r="B8080">
        <v>50253</v>
      </c>
      <c r="C8080" t="s">
        <v>11568</v>
      </c>
      <c r="D8080">
        <v>585</v>
      </c>
      <c r="E8080">
        <v>45907</v>
      </c>
      <c r="G8080" t="s">
        <v>9799</v>
      </c>
      <c r="K8080">
        <v>0</v>
      </c>
      <c r="AE8080" t="s">
        <v>236</v>
      </c>
      <c r="AF8080">
        <v>0</v>
      </c>
      <c r="AG8080">
        <v>0</v>
      </c>
      <c r="AH8080">
        <v>0</v>
      </c>
      <c r="AI8080" t="s">
        <v>11634</v>
      </c>
      <c r="AL8080" s="94">
        <v>58.5</v>
      </c>
      <c r="AM8080" t="s">
        <v>11646</v>
      </c>
    </row>
    <row r="8081" spans="1:39" x14ac:dyDescent="0.25">
      <c r="A8081" t="s">
        <v>228</v>
      </c>
      <c r="B8081">
        <v>50254</v>
      </c>
      <c r="C8081" t="s">
        <v>11569</v>
      </c>
      <c r="D8081">
        <v>177</v>
      </c>
      <c r="E8081">
        <v>45907</v>
      </c>
      <c r="G8081" t="s">
        <v>9799</v>
      </c>
      <c r="K8081">
        <v>0</v>
      </c>
      <c r="AE8081" t="s">
        <v>236</v>
      </c>
      <c r="AF8081">
        <v>0</v>
      </c>
      <c r="AG8081">
        <v>0</v>
      </c>
      <c r="AH8081">
        <v>0</v>
      </c>
      <c r="AI8081" t="s">
        <v>11634</v>
      </c>
      <c r="AL8081" s="94">
        <v>17.7</v>
      </c>
      <c r="AM8081" t="s">
        <v>11646</v>
      </c>
    </row>
    <row r="8082" spans="1:39" x14ac:dyDescent="0.25">
      <c r="A8082" t="s">
        <v>228</v>
      </c>
      <c r="B8082">
        <v>50255</v>
      </c>
      <c r="C8082" t="s">
        <v>11570</v>
      </c>
      <c r="D8082">
        <v>198</v>
      </c>
      <c r="E8082">
        <v>45907</v>
      </c>
      <c r="G8082" t="s">
        <v>9799</v>
      </c>
      <c r="K8082">
        <v>0</v>
      </c>
      <c r="AE8082" t="s">
        <v>236</v>
      </c>
      <c r="AF8082">
        <v>0</v>
      </c>
      <c r="AG8082">
        <v>0</v>
      </c>
      <c r="AH8082">
        <v>0</v>
      </c>
      <c r="AI8082" t="s">
        <v>11634</v>
      </c>
      <c r="AL8082" s="94">
        <v>19.8</v>
      </c>
      <c r="AM8082" t="s">
        <v>11646</v>
      </c>
    </row>
    <row r="8083" spans="1:39" x14ac:dyDescent="0.25">
      <c r="A8083" t="s">
        <v>228</v>
      </c>
      <c r="B8083">
        <v>50256</v>
      </c>
      <c r="C8083" t="s">
        <v>11571</v>
      </c>
      <c r="D8083">
        <v>68</v>
      </c>
      <c r="E8083">
        <v>45907</v>
      </c>
      <c r="G8083" t="s">
        <v>9799</v>
      </c>
      <c r="K8083">
        <v>0</v>
      </c>
      <c r="AE8083" t="s">
        <v>236</v>
      </c>
      <c r="AF8083">
        <v>0</v>
      </c>
      <c r="AG8083">
        <v>0</v>
      </c>
      <c r="AH8083">
        <v>0</v>
      </c>
      <c r="AI8083" t="s">
        <v>11634</v>
      </c>
      <c r="AL8083" s="94">
        <v>6.8</v>
      </c>
      <c r="AM8083" t="s">
        <v>11646</v>
      </c>
    </row>
    <row r="8084" spans="1:39" x14ac:dyDescent="0.25">
      <c r="A8084" t="s">
        <v>228</v>
      </c>
      <c r="B8084">
        <v>50257</v>
      </c>
      <c r="C8084" t="s">
        <v>11572</v>
      </c>
      <c r="D8084">
        <v>169</v>
      </c>
      <c r="E8084">
        <v>45907</v>
      </c>
      <c r="G8084" t="s">
        <v>9799</v>
      </c>
      <c r="K8084">
        <v>0</v>
      </c>
      <c r="AE8084" t="s">
        <v>236</v>
      </c>
      <c r="AF8084">
        <v>0</v>
      </c>
      <c r="AG8084">
        <v>0</v>
      </c>
      <c r="AH8084">
        <v>0</v>
      </c>
      <c r="AI8084" t="s">
        <v>11634</v>
      </c>
      <c r="AL8084" s="94">
        <v>16.899999999999999</v>
      </c>
      <c r="AM8084" t="s">
        <v>11646</v>
      </c>
    </row>
    <row r="8085" spans="1:39" x14ac:dyDescent="0.25">
      <c r="A8085" t="s">
        <v>228</v>
      </c>
      <c r="B8085">
        <v>50258</v>
      </c>
      <c r="C8085" t="s">
        <v>11573</v>
      </c>
      <c r="D8085">
        <v>40</v>
      </c>
      <c r="E8085">
        <v>45907</v>
      </c>
      <c r="G8085" t="s">
        <v>9799</v>
      </c>
      <c r="K8085">
        <v>0</v>
      </c>
      <c r="AE8085" t="s">
        <v>236</v>
      </c>
      <c r="AF8085">
        <v>0</v>
      </c>
      <c r="AG8085">
        <v>0</v>
      </c>
      <c r="AH8085">
        <v>0</v>
      </c>
      <c r="AI8085" t="s">
        <v>11634</v>
      </c>
      <c r="AL8085" s="94">
        <v>4</v>
      </c>
      <c r="AM8085" t="s">
        <v>11646</v>
      </c>
    </row>
    <row r="8086" spans="1:39" x14ac:dyDescent="0.25">
      <c r="A8086" t="s">
        <v>228</v>
      </c>
      <c r="B8086">
        <v>50259</v>
      </c>
      <c r="C8086" t="s">
        <v>11574</v>
      </c>
      <c r="D8086">
        <v>74</v>
      </c>
      <c r="E8086">
        <v>45907</v>
      </c>
      <c r="G8086" t="s">
        <v>9799</v>
      </c>
      <c r="K8086">
        <v>0</v>
      </c>
      <c r="AE8086" t="s">
        <v>236</v>
      </c>
      <c r="AF8086">
        <v>0</v>
      </c>
      <c r="AG8086">
        <v>0</v>
      </c>
      <c r="AH8086">
        <v>0</v>
      </c>
      <c r="AI8086" t="s">
        <v>11634</v>
      </c>
      <c r="AL8086" s="94">
        <v>7.4</v>
      </c>
      <c r="AM8086" t="s">
        <v>11646</v>
      </c>
    </row>
    <row r="8087" spans="1:39" x14ac:dyDescent="0.25">
      <c r="A8087" t="s">
        <v>228</v>
      </c>
      <c r="B8087">
        <v>50260</v>
      </c>
      <c r="C8087" t="s">
        <v>11575</v>
      </c>
      <c r="D8087">
        <v>29</v>
      </c>
      <c r="E8087">
        <v>45907</v>
      </c>
      <c r="G8087" t="s">
        <v>9799</v>
      </c>
      <c r="K8087">
        <v>0</v>
      </c>
      <c r="AE8087" t="s">
        <v>236</v>
      </c>
      <c r="AF8087">
        <v>0</v>
      </c>
      <c r="AG8087">
        <v>0</v>
      </c>
      <c r="AH8087">
        <v>0</v>
      </c>
      <c r="AI8087" t="s">
        <v>11634</v>
      </c>
      <c r="AL8087" s="94">
        <v>2.9</v>
      </c>
      <c r="AM8087" t="s">
        <v>11646</v>
      </c>
    </row>
    <row r="8088" spans="1:39" x14ac:dyDescent="0.25">
      <c r="A8088" t="s">
        <v>228</v>
      </c>
      <c r="B8088">
        <v>50261</v>
      </c>
      <c r="C8088" t="s">
        <v>11576</v>
      </c>
      <c r="D8088">
        <v>231</v>
      </c>
      <c r="E8088">
        <v>45907</v>
      </c>
      <c r="G8088" t="s">
        <v>9799</v>
      </c>
      <c r="K8088">
        <v>0</v>
      </c>
      <c r="AE8088" t="s">
        <v>236</v>
      </c>
      <c r="AF8088">
        <v>0</v>
      </c>
      <c r="AG8088">
        <v>0</v>
      </c>
      <c r="AH8088">
        <v>0</v>
      </c>
      <c r="AI8088" t="s">
        <v>11634</v>
      </c>
      <c r="AL8088" s="94">
        <v>23.1</v>
      </c>
      <c r="AM8088" t="s">
        <v>11646</v>
      </c>
    </row>
    <row r="8089" spans="1:39" x14ac:dyDescent="0.25">
      <c r="A8089" t="s">
        <v>228</v>
      </c>
      <c r="B8089">
        <v>50262</v>
      </c>
      <c r="C8089" t="s">
        <v>11577</v>
      </c>
      <c r="D8089">
        <v>1506</v>
      </c>
      <c r="E8089">
        <v>45905</v>
      </c>
      <c r="F8089">
        <v>45942</v>
      </c>
      <c r="G8089" t="s">
        <v>9799</v>
      </c>
      <c r="H8089" t="s">
        <v>11578</v>
      </c>
      <c r="K8089">
        <v>0</v>
      </c>
      <c r="AE8089" t="s">
        <v>236</v>
      </c>
      <c r="AF8089">
        <v>0</v>
      </c>
      <c r="AG8089">
        <v>0</v>
      </c>
      <c r="AH8089">
        <v>0</v>
      </c>
      <c r="AI8089" t="s">
        <v>11634</v>
      </c>
      <c r="AL8089" s="94">
        <v>150.6</v>
      </c>
      <c r="AM8089" t="s">
        <v>11646</v>
      </c>
    </row>
    <row r="8090" spans="1:39" x14ac:dyDescent="0.25">
      <c r="A8090" t="s">
        <v>228</v>
      </c>
      <c r="B8090">
        <v>50263</v>
      </c>
      <c r="C8090" t="s">
        <v>11579</v>
      </c>
      <c r="D8090">
        <v>193</v>
      </c>
      <c r="E8090">
        <v>45907</v>
      </c>
      <c r="G8090" t="s">
        <v>9799</v>
      </c>
      <c r="K8090">
        <v>0</v>
      </c>
      <c r="AE8090" t="s">
        <v>236</v>
      </c>
      <c r="AF8090">
        <v>0</v>
      </c>
      <c r="AG8090">
        <v>0</v>
      </c>
      <c r="AH8090">
        <v>0</v>
      </c>
      <c r="AI8090" t="s">
        <v>11634</v>
      </c>
      <c r="AL8090" s="94">
        <v>19.3</v>
      </c>
      <c r="AM8090" t="s">
        <v>11646</v>
      </c>
    </row>
    <row r="8091" spans="1:39" x14ac:dyDescent="0.25">
      <c r="A8091" t="s">
        <v>228</v>
      </c>
      <c r="B8091">
        <v>50264</v>
      </c>
      <c r="C8091" t="s">
        <v>11580</v>
      </c>
      <c r="D8091">
        <v>175</v>
      </c>
      <c r="E8091">
        <v>45907</v>
      </c>
      <c r="G8091" t="s">
        <v>9799</v>
      </c>
      <c r="K8091">
        <v>0</v>
      </c>
      <c r="AE8091" t="s">
        <v>236</v>
      </c>
      <c r="AF8091">
        <v>0</v>
      </c>
      <c r="AG8091">
        <v>0</v>
      </c>
      <c r="AH8091">
        <v>0</v>
      </c>
      <c r="AI8091" t="s">
        <v>11634</v>
      </c>
      <c r="AL8091" s="94">
        <v>17.5</v>
      </c>
      <c r="AM8091" t="s">
        <v>11646</v>
      </c>
    </row>
    <row r="8092" spans="1:39" x14ac:dyDescent="0.25">
      <c r="A8092" t="s">
        <v>228</v>
      </c>
      <c r="B8092">
        <v>50265</v>
      </c>
      <c r="C8092" t="s">
        <v>11581</v>
      </c>
      <c r="D8092">
        <v>83</v>
      </c>
      <c r="E8092">
        <v>45907</v>
      </c>
      <c r="G8092" t="s">
        <v>9799</v>
      </c>
      <c r="K8092">
        <v>0</v>
      </c>
      <c r="AE8092" t="s">
        <v>236</v>
      </c>
      <c r="AF8092">
        <v>0</v>
      </c>
      <c r="AG8092">
        <v>0</v>
      </c>
      <c r="AH8092">
        <v>0</v>
      </c>
      <c r="AI8092" t="s">
        <v>11634</v>
      </c>
      <c r="AL8092" s="94">
        <v>8.3000000000000007</v>
      </c>
      <c r="AM8092" t="s">
        <v>11646</v>
      </c>
    </row>
    <row r="8093" spans="1:39" x14ac:dyDescent="0.25">
      <c r="A8093" t="s">
        <v>228</v>
      </c>
      <c r="B8093">
        <v>50266</v>
      </c>
      <c r="C8093" t="s">
        <v>11582</v>
      </c>
      <c r="D8093">
        <v>122</v>
      </c>
      <c r="E8093">
        <v>45907</v>
      </c>
      <c r="G8093" t="s">
        <v>9799</v>
      </c>
      <c r="K8093">
        <v>0</v>
      </c>
      <c r="AE8093" t="s">
        <v>236</v>
      </c>
      <c r="AF8093">
        <v>0</v>
      </c>
      <c r="AG8093">
        <v>0</v>
      </c>
      <c r="AH8093">
        <v>0</v>
      </c>
      <c r="AI8093" t="s">
        <v>11634</v>
      </c>
      <c r="AL8093" s="94">
        <v>12.2</v>
      </c>
      <c r="AM8093" t="s">
        <v>11646</v>
      </c>
    </row>
    <row r="8094" spans="1:39" x14ac:dyDescent="0.25">
      <c r="A8094" t="s">
        <v>228</v>
      </c>
      <c r="B8094">
        <v>50267</v>
      </c>
      <c r="C8094" t="s">
        <v>11583</v>
      </c>
      <c r="D8094">
        <v>615</v>
      </c>
      <c r="E8094">
        <v>45907</v>
      </c>
      <c r="G8094" t="s">
        <v>9799</v>
      </c>
      <c r="K8094">
        <v>0</v>
      </c>
      <c r="AE8094" t="s">
        <v>236</v>
      </c>
      <c r="AF8094">
        <v>0</v>
      </c>
      <c r="AG8094">
        <v>0</v>
      </c>
      <c r="AH8094">
        <v>0</v>
      </c>
      <c r="AI8094" t="s">
        <v>11634</v>
      </c>
      <c r="AL8094" s="94">
        <v>61.5</v>
      </c>
      <c r="AM8094" t="s">
        <v>11646</v>
      </c>
    </row>
    <row r="8095" spans="1:39" x14ac:dyDescent="0.25">
      <c r="A8095" t="s">
        <v>228</v>
      </c>
      <c r="B8095">
        <v>50268</v>
      </c>
      <c r="C8095" t="s">
        <v>11584</v>
      </c>
      <c r="D8095">
        <v>55</v>
      </c>
      <c r="E8095">
        <v>45908</v>
      </c>
      <c r="G8095" t="s">
        <v>9799</v>
      </c>
      <c r="K8095">
        <v>0</v>
      </c>
      <c r="AE8095" t="s">
        <v>236</v>
      </c>
      <c r="AF8095">
        <v>0</v>
      </c>
      <c r="AG8095">
        <v>0</v>
      </c>
      <c r="AH8095">
        <v>0</v>
      </c>
      <c r="AI8095" t="s">
        <v>11634</v>
      </c>
      <c r="AL8095" s="94">
        <v>5.5</v>
      </c>
      <c r="AM8095" t="s">
        <v>11646</v>
      </c>
    </row>
    <row r="8096" spans="1:39" x14ac:dyDescent="0.25">
      <c r="A8096" t="s">
        <v>228</v>
      </c>
      <c r="B8096">
        <v>50269</v>
      </c>
      <c r="C8096" t="s">
        <v>11585</v>
      </c>
      <c r="D8096">
        <v>440</v>
      </c>
      <c r="E8096">
        <v>45908</v>
      </c>
      <c r="G8096" t="s">
        <v>9799</v>
      </c>
      <c r="K8096">
        <v>0</v>
      </c>
      <c r="AE8096" t="s">
        <v>236</v>
      </c>
      <c r="AF8096">
        <v>0</v>
      </c>
      <c r="AG8096">
        <v>0</v>
      </c>
      <c r="AH8096">
        <v>0</v>
      </c>
      <c r="AI8096" t="s">
        <v>11634</v>
      </c>
      <c r="AL8096" s="94">
        <v>44</v>
      </c>
      <c r="AM8096" t="s">
        <v>11646</v>
      </c>
    </row>
    <row r="8097" spans="1:39" x14ac:dyDescent="0.25">
      <c r="A8097" t="s">
        <v>228</v>
      </c>
      <c r="B8097">
        <v>50270</v>
      </c>
      <c r="C8097" t="s">
        <v>11586</v>
      </c>
      <c r="D8097">
        <v>49</v>
      </c>
      <c r="E8097">
        <v>45908</v>
      </c>
      <c r="G8097" t="s">
        <v>9799</v>
      </c>
      <c r="K8097">
        <v>0</v>
      </c>
      <c r="AE8097" t="s">
        <v>236</v>
      </c>
      <c r="AF8097">
        <v>0</v>
      </c>
      <c r="AG8097">
        <v>0</v>
      </c>
      <c r="AH8097">
        <v>0</v>
      </c>
      <c r="AI8097" t="s">
        <v>11634</v>
      </c>
      <c r="AL8097" s="94">
        <v>4.9000000000000004</v>
      </c>
      <c r="AM8097" t="s">
        <v>11646</v>
      </c>
    </row>
    <row r="8098" spans="1:39" x14ac:dyDescent="0.25">
      <c r="A8098" t="s">
        <v>228</v>
      </c>
      <c r="B8098">
        <v>50271</v>
      </c>
      <c r="C8098" t="s">
        <v>11587</v>
      </c>
      <c r="D8098">
        <v>260</v>
      </c>
      <c r="E8098" t="s">
        <v>11588</v>
      </c>
      <c r="G8098" t="s">
        <v>9799</v>
      </c>
      <c r="H8098" t="s">
        <v>11589</v>
      </c>
      <c r="I8098" t="s">
        <v>28</v>
      </c>
      <c r="K8098">
        <v>0</v>
      </c>
      <c r="L8098" t="s">
        <v>11590</v>
      </c>
      <c r="M8098">
        <v>0</v>
      </c>
      <c r="N8098" t="s">
        <v>3168</v>
      </c>
      <c r="O8098">
        <v>0</v>
      </c>
      <c r="P8098" t="s">
        <v>341</v>
      </c>
      <c r="Q8098">
        <v>0</v>
      </c>
      <c r="R8098">
        <v>0</v>
      </c>
      <c r="S8098">
        <v>0</v>
      </c>
      <c r="T8098">
        <v>0</v>
      </c>
      <c r="U8098">
        <v>0</v>
      </c>
      <c r="V8098">
        <v>0</v>
      </c>
      <c r="W8098">
        <v>0</v>
      </c>
      <c r="X8098" t="s">
        <v>11591</v>
      </c>
      <c r="Y8098" t="s">
        <v>341</v>
      </c>
      <c r="Z8098" t="s">
        <v>341</v>
      </c>
      <c r="AE8098" t="s">
        <v>236</v>
      </c>
      <c r="AF8098">
        <v>0</v>
      </c>
      <c r="AG8098">
        <v>0</v>
      </c>
      <c r="AH8098">
        <v>15</v>
      </c>
      <c r="AI8098" t="s">
        <v>11632</v>
      </c>
      <c r="AJ8098">
        <v>0</v>
      </c>
      <c r="AK8098">
        <v>0</v>
      </c>
      <c r="AL8098" s="94">
        <v>26</v>
      </c>
      <c r="AM8098" t="s">
        <v>11646</v>
      </c>
    </row>
    <row r="8099" spans="1:39" x14ac:dyDescent="0.25">
      <c r="A8099" t="s">
        <v>228</v>
      </c>
      <c r="B8099">
        <v>50272</v>
      </c>
      <c r="C8099" t="s">
        <v>11592</v>
      </c>
      <c r="D8099">
        <v>19022</v>
      </c>
      <c r="E8099">
        <v>45904</v>
      </c>
      <c r="F8099">
        <v>45939</v>
      </c>
      <c r="G8099" t="s">
        <v>9799</v>
      </c>
      <c r="H8099" t="s">
        <v>11593</v>
      </c>
      <c r="K8099">
        <v>0</v>
      </c>
      <c r="AE8099" t="s">
        <v>236</v>
      </c>
      <c r="AF8099">
        <v>0</v>
      </c>
      <c r="AG8099">
        <v>0</v>
      </c>
      <c r="AH8099">
        <v>0</v>
      </c>
      <c r="AI8099" t="s">
        <v>11634</v>
      </c>
      <c r="AL8099" s="94">
        <v>1902.2</v>
      </c>
      <c r="AM8099" t="s">
        <v>11646</v>
      </c>
    </row>
    <row r="8100" spans="1:39" x14ac:dyDescent="0.25">
      <c r="A8100" t="s">
        <v>228</v>
      </c>
      <c r="B8100">
        <v>50274</v>
      </c>
      <c r="C8100" t="s">
        <v>11594</v>
      </c>
      <c r="D8100">
        <v>59</v>
      </c>
      <c r="E8100">
        <v>45908</v>
      </c>
      <c r="G8100" t="s">
        <v>9799</v>
      </c>
      <c r="K8100">
        <v>0</v>
      </c>
      <c r="AE8100" t="s">
        <v>236</v>
      </c>
      <c r="AF8100">
        <v>0</v>
      </c>
      <c r="AG8100">
        <v>0</v>
      </c>
      <c r="AH8100">
        <v>0</v>
      </c>
      <c r="AI8100" t="s">
        <v>11634</v>
      </c>
      <c r="AL8100" s="94">
        <v>5.9</v>
      </c>
      <c r="AM8100" t="s">
        <v>11646</v>
      </c>
    </row>
    <row r="8101" spans="1:39" x14ac:dyDescent="0.25">
      <c r="A8101" t="s">
        <v>228</v>
      </c>
      <c r="B8101">
        <v>50273</v>
      </c>
      <c r="C8101" t="s">
        <v>11595</v>
      </c>
      <c r="D8101">
        <v>31</v>
      </c>
      <c r="E8101">
        <v>45908</v>
      </c>
      <c r="G8101" t="s">
        <v>9799</v>
      </c>
      <c r="K8101">
        <v>0</v>
      </c>
      <c r="AE8101" t="s">
        <v>236</v>
      </c>
      <c r="AF8101">
        <v>0</v>
      </c>
      <c r="AG8101">
        <v>0</v>
      </c>
      <c r="AH8101">
        <v>0</v>
      </c>
      <c r="AI8101" t="s">
        <v>11634</v>
      </c>
      <c r="AL8101" s="94">
        <v>3.1</v>
      </c>
      <c r="AM8101" t="s">
        <v>11646</v>
      </c>
    </row>
    <row r="8102" spans="1:39" x14ac:dyDescent="0.25">
      <c r="A8102" t="s">
        <v>228</v>
      </c>
      <c r="B8102">
        <v>50275</v>
      </c>
      <c r="C8102" t="s">
        <v>11596</v>
      </c>
      <c r="D8102">
        <v>127</v>
      </c>
      <c r="E8102">
        <v>45908</v>
      </c>
      <c r="G8102" t="s">
        <v>9799</v>
      </c>
      <c r="K8102">
        <v>0</v>
      </c>
      <c r="AE8102" t="s">
        <v>236</v>
      </c>
      <c r="AF8102">
        <v>0</v>
      </c>
      <c r="AG8102">
        <v>0</v>
      </c>
      <c r="AH8102">
        <v>0</v>
      </c>
      <c r="AI8102" t="s">
        <v>11634</v>
      </c>
      <c r="AL8102" s="94">
        <v>12.7</v>
      </c>
      <c r="AM8102" t="s">
        <v>11646</v>
      </c>
    </row>
    <row r="8103" spans="1:39" x14ac:dyDescent="0.25">
      <c r="A8103" t="s">
        <v>228</v>
      </c>
      <c r="B8103">
        <v>50276</v>
      </c>
      <c r="C8103" t="s">
        <v>11597</v>
      </c>
      <c r="D8103">
        <v>126</v>
      </c>
      <c r="E8103">
        <v>45908</v>
      </c>
      <c r="G8103" t="s">
        <v>9799</v>
      </c>
      <c r="H8103" t="s">
        <v>11598</v>
      </c>
      <c r="K8103">
        <v>0</v>
      </c>
      <c r="AE8103" t="s">
        <v>236</v>
      </c>
      <c r="AF8103">
        <v>0</v>
      </c>
      <c r="AG8103">
        <v>0</v>
      </c>
      <c r="AH8103">
        <v>0</v>
      </c>
      <c r="AI8103" t="s">
        <v>11634</v>
      </c>
      <c r="AL8103" s="94">
        <v>12.6</v>
      </c>
      <c r="AM8103" t="s">
        <v>11646</v>
      </c>
    </row>
    <row r="8104" spans="1:39" x14ac:dyDescent="0.25">
      <c r="A8104" t="s">
        <v>228</v>
      </c>
      <c r="B8104">
        <v>50277</v>
      </c>
      <c r="C8104" t="s">
        <v>11599</v>
      </c>
      <c r="D8104">
        <v>75</v>
      </c>
      <c r="E8104">
        <v>45908</v>
      </c>
      <c r="G8104" t="s">
        <v>9799</v>
      </c>
      <c r="K8104">
        <v>0</v>
      </c>
      <c r="AE8104" t="s">
        <v>236</v>
      </c>
      <c r="AF8104">
        <v>0</v>
      </c>
      <c r="AG8104">
        <v>0</v>
      </c>
      <c r="AH8104">
        <v>0</v>
      </c>
      <c r="AI8104" t="s">
        <v>11634</v>
      </c>
      <c r="AL8104" s="94">
        <v>7.5</v>
      </c>
      <c r="AM8104" t="s">
        <v>11646</v>
      </c>
    </row>
    <row r="8105" spans="1:39" x14ac:dyDescent="0.25">
      <c r="A8105" t="s">
        <v>228</v>
      </c>
      <c r="B8105">
        <v>50278</v>
      </c>
      <c r="C8105" t="s">
        <v>11600</v>
      </c>
      <c r="D8105">
        <v>207</v>
      </c>
      <c r="E8105">
        <v>45908</v>
      </c>
      <c r="G8105" t="s">
        <v>9799</v>
      </c>
      <c r="K8105">
        <v>0</v>
      </c>
      <c r="AE8105" t="s">
        <v>236</v>
      </c>
      <c r="AF8105">
        <v>0</v>
      </c>
      <c r="AG8105">
        <v>0</v>
      </c>
      <c r="AH8105">
        <v>0</v>
      </c>
      <c r="AI8105" t="s">
        <v>11634</v>
      </c>
      <c r="AL8105" s="94">
        <v>20.7</v>
      </c>
      <c r="AM8105" t="s">
        <v>11646</v>
      </c>
    </row>
    <row r="8106" spans="1:39" x14ac:dyDescent="0.25">
      <c r="A8106" t="s">
        <v>228</v>
      </c>
      <c r="B8106">
        <v>50279</v>
      </c>
      <c r="C8106" t="s">
        <v>11601</v>
      </c>
      <c r="D8106">
        <v>74</v>
      </c>
      <c r="E8106">
        <v>45908</v>
      </c>
      <c r="G8106" t="s">
        <v>9799</v>
      </c>
      <c r="K8106">
        <v>0</v>
      </c>
      <c r="AE8106" t="s">
        <v>236</v>
      </c>
      <c r="AF8106">
        <v>0</v>
      </c>
      <c r="AG8106">
        <v>0</v>
      </c>
      <c r="AH8106">
        <v>0</v>
      </c>
      <c r="AI8106" t="s">
        <v>11634</v>
      </c>
      <c r="AL8106" s="94">
        <v>7.4</v>
      </c>
      <c r="AM8106" t="s">
        <v>11646</v>
      </c>
    </row>
    <row r="8107" spans="1:39" x14ac:dyDescent="0.25">
      <c r="A8107" t="s">
        <v>228</v>
      </c>
      <c r="B8107">
        <v>50280</v>
      </c>
      <c r="C8107" t="s">
        <v>11602</v>
      </c>
      <c r="D8107">
        <v>315</v>
      </c>
      <c r="E8107">
        <v>45908</v>
      </c>
      <c r="G8107" t="s">
        <v>9799</v>
      </c>
      <c r="K8107">
        <v>0</v>
      </c>
      <c r="AE8107" t="s">
        <v>236</v>
      </c>
      <c r="AF8107">
        <v>0</v>
      </c>
      <c r="AG8107">
        <v>0</v>
      </c>
      <c r="AH8107">
        <v>0</v>
      </c>
      <c r="AI8107" t="s">
        <v>11634</v>
      </c>
      <c r="AL8107" s="94">
        <v>31.5</v>
      </c>
      <c r="AM8107" t="s">
        <v>11646</v>
      </c>
    </row>
    <row r="8108" spans="1:39" x14ac:dyDescent="0.25">
      <c r="A8108" t="s">
        <v>228</v>
      </c>
      <c r="B8108">
        <v>50281</v>
      </c>
      <c r="C8108" t="s">
        <v>11603</v>
      </c>
      <c r="D8108">
        <v>90</v>
      </c>
      <c r="E8108">
        <v>45908</v>
      </c>
      <c r="G8108" t="s">
        <v>9799</v>
      </c>
      <c r="K8108">
        <v>0</v>
      </c>
      <c r="AE8108" t="s">
        <v>236</v>
      </c>
      <c r="AF8108">
        <v>0</v>
      </c>
      <c r="AG8108">
        <v>0</v>
      </c>
      <c r="AH8108">
        <v>0</v>
      </c>
      <c r="AI8108" t="s">
        <v>11634</v>
      </c>
      <c r="AL8108" s="94">
        <v>9</v>
      </c>
      <c r="AM8108" t="s">
        <v>11646</v>
      </c>
    </row>
    <row r="8109" spans="1:39" x14ac:dyDescent="0.25">
      <c r="A8109" t="s">
        <v>228</v>
      </c>
      <c r="B8109">
        <v>50283</v>
      </c>
      <c r="C8109" t="s">
        <v>11604</v>
      </c>
      <c r="D8109">
        <v>81</v>
      </c>
      <c r="E8109">
        <v>45908</v>
      </c>
      <c r="G8109" t="s">
        <v>9799</v>
      </c>
      <c r="K8109">
        <v>0</v>
      </c>
      <c r="AE8109" t="s">
        <v>236</v>
      </c>
      <c r="AF8109">
        <v>0</v>
      </c>
      <c r="AG8109">
        <v>0</v>
      </c>
      <c r="AH8109">
        <v>0</v>
      </c>
      <c r="AI8109" t="s">
        <v>11634</v>
      </c>
      <c r="AL8109" s="94">
        <v>8.1</v>
      </c>
      <c r="AM8109" t="s">
        <v>11646</v>
      </c>
    </row>
    <row r="8110" spans="1:39" x14ac:dyDescent="0.25">
      <c r="A8110" t="s">
        <v>228</v>
      </c>
      <c r="B8110">
        <v>50284</v>
      </c>
      <c r="C8110" t="s">
        <v>11605</v>
      </c>
      <c r="D8110">
        <v>159</v>
      </c>
      <c r="E8110">
        <v>45908</v>
      </c>
      <c r="G8110" t="s">
        <v>9799</v>
      </c>
      <c r="K8110">
        <v>0</v>
      </c>
      <c r="AE8110" t="s">
        <v>236</v>
      </c>
      <c r="AF8110">
        <v>0</v>
      </c>
      <c r="AG8110">
        <v>0</v>
      </c>
      <c r="AH8110">
        <v>0</v>
      </c>
      <c r="AI8110" t="s">
        <v>11634</v>
      </c>
      <c r="AL8110" s="94">
        <v>15.9</v>
      </c>
      <c r="AM8110" t="s">
        <v>11646</v>
      </c>
    </row>
    <row r="8111" spans="1:39" x14ac:dyDescent="0.25">
      <c r="A8111" t="s">
        <v>228</v>
      </c>
      <c r="B8111">
        <v>50285</v>
      </c>
      <c r="C8111" t="s">
        <v>11606</v>
      </c>
      <c r="D8111">
        <v>835</v>
      </c>
      <c r="E8111">
        <v>45908</v>
      </c>
      <c r="G8111" t="s">
        <v>9799</v>
      </c>
      <c r="K8111">
        <v>0</v>
      </c>
      <c r="AE8111" t="s">
        <v>236</v>
      </c>
      <c r="AF8111">
        <v>0</v>
      </c>
      <c r="AG8111">
        <v>0</v>
      </c>
      <c r="AH8111">
        <v>0</v>
      </c>
      <c r="AI8111" t="s">
        <v>11634</v>
      </c>
      <c r="AL8111" s="94">
        <v>83.5</v>
      </c>
      <c r="AM8111" t="s">
        <v>11646</v>
      </c>
    </row>
    <row r="8112" spans="1:39" x14ac:dyDescent="0.25">
      <c r="A8112" t="s">
        <v>228</v>
      </c>
      <c r="B8112">
        <v>50286</v>
      </c>
      <c r="C8112" t="s">
        <v>11607</v>
      </c>
      <c r="D8112">
        <v>84</v>
      </c>
      <c r="E8112">
        <v>45908</v>
      </c>
      <c r="G8112" t="s">
        <v>9799</v>
      </c>
      <c r="H8112">
        <v>45918</v>
      </c>
      <c r="I8112" t="s">
        <v>28</v>
      </c>
      <c r="K8112">
        <v>0</v>
      </c>
      <c r="L8112">
        <v>0</v>
      </c>
      <c r="M8112">
        <v>0</v>
      </c>
      <c r="N8112" t="s">
        <v>3168</v>
      </c>
      <c r="O8112">
        <v>0</v>
      </c>
      <c r="P8112" t="s">
        <v>341</v>
      </c>
      <c r="Q8112">
        <v>0</v>
      </c>
      <c r="R8112">
        <v>0</v>
      </c>
      <c r="S8112">
        <v>0</v>
      </c>
      <c r="T8112">
        <v>0</v>
      </c>
      <c r="U8112">
        <v>0</v>
      </c>
      <c r="V8112">
        <v>0</v>
      </c>
      <c r="W8112">
        <v>0</v>
      </c>
      <c r="X8112" t="s">
        <v>11608</v>
      </c>
      <c r="Y8112" t="s">
        <v>341</v>
      </c>
      <c r="Z8112" t="s">
        <v>341</v>
      </c>
      <c r="AE8112" t="s">
        <v>236</v>
      </c>
      <c r="AF8112">
        <v>0</v>
      </c>
      <c r="AG8112">
        <v>0</v>
      </c>
      <c r="AH8112">
        <v>15</v>
      </c>
      <c r="AI8112" t="s">
        <v>11632</v>
      </c>
      <c r="AJ8112">
        <v>0</v>
      </c>
      <c r="AK8112">
        <v>0</v>
      </c>
      <c r="AL8112" s="94">
        <v>8.4</v>
      </c>
      <c r="AM8112" t="s">
        <v>11646</v>
      </c>
    </row>
    <row r="8113" spans="1:39" x14ac:dyDescent="0.25">
      <c r="A8113" t="s">
        <v>228</v>
      </c>
      <c r="B8113">
        <v>50287</v>
      </c>
      <c r="C8113" t="s">
        <v>11609</v>
      </c>
      <c r="D8113">
        <v>289</v>
      </c>
      <c r="E8113">
        <v>45908</v>
      </c>
      <c r="G8113" t="s">
        <v>9799</v>
      </c>
      <c r="H8113">
        <v>45915</v>
      </c>
      <c r="I8113" t="s">
        <v>28</v>
      </c>
      <c r="K8113">
        <v>0</v>
      </c>
      <c r="L8113" t="s">
        <v>9954</v>
      </c>
      <c r="M8113">
        <v>0</v>
      </c>
      <c r="N8113" t="s">
        <v>3168</v>
      </c>
      <c r="O8113">
        <v>0</v>
      </c>
      <c r="P8113" t="s">
        <v>341</v>
      </c>
      <c r="Q8113">
        <v>0</v>
      </c>
      <c r="S8113">
        <v>0</v>
      </c>
      <c r="T8113">
        <v>0</v>
      </c>
      <c r="U8113">
        <v>0</v>
      </c>
      <c r="V8113">
        <v>0</v>
      </c>
      <c r="W8113">
        <v>0</v>
      </c>
      <c r="X8113" t="s">
        <v>11610</v>
      </c>
      <c r="Y8113" t="s">
        <v>341</v>
      </c>
      <c r="Z8113" t="s">
        <v>341</v>
      </c>
      <c r="AE8113" t="s">
        <v>236</v>
      </c>
      <c r="AF8113">
        <v>0</v>
      </c>
      <c r="AG8113">
        <v>0</v>
      </c>
      <c r="AH8113">
        <v>14</v>
      </c>
      <c r="AI8113" t="s">
        <v>11632</v>
      </c>
      <c r="AK8113">
        <v>0</v>
      </c>
      <c r="AL8113" s="94">
        <v>28.9</v>
      </c>
      <c r="AM8113" t="s">
        <v>11646</v>
      </c>
    </row>
    <row r="8114" spans="1:39" x14ac:dyDescent="0.25">
      <c r="A8114" t="s">
        <v>228</v>
      </c>
      <c r="B8114">
        <v>50903</v>
      </c>
      <c r="C8114" t="s">
        <v>11611</v>
      </c>
      <c r="D8114">
        <v>2854</v>
      </c>
      <c r="E8114">
        <v>45904</v>
      </c>
      <c r="F8114">
        <v>45939</v>
      </c>
      <c r="G8114" t="s">
        <v>9799</v>
      </c>
      <c r="H8114" t="s">
        <v>11612</v>
      </c>
      <c r="K8114">
        <v>0</v>
      </c>
      <c r="AE8114" t="s">
        <v>236</v>
      </c>
      <c r="AF8114">
        <v>0</v>
      </c>
      <c r="AG8114">
        <v>0</v>
      </c>
      <c r="AH8114">
        <v>0</v>
      </c>
      <c r="AI8114" t="s">
        <v>11634</v>
      </c>
      <c r="AL8114" s="94">
        <v>285.39999999999998</v>
      </c>
      <c r="AM8114" t="s">
        <v>11646</v>
      </c>
    </row>
    <row r="8115" spans="1:39" x14ac:dyDescent="0.25">
      <c r="A8115" t="s">
        <v>228</v>
      </c>
      <c r="B8115">
        <v>50288</v>
      </c>
      <c r="C8115" t="s">
        <v>11613</v>
      </c>
      <c r="D8115">
        <v>4814</v>
      </c>
      <c r="E8115">
        <v>45904</v>
      </c>
      <c r="F8115">
        <v>45938</v>
      </c>
      <c r="G8115" t="s">
        <v>9799</v>
      </c>
      <c r="H8115" t="s">
        <v>11614</v>
      </c>
      <c r="K8115">
        <v>0</v>
      </c>
      <c r="AE8115" t="s">
        <v>236</v>
      </c>
      <c r="AF8115">
        <v>0</v>
      </c>
      <c r="AG8115">
        <v>0</v>
      </c>
      <c r="AH8115">
        <v>0</v>
      </c>
      <c r="AI8115" t="s">
        <v>11634</v>
      </c>
      <c r="AL8115" s="94">
        <v>481.4</v>
      </c>
      <c r="AM8115" t="s">
        <v>11646</v>
      </c>
    </row>
    <row r="8116" spans="1:39" x14ac:dyDescent="0.25">
      <c r="A8116" t="s">
        <v>228</v>
      </c>
      <c r="B8116">
        <v>50290</v>
      </c>
      <c r="C8116" t="s">
        <v>11615</v>
      </c>
      <c r="D8116">
        <v>376</v>
      </c>
      <c r="E8116">
        <v>45910</v>
      </c>
      <c r="G8116" t="s">
        <v>9799</v>
      </c>
      <c r="K8116">
        <v>0</v>
      </c>
      <c r="AE8116" t="s">
        <v>236</v>
      </c>
      <c r="AF8116">
        <v>0</v>
      </c>
      <c r="AG8116">
        <v>0</v>
      </c>
      <c r="AH8116">
        <v>0</v>
      </c>
      <c r="AI8116" t="s">
        <v>11634</v>
      </c>
      <c r="AL8116" s="94">
        <v>37.6</v>
      </c>
      <c r="AM8116" t="s">
        <v>11646</v>
      </c>
    </row>
    <row r="8117" spans="1:39" x14ac:dyDescent="0.25">
      <c r="A8117" t="s">
        <v>228</v>
      </c>
      <c r="B8117">
        <v>50289</v>
      </c>
      <c r="C8117" t="s">
        <v>11616</v>
      </c>
      <c r="D8117">
        <v>69</v>
      </c>
      <c r="E8117">
        <v>45910</v>
      </c>
      <c r="G8117" t="s">
        <v>9799</v>
      </c>
      <c r="K8117">
        <v>0</v>
      </c>
      <c r="AE8117" t="s">
        <v>236</v>
      </c>
      <c r="AF8117">
        <v>0</v>
      </c>
      <c r="AG8117">
        <v>0</v>
      </c>
      <c r="AH8117">
        <v>0</v>
      </c>
      <c r="AI8117" t="s">
        <v>11634</v>
      </c>
      <c r="AL8117" s="94">
        <v>6.9</v>
      </c>
      <c r="AM8117" t="s">
        <v>11646</v>
      </c>
    </row>
    <row r="8118" spans="1:39" x14ac:dyDescent="0.25">
      <c r="A8118" t="s">
        <v>228</v>
      </c>
      <c r="B8118">
        <v>50291</v>
      </c>
      <c r="C8118" t="s">
        <v>11617</v>
      </c>
      <c r="D8118">
        <v>157</v>
      </c>
      <c r="E8118">
        <v>45910</v>
      </c>
      <c r="G8118" t="s">
        <v>9799</v>
      </c>
      <c r="K8118">
        <v>0</v>
      </c>
      <c r="AE8118" t="s">
        <v>236</v>
      </c>
      <c r="AF8118">
        <v>0</v>
      </c>
      <c r="AG8118">
        <v>0</v>
      </c>
      <c r="AH8118">
        <v>0</v>
      </c>
      <c r="AI8118" t="s">
        <v>11634</v>
      </c>
      <c r="AL8118" s="94">
        <v>15.7</v>
      </c>
      <c r="AM8118" t="s">
        <v>11646</v>
      </c>
    </row>
    <row r="8119" spans="1:39" x14ac:dyDescent="0.25">
      <c r="A8119" t="s">
        <v>228</v>
      </c>
      <c r="B8119">
        <v>50292</v>
      </c>
      <c r="C8119" t="s">
        <v>11618</v>
      </c>
      <c r="D8119">
        <v>269</v>
      </c>
      <c r="E8119">
        <v>45910</v>
      </c>
      <c r="G8119" t="s">
        <v>9799</v>
      </c>
      <c r="K8119">
        <v>0</v>
      </c>
      <c r="AE8119" t="s">
        <v>236</v>
      </c>
      <c r="AF8119">
        <v>0</v>
      </c>
      <c r="AG8119">
        <v>0</v>
      </c>
      <c r="AH8119">
        <v>0</v>
      </c>
      <c r="AI8119" t="s">
        <v>11634</v>
      </c>
      <c r="AL8119" s="94">
        <v>26.9</v>
      </c>
      <c r="AM8119" t="s">
        <v>11646</v>
      </c>
    </row>
    <row r="8120" spans="1:39" x14ac:dyDescent="0.25">
      <c r="A8120" t="s">
        <v>228</v>
      </c>
      <c r="B8120">
        <v>50293</v>
      </c>
      <c r="C8120" t="s">
        <v>11619</v>
      </c>
      <c r="D8120">
        <v>413</v>
      </c>
      <c r="E8120">
        <v>45906</v>
      </c>
      <c r="G8120" t="s">
        <v>9799</v>
      </c>
      <c r="H8120">
        <v>45916</v>
      </c>
      <c r="I8120" t="s">
        <v>28</v>
      </c>
      <c r="K8120">
        <v>0</v>
      </c>
      <c r="L8120">
        <v>0</v>
      </c>
      <c r="M8120">
        <v>0</v>
      </c>
      <c r="N8120" t="s">
        <v>3168</v>
      </c>
      <c r="O8120">
        <v>0</v>
      </c>
      <c r="P8120" t="s">
        <v>341</v>
      </c>
      <c r="Q8120">
        <v>0</v>
      </c>
      <c r="T8120">
        <v>0</v>
      </c>
      <c r="U8120">
        <v>0</v>
      </c>
      <c r="V8120">
        <v>0</v>
      </c>
      <c r="W8120">
        <v>0</v>
      </c>
      <c r="X8120" t="s">
        <v>11620</v>
      </c>
      <c r="Y8120" t="s">
        <v>341</v>
      </c>
      <c r="Z8120" t="s">
        <v>341</v>
      </c>
      <c r="AE8120" t="s">
        <v>236</v>
      </c>
      <c r="AF8120">
        <v>0</v>
      </c>
      <c r="AG8120">
        <v>0</v>
      </c>
      <c r="AH8120">
        <v>13</v>
      </c>
      <c r="AI8120" t="s">
        <v>11632</v>
      </c>
      <c r="AL8120" s="94">
        <v>41.3</v>
      </c>
      <c r="AM8120" t="s">
        <v>11646</v>
      </c>
    </row>
    <row r="8121" spans="1:39" x14ac:dyDescent="0.25">
      <c r="A8121" t="s">
        <v>228</v>
      </c>
      <c r="B8121">
        <v>50294</v>
      </c>
      <c r="C8121" t="s">
        <v>11621</v>
      </c>
      <c r="D8121">
        <v>69</v>
      </c>
      <c r="E8121">
        <v>45910</v>
      </c>
      <c r="G8121" t="s">
        <v>9799</v>
      </c>
      <c r="K8121">
        <v>0</v>
      </c>
      <c r="AE8121" t="s">
        <v>236</v>
      </c>
      <c r="AF8121">
        <v>0</v>
      </c>
      <c r="AG8121">
        <v>0</v>
      </c>
      <c r="AH8121">
        <v>0</v>
      </c>
      <c r="AI8121" t="s">
        <v>11634</v>
      </c>
      <c r="AL8121" s="94">
        <v>6.9</v>
      </c>
      <c r="AM8121" t="s">
        <v>11646</v>
      </c>
    </row>
    <row r="8122" spans="1:39" x14ac:dyDescent="0.25">
      <c r="A8122" t="s">
        <v>228</v>
      </c>
      <c r="B8122">
        <v>50282</v>
      </c>
      <c r="C8122" t="s">
        <v>11622</v>
      </c>
      <c r="D8122">
        <v>57</v>
      </c>
      <c r="E8122">
        <v>45910</v>
      </c>
      <c r="G8122" t="s">
        <v>9799</v>
      </c>
      <c r="K8122">
        <v>0</v>
      </c>
      <c r="AE8122" t="s">
        <v>236</v>
      </c>
      <c r="AF8122">
        <v>0</v>
      </c>
      <c r="AG8122">
        <v>0</v>
      </c>
      <c r="AH8122">
        <v>0</v>
      </c>
      <c r="AI8122" t="s">
        <v>11634</v>
      </c>
      <c r="AL8122" s="94">
        <v>5.7</v>
      </c>
      <c r="AM8122" t="s">
        <v>11646</v>
      </c>
    </row>
    <row r="8123" spans="1:39" x14ac:dyDescent="0.25">
      <c r="A8123" t="s">
        <v>228</v>
      </c>
      <c r="B8123">
        <v>50295</v>
      </c>
      <c r="C8123" t="s">
        <v>11623</v>
      </c>
      <c r="D8123">
        <v>51</v>
      </c>
      <c r="E8123">
        <v>45910</v>
      </c>
      <c r="G8123" t="s">
        <v>9799</v>
      </c>
      <c r="H8123">
        <v>45929</v>
      </c>
      <c r="I8123" t="s">
        <v>28</v>
      </c>
      <c r="K8123">
        <v>0</v>
      </c>
      <c r="T8123">
        <v>0</v>
      </c>
      <c r="U8123">
        <v>0</v>
      </c>
      <c r="V8123">
        <v>0</v>
      </c>
      <c r="W8123">
        <v>0</v>
      </c>
      <c r="X8123" t="s">
        <v>11624</v>
      </c>
      <c r="Y8123" t="s">
        <v>341</v>
      </c>
      <c r="Z8123" t="s">
        <v>341</v>
      </c>
      <c r="AE8123" t="s">
        <v>236</v>
      </c>
      <c r="AF8123">
        <v>0</v>
      </c>
      <c r="AG8123">
        <v>0</v>
      </c>
      <c r="AH8123">
        <v>7</v>
      </c>
      <c r="AI8123" t="s">
        <v>11632</v>
      </c>
      <c r="AL8123" s="94">
        <v>5.0999999999999996</v>
      </c>
      <c r="AM8123" t="s">
        <v>11646</v>
      </c>
    </row>
    <row r="8124" spans="1:39" x14ac:dyDescent="0.25">
      <c r="A8124" t="s">
        <v>228</v>
      </c>
      <c r="B8124">
        <v>50296</v>
      </c>
      <c r="C8124" t="s">
        <v>11625</v>
      </c>
      <c r="D8124">
        <v>428</v>
      </c>
      <c r="E8124">
        <v>45906</v>
      </c>
      <c r="G8124" t="s">
        <v>9799</v>
      </c>
      <c r="K8124">
        <v>0</v>
      </c>
      <c r="AE8124" t="s">
        <v>236</v>
      </c>
      <c r="AF8124">
        <v>0</v>
      </c>
      <c r="AG8124">
        <v>0</v>
      </c>
      <c r="AH8124">
        <v>0</v>
      </c>
      <c r="AI8124" t="s">
        <v>11634</v>
      </c>
      <c r="AL8124" s="94">
        <v>42.8</v>
      </c>
      <c r="AM8124" t="s">
        <v>11646</v>
      </c>
    </row>
    <row r="8125" spans="1:39" x14ac:dyDescent="0.25">
      <c r="A8125" t="s">
        <v>228</v>
      </c>
      <c r="B8125">
        <v>50297</v>
      </c>
      <c r="C8125" t="s">
        <v>11626</v>
      </c>
      <c r="D8125">
        <v>686986</v>
      </c>
      <c r="E8125">
        <v>45904</v>
      </c>
      <c r="F8125">
        <v>45938</v>
      </c>
      <c r="G8125" t="s">
        <v>9799</v>
      </c>
      <c r="K8125">
        <v>0</v>
      </c>
      <c r="AE8125" t="s">
        <v>236</v>
      </c>
      <c r="AF8125">
        <v>0</v>
      </c>
      <c r="AG8125">
        <v>0</v>
      </c>
      <c r="AH8125">
        <v>0</v>
      </c>
      <c r="AI8125" t="s">
        <v>11634</v>
      </c>
      <c r="AL8125" s="94">
        <v>68698.600000000006</v>
      </c>
      <c r="AM8125" t="s">
        <v>11646</v>
      </c>
    </row>
    <row r="8126" spans="1:39" x14ac:dyDescent="0.25">
      <c r="A8126" t="s">
        <v>228</v>
      </c>
      <c r="B8126">
        <v>50298</v>
      </c>
      <c r="C8126" t="s">
        <v>11627</v>
      </c>
      <c r="D8126">
        <v>8709</v>
      </c>
      <c r="E8126">
        <v>45904</v>
      </c>
      <c r="F8126">
        <v>45938</v>
      </c>
      <c r="G8126" t="s">
        <v>9799</v>
      </c>
      <c r="H8126" t="s">
        <v>11628</v>
      </c>
      <c r="K8126">
        <v>0</v>
      </c>
      <c r="AE8126" t="s">
        <v>236</v>
      </c>
      <c r="AF8126">
        <v>0</v>
      </c>
      <c r="AG8126">
        <v>0</v>
      </c>
      <c r="AH8126">
        <v>0</v>
      </c>
      <c r="AI8126" t="s">
        <v>11634</v>
      </c>
      <c r="AL8126" s="94">
        <v>870.9</v>
      </c>
      <c r="AM8126" t="s">
        <v>11646</v>
      </c>
    </row>
  </sheetData>
  <phoneticPr fontId="1"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60597-C72E-4ABD-A130-2593D51E31BB}">
  <dimension ref="A1:B53"/>
  <sheetViews>
    <sheetView workbookViewId="0"/>
  </sheetViews>
  <sheetFormatPr baseColWidth="10" defaultRowHeight="15" x14ac:dyDescent="0.25"/>
  <cols>
    <col min="1" max="1" width="21" bestFit="1" customWidth="1"/>
    <col min="2" max="2" width="23" bestFit="1" customWidth="1"/>
  </cols>
  <sheetData>
    <row r="1" spans="1:2" x14ac:dyDescent="0.25">
      <c r="A1" t="s">
        <v>239</v>
      </c>
      <c r="B1" t="s">
        <v>240</v>
      </c>
    </row>
    <row r="2" spans="1:2" x14ac:dyDescent="0.25">
      <c r="A2" t="s">
        <v>23</v>
      </c>
      <c r="B2" t="s">
        <v>229</v>
      </c>
    </row>
    <row r="3" spans="1:2" x14ac:dyDescent="0.25">
      <c r="A3" t="s">
        <v>27</v>
      </c>
      <c r="B3" t="s">
        <v>230</v>
      </c>
    </row>
    <row r="4" spans="1:2" x14ac:dyDescent="0.25">
      <c r="A4" t="s">
        <v>29</v>
      </c>
      <c r="B4" t="s">
        <v>231</v>
      </c>
    </row>
    <row r="5" spans="1:2" x14ac:dyDescent="0.25">
      <c r="A5" t="s">
        <v>30</v>
      </c>
      <c r="B5" t="s">
        <v>232</v>
      </c>
    </row>
    <row r="6" spans="1:2" x14ac:dyDescent="0.25">
      <c r="A6" t="s">
        <v>32</v>
      </c>
      <c r="B6" t="s">
        <v>32</v>
      </c>
    </row>
    <row r="7" spans="1:2" x14ac:dyDescent="0.25">
      <c r="A7" t="s">
        <v>33</v>
      </c>
      <c r="B7" t="s">
        <v>233</v>
      </c>
    </row>
    <row r="8" spans="1:2" x14ac:dyDescent="0.25">
      <c r="A8" t="s">
        <v>34</v>
      </c>
      <c r="B8" t="s">
        <v>234</v>
      </c>
    </row>
    <row r="9" spans="1:2" x14ac:dyDescent="0.25">
      <c r="A9" t="s">
        <v>202</v>
      </c>
      <c r="B9" t="s">
        <v>202</v>
      </c>
    </row>
    <row r="10" spans="1:2" x14ac:dyDescent="0.25">
      <c r="A10" t="s">
        <v>35</v>
      </c>
      <c r="B10" t="s">
        <v>235</v>
      </c>
    </row>
    <row r="11" spans="1:2" x14ac:dyDescent="0.25">
      <c r="A11" t="s">
        <v>38</v>
      </c>
      <c r="B11" t="s">
        <v>233</v>
      </c>
    </row>
    <row r="12" spans="1:2" x14ac:dyDescent="0.25">
      <c r="A12" t="s">
        <v>39</v>
      </c>
      <c r="B12" t="s">
        <v>234</v>
      </c>
    </row>
    <row r="13" spans="1:2" x14ac:dyDescent="0.25">
      <c r="A13" t="s">
        <v>40</v>
      </c>
      <c r="B13" t="s">
        <v>232</v>
      </c>
    </row>
    <row r="14" spans="1:2" x14ac:dyDescent="0.25">
      <c r="A14" t="s">
        <v>190</v>
      </c>
      <c r="B14" t="s">
        <v>190</v>
      </c>
    </row>
    <row r="15" spans="1:2" x14ac:dyDescent="0.25">
      <c r="A15" t="s">
        <v>41</v>
      </c>
      <c r="B15" t="s">
        <v>231</v>
      </c>
    </row>
    <row r="16" spans="1:2" x14ac:dyDescent="0.25">
      <c r="A16" t="s">
        <v>191</v>
      </c>
      <c r="B16" t="s">
        <v>191</v>
      </c>
    </row>
    <row r="17" spans="1:2" x14ac:dyDescent="0.25">
      <c r="A17" t="s">
        <v>197</v>
      </c>
      <c r="B17" t="s">
        <v>230</v>
      </c>
    </row>
    <row r="18" spans="1:2" x14ac:dyDescent="0.25">
      <c r="A18" t="s">
        <v>192</v>
      </c>
      <c r="B18" t="s">
        <v>232</v>
      </c>
    </row>
    <row r="19" spans="1:2" x14ac:dyDescent="0.25">
      <c r="A19" t="s">
        <v>194</v>
      </c>
      <c r="B19" t="s">
        <v>230</v>
      </c>
    </row>
    <row r="20" spans="1:2" x14ac:dyDescent="0.25">
      <c r="A20" t="s">
        <v>195</v>
      </c>
      <c r="B20" t="s">
        <v>235</v>
      </c>
    </row>
    <row r="21" spans="1:2" x14ac:dyDescent="0.25">
      <c r="A21" t="s">
        <v>198</v>
      </c>
      <c r="B21" t="s">
        <v>232</v>
      </c>
    </row>
    <row r="22" spans="1:2" x14ac:dyDescent="0.25">
      <c r="A22" t="s">
        <v>199</v>
      </c>
      <c r="B22" t="s">
        <v>230</v>
      </c>
    </row>
    <row r="23" spans="1:2" x14ac:dyDescent="0.25">
      <c r="A23" t="s">
        <v>196</v>
      </c>
      <c r="B23" t="s">
        <v>229</v>
      </c>
    </row>
    <row r="24" spans="1:2" x14ac:dyDescent="0.25">
      <c r="A24" t="s">
        <v>200</v>
      </c>
      <c r="B24" t="s">
        <v>232</v>
      </c>
    </row>
    <row r="25" spans="1:2" x14ac:dyDescent="0.25">
      <c r="A25" t="s">
        <v>201</v>
      </c>
      <c r="B25" t="s">
        <v>236</v>
      </c>
    </row>
    <row r="26" spans="1:2" x14ac:dyDescent="0.25">
      <c r="A26" t="s">
        <v>204</v>
      </c>
      <c r="B26" t="s">
        <v>232</v>
      </c>
    </row>
    <row r="27" spans="1:2" x14ac:dyDescent="0.25">
      <c r="A27" t="s">
        <v>193</v>
      </c>
      <c r="B27" t="s">
        <v>237</v>
      </c>
    </row>
    <row r="28" spans="1:2" x14ac:dyDescent="0.25">
      <c r="A28" t="s">
        <v>218</v>
      </c>
      <c r="B28" t="s">
        <v>218</v>
      </c>
    </row>
    <row r="29" spans="1:2" x14ac:dyDescent="0.25">
      <c r="A29" t="s">
        <v>213</v>
      </c>
      <c r="B29" t="s">
        <v>238</v>
      </c>
    </row>
    <row r="30" spans="1:2" x14ac:dyDescent="0.25">
      <c r="A30" t="s">
        <v>203</v>
      </c>
      <c r="B30" t="s">
        <v>233</v>
      </c>
    </row>
    <row r="31" spans="1:2" x14ac:dyDescent="0.25">
      <c r="A31" t="s">
        <v>205</v>
      </c>
      <c r="B31" t="s">
        <v>235</v>
      </c>
    </row>
    <row r="32" spans="1:2" x14ac:dyDescent="0.25">
      <c r="A32" t="s">
        <v>206</v>
      </c>
      <c r="B32" t="s">
        <v>237</v>
      </c>
    </row>
    <row r="33" spans="1:2" x14ac:dyDescent="0.25">
      <c r="A33" t="s">
        <v>207</v>
      </c>
      <c r="B33" t="s">
        <v>207</v>
      </c>
    </row>
    <row r="34" spans="1:2" x14ac:dyDescent="0.25">
      <c r="A34" t="s">
        <v>209</v>
      </c>
      <c r="B34" t="s">
        <v>232</v>
      </c>
    </row>
    <row r="35" spans="1:2" x14ac:dyDescent="0.25">
      <c r="A35" t="s">
        <v>208</v>
      </c>
      <c r="B35" t="s">
        <v>208</v>
      </c>
    </row>
    <row r="36" spans="1:2" x14ac:dyDescent="0.25">
      <c r="A36" t="s">
        <v>210</v>
      </c>
      <c r="B36" t="s">
        <v>210</v>
      </c>
    </row>
    <row r="37" spans="1:2" x14ac:dyDescent="0.25">
      <c r="A37" t="s">
        <v>211</v>
      </c>
      <c r="B37" t="s">
        <v>211</v>
      </c>
    </row>
    <row r="38" spans="1:2" x14ac:dyDescent="0.25">
      <c r="A38" t="s">
        <v>212</v>
      </c>
      <c r="B38" t="s">
        <v>237</v>
      </c>
    </row>
    <row r="39" spans="1:2" x14ac:dyDescent="0.25">
      <c r="A39" t="s">
        <v>214</v>
      </c>
      <c r="B39" t="s">
        <v>233</v>
      </c>
    </row>
    <row r="40" spans="1:2" x14ac:dyDescent="0.25">
      <c r="A40" t="s">
        <v>215</v>
      </c>
      <c r="B40" t="s">
        <v>237</v>
      </c>
    </row>
    <row r="41" spans="1:2" x14ac:dyDescent="0.25">
      <c r="A41" t="s">
        <v>216</v>
      </c>
      <c r="B41" t="s">
        <v>233</v>
      </c>
    </row>
    <row r="42" spans="1:2" x14ac:dyDescent="0.25">
      <c r="A42" t="s">
        <v>220</v>
      </c>
      <c r="B42" t="s">
        <v>238</v>
      </c>
    </row>
    <row r="43" spans="1:2" x14ac:dyDescent="0.25">
      <c r="A43" t="s">
        <v>217</v>
      </c>
      <c r="B43" t="s">
        <v>233</v>
      </c>
    </row>
    <row r="44" spans="1:2" x14ac:dyDescent="0.25">
      <c r="A44" t="s">
        <v>219</v>
      </c>
      <c r="B44" t="s">
        <v>232</v>
      </c>
    </row>
    <row r="45" spans="1:2" x14ac:dyDescent="0.25">
      <c r="A45" t="s">
        <v>221</v>
      </c>
      <c r="B45" t="s">
        <v>233</v>
      </c>
    </row>
    <row r="46" spans="1:2" x14ac:dyDescent="0.25">
      <c r="A46" t="s">
        <v>222</v>
      </c>
      <c r="B46" t="s">
        <v>235</v>
      </c>
    </row>
    <row r="47" spans="1:2" x14ac:dyDescent="0.25">
      <c r="A47" t="s">
        <v>223</v>
      </c>
      <c r="B47" t="s">
        <v>236</v>
      </c>
    </row>
    <row r="48" spans="1:2" x14ac:dyDescent="0.25">
      <c r="A48" t="s">
        <v>224</v>
      </c>
      <c r="B48" t="s">
        <v>230</v>
      </c>
    </row>
    <row r="49" spans="1:2" x14ac:dyDescent="0.25">
      <c r="A49" t="s">
        <v>225</v>
      </c>
      <c r="B49" t="s">
        <v>231</v>
      </c>
    </row>
    <row r="50" spans="1:2" x14ac:dyDescent="0.25">
      <c r="A50" t="s">
        <v>226</v>
      </c>
      <c r="B50" t="s">
        <v>233</v>
      </c>
    </row>
    <row r="51" spans="1:2" x14ac:dyDescent="0.25">
      <c r="A51" t="s">
        <v>36</v>
      </c>
      <c r="B51" t="s">
        <v>229</v>
      </c>
    </row>
    <row r="52" spans="1:2" x14ac:dyDescent="0.25">
      <c r="A52" t="s">
        <v>227</v>
      </c>
      <c r="B52" t="s">
        <v>233</v>
      </c>
    </row>
    <row r="53" spans="1:2" x14ac:dyDescent="0.25">
      <c r="A53" t="s">
        <v>228</v>
      </c>
      <c r="B53" t="s">
        <v>236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A69A0-6EB3-4AFA-8B42-7CF0A06E34F0}">
  <dimension ref="A1:B53"/>
  <sheetViews>
    <sheetView topLeftCell="A38" workbookViewId="0">
      <selection sqref="A1:B53"/>
    </sheetView>
  </sheetViews>
  <sheetFormatPr baseColWidth="10" defaultRowHeight="15" x14ac:dyDescent="0.25"/>
  <cols>
    <col min="1" max="1" width="20.140625" customWidth="1"/>
    <col min="2" max="2" width="25.5703125" customWidth="1"/>
    <col min="5" max="5" width="12" customWidth="1"/>
  </cols>
  <sheetData>
    <row r="1" spans="1:2" x14ac:dyDescent="0.25">
      <c r="A1" t="s">
        <v>239</v>
      </c>
      <c r="B1" t="s">
        <v>240</v>
      </c>
    </row>
    <row r="2" spans="1:2" x14ac:dyDescent="0.25">
      <c r="A2" s="1" t="s">
        <v>23</v>
      </c>
      <c r="B2" s="2" t="s">
        <v>229</v>
      </c>
    </row>
    <row r="3" spans="1:2" x14ac:dyDescent="0.25">
      <c r="A3" s="3" t="s">
        <v>27</v>
      </c>
      <c r="B3" s="4" t="s">
        <v>230</v>
      </c>
    </row>
    <row r="4" spans="1:2" x14ac:dyDescent="0.25">
      <c r="A4" s="1" t="s">
        <v>29</v>
      </c>
      <c r="B4" s="2" t="s">
        <v>231</v>
      </c>
    </row>
    <row r="5" spans="1:2" x14ac:dyDescent="0.25">
      <c r="A5" s="3" t="s">
        <v>30</v>
      </c>
      <c r="B5" s="4" t="s">
        <v>232</v>
      </c>
    </row>
    <row r="6" spans="1:2" x14ac:dyDescent="0.25">
      <c r="A6" s="1" t="s">
        <v>32</v>
      </c>
      <c r="B6" s="2" t="s">
        <v>32</v>
      </c>
    </row>
    <row r="7" spans="1:2" x14ac:dyDescent="0.25">
      <c r="A7" s="3" t="s">
        <v>33</v>
      </c>
      <c r="B7" s="4" t="s">
        <v>233</v>
      </c>
    </row>
    <row r="8" spans="1:2" x14ac:dyDescent="0.25">
      <c r="A8" s="1" t="s">
        <v>34</v>
      </c>
      <c r="B8" s="2" t="s">
        <v>234</v>
      </c>
    </row>
    <row r="9" spans="1:2" x14ac:dyDescent="0.25">
      <c r="A9" s="3" t="s">
        <v>202</v>
      </c>
      <c r="B9" s="4" t="s">
        <v>202</v>
      </c>
    </row>
    <row r="10" spans="1:2" x14ac:dyDescent="0.25">
      <c r="A10" s="1" t="s">
        <v>35</v>
      </c>
      <c r="B10" s="2" t="s">
        <v>235</v>
      </c>
    </row>
    <row r="11" spans="1:2" x14ac:dyDescent="0.25">
      <c r="A11" s="3" t="s">
        <v>38</v>
      </c>
      <c r="B11" s="4" t="s">
        <v>233</v>
      </c>
    </row>
    <row r="12" spans="1:2" x14ac:dyDescent="0.25">
      <c r="A12" s="1" t="s">
        <v>39</v>
      </c>
      <c r="B12" s="2" t="s">
        <v>234</v>
      </c>
    </row>
    <row r="13" spans="1:2" x14ac:dyDescent="0.25">
      <c r="A13" s="3" t="s">
        <v>40</v>
      </c>
      <c r="B13" s="4" t="s">
        <v>232</v>
      </c>
    </row>
    <row r="14" spans="1:2" x14ac:dyDescent="0.25">
      <c r="A14" s="1" t="s">
        <v>190</v>
      </c>
      <c r="B14" s="2" t="s">
        <v>190</v>
      </c>
    </row>
    <row r="15" spans="1:2" x14ac:dyDescent="0.25">
      <c r="A15" s="3" t="s">
        <v>41</v>
      </c>
      <c r="B15" s="4" t="s">
        <v>231</v>
      </c>
    </row>
    <row r="16" spans="1:2" x14ac:dyDescent="0.25">
      <c r="A16" s="1" t="s">
        <v>191</v>
      </c>
      <c r="B16" s="2" t="s">
        <v>191</v>
      </c>
    </row>
    <row r="17" spans="1:2" x14ac:dyDescent="0.25">
      <c r="A17" s="3" t="s">
        <v>197</v>
      </c>
      <c r="B17" s="4" t="s">
        <v>230</v>
      </c>
    </row>
    <row r="18" spans="1:2" x14ac:dyDescent="0.25">
      <c r="A18" s="1" t="s">
        <v>192</v>
      </c>
      <c r="B18" s="2" t="s">
        <v>232</v>
      </c>
    </row>
    <row r="19" spans="1:2" x14ac:dyDescent="0.25">
      <c r="A19" s="3" t="s">
        <v>194</v>
      </c>
      <c r="B19" s="4" t="s">
        <v>230</v>
      </c>
    </row>
    <row r="20" spans="1:2" x14ac:dyDescent="0.25">
      <c r="A20" s="1" t="s">
        <v>195</v>
      </c>
      <c r="B20" s="2" t="s">
        <v>235</v>
      </c>
    </row>
    <row r="21" spans="1:2" x14ac:dyDescent="0.25">
      <c r="A21" s="3" t="s">
        <v>198</v>
      </c>
      <c r="B21" s="4" t="s">
        <v>232</v>
      </c>
    </row>
    <row r="22" spans="1:2" x14ac:dyDescent="0.25">
      <c r="A22" s="1" t="s">
        <v>199</v>
      </c>
      <c r="B22" s="2" t="s">
        <v>230</v>
      </c>
    </row>
    <row r="23" spans="1:2" x14ac:dyDescent="0.25">
      <c r="A23" s="3" t="s">
        <v>196</v>
      </c>
      <c r="B23" s="4" t="s">
        <v>229</v>
      </c>
    </row>
    <row r="24" spans="1:2" x14ac:dyDescent="0.25">
      <c r="A24" s="1" t="s">
        <v>200</v>
      </c>
      <c r="B24" s="2" t="s">
        <v>232</v>
      </c>
    </row>
    <row r="25" spans="1:2" x14ac:dyDescent="0.25">
      <c r="A25" s="3" t="s">
        <v>201</v>
      </c>
      <c r="B25" s="4" t="s">
        <v>236</v>
      </c>
    </row>
    <row r="26" spans="1:2" x14ac:dyDescent="0.25">
      <c r="A26" s="1" t="s">
        <v>204</v>
      </c>
      <c r="B26" s="2" t="s">
        <v>232</v>
      </c>
    </row>
    <row r="27" spans="1:2" x14ac:dyDescent="0.25">
      <c r="A27" s="3" t="s">
        <v>193</v>
      </c>
      <c r="B27" s="4" t="s">
        <v>237</v>
      </c>
    </row>
    <row r="28" spans="1:2" x14ac:dyDescent="0.25">
      <c r="A28" s="1" t="s">
        <v>218</v>
      </c>
      <c r="B28" s="2" t="s">
        <v>218</v>
      </c>
    </row>
    <row r="29" spans="1:2" x14ac:dyDescent="0.25">
      <c r="A29" s="3" t="s">
        <v>213</v>
      </c>
      <c r="B29" s="4" t="s">
        <v>238</v>
      </c>
    </row>
    <row r="30" spans="1:2" x14ac:dyDescent="0.25">
      <c r="A30" s="1" t="s">
        <v>203</v>
      </c>
      <c r="B30" s="2" t="s">
        <v>233</v>
      </c>
    </row>
    <row r="31" spans="1:2" x14ac:dyDescent="0.25">
      <c r="A31" s="3" t="s">
        <v>205</v>
      </c>
      <c r="B31" s="4" t="s">
        <v>235</v>
      </c>
    </row>
    <row r="32" spans="1:2" x14ac:dyDescent="0.25">
      <c r="A32" s="1" t="s">
        <v>206</v>
      </c>
      <c r="B32" s="2" t="s">
        <v>237</v>
      </c>
    </row>
    <row r="33" spans="1:2" x14ac:dyDescent="0.25">
      <c r="A33" s="3" t="s">
        <v>207</v>
      </c>
      <c r="B33" s="4" t="s">
        <v>207</v>
      </c>
    </row>
    <row r="34" spans="1:2" x14ac:dyDescent="0.25">
      <c r="A34" s="1" t="s">
        <v>209</v>
      </c>
      <c r="B34" s="2" t="s">
        <v>232</v>
      </c>
    </row>
    <row r="35" spans="1:2" x14ac:dyDescent="0.25">
      <c r="A35" s="3" t="s">
        <v>208</v>
      </c>
      <c r="B35" s="4" t="s">
        <v>208</v>
      </c>
    </row>
    <row r="36" spans="1:2" x14ac:dyDescent="0.25">
      <c r="A36" s="1" t="s">
        <v>210</v>
      </c>
      <c r="B36" s="2" t="s">
        <v>210</v>
      </c>
    </row>
    <row r="37" spans="1:2" x14ac:dyDescent="0.25">
      <c r="A37" s="3" t="s">
        <v>211</v>
      </c>
      <c r="B37" s="4" t="s">
        <v>211</v>
      </c>
    </row>
    <row r="38" spans="1:2" x14ac:dyDescent="0.25">
      <c r="A38" s="1" t="s">
        <v>212</v>
      </c>
      <c r="B38" s="2" t="s">
        <v>237</v>
      </c>
    </row>
    <row r="39" spans="1:2" x14ac:dyDescent="0.25">
      <c r="A39" s="3" t="s">
        <v>214</v>
      </c>
      <c r="B39" s="4" t="s">
        <v>233</v>
      </c>
    </row>
    <row r="40" spans="1:2" x14ac:dyDescent="0.25">
      <c r="A40" s="1" t="s">
        <v>215</v>
      </c>
      <c r="B40" s="2" t="s">
        <v>237</v>
      </c>
    </row>
    <row r="41" spans="1:2" x14ac:dyDescent="0.25">
      <c r="A41" s="3" t="s">
        <v>216</v>
      </c>
      <c r="B41" s="4" t="s">
        <v>233</v>
      </c>
    </row>
    <row r="42" spans="1:2" x14ac:dyDescent="0.25">
      <c r="A42" s="1" t="s">
        <v>220</v>
      </c>
      <c r="B42" s="2" t="s">
        <v>238</v>
      </c>
    </row>
    <row r="43" spans="1:2" x14ac:dyDescent="0.25">
      <c r="A43" s="3" t="s">
        <v>217</v>
      </c>
      <c r="B43" s="4" t="s">
        <v>233</v>
      </c>
    </row>
    <row r="44" spans="1:2" x14ac:dyDescent="0.25">
      <c r="A44" s="1" t="s">
        <v>219</v>
      </c>
      <c r="B44" s="2" t="s">
        <v>232</v>
      </c>
    </row>
    <row r="45" spans="1:2" x14ac:dyDescent="0.25">
      <c r="A45" s="3" t="s">
        <v>221</v>
      </c>
      <c r="B45" s="4" t="s">
        <v>233</v>
      </c>
    </row>
    <row r="46" spans="1:2" x14ac:dyDescent="0.25">
      <c r="A46" s="1" t="s">
        <v>222</v>
      </c>
      <c r="B46" s="2" t="s">
        <v>235</v>
      </c>
    </row>
    <row r="47" spans="1:2" x14ac:dyDescent="0.25">
      <c r="A47" s="3" t="s">
        <v>223</v>
      </c>
      <c r="B47" s="4" t="s">
        <v>236</v>
      </c>
    </row>
    <row r="48" spans="1:2" x14ac:dyDescent="0.25">
      <c r="A48" s="1" t="s">
        <v>224</v>
      </c>
      <c r="B48" s="2" t="s">
        <v>230</v>
      </c>
    </row>
    <row r="49" spans="1:2" x14ac:dyDescent="0.25">
      <c r="A49" s="3" t="s">
        <v>225</v>
      </c>
      <c r="B49" s="4" t="s">
        <v>231</v>
      </c>
    </row>
    <row r="50" spans="1:2" x14ac:dyDescent="0.25">
      <c r="A50" s="1" t="s">
        <v>226</v>
      </c>
      <c r="B50" s="2" t="s">
        <v>233</v>
      </c>
    </row>
    <row r="51" spans="1:2" x14ac:dyDescent="0.25">
      <c r="A51" s="3" t="s">
        <v>36</v>
      </c>
      <c r="B51" s="4" t="s">
        <v>229</v>
      </c>
    </row>
    <row r="52" spans="1:2" x14ac:dyDescent="0.25">
      <c r="A52" s="1" t="s">
        <v>227</v>
      </c>
      <c r="B52" s="2" t="s">
        <v>233</v>
      </c>
    </row>
    <row r="53" spans="1:2" x14ac:dyDescent="0.25">
      <c r="A53" s="5" t="s">
        <v>228</v>
      </c>
      <c r="B53" s="6" t="s">
        <v>236</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0117-9DB9-429B-B5B6-BAFDAE07CF7B}">
  <dimension ref="A1:H57"/>
  <sheetViews>
    <sheetView topLeftCell="A5" workbookViewId="0">
      <selection activeCell="C13" sqref="C13"/>
    </sheetView>
  </sheetViews>
  <sheetFormatPr baseColWidth="10" defaultRowHeight="15" x14ac:dyDescent="0.25"/>
  <cols>
    <col min="1" max="1" width="34.28515625" customWidth="1"/>
    <col min="2" max="3" width="22.85546875" customWidth="1"/>
    <col min="4" max="4" width="3.85546875" customWidth="1"/>
    <col min="5" max="5" width="30.42578125" customWidth="1"/>
    <col min="6" max="7" width="15.28515625" customWidth="1"/>
    <col min="8" max="8" width="19" customWidth="1"/>
  </cols>
  <sheetData>
    <row r="1" spans="1:8" ht="35.1" customHeight="1" x14ac:dyDescent="0.35">
      <c r="A1" s="95" t="s">
        <v>11667</v>
      </c>
      <c r="B1" s="96"/>
      <c r="C1" s="96"/>
      <c r="D1" s="96"/>
      <c r="E1" s="96"/>
      <c r="F1" s="96"/>
      <c r="G1" s="96"/>
    </row>
    <row r="3" spans="1:8" ht="15.75" x14ac:dyDescent="0.25">
      <c r="A3" s="97" t="s">
        <v>11668</v>
      </c>
      <c r="B3" s="96"/>
      <c r="C3" s="96"/>
      <c r="E3" s="99" t="s">
        <v>11687</v>
      </c>
      <c r="F3" s="96"/>
      <c r="G3" s="96"/>
      <c r="H3" s="96"/>
    </row>
    <row r="4" spans="1:8" x14ac:dyDescent="0.25">
      <c r="A4" s="36" t="s">
        <v>11656</v>
      </c>
      <c r="B4" s="36" t="s">
        <v>11661</v>
      </c>
      <c r="C4" s="36" t="s">
        <v>11655</v>
      </c>
      <c r="E4" s="40" t="s">
        <v>11650</v>
      </c>
      <c r="F4" s="40" t="s">
        <v>11678</v>
      </c>
      <c r="G4" s="40" t="s">
        <v>11679</v>
      </c>
      <c r="H4" s="40" t="s">
        <v>11680</v>
      </c>
    </row>
    <row r="5" spans="1:8" x14ac:dyDescent="0.25">
      <c r="A5" t="s">
        <v>11669</v>
      </c>
      <c r="B5">
        <f>COUNTIF(Original!N:N,"sí")+COUNTIF(Original!N:N,"si")+COUNTIF(Original!N:N,"Sí")+COUNTIF(Original!N:N,"SI")</f>
        <v>1492</v>
      </c>
      <c r="C5" s="32">
        <f>B5/$B$8</f>
        <v>0.18363076923076924</v>
      </c>
      <c r="E5" t="s">
        <v>232</v>
      </c>
      <c r="F5">
        <f>COUNTIFS(Original!AE:AE,"Andalucia",Original!N:N,"sí")+COUNTIFS(Original!AE:AE,"Andalucia",Original!N:N,"si")+COUNTIFS(Original!AE:AE,"Andalucia",Original!N:N,"Sí")+COUNTIFS(Original!AE:AE,"Andalucia",Original!N:N,"SI")</f>
        <v>382</v>
      </c>
      <c r="G5">
        <f>COUNTIFS(Original!AE:AE,"Andalucia",Original!N:N,"no")+COUNTIFS(Original!AE:AE,"Andalucia",Original!N:N,"No")+COUNTIFS(Original!AE:AE,"Andalucia",Original!N:N,"NO")</f>
        <v>333</v>
      </c>
      <c r="H5" s="32">
        <f t="shared" ref="H5:H23" si="0">IF(F5+G5=0,"-",F5/(F5+G5))</f>
        <v>0.53426573426573432</v>
      </c>
    </row>
    <row r="6" spans="1:8" x14ac:dyDescent="0.25">
      <c r="A6" t="s">
        <v>11670</v>
      </c>
      <c r="B6">
        <f>COUNTIF(Original!N:N,"no")+COUNTIF(Original!N:N,"No")+COUNTIF(Original!N:N,"NO")</f>
        <v>3456</v>
      </c>
      <c r="C6" s="32">
        <f>B6/$B$8</f>
        <v>0.42535384615384614</v>
      </c>
      <c r="E6" t="s">
        <v>236</v>
      </c>
      <c r="F6">
        <f>COUNTIFS(Original!AE:AE,"Aragon",Original!N:N,"sí")+COUNTIFS(Original!AE:AE,"Aragon",Original!N:N,"si")+COUNTIFS(Original!AE:AE,"Aragon",Original!N:N,"Sí")+COUNTIFS(Original!AE:AE,"Aragon",Original!N:N,"SI")</f>
        <v>36</v>
      </c>
      <c r="G6">
        <f>COUNTIFS(Original!AE:AE,"Aragon",Original!N:N,"no")+COUNTIFS(Original!AE:AE,"Aragon",Original!N:N,"No")+COUNTIFS(Original!AE:AE,"Aragon",Original!N:N,"NO")</f>
        <v>78</v>
      </c>
      <c r="H6" s="32">
        <f t="shared" si="0"/>
        <v>0.31578947368421051</v>
      </c>
    </row>
    <row r="7" spans="1:8" x14ac:dyDescent="0.25">
      <c r="A7" t="s">
        <v>11671</v>
      </c>
      <c r="B7">
        <f>B8-B5-B6</f>
        <v>3177</v>
      </c>
      <c r="C7" s="32">
        <f>B7/$B$8</f>
        <v>0.3910153846153846</v>
      </c>
      <c r="E7" t="s">
        <v>32</v>
      </c>
      <c r="F7">
        <f>COUNTIFS(Original!AE:AE,"Asturias",Original!N:N,"sí")+COUNTIFS(Original!AE:AE,"Asturias",Original!N:N,"si")+COUNTIFS(Original!AE:AE,"Asturias",Original!N:N,"Sí")+COUNTIFS(Original!AE:AE,"Asturias",Original!N:N,"SI")</f>
        <v>12</v>
      </c>
      <c r="G7">
        <f>COUNTIFS(Original!AE:AE,"Asturias",Original!N:N,"no")+COUNTIFS(Original!AE:AE,"Asturias",Original!N:N,"No")+COUNTIFS(Original!AE:AE,"Asturias",Original!N:N,"NO")</f>
        <v>27</v>
      </c>
      <c r="H7" s="32">
        <f t="shared" si="0"/>
        <v>0.30769230769230771</v>
      </c>
    </row>
    <row r="8" spans="1:8" x14ac:dyDescent="0.25">
      <c r="A8" s="37" t="s">
        <v>11672</v>
      </c>
      <c r="B8" s="37">
        <f>COUNTA(Original!C:C)-1</f>
        <v>8125</v>
      </c>
      <c r="C8" s="43">
        <v>1</v>
      </c>
      <c r="E8" t="s">
        <v>238</v>
      </c>
      <c r="F8">
        <f>COUNTIFS(Original!AE:AE,"Canarias",Original!N:N,"sí")+COUNTIFS(Original!AE:AE,"Canarias",Original!N:N,"si")+COUNTIFS(Original!AE:AE,"Canarias",Original!N:N,"Sí")+COUNTIFS(Original!AE:AE,"Canarias",Original!N:N,"SI")</f>
        <v>20</v>
      </c>
      <c r="G8">
        <f>COUNTIFS(Original!AE:AE,"Canarias",Original!N:N,"no")+COUNTIFS(Original!AE:AE,"Canarias",Original!N:N,"No")+COUNTIFS(Original!AE:AE,"Canarias",Original!N:N,"NO")</f>
        <v>24</v>
      </c>
      <c r="H8" s="32">
        <f t="shared" si="0"/>
        <v>0.45454545454545453</v>
      </c>
    </row>
    <row r="9" spans="1:8" x14ac:dyDescent="0.25">
      <c r="E9" t="s">
        <v>190</v>
      </c>
      <c r="F9">
        <f>COUNTIFS(Original!AE:AE,"Cantabria",Original!N:N,"sí")+COUNTIFS(Original!AE:AE,"Cantabria",Original!N:N,"si")+COUNTIFS(Original!AE:AE,"Cantabria",Original!N:N,"Sí")+COUNTIFS(Original!AE:AE,"Cantabria",Original!N:N,"SI")</f>
        <v>2</v>
      </c>
      <c r="G9">
        <f>COUNTIFS(Original!AE:AE,"Cantabria",Original!N:N,"no")+COUNTIFS(Original!AE:AE,"Cantabria",Original!N:N,"No")+COUNTIFS(Original!AE:AE,"Cantabria",Original!N:N,"NO")</f>
        <v>24</v>
      </c>
      <c r="H9" s="32">
        <f t="shared" si="0"/>
        <v>7.6923076923076927E-2</v>
      </c>
    </row>
    <row r="10" spans="1:8" ht="15.75" x14ac:dyDescent="0.25">
      <c r="A10" s="98" t="s">
        <v>11673</v>
      </c>
      <c r="B10" s="96"/>
      <c r="C10" s="96"/>
      <c r="E10" t="s">
        <v>233</v>
      </c>
      <c r="F10">
        <f>COUNTIFS(Original!AE:AE,"Castilla y Leon",Original!N:N,"sí")+COUNTIFS(Original!AE:AE,"Castilla y Leon",Original!N:N,"si")+COUNTIFS(Original!AE:AE,"Castilla y Leon",Original!N:N,"Sí")+COUNTIFS(Original!AE:AE,"Castilla y Leon",Original!N:N,"SI")</f>
        <v>82</v>
      </c>
      <c r="G10">
        <f>COUNTIFS(Original!AE:AE,"Castilla y Leon",Original!N:N,"no")+COUNTIFS(Original!AE:AE,"Castilla y Leon",Original!N:N,"No")+COUNTIFS(Original!AE:AE,"Castilla y Leon",Original!N:N,"NO")</f>
        <v>480</v>
      </c>
      <c r="H10" s="32">
        <f t="shared" si="0"/>
        <v>0.14590747330960854</v>
      </c>
    </row>
    <row r="11" spans="1:8" x14ac:dyDescent="0.25">
      <c r="A11" s="38" t="s">
        <v>11656</v>
      </c>
      <c r="B11" s="38" t="s">
        <v>11661</v>
      </c>
      <c r="C11" s="38" t="s">
        <v>11674</v>
      </c>
      <c r="E11" s="38" t="s">
        <v>230</v>
      </c>
      <c r="F11">
        <f>COUNTIFS(Original!AE:AE,"Castilla-La Mancha",Original!N:N,"sí")+COUNTIFS(Original!AE:AE,"Castilla-La Mancha",Original!N:N,"si")+COUNTIFS(Original!AE:AE,"Castilla-La Mancha",Original!N:N,"Sí")+COUNTIFS(Original!AE:AE,"Castilla-La Mancha",Original!N:N,"SI")</f>
        <v>146</v>
      </c>
      <c r="G11">
        <f>COUNTIFS(Original!AE:AE,"Castilla-La Mancha",Original!N:N,"no")+COUNTIFS(Original!AE:AE,"Castilla-La Mancha",Original!N:N,"No")+COUNTIFS(Original!AE:AE,"Castilla-La Mancha",Original!N:N,"NO")</f>
        <v>195</v>
      </c>
      <c r="H11" s="32">
        <f t="shared" si="0"/>
        <v>0.42815249266862171</v>
      </c>
    </row>
    <row r="12" spans="1:8" x14ac:dyDescent="0.25">
      <c r="A12" t="s">
        <v>11675</v>
      </c>
      <c r="B12">
        <f>B5</f>
        <v>1492</v>
      </c>
      <c r="C12" s="32">
        <f>B12/$B$14</f>
        <v>0.301535974130962</v>
      </c>
      <c r="E12" t="s">
        <v>235</v>
      </c>
      <c r="F12">
        <f>COUNTIFS(Original!AE:AE,"Cataluña",Original!N:N,"sí")+COUNTIFS(Original!AE:AE,"Cataluña",Original!N:N,"si")+COUNTIFS(Original!AE:AE,"Cataluña",Original!N:N,"Sí")+COUNTIFS(Original!AE:AE,"Cataluña",Original!N:N,"SI")</f>
        <v>512</v>
      </c>
      <c r="G12">
        <f>COUNTIFS(Original!AE:AE,"Cataluña",Original!N:N,"no")+COUNTIFS(Original!AE:AE,"Cataluña",Original!N:N,"No")+COUNTIFS(Original!AE:AE,"Cataluña",Original!N:N,"NO")</f>
        <v>1239</v>
      </c>
      <c r="H12" s="32">
        <f t="shared" si="0"/>
        <v>0.29240434037692747</v>
      </c>
    </row>
    <row r="13" spans="1:8" x14ac:dyDescent="0.25">
      <c r="A13" t="s">
        <v>11676</v>
      </c>
      <c r="B13">
        <f>B6</f>
        <v>3456</v>
      </c>
      <c r="C13" s="32">
        <f>B13/$B$14</f>
        <v>0.698464025869038</v>
      </c>
      <c r="E13" t="s">
        <v>191</v>
      </c>
      <c r="F13">
        <f>COUNTIFS(Original!AE:AE,"Ceuta",Original!N:N,"sí")+COUNTIFS(Original!AE:AE,"Ceuta",Original!N:N,"si")+COUNTIFS(Original!AE:AE,"Ceuta",Original!N:N,"Sí")+COUNTIFS(Original!AE:AE,"Ceuta",Original!N:N,"SI")</f>
        <v>0</v>
      </c>
      <c r="G13">
        <f>COUNTIFS(Original!AE:AE,"Ceuta",Original!N:N,"no")+COUNTIFS(Original!AE:AE,"Ceuta",Original!N:N,"No")+COUNTIFS(Original!AE:AE,"Ceuta",Original!N:N,"NO")</f>
        <v>0</v>
      </c>
      <c r="H13" s="32" t="str">
        <f t="shared" si="0"/>
        <v>-</v>
      </c>
    </row>
    <row r="14" spans="1:8" x14ac:dyDescent="0.25">
      <c r="A14" s="39" t="s">
        <v>11677</v>
      </c>
      <c r="B14" s="39">
        <f>B5+B6</f>
        <v>4948</v>
      </c>
      <c r="C14" s="44">
        <v>1</v>
      </c>
      <c r="E14" t="s">
        <v>231</v>
      </c>
      <c r="F14">
        <f>COUNTIFS(Original!AE:AE,"Comunidad Valenciana",Original!N:N,"sí")+COUNTIFS(Original!AE:AE,"Comunidad Valenciana",Original!N:N,"si")+COUNTIFS(Original!AE:AE,"Comunidad Valenciana",Original!N:N,"Sí")+COUNTIFS(Original!AE:AE,"Comunidad Valenciana",Original!N:N,"SI")</f>
        <v>116</v>
      </c>
      <c r="G14">
        <f>COUNTIFS(Original!AE:AE,"Comunidad Valenciana",Original!N:N,"no")+COUNTIFS(Original!AE:AE,"Comunidad Valenciana",Original!N:N,"No")+COUNTIFS(Original!AE:AE,"Comunidad Valenciana",Original!N:N,"NO")</f>
        <v>135</v>
      </c>
      <c r="H14" s="32">
        <f t="shared" si="0"/>
        <v>0.46215139442231074</v>
      </c>
    </row>
    <row r="15" spans="1:8" x14ac:dyDescent="0.25">
      <c r="E15" t="s">
        <v>234</v>
      </c>
      <c r="F15">
        <f>COUNTIFS(Original!AE:AE,"Extremadura",Original!N:N,"sí")+COUNTIFS(Original!AE:AE,"Extremadura",Original!N:N,"si")+COUNTIFS(Original!AE:AE,"Extremadura",Original!N:N,"Sí")+COUNTIFS(Original!AE:AE,"Extremadura",Original!N:N,"SI")</f>
        <v>14</v>
      </c>
      <c r="G15">
        <f>COUNTIFS(Original!AE:AE,"Extremadura",Original!N:N,"no")+COUNTIFS(Original!AE:AE,"Extremadura",Original!N:N,"No")+COUNTIFS(Original!AE:AE,"Extremadura",Original!N:N,"NO")</f>
        <v>90</v>
      </c>
      <c r="H15" s="32">
        <f t="shared" si="0"/>
        <v>0.13461538461538461</v>
      </c>
    </row>
    <row r="16" spans="1:8" x14ac:dyDescent="0.25">
      <c r="E16" t="s">
        <v>237</v>
      </c>
      <c r="F16">
        <f>COUNTIFS(Original!AE:AE,"Galicia",Original!N:N,"sí")+COUNTIFS(Original!AE:AE,"Galicia",Original!N:N,"si")+COUNTIFS(Original!AE:AE,"Galicia",Original!N:N,"Sí")+COUNTIFS(Original!AE:AE,"Galicia",Original!N:N,"SI")</f>
        <v>28</v>
      </c>
      <c r="G16">
        <f>COUNTIFS(Original!AE:AE,"Galicia",Original!N:N,"no")+COUNTIFS(Original!AE:AE,"Galicia",Original!N:N,"No")+COUNTIFS(Original!AE:AE,"Galicia",Original!N:N,"NO")</f>
        <v>348</v>
      </c>
      <c r="H16" s="32">
        <f t="shared" si="0"/>
        <v>7.4468085106382975E-2</v>
      </c>
    </row>
    <row r="17" spans="5:8" x14ac:dyDescent="0.25">
      <c r="E17" t="s">
        <v>202</v>
      </c>
      <c r="F17">
        <f>COUNTIFS(Original!AE:AE,"Islas Baleares",Original!N:N,"sí")+COUNTIFS(Original!AE:AE,"Islas Baleares",Original!N:N,"si")+COUNTIFS(Original!AE:AE,"Islas Baleares",Original!N:N,"Sí")+COUNTIFS(Original!AE:AE,"Islas Baleares",Original!N:N,"SI")</f>
        <v>8</v>
      </c>
      <c r="G17">
        <f>COUNTIFS(Original!AE:AE,"Islas Baleares",Original!N:N,"no")+COUNTIFS(Original!AE:AE,"Islas Baleares",Original!N:N,"No")+COUNTIFS(Original!AE:AE,"Islas Baleares",Original!N:N,"NO")</f>
        <v>9</v>
      </c>
      <c r="H17" s="32">
        <f t="shared" si="0"/>
        <v>0.47058823529411764</v>
      </c>
    </row>
    <row r="18" spans="5:8" x14ac:dyDescent="0.25">
      <c r="E18" t="s">
        <v>218</v>
      </c>
      <c r="F18">
        <f>COUNTIFS(Original!AE:AE,"La Rioja",Original!N:N,"sí")+COUNTIFS(Original!AE:AE,"La Rioja",Original!N:N,"si")+COUNTIFS(Original!AE:AE,"La Rioja",Original!N:N,"Sí")+COUNTIFS(Original!AE:AE,"La Rioja",Original!N:N,"SI")</f>
        <v>14</v>
      </c>
      <c r="G18">
        <f>COUNTIFS(Original!AE:AE,"La Rioja",Original!N:N,"no")+COUNTIFS(Original!AE:AE,"La Rioja",Original!N:N,"No")+COUNTIFS(Original!AE:AE,"La Rioja",Original!N:N,"NO")</f>
        <v>84</v>
      </c>
      <c r="H18" s="32">
        <f t="shared" si="0"/>
        <v>0.14285714285714285</v>
      </c>
    </row>
    <row r="19" spans="5:8" x14ac:dyDescent="0.25">
      <c r="E19" t="s">
        <v>207</v>
      </c>
      <c r="F19">
        <f>COUNTIFS(Original!AE:AE,"Madrid",Original!N:N,"sí")+COUNTIFS(Original!AE:AE,"Madrid",Original!N:N,"si")+COUNTIFS(Original!AE:AE,"Madrid",Original!N:N,"Sí")+COUNTIFS(Original!AE:AE,"Madrid",Original!N:N,"SI")</f>
        <v>38</v>
      </c>
      <c r="G19">
        <f>COUNTIFS(Original!AE:AE,"Madrid",Original!N:N,"no")+COUNTIFS(Original!AE:AE,"Madrid",Original!N:N,"No")+COUNTIFS(Original!AE:AE,"Madrid",Original!N:N,"NO")</f>
        <v>30</v>
      </c>
      <c r="H19" s="32">
        <f t="shared" si="0"/>
        <v>0.55882352941176472</v>
      </c>
    </row>
    <row r="20" spans="5:8" x14ac:dyDescent="0.25">
      <c r="E20" t="s">
        <v>208</v>
      </c>
      <c r="F20">
        <f>COUNTIFS(Original!AE:AE,"Melilla",Original!N:N,"sí")+COUNTIFS(Original!AE:AE,"Melilla",Original!N:N,"si")+COUNTIFS(Original!AE:AE,"Melilla",Original!N:N,"Sí")+COUNTIFS(Original!AE:AE,"Melilla",Original!N:N,"SI")</f>
        <v>0</v>
      </c>
      <c r="G20">
        <f>COUNTIFS(Original!AE:AE,"Melilla",Original!N:N,"no")+COUNTIFS(Original!AE:AE,"Melilla",Original!N:N,"No")+COUNTIFS(Original!AE:AE,"Melilla",Original!N:N,"NO")</f>
        <v>0</v>
      </c>
      <c r="H20" s="32" t="str">
        <f t="shared" si="0"/>
        <v>-</v>
      </c>
    </row>
    <row r="21" spans="5:8" x14ac:dyDescent="0.25">
      <c r="E21" t="s">
        <v>210</v>
      </c>
      <c r="F21">
        <f>COUNTIFS(Original!AE:AE,"Murcia",Original!N:N,"sí")+COUNTIFS(Original!AE:AE,"Murcia",Original!N:N,"si")+COUNTIFS(Original!AE:AE,"Murcia",Original!N:N,"Sí")+COUNTIFS(Original!AE:AE,"Murcia",Original!N:N,"SI")</f>
        <v>2</v>
      </c>
      <c r="G21">
        <f>COUNTIFS(Original!AE:AE,"Murcia",Original!N:N,"no")+COUNTIFS(Original!AE:AE,"Murcia",Original!N:N,"No")+COUNTIFS(Original!AE:AE,"Murcia",Original!N:N,"NO")</f>
        <v>0</v>
      </c>
      <c r="H21" s="32">
        <f t="shared" si="0"/>
        <v>1</v>
      </c>
    </row>
    <row r="22" spans="5:8" x14ac:dyDescent="0.25">
      <c r="E22" t="s">
        <v>211</v>
      </c>
      <c r="F22">
        <f>COUNTIFS(Original!AE:AE,"Navarra",Original!N:N,"sí")+COUNTIFS(Original!AE:AE,"Navarra",Original!N:N,"si")+COUNTIFS(Original!AE:AE,"Navarra",Original!N:N,"Sí")+COUNTIFS(Original!AE:AE,"Navarra",Original!N:N,"SI")</f>
        <v>52</v>
      </c>
      <c r="G22">
        <f>COUNTIFS(Original!AE:AE,"Navarra",Original!N:N,"no")+COUNTIFS(Original!AE:AE,"Navarra",Original!N:N,"No")+COUNTIFS(Original!AE:AE,"Navarra",Original!N:N,"NO")</f>
        <v>288</v>
      </c>
      <c r="H22" s="32">
        <f t="shared" si="0"/>
        <v>0.15294117647058825</v>
      </c>
    </row>
    <row r="23" spans="5:8" x14ac:dyDescent="0.25">
      <c r="E23" t="s">
        <v>229</v>
      </c>
      <c r="F23">
        <f>COUNTIFS(Original!AE:AE,"Pais Vasco",Original!N:N,"sí")+COUNTIFS(Original!AE:AE,"Pais Vasco",Original!N:N,"si")+COUNTIFS(Original!AE:AE,"Pais Vasco",Original!N:N,"Sí")+COUNTIFS(Original!AE:AE,"Pais Vasco",Original!N:N,"SI")</f>
        <v>28</v>
      </c>
      <c r="G23">
        <f>COUNTIFS(Original!AE:AE,"Pais Vasco",Original!N:N,"no")+COUNTIFS(Original!AE:AE,"Pais Vasco",Original!N:N,"No")+COUNTIFS(Original!AE:AE,"Pais Vasco",Original!N:N,"NO")</f>
        <v>72</v>
      </c>
      <c r="H23" s="32">
        <f t="shared" si="0"/>
        <v>0.28000000000000003</v>
      </c>
    </row>
    <row r="24" spans="5:8" x14ac:dyDescent="0.25">
      <c r="E24" s="41" t="s">
        <v>11681</v>
      </c>
      <c r="F24" s="41">
        <f>SUM(F5:F23)</f>
        <v>1492</v>
      </c>
      <c r="G24" s="41">
        <f>SUM(G5:G23)</f>
        <v>3456</v>
      </c>
      <c r="H24" s="42">
        <f>F24/(F24+G24)</f>
        <v>0.301535974130962</v>
      </c>
    </row>
    <row r="50" spans="1:1" x14ac:dyDescent="0.25">
      <c r="A50" t="s">
        <v>4544</v>
      </c>
    </row>
    <row r="51" spans="1:1" x14ac:dyDescent="0.25">
      <c r="A51" t="s">
        <v>11682</v>
      </c>
    </row>
    <row r="53" spans="1:1" x14ac:dyDescent="0.25">
      <c r="A53" t="s">
        <v>11688</v>
      </c>
    </row>
    <row r="54" spans="1:1" x14ac:dyDescent="0.25">
      <c r="A54" t="s">
        <v>11683</v>
      </c>
    </row>
    <row r="55" spans="1:1" x14ac:dyDescent="0.25">
      <c r="A55" t="s">
        <v>11684</v>
      </c>
    </row>
    <row r="56" spans="1:1" x14ac:dyDescent="0.25">
      <c r="A56" t="s">
        <v>11685</v>
      </c>
    </row>
    <row r="57" spans="1:1" x14ac:dyDescent="0.25">
      <c r="A57" t="s">
        <v>11686</v>
      </c>
    </row>
  </sheetData>
  <mergeCells count="4">
    <mergeCell ref="A1:G1"/>
    <mergeCell ref="A3:C3"/>
    <mergeCell ref="A10:C10"/>
    <mergeCell ref="E3:H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CE71-4B0B-4FF3-9E7D-E43D3D68653D}">
  <dimension ref="A1:L70"/>
  <sheetViews>
    <sheetView workbookViewId="0">
      <pane ySplit="1" topLeftCell="A58" activePane="bottomLeft" state="frozen"/>
      <selection pane="bottomLeft" activeCell="A43" sqref="A43:C43"/>
    </sheetView>
  </sheetViews>
  <sheetFormatPr baseColWidth="10" defaultRowHeight="15" x14ac:dyDescent="0.25"/>
  <cols>
    <col min="1" max="1" width="41.85546875" customWidth="1"/>
    <col min="2" max="2" width="19" customWidth="1"/>
    <col min="3" max="3" width="34.28515625" customWidth="1"/>
    <col min="4" max="4" width="10.28515625" customWidth="1"/>
    <col min="5" max="5" width="39.140625" customWidth="1"/>
    <col min="6" max="6" width="27.85546875" customWidth="1"/>
    <col min="7" max="7" width="24.7109375" customWidth="1"/>
    <col min="9" max="9" width="34.28515625" customWidth="1"/>
    <col min="11" max="11" width="34" customWidth="1"/>
  </cols>
  <sheetData>
    <row r="1" spans="1:12" ht="35.1" customHeight="1" x14ac:dyDescent="0.35">
      <c r="A1" s="105" t="s">
        <v>11689</v>
      </c>
      <c r="B1" s="105"/>
      <c r="C1" s="105"/>
      <c r="D1" s="105"/>
      <c r="E1" s="105"/>
      <c r="F1" s="105"/>
      <c r="G1" s="105"/>
    </row>
    <row r="3" spans="1:12" ht="15.75" x14ac:dyDescent="0.25">
      <c r="A3" s="106" t="s">
        <v>11690</v>
      </c>
      <c r="B3" s="96"/>
      <c r="C3" s="96"/>
      <c r="E3" s="107" t="s">
        <v>11719</v>
      </c>
      <c r="F3" s="96"/>
      <c r="G3" s="96"/>
      <c r="I3" s="100" t="s">
        <v>11753</v>
      </c>
      <c r="J3" s="96"/>
      <c r="K3" s="96"/>
      <c r="L3" s="96"/>
    </row>
    <row r="4" spans="1:12" x14ac:dyDescent="0.25">
      <c r="A4" s="45" t="s">
        <v>11657</v>
      </c>
      <c r="B4" s="45" t="s">
        <v>11658</v>
      </c>
      <c r="C4" s="45" t="s">
        <v>11691</v>
      </c>
      <c r="E4" s="45" t="s">
        <v>11720</v>
      </c>
      <c r="F4" s="45" t="s">
        <v>11721</v>
      </c>
      <c r="G4" s="45" t="s">
        <v>11722</v>
      </c>
      <c r="I4" s="56" t="s">
        <v>11657</v>
      </c>
      <c r="J4" s="56" t="s">
        <v>11658</v>
      </c>
      <c r="K4" s="56" t="s">
        <v>11754</v>
      </c>
    </row>
    <row r="5" spans="1:12" x14ac:dyDescent="0.25">
      <c r="A5" t="s">
        <v>11692</v>
      </c>
      <c r="B5">
        <v>8125</v>
      </c>
      <c r="C5" t="s">
        <v>11693</v>
      </c>
      <c r="E5" t="s">
        <v>239</v>
      </c>
      <c r="F5" s="16">
        <v>0</v>
      </c>
      <c r="G5" s="32">
        <v>0</v>
      </c>
      <c r="I5" s="57" t="s">
        <v>11755</v>
      </c>
      <c r="J5" s="58">
        <v>888</v>
      </c>
      <c r="K5" s="58" t="s">
        <v>11756</v>
      </c>
    </row>
    <row r="6" spans="1:12" x14ac:dyDescent="0.25">
      <c r="A6" t="s">
        <v>11694</v>
      </c>
      <c r="B6">
        <v>52</v>
      </c>
      <c r="C6" t="s">
        <v>11695</v>
      </c>
      <c r="E6" t="s">
        <v>11723</v>
      </c>
      <c r="F6" s="16">
        <v>12</v>
      </c>
      <c r="G6" s="32">
        <v>1.4769230769230801E-3</v>
      </c>
      <c r="I6" s="57" t="s">
        <v>11757</v>
      </c>
      <c r="J6" s="59">
        <v>0.628</v>
      </c>
      <c r="K6" s="58" t="s">
        <v>11758</v>
      </c>
    </row>
    <row r="7" spans="1:12" x14ac:dyDescent="0.25">
      <c r="A7" t="s">
        <v>11696</v>
      </c>
      <c r="B7">
        <v>19</v>
      </c>
      <c r="C7" t="s">
        <v>11697</v>
      </c>
      <c r="E7" t="s">
        <v>3</v>
      </c>
      <c r="F7" s="16">
        <v>0</v>
      </c>
      <c r="G7" s="32">
        <v>0</v>
      </c>
      <c r="I7" s="57" t="s">
        <v>11759</v>
      </c>
      <c r="J7" s="59">
        <v>0.65</v>
      </c>
      <c r="K7" s="58" t="s">
        <v>11760</v>
      </c>
    </row>
    <row r="8" spans="1:12" x14ac:dyDescent="0.25">
      <c r="A8" t="s">
        <v>11698</v>
      </c>
      <c r="B8" s="16">
        <v>48541471</v>
      </c>
      <c r="C8" t="s">
        <v>11699</v>
      </c>
      <c r="E8" t="s">
        <v>4</v>
      </c>
      <c r="F8" s="16">
        <v>2</v>
      </c>
      <c r="G8" s="32">
        <v>2.4615384615384598E-4</v>
      </c>
      <c r="I8" s="57" t="s">
        <v>11761</v>
      </c>
      <c r="J8" s="59">
        <v>0.27329999999999999</v>
      </c>
      <c r="K8" s="58" t="s">
        <v>11762</v>
      </c>
    </row>
    <row r="9" spans="1:12" x14ac:dyDescent="0.25">
      <c r="A9" t="s">
        <v>11700</v>
      </c>
      <c r="B9" s="16">
        <v>5975.8058599039796</v>
      </c>
      <c r="C9" t="s">
        <v>11701</v>
      </c>
      <c r="E9" t="s">
        <v>11</v>
      </c>
      <c r="F9" s="16">
        <v>7140</v>
      </c>
      <c r="G9" s="32">
        <v>0.87876923076923097</v>
      </c>
      <c r="I9" s="57" t="s">
        <v>11763</v>
      </c>
      <c r="J9" s="59">
        <v>0.43509999999999999</v>
      </c>
      <c r="K9" s="58" t="s">
        <v>11764</v>
      </c>
    </row>
    <row r="10" spans="1:12" x14ac:dyDescent="0.25">
      <c r="A10" t="s">
        <v>11702</v>
      </c>
      <c r="B10" s="16">
        <v>2</v>
      </c>
      <c r="C10" t="s">
        <v>11703</v>
      </c>
      <c r="E10" t="s">
        <v>14</v>
      </c>
      <c r="F10" s="16">
        <v>6038</v>
      </c>
      <c r="G10" s="32">
        <v>0.74313846153846197</v>
      </c>
      <c r="I10" s="57" t="s">
        <v>11765</v>
      </c>
      <c r="J10" s="59">
        <v>0.2278</v>
      </c>
      <c r="K10" s="58" t="s">
        <v>11766</v>
      </c>
    </row>
    <row r="11" spans="1:12" x14ac:dyDescent="0.25">
      <c r="A11" t="s">
        <v>11704</v>
      </c>
      <c r="B11" s="16">
        <v>3416771</v>
      </c>
      <c r="C11" t="s">
        <v>11705</v>
      </c>
      <c r="E11" t="s">
        <v>11659</v>
      </c>
      <c r="F11" s="16">
        <v>6719</v>
      </c>
      <c r="G11" s="32">
        <v>0.82695384615384604</v>
      </c>
      <c r="I11" s="57" t="s">
        <v>11767</v>
      </c>
      <c r="J11" s="59">
        <v>0.40589999999999998</v>
      </c>
      <c r="K11" s="58" t="s">
        <v>11768</v>
      </c>
    </row>
    <row r="12" spans="1:12" x14ac:dyDescent="0.25">
      <c r="A12" t="s">
        <v>11706</v>
      </c>
      <c r="B12" s="16">
        <v>373515</v>
      </c>
      <c r="C12" t="s">
        <v>11707</v>
      </c>
      <c r="E12" t="s">
        <v>11666</v>
      </c>
      <c r="F12" s="16">
        <v>6871</v>
      </c>
      <c r="G12" s="32">
        <v>0.84566153846153802</v>
      </c>
      <c r="I12" s="57" t="s">
        <v>11769</v>
      </c>
      <c r="J12" s="59">
        <v>0.85</v>
      </c>
      <c r="K12" s="58" t="s">
        <v>11770</v>
      </c>
    </row>
    <row r="13" spans="1:12" x14ac:dyDescent="0.25">
      <c r="A13" t="s">
        <v>11708</v>
      </c>
      <c r="B13" s="16">
        <f>SUM(Original[Gatos esterilizados])</f>
        <v>186536</v>
      </c>
      <c r="C13" t="s">
        <v>11709</v>
      </c>
      <c r="E13" t="s">
        <v>249</v>
      </c>
      <c r="F13" s="16">
        <v>6999</v>
      </c>
      <c r="G13" s="32">
        <v>0.86141538461538503</v>
      </c>
      <c r="I13" s="57" t="s">
        <v>11771</v>
      </c>
      <c r="J13" s="59">
        <v>1</v>
      </c>
      <c r="K13" s="58" t="s">
        <v>11772</v>
      </c>
    </row>
    <row r="14" spans="1:12" x14ac:dyDescent="0.25">
      <c r="A14" t="s">
        <v>11849</v>
      </c>
      <c r="B14" s="29" cm="1">
        <f t="array" ref="B14">SUMPRODUCT((Original[% Esterilizados normalizado]&gt;0)*(Original[% Esterilizados normalizado]&lt;=1)*Original[Gatos esterilizados])/SUMPRODUCT((Original[% Esterilizados normalizado]&gt;0)*(Original[% Esterilizados normalizado]&lt;=1)*Original[Censo de gatos])</f>
        <v>0.55123036532728165</v>
      </c>
      <c r="C14" s="55" t="s">
        <v>11850</v>
      </c>
      <c r="J14" s="35"/>
      <c r="K14" s="35"/>
    </row>
    <row r="15" spans="1:12" x14ac:dyDescent="0.25">
      <c r="I15" s="101" t="s">
        <v>11773</v>
      </c>
      <c r="J15" s="102"/>
      <c r="K15" s="102"/>
    </row>
    <row r="16" spans="1:12" ht="15.75" x14ac:dyDescent="0.25">
      <c r="A16" s="106" t="s">
        <v>11710</v>
      </c>
      <c r="B16" s="96"/>
      <c r="C16" s="96"/>
      <c r="E16" s="108" t="s">
        <v>11724</v>
      </c>
      <c r="F16" s="96"/>
      <c r="G16" s="96"/>
      <c r="I16" s="60" t="s">
        <v>11774</v>
      </c>
      <c r="J16" s="61" t="s">
        <v>11775</v>
      </c>
      <c r="K16" s="61" t="s">
        <v>11776</v>
      </c>
    </row>
    <row r="17" spans="1:11" x14ac:dyDescent="0.25">
      <c r="A17" s="45" t="s">
        <v>11711</v>
      </c>
      <c r="B17" s="45" t="s">
        <v>11712</v>
      </c>
      <c r="C17" s="45" t="s">
        <v>11655</v>
      </c>
      <c r="E17" s="46" t="s">
        <v>11725</v>
      </c>
      <c r="F17" s="46" t="s">
        <v>3</v>
      </c>
      <c r="G17" s="46" t="s">
        <v>11726</v>
      </c>
      <c r="I17" s="62" t="s">
        <v>11777</v>
      </c>
      <c r="J17" s="58">
        <v>24</v>
      </c>
      <c r="K17" s="59">
        <v>2.7E-2</v>
      </c>
    </row>
    <row r="18" spans="1:11" x14ac:dyDescent="0.25">
      <c r="A18" t="s">
        <v>11669</v>
      </c>
      <c r="B18" s="16">
        <v>746</v>
      </c>
      <c r="C18" s="32">
        <v>9.1815384615384604E-2</v>
      </c>
      <c r="E18" s="48">
        <v>1</v>
      </c>
      <c r="F18" s="48" t="s">
        <v>11727</v>
      </c>
      <c r="G18" s="49">
        <v>211.43</v>
      </c>
      <c r="I18" s="63" t="s">
        <v>11778</v>
      </c>
      <c r="J18" s="58">
        <v>74</v>
      </c>
      <c r="K18" s="59">
        <v>8.3000000000000004E-2</v>
      </c>
    </row>
    <row r="19" spans="1:11" x14ac:dyDescent="0.25">
      <c r="A19" t="s">
        <v>11670</v>
      </c>
      <c r="B19" s="16">
        <v>1152</v>
      </c>
      <c r="C19" s="32">
        <v>0.14178461538461501</v>
      </c>
      <c r="E19" s="48">
        <v>2</v>
      </c>
      <c r="F19" s="48" t="s">
        <v>11728</v>
      </c>
      <c r="G19" s="49">
        <v>144.51</v>
      </c>
      <c r="I19" s="64" t="s">
        <v>11779</v>
      </c>
      <c r="J19" s="58">
        <v>169</v>
      </c>
      <c r="K19" s="59">
        <v>0.19</v>
      </c>
    </row>
    <row r="20" spans="1:11" x14ac:dyDescent="0.25">
      <c r="A20" t="s">
        <v>11671</v>
      </c>
      <c r="B20" s="16">
        <v>6227</v>
      </c>
      <c r="C20" s="32">
        <v>0.76639999999999997</v>
      </c>
      <c r="E20" s="48">
        <v>3</v>
      </c>
      <c r="F20" s="48" t="s">
        <v>11729</v>
      </c>
      <c r="G20" s="49">
        <v>141.84</v>
      </c>
      <c r="I20" s="65" t="s">
        <v>11780</v>
      </c>
      <c r="J20" s="58">
        <v>269</v>
      </c>
      <c r="K20" s="59">
        <v>0.30299999999999999</v>
      </c>
    </row>
    <row r="21" spans="1:11" x14ac:dyDescent="0.25">
      <c r="A21" s="33" t="s">
        <v>11713</v>
      </c>
      <c r="B21" s="50">
        <v>8125</v>
      </c>
      <c r="C21" s="51">
        <v>1</v>
      </c>
      <c r="E21" s="48">
        <v>4</v>
      </c>
      <c r="F21" s="48" t="s">
        <v>11730</v>
      </c>
      <c r="G21" s="49">
        <v>76.16</v>
      </c>
      <c r="I21" s="66" t="s">
        <v>11781</v>
      </c>
      <c r="J21" s="58">
        <v>153</v>
      </c>
      <c r="K21" s="59">
        <v>0.17199999999999999</v>
      </c>
    </row>
    <row r="22" spans="1:11" x14ac:dyDescent="0.25">
      <c r="E22" s="48">
        <v>5</v>
      </c>
      <c r="F22" s="48" t="s">
        <v>11731</v>
      </c>
      <c r="G22" s="49">
        <v>61.1</v>
      </c>
      <c r="I22" s="67" t="s">
        <v>11782</v>
      </c>
      <c r="J22" s="58">
        <v>199</v>
      </c>
      <c r="K22" s="59">
        <v>0.224</v>
      </c>
    </row>
    <row r="23" spans="1:11" ht="15.75" x14ac:dyDescent="0.25">
      <c r="A23" s="106" t="s">
        <v>11714</v>
      </c>
      <c r="B23" s="96"/>
      <c r="C23" s="96"/>
    </row>
    <row r="24" spans="1:11" x14ac:dyDescent="0.25">
      <c r="A24" s="45" t="s">
        <v>11715</v>
      </c>
      <c r="B24" s="45" t="s">
        <v>11712</v>
      </c>
      <c r="C24" s="45" t="s">
        <v>11655</v>
      </c>
      <c r="E24" s="46" t="s">
        <v>11732</v>
      </c>
      <c r="F24" s="46" t="s">
        <v>3</v>
      </c>
      <c r="G24" s="46" t="s">
        <v>11726</v>
      </c>
      <c r="I24" s="103" t="s">
        <v>11783</v>
      </c>
      <c r="J24" s="104"/>
      <c r="K24" s="104"/>
    </row>
    <row r="25" spans="1:11" x14ac:dyDescent="0.25">
      <c r="A25" t="s">
        <v>11716</v>
      </c>
      <c r="B25" s="16">
        <v>293</v>
      </c>
      <c r="C25" s="32">
        <v>3.6061538461538499E-2</v>
      </c>
      <c r="E25" s="48">
        <v>1</v>
      </c>
      <c r="F25" s="48" t="s">
        <v>11733</v>
      </c>
      <c r="G25" s="49" t="s">
        <v>11823</v>
      </c>
      <c r="I25" s="48" t="s">
        <v>11784</v>
      </c>
      <c r="J25" s="53">
        <v>267</v>
      </c>
      <c r="K25" s="48" t="s">
        <v>11785</v>
      </c>
    </row>
    <row r="26" spans="1:11" x14ac:dyDescent="0.25">
      <c r="A26" t="s">
        <v>11717</v>
      </c>
      <c r="B26" s="16">
        <v>2140</v>
      </c>
      <c r="C26" s="32">
        <v>0.263384615384615</v>
      </c>
      <c r="E26" s="48">
        <v>2</v>
      </c>
      <c r="F26" s="48" t="s">
        <v>11734</v>
      </c>
      <c r="G26" s="49" t="s">
        <v>11824</v>
      </c>
      <c r="I26" s="54" t="s">
        <v>11786</v>
      </c>
      <c r="J26" s="54">
        <v>621</v>
      </c>
      <c r="K26" s="54" t="s">
        <v>11787</v>
      </c>
    </row>
    <row r="27" spans="1:11" x14ac:dyDescent="0.25">
      <c r="A27" t="s">
        <v>11718</v>
      </c>
      <c r="B27" s="16">
        <v>5692</v>
      </c>
      <c r="C27" s="32">
        <v>0.70055384615384597</v>
      </c>
      <c r="E27" s="48">
        <v>3</v>
      </c>
      <c r="F27" s="48" t="s">
        <v>11728</v>
      </c>
      <c r="G27" s="49" t="s">
        <v>11825</v>
      </c>
    </row>
    <row r="28" spans="1:11" x14ac:dyDescent="0.25">
      <c r="A28" s="33" t="s">
        <v>11713</v>
      </c>
      <c r="B28" s="50">
        <v>8125</v>
      </c>
      <c r="C28" s="51">
        <v>1</v>
      </c>
      <c r="E28" s="48">
        <v>4</v>
      </c>
      <c r="F28" s="48" t="s">
        <v>11735</v>
      </c>
      <c r="G28" s="49" t="s">
        <v>11826</v>
      </c>
      <c r="I28" s="52" t="s">
        <v>11788</v>
      </c>
    </row>
    <row r="29" spans="1:11" x14ac:dyDescent="0.25">
      <c r="E29" s="48">
        <v>5</v>
      </c>
      <c r="F29" s="48" t="s">
        <v>11827</v>
      </c>
      <c r="G29" s="49" t="s">
        <v>11828</v>
      </c>
      <c r="I29" s="47" t="s">
        <v>11789</v>
      </c>
    </row>
    <row r="30" spans="1:11" ht="15.75" x14ac:dyDescent="0.25">
      <c r="A30" s="113" t="s">
        <v>11739</v>
      </c>
      <c r="B30" s="96"/>
      <c r="C30" s="96"/>
      <c r="I30" s="47" t="s">
        <v>11790</v>
      </c>
    </row>
    <row r="31" spans="1:11" x14ac:dyDescent="0.25">
      <c r="A31" s="45" t="s">
        <v>11740</v>
      </c>
      <c r="B31" s="45" t="s">
        <v>11741</v>
      </c>
      <c r="C31" s="45" t="s">
        <v>11742</v>
      </c>
      <c r="E31" s="110" t="s">
        <v>11832</v>
      </c>
      <c r="F31" s="111"/>
      <c r="G31" s="112"/>
      <c r="I31" s="47" t="s">
        <v>11791</v>
      </c>
    </row>
    <row r="32" spans="1:11" x14ac:dyDescent="0.25">
      <c r="A32">
        <v>16073</v>
      </c>
      <c r="B32" t="s">
        <v>11743</v>
      </c>
      <c r="C32" t="s">
        <v>11744</v>
      </c>
      <c r="E32" s="82" t="s">
        <v>11834</v>
      </c>
      <c r="F32" s="83"/>
      <c r="G32" s="84"/>
    </row>
    <row r="33" spans="1:7" ht="15.75" x14ac:dyDescent="0.25">
      <c r="A33" s="73" t="s">
        <v>11806</v>
      </c>
      <c r="B33" s="47"/>
      <c r="C33" s="47"/>
      <c r="D33" s="47"/>
      <c r="E33" s="85" t="s">
        <v>11736</v>
      </c>
      <c r="F33" s="86" t="s">
        <v>11829</v>
      </c>
      <c r="G33" s="87" t="s">
        <v>11830</v>
      </c>
    </row>
    <row r="34" spans="1:7" x14ac:dyDescent="0.25">
      <c r="A34" s="68" t="s">
        <v>11807</v>
      </c>
      <c r="B34" s="68" t="s">
        <v>11658</v>
      </c>
      <c r="C34" s="68" t="s">
        <v>11754</v>
      </c>
      <c r="E34" s="88" t="s">
        <v>11738</v>
      </c>
      <c r="F34" s="93" t="s">
        <v>11836</v>
      </c>
      <c r="G34" s="89" t="s">
        <v>11833</v>
      </c>
    </row>
    <row r="35" spans="1:7" ht="15.75" x14ac:dyDescent="0.25">
      <c r="A35" s="79" t="s">
        <v>11808</v>
      </c>
      <c r="B35" s="116">
        <v>-0.55300000000000005</v>
      </c>
      <c r="C35" t="s">
        <v>11848</v>
      </c>
      <c r="E35" s="88" t="s">
        <v>11831</v>
      </c>
      <c r="F35" s="93" t="s">
        <v>11837</v>
      </c>
      <c r="G35" s="89" t="s">
        <v>11833</v>
      </c>
    </row>
    <row r="36" spans="1:7" x14ac:dyDescent="0.25">
      <c r="A36" s="45" t="s">
        <v>11809</v>
      </c>
      <c r="B36" s="115">
        <v>-0.60699999999999998</v>
      </c>
      <c r="C36" s="45" t="s">
        <v>11810</v>
      </c>
      <c r="E36" s="90" t="s">
        <v>11737</v>
      </c>
      <c r="F36" s="91" t="s">
        <v>11835</v>
      </c>
      <c r="G36" s="92" t="s">
        <v>11830</v>
      </c>
    </row>
    <row r="37" spans="1:7" ht="15.75" x14ac:dyDescent="0.25">
      <c r="A37" t="s">
        <v>11811</v>
      </c>
      <c r="B37" s="74">
        <v>1.0299999999999999E-21</v>
      </c>
      <c r="C37" s="16" t="s">
        <v>11812</v>
      </c>
      <c r="E37" s="109" t="s">
        <v>11746</v>
      </c>
      <c r="F37" s="96"/>
      <c r="G37" s="96"/>
    </row>
    <row r="38" spans="1:7" x14ac:dyDescent="0.25">
      <c r="A38" t="s">
        <v>11813</v>
      </c>
      <c r="B38" s="74">
        <v>1.4999999999999999E-14</v>
      </c>
      <c r="C38" s="16" t="s">
        <v>11812</v>
      </c>
      <c r="E38" s="45" t="s">
        <v>11660</v>
      </c>
      <c r="F38" s="45" t="s">
        <v>11747</v>
      </c>
      <c r="G38" s="45" t="s">
        <v>11745</v>
      </c>
    </row>
    <row r="39" spans="1:7" x14ac:dyDescent="0.25">
      <c r="C39" s="16"/>
      <c r="E39" t="s">
        <v>11651</v>
      </c>
      <c r="F39" s="16">
        <v>785</v>
      </c>
      <c r="G39" s="16">
        <v>8619616</v>
      </c>
    </row>
    <row r="40" spans="1:7" x14ac:dyDescent="0.25">
      <c r="A40" s="52" t="s">
        <v>11851</v>
      </c>
      <c r="C40" s="16"/>
      <c r="E40" t="s">
        <v>11652</v>
      </c>
      <c r="F40" s="16">
        <v>731</v>
      </c>
      <c r="G40" s="16">
        <v>1347834</v>
      </c>
    </row>
    <row r="41" spans="1:7" x14ac:dyDescent="0.25">
      <c r="A41" t="s">
        <v>11814</v>
      </c>
      <c r="B41" s="29">
        <f>AVERAGEIFS(Original[% Esterilizados normalizado],Original[% Esterilizados normalizado],"&gt;0",Original[% Esterilizados normalizado],"&lt;=1")</f>
        <v>0.62816584269662978</v>
      </c>
      <c r="C41" s="16" t="s">
        <v>11852</v>
      </c>
      <c r="E41" t="s">
        <v>32</v>
      </c>
      <c r="F41" s="16">
        <v>78</v>
      </c>
      <c r="G41" s="16">
        <v>1008028</v>
      </c>
    </row>
    <row r="42" spans="1:7" x14ac:dyDescent="0.25">
      <c r="A42" s="75" t="s">
        <v>11815</v>
      </c>
      <c r="B42" s="76">
        <v>0.65</v>
      </c>
      <c r="C42" s="77" t="s">
        <v>11853</v>
      </c>
      <c r="E42" t="s">
        <v>238</v>
      </c>
      <c r="F42" s="16">
        <v>88</v>
      </c>
      <c r="G42" s="16">
        <v>2228862</v>
      </c>
    </row>
    <row r="43" spans="1:7" ht="15.75" x14ac:dyDescent="0.25">
      <c r="A43" s="79" t="s">
        <v>11816</v>
      </c>
      <c r="B43" s="29">
        <v>1</v>
      </c>
      <c r="C43" s="16" t="s">
        <v>11847</v>
      </c>
      <c r="E43" t="s">
        <v>190</v>
      </c>
      <c r="F43" s="16">
        <v>102</v>
      </c>
      <c r="G43" s="16">
        <v>591563</v>
      </c>
    </row>
    <row r="44" spans="1:7" x14ac:dyDescent="0.25">
      <c r="A44" s="45" t="s">
        <v>11817</v>
      </c>
      <c r="B44" s="78">
        <v>0.40589999999999998</v>
      </c>
      <c r="C44" s="45" t="s">
        <v>11818</v>
      </c>
      <c r="E44" t="s">
        <v>11653</v>
      </c>
      <c r="F44" s="16">
        <v>2242</v>
      </c>
      <c r="G44" s="16">
        <v>2342772</v>
      </c>
    </row>
    <row r="45" spans="1:7" x14ac:dyDescent="0.25">
      <c r="A45" t="s">
        <v>11819</v>
      </c>
      <c r="B45" s="29">
        <v>0.85</v>
      </c>
      <c r="C45" s="16" t="s">
        <v>11820</v>
      </c>
      <c r="E45" t="s">
        <v>230</v>
      </c>
      <c r="F45" s="16">
        <v>919</v>
      </c>
      <c r="G45" s="16">
        <v>2098741</v>
      </c>
    </row>
    <row r="46" spans="1:7" x14ac:dyDescent="0.25">
      <c r="A46" t="s">
        <v>11821</v>
      </c>
      <c r="B46" s="29">
        <f>B45-B44</f>
        <v>0.44409999999999999</v>
      </c>
      <c r="C46" s="16" t="s">
        <v>11840</v>
      </c>
      <c r="E46" t="s">
        <v>235</v>
      </c>
      <c r="F46" s="16">
        <v>947</v>
      </c>
      <c r="G46" s="16">
        <v>8034166</v>
      </c>
    </row>
    <row r="47" spans="1:7" x14ac:dyDescent="0.25">
      <c r="C47" s="16"/>
      <c r="E47" t="s">
        <v>191</v>
      </c>
      <c r="F47" s="16">
        <v>1</v>
      </c>
      <c r="G47" s="16">
        <v>83229</v>
      </c>
    </row>
    <row r="48" spans="1:7" x14ac:dyDescent="0.25">
      <c r="A48" s="52" t="s">
        <v>11822</v>
      </c>
      <c r="C48" s="16"/>
      <c r="E48" t="s">
        <v>11662</v>
      </c>
      <c r="F48" s="16">
        <v>542</v>
      </c>
      <c r="G48" s="16">
        <v>5316541</v>
      </c>
    </row>
    <row r="49" spans="1:7" x14ac:dyDescent="0.25">
      <c r="A49" t="s">
        <v>11841</v>
      </c>
      <c r="C49" s="16"/>
      <c r="E49" t="s">
        <v>234</v>
      </c>
      <c r="F49" s="16">
        <v>388</v>
      </c>
      <c r="G49" s="16">
        <v>1052790</v>
      </c>
    </row>
    <row r="50" spans="1:7" x14ac:dyDescent="0.25">
      <c r="A50" t="s">
        <v>11842</v>
      </c>
      <c r="E50" t="s">
        <v>237</v>
      </c>
      <c r="F50" s="16">
        <v>313</v>
      </c>
      <c r="G50" s="16">
        <v>2703353</v>
      </c>
    </row>
    <row r="51" spans="1:7" ht="15.75" x14ac:dyDescent="0.25">
      <c r="A51" s="109" t="s">
        <v>11748</v>
      </c>
      <c r="B51" s="109"/>
      <c r="C51" s="109"/>
      <c r="E51" t="s">
        <v>202</v>
      </c>
      <c r="F51" s="16">
        <v>67</v>
      </c>
      <c r="G51" s="16">
        <v>1221403</v>
      </c>
    </row>
    <row r="52" spans="1:7" ht="30" x14ac:dyDescent="0.25">
      <c r="A52" s="34" t="s">
        <v>11843</v>
      </c>
      <c r="E52" t="s">
        <v>218</v>
      </c>
      <c r="F52" s="16">
        <v>173</v>
      </c>
      <c r="G52" s="16">
        <v>324324</v>
      </c>
    </row>
    <row r="53" spans="1:7" ht="30" x14ac:dyDescent="0.25">
      <c r="A53" s="34" t="s">
        <v>11749</v>
      </c>
      <c r="E53" t="s">
        <v>207</v>
      </c>
      <c r="F53" s="16">
        <v>179</v>
      </c>
      <c r="G53" s="16">
        <v>7001715</v>
      </c>
    </row>
    <row r="54" spans="1:7" ht="30" x14ac:dyDescent="0.25">
      <c r="A54" s="34" t="s">
        <v>11750</v>
      </c>
      <c r="E54" t="s">
        <v>208</v>
      </c>
      <c r="F54" s="16">
        <v>1</v>
      </c>
      <c r="G54" s="16">
        <v>85811</v>
      </c>
    </row>
    <row r="55" spans="1:7" ht="45" x14ac:dyDescent="0.25">
      <c r="A55" s="34" t="s">
        <v>11844</v>
      </c>
      <c r="E55" t="s">
        <v>210</v>
      </c>
      <c r="F55" s="16">
        <v>45</v>
      </c>
      <c r="G55" s="16">
        <v>1571933</v>
      </c>
    </row>
    <row r="56" spans="1:7" ht="30" x14ac:dyDescent="0.25">
      <c r="A56" s="34" t="s">
        <v>11751</v>
      </c>
      <c r="E56" t="s">
        <v>211</v>
      </c>
      <c r="F56" s="16">
        <v>272</v>
      </c>
      <c r="G56" s="16">
        <v>678338</v>
      </c>
    </row>
    <row r="57" spans="1:7" ht="30" x14ac:dyDescent="0.25">
      <c r="A57" s="34" t="s">
        <v>11845</v>
      </c>
      <c r="E57" t="s">
        <v>11654</v>
      </c>
      <c r="F57" s="16">
        <v>252</v>
      </c>
      <c r="G57" s="16">
        <v>2230452</v>
      </c>
    </row>
    <row r="58" spans="1:7" ht="30" x14ac:dyDescent="0.25">
      <c r="A58" s="34" t="s">
        <v>11846</v>
      </c>
    </row>
    <row r="60" spans="1:7" ht="45" x14ac:dyDescent="0.25">
      <c r="A60" s="117" t="s">
        <v>11854</v>
      </c>
    </row>
    <row r="61" spans="1:7" ht="30" x14ac:dyDescent="0.25">
      <c r="A61" s="117" t="s">
        <v>11855</v>
      </c>
    </row>
    <row r="62" spans="1:7" ht="15.75" thickBot="1" x14ac:dyDescent="0.3"/>
    <row r="63" spans="1:7" ht="15.75" x14ac:dyDescent="0.25">
      <c r="A63" s="119" t="s">
        <v>11856</v>
      </c>
      <c r="B63" s="118"/>
      <c r="C63" s="120"/>
    </row>
    <row r="64" spans="1:7" x14ac:dyDescent="0.25">
      <c r="A64" s="121"/>
      <c r="B64" s="122"/>
      <c r="C64" s="123"/>
    </row>
    <row r="65" spans="1:3" x14ac:dyDescent="0.25">
      <c r="A65" s="124" t="s">
        <v>11857</v>
      </c>
      <c r="B65" s="122"/>
      <c r="C65" s="123"/>
    </row>
    <row r="66" spans="1:3" x14ac:dyDescent="0.25">
      <c r="A66" s="121"/>
      <c r="B66" s="122"/>
      <c r="C66" s="123"/>
    </row>
    <row r="67" spans="1:3" x14ac:dyDescent="0.25">
      <c r="A67" s="121" t="s">
        <v>11858</v>
      </c>
      <c r="B67" s="122"/>
      <c r="C67" s="123"/>
    </row>
    <row r="68" spans="1:3" x14ac:dyDescent="0.25">
      <c r="A68" s="121" t="s">
        <v>11859</v>
      </c>
      <c r="B68" s="122"/>
      <c r="C68" s="123"/>
    </row>
    <row r="69" spans="1:3" x14ac:dyDescent="0.25">
      <c r="A69" s="121" t="s">
        <v>11860</v>
      </c>
      <c r="B69" s="122"/>
      <c r="C69" s="123"/>
    </row>
    <row r="70" spans="1:3" ht="15.75" thickBot="1" x14ac:dyDescent="0.3">
      <c r="A70" s="125" t="s">
        <v>11861</v>
      </c>
      <c r="B70" s="126"/>
      <c r="C70" s="127"/>
    </row>
  </sheetData>
  <mergeCells count="14">
    <mergeCell ref="A63:C63"/>
    <mergeCell ref="A51:C51"/>
    <mergeCell ref="E31:G31"/>
    <mergeCell ref="A30:C30"/>
    <mergeCell ref="E37:G37"/>
    <mergeCell ref="I3:L3"/>
    <mergeCell ref="I15:K15"/>
    <mergeCell ref="I24:K24"/>
    <mergeCell ref="A1:G1"/>
    <mergeCell ref="A3:C3"/>
    <mergeCell ref="A16:C16"/>
    <mergeCell ref="A23:C23"/>
    <mergeCell ref="E3:G3"/>
    <mergeCell ref="E16:G1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8 b 0 c d 7 3 - f 8 1 5 - 4 c 2 e - 8 8 8 2 - 9 9 7 4 a 7 7 0 d 0 5 d "   x m l n s = " h t t p : / / s c h e m a s . m i c r o s o f t . c o m / D a t a M a s h u p " > A A A A A F Q K A A B Q S w M E F A A C A A g A q Y O u X K X s y 8 + l A A A A 9 g A A A B I A H A B D b 2 5 m a W c v U G F j a 2 F n Z S 5 4 b W w g o h g A K K A U A A A A A A A A A A A A A A A A A A A A A A A A A A A A h Y 8 x D o I w G I W v Q r r T l h K N I T 9 l M G 6 S m J A Y 1 6 Z U a I R i a L H c z c E j e Q U x i r o 5 v u 9 9 w 3 v 3 6 w 2 y s W 2 C i + q t 7 k y K I k x R o I z s S m 2 q F A 3 u G K 5 Q x m E n 5 E l U K p h k Y 5 P R l i m q n T s n h H j v s Y 9 x 1 1 e E U R q R Q 7 4 t Z K 1 a g T 6 y / i + H 2 l g n j F S I w / 4 1 h j M c L W L M 2 B J T I D O E X J u v w K a 9 z / Y H w n p o 3 N A r r m y 4 K Y D M E c j 7 A 3 8 A U E s D B B Q A A g A I A K m D r l 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g 6 5 c X a V R 7 E 0 H A A B d H w A A E w A c A E Z v c m 1 1 b G F z L 1 N l Y 3 R p b 2 4 x L m 0 g o h g A K K A U A A A A A A A A A A A A A A A A A A A A A A A A A A A A t V n N b t t G E L 4 b 8 D s s G A S Q A k E W a U m O m 9 i B o d i O 2 9 Q x L D c 9 y I K x E t f 2 I u S u s K Q c O 4 a f o Y f e c m m v P f S U S 9 F j / S Z 9 g f Y R O s s l K Z K 7 K z o G a s B / M 7 P z t / P z k Y r I N K a c o a H 6 7 b 5 Y X V l d i S 6 x I D 4 6 4 T 5 H W y g g 8 e o K g q 9 3 g l 4 Q B p T d 6 y k J 2 j 9 y 8 W H C + Y f G H g 1 I e 8 B Z T F g c N Z z B N 6 c / R E R E p w G e C 3 z 6 m n 9 k A c d + d D r g M 4 r R D A u M 3 k o W I l G M m Y 8 F / Y R 9 3 L 4 O o m u n 2 U J s H g Q t F I s 5 a b a U Y e n I 2 f C S k B i M K y 9 u R w c x C b c c y X J a 3 1 H m b z m J h D O + G 7 3 G M R 6 n Z 5 8 4 J 3 T G 0 R S H E 4 p B F j S c 4 A k 4 f C I w i 8 6 5 C A c 8 m I f s 5 G Z G o s b C U u v 2 1 l E c 1 w F v g I t i c h 3 f t V B G 9 4 B + w O J + t y 3 P F h j r l g P d j I 7 Z T Y H c M 5 P 7 Z v K G R f l z s / i m R d z t m O V d 1 0 L 3 L P R 1 C 7 1 r M 2 w J 1 7 X E 6 2 5 Y 6 J a A 3 U 0 z 3 b M E 7 F k C 9 i w B e 5 a A P V v A X s / G 6 N s Y l p A 9 S 8 j e p r U S S 0 H f N f O e 2 G V T P C H Q d j x C M 8 F D f k X h z 0 V z H E l a T N 4 Q 7 E M n N 6 p N 1 E K j V G I n C I Z T H G A R b c m O H T f N b e f W 9 J 3 V o 2 V t 6 H q G F t y 5 m b M Y h x R m E d d O H P 7 1 J / I J u s Q T C p M n J p F + f o 9 M L 7 E U I u z q / n d e z b h i J z H A I C N s S n F V 5 J h E M 8 4 i G a z m w I 6 Y X t I r D v o D i J K G R F j s g J J 5 E E M 2 0 B 6 O C N K D l 1 b m c o A u d 2 Z A W C T N o Q s c c 2 u 4 Y I q G c F t S u K r h q R z T R N C A J p e T s d k 8 n B C R S B z t D / Y 0 / x L F V V 2 7 c u A j S M E M 5 j 5 / p Z t K W D 4 3 G c E i p j 6 O 0 G D 3 e B l b k C n 3 6 Q U 2 y B y i I 3 Q M 7 A t V W d V U H K L 9 5 e w j t F d 3 v i x Q 6 V V 2 R R j V i / I Y 7 S C v u 6 Y P 9 v e w 7 4 y M r x 0 T r i E Z N Q N C s S G f U w A H j I c T Q Q w 7 9 J g w H B I l q 0 0 J N 2 l e 1 a T O 4 P 7 n 1 w f 7 7 5 z i p J Z 0 G C N X N C n c s n W W l L 8 0 D 8 o Y w I P C c D q U B e l / y y l r 1 D i a V M b C Q i t R g M 8 G P J w z q B a f R G c 7 8 / j + C 5 z D k S b s L J M G 3 d I D i T z a b 8 l 5 / G 4 O T b K I Y A g D 5 F p W O b 3 / s t T q I q z d R D 7 5 W w X V s C S i 3 j O Z 4 p S F 8 D z m k q 5 S v + x g 2 3 T o Y S X h 2 m v i 4 Z m Q 5 W L q 4 z I R m q t c L A A / g X V O g 1 i U 6 2 R I A k C 1 x / x j V F M n s h I J n l 6 W Q O c T 5 z 0 O u A C b J J w F + F O l 8 I E 0 J S A x J w 3 d h d Z G / 3 k f f r T h Z y o q S m d a + l w t R H Q E O 5 c z n H A w w h e C X M A f C + s 7 v p 9 X i O 4 k J O w p 2 i 3 q h n h F q N T x L F R 6 j k Z P N C f G Y E P i b x R f A t L v I E Q C 2 D 4 2 2 W 3 k K k E j d w 2 5 n U y D S a A u X t c c s C U 5 E P W + X H H a t k q i b Y z K i 3 C M X r 1 C n S Z 6 p j y z Z 2 t s r T P P U m i 2 Y I w l V t H p W n R q p l N l o 3 x e j d H L 7 e T m L A D M q w V g m i u y H f W d V l h 6 R T w p B B c k K t Z h p H V L I p S U v 7 Y r Z E S 3 B r T i O H a U k v J 0 f J I y U l h S V L H 4 V 0 c i u b o F B s k U l a F H l Z o P p Z x V B R o 5 e d 9 M r g K L g r y R U Y A S K a W A I V J K A T w 4 T t 1 V u T V 3 Z b x e d W P p X l e P 7 X V 2 v E f Y c Z U h E 3 Q v V U c R s p c Y V X y c p a w E 0 1 P i M n y + O F d F 5 g W N Z k h e v g F t Z O v p z x a L O Y k t J 1 r z 4 a d j X S 5 6 I 5 l b y N A 8 W d v k D W N o l V K T V N v D 2 B h a S 2 j N Y G g D Q w M U S 7 9 Y 9 H m 5 2 4 H B u m W 4 G q 7 D O K t N d 7 F e U 9 C a C + Y x 1 6 l r n O 4 j G i c 1 p l 9 x y Z p 5 X R X i K u 5 e s 2 v J t R T Q l Z 9 G l e T w L Y 3 i 9 i F n h z A e B h y e z R v y P o X f P u G S l f 2 n b m S P k s C P G m c t d e w Y s w v S U G 4 o C 4 c A L W 3 x d u X L Q 7 c D 3 / 2 m / K o J 0 T O H a M t H 2 g h + c m + l C C U 6 0 u O X S M r t K 3 j k H D C 5 b / E U I D B D g H 5 n A Y m x s 5 K D K 9 P x b Y B f h t P Q X T B T g v S w M 6 Q M k p D N n T U 0 5 A F H 1 C c s p u d 0 q s 4 4 F k x Q u G Q L J r B l T k I D M 9 o y w w O t x f R F k E 2 8 i o e t 5 G 1 w x z r o T F 7 U 9 F K v p p c M z i a N Z A 7 4 A c 3 U f X g z 9 R S O j W K O Z u B E v u 3 S 2 Z r X m 7 Y N Z b l 1 E B w x s 4 q Y X l X O q D i 2 J V g 3 H L T U T f e R d d N N 6 8 Y W X f E V R W 1 S e + a k V h y 1 Z L O w m f 6 X l G b 6 v y 6 v v U f m t W f N a y H O r 0 p u / w H J T U p V b T K Y P 0 Q U n i 0 N I a + 5 H U v U / U d G 3 V f v h q s O W O L U m l r f 3 M Y J 1 K + d Q J V l v s y m v s U z m w b 3 J L x z O g + G e H e W 9 G 7 U p t f g Z s s E U s y j 3 X w 5 G w 8 o I I X b 4 K R P P u W I d L F R K 8 / r a c P J d t R Z 2 a a U 2 1 C u T 8 l U G g s 7 t n L q Z f 5 S I K u e M X q G O m 2 3 m S r 7 + / O v / / z x E 1 I y 3 8 9 v I A H n A s P 8 p 6 E s N b v m b a N m L 9 P 7 7 y + f f 0 u 1 D v l E V B S m e Y c H + 0 n y a L K k n P R F l p W T 7 V J a 6 7 3 N f t d L f r X h t 6 2 2 S p D + r r m 6 Q t k S L 0 q f G S 9 5 w b f k s + T B X M D D U p x / p N y 8 H U m o t 7 X 8 R e f 4 b p R + 7 P y 4 T 3 u V E 8 l r x / y 9 r / 6 u X X s n W h Q p J 6 d s / M V / U E s B A i 0 A F A A C A A g A q Y O u X K X s y 8 + l A A A A 9 g A A A B I A A A A A A A A A A A A A A A A A A A A A A E N v b m Z p Z y 9 Q Y W N r Y W d l L n h t b F B L A Q I t A B Q A A g A I A K m D r l w P y u m r p A A A A O k A A A A T A A A A A A A A A A A A A A A A A P E A A A B b Q 2 9 u d G V u d F 9 U e X B l c 1 0 u e G 1 s U E s B A i 0 A F A A C A A g A q Y O u X F 2 l U e x N B w A A X R 8 A A B M A A A A A A A A A A A A A A A A A 4 g E A A E Z v c m 1 1 b G F z L 1 N l Y 3 R p b 2 4 x L m 1 Q S w U G A A A A A A M A A w D C A A A A f A k 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0 D 0 A A A A A A A C u P 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9 k b z w v S X R l b V B h d G g + P C 9 J d G V t T G 9 j Y X R p b 2 4 + P F N 0 Y W J s Z U V u d H J p Z X M + P E V u d H J 5 I F R 5 c G U 9 I k l z U H J p d m F 0 Z S I g V m F s d W U 9 I m w w I i A v P j x F b n R y e S B U e X B l P S J R d W V y e U l E I i B W Y W x 1 Z T 0 i c z B k M T A 0 N W N l L T M 0 N D I t N D N j Y S 1 i Y m J k L W Y 1 Y 2 V k Y 2 I 4 N D A 4 Y i I g L z 4 8 R W 5 0 c n k g V H l w Z T 0 i R m l s b E V u Y W J s Z W Q i I F Z h b H V l P S J s M S 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V G F y Z 2 V 0 I i B W Y W x 1 Z T 0 i c 0 9 y a W d p b m F s I i A v P j x F b n R y e S B U e X B l P S J G a W x s Z W R D b 2 1 w b G V 0 Z V J l c 3 V s d F R v V 2 9 y a 3 N o Z W V 0 I i B W Y W x 1 Z T 0 i b D E i I C 8 + P E V u d H J 5 I F R 5 c G U 9 I k Z p b G x D b 2 x 1 b W 5 O Y W 1 l c y I g V m F s d W U 9 I n N b J n F 1 b 3 Q 7 U H J v d m l u Y 2 l h J n F 1 b 3 Q 7 L C Z x d W 9 0 O 0 P D k 0 R J R 0 8 m c X V v d D s s J n F 1 b 3 Q 7 Q X l 1 b n R h b W l l b n R v J n F 1 b 3 Q 7 L C Z x d W 9 0 O 0 7 C u i B k Z S B o Y W J p d G F u d G V z J n F 1 b 3 Q 7 L C Z x d W 9 0 O 0 Z l Y 2 h h I G R l I G V u d s O t b y Z x d W 9 0 O y w m c X V v d D t G Z W N o Y S B U c m F u c 3 B h c m V u Y 2 l h J n F 1 b 3 Q 7 L C Z x d W 9 0 O 1 J l c 3 B v b n N h Y m x l J n F 1 b 3 Q 7 L C Z x d W 9 0 O 0 F y Y 2 h p d m 8 g Z G V s I H B y a W 1 l c i B l b n b D r W 8 m c X V v d D s s J n F 1 b 3 Q 7 U m V z d W x 0 Y W R v I E Z h c 2 U g M S Z x d W 9 0 O y w m c X V v d D t S Z X N w d W V z d G E g V H J h b n N w Y X J l b m N p Y S Z x d W 9 0 O y w m c X V v d D t D Z W 5 z b y B k Z S B n Y X R v c y Z x d W 9 0 O y w m c X V v d D t G Z W N o Y S B 1 b H R p b W 8 g Y 2 V u c 2 8 m c X V v d D s s J n F 1 b 3 Q 7 J S B l c 3 R l c m l s a X p h Z G 9 z J n F 1 b 3 Q 7 L C Z x d W 9 0 O 1 B H Q 0 Y m c X V v d D s s J n F 1 b 3 Q 7 R m V j a G E m c X V v d D s s J n F 1 b 3 Q 7 R X N 0 Y W 4 g Y 2 h p c G F u Z G 8 / J n F 1 b 3 Q 7 L C Z x d W 9 0 O y U g Y 2 h p c G F k b y Z x d W 9 0 O y w m c X V v d D t Q Y X J 0 a W R h c y B D R V I m c X V v d D s s J n F 1 b 3 Q 7 U G F y d G l k Y X M g c m V j b 2 d p Z G E m c X V v d D s s J n F 1 b 3 Q 7 T i B Q I F J l Y 2 9 n a W R v c y Z x d W 9 0 O y w m c X V v d D t O I E c g U m V j b 2 d p Z G 9 z J n F 1 b 3 Q 7 L C Z x d W 9 0 O 0 4 g U C B G I F J l Y 2 9 n a W R v c y Z x d W 9 0 O y w m c X V v d D t O I E c g R i B S Z W N v Z 2 l k b 3 M m c X V v d D s s J n F 1 b 3 Q 7 Q 2 9 u d m V u a W 8 m c X V v d D s s J n F 1 b 3 Q 7 U i B B I D I 0 L z c m c X V v d D s s J n F 1 b 3 Q 7 V m V 0 I D I 0 L z c m c X V v d D s s J n F 1 b 3 Q 7 Q 2 9 s d W 1 u M j c m c X V v d D s s J n F 1 b 3 Q 7 Q 2 9 s d W 1 u M j g m c X V v d D s s J n F 1 b 3 Q 7 M S Z x d W 9 0 O y w m c X V v d D t D b 2 x 1 b W 4 z M C Z x d W 9 0 O y w m c X V v d D t U Y W J s Y V 9 D b 2 1 1 b m l k Y W R l c 1 9 B d X T D s 2 5 v b W F z L k N v b X V u a W R h Z C B h d X R v b m 9 t Y S Z x d W 9 0 O y w m c X V v d D s l I E V z d G V y a W x p e m F k b 3 M g b m 9 y b W F s a X p h Z G 8 m c X V v d D s s J n F 1 b 3 Q 7 R 2 F 0 b 3 M g Z X N 0 Z X J p b G l 6 Y W R v c y Z x d W 9 0 O y w m c X V v d D t D b 2 x 1 b W 5 h c y B j b 2 4 g Z G F 0 b 3 M m c X V v d D s s J n F 1 b 3 Q 7 R X N 0 Y W R v I G R l I G R h d G 9 z J n F 1 b 3 Q 7 L C Z x d W 9 0 O 0 d h c 3 R v I H B v c i B o Y W J p d G F u d G U g Q 0 V S J n F 1 b 3 Q 7 L C Z x d W 9 0 O 0 d h c 3 R v I H B v c i B o Y W J p d G F u d G U g c m V j b 2 d p Z G E m c X V v d D s s J n F 1 b 3 Q 7 Q 2 V u c 2 8 g Z X N w Z X J h Z G 8 m c X V v d D s s J n F 1 b 3 Q 7 V m F s a W R l e i B j Z W 5 z b y Z x d W 9 0 O 1 0 i I C 8 + P E V u d H J 5 I F R 5 c G U 9 I k Z p b G x T d G F 0 d X M i I F Z h b H V l P S J z Q 2 9 t c G x l d G U i I C 8 + P E V u d H J 5 I F R 5 c G U 9 I k Z p b G x M Y X N 0 V X B k Y X R l Z C I g V m F s d W U 9 I m Q y M D I 2 L T A 1 L T E 0 V D I w O j I 5 O j E 4 L j Q 1 M T U 4 N z l a I i A v P j x F b n R y e S B U e X B l P S J G a W x s V G F y Z 2 V 0 T m F t Z U N 1 c 3 R v b W l 6 Z W Q i I F Z h b H V l P S J s M S I g L z 4 8 R W 5 0 c n k g V H l w Z T 0 i R m l s b F R v R G F 0 Y U 1 v Z G V s R W 5 h Y m x l Z C I g V m F s d W U 9 I m w w I i A v P j x F b n R y e S B U e X B l P S J G a W x s T 2 J q Z W N 0 V H l w Z S I g V m F s d W U 9 I n N U Y W J s Z S I g L z 4 8 R W 5 0 c n k g V H l w Z T 0 i R m l s b E N v b H V t b l R 5 c G V z I i B W Y W x 1 Z T 0 i c 0 J n T U d B d 0 F B Q m d B R 0 F B T U F B Q V l B Q U F B Q U F B Q U F B Q U F H Q m d Z Q U F B V U F C Z 0 F G Q U F B R k J R V U E i I C 8 + P E V u d H J 5 I F R 5 c G U 9 I k Z p b G x F c n J v c k N v d W 5 0 I i B W Y W x 1 Z T 0 i b D Y 1 I i A v P j x F b n R y e S B U e X B l P S J G a W x s R X J y b 3 J D b 2 R l I i B W Y W x 1 Z T 0 i c 1 V u a 2 5 v d 2 4 i I C 8 + P E V u d H J 5 I F R 5 c G U 9 I k Z p b G x D b 3 V u d C I g V m F s d W U 9 I m w 4 M T I 1 I i A v P j x F b n R y e S B U e X B l P S J B Z G R l Z F R v R G F 0 Y U 1 v Z G V s I i B W Y W x 1 Z T 0 i b D A i I C 8 + P E V u d H J 5 I F R 5 c G U 9 I l J l b G F 0 a W 9 u c 2 h p c E l u Z m 9 D b 2 5 0 Y W l u Z X I i I F Z h b H V l P S J z e y Z x d W 9 0 O 2 N v b H V t b k N v d W 5 0 J n F 1 b 3 Q 7 O j M 5 L C Z x d W 9 0 O 2 t l e U N v b H V t b k 5 h b W V z J n F 1 b 3 Q 7 O l t d L C Z x d W 9 0 O 3 F 1 Z X J 5 U m V s Y X R p b 2 5 z a G l w c y Z x d W 9 0 O z p b X S w m c X V v d D t j b 2 x 1 b W 5 J Z G V u d G l 0 a W V z J n F 1 b 3 Q 7 O l s m c X V v d D t T Z W N 0 a W 9 u M S 9 U b 2 R v L 0 F 1 d G 9 S Z W 1 v d m V k Q 2 9 s d W 1 u c z E u e 1 B y b 3 Z p b m N p Y S w w f S Z x d W 9 0 O y w m c X V v d D t T Z W N 0 a W 9 u M S 9 U b 2 R v L 0 F 1 d G 9 S Z W 1 v d m V k Q 2 9 s d W 1 u c z E u e 0 P D k 0 R J R 0 8 s M X 0 m c X V v d D s s J n F 1 b 3 Q 7 U 2 V j d G l v b j E v V G 9 k b y 9 B d X R v U m V t b 3 Z l Z E N v b H V t b n M x L n t B e X V u d G F t a W V u d G 8 s M n 0 m c X V v d D s s J n F 1 b 3 Q 7 U 2 V j d G l v b j E v V G 9 k b y 9 B d X R v U m V t b 3 Z l Z E N v b H V t b n M x L n t O w r o g Z G U g a G F i a X R h b n R l c y w z f S Z x d W 9 0 O y w m c X V v d D t T Z W N 0 a W 9 u M S 9 U b 2 R v L 0 F 1 d G 9 S Z W 1 v d m V k Q 2 9 s d W 1 u c z E u e 0 Z l Y 2 h h I G R l I G V u d s O t b y w 0 f S Z x d W 9 0 O y w m c X V v d D t T Z W N 0 a W 9 u M S 9 U b 2 R v L 0 F 1 d G 9 S Z W 1 v d m V k Q 2 9 s d W 1 u c z E u e 0 Z l Y 2 h h I F R y Y W 5 z c G F y Z W 5 j a W E s N X 0 m c X V v d D s s J n F 1 b 3 Q 7 U 2 V j d G l v b j E v V G 9 k b y 9 B d X R v U m V t b 3 Z l Z E N v b H V t b n M x L n t S Z X N w b 2 5 z Y W J s Z S w 2 f S Z x d W 9 0 O y w m c X V v d D t T Z W N 0 a W 9 u M S 9 U b 2 R v L 0 F 1 d G 9 S Z W 1 v d m V k Q 2 9 s d W 1 u c z E u e 0 F y Y 2 h p d m 8 g Z G V s I H B y a W 1 l c i B l b n b D r W 8 s N 3 0 m c X V v d D s s J n F 1 b 3 Q 7 U 2 V j d G l v b j E v V G 9 k b y 9 B d X R v U m V t b 3 Z l Z E N v b H V t b n M x L n t S Z X N 1 b H R h Z G 8 g R m F z Z S A x L D h 9 J n F 1 b 3 Q 7 L C Z x d W 9 0 O 1 N l Y 3 R p b 2 4 x L 1 R v Z G 8 v Q X V 0 b 1 J l b W 9 2 Z W R D b 2 x 1 b W 5 z M S 5 7 U m V z c H V l c 3 R h I F R y Y W 5 z c G F y Z W 5 j a W E s O X 0 m c X V v d D s s J n F 1 b 3 Q 7 U 2 V j d G l v b j E v V G 9 k b y 9 B d X R v U m V t b 3 Z l Z E N v b H V t b n M x L n t D Z W 5 z b y B k Z S B n Y X R v c y w x M H 0 m c X V v d D s s J n F 1 b 3 Q 7 U 2 V j d G l v b j E v V G 9 k b y 9 B d X R v U m V t b 3 Z l Z E N v b H V t b n M x L n t G Z W N o Y S B 1 b H R p b W 8 g Y 2 V u c 2 8 s M T F 9 J n F 1 b 3 Q 7 L C Z x d W 9 0 O 1 N l Y 3 R p b 2 4 x L 1 R v Z G 8 v Q X V 0 b 1 J l b W 9 2 Z W R D b 2 x 1 b W 5 z M S 5 7 J S B l c 3 R l c m l s a X p h Z G 9 z L D E y f S Z x d W 9 0 O y w m c X V v d D t T Z W N 0 a W 9 u M S 9 U b 2 R v L 0 F 1 d G 9 S Z W 1 v d m V k Q 2 9 s d W 1 u c z E u e 1 B H Q 0 Y s M T N 9 J n F 1 b 3 Q 7 L C Z x d W 9 0 O 1 N l Y 3 R p b 2 4 x L 1 R v Z G 8 v Q X V 0 b 1 J l b W 9 2 Z W R D b 2 x 1 b W 5 z M S 5 7 R m V j a G E s M T R 9 J n F 1 b 3 Q 7 L C Z x d W 9 0 O 1 N l Y 3 R p b 2 4 x L 1 R v Z G 8 v Q X V 0 b 1 J l b W 9 2 Z W R D b 2 x 1 b W 5 z M S 5 7 R X N 0 Y W 4 g Y 2 h p c G F u Z G 8 / L D E 1 f S Z x d W 9 0 O y w m c X V v d D t T Z W N 0 a W 9 u M S 9 U b 2 R v L 0 F 1 d G 9 S Z W 1 v d m V k Q 2 9 s d W 1 u c z E u e y U g Y 2 h p c G F k b y w x N n 0 m c X V v d D s s J n F 1 b 3 Q 7 U 2 V j d G l v b j E v V G 9 k b y 9 B d X R v U m V t b 3 Z l Z E N v b H V t b n M x L n t Q Y X J 0 a W R h c y B D R V I s M T d 9 J n F 1 b 3 Q 7 L C Z x d W 9 0 O 1 N l Y 3 R p b 2 4 x L 1 R v Z G 8 v Q X V 0 b 1 J l b W 9 2 Z W R D b 2 x 1 b W 5 z M S 5 7 U G F y d G l k Y X M g c m V j b 2 d p Z G E s M T h 9 J n F 1 b 3 Q 7 L C Z x d W 9 0 O 1 N l Y 3 R p b 2 4 x L 1 R v Z G 8 v Q X V 0 b 1 J l b W 9 2 Z W R D b 2 x 1 b W 5 z M S 5 7 T i B Q I F J l Y 2 9 n a W R v c y w x O X 0 m c X V v d D s s J n F 1 b 3 Q 7 U 2 V j d G l v b j E v V G 9 k b y 9 B d X R v U m V t b 3 Z l Z E N v b H V t b n M x L n t O I E c g U m V j b 2 d p Z G 9 z L D I w f S Z x d W 9 0 O y w m c X V v d D t T Z W N 0 a W 9 u M S 9 U b 2 R v L 0 F 1 d G 9 S Z W 1 v d m V k Q 2 9 s d W 1 u c z E u e 0 4 g U C B G I F J l Y 2 9 n a W R v c y w y M X 0 m c X V v d D s s J n F 1 b 3 Q 7 U 2 V j d G l v b j E v V G 9 k b y 9 B d X R v U m V t b 3 Z l Z E N v b H V t b n M x L n t O I E c g R i B S Z W N v Z 2 l k b 3 M s M j J 9 J n F 1 b 3 Q 7 L C Z x d W 9 0 O 1 N l Y 3 R p b 2 4 x L 1 R v Z G 8 v Q X V 0 b 1 J l b W 9 2 Z W R D b 2 x 1 b W 5 z M S 5 7 Q 2 9 u d m V u a W 8 s M j N 9 J n F 1 b 3 Q 7 L C Z x d W 9 0 O 1 N l Y 3 R p b 2 4 x L 1 R v Z G 8 v Q X V 0 b 1 J l b W 9 2 Z W R D b 2 x 1 b W 5 z M S 5 7 U i B B I D I 0 L z c s M j R 9 J n F 1 b 3 Q 7 L C Z x d W 9 0 O 1 N l Y 3 R p b 2 4 x L 1 R v Z G 8 v Q X V 0 b 1 J l b W 9 2 Z W R D b 2 x 1 b W 5 z M S 5 7 V m V 0 I D I 0 L z c s M j V 9 J n F 1 b 3 Q 7 L C Z x d W 9 0 O 1 N l Y 3 R p b 2 4 x L 1 R v Z G 8 v Q X V 0 b 1 J l b W 9 2 Z W R D b 2 x 1 b W 5 z M S 5 7 Q 2 9 s d W 1 u M j c s M j Z 9 J n F 1 b 3 Q 7 L C Z x d W 9 0 O 1 N l Y 3 R p b 2 4 x L 1 R v Z G 8 v Q X V 0 b 1 J l b W 9 2 Z W R D b 2 x 1 b W 5 z M S 5 7 Q 2 9 s d W 1 u M j g s M j d 9 J n F 1 b 3 Q 7 L C Z x d W 9 0 O 1 N l Y 3 R p b 2 4 x L 1 R v Z G 8 v Q X V 0 b 1 J l b W 9 2 Z W R D b 2 x 1 b W 5 z M S 5 7 M S w y O H 0 m c X V v d D s s J n F 1 b 3 Q 7 U 2 V j d G l v b j E v V G 9 k b y 9 B d X R v U m V t b 3 Z l Z E N v b H V t b n M x L n t D b 2 x 1 b W 4 z M C w y O X 0 m c X V v d D s s J n F 1 b 3 Q 7 U 2 V j d G l v b j E v V G 9 k b y 9 B d X R v U m V t b 3 Z l Z E N v b H V t b n M x L n t U Y W J s Y V 9 D b 2 1 1 b m l k Y W R l c 1 9 B d X T D s 2 5 v b W F z L k N v b X V u a W R h Z C B h d X R v b m 9 t Y S w z M H 0 m c X V v d D s s J n F 1 b 3 Q 7 U 2 V j d G l v b j E v V G 9 k b y 9 B d X R v U m V t b 3 Z l Z E N v b H V t b n M x L n s l I E V z d G V y a W x p e m F k b 3 M g b m 9 y b W F s a X p h Z G 8 s M z F 9 J n F 1 b 3 Q 7 L C Z x d W 9 0 O 1 N l Y 3 R p b 2 4 x L 1 R v Z G 8 v Q X V 0 b 1 J l b W 9 2 Z W R D b 2 x 1 b W 5 z M S 5 7 R 2 F 0 b 3 M g Z X N 0 Z X J p b G l 6 Y W R v c y w z M n 0 m c X V v d D s s J n F 1 b 3 Q 7 U 2 V j d G l v b j E v V G 9 k b y 9 B d X R v U m V t b 3 Z l Z E N v b H V t b n M x L n t D b 2 x 1 b W 5 h c y B j b 2 4 g Z G F 0 b 3 M s M z N 9 J n F 1 b 3 Q 7 L C Z x d W 9 0 O 1 N l Y 3 R p b 2 4 x L 1 R v Z G 8 v Q X V 0 b 1 J l b W 9 2 Z W R D b 2 x 1 b W 5 z M S 5 7 R X N 0 Y W R v I G R l I G R h d G 9 z L D M 0 f S Z x d W 9 0 O y w m c X V v d D t T Z W N 0 a W 9 u M S 9 U b 2 R v L 0 F 1 d G 9 S Z W 1 v d m V k Q 2 9 s d W 1 u c z E u e 0 d h c 3 R v I H B v c i B o Y W J p d G F u d G U g Q 0 V S L D M 1 f S Z x d W 9 0 O y w m c X V v d D t T Z W N 0 a W 9 u M S 9 U b 2 R v L 0 F 1 d G 9 S Z W 1 v d m V k Q 2 9 s d W 1 u c z E u e 0 d h c 3 R v I H B v c i B o Y W J p d G F u d G U g c m V j b 2 d p Z G E s M z Z 9 J n F 1 b 3 Q 7 L C Z x d W 9 0 O 1 N l Y 3 R p b 2 4 x L 1 R v Z G 8 v Q X V 0 b 1 J l b W 9 2 Z W R D b 2 x 1 b W 5 z M S 5 7 Q 2 V u c 2 8 g Z X N w Z X J h Z G 8 s M z d 9 J n F 1 b 3 Q 7 L C Z x d W 9 0 O 1 N l Y 3 R p b 2 4 x L 1 R v Z G 8 v Q X V 0 b 1 J l b W 9 2 Z W R D b 2 x 1 b W 5 z M S 5 7 V m F s a W R l e i B j Z W 5 z b y w z O H 0 m c X V v d D t d L C Z x d W 9 0 O 0 N v b H V t b k N v d W 5 0 J n F 1 b 3 Q 7 O j M 5 L C Z x d W 9 0 O 0 t l e U N v b H V t b k 5 h b W V z J n F 1 b 3 Q 7 O l t d L C Z x d W 9 0 O 0 N v b H V t b k l k Z W 5 0 a X R p Z X M m c X V v d D s 6 W y Z x d W 9 0 O 1 N l Y 3 R p b 2 4 x L 1 R v Z G 8 v Q X V 0 b 1 J l b W 9 2 Z W R D b 2 x 1 b W 5 z M S 5 7 U H J v d m l u Y 2 l h L D B 9 J n F 1 b 3 Q 7 L C Z x d W 9 0 O 1 N l Y 3 R p b 2 4 x L 1 R v Z G 8 v Q X V 0 b 1 J l b W 9 2 Z W R D b 2 x 1 b W 5 z M S 5 7 Q 8 O T R E l H T y w x f S Z x d W 9 0 O y w m c X V v d D t T Z W N 0 a W 9 u M S 9 U b 2 R v L 0 F 1 d G 9 S Z W 1 v d m V k Q 2 9 s d W 1 u c z E u e 0 F 5 d W 5 0 Y W 1 p Z W 5 0 b y w y f S Z x d W 9 0 O y w m c X V v d D t T Z W N 0 a W 9 u M S 9 U b 2 R v L 0 F 1 d G 9 S Z W 1 v d m V k Q 2 9 s d W 1 u c z E u e 0 7 C u i B k Z S B o Y W J p d G F u d G V z L D N 9 J n F 1 b 3 Q 7 L C Z x d W 9 0 O 1 N l Y 3 R p b 2 4 x L 1 R v Z G 8 v Q X V 0 b 1 J l b W 9 2 Z W R D b 2 x 1 b W 5 z M S 5 7 R m V j a G E g Z G U g Z W 5 2 w 6 1 v L D R 9 J n F 1 b 3 Q 7 L C Z x d W 9 0 O 1 N l Y 3 R p b 2 4 x L 1 R v Z G 8 v Q X V 0 b 1 J l b W 9 2 Z W R D b 2 x 1 b W 5 z M S 5 7 R m V j a G E g V H J h b n N w Y X J l b m N p Y S w 1 f S Z x d W 9 0 O y w m c X V v d D t T Z W N 0 a W 9 u M S 9 U b 2 R v L 0 F 1 d G 9 S Z W 1 v d m V k Q 2 9 s d W 1 u c z E u e 1 J l c 3 B v b n N h Y m x l L D Z 9 J n F 1 b 3 Q 7 L C Z x d W 9 0 O 1 N l Y 3 R p b 2 4 x L 1 R v Z G 8 v Q X V 0 b 1 J l b W 9 2 Z W R D b 2 x 1 b W 5 z M S 5 7 Q X J j a G l 2 b y B k Z W w g c H J p b W V y I G V u d s O t b y w 3 f S Z x d W 9 0 O y w m c X V v d D t T Z W N 0 a W 9 u M S 9 U b 2 R v L 0 F 1 d G 9 S Z W 1 v d m V k Q 2 9 s d W 1 u c z E u e 1 J l c 3 V s d G F k b y B G Y X N l I D E s O H 0 m c X V v d D s s J n F 1 b 3 Q 7 U 2 V j d G l v b j E v V G 9 k b y 9 B d X R v U m V t b 3 Z l Z E N v b H V t b n M x L n t S Z X N w d W V z d G E g V H J h b n N w Y X J l b m N p Y S w 5 f S Z x d W 9 0 O y w m c X V v d D t T Z W N 0 a W 9 u M S 9 U b 2 R v L 0 F 1 d G 9 S Z W 1 v d m V k Q 2 9 s d W 1 u c z E u e 0 N l b n N v I G R l I G d h d G 9 z L D E w f S Z x d W 9 0 O y w m c X V v d D t T Z W N 0 a W 9 u M S 9 U b 2 R v L 0 F 1 d G 9 S Z W 1 v d m V k Q 2 9 s d W 1 u c z E u e 0 Z l Y 2 h h I H V s d G l t b y B j Z W 5 z b y w x M X 0 m c X V v d D s s J n F 1 b 3 Q 7 U 2 V j d G l v b j E v V G 9 k b y 9 B d X R v U m V t b 3 Z l Z E N v b H V t b n M x L n s l I G V z d G V y a W x p e m F k b 3 M s M T J 9 J n F 1 b 3 Q 7 L C Z x d W 9 0 O 1 N l Y 3 R p b 2 4 x L 1 R v Z G 8 v Q X V 0 b 1 J l b W 9 2 Z W R D b 2 x 1 b W 5 z M S 5 7 U E d D R i w x M 3 0 m c X V v d D s s J n F 1 b 3 Q 7 U 2 V j d G l v b j E v V G 9 k b y 9 B d X R v U m V t b 3 Z l Z E N v b H V t b n M x L n t G Z W N o Y S w x N H 0 m c X V v d D s s J n F 1 b 3 Q 7 U 2 V j d G l v b j E v V G 9 k b y 9 B d X R v U m V t b 3 Z l Z E N v b H V t b n M x L n t F c 3 R h b i B j a G l w Y W 5 k b z 8 s M T V 9 J n F 1 b 3 Q 7 L C Z x d W 9 0 O 1 N l Y 3 R p b 2 4 x L 1 R v Z G 8 v Q X V 0 b 1 J l b W 9 2 Z W R D b 2 x 1 b W 5 z M S 5 7 J S B j a G l w Y W R v L D E 2 f S Z x d W 9 0 O y w m c X V v d D t T Z W N 0 a W 9 u M S 9 U b 2 R v L 0 F 1 d G 9 S Z W 1 v d m V k Q 2 9 s d W 1 u c z E u e 1 B h c n R p Z G F z I E N F U i w x N 3 0 m c X V v d D s s J n F 1 b 3 Q 7 U 2 V j d G l v b j E v V G 9 k b y 9 B d X R v U m V t b 3 Z l Z E N v b H V t b n M x L n t Q Y X J 0 a W R h c y B y Z W N v Z 2 l k Y S w x O H 0 m c X V v d D s s J n F 1 b 3 Q 7 U 2 V j d G l v b j E v V G 9 k b y 9 B d X R v U m V t b 3 Z l Z E N v b H V t b n M x L n t O I F A g U m V j b 2 d p Z G 9 z L D E 5 f S Z x d W 9 0 O y w m c X V v d D t T Z W N 0 a W 9 u M S 9 U b 2 R v L 0 F 1 d G 9 S Z W 1 v d m V k Q 2 9 s d W 1 u c z E u e 0 4 g R y B S Z W N v Z 2 l k b 3 M s M j B 9 J n F 1 b 3 Q 7 L C Z x d W 9 0 O 1 N l Y 3 R p b 2 4 x L 1 R v Z G 8 v Q X V 0 b 1 J l b W 9 2 Z W R D b 2 x 1 b W 5 z M S 5 7 T i B Q I E Y g U m V j b 2 d p Z G 9 z L D I x f S Z x d W 9 0 O y w m c X V v d D t T Z W N 0 a W 9 u M S 9 U b 2 R v L 0 F 1 d G 9 S Z W 1 v d m V k Q 2 9 s d W 1 u c z E u e 0 4 g R y B G I F J l Y 2 9 n a W R v c y w y M n 0 m c X V v d D s s J n F 1 b 3 Q 7 U 2 V j d G l v b j E v V G 9 k b y 9 B d X R v U m V t b 3 Z l Z E N v b H V t b n M x L n t D b 2 5 2 Z W 5 p b y w y M 3 0 m c X V v d D s s J n F 1 b 3 Q 7 U 2 V j d G l v b j E v V G 9 k b y 9 B d X R v U m V t b 3 Z l Z E N v b H V t b n M x L n t S I E E g M j Q v N y w y N H 0 m c X V v d D s s J n F 1 b 3 Q 7 U 2 V j d G l v b j E v V G 9 k b y 9 B d X R v U m V t b 3 Z l Z E N v b H V t b n M x L n t W Z X Q g M j Q v N y w y N X 0 m c X V v d D s s J n F 1 b 3 Q 7 U 2 V j d G l v b j E v V G 9 k b y 9 B d X R v U m V t b 3 Z l Z E N v b H V t b n M x L n t D b 2 x 1 b W 4 y N y w y N n 0 m c X V v d D s s J n F 1 b 3 Q 7 U 2 V j d G l v b j E v V G 9 k b y 9 B d X R v U m V t b 3 Z l Z E N v b H V t b n M x L n t D b 2 x 1 b W 4 y O C w y N 3 0 m c X V v d D s s J n F 1 b 3 Q 7 U 2 V j d G l v b j E v V G 9 k b y 9 B d X R v U m V t b 3 Z l Z E N v b H V t b n M x L n s x L D I 4 f S Z x d W 9 0 O y w m c X V v d D t T Z W N 0 a W 9 u M S 9 U b 2 R v L 0 F 1 d G 9 S Z W 1 v d m V k Q 2 9 s d W 1 u c z E u e 0 N v b H V t b j M w L D I 5 f S Z x d W 9 0 O y w m c X V v d D t T Z W N 0 a W 9 u M S 9 U b 2 R v L 0 F 1 d G 9 S Z W 1 v d m V k Q 2 9 s d W 1 u c z E u e 1 R h Y m x h X 0 N v b X V u a W R h Z G V z X 0 F 1 d M O z b m 9 t Y X M u Q 2 9 t d W 5 p Z G F k I G F 1 d G 9 u b 2 1 h L D M w f S Z x d W 9 0 O y w m c X V v d D t T Z W N 0 a W 9 u M S 9 U b 2 R v L 0 F 1 d G 9 S Z W 1 v d m V k Q 2 9 s d W 1 u c z E u e y U g R X N 0 Z X J p b G l 6 Y W R v c y B u b 3 J t Y W x p e m F k b y w z M X 0 m c X V v d D s s J n F 1 b 3 Q 7 U 2 V j d G l v b j E v V G 9 k b y 9 B d X R v U m V t b 3 Z l Z E N v b H V t b n M x L n t H Y X R v c y B l c 3 R l c m l s a X p h Z G 9 z L D M y f S Z x d W 9 0 O y w m c X V v d D t T Z W N 0 a W 9 u M S 9 U b 2 R v L 0 F 1 d G 9 S Z W 1 v d m V k Q 2 9 s d W 1 u c z E u e 0 N v b H V t b m F z I G N v b i B k Y X R v c y w z M 3 0 m c X V v d D s s J n F 1 b 3 Q 7 U 2 V j d G l v b j E v V G 9 k b y 9 B d X R v U m V t b 3 Z l Z E N v b H V t b n M x L n t F c 3 R h Z G 8 g Z G U g Z G F 0 b 3 M s M z R 9 J n F 1 b 3 Q 7 L C Z x d W 9 0 O 1 N l Y 3 R p b 2 4 x L 1 R v Z G 8 v Q X V 0 b 1 J l b W 9 2 Z W R D b 2 x 1 b W 5 z M S 5 7 R 2 F z d G 8 g c G 9 y I G h h Y m l 0 Y W 5 0 Z S B D R V I s M z V 9 J n F 1 b 3 Q 7 L C Z x d W 9 0 O 1 N l Y 3 R p b 2 4 x L 1 R v Z G 8 v Q X V 0 b 1 J l b W 9 2 Z W R D b 2 x 1 b W 5 z M S 5 7 R 2 F z d G 8 g c G 9 y I G h h Y m l 0 Y W 5 0 Z S B y Z W N v Z 2 l k Y S w z N n 0 m c X V v d D s s J n F 1 b 3 Q 7 U 2 V j d G l v b j E v V G 9 k b y 9 B d X R v U m V t b 3 Z l Z E N v b H V t b n M x L n t D Z W 5 z b y B l c 3 B l c m F k b y w z N 3 0 m c X V v d D s s J n F 1 b 3 Q 7 U 2 V j d G l v b j E v V G 9 k b y 9 B d X R v U m V t b 3 Z l Z E N v b H V t b n M x L n t W Y W x p Z G V 6 I G N l b n N v L D M 4 f S Z x d W 9 0 O 1 0 s J n F 1 b 3 Q 7 U m V s Y X R p b 2 5 z a G l w S W 5 m b y Z x d W 9 0 O z p b X X 0 i I C 8 + P C 9 T d G F i b G V F b n R y a W V z P j w v S X R l b T 4 8 S X R l b T 4 8 S X R l b U x v Y 2 F 0 a W 9 u P j x J d G V t V H l w Z T 5 G b 3 J t d W x h P C 9 J d G V t V H l w Z T 4 8 S X R l b V B h d G g + U 2 V j d G l v b j E v V G 9 k b y 9 P c m l n Z W 4 8 L 0 l 0 Z W 1 Q Y X R o P j w v S X R l b U x v Y 2 F 0 a W 9 u P j x T d G F i b G V F b n R y a W V z I C 8 + P C 9 J d G V t P j x J d G V t P j x J d G V t T G 9 j Y X R p b 2 4 + P E l 0 Z W 1 U e X B l P k Z v c m 1 1 b G E 8 L 0 l 0 Z W 1 U e X B l P j x J d G V t U G F 0 a D 5 T Z W N 0 a W 9 u M S 9 U b 2 R v L 1 R v Z G 9 f U 2 h l Z X Q 8 L 0 l 0 Z W 1 Q Y X R o P j w v S X R l b U x v Y 2 F 0 a W 9 u P j x T d G F i b G V F b n R y a W V z I C 8 + P C 9 J d G V t P j x J d G V t P j x J d G V t T G 9 j Y X R p b 2 4 + P E l 0 Z W 1 U e X B l P k Z v c m 1 1 b G E 8 L 0 l 0 Z W 1 U e X B l P j x J d G V t U G F 0 a D 5 T Z W N 0 a W 9 u M S 9 U b 2 R v L 1 R p c G 8 l M j B j Y W 1 i a W F k b z w v S X R l b V B h d G g + P C 9 J d G V t T G 9 j Y X R p b 2 4 + P F N 0 Y W J s Z U V u d H J p Z X M g L z 4 8 L 0 l 0 Z W 0 + P E l 0 Z W 0 + P E l 0 Z W 1 M b 2 N h d G l v b j 4 8 S X R l b V R 5 c G U + R m 9 y b X V s Y T w v S X R l b V R 5 c G U + P E l 0 Z W 1 Q Y X R o P l N l Y 3 R p b 2 4 x L 1 R h Y m x h X 0 N v b X V u a W R h Z G V z X 0 F 1 d C V D M y V C M 2 5 v b W F z P C 9 J d G V t U G F 0 a D 4 8 L 0 l 0 Z W 1 M b 2 N h d G l v b j 4 8 U 3 R h Y m x l R W 5 0 c m l l c z 4 8 R W 5 0 c n k g V H l w Z T 0 i S X N Q c m l 2 Y X R l I i B W Y W x 1 Z T 0 i b D A i I C 8 + P E V u d H J 5 I F R 5 c G U 9 I k Z p b G x F b m F i b G V k I i B W Y W x 1 Z T 0 i b D E i I C 8 + P E V u d H J 5 I F R 5 c G U 9 I k Z p b G x F c n J v c k N v d W 5 0 I i B W Y W x 1 Z T 0 i b D A i I C 8 + P E V u d H J 5 I F R 5 c G U 9 I l F 1 Z X J 5 S U Q i I F Z h b H V l P S J z N z E 2 Z G F h Z T g t N m U y N C 0 0 Z T c x L T g 0 O T Y t N G Q 2 M G I 4 M W M z N m Y 3 I i A v P j x F b n R y e S B U e X B l P S J O Y X Z p Z 2 F 0 a W 9 u U 3 R l c E 5 h b W U i I F Z h b H V l P S J z T m F 2 Z W d h Y 2 n D s 2 4 i I C 8 + P E V u d H J 5 I F R 5 c G U 9 I k 5 h b W V V c G R h d G V k Q W Z 0 Z X J G a W x s I i B W Y W x 1 Z T 0 i b D A i I C 8 + P E V u d H J 5 I F R 5 c G U 9 I l J l c 3 V s d F R 5 c G U i I F Z h b H V l P S J z V G F i b G U i I C 8 + P E V u d H J 5 I F R 5 c G U 9 I k J 1 Z m Z l c k 5 l e H R S Z W Z y Z X N o I i B W Y W x 1 Z T 0 i b D E i I C 8 + P E V u d H J 5 I F R 5 c G U 9 I k Z p b G x U Y X J n Z X Q i I F Z h b H V l P S J z V G F i b G F f Q 2 9 t d W 5 p Z G F k Z X N f Q X V 0 w 7 N u b 2 1 h c 1 8 x I i A v P j x F b n R y e S B U e X B l P S J G a W x s Z W R D b 2 1 w b G V 0 Z V J l c 3 V s d F R v V 2 9 y a 3 N o Z W V 0 I i B W Y W x 1 Z T 0 i b D E i I C 8 + P E V u d H J 5 I F R 5 c G U 9 I k Z p b G x T d G F 0 d X M i I F Z h b H V l P S J z Q 2 9 t c G x l d G U i I C 8 + P E V u d H J 5 I F R 5 c G U 9 I k Z p b G x D b 2 x 1 b W 5 O Y W 1 l c y I g V m F s d W U 9 I n N b J n F 1 b 3 Q 7 U H J v d m l u Y 2 l h J n F 1 b 3 Q 7 L C Z x d W 9 0 O 0 N v b X V u a W R h Z C B h d X R v b m 9 t Y S Z x d W 9 0 O 1 0 i I C 8 + P E V u d H J 5 I F R 5 c G U 9 I k Z p b G x U b 0 R h d G F N b 2 R l b E V u Y W J s Z W Q i I F Z h b H V l P S J s M C I g L z 4 8 R W 5 0 c n k g V H l w Z T 0 i R m l s b E x h c 3 R V c G R h d G V k I i B W Y W x 1 Z T 0 i Z D I w M j Y t M D U t M T F U M T c 6 M T Y 6 M D k u O T k w M T M 5 N F o i I C 8 + P E V u d H J 5 I F R 5 c G U 9 I k Z p b G x P Y m p l Y 3 R U e X B l I i B W Y W x 1 Z T 0 i c 1 R h Y m x l I i A v P j x F b n R y e S B U e X B l P S J G a W x s Q 2 9 s d W 1 u V H l w Z X M i I F Z h b H V l P S J z Q m d Z P S I g L z 4 8 R W 5 0 c n k g V H l w Z T 0 i R m l s b E V y c m 9 y Q 2 9 k Z S I g V m F s d W U 9 I n N V b m t u b 3 d u I i A v P j x F b n R y e S B U e X B l P S J G a W x s Q 2 9 1 b n Q i I F Z h b H V l P S J s N T I i I C 8 + P E V u d H J 5 I F R 5 c G U 9 I k F k Z G V k V G 9 E Y X R h T W 9 k Z W w i I F Z h b H V l P S J s M C I g L z 4 8 R W 5 0 c n k g V H l w Z T 0 i U m V s Y X R p b 2 5 z a G l w S W 5 m b 0 N v b n R h a W 5 l c i I g V m F s d W U 9 I n N 7 J n F 1 b 3 Q 7 Y 2 9 s d W 1 u Q 2 9 1 b n Q m c X V v d D s 6 M i w m c X V v d D t r Z X l D b 2 x 1 b W 5 O Y W 1 l c y Z x d W 9 0 O z p b X S w m c X V v d D t x d W V y e V J l b G F 0 a W 9 u c 2 h p c H M m c X V v d D s 6 W 1 0 s J n F 1 b 3 Q 7 Y 2 9 s d W 1 u S W R l b n R p d G l l c y Z x d W 9 0 O z p b J n F 1 b 3 Q 7 U 2 V j d G l v b j E v V G F i b G F f Q 2 9 t d W 5 p Z G F k Z X N f Q X V 0 w 7 N u b 2 1 h c y 9 B d X R v U m V t b 3 Z l Z E N v b H V t b n M x L n t Q c m 9 2 a W 5 j a W E s M H 0 m c X V v d D s s J n F 1 b 3 Q 7 U 2 V j d G l v b j E v V G F i b G F f Q 2 9 t d W 5 p Z G F k Z X N f Q X V 0 w 7 N u b 2 1 h c y 9 B d X R v U m V t b 3 Z l Z E N v b H V t b n M x L n t D b 2 1 1 b m l k Y W Q g Y X V 0 b 2 5 v b W E s M X 0 m c X V v d D t d L C Z x d W 9 0 O 0 N v b H V t b k N v d W 5 0 J n F 1 b 3 Q 7 O j I s J n F 1 b 3 Q 7 S 2 V 5 Q 2 9 s d W 1 u T m F t Z X M m c X V v d D s 6 W 1 0 s J n F 1 b 3 Q 7 Q 2 9 s d W 1 u S W R l b n R p d G l l c y Z x d W 9 0 O z p b J n F 1 b 3 Q 7 U 2 V j d G l v b j E v V G F i b G F f Q 2 9 t d W 5 p Z G F k Z X N f Q X V 0 w 7 N u b 2 1 h c y 9 B d X R v U m V t b 3 Z l Z E N v b H V t b n M x L n t Q c m 9 2 a W 5 j a W E s M H 0 m c X V v d D s s J n F 1 b 3 Q 7 U 2 V j d G l v b j E v V G F i b G F f Q 2 9 t d W 5 p Z G F k Z X N f Q X V 0 w 7 N u b 2 1 h c y 9 B d X R v U m V t b 3 Z l Z E N v b H V t b n M x L n t D b 2 1 1 b m l k Y W Q g Y X V 0 b 2 5 v b W E s M X 0 m c X V v d D t d L C Z x d W 9 0 O 1 J l b G F 0 a W 9 u c 2 h p c E l u Z m 8 m c X V v d D s 6 W 1 1 9 I i A v P j w v U 3 R h Y m x l R W 5 0 c m l l c z 4 8 L 0 l 0 Z W 0 + P E l 0 Z W 0 + P E l 0 Z W 1 M b 2 N h d G l v b j 4 8 S X R l b V R 5 c G U + R m 9 y b X V s Y T w v S X R l b V R 5 c G U + P E l 0 Z W 1 Q Y X R o P l N l Y 3 R p b 2 4 x L 1 R h Y m x h X 0 N v b X V u a W R h Z G V z X 0 F 1 d C V D M y V C M 2 5 v b W F z L 0 9 y a W d l b j w v S X R l b V B h d G g + P C 9 J d G V t T G 9 j Y X R p b 2 4 + P F N 0 Y W J s Z U V u d H J p Z X M g L z 4 8 L 0 l 0 Z W 0 + P E l 0 Z W 0 + P E l 0 Z W 1 M b 2 N h d G l v b j 4 8 S X R l b V R 5 c G U + R m 9 y b X V s Y T w v S X R l b V R 5 c G U + P E l 0 Z W 1 Q Y X R o P l N l Y 3 R p b 2 4 x L 1 R h Y m x h X 0 N v b X V u a W R h Z G V z X 0 F 1 d C V D M y V C M 2 5 v b W F z L 1 R p c G 8 l M j B j Y W 1 i a W F k b z w v S X R l b V B h d G g + P C 9 J d G V t T G 9 j Y X R p b 2 4 + P F N 0 Y W J s Z U V u d H J p Z X M g L z 4 8 L 0 l 0 Z W 0 + P E l 0 Z W 0 + P E l 0 Z W 1 M b 2 N h d G l v b j 4 8 S X R l b V R 5 c G U + R m 9 y b X V s Y T w v S X R l b V R 5 c G U + P E l 0 Z W 1 Q Y X R o P l N l Y 3 R p b 2 4 x L 1 R v Z G 8 v R W 5 j Y W J l e m F k b 3 M l M j B w c m 9 t b 3 Z p Z G 9 z P C 9 J d G V t U G F 0 a D 4 8 L 0 l 0 Z W 1 M b 2 N h d G l v b j 4 8 U 3 R h Y m x l R W 5 0 c m l l c y A v P j w v S X R l b T 4 8 S X R l b T 4 8 S X R l b U x v Y 2 F 0 a W 9 u P j x J d G V t V H l w Z T 5 G b 3 J t d W x h P C 9 J d G V t V H l w Z T 4 8 S X R l b V B h d G g + U 2 V j d G l v b j E v V G 9 k b y 9 U a X B v J T I w Y 2 F t Y m l h Z G 8 x P C 9 J d G V t U G F 0 a D 4 8 L 0 l 0 Z W 1 M b 2 N h d G l v b j 4 8 U 3 R h Y m x l R W 5 0 c m l l c y A v P j w v S X R l b T 4 8 S X R l b T 4 8 S X R l b U x v Y 2 F 0 a W 9 u P j x J d G V t V H l w Z T 5 G b 3 J t d W x h P C 9 J d G V t V H l w Z T 4 8 S X R l b V B h d G g + U 2 V j d G l v b j E v V G 9 k b y 9 D b 2 x 1 b W 5 h c y U y M G N v b i U y M G 5 v b W J y Z S U y M G N h b W J p Y W R v P C 9 J d G V t U G F 0 a D 4 8 L 0 l 0 Z W 1 M b 2 N h d G l v b j 4 8 U 3 R h Y m x l R W 5 0 c m l l c y A v P j w v S X R l b T 4 8 S X R l b T 4 8 S X R l b U x v Y 2 F 0 a W 9 u P j x J d G V t V H l w Z T 5 G b 3 J t d W x h P C 9 J d G V t V H l w Z T 4 8 S X R l b V B h d G g + U 2 V j d G l v b j E v V G 9 k b y 9 D b 2 5 z d W x 0 Y X M l M j B j b 2 1 i a W 5 h Z G F z P C 9 J d G V t U G F 0 a D 4 8 L 0 l 0 Z W 1 M b 2 N h d G l v b j 4 8 U 3 R h Y m x l R W 5 0 c m l l c y A v P j w v S X R l b T 4 8 S X R l b T 4 8 S X R l b U x v Y 2 F 0 a W 9 u P j x J d G V t V H l w Z T 5 G b 3 J t d W x h P C 9 J d G V t V H l w Z T 4 8 S X R l b V B h d G g + U 2 V j d G l v b j E v V G 9 k b y 9 T Z S U y M G V 4 c G F u Z G k l Q z M l Q j M l M j B U Y W J s Y V 9 D b 2 1 1 b m l k Y W R l c 1 9 B d X Q l Q z M l Q j N u b 2 1 h c z w v S X R l b V B h d G g + P C 9 J d G V t T G 9 j Y X R p b 2 4 + P F N 0 Y W J s Z U V u d H J p Z X M g L z 4 8 L 0 l 0 Z W 0 + P E l 0 Z W 0 + P E l 0 Z W 1 M b 2 N h d G l v b j 4 8 S X R l b V R 5 c G U + R m 9 y b X V s Y T w v S X R l b V R 5 c G U + P E l 0 Z W 1 Q Y X R o P l N l Y 3 R p b 2 4 x L 1 R v Z G 8 v U G V y c 2 9 u Y W x p e m F k Y S U y M G F n c m V n Y W R h P C 9 J d G V t U G F 0 a D 4 8 L 0 l 0 Z W 1 M b 2 N h d G l v b j 4 8 U 3 R h Y m x l R W 5 0 c m l l c y A v P j w v S X R l b T 4 8 S X R l b T 4 8 S X R l b U x v Y 2 F 0 a W 9 u P j x J d G V t V H l w Z T 5 G b 3 J t d W x h P C 9 J d G V t V H l w Z T 4 8 S X R l b V B h d G g + U 2 V j d G l v b j E v V G 9 k b y 9 D b 2 x 1 b W 5 h c y U y M G N v b i U y M G 5 v b W J y Z S U y M G N h b W J p Y W R v M T w v S X R l b V B h d G g + P C 9 J d G V t T G 9 j Y X R p b 2 4 + P F N 0 Y W J s Z U V u d H J p Z X M g L z 4 8 L 0 l 0 Z W 0 + P E l 0 Z W 0 + P E l 0 Z W 1 M b 2 N h d G l v b j 4 8 S X R l b V R 5 c G U + R m 9 y b X V s Y T w v S X R l b V R 5 c G U + P E l 0 Z W 1 Q Y X R o P l N l Y 3 R p b 2 4 x L 1 R v Z G 8 v U G V y c 2 9 u Y W x p e m F k Y S U y M G F n c m V n Y W R h M T w v S X R l b V B h d G g + P C 9 J d G V t T G 9 j Y X R p b 2 4 + P F N 0 Y W J s Z U V u d H J p Z X M g L z 4 8 L 0 l 0 Z W 0 + P E l 0 Z W 0 + P E l 0 Z W 1 M b 2 N h d G l v b j 4 8 S X R l b V R 5 c G U + R m 9 y b X V s Y T w v S X R l b V R 5 c G U + P E l 0 Z W 1 Q Y X R o P l N l Y 3 R p b 2 4 x L 1 R v Z G 8 v R m l s Y X M l M j B m a W x 0 c m F k Y X M 8 L 0 l 0 Z W 1 Q Y X R o P j w v S X R l b U x v Y 2 F 0 a W 9 u P j x T d G F i b G V F b n R y a W V z I C 8 + P C 9 J d G V t P j x J d G V t P j x J d G V t T G 9 j Y X R p b 2 4 + P E l 0 Z W 1 U e X B l P k Z v c m 1 1 b G E 8 L 0 l 0 Z W 1 U e X B l P j x J d G V t U G F 0 a D 5 T Z W N 0 a W 9 u M S 9 U b 2 R v L 1 Z h b G 9 y J T I w c m V l b X B s Y X p h Z G 8 8 L 0 l 0 Z W 1 Q Y X R o P j w v S X R l b U x v Y 2 F 0 a W 9 u P j x T d G F i b G V F b n R y a W V z I C 8 + P C 9 J d G V t P j x J d G V t P j x J d G V t T G 9 j Y X R p b 2 4 + P E l 0 Z W 1 U e X B l P k Z v c m 1 1 b G E 8 L 0 l 0 Z W 1 U e X B l P j x J d G V t U G F 0 a D 5 T Z W N 0 a W 9 u M S 9 U b 2 R v L 1 R p c G 8 l M j B j Y W 1 i a W F k b z I 8 L 0 l 0 Z W 1 Q Y X R o P j w v S X R l b U x v Y 2 F 0 a W 9 u P j x T d G F i b G V F b n R y a W V z I C 8 + P C 9 J d G V t P j x J d G V t P j x J d G V t T G 9 j Y X R p b 2 4 + P E l 0 Z W 1 U e X B l P k Z v c m 1 1 b G E 8 L 0 l 0 Z W 1 U e X B l P j x J d G V t U G F 0 a D 5 T Z W N 0 a W 9 u M S 9 U b 2 R v L 0 Z p b G F z J T I w Z m l s d H J h Z G F z M T w v S X R l b V B h d G g + P C 9 J d G V t T G 9 j Y X R p b 2 4 + P F N 0 Y W J s Z U V u d H J p Z X M g L z 4 8 L 0 l 0 Z W 0 + P E l 0 Z W 0 + P E l 0 Z W 1 M b 2 N h d G l v b j 4 8 S X R l b V R 5 c G U + R m 9 y b X V s Y T w v S X R l b V R 5 c G U + P E l 0 Z W 1 Q Y X R o P l N l Y 3 R p b 2 4 x L 1 R v Z G 8 v R m l s Y X M l M j B m a W x 0 c m F k Y X M y P C 9 J d G V t U G F 0 a D 4 8 L 0 l 0 Z W 1 M b 2 N h d G l v b j 4 8 U 3 R h Y m x l R W 5 0 c m l l c y A v P j w v S X R l b T 4 8 S X R l b T 4 8 S X R l b U x v Y 2 F 0 a W 9 u P j x J d G V t V H l w Z T 5 G b 3 J t d W x h P C 9 J d G V t V H l w Z T 4 8 S X R l b V B h d G g + U 2 V j d G l v b j E v V G 9 k b y 9 Q Z X J z b 2 5 h b G l 6 Y W R h J T I w Y W d y Z W d h Z G E z P C 9 J d G V t U G F 0 a D 4 8 L 0 l 0 Z W 1 M b 2 N h d G l v b j 4 8 U 3 R h Y m x l R W 5 0 c m l l c y A v P j w v S X R l b T 4 8 S X R l b T 4 8 S X R l b U x v Y 2 F 0 a W 9 u P j x J d G V t V H l w Z T 5 G b 3 J t d W x h P C 9 J d G V t V H l w Z T 4 8 S X R l b V B h d G g + U 2 V j d G l v b j E v V G 9 k b y 9 Q Z X J z b 2 5 h b G l 6 Y W R h J T I w Y W d y Z W d h Z G E y P C 9 J d G V t U G F 0 a D 4 8 L 0 l 0 Z W 1 M b 2 N h d G l v b j 4 8 U 3 R h Y m x l R W 5 0 c m l l c y A v P j w v S X R l b T 4 8 S X R l b T 4 8 S X R l b U x v Y 2 F 0 a W 9 u P j x J d G V t V H l w Z T 5 G b 3 J t d W x h P C 9 J d G V t V H l w Z T 4 8 S X R l b V B h d G g + U 2 V j d G l v b j E v V G 9 k b y 9 F c n J v c m V z J T I w c m V l b X B s Y X p h Z G 9 z P C 9 J d G V t U G F 0 a D 4 8 L 0 l 0 Z W 1 M b 2 N h d G l v b j 4 8 U 3 R h Y m x l R W 5 0 c m l l c y A v P j w v S X R l b T 4 8 S X R l b T 4 8 S X R l b U x v Y 2 F 0 a W 9 u P j x J d G V t V H l w Z T 5 G b 3 J t d W x h P C 9 J d G V t V H l w Z T 4 8 S X R l b V B h d G g + U 2 V j d G l v b j E v V G 9 k b y 9 W Y W x v c i U y M H J l Z W 1 w b G F 6 Y W R v M T w v S X R l b V B h d G g + P C 9 J d G V t T G 9 j Y X R p b 2 4 + P F N 0 Y W J s Z U V u d H J p Z X M g L z 4 8 L 0 l 0 Z W 0 + P E l 0 Z W 0 + P E l 0 Z W 1 M b 2 N h d G l v b j 4 8 S X R l b V R 5 c G U + R m 9 y b X V s Y T w v S X R l b V R 5 c G U + P E l 0 Z W 1 Q Y X R o P l N l Y 3 R p b 2 4 x L 1 R v Z G 8 v R m l s Y X M l M j B m a W x 0 c m F k Y X M z P C 9 J d G V t U G F 0 a D 4 8 L 0 l 0 Z W 1 M b 2 N h d G l v b j 4 8 U 3 R h Y m x l R W 5 0 c m l l c y A v P j w v S X R l b T 4 8 S X R l b T 4 8 S X R l b U x v Y 2 F 0 a W 9 u P j x J d G V t V H l w Z T 5 G b 3 J t d W x h P C 9 J d G V t V H l w Z T 4 8 S X R l b V B h d G g + U 2 V j d G l v b j E v V G 9 k b y 9 F c n J v c m V z J T I w c m V l b X B s Y X p h Z G 9 z M T w v S X R l b V B h d G g + P C 9 J d G V t T G 9 j Y X R p b 2 4 + P F N 0 Y W J s Z U V u d H J p Z X M g L z 4 8 L 0 l 0 Z W 0 + P E l 0 Z W 0 + P E l 0 Z W 1 M b 2 N h d G l v b j 4 8 S X R l b V R 5 c G U + R m 9 y b X V s Y T w v S X R l b V R 5 c G U + P E l 0 Z W 1 Q Y X R o P l N l Y 3 R p b 2 4 x L 1 R v Z G 8 v R X J y b 3 J l c y U y M H J l Z W 1 w b G F 6 Y W R v c z I 8 L 0 l 0 Z W 1 Q Y X R o P j w v S X R l b U x v Y 2 F 0 a W 9 u P j x T d G F i b G V F b n R y a W V z I C 8 + P C 9 J d G V t P j x J d G V t P j x J d G V t T G 9 j Y X R p b 2 4 + P E l 0 Z W 1 U e X B l P k Z v c m 1 1 b G E 8 L 0 l 0 Z W 1 U e X B l P j x J d G V t U G F 0 a D 5 T Z W N 0 a W 9 u M S 9 U b 2 R v L 0 V y c m 9 y Z X M l M j B y Z W V t c G x h e m F k b 3 M z P C 9 J d G V t U G F 0 a D 4 8 L 0 l 0 Z W 1 M b 2 N h d G l v b j 4 8 U 3 R h Y m x l R W 5 0 c m l l c y A v P j w v S X R l b T 4 8 S X R l b T 4 8 S X R l b U x v Y 2 F 0 a W 9 u P j x J d G V t V H l w Z T 5 G b 3 J t d W x h P C 9 J d G V t V H l w Z T 4 8 S X R l b V B h d G g + U 2 V j d G l v b j E v V G 9 k b y 9 F c n J v c m V z J T I w c m V l b X B s Y X p h Z G 9 z N D w v S X R l b V B h d G g + P C 9 J d G V t T G 9 j Y X R p b 2 4 + P F N 0 Y W J s Z U V u d H J p Z X M g L z 4 8 L 0 l 0 Z W 0 + P E l 0 Z W 0 + P E l 0 Z W 1 M b 2 N h d G l v b j 4 8 S X R l b V R 5 c G U + R m 9 y b X V s Y T w v S X R l b V R 5 c G U + P E l 0 Z W 1 Q Y X R o P l N l Y 3 R p b 2 4 x L 1 R v Z G 8 v V G l w b y U y M G N h b W J p Y W R v M z w v S X R l b V B h d G g + P C 9 J d G V t T G 9 j Y X R p b 2 4 + P F N 0 Y W J s Z U V u d H J p Z X M g L z 4 8 L 0 l 0 Z W 0 + P E l 0 Z W 0 + P E l 0 Z W 1 M b 2 N h d G l v b j 4 8 S X R l b V R 5 c G U + R m 9 y b X V s Y T w v S X R l b V R 5 c G U + P E l 0 Z W 1 Q Y X R o P l N l Y 3 R p b 2 4 x L 1 R v Z G 8 v V m F s b 3 I l M j B y Z W V t c G x h e m F k b z I 8 L 0 l 0 Z W 1 Q Y X R o P j w v S X R l b U x v Y 2 F 0 a W 9 u P j x T d G F i b G V F b n R y a W V z I C 8 + P C 9 J d G V t P j x J d G V t P j x J d G V t T G 9 j Y X R p b 2 4 + P E l 0 Z W 1 U e X B l P k Z v c m 1 1 b G E 8 L 0 l 0 Z W 1 U e X B l P j x J d G V t U G F 0 a D 5 T Z W N 0 a W 9 u M S 9 U b 2 R v L 0 V y c m 9 y Z X M l M j B y Z W V t c G x h e m F k b 3 M 1 P C 9 J d G V t U G F 0 a D 4 8 L 0 l 0 Z W 1 M b 2 N h d G l v b j 4 8 U 3 R h Y m x l R W 5 0 c m l l c y A v P j w v S X R l b T 4 8 S X R l b T 4 8 S X R l b U x v Y 2 F 0 a W 9 u P j x J d G V t V H l w Z T 5 G b 3 J t d W x h P C 9 J d G V t V H l w Z T 4 8 S X R l b V B h d G g + U 2 V j d G l v b j E v V G 9 k b y 9 Q Z X J z b 2 5 h b G l 6 Y W R h J T I w Y W d y Z W d h Z G E 0 P C 9 J d G V t U G F 0 a D 4 8 L 0 l 0 Z W 1 M b 2 N h d G l v b j 4 8 U 3 R h Y m x l R W 5 0 c m l l c y A v P j w v S X R l b T 4 8 S X R l b T 4 8 S X R l b U x v Y 2 F 0 a W 9 u P j x J d G V t V H l w Z T 5 G b 3 J t d W x h P C 9 J d G V t V H l w Z T 4 8 S X R l b V B h d G g + U 2 V j d G l v b j E v V G 9 k b y 9 U a X B v J T I w Y 2 F t Y m l h Z G 8 0 P C 9 J d G V t U G F 0 a D 4 8 L 0 l 0 Z W 1 M b 2 N h d G l v b j 4 8 U 3 R h Y m x l R W 5 0 c m l l c y A v P j w v S X R l b T 4 8 S X R l b T 4 8 S X R l b U x v Y 2 F 0 a W 9 u P j x J d G V t V H l w Z T 5 G b 3 J t d W x h P C 9 J d G V t V H l w Z T 4 8 S X R l b V B h d G g + U 2 V j d G l v b j E v V G 9 k b y 9 Q Z X J z b 2 5 h b G l 6 Y W R h J T I w Y W d y Z W d h Z G E 1 P C 9 J d G V t U G F 0 a D 4 8 L 0 l 0 Z W 1 M b 2 N h d G l v b j 4 8 U 3 R h Y m x l R W 5 0 c m l l c y A v P j w v S X R l b T 4 8 S X R l b T 4 8 S X R l b U x v Y 2 F 0 a W 9 u P j x J d G V t V H l w Z T 5 G b 3 J t d W x h P C 9 J d G V t V H l w Z T 4 8 S X R l b V B h d G g + U 2 V j d G l v b j E v V G 9 k b y 9 U a X B v J T I w Y 2 F t Y m l h Z G 8 1 P C 9 J d G V t U G F 0 a D 4 8 L 0 l 0 Z W 1 M b 2 N h d G l v b j 4 8 U 3 R h Y m x l R W 5 0 c m l l c y A v P j w v S X R l b T 4 8 S X R l b T 4 8 S X R l b U x v Y 2 F 0 a W 9 u P j x J d G V t V H l w Z T 5 G b 3 J t d W x h P C 9 J d G V t V H l w Z T 4 8 S X R l b V B h d G g + U 2 V j d G l v b j E v V G 9 k b y 9 Q Z X J z b 2 5 h b G l 6 Y W R h J T I w Y W d y Z W d h Z G E 2 P C 9 J d G V t U G F 0 a D 4 8 L 0 l 0 Z W 1 M b 2 N h d G l v b j 4 8 U 3 R h Y m x l R W 5 0 c m l l c y A v P j w v S X R l b T 4 8 S X R l b T 4 8 S X R l b U x v Y 2 F 0 a W 9 u P j x J d G V t V H l w Z T 5 G b 3 J t d W x h P C 9 J d G V t V H l w Z T 4 8 S X R l b V B h d G g + U 2 V j d G l v b j E v V G 9 k b y 9 U a X B v J T I w Y 2 F t Y m l h Z G 8 2 P C 9 J d G V t U G F 0 a D 4 8 L 0 l 0 Z W 1 M b 2 N h d G l v b j 4 8 U 3 R h Y m x l R W 5 0 c m l l c y A v P j w v S X R l b T 4 8 S X R l b T 4 8 S X R l b U x v Y 2 F 0 a W 9 u P j x J d G V t V H l w Z T 5 G b 3 J t d W x h P C 9 J d G V t V H l w Z T 4 8 S X R l b V B h d G g + U 2 V j d G l v b j E v V G 9 k b y 9 Q Z X J z b 2 5 h b G l 6 Y W R h J T I w Y W d y Z W d h Z G E 3 P C 9 J d G V t U G F 0 a D 4 8 L 0 l 0 Z W 1 M b 2 N h d G l v b j 4 8 U 3 R h Y m x l R W 5 0 c m l l c y A v P j w v S X R l b T 4 8 S X R l b T 4 8 S X R l b U x v Y 2 F 0 a W 9 u P j x J d G V t V H l w Z T 5 G b 3 J t d W x h P C 9 J d G V t V H l w Z T 4 8 S X R l b V B h d G g + U 2 V j d G l v b j E v V G 9 k b y 9 W Y W x v c i U y M H J l Z W 1 w b G F 6 Y W R v M z w v S X R l b V B h d G g + P C 9 J d G V t T G 9 j Y X R p b 2 4 + P F N 0 Y W J s Z U V u d H J p Z X M g L z 4 8 L 0 l 0 Z W 0 + P E l 0 Z W 0 + P E l 0 Z W 1 M b 2 N h d G l v b j 4 8 S X R l b V R 5 c G U + R m 9 y b X V s Y T w v S X R l b V R 5 c G U + P E l 0 Z W 1 Q Y X R o P l N l Y 3 R p b 2 4 x L 1 R v Z G 8 v V m F s b 3 I l M j B y Z W V t c G x h e m F k b z Q 8 L 0 l 0 Z W 1 Q Y X R o P j w v S X R l b U x v Y 2 F 0 a W 9 u P j x T d G F i b G V F b n R y a W V z I C 8 + P C 9 J d G V t P j x J d G V t P j x J d G V t T G 9 j Y X R p b 2 4 + P E l 0 Z W 1 U e X B l P k Z v c m 1 1 b G E 8 L 0 l 0 Z W 1 U e X B l P j x J d G V t U G F 0 a D 5 T Z W N 0 a W 9 u M S 9 U b 2 R v L 1 R p c G 8 l M j B j Y W 1 i a W F k b z c 8 L 0 l 0 Z W 1 Q Y X R o P j w v S X R l b U x v Y 2 F 0 a W 9 u P j x T d G F i b G V F b n R y a W V z I C 8 + P C 9 J d G V t P j x J d G V t P j x J d G V t T G 9 j Y X R p b 2 4 + P E l 0 Z W 1 U e X B l P k Z v c m 1 1 b G E 8 L 0 l 0 Z W 1 U e X B l P j x J d G V t U G F 0 a D 5 T Z W N 0 a W 9 u M S 9 U b 2 R v L 1 Z h b G 9 y J T I w c m V l b X B s Y X p h Z G 8 1 P C 9 J d G V t U G F 0 a D 4 8 L 0 l 0 Z W 1 M b 2 N h d G l v b j 4 8 U 3 R h Y m x l R W 5 0 c m l l c y A v P j w v S X R l b T 4 8 L 0 l 0 Z W 1 z P j w v T G 9 j Y W x Q Y W N r Y W d l T W V 0 Y W R h d G F G a W x l P h Y A A A B Q S w U G A A A A A A A A A A A A A A A A A A A A A A A A J g E A A A E A A A D Q j J 3 f A R X R E Y x 6 A M B P w p f r A Q A A A D C + p 3 e p + O N N v i p n I s a T T c 0 A A A A A A g A A A A A A E G Y A A A A B A A A g A A A A r P P V j t s M P 0 M a b V V x Q T L r E N G b x l J h i E t + 2 6 r M C O I t c 6 U A A A A A D o A A A A A C A A A g A A A A d Y a t a + M E O h d E T S O 2 2 k Z g 3 C 5 a g 9 4 J 8 I + u R N P v i 8 5 i 3 / N Q A A A A y v B N s p S n Q P Z G 1 f 7 L 1 T f I / w B J Y U + V P g S C L a k A r v k I p + I L t y v 0 o g 7 B s t e 4 k V C W r i M 2 d o r R T a q P i a U T N S 5 d 1 R 7 0 J 2 P 8 u 4 V N R 7 S W 0 A i G q D G P i 0 Z A A A A A x G n r j D E I e 6 c b g c D p W 3 1 a r 5 o G a d z u I / 9 Q F K + x l N y k Z B B j r b 8 y M Y p w 2 V I v v 2 y f o 6 t + 2 y c j Q + 4 q t 4 c W D 2 f e W 9 I z S A = = < / D a t a M a s h u p > 
</file>

<file path=customXml/itemProps1.xml><?xml version="1.0" encoding="utf-8"?>
<ds:datastoreItem xmlns:ds="http://schemas.openxmlformats.org/officeDocument/2006/customXml" ds:itemID="{C131F6A3-E7C5-4783-862B-C78B9C8F4D4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 Informe Resumen</vt:lpstr>
      <vt:lpstr>🏛️ Transparencia y Bienestar</vt:lpstr>
      <vt:lpstr>CER</vt:lpstr>
      <vt:lpstr>Respuesta e infraestructura</vt:lpstr>
      <vt:lpstr>Original</vt:lpstr>
      <vt:lpstr>Tabla_Comunidades_Autónomas</vt:lpstr>
      <vt:lpstr>Comunidades Autónomas</vt:lpstr>
      <vt:lpstr>Estadística PGCF</vt:lpstr>
      <vt:lpstr>📊 Resumen Estadístico</vt:lpstr>
      <vt:lpstr>Aytos &gt;50% Esterilización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Sánchez Fernández</dc:creator>
  <cp:lastModifiedBy>Laura Sánchez Fernández</cp:lastModifiedBy>
  <cp:lastPrinted>2026-05-20T02:11:46Z</cp:lastPrinted>
  <dcterms:created xsi:type="dcterms:W3CDTF">2026-05-04T22:01:04Z</dcterms:created>
  <dcterms:modified xsi:type="dcterms:W3CDTF">2026-05-20T02:12:03Z</dcterms:modified>
</cp:coreProperties>
</file>